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5.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6.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32.xml" ContentType="application/vnd.openxmlformats-officedocument.drawingml.chart+xml"/>
  <Override PartName="/xl/theme/themeOverride7.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8.xml" ContentType="application/vnd.openxmlformats-officedocument.drawing+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0.xml" ContentType="application/vnd.openxmlformats-officedocument.drawing+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1.xml" ContentType="application/vnd.openxmlformats-officedocument.drawing+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Q:\DATA\FP\Fiscal Monitor\2025-04-April Monitor\Chapter 1\Figures&amp;Tables\"/>
    </mc:Choice>
  </mc:AlternateContent>
  <xr:revisionPtr revIDLastSave="0" documentId="13_ncr:1_{0D5B0933-BFDA-4416-B842-DFFF2715364B}" xr6:coauthVersionLast="47" xr6:coauthVersionMax="47" xr10:uidLastSave="{00000000-0000-0000-0000-000000000000}"/>
  <bookViews>
    <workbookView xWindow="-103" yWindow="-103" windowWidth="29692" windowHeight="11829" xr2:uid="{00000000-000D-0000-FFFF-FFFF00000000}"/>
  </bookViews>
  <sheets>
    <sheet name="Table of Contents" sheetId="2" r:id="rId1"/>
    <sheet name="FM Database Apr 2025" sheetId="3" r:id="rId2"/>
    <sheet name="Figure 1.1.1" sheetId="4" r:id="rId3"/>
    <sheet name="Figure 1.1.2" sheetId="6" r:id="rId4"/>
    <sheet name="Figure 1.1.3" sheetId="44" r:id="rId5"/>
    <sheet name="Figure 1.1.4" sheetId="45" r:id="rId6"/>
    <sheet name="Figure 1.2" sheetId="47" r:id="rId7"/>
    <sheet name="Figure 1.3" sheetId="48" r:id="rId8"/>
    <sheet name="Figure 1.4.1" sheetId="49" r:id="rId9"/>
    <sheet name="Figure 1.4.2" sheetId="50" r:id="rId10"/>
    <sheet name="Figure 1.4.3" sheetId="51" r:id="rId11"/>
    <sheet name="Figure 1.5" sheetId="13" r:id="rId12"/>
    <sheet name="Figure 1.6" sheetId="52" r:id="rId13"/>
    <sheet name="Figure 1.7" sheetId="15" r:id="rId14"/>
    <sheet name="Figure 1.8.1" sheetId="16" r:id="rId15"/>
    <sheet name="Figure 1.8.2" sheetId="41" r:id="rId16"/>
    <sheet name="Figure 1.9.1" sheetId="54" r:id="rId17"/>
    <sheet name="Figure 1.9.2" sheetId="56" r:id="rId18"/>
    <sheet name="Figure 1.10" sheetId="20" r:id="rId19"/>
    <sheet name="Figure 1.11" sheetId="57" r:id="rId20"/>
    <sheet name="Figure 1.12" sheetId="53" r:id="rId21"/>
    <sheet name="Figure 1.13.1" sheetId="23" r:id="rId22"/>
    <sheet name="Figure 1.13.2" sheetId="24" r:id="rId23"/>
    <sheet name="Figure 1.14.1" sheetId="46" r:id="rId24"/>
    <sheet name="Figure 1.14.2" sheetId="25" r:id="rId25"/>
    <sheet name="Figure 1.15" sheetId="27" r:id="rId26"/>
    <sheet name="Figure 1.16" sheetId="28" r:id="rId27"/>
    <sheet name="Figure 1.17" sheetId="58" r:id="rId28"/>
    <sheet name="Figure 1.18" sheetId="65" r:id="rId29"/>
    <sheet name="Figure 1.19" sheetId="31" r:id="rId30"/>
    <sheet name="Figure 1.20.1" sheetId="61" r:id="rId31"/>
    <sheet name="Figure 1.20.2" sheetId="60" r:id="rId32"/>
    <sheet name="Figure 1.21" sheetId="62" r:id="rId33"/>
    <sheet name="Figure 1.22.1" sheetId="35" r:id="rId34"/>
    <sheet name="Figure 1.22.2" sheetId="38" r:id="rId35"/>
    <sheet name="Figure 1.22.3" sheetId="36" r:id="rId36"/>
    <sheet name="Figure 1.22.4" sheetId="37" r:id="rId37"/>
    <sheet name="Table 1.1" sheetId="63" r:id="rId38"/>
    <sheet name="Table 1.2" sheetId="64" r:id="rId39"/>
  </sheets>
  <externalReferences>
    <externalReference r:id="rId40"/>
  </externalReferences>
  <definedNames>
    <definedName name="\A" localSheetId="1">#REF!</definedName>
    <definedName name="\A" localSheetId="0">#REF!</definedName>
    <definedName name="\A">#REF!</definedName>
    <definedName name="\a1234" localSheetId="1">#REF!</definedName>
    <definedName name="\a1234" localSheetId="0">#REF!</definedName>
    <definedName name="\a1234">#REF!</definedName>
    <definedName name="\B">#REF!</definedName>
    <definedName name="\bb" localSheetId="1">#REF!</definedName>
    <definedName name="\bb" localSheetId="0">#REF!</definedName>
    <definedName name="\b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#REF!</definedName>
    <definedName name="__" localSheetId="1">#REF!,#REF!,#REF!,#REF!,#REF!,#REF!,#REF!,#REF!,#REF!,#REF!</definedName>
    <definedName name="__" localSheetId="0">#REF!,#REF!,#REF!,#REF!,#REF!,#REF!,#REF!,#REF!,#REF!,#REF!</definedName>
    <definedName name="__">#REF!,#REF!,#REF!,#REF!,#REF!,#REF!,#REF!,#REF!,#REF!,#REF!</definedName>
    <definedName name="_____" localSheetId="1" hidden="1">#REF!</definedName>
    <definedName name="_____" localSheetId="0" hidden="1">#REF!</definedName>
    <definedName name="_____" hidden="1">#REF!</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lo2">#N/A</definedName>
    <definedName name="_____loi3">#N/A</definedName>
    <definedName name="_____new1">#N/A</definedName>
    <definedName name="_____YR90">#REF!</definedName>
    <definedName name="_____YR91">#REF!</definedName>
    <definedName name="_____YR92">#REF!</definedName>
    <definedName name="_____YR93">#REF!</definedName>
    <definedName name="_____YR94">#REF!</definedName>
    <definedName name="_____YR95">#REF!</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YR90">#REF!</definedName>
    <definedName name="____YR91">#REF!</definedName>
    <definedName name="____YR92">#REF!</definedName>
    <definedName name="____YR93">#REF!</definedName>
    <definedName name="____YR94">#REF!</definedName>
    <definedName name="____YR95">#REF!</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#REF!</definedName>
    <definedName name="___YR91">#REF!</definedName>
    <definedName name="___YR92">#REF!</definedName>
    <definedName name="___YR93">#REF!</definedName>
    <definedName name="___YR94">#REF!</definedName>
    <definedName name="___YR95">#REF!</definedName>
    <definedName name="__123Graph_A" localSheetId="1" hidden="1">#REF!</definedName>
    <definedName name="__123Graph_A" localSheetId="0" hidden="1">#REF!</definedName>
    <definedName name="__123Graph_A" hidden="1">#REF!</definedName>
    <definedName name="__123Graph_ABERLGRAP" localSheetId="1" hidden="1">#REF!</definedName>
    <definedName name="__123Graph_ABERLGRAP" localSheetId="0" hidden="1">#REF!</definedName>
    <definedName name="__123Graph_ABERLGRAP" hidden="1">#REF!</definedName>
    <definedName name="__123Graph_ABKSRESRV" localSheetId="1" hidden="1">#REF!</definedName>
    <definedName name="__123Graph_ABKSRESRV" localSheetId="0" hidden="1">#REF!</definedName>
    <definedName name="__123Graph_ABKSRESRV" hidden="1">#REF!</definedName>
    <definedName name="__123Graph_ABSYSASST" hidden="1">#REF!</definedName>
    <definedName name="__123Graph_ACATCH1" localSheetId="1" hidden="1">#REF!</definedName>
    <definedName name="__123Graph_ACATCH1" localSheetId="0" hidden="1">#REF!</definedName>
    <definedName name="__123Graph_ACATCH1" hidden="1">#REF!</definedName>
    <definedName name="__123Graph_ACBASSETS" hidden="1">#REF!</definedName>
    <definedName name="__123Graph_ACBAWKLY" hidden="1">#REF!</definedName>
    <definedName name="__123Graph_AChart1" localSheetId="1" hidden="1">#REF!</definedName>
    <definedName name="__123Graph_AChart1" localSheetId="0" hidden="1">#REF!</definedName>
    <definedName name="__123Graph_AChart1" hidden="1">#REF!</definedName>
    <definedName name="__123Graph_AChart2" localSheetId="1" hidden="1">#REF!</definedName>
    <definedName name="__123Graph_AChart2" localSheetId="0" hidden="1">#REF!</definedName>
    <definedName name="__123Graph_AChart2" hidden="1">#REF!</definedName>
    <definedName name="__123Graph_AChart3" localSheetId="1" hidden="1">#REF!</definedName>
    <definedName name="__123Graph_AChart3" localSheetId="0" hidden="1">#REF!</definedName>
    <definedName name="__123Graph_AChart3" hidden="1">#REF!</definedName>
    <definedName name="__123Graph_ACONVERG1" localSheetId="1" hidden="1">#REF!</definedName>
    <definedName name="__123Graph_ACONVERG1" localSheetId="0" hidden="1">#REF!</definedName>
    <definedName name="__123Graph_ACONVERG1" hidden="1">#REF!</definedName>
    <definedName name="__123Graph_ACurrent" hidden="1">#REF!</definedName>
    <definedName name="__123Graph_ACURRISS" hidden="1">#REF!</definedName>
    <definedName name="__123Graph_AECTOT" localSheetId="1" hidden="1">#REF!</definedName>
    <definedName name="__123Graph_AECTOT" localSheetId="0" hidden="1">#REF!</definedName>
    <definedName name="__123Graph_AECTOT" hidden="1">#REF!</definedName>
    <definedName name="__123Graph_AERDOLLAR" hidden="1">#REF!</definedName>
    <definedName name="__123Graph_AERRUBLE" hidden="1">#REF!</definedName>
    <definedName name="__123Graph_AEXCH" hidden="1">#REF!</definedName>
    <definedName name="__123Graph_AGDP" hidden="1">#REF!</definedName>
    <definedName name="__123Graph_AGFS.3" hidden="1">#REF!</definedName>
    <definedName name="__123Graph_AGRAPH1" hidden="1">#REF!</definedName>
    <definedName name="__123Graph_AGRAPH2" localSheetId="1" hidden="1">#REF!</definedName>
    <definedName name="__123Graph_AGRAPH2" localSheetId="0" hidden="1">#REF!</definedName>
    <definedName name="__123Graph_AGRAPH2" hidden="1">#REF!</definedName>
    <definedName name="__123Graph_AGRAPH41" localSheetId="1" hidden="1">#REF!</definedName>
    <definedName name="__123Graph_AGRAPH41" localSheetId="0" hidden="1">#REF!</definedName>
    <definedName name="__123Graph_AGRAPH41" hidden="1">#REF!</definedName>
    <definedName name="__123Graph_AGRAPH42" localSheetId="1" hidden="1">#REF!</definedName>
    <definedName name="__123Graph_AGRAPH42" localSheetId="0" hidden="1">#REF!</definedName>
    <definedName name="__123Graph_AGRAPH42" hidden="1">#REF!</definedName>
    <definedName name="__123Graph_AGRAPH44" localSheetId="1" hidden="1">#REF!</definedName>
    <definedName name="__123Graph_AGRAPH44" localSheetId="0" hidden="1">#REF!</definedName>
    <definedName name="__123Graph_AGRAPH44" hidden="1">#REF!</definedName>
    <definedName name="__123Graph_AIBRD_LEND" hidden="1">#REF!</definedName>
    <definedName name="__123Graph_AIMPORTS" hidden="1">#REF!</definedName>
    <definedName name="__123Graph_AMIMPMAC" hidden="1">#REF!</definedName>
    <definedName name="__123Graph_AMONEY" hidden="1">#REF!</definedName>
    <definedName name="__123Graph_AMONIMP" hidden="1">#REF!</definedName>
    <definedName name="__123Graph_AMSWKLY" hidden="1">#REF!</definedName>
    <definedName name="__123Graph_AMULTVELO" hidden="1">#REF!</definedName>
    <definedName name="__123Graph_APERIB" localSheetId="1" hidden="1">#REF!</definedName>
    <definedName name="__123Graph_APERIB" localSheetId="0" hidden="1">#REF!</definedName>
    <definedName name="__123Graph_APERIB" hidden="1">#REF!</definedName>
    <definedName name="__123Graph_APIPELINE" hidden="1">#REF!</definedName>
    <definedName name="__123Graph_APRODABSC" localSheetId="1" hidden="1">#REF!</definedName>
    <definedName name="__123Graph_APRODABSC" localSheetId="0" hidden="1">#REF!</definedName>
    <definedName name="__123Graph_APRODABSC" hidden="1">#REF!</definedName>
    <definedName name="__123Graph_APRODABSD" localSheetId="1" hidden="1">#REF!</definedName>
    <definedName name="__123Graph_APRODABSD" localSheetId="0" hidden="1">#REF!</definedName>
    <definedName name="__123Graph_APRODABSD" hidden="1">#REF!</definedName>
    <definedName name="__123Graph_APRODTRE2" localSheetId="1" hidden="1">#REF!</definedName>
    <definedName name="__123Graph_APRODTRE2" localSheetId="0" hidden="1">#REF!</definedName>
    <definedName name="__123Graph_APRODTRE2" hidden="1">#REF!</definedName>
    <definedName name="__123Graph_APRODTRE3" localSheetId="1" hidden="1">#REF!</definedName>
    <definedName name="__123Graph_APRODTRE3" localSheetId="0" hidden="1">#REF!</definedName>
    <definedName name="__123Graph_APRODTRE3" hidden="1">#REF!</definedName>
    <definedName name="__123Graph_APRODTRE4" localSheetId="1" hidden="1">#REF!</definedName>
    <definedName name="__123Graph_APRODTRE4" localSheetId="0" hidden="1">#REF!</definedName>
    <definedName name="__123Graph_APRODTRE4" hidden="1">#REF!</definedName>
    <definedName name="__123Graph_APRODTREND" hidden="1">#REF!</definedName>
    <definedName name="__123Graph_AREALRATE" hidden="1">#REF!</definedName>
    <definedName name="__123Graph_AREER" localSheetId="1" hidden="1">#REF!</definedName>
    <definedName name="__123Graph_AREER" localSheetId="0" hidden="1">#REF!</definedName>
    <definedName name="__123Graph_AREER" hidden="1">#REF!</definedName>
    <definedName name="__123Graph_ARER" localSheetId="1" hidden="1">#REF!</definedName>
    <definedName name="__123Graph_ARER" localSheetId="0" hidden="1">#REF!</definedName>
    <definedName name="__123Graph_AR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SEIGNOR" hidden="1">#REF!</definedName>
    <definedName name="__123Graph_ATAX1" hidden="1">#REF!</definedName>
    <definedName name="__123Graph_ATEST1" hidden="1">#REF!</definedName>
    <definedName name="__123Graph_ATRADECPI" localSheetId="1" hidden="1">#REF!</definedName>
    <definedName name="__123Graph_ATRADECPI" localSheetId="0" hidden="1">#REF!</definedName>
    <definedName name="__123Graph_ATRADECPI" hidden="1">#REF!</definedName>
    <definedName name="__123Graph_AUSRATE" hidden="1">#REF!</definedName>
    <definedName name="__123Graph_AUTRECHT" localSheetId="1" hidden="1">#REF!</definedName>
    <definedName name="__123Graph_AUTRECHT" localSheetId="0" hidden="1">#REF!</definedName>
    <definedName name="__123Graph_AUTRECHT" hidden="1">#REF!</definedName>
    <definedName name="__123Graph_AWEEKLY" localSheetId="1" hidden="1">#REF!</definedName>
    <definedName name="__123Graph_AWEEKLY" localSheetId="0" hidden="1">#REF!</definedName>
    <definedName name="__123Graph_AWEEKLY" hidden="1">#REF!</definedName>
    <definedName name="__123Graph_AXRATE" hidden="1">#REF!</definedName>
    <definedName name="__123Graph_B" hidden="1">#REF!</definedName>
    <definedName name="__123Graph_BBERLGRAP" localSheetId="1" hidden="1">#REF!</definedName>
    <definedName name="__123Graph_BBERLGRAP" localSheetId="0" hidden="1">#REF!</definedName>
    <definedName name="__123Graph_BBERLGRAP" hidden="1">#REF!</definedName>
    <definedName name="__123Graph_BBKSRESRV" localSheetId="1" hidden="1">#REF!</definedName>
    <definedName name="__123Graph_BBKSRESRV" localSheetId="0" hidden="1">#REF!</definedName>
    <definedName name="__123Graph_BBKSRESRV" hidden="1">#REF!</definedName>
    <definedName name="__123Graph_BBSYSASST" hidden="1">#REF!</definedName>
    <definedName name="__123Graph_BCATCH1" localSheetId="1" hidden="1">#REF!</definedName>
    <definedName name="__123Graph_BCATCH1" localSheetId="0" hidden="1">#REF!</definedName>
    <definedName name="__123Graph_BCATCH1" hidden="1">#REF!</definedName>
    <definedName name="__123Graph_BCBASSETS" hidden="1">#REF!</definedName>
    <definedName name="__123Graph_BCBAWKLY" hidden="1">#REF!</definedName>
    <definedName name="__123Graph_BChart1" localSheetId="1" hidden="1">#REF!</definedName>
    <definedName name="__123Graph_BChart1" localSheetId="0" hidden="1">#REF!</definedName>
    <definedName name="__123Graph_BChart1" hidden="1">#REF!</definedName>
    <definedName name="__123Graph_BChart2" localSheetId="1" hidden="1">#REF!</definedName>
    <definedName name="__123Graph_BChart2" localSheetId="0" hidden="1">#REF!</definedName>
    <definedName name="__123Graph_BChart2" hidden="1">#REF!</definedName>
    <definedName name="__123Graph_BChart3" localSheetId="1" hidden="1">#REF!</definedName>
    <definedName name="__123Graph_BChart3" localSheetId="0" hidden="1">#REF!</definedName>
    <definedName name="__123Graph_BChart3" hidden="1">#REF!</definedName>
    <definedName name="__123Graph_BCOMPEXP">#N/A</definedName>
    <definedName name="__123Graph_BCONVERG1" localSheetId="1" hidden="1">#REF!</definedName>
    <definedName name="__123Graph_BCONVERG1" localSheetId="0" hidden="1">#REF!</definedName>
    <definedName name="__123Graph_BCONVERG1" hidden="1">#REF!</definedName>
    <definedName name="__123Graph_BCurrent" hidden="1">#REF!</definedName>
    <definedName name="__123Graph_BECTOT" localSheetId="1" hidden="1">#REF!</definedName>
    <definedName name="__123Graph_BECTOT" localSheetId="0" hidden="1">#REF!</definedName>
    <definedName name="__123Graph_BECTOT" hidden="1">#REF!</definedName>
    <definedName name="__123Graph_BERDOLLAR" hidden="1">#REF!</definedName>
    <definedName name="__123Graph_BERRUBLE" hidden="1">#REF!</definedName>
    <definedName name="__123Graph_BEXCH" hidden="1">#REF!</definedName>
    <definedName name="__123Graph_BGFS.1" hidden="1">#REF!</definedName>
    <definedName name="__123Graph_BGFS.3" hidden="1">#REF!</definedName>
    <definedName name="__123Graph_BGRAPH1" hidden="1">#REF!</definedName>
    <definedName name="__123Graph_BGRAPH2" localSheetId="1" hidden="1">#REF!</definedName>
    <definedName name="__123Graph_BGRAPH2" localSheetId="0" hidden="1">#REF!</definedName>
    <definedName name="__123Graph_BGRAPH2" hidden="1">#REF!</definedName>
    <definedName name="__123Graph_BGRAPH41" localSheetId="1" hidden="1">#REF!</definedName>
    <definedName name="__123Graph_BGRAPH41" localSheetId="0" hidden="1">#REF!</definedName>
    <definedName name="__123Graph_BGRAPH41" hidden="1">#REF!</definedName>
    <definedName name="__123Graph_BIBRD_LEND" hidden="1">#REF!</definedName>
    <definedName name="__123Graph_BIMPORTS" hidden="1">#REF!</definedName>
    <definedName name="__123Graph_BINVEST">#N/A</definedName>
    <definedName name="__123Graph_BKUWAIT6">#N/A</definedName>
    <definedName name="__123Graph_BMONEY" hidden="1">#REF!</definedName>
    <definedName name="__123Graph_BMONIMP" hidden="1">#REF!</definedName>
    <definedName name="__123Graph_BMSWKLY" hidden="1">#REF!</definedName>
    <definedName name="__123Graph_BMULTVELO" hidden="1">#REF!</definedName>
    <definedName name="__123Graph_BPERIB" localSheetId="1" hidden="1">#REF!</definedName>
    <definedName name="__123Graph_BPERIB" localSheetId="0" hidden="1">#REF!</definedName>
    <definedName name="__123Graph_BPERIB" hidden="1">#REF!</definedName>
    <definedName name="__123Graph_BPIPELINE" hidden="1">#REF!</definedName>
    <definedName name="__123Graph_BPRODABSC" localSheetId="1" hidden="1">#REF!</definedName>
    <definedName name="__123Graph_BPRODABSC" localSheetId="0" hidden="1">#REF!</definedName>
    <definedName name="__123Graph_BPRODABSC" hidden="1">#REF!</definedName>
    <definedName name="__123Graph_BPRODABSD" localSheetId="1" hidden="1">#REF!</definedName>
    <definedName name="__123Graph_BPRODABSD" localSheetId="0" hidden="1">#REF!</definedName>
    <definedName name="__123Graph_BPRODABSD" hidden="1">#REF!</definedName>
    <definedName name="__123Graph_BREALRATE" hidden="1">#REF!</definedName>
    <definedName name="__123Graph_BREER" localSheetId="1" hidden="1">#REF!</definedName>
    <definedName name="__123Graph_BREER" localSheetId="0" hidden="1">#REF!</definedName>
    <definedName name="__123Graph_BREER" hidden="1">#REF!</definedName>
    <definedName name="__123Graph_BREER3" hidden="1">#REF!</definedName>
    <definedName name="__123Graph_BRER" localSheetId="1" hidden="1">#REF!</definedName>
    <definedName name="__123Graph_BRER" localSheetId="0" hidden="1">#REF!</definedName>
    <definedName name="__123Graph_BR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SEIGNOR" hidden="1">#REF!</definedName>
    <definedName name="__123Graph_BTAX1" hidden="1">#REF!</definedName>
    <definedName name="__123Graph_BTEST1" hidden="1">#REF!</definedName>
    <definedName name="__123Graph_BTRADECPI" localSheetId="1" hidden="1">#REF!</definedName>
    <definedName name="__123Graph_BTRADECPI" localSheetId="0" hidden="1">#REF!</definedName>
    <definedName name="__123Graph_BTRADECPI" hidden="1">#REF!</definedName>
    <definedName name="__123Graph_BUSRATE" hidden="1">#REF!</definedName>
    <definedName name="__123Graph_C" localSheetId="1" hidden="1">#REF!</definedName>
    <definedName name="__123Graph_C" localSheetId="0" hidden="1">#REF!</definedName>
    <definedName name="__123Graph_C" hidden="1">#REF!</definedName>
    <definedName name="__123Graph_CBERLGRAP" localSheetId="1" hidden="1">#REF!</definedName>
    <definedName name="__123Graph_CBERLGRAP" localSheetId="0" hidden="1">#REF!</definedName>
    <definedName name="__123Graph_CBERLGRAP" hidden="1">#REF!</definedName>
    <definedName name="__123Graph_CBKSRESRV" localSheetId="1" hidden="1">#REF!</definedName>
    <definedName name="__123Graph_CBKSRESRV" localSheetId="0" hidden="1">#REF!</definedName>
    <definedName name="__123Graph_CBKSRESRV" hidden="1">#REF!</definedName>
    <definedName name="__123Graph_CBSYSASST" hidden="1">#REF!</definedName>
    <definedName name="__123Graph_CCATCH1" localSheetId="1" hidden="1">#REF!</definedName>
    <definedName name="__123Graph_CCATCH1" localSheetId="0" hidden="1">#REF!</definedName>
    <definedName name="__123Graph_CCATCH1" hidden="1">#REF!</definedName>
    <definedName name="__123Graph_CCBAWKLY" localSheetId="1" hidden="1">#REF!</definedName>
    <definedName name="__123Graph_CCBAWKLY" localSheetId="0" hidden="1">#REF!</definedName>
    <definedName name="__123Graph_CCBAWKLY" hidden="1">#REF!</definedName>
    <definedName name="__123Graph_CChart1" localSheetId="1" hidden="1">#REF!</definedName>
    <definedName name="__123Graph_CChart1" localSheetId="0" hidden="1">#REF!</definedName>
    <definedName name="__123Graph_CChart1" hidden="1">#REF!</definedName>
    <definedName name="__123Graph_CChart2" localSheetId="1" hidden="1">#REF!</definedName>
    <definedName name="__123Graph_CChart2" localSheetId="0" hidden="1">#REF!</definedName>
    <definedName name="__123Graph_CChart2" hidden="1">#REF!</definedName>
    <definedName name="__123Graph_CChart3" localSheetId="1" hidden="1">#REF!</definedName>
    <definedName name="__123Graph_CChart3" localSheetId="0" hidden="1">#REF!</definedName>
    <definedName name="__123Graph_CChart3" hidden="1">#REF!</definedName>
    <definedName name="__123Graph_CCONVERG1" localSheetId="1" hidden="1">#REF!</definedName>
    <definedName name="__123Graph_CCONVERG1" localSheetId="0" hidden="1">#REF!</definedName>
    <definedName name="__123Graph_CCONVERG1" hidden="1">#REF!</definedName>
    <definedName name="__123Graph_CCURRENT" localSheetId="1" hidden="1">#REF!</definedName>
    <definedName name="__123Graph_CCURRENT" localSheetId="0" hidden="1">#REF!</definedName>
    <definedName name="__123Graph_CCURRENT" hidden="1">#REF!</definedName>
    <definedName name="__123Graph_CECTOT" localSheetId="1" hidden="1">#REF!</definedName>
    <definedName name="__123Graph_CECTOT" localSheetId="0" hidden="1">#REF!</definedName>
    <definedName name="__123Graph_CECTOT" hidden="1">#REF!</definedName>
    <definedName name="__123Graph_CGFS.3" hidden="1">#REF!</definedName>
    <definedName name="__123Graph_CGRAPH1" hidden="1">#REF!</definedName>
    <definedName name="__123Graph_CGRAPH41" localSheetId="1" hidden="1">#REF!</definedName>
    <definedName name="__123Graph_CGRAPH41" localSheetId="0" hidden="1">#REF!</definedName>
    <definedName name="__123Graph_CGRAPH41" hidden="1">#REF!</definedName>
    <definedName name="__123Graph_CGRAPH44" localSheetId="1" hidden="1">#REF!</definedName>
    <definedName name="__123Graph_CGRAPH44" localSheetId="0" hidden="1">#REF!</definedName>
    <definedName name="__123Graph_CGRAPH44" hidden="1">#REF!</definedName>
    <definedName name="__123Graph_CIMPORTS" localSheetId="1" hidden="1">#REF!</definedName>
    <definedName name="__123Graph_CIMPORTS" localSheetId="0" hidden="1">#REF!</definedName>
    <definedName name="__123Graph_CIMPORTS" hidden="1">#REF!</definedName>
    <definedName name="__123Graph_CMONEY" localSheetId="1" hidden="1">#REF!</definedName>
    <definedName name="__123Graph_CMONEY" localSheetId="0" hidden="1">#REF!</definedName>
    <definedName name="__123Graph_CMONEY" hidden="1">#REF!</definedName>
    <definedName name="__123Graph_CMONIMP" localSheetId="1" hidden="1">#REF!</definedName>
    <definedName name="__123Graph_CMONIMP" localSheetId="0" hidden="1">#REF!</definedName>
    <definedName name="__123Graph_CMONIMP" hidden="1">#REF!</definedName>
    <definedName name="__123Graph_CMSWKLY" localSheetId="1" hidden="1">#REF!</definedName>
    <definedName name="__123Graph_CMSWKLY" localSheetId="0" hidden="1">#REF!</definedName>
    <definedName name="__123Graph_CMSWKLY" hidden="1">#REF!</definedName>
    <definedName name="__123Graph_CPERIA" localSheetId="1" hidden="1">#REF!</definedName>
    <definedName name="__123Graph_CPERIA" localSheetId="0" hidden="1">#REF!</definedName>
    <definedName name="__123Graph_CPERIA" hidden="1">#REF!</definedName>
    <definedName name="__123Graph_CPERIB" localSheetId="1" hidden="1">#REF!</definedName>
    <definedName name="__123Graph_CPERIB" localSheetId="0" hidden="1">#REF!</definedName>
    <definedName name="__123Graph_CPERIB" hidden="1">#REF!</definedName>
    <definedName name="__123Graph_CPRODABSC" localSheetId="1" hidden="1">#REF!</definedName>
    <definedName name="__123Graph_CPRODABSC" localSheetId="0" hidden="1">#REF!</definedName>
    <definedName name="__123Graph_CPRODABSC" hidden="1">#REF!</definedName>
    <definedName name="__123Graph_CPRODTRE2" localSheetId="1" hidden="1">#REF!</definedName>
    <definedName name="__123Graph_CPRODTRE2" localSheetId="0" hidden="1">#REF!</definedName>
    <definedName name="__123Graph_CPRODTRE2" hidden="1">#REF!</definedName>
    <definedName name="__123Graph_CPRODTREND" hidden="1">#REF!</definedName>
    <definedName name="__123Graph_CREER" hidden="1">#REF!</definedName>
    <definedName name="__123Graph_CREER3" hidden="1">#REF!</definedName>
    <definedName name="__123Graph_CRER" localSheetId="1" hidden="1">#REF!</definedName>
    <definedName name="__123Graph_CRER" localSheetId="0" hidden="1">#REF!</definedName>
    <definedName name="__123Graph_CR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TEST1" hidden="1">#REF!</definedName>
    <definedName name="__123Graph_CUTRECHT" localSheetId="1" hidden="1">#REF!</definedName>
    <definedName name="__123Graph_CUTRECHT" localSheetId="0" hidden="1">#REF!</definedName>
    <definedName name="__123Graph_CUTRECHT" hidden="1">#REF!</definedName>
    <definedName name="__123Graph_CXRATE" hidden="1">#REF!</definedName>
    <definedName name="__123Graph_D" localSheetId="1" hidden="1">#REF!</definedName>
    <definedName name="__123Graph_D" localSheetId="0" hidden="1">#REF!</definedName>
    <definedName name="__123Graph_D" hidden="1">#REF!</definedName>
    <definedName name="__123Graph_DBERLGRAP" localSheetId="1" hidden="1">#REF!</definedName>
    <definedName name="__123Graph_DBERLGRAP" localSheetId="0" hidden="1">#REF!</definedName>
    <definedName name="__123Graph_DBERLGRAP" hidden="1">#REF!</definedName>
    <definedName name="__123Graph_DCATCH1" localSheetId="1" hidden="1">#REF!</definedName>
    <definedName name="__123Graph_DCATCH1" localSheetId="0" hidden="1">#REF!</definedName>
    <definedName name="__123Graph_DCATCH1" hidden="1">#REF!</definedName>
    <definedName name="__123Graph_DChart1" localSheetId="1" hidden="1">#REF!</definedName>
    <definedName name="__123Graph_DChart1" localSheetId="0"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localSheetId="1" hidden="1">#REF!</definedName>
    <definedName name="__123Graph_DECTOT" localSheetId="0" hidden="1">#REF!</definedName>
    <definedName name="__123Graph_DECTOT" hidden="1">#REF!</definedName>
    <definedName name="__123Graph_DEXCH" localSheetId="1" hidden="1">#REF!</definedName>
    <definedName name="__123Graph_DEXCH" localSheetId="0" hidden="1">#REF!</definedName>
    <definedName name="__123Graph_DEXCH" hidden="1">#REF!</definedName>
    <definedName name="__123Graph_DFISCDEV1">#N/A</definedName>
    <definedName name="__123Graph_DGRAPH1" hidden="1">#REF!</definedName>
    <definedName name="__123Graph_DGRAPH41" localSheetId="1" hidden="1">#REF!</definedName>
    <definedName name="__123Graph_DGRAPH41" localSheetId="0" hidden="1">#REF!</definedName>
    <definedName name="__123Graph_DGRAPH41" hidden="1">#REF!</definedName>
    <definedName name="__123Graph_DINVEST">#N/A</definedName>
    <definedName name="__123Graph_DKUWAIT5">#N/A</definedName>
    <definedName name="__123Graph_DMIMPMAC" localSheetId="1" hidden="1">#REF!</definedName>
    <definedName name="__123Graph_DMIMPMAC" localSheetId="0" hidden="1">#REF!</definedName>
    <definedName name="__123Graph_DMIMPMAC" hidden="1">#REF!</definedName>
    <definedName name="__123Graph_DMONIMP" localSheetId="1" hidden="1">#REF!</definedName>
    <definedName name="__123Graph_DMONIMP" localSheetId="0" hidden="1">#REF!</definedName>
    <definedName name="__123Graph_DMONIMP" hidden="1">#REF!</definedName>
    <definedName name="__123Graph_DPERIA" localSheetId="1" hidden="1">#REF!</definedName>
    <definedName name="__123Graph_DPERIA" localSheetId="0" hidden="1">#REF!</definedName>
    <definedName name="__123Graph_DPERIA" hidden="1">#REF!</definedName>
    <definedName name="__123Graph_DPERIB" localSheetId="1" hidden="1">#REF!</definedName>
    <definedName name="__123Graph_DPERIB" localSheetId="0" hidden="1">#REF!</definedName>
    <definedName name="__123Graph_DPERIB" hidden="1">#REF!</definedName>
    <definedName name="__123Graph_DPRODABSC" localSheetId="1" hidden="1">#REF!</definedName>
    <definedName name="__123Graph_DPRODABSC" localSheetId="0" hidden="1">#REF!</definedName>
    <definedName name="__123Graph_DPRODABSC" hidden="1">#REF!</definedName>
    <definedName name="__123Graph_DREER3" hidden="1">#REF!</definedName>
    <definedName name="__123Graph_DSEASON_MONEY" localSheetId="1" hidden="1">#REF!</definedName>
    <definedName name="__123Graph_DSEASON_MONEY" localSheetId="0" hidden="1">#REF!</definedName>
    <definedName name="__123Graph_DSEASON_MONEY" hidden="1">#REF!</definedName>
    <definedName name="__123Graph_DSEASON_SIGHT" localSheetId="1" hidden="1">#REF!</definedName>
    <definedName name="__123Graph_DSEASON_SIGHT" localSheetId="0" hidden="1">#REF!</definedName>
    <definedName name="__123Graph_DSEASON_SIGHT" hidden="1">#REF!</definedName>
    <definedName name="__123Graph_DSEASON_TIME" localSheetId="1" hidden="1">#REF!</definedName>
    <definedName name="__123Graph_DSEASON_TIME" localSheetId="0" hidden="1">#REF!</definedName>
    <definedName name="__123Graph_DSEASON_TIME" hidden="1">#REF!</definedName>
    <definedName name="__123Graph_DTAX1" hidden="1">#REF!</definedName>
    <definedName name="__123Graph_DTEST1" hidden="1">#REF!</definedName>
    <definedName name="__123Graph_DTRADECPI" localSheetId="1" hidden="1">#REF!</definedName>
    <definedName name="__123Graph_DTRADECPI" localSheetId="0" hidden="1">#REF!</definedName>
    <definedName name="__123Graph_DTRADECPI" hidden="1">#REF!</definedName>
    <definedName name="__123Graph_DUTRECHT" localSheetId="1" hidden="1">#REF!</definedName>
    <definedName name="__123Graph_DUTRECHT" localSheetId="0" hidden="1">#REF!</definedName>
    <definedName name="__123Graph_DUTRECHT" hidden="1">#REF!</definedName>
    <definedName name="__123Graph_E" localSheetId="1" hidden="1">#REF!</definedName>
    <definedName name="__123Graph_E" localSheetId="0" hidden="1">#REF!</definedName>
    <definedName name="__123Graph_E" hidden="1">#REF!</definedName>
    <definedName name="__123Graph_EBERLGRAP" localSheetId="1" hidden="1">#REF!</definedName>
    <definedName name="__123Graph_EBERLGRAP" localSheetId="0" hidden="1">#REF!</definedName>
    <definedName name="__123Graph_EBERLGRAP" hidden="1">#REF!</definedName>
    <definedName name="__123Graph_ECATCH1" localSheetId="1" hidden="1">#REF!</definedName>
    <definedName name="__123Graph_ECATCH1" localSheetId="0" hidden="1">#REF!</definedName>
    <definedName name="__123Graph_ECATCH1" hidden="1">#REF!</definedName>
    <definedName name="__123Graph_EChart1" localSheetId="1" hidden="1">#REF!</definedName>
    <definedName name="__123Graph_EChart1" localSheetId="0" hidden="1">#REF!</definedName>
    <definedName name="__123Graph_EChart1" hidden="1">#REF!</definedName>
    <definedName name="__123Graph_EChart2" localSheetId="1" hidden="1">#REF!</definedName>
    <definedName name="__123Graph_EChart2" localSheetId="0" hidden="1">#REF!</definedName>
    <definedName name="__123Graph_EChart2" hidden="1">#REF!</definedName>
    <definedName name="__123Graph_EChart3" localSheetId="1" hidden="1">#REF!</definedName>
    <definedName name="__123Graph_EChart3" localSheetId="0" hidden="1">#REF!</definedName>
    <definedName name="__123Graph_EChart3" hidden="1">#REF!</definedName>
    <definedName name="__123Graph_ECONVERG1" localSheetId="1" hidden="1">#REF!</definedName>
    <definedName name="__123Graph_ECONVERG1" localSheetId="0" hidden="1">#REF!</definedName>
    <definedName name="__123Graph_ECONVERG1" hidden="1">#REF!</definedName>
    <definedName name="__123Graph_ECURRENT" localSheetId="1" hidden="1">#REF!</definedName>
    <definedName name="__123Graph_ECURRENT" localSheetId="0" hidden="1">#REF!</definedName>
    <definedName name="__123Graph_ECURRENT" hidden="1">#REF!</definedName>
    <definedName name="__123Graph_EECTOT" localSheetId="1" hidden="1">#REF!</definedName>
    <definedName name="__123Graph_EECTOT" localSheetId="0" hidden="1">#REF!</definedName>
    <definedName name="__123Graph_EECTOT" hidden="1">#REF!</definedName>
    <definedName name="__123Graph_EEXCH" localSheetId="1" hidden="1">#REF!</definedName>
    <definedName name="__123Graph_EEXCH" localSheetId="0" hidden="1">#REF!</definedName>
    <definedName name="__123Graph_EEXCH" hidden="1">#REF!</definedName>
    <definedName name="__123Graph_EFISCDEV1">#N/A</definedName>
    <definedName name="__123Graph_EGRAPH1" hidden="1">#REF!</definedName>
    <definedName name="__123Graph_EGRAPH41" localSheetId="1" hidden="1">#REF!</definedName>
    <definedName name="__123Graph_EGRAPH41" localSheetId="0" hidden="1">#REF!</definedName>
    <definedName name="__123Graph_EGRAPH41" hidden="1">#REF!</definedName>
    <definedName name="__123Graph_EINVEST">#N/A</definedName>
    <definedName name="__123Graph_EKUWAIT5">#N/A</definedName>
    <definedName name="__123Graph_EMIMPMAC" localSheetId="1" hidden="1">#REF!</definedName>
    <definedName name="__123Graph_EMIMPMAC" localSheetId="0" hidden="1">#REF!</definedName>
    <definedName name="__123Graph_EMIMPMAC" hidden="1">#REF!</definedName>
    <definedName name="__123Graph_EMONIMP" localSheetId="1" hidden="1">#REF!</definedName>
    <definedName name="__123Graph_EMONIMP" localSheetId="0" hidden="1">#REF!</definedName>
    <definedName name="__123Graph_EMONIMP" hidden="1">#REF!</definedName>
    <definedName name="__123Graph_EPERIA" localSheetId="1" hidden="1">#REF!</definedName>
    <definedName name="__123Graph_EPERIA" localSheetId="0" hidden="1">#REF!</definedName>
    <definedName name="__123Graph_EPERIA" hidden="1">#REF!</definedName>
    <definedName name="__123Graph_EPRODABSC" localSheetId="1" hidden="1">#REF!</definedName>
    <definedName name="__123Graph_EPRODABSC" localSheetId="0" hidden="1">#REF!</definedName>
    <definedName name="__123Graph_EPRODABSC" hidden="1">#REF!</definedName>
    <definedName name="__123Graph_EREER3" hidden="1">#REF!</definedName>
    <definedName name="__123Graph_ESEASON_CASH" localSheetId="1" hidden="1">#REF!</definedName>
    <definedName name="__123Graph_ESEASON_CASH" localSheetId="0" hidden="1">#REF!</definedName>
    <definedName name="__123Graph_ESEASON_CASH" hidden="1">#REF!</definedName>
    <definedName name="__123Graph_ESEASON_MONEY" localSheetId="1" hidden="1">#REF!</definedName>
    <definedName name="__123Graph_ESEASON_MONEY" localSheetId="0" hidden="1">#REF!</definedName>
    <definedName name="__123Graph_ESEASON_MONEY" hidden="1">#REF!</definedName>
    <definedName name="__123Graph_ESEASON_TIME" localSheetId="1" hidden="1">#REF!</definedName>
    <definedName name="__123Graph_ESEASON_TIME" localSheetId="0" hidden="1">#REF!</definedName>
    <definedName name="__123Graph_ESEASON_TIME" hidden="1">#REF!</definedName>
    <definedName name="__123Graph_ETAX1" hidden="1">#REF!</definedName>
    <definedName name="__123Graph_ETEST1" hidden="1">#REF!</definedName>
    <definedName name="__123Graph_F" localSheetId="1" hidden="1">#REF!</definedName>
    <definedName name="__123Graph_F" localSheetId="0" hidden="1">#REF!</definedName>
    <definedName name="__123Graph_F" hidden="1">#REF!</definedName>
    <definedName name="__123Graph_FBERLGRAP" localSheetId="1" hidden="1">#REF!</definedName>
    <definedName name="__123Graph_FBERLGRAP" localSheetId="0" hidden="1">#REF!</definedName>
    <definedName name="__123Graph_FBERLGRAP" hidden="1">#REF!</definedName>
    <definedName name="__123Graph_FChart1" localSheetId="1" hidden="1">#REF!</definedName>
    <definedName name="__123Graph_FChart1" localSheetId="0" hidden="1">#REF!</definedName>
    <definedName name="__123Graph_FChart1" hidden="1">#REF!</definedName>
    <definedName name="__123Graph_FChart2" localSheetId="1" hidden="1">#REF!</definedName>
    <definedName name="__123Graph_FChart2" localSheetId="0"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localSheetId="1" hidden="1">#REF!</definedName>
    <definedName name="__123Graph_FGRAPH41" localSheetId="0" hidden="1">#REF!</definedName>
    <definedName name="__123Graph_FGRAPH41" hidden="1">#REF!</definedName>
    <definedName name="__123Graph_FMONIMP" localSheetId="1" hidden="1">#REF!</definedName>
    <definedName name="__123Graph_FMONIMP" localSheetId="0" hidden="1">#REF!</definedName>
    <definedName name="__123Graph_FMONIMP" hidden="1">#REF!</definedName>
    <definedName name="__123Graph_FPRODABSC" localSheetId="1" hidden="1">#REF!</definedName>
    <definedName name="__123Graph_FPRODABSC" localSheetId="0" hidden="1">#REF!</definedName>
    <definedName name="__123Graph_FPRODABSC" hidden="1">#REF!</definedName>
    <definedName name="__123Graph_FREER3" hidden="1">#REF!</definedName>
    <definedName name="__123Graph_FTEST1" hidden="1">#REF!</definedName>
    <definedName name="__123Graph_X" localSheetId="1" hidden="1">#REF!</definedName>
    <definedName name="__123Graph_X" localSheetId="0" hidden="1">#REF!</definedName>
    <definedName name="__123Graph_X" hidden="1">#REF!</definedName>
    <definedName name="__123Graph_XBKSRESRV" localSheetId="1" hidden="1">#REF!</definedName>
    <definedName name="__123Graph_XBKSRESRV" localSheetId="0" hidden="1">#REF!</definedName>
    <definedName name="__123Graph_XBKSRESRV" hidden="1">#REF!</definedName>
    <definedName name="__123Graph_XBSYSASST" localSheetId="1" hidden="1">#REF!</definedName>
    <definedName name="__123Graph_XBSYSASST" localSheetId="0" hidden="1">#REF!</definedName>
    <definedName name="__123Graph_XBSYSASST" hidden="1">#REF!</definedName>
    <definedName name="__123Graph_XCBASSETS" localSheetId="1" hidden="1">#REF!</definedName>
    <definedName name="__123Graph_XCBASSETS" localSheetId="0" hidden="1">#REF!</definedName>
    <definedName name="__123Graph_XCBASSETS" hidden="1">#REF!</definedName>
    <definedName name="__123Graph_XCBAWKLY" localSheetId="1" hidden="1">#REF!</definedName>
    <definedName name="__123Graph_XCBAWKLY" localSheetId="0" hidden="1">#REF!</definedName>
    <definedName name="__123Graph_XCBAWKLY" hidden="1">#REF!</definedName>
    <definedName name="__123Graph_XChart1" localSheetId="1" hidden="1">#REF!</definedName>
    <definedName name="__123Graph_XChart1" localSheetId="0" hidden="1">#REF!</definedName>
    <definedName name="__123Graph_XChart1" hidden="1">#REF!</definedName>
    <definedName name="__123Graph_XCREDIT" localSheetId="1" hidden="1">#REF!</definedName>
    <definedName name="__123Graph_XCREDIT" localSheetId="0" hidden="1">#REF!</definedName>
    <definedName name="__123Graph_XCREDIT" hidden="1">#REF!</definedName>
    <definedName name="__123Graph_XCurrent" hidden="1">#REF!</definedName>
    <definedName name="__123Graph_XECTOT" localSheetId="1" hidden="1">#REF!</definedName>
    <definedName name="__123Graph_XECTOT" localSheetId="0" hidden="1">#REF!</definedName>
    <definedName name="__123Graph_XECTOT" hidden="1">#REF!</definedName>
    <definedName name="__123Graph_XERDOLLAR" hidden="1">#REF!</definedName>
    <definedName name="__123Graph_XERRUBLE" hidden="1">#REF!</definedName>
    <definedName name="__123Graph_XFOODL"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MIMPMAC" localSheetId="1" hidden="1">#REF!</definedName>
    <definedName name="__123Graph_XMIMPMAC" localSheetId="0" hidden="1">#REF!</definedName>
    <definedName name="__123Graph_XMIMPMAC" hidden="1">#REF!</definedName>
    <definedName name="__123Graph_XMSWKLY" localSheetId="1" hidden="1">#REF!</definedName>
    <definedName name="__123Graph_XMSWKLY" localSheetId="0" hidden="1">#REF!</definedName>
    <definedName name="__123Graph_XMSWKLY" hidden="1">#REF!</definedName>
    <definedName name="__123Graph_XRUBRATE" hidden="1">#REF!</definedName>
    <definedName name="__123Graph_XTAX1" hidden="1">#REF!</definedName>
    <definedName name="__123Graph_XTEST1" hidden="1">#REF!</definedName>
    <definedName name="__123Graph_XUSRATE"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 localSheetId="1">{"mt1",#N/A,FALSE,"Debt";"mt2",#N/A,FALSE,"Debt";"mt3",#N/A,FALSE,"Debt";"mt4",#N/A,FALSE,"Debt";"mt5",#N/A,FALSE,"Debt";"mt6",#N/A,FALSE,"Debt";"mt7",#N/A,FALSE,"Debt"}</definedName>
    <definedName name="__gfd2" localSheetId="0">{"mt1",#N/A,FALSE,"Debt";"mt2",#N/A,FALSE,"Debt";"mt3",#N/A,FALSE,"Debt";"mt4",#N/A,FALSE,"Debt";"mt5",#N/A,FALSE,"Debt";"mt6",#N/A,FALSE,"Debt";"mt7",#N/A,FALSE,"Debt"}</definedName>
    <definedName name="__gfd2">{"mt1",#N/A,FALSE,"Debt";"mt2",#N/A,FALSE,"Debt";"mt3",#N/A,FALSE,"Debt";"mt4",#N/A,FALSE,"Debt";"mt5",#N/A,FALSE,"Debt";"mt6",#N/A,FALSE,"Debt";"mt7",#N/A,FALSE,"Debt"}</definedName>
    <definedName name="__gt4" localSheetId="1">{#N/A,#N/A,FALSE,"DOC";"TB_28",#N/A,FALSE,"FITB_28";"TB_91",#N/A,FALSE,"FITB_91";"TB_182",#N/A,FALSE,"FITB_182";"TB_273",#N/A,FALSE,"FITB_273";"TB_364",#N/A,FALSE,"FITB_364 ";"SUMMARY",#N/A,FALSE,"Summary"}</definedName>
    <definedName name="__gt4" localSheetId="0">{#N/A,#N/A,FALSE,"DOC";"TB_28",#N/A,FALSE,"FITB_28";"TB_91",#N/A,FALSE,"FITB_91";"TB_182",#N/A,FALSE,"FITB_182";"TB_273",#N/A,FALSE,"FITB_273";"TB_364",#N/A,FALSE,"FITB_364 ";"SUMMARY",#N/A,FALSE,"Summary"}</definedName>
    <definedName name="__gt4">{#N/A,#N/A,FALSE,"DOC";"TB_28",#N/A,FALSE,"FITB_28";"TB_91",#N/A,FALSE,"FITB_91";"TB_182",#N/A,FALSE,"FITB_182";"TB_273",#N/A,FALSE,"FITB_273";"TB_364",#N/A,FALSE,"FITB_364 ";"SUMMARY",#N/A,FALSE,"Summary"}</definedName>
    <definedName name="__key2" hidden="1">#REF!</definedName>
    <definedName name="__lyf5" localSheetId="1">{#N/A,#N/A,FALSE,"PUBLEXP"}</definedName>
    <definedName name="__lyf5" localSheetId="0">{#N/A,#N/A,FALSE,"PUBLEXP"}</definedName>
    <definedName name="__lyf5">{#N/A,#N/A,FALSE,"PUBLEXP"}</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qqq1" localSheetId="1">{#N/A,#N/A,FALSE,"EXTRABUDGT"}</definedName>
    <definedName name="__qqq1" localSheetId="0">{#N/A,#N/A,FALSE,"EXTRABUDGT"}</definedName>
    <definedName name="__qqq1">{#N/A,#N/A,FALSE,"EXTRABUDGT"}</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3">"Check Box 8"</definedName>
    <definedName name="__red4">#REF!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nm._FilterDatabase">#REF!</definedName>
    <definedName name="__xlnm.Print_Titles">(#REF!,#REF!)</definedName>
    <definedName name="__YR90">#REF!</definedName>
    <definedName name="__YR91">#REF!</definedName>
    <definedName name="__YR92">#REF!</definedName>
    <definedName name="__YR93">#REF!</definedName>
    <definedName name="__YR94">#REF!</definedName>
    <definedName name="__YR95">#REF!</definedName>
    <definedName name="_1___123Graph_AChart_1A" hidden="1">#REF!</definedName>
    <definedName name="_1__123Graph_ACHART_1" hidden="1">#REF!</definedName>
    <definedName name="_1__123Graph_AChart_1A" hidden="1">#REF!</definedName>
    <definedName name="_10___123Graph_XChart_3A" hidden="1">#REF!</definedName>
    <definedName name="_10__123Graph_BChart_1A" hidden="1">#REF!</definedName>
    <definedName name="_10__123Graph_BCHART_2" hidden="1">#REF!</definedName>
    <definedName name="_10__123Graph_CCHART_2" hidden="1">#REF!</definedName>
    <definedName name="_10__123Graph_CChart_2A" hidden="1">#REF!</definedName>
    <definedName name="_10__123Graph_XChart_1A" hidden="1">#REF!</definedName>
    <definedName name="_10__123Graph_XChart_2A" hidden="1">#REF!</definedName>
    <definedName name="_10__123Graph_XChart_3A" hidden="1">#REF!</definedName>
    <definedName name="_103__123Graph_BSEIGNOR" localSheetId="1" hidden="1">#REF!</definedName>
    <definedName name="_103__123Graph_BSEIGNOR" localSheetId="0" hidden="1">#REF!</definedName>
    <definedName name="_103__123Graph_BSEIGNOR" hidden="1">#REF!</definedName>
    <definedName name="_104__123Graph_BWB_ADJ_PRJ" hidden="1">#REF!</definedName>
    <definedName name="_105__123Graph_CMIMPMA_0" localSheetId="1" hidden="1">#REF!</definedName>
    <definedName name="_105__123Graph_CMIMPMA_0" localSheetId="0" hidden="1">#REF!</definedName>
    <definedName name="_105__123Graph_CMIMPMA_0" hidden="1">#REF!</definedName>
    <definedName name="_11___123Graph_XChart_4A" hidden="1">#REF!</definedName>
    <definedName name="_11__123Graph_AWB_ADJ_PRJ" hidden="1">#REF!</definedName>
    <definedName name="_11__123Graph_CChart_3A" hidden="1">#REF!</definedName>
    <definedName name="_11__123Graph_XCHART_1" hidden="1">#REF!</definedName>
    <definedName name="_11__123Graph_XChart_2A" hidden="1">#REF!</definedName>
    <definedName name="_11__123Graph_XChart_3A" hidden="1">#REF!</definedName>
    <definedName name="_11__123Graph_XChart_4A" hidden="1">#REF!</definedName>
    <definedName name="_11_0ju" localSheetId="1" hidden="1">#REF!</definedName>
    <definedName name="_11_0ju" localSheetId="0" hidden="1">#REF!</definedName>
    <definedName name="_11_0ju" hidden="1">#REF!</definedName>
    <definedName name="_116__123Graph_DGROWTH_CPI" localSheetId="1" hidden="1">#REF!</definedName>
    <definedName name="_116__123Graph_DGROWTH_CPI" localSheetId="0" hidden="1">#REF!</definedName>
    <definedName name="_116__123Graph_DGROWTH_CPI" hidden="1">#REF!</definedName>
    <definedName name="_117__123Graph_DMIMPMA_1" localSheetId="1" hidden="1">#REF!</definedName>
    <definedName name="_117__123Graph_DMIMPMA_1" localSheetId="0" hidden="1">#REF!</definedName>
    <definedName name="_117__123Graph_DMIMPMA_1" hidden="1">#REF!</definedName>
    <definedName name="_118__123Graph_EMIMPMA_0" localSheetId="1" hidden="1">#REF!</definedName>
    <definedName name="_118__123Graph_EMIMPMA_0" localSheetId="0" hidden="1">#REF!</definedName>
    <definedName name="_118__123Graph_EMIMPMA_0" hidden="1">#REF!</definedName>
    <definedName name="_119__123Graph_EMIMPMA_1" localSheetId="1" hidden="1">#REF!</definedName>
    <definedName name="_119__123Graph_EMIMPMA_1" localSheetId="0" hidden="1">#REF!</definedName>
    <definedName name="_119__123Graph_EMIMPMA_1" hidden="1">#REF!</definedName>
    <definedName name="_12__123Graph_AWB_ADJ_PRJ" hidden="1">#REF!</definedName>
    <definedName name="_12__123Graph_BCHART_1" hidden="1">#REF!</definedName>
    <definedName name="_12__123Graph_CCHART_1" hidden="1">#REF!</definedName>
    <definedName name="_12__123Graph_DChart_1A" hidden="1">#REF!</definedName>
    <definedName name="_12__123Graph_XChart_1A" hidden="1">#REF!</definedName>
    <definedName name="_12__123Graph_XCHART_2" hidden="1">#REF!</definedName>
    <definedName name="_12__123Graph_XChart_3A" hidden="1">#REF!</definedName>
    <definedName name="_12__123Graph_XChart_4A" hidden="1">#REF!</definedName>
    <definedName name="_120__123Graph_FMIMPMA_0" localSheetId="1" hidden="1">#REF!</definedName>
    <definedName name="_120__123Graph_FMIMPMA_0" localSheetId="0" hidden="1">#REF!</definedName>
    <definedName name="_120__123Graph_FMIMPMA_0" hidden="1">#REF!</definedName>
    <definedName name="_121__123Graph_XCHART_2" hidden="1">#REF!</definedName>
    <definedName name="_122__123Graph_XMIMPMA_0" localSheetId="1" hidden="1">#REF!</definedName>
    <definedName name="_122__123Graph_XMIMPMA_0" localSheetId="0" hidden="1">#REF!</definedName>
    <definedName name="_122__123Graph_XMIMPMA_0" hidden="1">#REF!</definedName>
    <definedName name="_123__123Graph_XR_BMONEY" localSheetId="1" hidden="1">#REF!</definedName>
    <definedName name="_123__123Graph_XR_BMONEY" localSheetId="0" hidden="1">#REF!</definedName>
    <definedName name="_123__123Graph_XR_BMONEY" hidden="1">#REF!</definedName>
    <definedName name="_1234graph_b" hidden="1">#REF!</definedName>
    <definedName name="_123Graph_A1" localSheetId="1" hidden="1">#REF!</definedName>
    <definedName name="_123Graph_A1" localSheetId="0" hidden="1">#REF!</definedName>
    <definedName name="_123Graph_A1" hidden="1">#REF!</definedName>
    <definedName name="_123graph_b" localSheetId="1" hidden="1">#REF!</definedName>
    <definedName name="_123graph_b" localSheetId="0"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no" hidden="1">#REF!</definedName>
    <definedName name="_13__123Graph_BCHART_1" hidden="1">#REF!</definedName>
    <definedName name="_13__123Graph_BCHART_2" hidden="1">#REF!</definedName>
    <definedName name="_13__123Graph_CCHART_2" hidden="1">#REF!</definedName>
    <definedName name="_13__123Graph_DChart_2A" hidden="1">#REF!</definedName>
    <definedName name="_13__123Graph_XChart_2A" hidden="1">#REF!</definedName>
    <definedName name="_13__123Graph_XChart_4A" hidden="1">#REF!</definedName>
    <definedName name="_134__123Graph_XREALEX_WAGE" localSheetId="1" hidden="1">#REF!</definedName>
    <definedName name="_134__123Graph_XREALEX_WAGE" localSheetId="0" hidden="1">#REF!</definedName>
    <definedName name="_134__123Graph_XREALEX_WAGE" hidden="1">#REF!</definedName>
    <definedName name="_14__123Graph_BCHART_2" hidden="1">#REF!</definedName>
    <definedName name="_14__123Graph_BWB_ADJ_PRJ" hidden="1">#REF!</definedName>
    <definedName name="_14__123Graph_DChart_3A" hidden="1">#REF!</definedName>
    <definedName name="_14__123Graph_XCHART_1" hidden="1">#REF!</definedName>
    <definedName name="_14__123Graph_XChart_1A" hidden="1">#REF!</definedName>
    <definedName name="_14__123Graph_XChart_3A" hidden="1">#REF!</definedName>
    <definedName name="_15__123Graph_CCHART_1" hidden="1">#REF!</definedName>
    <definedName name="_15__123Graph_EChart_1A" hidden="1">#REF!</definedName>
    <definedName name="_15__123Graph_XCHART_2" hidden="1">#REF!</definedName>
    <definedName name="_15__123Graph_XChart_2A" hidden="1">#REF!</definedName>
    <definedName name="_15__123Graph_XChart_4A" hidden="1">#REF!</definedName>
    <definedName name="_16__123Graph_CCHART_2" hidden="1">#REF!</definedName>
    <definedName name="_16__123Graph_EChart_2A" hidden="1">#REF!</definedName>
    <definedName name="_16__123Graph_XChart_1A" hidden="1">#REF!</definedName>
    <definedName name="_16__123Graph_XChart_3A" hidden="1">#REF!</definedName>
    <definedName name="_165_0ju" localSheetId="1" hidden="1">#REF!</definedName>
    <definedName name="_165_0ju" localSheetId="0" hidden="1">#REF!</definedName>
    <definedName name="_165_0ju" hidden="1">#REF!</definedName>
    <definedName name="_17__123Graph_EChart_3A" hidden="1">#REF!</definedName>
    <definedName name="_17__123Graph_XCHART_1" hidden="1">#REF!</definedName>
    <definedName name="_17__123Graph_XChart_4A" hidden="1">#REF!</definedName>
    <definedName name="_18__123Graph_FChart_1A" hidden="1">#REF!</definedName>
    <definedName name="_18__123Graph_XChart_1A" hidden="1">#REF!</definedName>
    <definedName name="_18__123Graph_XCHART_2" hidden="1">#REF!</definedName>
    <definedName name="_18__123Graph_XChart_2A" hidden="1">#REF!</definedName>
    <definedName name="_19__123Graph_FChart_2A" hidden="1">#REF!</definedName>
    <definedName name="_1995M1" localSheetId="1">#REF!</definedName>
    <definedName name="_1995M1" localSheetId="0">#REF!</definedName>
    <definedName name="_1995M1">#REF!</definedName>
    <definedName name="_1Macros_Import_.qbop">#REF!</definedName>
    <definedName name="_2___123Graph_AChart_2A" hidden="1">#REF!</definedName>
    <definedName name="_2__123Graph_AChart_1A" hidden="1">#REF!</definedName>
    <definedName name="_2__123Graph_ACHART_2" hidden="1">#REF!</definedName>
    <definedName name="_2__123Graph_AChart_2A" hidden="1">#REF!</definedName>
    <definedName name="_2__123Graph_ACHART_8" localSheetId="1" hidden="1">#REF!</definedName>
    <definedName name="_2__123Graph_ACHART_8" localSheetId="0" hidden="1">#REF!</definedName>
    <definedName name="_2__123Graph_ACHART_8" hidden="1">#REF!</definedName>
    <definedName name="_2__123Graph_BCHART_1A" hidden="1">#REF!</definedName>
    <definedName name="_20__123Graph_BWB_ADJ_PRJ" hidden="1">#REF!</definedName>
    <definedName name="_20__123Graph_FChart_3A" hidden="1">#REF!</definedName>
    <definedName name="_20__123Graph_XChart_2A" hidden="1">#REF!</definedName>
    <definedName name="_20__123Graph_XChart_3A" hidden="1">#REF!</definedName>
    <definedName name="_21__123Graph_BWB_ADJ_PRJ" hidden="1">#REF!</definedName>
    <definedName name="_21__123Graph_CCHART_1" hidden="1">#REF!</definedName>
    <definedName name="_21__123Graph_XChart_1A" hidden="1">#REF!</definedName>
    <definedName name="_22__123Graph_CCHART_1" hidden="1">#REF!</definedName>
    <definedName name="_22__123Graph_CCHART_2" hidden="1">#REF!</definedName>
    <definedName name="_22__123Graph_XChart_2A" hidden="1">#REF!</definedName>
    <definedName name="_22__123Graph_XChart_3A" hidden="1">#REF!</definedName>
    <definedName name="_22__123Graph_XChart_4A" hidden="1">#REF!</definedName>
    <definedName name="_23__123Graph_CCHART_2" hidden="1">#REF!</definedName>
    <definedName name="_23__123Graph_XCHART_1" hidden="1">#REF!</definedName>
    <definedName name="_23__123Graph_XChart_3A" hidden="1">#REF!</definedName>
    <definedName name="_23Macros_Import_.qbop">#REF!</definedName>
    <definedName name="_24__123Graph_ACHART_1" hidden="1">#REF!</definedName>
    <definedName name="_24__123Graph_XCHART_1" hidden="1">#REF!</definedName>
    <definedName name="_24__123Graph_XCHART_2" hidden="1">#REF!</definedName>
    <definedName name="_24__123Graph_XChart_4A" hidden="1">#REF!</definedName>
    <definedName name="_25__123Graph_ACHART_2" hidden="1">#REF!</definedName>
    <definedName name="_25__123Graph_XCHART_2" hidden="1">#REF!</definedName>
    <definedName name="_2Macros_Import_.qbop">#REF!</definedName>
    <definedName name="_3___123Graph_AChart_3A" hidden="1">#REF!</definedName>
    <definedName name="_3__123Graph_ACHART_1" hidden="1">#REF!</definedName>
    <definedName name="_3__123Graph_AChart_2A" hidden="1">#REF!</definedName>
    <definedName name="_3__123Graph_AChart_3A" hidden="1">#REF!</definedName>
    <definedName name="_3__123Graph_ACPI_ER_LOG" hidden="1">#REF!</definedName>
    <definedName name="_3__123Graph_AGROWTH_CPI" localSheetId="1" hidden="1">#REF!</definedName>
    <definedName name="_3__123Graph_AGROWTH_CPI" localSheetId="0" hidden="1">#REF!</definedName>
    <definedName name="_3__123Graph_AGROWTH_CPI" hidden="1">#REF!</definedName>
    <definedName name="_3__123Graph_BCHART_1" hidden="1">#REF!</definedName>
    <definedName name="_3__123Graph_BCHART_8" localSheetId="1" hidden="1">#REF!</definedName>
    <definedName name="_3__123Graph_BCHART_8" localSheetId="0" hidden="1">#REF!</definedName>
    <definedName name="_3__123Graph_BCHART_8" hidden="1">#REF!</definedName>
    <definedName name="_3__123Graph_XCHART_1A" hidden="1">#REF!</definedName>
    <definedName name="_3_to_6_months_Fixed_Account_1.1.2.2">#REF!</definedName>
    <definedName name="_37__123Graph_ACPI_ER_LOG" localSheetId="1" hidden="1">#REF!</definedName>
    <definedName name="_37__123Graph_ACPI_ER_LOG" localSheetId="0" hidden="1">#REF!</definedName>
    <definedName name="_37__123Graph_ACPI_ER_LOG" hidden="1">#REF!</definedName>
    <definedName name="_4___123Graph_AChart_4A" hidden="1">#REF!</definedName>
    <definedName name="_4__123Graph_ACHART_1" hidden="1">#REF!</definedName>
    <definedName name="_4__123Graph_ACHART_2" hidden="1">#REF!</definedName>
    <definedName name="_4__123Graph_AChart_2A" hidden="1">#REF!</definedName>
    <definedName name="_4__123Graph_AChart_3A" hidden="1">#REF!</definedName>
    <definedName name="_4__123Graph_AChart_4A" hidden="1">#REF!</definedName>
    <definedName name="_4__123Graph_AChart_4B" hidden="1">#REF!</definedName>
    <definedName name="_4__123Graph_BCHART_2" hidden="1">#REF!</definedName>
    <definedName name="_4__123Graph_BCPI_ER_LOG" hidden="1">#REF!</definedName>
    <definedName name="_4__123Graph_CCHART_8" localSheetId="1" hidden="1">#REF!</definedName>
    <definedName name="_4__123Graph_CCHART_8" localSheetId="0" hidden="1">#REF!</definedName>
    <definedName name="_4__123Graph_CCHART_8" hidden="1">#REF!</definedName>
    <definedName name="_48__123Graph_AGROWTH_CPI" localSheetId="1" hidden="1">#REF!</definedName>
    <definedName name="_48__123Graph_AGROWTH_CPI" localSheetId="0" hidden="1">#REF!</definedName>
    <definedName name="_48__123Graph_AGROWTH_CPI" hidden="1">#REF!</definedName>
    <definedName name="_49__123Graph_AIBA_IBRD" hidden="1">#REF!</definedName>
    <definedName name="_5___123Graph_BChart_1A" hidden="1">#REF!</definedName>
    <definedName name="_5__123Graph_ACHART_2" hidden="1">#REF!</definedName>
    <definedName name="_5__123Graph_AChart_4A" hidden="1">#REF!</definedName>
    <definedName name="_5__123Graph_AChart_5H" hidden="1">#REF!</definedName>
    <definedName name="_5__123Graph_BChart_1A" hidden="1">#REF!</definedName>
    <definedName name="_5__123Graph_BIBA_IBRD" hidden="1">#REF!</definedName>
    <definedName name="_5__123Graph_CCHART_1" hidden="1">#REF!</definedName>
    <definedName name="_5__123Graph_DCHART_8" localSheetId="1" hidden="1">#REF!</definedName>
    <definedName name="_5__123Graph_DCHART_8" localSheetId="0" hidden="1">#REF!</definedName>
    <definedName name="_5__123Graph_DCHART_8" hidden="1">#REF!</definedName>
    <definedName name="_50__123Graph_AINVENT_SALES" localSheetId="1" hidden="1">#REF!</definedName>
    <definedName name="_50__123Graph_AINVENT_SALES" localSheetId="0" hidden="1">#REF!</definedName>
    <definedName name="_50__123Graph_AINVENT_SALES" hidden="1">#REF!</definedName>
    <definedName name="_51__123Graph_AMIMPMA_1" localSheetId="1" hidden="1">#REF!</definedName>
    <definedName name="_51__123Graph_AMIMPMA_1" localSheetId="0" hidden="1">#REF!</definedName>
    <definedName name="_51__123Graph_AMIMPMA_1" hidden="1">#REF!</definedName>
    <definedName name="_52__123Graph_ANDA_OIN" localSheetId="1" hidden="1">#REF!</definedName>
    <definedName name="_52__123Graph_ANDA_OIN" localSheetId="0" hidden="1">#REF!</definedName>
    <definedName name="_52__123Graph_ANDA_OIN" hidden="1">#REF!</definedName>
    <definedName name="_53__123Graph_AR_BMONEY" localSheetId="1" hidden="1">#REF!</definedName>
    <definedName name="_53__123Graph_AR_BMONEY" localSheetId="0" hidden="1">#REF!</definedName>
    <definedName name="_53__123Graph_AR_BMONEY" hidden="1">#REF!</definedName>
    <definedName name="_6___123Graph_BChart_3A" localSheetId="1" hidden="1">#REF!</definedName>
    <definedName name="_6___123Graph_BChart_3A" localSheetId="0" hidden="1">#REF!</definedName>
    <definedName name="_6___123Graph_BChart_3A" hidden="1">#REF!</definedName>
    <definedName name="_6__123Graph_AChart_3A" hidden="1">#REF!</definedName>
    <definedName name="_6__123Graph_AIBA_IBRD" hidden="1">#REF!</definedName>
    <definedName name="_6__123Graph_BCHART_1" hidden="1">#REF!</definedName>
    <definedName name="_6__123Graph_BChart_1A" hidden="1">#REF!</definedName>
    <definedName name="_6__123Graph_BChart_3A" hidden="1">#REF!</definedName>
    <definedName name="_6__123Graph_CCHART_2" hidden="1">#REF!</definedName>
    <definedName name="_6__123Graph_DGROWTH_CPI" localSheetId="1" hidden="1">#REF!</definedName>
    <definedName name="_6__123Graph_DGROWTH_CPI" localSheetId="0" hidden="1">#REF!</definedName>
    <definedName name="_6__123Graph_DGROWTH_CPI" hidden="1">#REF!</definedName>
    <definedName name="_6__123Graph_XCHART_8" localSheetId="1" hidden="1">#REF!</definedName>
    <definedName name="_6__123Graph_XCHART_8" localSheetId="0" hidden="1">#REF!</definedName>
    <definedName name="_6__123Graph_XCHART_8" hidden="1">#REF!</definedName>
    <definedName name="_6_months_to_1_year_Fixed_Account_1.1.2.3">#REF!</definedName>
    <definedName name="_64__123Graph_ASEIGNOR" localSheetId="1" hidden="1">#REF!</definedName>
    <definedName name="_64__123Graph_ASEIGNOR" localSheetId="0" hidden="1">#REF!</definedName>
    <definedName name="_64__123Graph_ASEIGNOR" hidden="1">#REF!</definedName>
    <definedName name="_65__123Graph_AWB_ADJ_PRJ" hidden="1">#REF!</definedName>
    <definedName name="_66__123Graph_BCHART_1" hidden="1">#REF!</definedName>
    <definedName name="_67__123Graph_BCHART_2" hidden="1">#REF!</definedName>
    <definedName name="_6Macros_Import_.qbop">#REF!</definedName>
    <definedName name="_7___123Graph_BChart_4A" localSheetId="1" hidden="1">#REF!</definedName>
    <definedName name="_7___123Graph_BChart_4A" localSheetId="0" hidden="1">#REF!</definedName>
    <definedName name="_7___123Graph_BChart_4A" hidden="1">#REF!</definedName>
    <definedName name="_7__123Graph_BCHART_2" hidden="1">#REF!</definedName>
    <definedName name="_7__123Graph_BChart_2A" hidden="1">#REF!</definedName>
    <definedName name="_7__123Graph_BChart_4A" hidden="1">#REF!</definedName>
    <definedName name="_7__123Graph_XCHART_1" hidden="1">#REF!</definedName>
    <definedName name="_7__123Graph_XREALEX_WAGE" localSheetId="1" hidden="1">#REF!</definedName>
    <definedName name="_7__123Graph_XREALEX_WAGE" localSheetId="0" hidden="1">#REF!</definedName>
    <definedName name="_7__123Graph_XREALEX_WAGE" hidden="1">#REF!</definedName>
    <definedName name="_79__123Graph_BCPI_ER_LOG" localSheetId="1" hidden="1">#REF!</definedName>
    <definedName name="_79__123Graph_BCPI_ER_LOG" localSheetId="0" hidden="1">#REF!</definedName>
    <definedName name="_79__123Graph_BCPI_ER_LOG" hidden="1">#REF!</definedName>
    <definedName name="_8___123Graph_XChart_1A"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__123Graph_BChart_3A" hidden="1">#REF!</definedName>
    <definedName name="_8__123Graph_XChart_1A" hidden="1">#REF!</definedName>
    <definedName name="_8__123Graph_XCHART_2"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__123Graph_CChart_1A" hidden="1">#REF!</definedName>
    <definedName name="_9__123Graph_XChart_1A" hidden="1">#REF!</definedName>
    <definedName name="_9__123Graph_XChart_2A" hidden="1">#REF!</definedName>
    <definedName name="_90__123Graph_BIBA_IBRD" localSheetId="1" hidden="1">#REF!</definedName>
    <definedName name="_90__123Graph_BIBA_IBRD" localSheetId="0" hidden="1">#REF!</definedName>
    <definedName name="_90__123Graph_BIBA_IBRD" hidden="1">#REF!</definedName>
    <definedName name="_91__123Graph_BNDA_OIN" localSheetId="1" hidden="1">#REF!</definedName>
    <definedName name="_91__123Graph_BNDA_OIN" localSheetId="0" hidden="1">#REF!</definedName>
    <definedName name="_91__123Graph_BNDA_OIN" hidden="1">#REF!</definedName>
    <definedName name="_92__123Graph_BR_BMONEY" localSheetId="1" hidden="1">#REF!</definedName>
    <definedName name="_92__123Graph_BR_BMONEY" localSheetId="0"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OP1">#REF!</definedName>
    <definedName name="_BOP2">#REF!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0" hidden="1">#REF!</definedName>
    <definedName name="_Dist_Values" hidden="1">#REF!</definedName>
    <definedName name="_DLX1.USE" localSheetId="20">#REF!</definedName>
    <definedName name="_DLX1.USE" localSheetId="1">#REF!</definedName>
    <definedName name="_DLX1.USE" localSheetId="0">#REF!</definedName>
    <definedName name="_DLX1.USE">#REF!</definedName>
    <definedName name="_DLX10.USE">#REF!</definedName>
    <definedName name="_DLX11.USE">#REF!</definedName>
    <definedName name="_DLX12.USE">#REF!</definedName>
    <definedName name="_DLX13.USE">#REF!</definedName>
    <definedName name="_DLX14.USE" localSheetId="1">#REF!</definedName>
    <definedName name="_DLX14.USE" localSheetId="0">#REF!</definedName>
    <definedName name="_DLX14.USE">#REF!</definedName>
    <definedName name="_DLX15.USE" localSheetId="1">#REF!</definedName>
    <definedName name="_DLX15.USE" localSheetId="0">#REF!</definedName>
    <definedName name="_DLX15.USE">#REF!</definedName>
    <definedName name="_DLX16.USE" localSheetId="1">#REF!</definedName>
    <definedName name="_DLX16.USE" localSheetId="0">#REF!</definedName>
    <definedName name="_DLX16.USE">#REF!</definedName>
    <definedName name="_DLX2.USE" localSheetId="20">#REF!</definedName>
    <definedName name="_DLX2.USE">#REF!</definedName>
    <definedName name="_DLX20.USE" localSheetId="1">#REF!</definedName>
    <definedName name="_DLX20.USE" localSheetId="0">#REF!</definedName>
    <definedName name="_DLX20.USE">#REF!</definedName>
    <definedName name="_DLX21.USE" localSheetId="1">#REF!</definedName>
    <definedName name="_DLX21.USE" localSheetId="0">#REF!</definedName>
    <definedName name="_DLX21.USE">#REF!</definedName>
    <definedName name="_DLX22.USE" localSheetId="1">#REF!</definedName>
    <definedName name="_DLX22.USE" localSheetId="0">#REF!</definedName>
    <definedName name="_DLX22.USE">#REF!</definedName>
    <definedName name="_DLX24.USE" localSheetId="1">#REF!</definedName>
    <definedName name="_DLX24.USE" localSheetId="0">#REF!</definedName>
    <definedName name="_DLX24.USE">#REF!</definedName>
    <definedName name="_DLX25.USE" localSheetId="1">#REF!</definedName>
    <definedName name="_DLX25.USE" localSheetId="0">#REF!</definedName>
    <definedName name="_DLX25.USE">#REF!</definedName>
    <definedName name="_DLX27.USE" localSheetId="1">#REF!</definedName>
    <definedName name="_DLX27.USE" localSheetId="0">#REF!</definedName>
    <definedName name="_DLX27.USE">#REF!</definedName>
    <definedName name="_DLX3.USE" localSheetId="20">#REF!</definedName>
    <definedName name="_DLX3.USE" localSheetId="1">#REF!</definedName>
    <definedName name="_DLX3.USE" localSheetId="0">#REF!</definedName>
    <definedName name="_DLX3.USE">#REF!</definedName>
    <definedName name="_DLX34.USE" localSheetId="1">#REF!</definedName>
    <definedName name="_DLX34.USE" localSheetId="0">#REF!</definedName>
    <definedName name="_DLX34.USE">#REF!</definedName>
    <definedName name="_DLX4.USE" localSheetId="1">#REF!</definedName>
    <definedName name="_DLX4.USE" localSheetId="0">#REF!</definedName>
    <definedName name="_DLX4.USE">#REF!</definedName>
    <definedName name="_DLX5.USE" localSheetId="1">#REF!</definedName>
    <definedName name="_DLX5.USE" localSheetId="0">#REF!</definedName>
    <definedName name="_DLX5.USE">#REF!</definedName>
    <definedName name="_DLX6.USE" localSheetId="1">#REF!</definedName>
    <definedName name="_DLX6.USE" localSheetId="0">#REF!</definedName>
    <definedName name="_DLX6.USE">#REF!</definedName>
    <definedName name="_DLX7.USE" localSheetId="1">#REF!</definedName>
    <definedName name="_DLX7.USE" localSheetId="0">#REF!</definedName>
    <definedName name="_DLX7.USE">#REF!</definedName>
    <definedName name="_DLX8.USE" localSheetId="1">#REF!</definedName>
    <definedName name="_DLX8.USE" localSheetId="0">#REF!</definedName>
    <definedName name="_DLX8.USE">#REF!</definedName>
    <definedName name="_DLX9.USE" localSheetId="1">#REF!</definedName>
    <definedName name="_DLX9.USE" localSheetId="0">#REF!</definedName>
    <definedName name="_DLX9.USE">#REF!</definedName>
    <definedName name="_EXP5" localSheetId="1">#REF!</definedName>
    <definedName name="_EXP5" localSheetId="0">#REF!</definedName>
    <definedName name="_EXP5">#REF!</definedName>
    <definedName name="_EXP6" localSheetId="1">#REF!</definedName>
    <definedName name="_EXP6" localSheetId="0">#REF!</definedName>
    <definedName name="_EXP6">#REF!</definedName>
    <definedName name="_EXP7" localSheetId="1">#REF!</definedName>
    <definedName name="_EXP7" localSheetId="0">#REF!</definedName>
    <definedName name="_EXP7">#REF!</definedName>
    <definedName name="_EXP9">#REF!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0" hidden="1">#REF!</definedName>
    <definedName name="_Fill" hidden="1">#REF!</definedName>
    <definedName name="_Fill1" localSheetId="1" hidden="1">#REF!</definedName>
    <definedName name="_Fill1" localSheetId="0" hidden="1">#REF!</definedName>
    <definedName name="_Fill1" hidden="1">#REF!</definedName>
    <definedName name="_Filler" hidden="1">#REF!</definedName>
    <definedName name="_FILLL" hidden="1">#REF!</definedName>
    <definedName name="_filterd" hidden="1">#REF!</definedName>
    <definedName name="_xlnm._FilterDatabase" localSheetId="4" hidden="1">'Figure 1.1.3'!$A$3:$AJ$1381</definedName>
    <definedName name="_xlnm._FilterDatabase" localSheetId="5" hidden="1">'Figure 1.1.4'!$A$3:$AJ$1381</definedName>
    <definedName name="_xlnm._FilterDatabase" localSheetId="23" hidden="1">'Figure 1.14.1'!$A$1:$M$1602</definedName>
    <definedName name="_xlnm._FilterDatabase" localSheetId="32" hidden="1">'Figure 1.21'!$A$1:$M$127</definedName>
    <definedName name="_xlnm._FilterDatabase" localSheetId="16" hidden="1">'Figure 1.9.1'!$A$3:$GA$3</definedName>
    <definedName name="_xlnm._FilterDatabase" hidden="1">#REF!</definedName>
    <definedName name="_GDP90">#REF!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 localSheetId="1">'FM Database Apr 2025'!_IFR2</definedName>
    <definedName name="_IFR2" localSheetId="0">'Table of Contents'!_IFR2</definedName>
    <definedName name="_IFR2">#N/A</definedName>
    <definedName name="_IFR22" localSheetId="1">'FM Database Apr 2025'!_IFR22</definedName>
    <definedName name="_IFR22" localSheetId="0">'Table of Contents'!_IFR22</definedName>
    <definedName name="_IFR22">#N/A</definedName>
    <definedName name="_IFR23" localSheetId="1">'FM Database Apr 2025'!_IFR23</definedName>
    <definedName name="_IFR23" localSheetId="0">'Table of Contents'!_IFR23</definedName>
    <definedName name="_IFR23">#N/A</definedName>
    <definedName name="_IMP10" localSheetId="1">#REF!</definedName>
    <definedName name="_IMP10" localSheetId="0">#REF!</definedName>
    <definedName name="_IMP10">#REF!</definedName>
    <definedName name="_IMP2" localSheetId="1">#REF!</definedName>
    <definedName name="_IMP2" localSheetId="0">#REF!</definedName>
    <definedName name="_IMP2">#REF!</definedName>
    <definedName name="_IMP4" localSheetId="1">#REF!</definedName>
    <definedName name="_IMP4" localSheetId="0">#REF!</definedName>
    <definedName name="_IMP4">#REF!</definedName>
    <definedName name="_IMP6">#REF!</definedName>
    <definedName name="_IMP7">#REF!</definedName>
    <definedName name="_IMP8">#REF!</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 localSheetId="1">{"Main Economic Indicators",#N/A,FALSE,"C"}</definedName>
    <definedName name="_lo2" localSheetId="0">{"Main Economic Indicators",#N/A,FALSE,"C"}</definedName>
    <definedName name="_lo2">{"Main Economic Indicators",#N/A,FALSE,"C"}</definedName>
    <definedName name="_loi3" localSheetId="1">{"Main Economic Indicators",#N/A,FALSE,"C"}</definedName>
    <definedName name="_loi3" localSheetId="0">{"Main Economic Indicators",#N/A,FALSE,"C"}</definedName>
    <definedName name="_loi3">{"Main Economic Indicators",#N/A,FALSE,"C"}</definedName>
    <definedName name="_LOOKUP">#REF!</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#REF!</definedName>
    <definedName name="_MatMult_B">#REF!</definedName>
    <definedName name="_mof2">#REF!</definedName>
    <definedName name="_MTS2">#REF!</definedName>
    <definedName name="_new1">#N/A</definedName>
    <definedName name="_NFA1">#REF!</definedName>
    <definedName name="_Order1" hidden="1">255</definedName>
    <definedName name="_Order2" hidden="1">255</definedName>
    <definedName name="_PAG2">#REF!</definedName>
    <definedName name="_PAG3">#REF!</definedName>
    <definedName name="_PAG4">#REF!</definedName>
    <definedName name="_PAG5">#REF!</definedName>
    <definedName name="_PAG6">#REF!</definedName>
    <definedName name="_PAG7" localSheetId="1">#REF!</definedName>
    <definedName name="_PAG7" localSheetId="0">#REF!</definedName>
    <definedName name="_PAG7">#REF!</definedName>
    <definedName name="_Parse_In" localSheetId="1" hidden="1">#REF!</definedName>
    <definedName name="_Parse_In" localSheetId="0" hidden="1">#REF!</definedName>
    <definedName name="_Parse_In" hidden="1">#REF!</definedName>
    <definedName name="_Parse_Out" localSheetId="1" hidden="1">#REF!</definedName>
    <definedName name="_Parse_Out" localSheetId="0" hidden="1">#REF!</definedName>
    <definedName name="_Parse_Out" hidden="1">#REF!</definedName>
    <definedName name="_PIB04">#REF!</definedName>
    <definedName name="_PIB06">#REF!</definedName>
    <definedName name="_PIB08">#REF!</definedName>
    <definedName name="_prt1">#REF!</definedName>
    <definedName name="_prt2">#REF!</definedName>
    <definedName name="_prt3">#REF!</definedName>
    <definedName name="_prt4">#REF!</definedName>
    <definedName name="_prt5">#REF!</definedName>
    <definedName name="_prt6">#REF!</definedName>
    <definedName name="_prt7">#REF!</definedName>
    <definedName name="_prt8">#REF!</definedName>
    <definedName name="_red16" localSheetId="1">#REF!</definedName>
    <definedName name="_red16" localSheetId="0">#REF!</definedName>
    <definedName name="_red16">#REF!</definedName>
    <definedName name="_red17" localSheetId="1">#REF!</definedName>
    <definedName name="_red17" localSheetId="0">#REF!</definedName>
    <definedName name="_red17">#REF!</definedName>
    <definedName name="_red18" localSheetId="1">#REF!</definedName>
    <definedName name="_red18" localSheetId="0">#REF!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gression_Int" hidden="1">1</definedName>
    <definedName name="_Regression_Out" localSheetId="1" hidden="1">#REF!</definedName>
    <definedName name="_Regression_Out" localSheetId="0" hidden="1">#REF!</definedName>
    <definedName name="_Regression_Out" hidden="1">#REF!</definedName>
    <definedName name="_Regression_X" localSheetId="1" hidden="1">#REF!</definedName>
    <definedName name="_Regression_X" localSheetId="0" hidden="1">#REF!</definedName>
    <definedName name="_Regression_X" hidden="1">#REF!</definedName>
    <definedName name="_Regression_Y" localSheetId="1" hidden="1">#REF!</definedName>
    <definedName name="_Regression_Y" localSheetId="0" hidden="1">#REF!</definedName>
    <definedName name="_Regression_Y" hidden="1">#REF!</definedName>
    <definedName name="_RES2" localSheetId="1">#REF!</definedName>
    <definedName name="_RES2" localSheetId="0">#REF!</definedName>
    <definedName name="_RES2">#REF!</definedName>
    <definedName name="_Sort" localSheetId="1" hidden="1">#REF!</definedName>
    <definedName name="_Sort" localSheetId="0" hidden="1">#REF!</definedName>
    <definedName name="_Sort" hidden="1">#REF!</definedName>
    <definedName name="_SRT11" localSheetId="1" hidden="1">{"Minpmon",#N/A,FALSE,"Monthinput"}</definedName>
    <definedName name="_SRT11" localSheetId="0"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TB1">#REF!</definedName>
    <definedName name="_TB2">#REF!</definedName>
    <definedName name="_TB3">#REF!</definedName>
    <definedName name="_TB4">#REF!</definedName>
    <definedName name="_TB5">#REF!</definedName>
    <definedName name="_TB6">#REF!</definedName>
    <definedName name="_TB7">#REF!</definedName>
    <definedName name="_TB8">#REF!</definedName>
    <definedName name="_Toc175582011" localSheetId="23">'Figure 1.14.1'!#REF!</definedName>
    <definedName name="_Toc194318813" localSheetId="0">'Table of Contents'!#REF!</definedName>
    <definedName name="_ty" localSheetId="1" hidden="1">#REF!</definedName>
    <definedName name="_ty" localSheetId="0" hidden="1">#REF!</definedName>
    <definedName name="_ty" hidden="1">#REF!</definedName>
    <definedName name="_UK1" localSheetId="1">#REF!</definedName>
    <definedName name="_UK1" localSheetId="0">#REF!</definedName>
    <definedName name="_UK1">#REF!</definedName>
    <definedName name="_WEO1" localSheetId="1">#REF!</definedName>
    <definedName name="_WEO1" localSheetId="0">#REF!</definedName>
    <definedName name="_WEO1">#REF!</definedName>
    <definedName name="_WEO2" localSheetId="1">#REF!</definedName>
    <definedName name="_WEO2" localSheetId="0">#REF!</definedName>
    <definedName name="_WEO2">#REF!</definedName>
    <definedName name="_YR0110">#REF!</definedName>
    <definedName name="_YR89">#REF!</definedName>
    <definedName name="_YR90">#REF!</definedName>
    <definedName name="_YR91">#REF!</definedName>
    <definedName name="_YR92">#REF!</definedName>
    <definedName name="_YR93">#REF!</definedName>
    <definedName name="_YR94">#REF!</definedName>
    <definedName name="_YR95">#REF!</definedName>
    <definedName name="a" localSheetId="1" hidden="1">#REF!</definedName>
    <definedName name="a" localSheetId="0" hidden="1">#REF!</definedName>
    <definedName name="a">#REF!</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0">#REF!</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1">{"Main Economic Indicators",#N/A,FALSE,"C"}</definedName>
    <definedName name="aaaa" localSheetId="0">{"Main Economic Indicators",#N/A,FALSE,"C"}</definedName>
    <definedName name="aaaa">{"Main Economic Indicators",#N/A,FALSE,"C"}</definedName>
    <definedName name="aaaaaa" localSheetId="1" hidden="1">{"Riqfin97",#N/A,FALSE,"Tran";"Riqfinpro",#N/A,FALSE,"Tran"}</definedName>
    <definedName name="aaaaaa" localSheetId="0" hidden="1">{"Riqfin97",#N/A,FALSE,"Tran";"Riqfinpro",#N/A,FALSE,"Tran"}</definedName>
    <definedName name="aaaaaa" hidden="1">{"Riqfin97",#N/A,FALSE,"Tran";"Riqfinpro",#N/A,FALSE,"Tran"}</definedName>
    <definedName name="aaaaaaa" localSheetId="1">{"Main Economic Indicators",#N/A,FALSE,"C"}</definedName>
    <definedName name="aaaaaaa" localSheetId="0">{"Main Economic Indicators",#N/A,FALSE,"C"}</definedName>
    <definedName name="aaaaaaa">{"Main Economic Indicators",#N/A,FALSE,"C"}</definedName>
    <definedName name="aaaaaaaaaa">#N/A</definedName>
    <definedName name="aad" localSheetId="1">{"Main Economic Indicators",#N/A,FALSE,"C"}</definedName>
    <definedName name="aad" localSheetId="0">{"Main Economic Indicators",#N/A,FALSE,"C"}</definedName>
    <definedName name="aad">{"Main Economic Indicators",#N/A,FALSE,"C"}</definedName>
    <definedName name="aagdfg" localSheetId="1">OFFSET('FM Database Apr 2025'!ChartDates,0,3)</definedName>
    <definedName name="aagdfg" localSheetId="0">OFFSET('Table of Contents'!ChartDates,0,3)</definedName>
    <definedName name="aagdfg">OFFSET(ChartDates,0,3)</definedName>
    <definedName name="aas" localSheetId="1">{"Main Economic Indicators",#N/A,FALSE,"C"}</definedName>
    <definedName name="aas" localSheetId="0">{"Main Economic Indicators",#N/A,FALSE,"C"}</definedName>
    <definedName name="aas">{"Main Economic Indicators",#N/A,FALSE,"C"}</definedName>
    <definedName name="aax" localSheetId="1">{"Main Economic Indicators",#N/A,FALSE,"C"}</definedName>
    <definedName name="aax" localSheetId="0">{"Main Economic Indicators",#N/A,FALSE,"C"}</definedName>
    <definedName name="aax">{"Main Economic Indicators",#N/A,FALSE,"C"}</definedName>
    <definedName name="ab.dr" localSheetId="1">{"Main Economic Indicators",#N/A,FALSE,"C"}</definedName>
    <definedName name="ab.dr" localSheetId="0">{"Main Economic Indicators",#N/A,FALSE,"C"}</definedName>
    <definedName name="ab.dr">{"Main Economic Indicators",#N/A,FALSE,"C"}</definedName>
    <definedName name="Above_1_year_Fixed_Account_1.1.2.4">#REF!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 hidden="1">#REF!</definedName>
    <definedName name="ACwvu.PLA1." localSheetId="0" hidden="1">#REF!</definedName>
    <definedName name="ACwvu.PLA1." hidden="1">#REF!</definedName>
    <definedName name="ACwvu.PLA2." hidden="1">#REF!</definedName>
    <definedName name="ACwvu.Print." hidden="1">#REF!</definedName>
    <definedName name="ACwvu.snh." localSheetId="1" hidden="1">#REF!</definedName>
    <definedName name="ACwvu.snh." localSheetId="0" hidden="1">#REF!</definedName>
    <definedName name="ACwvu.snh." hidden="1">#REF!</definedName>
    <definedName name="Adb">#REF!</definedName>
    <definedName name="Additional_Loan_Loss_Provision_7.1.3">#REF!</definedName>
    <definedName name="Adf">#REF!</definedName>
    <definedName name="Adjusted_undrawn_balance" localSheetId="1">#REF!</definedName>
    <definedName name="Adjusted_undrawn_balance" localSheetId="0">#REF!</definedName>
    <definedName name="Adjusted_undrawn_balance">#REF!</definedName>
    <definedName name="adsadrr" localSheetId="1" hidden="1">#REF!</definedName>
    <definedName name="adsadrr" localSheetId="0" hidden="1">#REF!</definedName>
    <definedName name="adsadrr" hidden="1">#REF!</definedName>
    <definedName name="adsf" localSheetId="1">OFFSET(AllDates,,,,5)</definedName>
    <definedName name="adsf" localSheetId="0">OFFSET(AllDates,,,,5)</definedName>
    <definedName name="adsf">OFFSET(AllDates,,,,5)</definedName>
    <definedName name="adssdd" localSheetId="1">{"Main Economic Indicators",#N/A,FALSE,"C"}</definedName>
    <definedName name="adssdd" localSheetId="0">{"Main Economic Indicators",#N/A,FALSE,"C"}</definedName>
    <definedName name="adssdd">{"Main Economic Indicators",#N/A,FALSE,"C"}</definedName>
    <definedName name="Advance_Payment_on_Tax_10.9">#REF!</definedName>
    <definedName name="AETR_SensitivityParameter">#REF!</definedName>
    <definedName name="AETROilPrice">#REF!</definedName>
    <definedName name="AETRSensitivityParameter">#REF!</definedName>
    <definedName name="afd">#N/A</definedName>
    <definedName name="AFRBEN">#REF!</definedName>
    <definedName name="AFRBWA">#REF!</definedName>
    <definedName name="ag">#N/A</definedName>
    <definedName name="Against_Guarantee_33">#REF!</definedName>
    <definedName name="Against_security_of_Bill_26">#REF!</definedName>
    <definedName name="Agency_List">#REF!</definedName>
    <definedName name="Agricultural_and_Forest_product_28">#REF!</definedName>
    <definedName name="Agricultural_and_Forest_Related_1">#REF!</definedName>
    <definedName name="Agricultural_Production_15">#REF!</definedName>
    <definedName name="Agriculture__Forestry___Bevarage___Production_Related_26">#REF!</definedName>
    <definedName name="AGSS">#REF!</definedName>
    <definedName name="Albania" localSheetId="1">#REF!</definedName>
    <definedName name="Albania" localSheetId="0">#REF!</definedName>
    <definedName name="Albania">#REF!</definedName>
    <definedName name="AlgeriaCCS1" localSheetId="1" hidden="1">#REF!</definedName>
    <definedName name="AlgeriaCCS1" localSheetId="0" hidden="1">#REF!</definedName>
    <definedName name="AlgeriaCCS1" hidden="1">#REF!</definedName>
    <definedName name="ALL">#REF!</definedName>
    <definedName name="AllCountries">#REF!</definedName>
    <definedName name="AllData" localSheetId="1">OFFSET(AllDates,,,,5)</definedName>
    <definedName name="AllData" localSheetId="0">OFFSET(AllDates,,,,5)</definedName>
    <definedName name="AllData">OFFSET(AllDates,,,,5)</definedName>
    <definedName name="AlPr_TB_1" localSheetId="1">#REF!</definedName>
    <definedName name="AlPr_TB_1" localSheetId="0">#REF!</definedName>
    <definedName name="AlPr_TB_1">#REF!</definedName>
    <definedName name="AlPr_TB_1b" localSheetId="1">#REF!</definedName>
    <definedName name="AlPr_TB_1b" localSheetId="0">#REF!</definedName>
    <definedName name="AlPr_TB_1b">#REF!</definedName>
    <definedName name="Alter" localSheetId="1">#REF!</definedName>
    <definedName name="Alter" localSheetId="0">#REF!</definedName>
    <definedName name="Alter">#REF!</definedName>
    <definedName name="ALV">#REF!</definedName>
    <definedName name="amort_trim">#REF!</definedName>
    <definedName name="AMPO5">"Gráfico 8"</definedName>
    <definedName name="AN1112N">#REF!</definedName>
    <definedName name="AN1112S13N">#REF!</definedName>
    <definedName name="AN1113N">#REF!</definedName>
    <definedName name="AN1113S13N">#REF!</definedName>
    <definedName name="AN112N">#REF!</definedName>
    <definedName name="AN112S13N">#REF!</definedName>
    <definedName name="anberd" localSheetId="1">#REF!</definedName>
    <definedName name="anberd" localSheetId="0">#REF!</definedName>
    <definedName name="anberd">#REF!</definedName>
    <definedName name="AnnualSRTable">#N/A</definedName>
    <definedName name="Anos">#REF!</definedName>
    <definedName name="anscount" hidden="1">1</definedName>
    <definedName name="ANSWER">#REF!</definedName>
    <definedName name="APr_1" localSheetId="1">#REF!</definedName>
    <definedName name="APr_1" localSheetId="0">#REF!</definedName>
    <definedName name="APr_1">#REF!</definedName>
    <definedName name="APr_1b" localSheetId="1">#REF!</definedName>
    <definedName name="APr_1b" localSheetId="0">#REF!</definedName>
    <definedName name="APr_1b">#REF!</definedName>
    <definedName name="APr_2" localSheetId="1">#REF!</definedName>
    <definedName name="APr_2" localSheetId="0">#REF!</definedName>
    <definedName name="APr_2">#REF!</definedName>
    <definedName name="Apr_2b">#REF!</definedName>
    <definedName name="Apr_Diffb">#REF!</definedName>
    <definedName name="ar_i_dag">2008</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LO">#REF!</definedName>
    <definedName name="ARLOA">#REF!</definedName>
    <definedName name="ARLON">#REF!</definedName>
    <definedName name="ARNS">#REF!</definedName>
    <definedName name="ARW_N">#REF!</definedName>
    <definedName name="ARWOst" localSheetId="1">#REF!</definedName>
    <definedName name="ARWOst" localSheetId="0">#REF!</definedName>
    <definedName name="ARWOst">#REF!</definedName>
    <definedName name="ARWWest" localSheetId="1">#REF!</definedName>
    <definedName name="ARWWest" localSheetId="0">#REF!</definedName>
    <definedName name="ARWWest">#REF!</definedName>
    <definedName name="as" localSheetId="1" hidden="1">{"TRADE_COMP",#N/A,FALSE,"TAB23APP";"BOP",#N/A,FALSE,"TAB6";"DOT",#N/A,FALSE,"TAB24APP";"EXTDEBT",#N/A,FALSE,"TAB25APP"}</definedName>
    <definedName name="as" localSheetId="0" hidden="1">{"TRADE_COMP",#N/A,FALSE,"TAB23APP";"BOP",#N/A,FALSE,"TAB6";"DOT",#N/A,FALSE,"TAB24APP";"EXTDEBT",#N/A,FALSE,"TAB25APP"}</definedName>
    <definedName name="as" hidden="1">{"TRADE_COMP",#N/A,FALSE,"TAB23APP";"BOP",#N/A,FALSE,"TAB6";"DOT",#N/A,FALSE,"TAB24APP";"EXTDEBT",#N/A,FALSE,"TAB25APP"}</definedName>
    <definedName name="asd" localSheetId="1" hidden="1">{"Riqfin97",#N/A,FALSE,"Tran";"Riqfinpro",#N/A,FALSE,"Tran"}</definedName>
    <definedName name="asd" localSheetId="0" hidden="1">{"Riqfin97",#N/A,FALSE,"Tran";"Riqfinpro",#N/A,FALSE,"Tran"}</definedName>
    <definedName name="asd" hidden="1">{"Riqfin97",#N/A,FALSE,"Tran";"Riqfinpro",#N/A,FALSE,"Tran"}</definedName>
    <definedName name="asdasd" localSheetId="1" hidden="1">{"Riqfin97",#N/A,FALSE,"Tran";"Riqfinpro",#N/A,FALSE,"Tran"}</definedName>
    <definedName name="asdasd" localSheetId="0" hidden="1">{"Riqfin97",#N/A,FALSE,"Tran";"Riqfinpro",#N/A,FALSE,"Tran"}</definedName>
    <definedName name="asdasd" hidden="1">{"Riqfin97",#N/A,FALSE,"Tran";"Riqfinpro",#N/A,FALSE,"Tran"}</definedName>
    <definedName name="asdasdad" localSheetId="1" hidden="1">{"Riqfin97",#N/A,FALSE,"Tran";"Riqfinpro",#N/A,FALSE,"Tran"}</definedName>
    <definedName name="asdasdad" localSheetId="0"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0" hidden="1">{"Riqfin97",#N/A,FALSE,"Tran";"Riqfinpro",#N/A,FALSE,"Tran"}</definedName>
    <definedName name="asdasdadad" hidden="1">{"Riqfin97",#N/A,FALSE,"Tran";"Riqfinpro",#N/A,FALSE,"Tran"}</definedName>
    <definedName name="asdf" localSheetId="1" hidden="1">{"BOP_TAB",#N/A,FALSE,"N";"MIDTERM_TAB",#N/A,FALSE,"O"}</definedName>
    <definedName name="asdf" localSheetId="0" hidden="1">{"BOP_TAB",#N/A,FALSE,"N";"MIDTERM_TAB",#N/A,FALSE,"O"}</definedName>
    <definedName name="asdf" hidden="1">{"BOP_TAB",#N/A,FALSE,"N";"MIDTERM_TAB",#N/A,FALSE,"O"}</definedName>
    <definedName name="asdfsd" hidden="1">#REF!</definedName>
    <definedName name="asdrae" localSheetId="1" hidden="1">#REF!</definedName>
    <definedName name="asdrae" localSheetId="0" hidden="1">#REF!</definedName>
    <definedName name="asdrae" hidden="1">#REF!</definedName>
    <definedName name="ase" localSheetId="1" hidden="1">{"Minpmon",#N/A,FALSE,"Monthinput"}</definedName>
    <definedName name="ase" localSheetId="0"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#REF!</definedName>
    <definedName name="Assets_Total">#REF!</definedName>
    <definedName name="Assistance">#REF!</definedName>
    <definedName name="assu" localSheetId="1">#REF!</definedName>
    <definedName name="assu" localSheetId="0">#REF!</definedName>
    <definedName name="assu">#REF!</definedName>
    <definedName name="ASSUMP" localSheetId="1">#REF!</definedName>
    <definedName name="ASSUMP" localSheetId="0">#REF!</definedName>
    <definedName name="ASSUMP">#REF!</definedName>
    <definedName name="ASSUMPN2" localSheetId="1">#REF!</definedName>
    <definedName name="ASSUMPN2" localSheetId="0">#REF!</definedName>
    <definedName name="ASSUMPN2">#REF!</definedName>
    <definedName name="ATable1A">#N/A</definedName>
    <definedName name="ATable1B">#N/A</definedName>
    <definedName name="atrade">#REF!</definedName>
    <definedName name="Austria" localSheetId="1">#REF!</definedName>
    <definedName name="Austria" localSheetId="0">#REF!</definedName>
    <definedName name="Austria">#REF!</definedName>
    <definedName name="Auto">#REF!</definedName>
    <definedName name="auto1" localSheetId="1">#REF!</definedName>
    <definedName name="auto1" localSheetId="0">#REF!</definedName>
    <definedName name="auto1">#REF!</definedName>
    <definedName name="autom1">#REF!</definedName>
    <definedName name="autom2" localSheetId="1">#REF!</definedName>
    <definedName name="autom2" localSheetId="0">#REF!</definedName>
    <definedName name="autom2">#REF!</definedName>
    <definedName name="automat" localSheetId="1">#REF!</definedName>
    <definedName name="automat" localSheetId="0">#REF!</definedName>
    <definedName name="automat">#REF!</definedName>
    <definedName name="avWagesSec" localSheetId="1">#REF!</definedName>
    <definedName name="avWagesSec" localSheetId="0">#REF!</definedName>
    <definedName name="avWagesSec">#REF!</definedName>
    <definedName name="AvWg">#REF!</definedName>
    <definedName name="AvWg100">#REF!</definedName>
    <definedName name="b" localSheetId="1" hidden="1">{#N/A,#N/A,FALSE,"B061196P";#N/A,#N/A,FALSE,"B061196";#N/A,#N/A,FALSE,"Relatório1";#N/A,#N/A,FALSE,"Relatório2";#N/A,#N/A,FALSE,"Relatório3";#N/A,#N/A,FALSE,"Relatório4 ";#N/A,#N/A,FALSE,"Relatório5";#N/A,#N/A,FALSE,"Relatório6";#N/A,#N/A,FALSE,"Relatório7";#N/A,#N/A,FALSE,"Relatório8"}</definedName>
    <definedName name="b" localSheetId="0" hidden="1">{#N/A,#N/A,FALSE,"B061196P";#N/A,#N/A,FALSE,"B061196";#N/A,#N/A,FALSE,"Relatório1";#N/A,#N/A,FALSE,"Relatório2";#N/A,#N/A,FALSE,"Relatório3";#N/A,#N/A,FALSE,"Relatório4 ";#N/A,#N/A,FALSE,"Relatório5";#N/A,#N/A,FALSE,"Relatório6";#N/A,#N/A,FALSE,"Relatório7";#N/A,#N/A,FALSE,"Relatório8"}</definedName>
    <definedName name="B">#REF!</definedName>
    <definedName name="B1GN">#REF!</definedName>
    <definedName name="Badea">#REF!</definedName>
    <definedName name="Balance_of_payments" localSheetId="1">#REF!</definedName>
    <definedName name="Balance_of_payments" localSheetId="0">#REF!</definedName>
    <definedName name="Balance_of_payments">#REF!</definedName>
    <definedName name="BARN">#REF!</definedName>
    <definedName name="BARNA">#REF!</definedName>
    <definedName name="BARNN">#REF!</definedName>
    <definedName name="Bas_chart" localSheetId="1">#REF!</definedName>
    <definedName name="Bas_chart" localSheetId="0">#REF!</definedName>
    <definedName name="Bas_chart">#REF!</definedName>
    <definedName name="BASDAT" localSheetId="1">#REF!</definedName>
    <definedName name="BASDAT" localSheetId="0">#REF!</definedName>
    <definedName name="BASDAT">#REF!</definedName>
    <definedName name="BaseYear">#REF!</definedName>
    <definedName name="bastab" localSheetId="1">#REF!</definedName>
    <definedName name="bastab" localSheetId="0">#REF!</definedName>
    <definedName name="bastab">#REF!</definedName>
    <definedName name="bb" localSheetId="1" hidden="1">{"Riqfin97",#N/A,FALSE,"Tran";"Riqfinpro",#N/A,FALSE,"Tran"}</definedName>
    <definedName name="bb" localSheetId="0" hidden="1">{"Riqfin97",#N/A,FALSE,"Tran";"Riqfinpro",#N/A,FALSE,"Tran"}</definedName>
    <definedName name="bb" hidden="1">{"Riqfin97",#N/A,FALSE,"Tran";"Riqfinpro",#N/A,FALSE,"Tran"}</definedName>
    <definedName name="bbbb" localSheetId="1" hidden="1">{"Minpmon",#N/A,FALSE,"Monthinput"}</definedName>
    <definedName name="bbbb" localSheetId="0" hidden="1">{"Minpmon",#N/A,FALSE,"Monthinput"}</definedName>
    <definedName name="bbbb" hidden="1">{"Minpmon",#N/A,FALSE,"Monthinput"}</definedName>
    <definedName name="bbbbb" localSheetId="1" hidden="1">{"Riqfin97",#N/A,FALSE,"Tran";"Riqfinpro",#N/A,FALSE,"Tran"}</definedName>
    <definedName name="bbbbb" localSheetId="0" hidden="1">{"Riqfin97",#N/A,FALSE,"Tran";"Riqfinpro",#N/A,FALSE,"Tran"}</definedName>
    <definedName name="bbbbb" hidden="1">{"Riqfin97",#N/A,FALSE,"Tran";"Riqfinpro",#N/A,FALSE,"Tran"}</definedName>
    <definedName name="bbbbbbg" localSheetId="1">{"Main Economic Indicators",#N/A,FALSE,"C"}</definedName>
    <definedName name="bbbbbbg" localSheetId="0">{"Main Economic Indicators",#N/A,FALSE,"C"}</definedName>
    <definedName name="bbbbbbg">{"Main Economic Indicators",#N/A,FALSE,"C"}</definedName>
    <definedName name="BBdmx">#REF!</definedName>
    <definedName name="BBG_J_N_3">#REF!</definedName>
    <definedName name="BBG_MTL_N_2">#REF!</definedName>
    <definedName name="BBG_NB_MTL_N">#REF!</definedName>
    <definedName name="BBG_NB_MTL_N_1">#REF!</definedName>
    <definedName name="BBG_NB_MTL_N_2">#REF!</definedName>
    <definedName name="BBG_NB_N_J_1">#REF!</definedName>
    <definedName name="BCA">#N/A</definedName>
    <definedName name="BCA_GDP">#N/A</definedName>
    <definedName name="BDEAC">#REF!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DE" localSheetId="1">#REF!</definedName>
    <definedName name="BEDE" localSheetId="0">#REF!</definedName>
    <definedName name="BEDE">#REF!</definedName>
    <definedName name="BEF">#REF!</definedName>
    <definedName name="Beitrag" localSheetId="1">#REF!</definedName>
    <definedName name="Beitrag" localSheetId="0">#REF!</definedName>
    <definedName name="Beitrag">#REF!</definedName>
    <definedName name="BeitragMindest" localSheetId="1">#REF!</definedName>
    <definedName name="BeitragMindest" localSheetId="0">#REF!</definedName>
    <definedName name="BeitragMindest">#REF!</definedName>
    <definedName name="Beitragssatz_N">#REF!</definedName>
    <definedName name="Beitragssatz_N_1">#REF!</definedName>
    <definedName name="Beitragssatz_N_2">#REF!</definedName>
    <definedName name="Belarus" localSheetId="1">#REF!</definedName>
    <definedName name="Belarus" localSheetId="0">#REF!</definedName>
    <definedName name="Belarus">#REF!</definedName>
    <definedName name="Belgium" localSheetId="1">#REF!</definedName>
    <definedName name="Belgium" localSheetId="0">#REF!</definedName>
    <definedName name="Belgium">#REF!</definedName>
    <definedName name="bens">#REF!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EUA">#REF!</definedName>
    <definedName name="Beverages_Beer__Liquor__Soda_etc__33">#REF!</definedName>
    <definedName name="BEZGR_NBL_MTL">#REF!</definedName>
    <definedName name="BEZGR_NBL_MTL_1">#REF!</definedName>
    <definedName name="BEZGR_NBL_MTL_2">#REF!</definedName>
    <definedName name="BF">#N/A</definedName>
    <definedName name="BFD">#REF!</definedName>
    <definedName name="BFDA">#REF!</definedName>
    <definedName name="BFDI">#REF!</definedName>
    <definedName name="BFDIL">#REF!</definedName>
    <definedName name="bfftsy" localSheetId="1" hidden="1">#REF!</definedName>
    <definedName name="bfftsy" localSheetId="0" hidden="1">#REF!</definedName>
    <definedName name="bfftsy" hidden="1">#REF!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sdhtr" localSheetId="1" hidden="1">#REF!</definedName>
    <definedName name="bfsdhtr" localSheetId="0" hidden="1">#REF!</definedName>
    <definedName name="bfsdhtr" hidden="1">#REF!</definedName>
    <definedName name="BFUND">#REF!</definedName>
    <definedName name="bg" localSheetId="1" hidden="1">{"Tab1",#N/A,FALSE,"P";"Tab2",#N/A,FALSE,"P"}</definedName>
    <definedName name="bg" localSheetId="0" hidden="1">{"Tab1",#N/A,FALSE,"P";"Tab2",#N/A,FALSE,"P"}</definedName>
    <definedName name="bg" hidden="1">{"Tab1",#N/A,FALSE,"P";"Tab2",#N/A,FALSE,"P"}</definedName>
    <definedName name="BGS">#REF!</definedName>
    <definedName name="BI">#N/A</definedName>
    <definedName name="Bills_Payable_4.">#REF!</definedName>
    <definedName name="Bills_Purchase_and_Discount_2.1">#REF!</definedName>
    <definedName name="Bills_Purchased_39">#REF!</definedName>
    <definedName name="Bills_Purchased_7.">#REF!</definedName>
    <definedName name="BIP">#REF!</definedName>
    <definedName name="BIPJ">#REF!</definedName>
    <definedName name="BIPJA">#REF!</definedName>
    <definedName name="BIPJN">#REF!</definedName>
    <definedName name="BIPK">#REF!</definedName>
    <definedName name="BIPKA">#REF!</definedName>
    <definedName name="BIPKN">#REF!</definedName>
    <definedName name="BK">#N/A</definedName>
    <definedName name="BKF">#N/A</definedName>
    <definedName name="BKFA">#REF!</definedName>
    <definedName name="BKO">#REF!</definedName>
    <definedName name="BLGS">#REF!</definedName>
    <definedName name="BLGSA">#REF!</definedName>
    <definedName name="BLGSN">#REF!</definedName>
    <definedName name="BlockEA1_capex">#REF!</definedName>
    <definedName name="BlockEA1_finance">#REF!</definedName>
    <definedName name="BlockEA1_opex_decomm">#REF!</definedName>
    <definedName name="BlockEA1_prices">#REF!</definedName>
    <definedName name="BlockEA1_production">#REF!</definedName>
    <definedName name="BlockEA1_production_years">#REF!</definedName>
    <definedName name="BlockEA1_timing">#REF!</definedName>
    <definedName name="BlockEA2_capex">#REF!</definedName>
    <definedName name="BlockEA2_finance">#REF!</definedName>
    <definedName name="BlockEA2_opex_decomm">#REF!</definedName>
    <definedName name="BlockEA2_prices">#REF!</definedName>
    <definedName name="BlockEA2_production">#REF!</definedName>
    <definedName name="BlockEA2_production_years">#REF!</definedName>
    <definedName name="BlockEA2_timing">#REF!</definedName>
    <definedName name="BlockEA3A_capex">#REF!</definedName>
    <definedName name="BlockEA3A_finance">#REF!</definedName>
    <definedName name="BlockEA3A_opex_decomm">#REF!</definedName>
    <definedName name="BlockEA3A_prices">#REF!</definedName>
    <definedName name="BlockEA3A_production">#REF!</definedName>
    <definedName name="BlockEA3A_production_years">#REF!</definedName>
    <definedName name="BlockEA3A_timing">#REF!</definedName>
    <definedName name="BLPH1" localSheetId="1" hidden="1">#REF!</definedName>
    <definedName name="BLPH1" localSheetId="0" hidden="1">#REF!</definedName>
    <definedName name="BLPH1" hidden="1">#REF!</definedName>
    <definedName name="BLPH10" localSheetId="1" hidden="1">#REF!</definedName>
    <definedName name="BLPH10" localSheetId="0" hidden="1">#REF!</definedName>
    <definedName name="BLPH10" hidden="1">#REF!</definedName>
    <definedName name="BLPH100" localSheetId="1" hidden="1">#REF!</definedName>
    <definedName name="BLPH100" localSheetId="0" hidden="1">#REF!</definedName>
    <definedName name="BLPH100" hidden="1">#REF!</definedName>
    <definedName name="BLPH101" localSheetId="1" hidden="1">#REF!</definedName>
    <definedName name="BLPH101" localSheetId="0" hidden="1">#REF!</definedName>
    <definedName name="BLPH101" hidden="1">#REF!</definedName>
    <definedName name="BLPH102" localSheetId="1" hidden="1">#REF!</definedName>
    <definedName name="BLPH102" localSheetId="0" hidden="1">#REF!</definedName>
    <definedName name="BLPH102" hidden="1">#REF!</definedName>
    <definedName name="BLPH103" localSheetId="1" hidden="1">#REF!</definedName>
    <definedName name="BLPH103" localSheetId="0"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localSheetId="1" hidden="1">#REF!</definedName>
    <definedName name="BLPH12" localSheetId="0" hidden="1">#REF!</definedName>
    <definedName name="BLPH12" hidden="1">#REF!</definedName>
    <definedName name="BLPH120" localSheetId="1" hidden="1">#REF!</definedName>
    <definedName name="BLPH120" localSheetId="0" hidden="1">#REF!</definedName>
    <definedName name="BLPH120" hidden="1">#REF!</definedName>
    <definedName name="BLPH121" localSheetId="1" hidden="1">#REF!</definedName>
    <definedName name="BLPH121" localSheetId="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localSheetId="1" hidden="1">#REF!</definedName>
    <definedName name="BLPH13" localSheetId="0" hidden="1">#REF!</definedName>
    <definedName name="BLPH13" hidden="1">#REF!</definedName>
    <definedName name="BLPH130" localSheetId="1" hidden="1">#REF!</definedName>
    <definedName name="BLPH130" localSheetId="0" hidden="1">#REF!</definedName>
    <definedName name="BLPH130" hidden="1">#REF!</definedName>
    <definedName name="BLPH131" localSheetId="1" hidden="1">#REF!</definedName>
    <definedName name="BLPH131" localSheetId="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localSheetId="1" hidden="1">#REF!</definedName>
    <definedName name="BLPH169" localSheetId="0" hidden="1">#REF!</definedName>
    <definedName name="BLPH169" hidden="1">#REF!</definedName>
    <definedName name="BLPH17" localSheetId="1" hidden="1">#REF!</definedName>
    <definedName name="BLPH17" localSheetId="0" hidden="1">#REF!</definedName>
    <definedName name="BLPH17" hidden="1">#REF!</definedName>
    <definedName name="BLPH170" localSheetId="1" hidden="1">#REF!</definedName>
    <definedName name="BLPH170" localSheetId="0" hidden="1">#REF!</definedName>
    <definedName name="BLPH170" hidden="1">#REF!</definedName>
    <definedName name="BLPH171" hidden="1">#REF!</definedName>
    <definedName name="BLPH172" hidden="1">#REF!</definedName>
    <definedName name="BLPH173" localSheetId="1" hidden="1">#REF!</definedName>
    <definedName name="BLPH173" localSheetId="0" hidden="1">#REF!</definedName>
    <definedName name="BLPH173" hidden="1">#REF!</definedName>
    <definedName name="BLPH174" hidden="1">#REF!</definedName>
    <definedName name="BLPH175" localSheetId="1" hidden="1">#REF!</definedName>
    <definedName name="BLPH175" localSheetId="0" hidden="1">#REF!</definedName>
    <definedName name="BLPH175" hidden="1">#REF!</definedName>
    <definedName name="BLPH176" hidden="1">#REF!</definedName>
    <definedName name="BLPH177" hidden="1">#REF!</definedName>
    <definedName name="BLPH18" localSheetId="1" hidden="1">#REF!</definedName>
    <definedName name="BLPH18" localSheetId="0" hidden="1">#REF!</definedName>
    <definedName name="BLPH18" hidden="1">#REF!</definedName>
    <definedName name="BLPH19" localSheetId="1" hidden="1">#REF!</definedName>
    <definedName name="BLPH19" localSheetId="0" hidden="1">#REF!</definedName>
    <definedName name="BLPH19" hidden="1">#REF!</definedName>
    <definedName name="BLPH1A3" localSheetId="1">#REF!</definedName>
    <definedName name="BLPH1A3" localSheetId="0">#REF!</definedName>
    <definedName name="BLPH1A3">#REF!</definedName>
    <definedName name="BLPH1B7" localSheetId="1">#REF!</definedName>
    <definedName name="BLPH1B7" localSheetId="0">#REF!</definedName>
    <definedName name="BLPH1B7">#REF!</definedName>
    <definedName name="BLPH1C5" localSheetId="1">#REF!</definedName>
    <definedName name="BLPH1C5" localSheetId="0">#REF!</definedName>
    <definedName name="BLPH1C5">#REF!</definedName>
    <definedName name="BLPH1C7">#REF!</definedName>
    <definedName name="BLPH1D3">#REF!</definedName>
    <definedName name="BLPH1D5" localSheetId="1">#REF!</definedName>
    <definedName name="BLPH1D5" localSheetId="0">#REF!</definedName>
    <definedName name="BLPH1D5">#REF!</definedName>
    <definedName name="BLPH1E5" localSheetId="1">#REF!</definedName>
    <definedName name="BLPH1E5" localSheetId="0">#REF!</definedName>
    <definedName name="BLPH1E5">#REF!</definedName>
    <definedName name="BLPH1F5" localSheetId="1">#REF!</definedName>
    <definedName name="BLPH1F5" localSheetId="0">#REF!</definedName>
    <definedName name="BLPH1F5">#REF!</definedName>
    <definedName name="BLPH1G5">#REF!</definedName>
    <definedName name="BLPH2" hidden="1">#REF!</definedName>
    <definedName name="BLPH20" localSheetId="1" hidden="1">#REF!</definedName>
    <definedName name="BLPH20" localSheetId="0" hidden="1">#REF!</definedName>
    <definedName name="BLPH20" hidden="1">#REF!</definedName>
    <definedName name="BLPH20023" localSheetId="1" hidden="1">#REF!</definedName>
    <definedName name="BLPH20023" localSheetId="0" hidden="1">#REF!</definedName>
    <definedName name="BLPH20023" hidden="1">#REF!</definedName>
    <definedName name="BLPH21" localSheetId="1" hidden="1">#REF!</definedName>
    <definedName name="BLPH21" localSheetId="0" hidden="1">#REF!</definedName>
    <definedName name="BLPH21" hidden="1">#REF!</definedName>
    <definedName name="BLPH22" localSheetId="1" hidden="1">#REF!</definedName>
    <definedName name="BLPH22" localSheetId="0" hidden="1">#REF!</definedName>
    <definedName name="BLPH22" hidden="1">#REF!</definedName>
    <definedName name="BLPH23" localSheetId="1" hidden="1">#REF!</definedName>
    <definedName name="BLPH23" localSheetId="0" hidden="1">#REF!</definedName>
    <definedName name="BLPH23" hidden="1">#REF!</definedName>
    <definedName name="BLPH24" localSheetId="1" hidden="1">#REF!</definedName>
    <definedName name="BLPH24" localSheetId="0" hidden="1">#REF!</definedName>
    <definedName name="BLPH24" hidden="1">#REF!</definedName>
    <definedName name="BLPH25" localSheetId="1" hidden="1">#REF!</definedName>
    <definedName name="BLPH25" localSheetId="0" hidden="1">#REF!</definedName>
    <definedName name="BLPH25" hidden="1">#REF!</definedName>
    <definedName name="BLPH26" hidden="1">#REF!</definedName>
    <definedName name="BLPH27" hidden="1">#REF!</definedName>
    <definedName name="BLPH28" hidden="1">#REF!</definedName>
    <definedName name="BLPH29" hidden="1">#REF!</definedName>
    <definedName name="BLPH2A8" localSheetId="1">#REF!</definedName>
    <definedName name="BLPH2A8" localSheetId="0">#REF!</definedName>
    <definedName name="BLPH2A8">#REF!</definedName>
    <definedName name="BLPH2B8" localSheetId="1">#REF!</definedName>
    <definedName name="BLPH2B8" localSheetId="0">#REF!</definedName>
    <definedName name="BLPH2B8">#REF!</definedName>
    <definedName name="BLPH2C8" localSheetId="1">#REF!</definedName>
    <definedName name="BLPH2C8" localSheetId="0">#REF!</definedName>
    <definedName name="BLPH2C8">#REF!</definedName>
    <definedName name="BLPH2E10" localSheetId="1">#REF!</definedName>
    <definedName name="BLPH2E10" localSheetId="0">#REF!</definedName>
    <definedName name="BLPH2E10">#REF!</definedName>
    <definedName name="BLPH2F10" localSheetId="1">#REF!</definedName>
    <definedName name="BLPH2F10" localSheetId="0">#REF!</definedName>
    <definedName name="BLPH2F10">#REF!</definedName>
    <definedName name="BLPH2G10" localSheetId="1">#REF!</definedName>
    <definedName name="BLPH2G10" localSheetId="0">#REF!</definedName>
    <definedName name="BLPH2G10">#REF!</definedName>
    <definedName name="BLPH2K10" localSheetId="1">#REF!</definedName>
    <definedName name="BLPH2K10" localSheetId="0">#REF!</definedName>
    <definedName name="BLPH2K10">#REF!</definedName>
    <definedName name="BLPH2L10">#REF!</definedName>
    <definedName name="BLPH2M10">#REF!</definedName>
    <definedName name="BLPH2N10">#REF!</definedName>
    <definedName name="BLPH2O10">#REF!</definedName>
    <definedName name="BLPH2P10">#REF!</definedName>
    <definedName name="BLPH2Q10">#REF!</definedName>
    <definedName name="BLPH3" hidden="1">#REF!</definedName>
    <definedName name="BLPH30" localSheetId="1" hidden="1">#REF!</definedName>
    <definedName name="BLPH30" localSheetId="0" hidden="1">#REF!</definedName>
    <definedName name="BLPH30" hidden="1">#REF!</definedName>
    <definedName name="BLPH31" localSheetId="1" hidden="1">#REF!</definedName>
    <definedName name="BLPH31" localSheetId="0" hidden="1">#REF!</definedName>
    <definedName name="BLPH31" hidden="1">#REF!</definedName>
    <definedName name="BLPH32" localSheetId="1" hidden="1">#REF!</definedName>
    <definedName name="BLPH32" localSheetId="0" hidden="1">#REF!</definedName>
    <definedName name="BLPH32" hidden="1">#REF!</definedName>
    <definedName name="BLPH33" localSheetId="1" hidden="1">#REF!</definedName>
    <definedName name="BLPH33" localSheetId="0"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3A3" localSheetId="1">#REF!</definedName>
    <definedName name="BLPH3A3" localSheetId="0">#REF!</definedName>
    <definedName name="BLPH3A3">#REF!</definedName>
    <definedName name="BLPH3A6" localSheetId="1">#REF!</definedName>
    <definedName name="BLPH3A6" localSheetId="0">#REF!</definedName>
    <definedName name="BLPH3A6">#REF!</definedName>
    <definedName name="BLPH3AA6" localSheetId="1">#REF!</definedName>
    <definedName name="BLPH3AA6" localSheetId="0">#REF!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hidden="1">#REF!</definedName>
    <definedName name="BLPH40" localSheetId="1" hidden="1">#REF!</definedName>
    <definedName name="BLPH40" localSheetId="0"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localSheetId="1" hidden="1">#REF!</definedName>
    <definedName name="BLPH4000002" localSheetId="0" hidden="1">#REF!</definedName>
    <definedName name="BLPH4000002" hidden="1">#REF!</definedName>
    <definedName name="BLPH40000026" hidden="1">#REF!</definedName>
    <definedName name="BLPH40000027" hidden="1">#REF!</definedName>
    <definedName name="BLPH40000028" hidden="1">#REF!</definedName>
    <definedName name="BLPH4000003" localSheetId="1" hidden="1">#REF!</definedName>
    <definedName name="BLPH4000003" localSheetId="0" hidden="1">#REF!</definedName>
    <definedName name="BLPH4000003" hidden="1">#REF!</definedName>
    <definedName name="BLPH40000036" hidden="1">#REF!</definedName>
    <definedName name="BLPH4000004" localSheetId="1" hidden="1">#REF!</definedName>
    <definedName name="BLPH4000004" localSheetId="0" hidden="1">#REF!</definedName>
    <definedName name="BLPH4000004" hidden="1">#REF!</definedName>
    <definedName name="BLPH4000005" localSheetId="1" hidden="1">#REF!</definedName>
    <definedName name="BLPH4000005" localSheetId="0" hidden="1">#REF!</definedName>
    <definedName name="BLPH4000005" hidden="1">#REF!</definedName>
    <definedName name="BLPH40000050" hidden="1">#REF!</definedName>
    <definedName name="BLPH40000058" hidden="1">#REF!</definedName>
    <definedName name="BLPH40000059" hidden="1">#REF!</definedName>
    <definedName name="BLPH4000006" localSheetId="1" hidden="1">#REF!</definedName>
    <definedName name="BLPH4000006" localSheetId="0"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localSheetId="1" hidden="1">#REF!</definedName>
    <definedName name="BLPH4000007" localSheetId="0"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localSheetId="1" hidden="1">#REF!</definedName>
    <definedName name="BLPH4000008" localSheetId="0" hidden="1">#REF!</definedName>
    <definedName name="BLPH4000008" hidden="1">#REF!</definedName>
    <definedName name="BLPH4000009" localSheetId="1" hidden="1">#REF!</definedName>
    <definedName name="BLPH4000009" localSheetId="0" hidden="1">#REF!</definedName>
    <definedName name="BLPH4000009" hidden="1">#REF!</definedName>
    <definedName name="BLPH4000011" localSheetId="1" hidden="1">#REF!</definedName>
    <definedName name="BLPH4000011" localSheetId="0" hidden="1">#REF!</definedName>
    <definedName name="BLPH4000011" hidden="1">#REF!</definedName>
    <definedName name="BLPH4000012" localSheetId="1" hidden="1">#REF!</definedName>
    <definedName name="BLPH4000012" localSheetId="0"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localSheetId="1" hidden="1">#REF!</definedName>
    <definedName name="BLPH47" localSheetId="0" hidden="1">#REF!</definedName>
    <definedName name="BLPH47" hidden="1">#REF!</definedName>
    <definedName name="BLPH4D6" localSheetId="1">#REF!</definedName>
    <definedName name="BLPH4D6" localSheetId="0">#REF!</definedName>
    <definedName name="BLPH4D6">#REF!</definedName>
    <definedName name="BLPH4E10" localSheetId="1">#REF!</definedName>
    <definedName name="BLPH4E10" localSheetId="0">#REF!</definedName>
    <definedName name="BLPH4E10">#REF!</definedName>
    <definedName name="BLPH4E6">#REF!</definedName>
    <definedName name="BLPH4F10">#REF!</definedName>
    <definedName name="BLPH4F6">#REF!</definedName>
    <definedName name="BLPH4G10">#REF!</definedName>
    <definedName name="BLPH4G6">#REF!</definedName>
    <definedName name="BLPH4H6">#REF!</definedName>
    <definedName name="BLPH4I6">#REF!</definedName>
    <definedName name="BLPH4J6">#REF!</definedName>
    <definedName name="BLPH4K10">#REF!</definedName>
    <definedName name="BLPH4K6">#REF!</definedName>
    <definedName name="BLPH4L10">#REF!</definedName>
    <definedName name="BLPH4L6">#REF!</definedName>
    <definedName name="BLPH4M10">#REF!</definedName>
    <definedName name="BLPH4M6">#REF!</definedName>
    <definedName name="BLPH4N10">#REF!</definedName>
    <definedName name="BLPH4N6">#REF!</definedName>
    <definedName name="BLPH4O10">#REF!</definedName>
    <definedName name="BLPH4O6">#REF!</definedName>
    <definedName name="BLPH4P10">#REF!</definedName>
    <definedName name="BLPH4Q10">#REF!</definedName>
    <definedName name="BLPH4Q6">#REF!</definedName>
    <definedName name="BLPH4R6">#REF!</definedName>
    <definedName name="BLPH4S6">#REF!</definedName>
    <definedName name="BLPH4T6">#REF!</definedName>
    <definedName name="BLPH4U6">#REF!</definedName>
    <definedName name="BLPH4W6">#REF!</definedName>
    <definedName name="BLPH4X6">#REF!</definedName>
    <definedName name="BLPH4Z6">#REF!</definedName>
    <definedName name="BLPH5" localSheetId="1" hidden="1">#REF!</definedName>
    <definedName name="BLPH5" localSheetId="0" hidden="1">#REF!</definedName>
    <definedName name="BLPH5" hidden="1">#REF!</definedName>
    <definedName name="BLPH56" localSheetId="1" hidden="1">#REF!</definedName>
    <definedName name="BLPH56" localSheetId="0" hidden="1">#REF!</definedName>
    <definedName name="BLPH56" hidden="1">#REF!</definedName>
    <definedName name="BLPH57" localSheetId="1" hidden="1">#REF!</definedName>
    <definedName name="BLPH57" localSheetId="0" hidden="1">#REF!</definedName>
    <definedName name="BLPH57" hidden="1">#REF!</definedName>
    <definedName name="BLPH58" localSheetId="1" hidden="1">#REF!</definedName>
    <definedName name="BLPH58" localSheetId="0" hidden="1">#REF!</definedName>
    <definedName name="BLPH58" hidden="1">#REF!</definedName>
    <definedName name="BLPH5AA3" localSheetId="1">#REF!</definedName>
    <definedName name="BLPH5AA3" localSheetId="0">#REF!</definedName>
    <definedName name="BLPH5AA3">#REF!</definedName>
    <definedName name="BLPH5AC3" localSheetId="1">#REF!</definedName>
    <definedName name="BLPH5AC3" localSheetId="0">#REF!</definedName>
    <definedName name="BLPH5AC3">#REF!</definedName>
    <definedName name="BLPH5AD3" localSheetId="1">#REF!</definedName>
    <definedName name="BLPH5AD3" localSheetId="0">#REF!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 hidden="1">#REF!</definedName>
    <definedName name="BLPH7" hidden="1">#REF!</definedName>
    <definedName name="BLPH78" localSheetId="1" hidden="1">#REF!</definedName>
    <definedName name="BLPH78" localSheetId="0" hidden="1">#REF!</definedName>
    <definedName name="BLPH78" hidden="1">#REF!</definedName>
    <definedName name="BLPH8" hidden="1">#REF!</definedName>
    <definedName name="BLPH86" localSheetId="1" hidden="1">#REF!</definedName>
    <definedName name="BLPH86" localSheetId="0" hidden="1">#REF!</definedName>
    <definedName name="BLPH86" hidden="1">#REF!</definedName>
    <definedName name="BLPH87" localSheetId="1" hidden="1">#REF!</definedName>
    <definedName name="BLPH87" localSheetId="0" hidden="1">#REF!</definedName>
    <definedName name="BLPH87" hidden="1">#REF!</definedName>
    <definedName name="BLPH88" hidden="1">#REF!</definedName>
    <definedName name="BLPH89" localSheetId="1" hidden="1">#REF!</definedName>
    <definedName name="BLPH89" localSheetId="0" hidden="1">#REF!</definedName>
    <definedName name="BLPH89" hidden="1">#REF!</definedName>
    <definedName name="BLPH9" localSheetId="1" hidden="1">#REF!</definedName>
    <definedName name="BLPH9" localSheetId="0" hidden="1">#REF!</definedName>
    <definedName name="BLPH9" hidden="1">#REF!</definedName>
    <definedName name="BLPH90" hidden="1">#REF!</definedName>
    <definedName name="BLPH91" hidden="1">#REF!</definedName>
    <definedName name="BLPH92" localSheetId="1" hidden="1">#REF!</definedName>
    <definedName name="BLPH92" localSheetId="0" hidden="1">#REF!</definedName>
    <definedName name="BLPH92" hidden="1">#REF!</definedName>
    <definedName name="BLPH93" localSheetId="1" hidden="1">#REF!</definedName>
    <definedName name="BLPH93" localSheetId="0" hidden="1">#REF!</definedName>
    <definedName name="BLPH93" hidden="1">#REF!</definedName>
    <definedName name="BLPH94" hidden="1">#REF!</definedName>
    <definedName name="BLPH95" hidden="1">#REF!</definedName>
    <definedName name="BLPH96" hidden="1">#REF!</definedName>
    <definedName name="BLPH97" localSheetId="1" hidden="1">#REF!</definedName>
    <definedName name="BLPH97" localSheetId="0" hidden="1">#REF!</definedName>
    <definedName name="BLPH97" hidden="1">#REF!</definedName>
    <definedName name="BLPH98" localSheetId="1" hidden="1">#REF!</definedName>
    <definedName name="BLPH98" localSheetId="0" hidden="1">#REF!</definedName>
    <definedName name="BLPH98" hidden="1">#REF!</definedName>
    <definedName name="BLPH99" localSheetId="1" hidden="1">#REF!</definedName>
    <definedName name="BLPH99" localSheetId="0" hidden="1">#REF!</definedName>
    <definedName name="BLPH99" hidden="1">#REF!</definedName>
    <definedName name="BLPH9A3" localSheetId="1">#REF!</definedName>
    <definedName name="BLPH9A3" localSheetId="0">#REF!</definedName>
    <definedName name="BLPH9A3">#REF!</definedName>
    <definedName name="BLSK">#REF!</definedName>
    <definedName name="BLSKA">#REF!</definedName>
    <definedName name="BLSKN">#REF!</definedName>
    <definedName name="BM">#REF!</definedName>
    <definedName name="BMG">#REF!</definedName>
    <definedName name="BMII">#N/A</definedName>
    <definedName name="BMIIB">#N/A</definedName>
    <definedName name="BMIIG">#N/A</definedName>
    <definedName name="BMS">#REF!</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#REF!</definedName>
    <definedName name="Bolivia" localSheetId="1">#REF!</definedName>
    <definedName name="Bolivia" localSheetId="0">#REF!</definedName>
    <definedName name="Bolivia">#REF!</definedName>
    <definedName name="BondSDtable" localSheetId="1">#REF!</definedName>
    <definedName name="BondSDtable" localSheetId="0">#REF!</definedName>
    <definedName name="BondSDtable">#REF!</definedName>
    <definedName name="BonsIssuanceTable" localSheetId="1">#REF!</definedName>
    <definedName name="BonsIssuanceTable" localSheetId="0">#REF!</definedName>
    <definedName name="BonsIssuanceTable">#REF!</definedName>
    <definedName name="bootstrap_flag">#REF!</definedName>
    <definedName name="BOP">#N/A</definedName>
    <definedName name="BOP_to_Fisc">#REF!</definedName>
    <definedName name="BOP_to_REAL">#REF!</definedName>
    <definedName name="bopmt" localSheetId="1">#REF!</definedName>
    <definedName name="bopmt" localSheetId="0">#REF!</definedName>
    <definedName name="bopmt">#REF!</definedName>
    <definedName name="boptab" localSheetId="1">#REF!</definedName>
    <definedName name="boptab" localSheetId="0">#REF!</definedName>
    <definedName name="boptab">#REF!</definedName>
    <definedName name="Borderline">#REF!</definedName>
    <definedName name="Borderline_Case">#REF!</definedName>
    <definedName name="BORRA_CUADROS">#REF!</definedName>
    <definedName name="Borrowing_from_Nepal_Rastra_Bank_2.1">#REF!</definedName>
    <definedName name="BottomRight">#REF!</definedName>
    <definedName name="BoxPlot">"BoxPlot"</definedName>
    <definedName name="Brazil" localSheetId="1">#REF!</definedName>
    <definedName name="Brazil" localSheetId="0">#REF!</definedName>
    <definedName name="Brazil">#REF!</definedName>
    <definedName name="brf" localSheetId="1" hidden="1">{"Tab1",#N/A,FALSE,"P";"Tab2",#N/A,FALSE,"P"}</definedName>
    <definedName name="brf" localSheetId="0" hidden="1">{"Tab1",#N/A,FALSE,"P";"Tab2",#N/A,FALSE,"P"}</definedName>
    <definedName name="brf" hidden="1">{"Tab1",#N/A,FALSE,"P";"Tab2",#N/A,FALSE,"P"}</definedName>
    <definedName name="brief" localSheetId="1">Sheet5</definedName>
    <definedName name="brief" localSheetId="0">Sheet5</definedName>
    <definedName name="brief">Sheet5</definedName>
    <definedName name="BRO" localSheetId="1">#REF!</definedName>
    <definedName name="BRO" localSheetId="0">#REF!</definedName>
    <definedName name="BRO">#REF!</definedName>
    <definedName name="BS" localSheetId="1">#REF!</definedName>
    <definedName name="BS" localSheetId="0">#REF!</definedName>
    <definedName name="BS">#REF!</definedName>
    <definedName name="bspline">#REF!</definedName>
    <definedName name="bspline2" localSheetId="1">'FM Database Apr 2025'!bspline2</definedName>
    <definedName name="bspline2" localSheetId="0">'Table of Contents'!bspline2</definedName>
    <definedName name="bspline2">#N/A</definedName>
    <definedName name="bspline3" localSheetId="1">'FM Database Apr 2025'!bspline3</definedName>
    <definedName name="bspline3" localSheetId="0">'Table of Contents'!bspline3</definedName>
    <definedName name="bspline3">#N/A</definedName>
    <definedName name="BTR" localSheetId="1">#REF!</definedName>
    <definedName name="BTR" localSheetId="0">#REF!</definedName>
    <definedName name="BTR">#REF!</definedName>
    <definedName name="BTRG" localSheetId="1">#REF!</definedName>
    <definedName name="BTRG" localSheetId="0">#REF!</definedName>
    <definedName name="BTRG">#REF!</definedName>
    <definedName name="Btu_scf">#REF!</definedName>
    <definedName name="Bubble">"Bubble"</definedName>
    <definedName name="BUControlSheet_CurrencySelections">#REF!</definedName>
    <definedName name="BUControlSheet_FormulaSelections">#REF!</definedName>
    <definedName name="BUControlSheet_RevisionSelections">#REF!</definedName>
    <definedName name="BUControlSheet_ScaleSelections">#REF!</definedName>
    <definedName name="budfin" localSheetId="1">#REF!</definedName>
    <definedName name="budfin" localSheetId="0">#REF!</definedName>
    <definedName name="budfin">#REF!</definedName>
    <definedName name="Budget_expenditure" localSheetId="1">#REF!</definedName>
    <definedName name="Budget_expenditure" localSheetId="0">#REF!</definedName>
    <definedName name="Budget_expenditure">#REF!</definedName>
    <definedName name="budget_financing" localSheetId="1">#REF!</definedName>
    <definedName name="budget_financing" localSheetId="0">#REF!</definedName>
    <definedName name="budget_financing">#REF!</definedName>
    <definedName name="Budget_revenue">#REF!</definedName>
    <definedName name="Bulgaria">#REF!</definedName>
    <definedName name="Bundes_Alt" localSheetId="1">'FM Database Apr 2025'!Bundes_Alt</definedName>
    <definedName name="Bundes_Alt" localSheetId="0">'Table of Contents'!Bundes_Alt</definedName>
    <definedName name="Bundes_Alt">#N/A</definedName>
    <definedName name="BundesländerAlt" localSheetId="1" hidden="1">{#N/A,#N/A,FALSE,"MZ GRV";#N/A,#N/A,FALSE,"MZ ArV";#N/A,#N/A,FALSE,"MZ AnV";#N/A,#N/A,FALSE,"MZ KnV"}</definedName>
    <definedName name="BundesländerAlt" localSheetId="0"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0" hidden="1">{"Main Economic Indicators",#N/A,FALSE,"C"}</definedName>
    <definedName name="bv" hidden="1">{"Main Economic Indicators",#N/A,FALSE,"C"}</definedName>
    <definedName name="BX">#REF!</definedName>
    <definedName name="BXG">#REF!</definedName>
    <definedName name="BXS">#REF!</definedName>
    <definedName name="byCCode">#REF!</definedName>
    <definedName name="byCName">#REF!</definedName>
    <definedName name="CAAGR_tolerance">200</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BCA">#REF!</definedName>
    <definedName name="CalcBMG">#REF!</definedName>
    <definedName name="CalcBXG">#REF!</definedName>
    <definedName name="CalcMCV_4" localSheetId="1">#REF!</definedName>
    <definedName name="CalcMCV_4" localSheetId="0">#REF!</definedName>
    <definedName name="CalcMCV_4">#REF!</definedName>
    <definedName name="CalcMCV_B" localSheetId="1">#REF!</definedName>
    <definedName name="CalcMCV_B" localSheetId="0">#REF!</definedName>
    <definedName name="CalcMCV_B">#REF!</definedName>
    <definedName name="CalcMCV_T" localSheetId="1">#REF!</definedName>
    <definedName name="CalcMCV_T" localSheetId="0">#REF!</definedName>
    <definedName name="CalcMCV_T">#REF!</definedName>
    <definedName name="CalcNGS">#REF!</definedName>
    <definedName name="calcNGS_NGDP">#N/A</definedName>
    <definedName name="CalcNGSG">#REF!</definedName>
    <definedName name="CalcNGSP">#REF!</definedName>
    <definedName name="CalendarYears">#REF!</definedName>
    <definedName name="Call_Deposit_1.1.3">#REF!</definedName>
    <definedName name="Call_in_Advance_1.2">#REF!</definedName>
    <definedName name="Cambio">#REF!</definedName>
    <definedName name="cambio2000">#REF!</definedName>
    <definedName name="Candlestick">"Candlestick"</definedName>
    <definedName name="CAP" localSheetId="1">#REF!</definedName>
    <definedName name="CAP" localSheetId="0">#REF!</definedName>
    <definedName name="CAP">#REF!</definedName>
    <definedName name="capa">#REF!</definedName>
    <definedName name="CapexSens" localSheetId="1">#REF!</definedName>
    <definedName name="CapexSens" localSheetId="0">#REF!</definedName>
    <definedName name="CapexSens">#REF!</definedName>
    <definedName name="Capital_Redemption_Reserve_1.8" localSheetId="1">#REF!</definedName>
    <definedName name="Capital_Redemption_Reserve_1.8" localSheetId="0">#REF!</definedName>
    <definedName name="Capital_Redemption_Reserve_1.8">#REF!</definedName>
    <definedName name="Cash_in_Transit_10.7" localSheetId="1">#REF!</definedName>
    <definedName name="Cash_in_Transit_10.7" localSheetId="0">#REF!</definedName>
    <definedName name="Cash_in_Transit_10.7">#REF!</definedName>
    <definedName name="Cashiers_Guarantee_3.7" localSheetId="1">#REF!</definedName>
    <definedName name="Cashiers_Guarantee_3.7">#REF!</definedName>
    <definedName name="cashplan">#N/A</definedName>
    <definedName name="CategoryList" localSheetId="1">#REF!</definedName>
    <definedName name="CategoryList" localSheetId="0">#REF!</definedName>
    <definedName name="CategoryList">#REF!</definedName>
    <definedName name="cb_blockdiag">#REF!</definedName>
    <definedName name="cb_blockdiagexc">#REF!</definedName>
    <definedName name="cb_exccountry">#REF!</definedName>
    <definedName name="cb_lambda">#REF!</definedName>
    <definedName name="cb_samplecov">#REF!</definedName>
    <definedName name="CBK">#REF!</definedName>
    <definedName name="CBWorkbookPriority" hidden="1">-944898989</definedName>
    <definedName name="cc" localSheetId="1" hidden="1">{"Riqfin97",#N/A,FALSE,"Tran";"Riqfinpro",#N/A,FALSE,"Tran"}</definedName>
    <definedName name="cc" localSheetId="0" hidden="1">{"Riqfin97",#N/A,FALSE,"Tran";"Riqfinpro",#N/A,FALSE,"Tran"}</definedName>
    <definedName name="cc" hidden="1">{"Riqfin97",#N/A,FALSE,"Tran";"Riqfinpro",#N/A,FALSE,"Tran"}</definedName>
    <definedName name="ccc" localSheetId="1" hidden="1">{"Riqfin97",#N/A,FALSE,"Tran";"Riqfinpro",#N/A,FALSE,"Tran"}</definedName>
    <definedName name="ccc" localSheetId="0" hidden="1">{"Riqfin97",#N/A,FALSE,"Tran";"Riqfinpro",#N/A,FALSE,"Tran"}</definedName>
    <definedName name="ccc" hidden="1">{"Riqfin97",#N/A,FALSE,"Tran";"Riqfinpro",#N/A,FALSE,"Tran"}</definedName>
    <definedName name="ccccc" localSheetId="1" hidden="1">{"Minpmon",#N/A,FALSE,"Monthinput"}</definedName>
    <definedName name="ccccc" localSheetId="0" hidden="1">{"Minpmon",#N/A,FALSE,"Monthinput"}</definedName>
    <definedName name="ccccc" hidden="1">{"Minpmon",#N/A,FALSE,"Monthinput"}</definedName>
    <definedName name="cccm" localSheetId="1" hidden="1">{"Riqfin97",#N/A,FALSE,"Tran";"Riqfinpro",#N/A,FALSE,"Tran"}</definedName>
    <definedName name="cccm" localSheetId="0" hidden="1">{"Riqfin97",#N/A,FALSE,"Tran";"Riqfinpro",#N/A,FALSE,"Tran"}</definedName>
    <definedName name="cccm" hidden="1">{"Riqfin97",#N/A,FALSE,"Tran";"Riqfinpro",#N/A,FALSE,"Tran"}</definedName>
    <definedName name="CCode">#REF!</definedName>
    <definedName name="ccodes">#REF!</definedName>
    <definedName name="CD">#REF!</definedName>
    <definedName name="CD_CHN">#REF!</definedName>
    <definedName name="cde" localSheetId="1" hidden="1">{"Riqfin97",#N/A,FALSE,"Tran";"Riqfinpro",#N/A,FALSE,"Tran"}</definedName>
    <definedName name="cde" localSheetId="0" hidden="1">{"Riqfin97",#N/A,FALSE,"Tran";"Riqfinpro",#N/A,FALSE,"Tran"}</definedName>
    <definedName name="cde" hidden="1">{"Riqfin97",#N/A,FALSE,"Tran";"Riqfinpro",#N/A,FALSE,"Tran"}</definedName>
    <definedName name="cdert" localSheetId="1" hidden="1">{"Minpmon",#N/A,FALSE,"Monthinput"}</definedName>
    <definedName name="cdert" localSheetId="0" hidden="1">{"Minpmon",#N/A,FALSE,"Monthinput"}</definedName>
    <definedName name="cdert" hidden="1">{"Minpmon",#N/A,FALSE,"Monthinput"}</definedName>
    <definedName name="CDSClose">OFFSET(#REF!,0,0,MAX(COUNT(#REF!)-1,1),1)</definedName>
    <definedName name="CDSDate">OFFSET(#REF!,0,0,MAX(COUNT(#REF!),1),1)</definedName>
    <definedName name="Central_Government_6.1.1.8" localSheetId="1">#REF!</definedName>
    <definedName name="Central_Government_6.1.1.8" localSheetId="0">#REF!</definedName>
    <definedName name="Central_Government_6.1.1.8">#REF!</definedName>
    <definedName name="Certificate_of_Deposit_1.1.4">#REF!</definedName>
    <definedName name="Certificate_of_Deposits_3.5">#REF!</definedName>
    <definedName name="CFA">#REF!</definedName>
    <definedName name="cgo" localSheetId="1">#REF!</definedName>
    <definedName name="cgo" localSheetId="0">#REF!</definedName>
    <definedName name="cgo">#REF!</definedName>
    <definedName name="Ch7Date">OFFSET(#REF!,0,0,COUNT(#REF!))</definedName>
    <definedName name="Ch7Ser1">OFFSET(#REF!,0,0,COUNT(#REF!))</definedName>
    <definedName name="Ch7Ser2">OFFSET(#REF!,0,0,COUNT(#REF!))</definedName>
    <definedName name="Champ" localSheetId="1">#REF!</definedName>
    <definedName name="Champ" localSheetId="0">#REF!</definedName>
    <definedName name="Champ">#REF!</definedName>
    <definedName name="change">#REF!</definedName>
    <definedName name="ChannelList" localSheetId="1">#REF!</definedName>
    <definedName name="ChannelList" localSheetId="0">#REF!</definedName>
    <definedName name="ChannelList">#REF!</definedName>
    <definedName name="char20" hidden="1">#REF!</definedName>
    <definedName name="Chart">"Chart"</definedName>
    <definedName name="chart_id">#REF!</definedName>
    <definedName name="Chart10X2">OFFSET(#REF!,1,0,COUNTA(#REF!),1)</definedName>
    <definedName name="Chart10X4">OFFSET(#REF!,1,0,COUNTA(#REF!),1)</definedName>
    <definedName name="Chart11Y2">OFFSET(#REF!,1,0,COUNTA(#REF!),1)</definedName>
    <definedName name="chart19" hidden="1">#REF!</definedName>
    <definedName name="Chart1X1">OFFSET(#REF!,1,0,COUNTA(#REF!),1)</definedName>
    <definedName name="Chart1X2">OFFSET(#REF!,1,0,COUNTA(#REF!),1)</definedName>
    <definedName name="Chart1X3">OFFSET(#REF!,1,0,COUNTA(#REF!),1)</definedName>
    <definedName name="Chart1Y1">OFFSET(#REF!,1,0,COUNTA(#REF!),1)</definedName>
    <definedName name="Chart1Y2">OFFSET(#REF!,1,0,COUNTA(#REF!),1)</definedName>
    <definedName name="Chart1Y3">OFFSET(#REF!,1,0,COUNTA(#REF!),1)</definedName>
    <definedName name="chart27" hidden="1">0</definedName>
    <definedName name="chart28" hidden="1">0</definedName>
    <definedName name="Chart2X1">OFFSET(#REF!,1,0,COUNTA(#REF!),1)</definedName>
    <definedName name="Chart2X2">OFFSET(#REF!,1,0,COUNTA(#REF!),1)</definedName>
    <definedName name="Chart2X3">OFFSET(#REF!,1,0,COUNTA(#REF!),1)</definedName>
    <definedName name="Chart2X4">OFFSET(#REF!,1,0,COUNTA(#REF!),1)</definedName>
    <definedName name="Chart2Y1">OFFSET(#REF!,1,0,COUNTA(#REF!),1)</definedName>
    <definedName name="Chart2Y2">OFFSET(#REF!,1,0,COUNTA(#REF!),1)</definedName>
    <definedName name="Chart2Y3">OFFSET(#REF!,1,0,COUNTA(#REF!),1)</definedName>
    <definedName name="Chart2Y4">OFFSET(#REF!,1,0,COUNTA(#REF!),1)</definedName>
    <definedName name="chart35" hidden="1">#REF!</definedName>
    <definedName name="Chart3Y1">OFFSET(#REF!,1,0,COUNTA(#REF!),1)</definedName>
    <definedName name="chart4" localSheetId="1">{#N/A,#N/A,FALSE,"CB";#N/A,#N/A,FALSE,"CMB";#N/A,#N/A,FALSE,"NBFI"}</definedName>
    <definedName name="chart4" localSheetId="0">{#N/A,#N/A,FALSE,"CB";#N/A,#N/A,FALSE,"CMB";#N/A,#N/A,FALSE,"NBFI"}</definedName>
    <definedName name="chart4">{#N/A,#N/A,FALSE,"CB";#N/A,#N/A,FALSE,"CMB";#N/A,#N/A,FALSE,"NBFI"}</definedName>
    <definedName name="Chart6X1">OFFSET(#REF!,1,0,COUNTA(#REF!),1)</definedName>
    <definedName name="Chart6X2">OFFSET(#REF!,1,0,COUNTA(#REF!),1)</definedName>
    <definedName name="Chart6X3">OFFSET(#REF!,1,0,COUNTA(#REF!),1)</definedName>
    <definedName name="Chart6Y1">OFFSET(#REF!,1,0,COUNTA(#REF!),1)</definedName>
    <definedName name="Chart6Y2">OFFSET(#REF!,1,0,COUNTA(#REF!),1)</definedName>
    <definedName name="Chart6Y3">OFFSET(#REF!,1,0,COUNTA(#REF!),1)</definedName>
    <definedName name="Chart7X1">OFFSET(#REF!,1,0,COUNTA(#REF!),1)</definedName>
    <definedName name="Chart7X2">OFFSET(#REF!,1,0,COUNTA(#REF!),1)</definedName>
    <definedName name="Chart7X3">OFFSET(#REF!,1,0,COUNTA(#REF!),1)</definedName>
    <definedName name="Chart7X4">OFFSET(#REF!,1,0,COUNTA(#REF!),1)</definedName>
    <definedName name="Chart7Y1">OFFSET(#REF!,1,0,COUNTA(#REF!),1)</definedName>
    <definedName name="Chart7Y2">OFFSET(#REF!,1,0,COUNTA(#REF!),1)</definedName>
    <definedName name="Chart7Y3">OFFSET(#REF!,1,0,COUNTA(#REF!),1)</definedName>
    <definedName name="Chart7Y4">OFFSET(#REF!,1,0,COUNTA(#REF!),1)</definedName>
    <definedName name="Chart8X1">OFFSET(#REF!,1,0,COUNTA(#REF!),1)</definedName>
    <definedName name="Chart8X2">OFFSET(#REF!,1,0,COUNTA(#REF!),1)</definedName>
    <definedName name="Chart8X3">OFFSET(#REF!,1,0,COUNTA(#REF!),1)</definedName>
    <definedName name="Chart8X4">OFFSET(#REF!,1,0,COUNTA(#REF!),1)</definedName>
    <definedName name="Chart8Y1">OFFSET(#REF!,1,0,COUNTA(#REF!),1)</definedName>
    <definedName name="Chart8Y2">OFFSET(#REF!,1,0,COUNTA(#REF!),1)</definedName>
    <definedName name="Chart8Y3">OFFSET(#REF!,1,0,COUNTA(#REF!),1)</definedName>
    <definedName name="Chart8Y4">OFFSET(#REF!,1,0,COUNTA(#REF!),1)</definedName>
    <definedName name="chart9" hidden="1">#REF!</definedName>
    <definedName name="Chart9X1">OFFSET(#REF!,1,0,COUNTA(#REF!),1)</definedName>
    <definedName name="Chart9X2">OFFSET(#REF!,1,0,COUNTA(#REF!),1)</definedName>
    <definedName name="Chart9X3">OFFSET(#REF!,1,0,COUNTA(#REF!),1)</definedName>
    <definedName name="Chart9X4">OFFSET(#REF!,1,0,COUNTA(#REF!),1)</definedName>
    <definedName name="Chart9Y1">OFFSET(#REF!,1,0,COUNTA(#REF!),1)</definedName>
    <definedName name="Chart9Y2">OFFSET(#REF!,1,0,COUNTA(#REF!),1)</definedName>
    <definedName name="Chart9Y3">OFFSET(#REF!,1,0,COUNTA(#REF!),1)</definedName>
    <definedName name="Chart9Y4">OFFSET(#REF!,1,0,COUNTA(#REF!),1)</definedName>
    <definedName name="ChartA" localSheetId="1">{#N/A,#N/A,FALSE,"CB";#N/A,#N/A,FALSE,"CMB";#N/A,#N/A,FALSE,"NBFI"}</definedName>
    <definedName name="ChartA" localSheetId="0">{#N/A,#N/A,FALSE,"CB";#N/A,#N/A,FALSE,"CMB";#N/A,#N/A,FALSE,"NBFI"}</definedName>
    <definedName name="ChartA">{#N/A,#N/A,FALSE,"CB";#N/A,#N/A,FALSE,"CMB";#N/A,#N/A,FALSE,"NBFI"}</definedName>
    <definedName name="ChartDates" localSheetId="1">OFFSET('FM Database Apr 2025'!NewDates,0,0,COUNT('FM Database Apr 2025'!NewDates),1)</definedName>
    <definedName name="ChartDates" localSheetId="0">OFFSET('Table of Contents'!NewDates,0,0,COUNT('Table of Contents'!NewDates),1)</definedName>
    <definedName name="ChartDates">OFFSET(NewDates,0,0,COUNT(NewDates),1)</definedName>
    <definedName name="ChartFirmA" localSheetId="1">OFFSET('FM Database Apr 2025'!ChartDates,0,1)</definedName>
    <definedName name="ChartFirmA" localSheetId="0">OFFSET('Table of Contents'!ChartDates,0,1)</definedName>
    <definedName name="ChartFirmA">OFFSET(ChartDates,0,1)</definedName>
    <definedName name="ChartFirmB" localSheetId="1">OFFSET('FM Database Apr 2025'!ChartDates,0,2)</definedName>
    <definedName name="ChartFirmB" localSheetId="0">OFFSET('Table of Contents'!ChartDates,0,2)</definedName>
    <definedName name="ChartFirmB">OFFSET(ChartDates,0,2)</definedName>
    <definedName name="ChartFirmC" localSheetId="1">OFFSET('FM Database Apr 2025'!ChartDates,0,3)</definedName>
    <definedName name="ChartFirmC" localSheetId="0">OFFSET('Table of Contents'!ChartDates,0,3)</definedName>
    <definedName name="ChartFirmC">OFFSET(ChartDates,0,3)</definedName>
    <definedName name="ChartFirmD" localSheetId="1">OFFSET('FM Database Apr 2025'!ChartDates,0,4)</definedName>
    <definedName name="ChartFirmD" localSheetId="0">OFFSET('Table of Contents'!ChartDates,0,4)</definedName>
    <definedName name="ChartFirmD">OFFSET(ChartDates,0,4)</definedName>
    <definedName name="ChartImage">"ChartImage"</definedName>
    <definedName name="Charts.Group1" localSheetId="1">#REF!</definedName>
    <definedName name="Charts.Group1" localSheetId="0">#REF!</definedName>
    <definedName name="Charts.Group1">#REF!</definedName>
    <definedName name="Charts.Group2" localSheetId="1">#REF!</definedName>
    <definedName name="Charts.Group2" localSheetId="0">#REF!</definedName>
    <definedName name="Charts.Group2">#REF!</definedName>
    <definedName name="Chartsik" hidden="1">#REF!</definedName>
    <definedName name="Chartvel" localSheetId="1">{#N/A,#N/A,FALSE,"CB";#N/A,#N/A,FALSE,"CMB";#N/A,#N/A,FALSE,"BSYS";#N/A,#N/A,FALSE,"NBFI";#N/A,#N/A,FALSE,"FSYS"}</definedName>
    <definedName name="Chartvel" localSheetId="0">{#N/A,#N/A,FALSE,"CB";#N/A,#N/A,FALSE,"CMB";#N/A,#N/A,FALSE,"BSYS";#N/A,#N/A,FALSE,"NBFI";#N/A,#N/A,FALSE,"FSYS"}</definedName>
    <definedName name="Chartvel">{#N/A,#N/A,FALSE,"CB";#N/A,#N/A,FALSE,"CMB";#N/A,#N/A,FALSE,"BSYS";#N/A,#N/A,FALSE,"NBFI";#N/A,#N/A,FALSE,"FSYS"}</definedName>
    <definedName name="CHILE">#REF!</definedName>
    <definedName name="China">#REF!</definedName>
    <definedName name="CHK" localSheetId="1">#REF!</definedName>
    <definedName name="CHK" localSheetId="0">#REF!</definedName>
    <definedName name="CHK">#REF!</definedName>
    <definedName name="CHK_TOL" localSheetId="1">#REF!</definedName>
    <definedName name="CHK_TOL" localSheetId="0">#REF!</definedName>
    <definedName name="CHK_TOL">#REF!</definedName>
    <definedName name="CHK1.1" localSheetId="1">#REF!</definedName>
    <definedName name="CHK1.1" localSheetId="0">#REF!</definedName>
    <definedName name="CHK1.1">#REF!</definedName>
    <definedName name="CHK2.1" localSheetId="1">#REF!</definedName>
    <definedName name="CHK2.1">#REF!</definedName>
    <definedName name="CHK2.2">#REF!</definedName>
    <definedName name="CHK2.3">#REF!</definedName>
    <definedName name="CHK3.1">#REF!</definedName>
    <definedName name="CHK4.1">#REF!</definedName>
    <definedName name="CHK4.2">#REF!</definedName>
    <definedName name="CHK4.3">#REF!</definedName>
    <definedName name="CHK4.4">#REF!</definedName>
    <definedName name="CHK4.5">#REF!</definedName>
    <definedName name="ChkSI">#REF!</definedName>
    <definedName name="CHN_CEIC">#REF!</definedName>
    <definedName name="CHN_MT">#REF!</definedName>
    <definedName name="chow_cut">#REF!</definedName>
    <definedName name="CIQWBGuid" hidden="1">"WDI_Healthcare_Confirmations.xlsx"</definedName>
    <definedName name="Clearing_Cheques_10.6">#REF!</definedName>
    <definedName name="CName">#REF!</definedName>
    <definedName name="cnames">#REF!</definedName>
    <definedName name="cnames_long">#REF!</definedName>
    <definedName name="cntryname">#REF!</definedName>
    <definedName name="Code" localSheetId="1" hidden="1">#REF!</definedName>
    <definedName name="Code" localSheetId="0" hidden="1">#REF!</definedName>
    <definedName name="code">#REF!</definedName>
    <definedName name="CodePays" localSheetId="1">#REF!</definedName>
    <definedName name="CodePays" localSheetId="0">#REF!</definedName>
    <definedName name="CodePays">#REF!</definedName>
    <definedName name="cofog" localSheetId="1">#REF!</definedName>
    <definedName name="cofog" localSheetId="0">#REF!</definedName>
    <definedName name="cofog">#REF!</definedName>
    <definedName name="Col">#REF!</definedName>
    <definedName name="Collateral_of_Properties_7">#REF!</definedName>
    <definedName name="Collective_Guarantee_37">#REF!</definedName>
    <definedName name="Colombia___Summary_Accounts_of_the_Financial_System" localSheetId="1">#REF!-flow</definedName>
    <definedName name="Colombia___Summary_Accounts_of_the_Financial_System" localSheetId="0">#REF!-flow</definedName>
    <definedName name="Colombia___Summary_Accounts_of_the_Financial_System">#REF!-flow</definedName>
    <definedName name="ColumnRange">"ColumnRange"</definedName>
    <definedName name="Com" localSheetId="1">#REF!</definedName>
    <definedName name="Com" localSheetId="0">#REF!</definedName>
    <definedName name="Com">#REF!</definedName>
    <definedName name="Commission_2.2">#REF!</definedName>
    <definedName name="Commission_Expense_2.">#REF!</definedName>
    <definedName name="Commodity1">#REF!</definedName>
    <definedName name="CommodityPriceInflatio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ratorCCodes">#REF!</definedName>
    <definedName name="ComparatorCNames">#REF!</definedName>
    <definedName name="ComparatorGroups">#REF!</definedName>
    <definedName name="ComparatorsCount">#REF!</definedName>
    <definedName name="ComparatorsMax">50</definedName>
    <definedName name="Composition">#N/A</definedName>
    <definedName name="CONCEPT">#REF!</definedName>
    <definedName name="conceptindex.DMX" localSheetId="1">OFFSET(#REF!,,,COUNTA(#REF!),)</definedName>
    <definedName name="conceptindex.DMX" localSheetId="0">OFFSET(#REF!,,,COUNTA(#REF!),)</definedName>
    <definedName name="conceptindex.DMX">OFFSET(#REF!,,,COUNTA(#REF!),)</definedName>
    <definedName name="conceptIndex.EcData">OFFSET(#REF!,,,COUNTA(#REF!),)</definedName>
    <definedName name="conceptIndex.Ecos">OFFSET(#REF!,,,COUNTA(#REF!),)</definedName>
    <definedName name="CONCK">#REF!</definedName>
    <definedName name="cond">#REF!</definedName>
    <definedName name="cond2">#REF!</definedName>
    <definedName name="Conflict" localSheetId="1">{"Main Economic Indicators",#N/A,FALSE,"C"}</definedName>
    <definedName name="Conflict" localSheetId="0">{"Main Economic Indicators",#N/A,FALSE,"C"}</definedName>
    <definedName name="Conflict">{"Main Economic Indicators",#N/A,FALSE,"C"}</definedName>
    <definedName name="conper111">#REF!</definedName>
    <definedName name="conper112">#REF!</definedName>
    <definedName name="conper122">#REF!</definedName>
    <definedName name="conper124">#REF!</definedName>
    <definedName name="conper128">#REF!</definedName>
    <definedName name="conper132">#REF!</definedName>
    <definedName name="conper134">#REF!</definedName>
    <definedName name="conper135">#REF!</definedName>
    <definedName name="conper136">#REF!</definedName>
    <definedName name="conper137">#REF!</definedName>
    <definedName name="conper138">#REF!</definedName>
    <definedName name="conper142">#REF!</definedName>
    <definedName name="conper144">#REF!</definedName>
    <definedName name="conper146">#REF!</definedName>
    <definedName name="conper156">#REF!</definedName>
    <definedName name="conper158">#REF!</definedName>
    <definedName name="conper163">#REF!</definedName>
    <definedName name="conper172">#REF!</definedName>
    <definedName name="conper174">#REF!</definedName>
    <definedName name="conper176">#REF!</definedName>
    <definedName name="conper178">#REF!</definedName>
    <definedName name="conper181">#REF!</definedName>
    <definedName name="conper182">#REF!</definedName>
    <definedName name="conper184">#REF!</definedName>
    <definedName name="conper186">#REF!</definedName>
    <definedName name="conper199">#REF!</definedName>
    <definedName name="conper213">#REF!</definedName>
    <definedName name="conper218">#REF!</definedName>
    <definedName name="conper223">#REF!</definedName>
    <definedName name="conper228">#REF!</definedName>
    <definedName name="conper233">#REF!</definedName>
    <definedName name="conper238">#REF!</definedName>
    <definedName name="conper248">#REF!</definedName>
    <definedName name="conper253">#REF!</definedName>
    <definedName name="conper258">#REF!</definedName>
    <definedName name="conper263">#REF!</definedName>
    <definedName name="conper268">#REF!</definedName>
    <definedName name="conper273">#REF!</definedName>
    <definedName name="conper278">#REF!</definedName>
    <definedName name="conper283">#REF!</definedName>
    <definedName name="conper288">#REF!</definedName>
    <definedName name="conper293">#REF!</definedName>
    <definedName name="conper298">#REF!</definedName>
    <definedName name="conper299">#REF!</definedName>
    <definedName name="conper311">#REF!</definedName>
    <definedName name="conper313">#REF!</definedName>
    <definedName name="conper314">#REF!</definedName>
    <definedName name="conper316">#REF!</definedName>
    <definedName name="conper321">#REF!</definedName>
    <definedName name="conper328">#REF!</definedName>
    <definedName name="conper336">#REF!</definedName>
    <definedName name="conper339">#REF!</definedName>
    <definedName name="conper343">#REF!</definedName>
    <definedName name="conper353">#REF!</definedName>
    <definedName name="conper361">#REF!</definedName>
    <definedName name="conper362">#REF!</definedName>
    <definedName name="conper363">#REF!</definedName>
    <definedName name="conper364">#REF!</definedName>
    <definedName name="conper366">#REF!</definedName>
    <definedName name="conper369">#REF!</definedName>
    <definedName name="conper419">#REF!</definedName>
    <definedName name="conper423">#REF!</definedName>
    <definedName name="conper429">#REF!</definedName>
    <definedName name="conper433">#REF!</definedName>
    <definedName name="conper436">#REF!</definedName>
    <definedName name="conper439">#REF!</definedName>
    <definedName name="conper443">#REF!</definedName>
    <definedName name="conper446">#REF!</definedName>
    <definedName name="conper449">#REF!</definedName>
    <definedName name="conper453">#REF!</definedName>
    <definedName name="conper456">#REF!</definedName>
    <definedName name="conper463">#REF!</definedName>
    <definedName name="conper466">#REF!</definedName>
    <definedName name="conper469">#REF!</definedName>
    <definedName name="conper474">#REF!</definedName>
    <definedName name="conper512">#REF!</definedName>
    <definedName name="conper513">#REF!</definedName>
    <definedName name="conper518">#REF!</definedName>
    <definedName name="conper522">#REF!</definedName>
    <definedName name="conper524">#REF!</definedName>
    <definedName name="conper534">#REF!</definedName>
    <definedName name="conper536">#REF!</definedName>
    <definedName name="conper537">#REF!</definedName>
    <definedName name="conper542">#REF!</definedName>
    <definedName name="conper544">#REF!</definedName>
    <definedName name="conper556">#REF!</definedName>
    <definedName name="conper558">#REF!</definedName>
    <definedName name="conper564">#REF!</definedName>
    <definedName name="conper565">#REF!</definedName>
    <definedName name="conper566">#REF!</definedName>
    <definedName name="conper578">#REF!</definedName>
    <definedName name="conper579">#REF!</definedName>
    <definedName name="conper582">#REF!</definedName>
    <definedName name="conper611">#REF!</definedName>
    <definedName name="conper612">#REF!</definedName>
    <definedName name="conper614">#REF!</definedName>
    <definedName name="conper616">#REF!</definedName>
    <definedName name="conper618">#REF!</definedName>
    <definedName name="conper622">#REF!</definedName>
    <definedName name="conper624">#REF!</definedName>
    <definedName name="conper626">#REF!</definedName>
    <definedName name="conper628">#REF!</definedName>
    <definedName name="conper632">#REF!</definedName>
    <definedName name="conper634">#REF!</definedName>
    <definedName name="conper636">#REF!</definedName>
    <definedName name="conper638">#REF!</definedName>
    <definedName name="conper642">#REF!</definedName>
    <definedName name="conper643">#REF!</definedName>
    <definedName name="conper644">#REF!</definedName>
    <definedName name="conper646">#REF!</definedName>
    <definedName name="conper648">#REF!</definedName>
    <definedName name="conper652">#REF!</definedName>
    <definedName name="conper654">#REF!</definedName>
    <definedName name="conper656">#REF!</definedName>
    <definedName name="conper662">#REF!</definedName>
    <definedName name="conper664">#REF!</definedName>
    <definedName name="conper666">#REF!</definedName>
    <definedName name="conper668">#REF!</definedName>
    <definedName name="conper672">#REF!</definedName>
    <definedName name="conper674">#REF!</definedName>
    <definedName name="conper676">#REF!</definedName>
    <definedName name="conper678">#REF!</definedName>
    <definedName name="conper682">#REF!</definedName>
    <definedName name="conper684">#REF!</definedName>
    <definedName name="conper686">#REF!</definedName>
    <definedName name="conper688">#REF!</definedName>
    <definedName name="conper692">#REF!</definedName>
    <definedName name="conper694">#REF!</definedName>
    <definedName name="conper696">#REF!</definedName>
    <definedName name="conper698">#REF!</definedName>
    <definedName name="conper714">#REF!</definedName>
    <definedName name="conper716">#REF!</definedName>
    <definedName name="conper718">#REF!</definedName>
    <definedName name="conper722">#REF!</definedName>
    <definedName name="conper724">#REF!</definedName>
    <definedName name="conper726">#REF!</definedName>
    <definedName name="conper728">#REF!</definedName>
    <definedName name="conper732">#REF!</definedName>
    <definedName name="conper734">#REF!</definedName>
    <definedName name="conper738">#REF!</definedName>
    <definedName name="conper742">#REF!</definedName>
    <definedName name="conper744">#REF!</definedName>
    <definedName name="conper746">#REF!</definedName>
    <definedName name="conper748">#REF!</definedName>
    <definedName name="conper754">#REF!</definedName>
    <definedName name="conper853">#REF!</definedName>
    <definedName name="conper911">#REF!</definedName>
    <definedName name="conper912">#REF!</definedName>
    <definedName name="conper913">#REF!</definedName>
    <definedName name="conper914">#REF!</definedName>
    <definedName name="conper915">#REF!</definedName>
    <definedName name="conper916">#REF!</definedName>
    <definedName name="conper917">#REF!</definedName>
    <definedName name="conper918">#REF!</definedName>
    <definedName name="conper921">#REF!</definedName>
    <definedName name="conper922">#REF!</definedName>
    <definedName name="conper923">#REF!</definedName>
    <definedName name="conper925">#REF!</definedName>
    <definedName name="conper926">#REF!</definedName>
    <definedName name="conper927">#REF!</definedName>
    <definedName name="conper935">#REF!</definedName>
    <definedName name="conper936">#REF!</definedName>
    <definedName name="conper939">#REF!</definedName>
    <definedName name="conper941">#REF!</definedName>
    <definedName name="conper942">#REF!</definedName>
    <definedName name="conper943">#REF!</definedName>
    <definedName name="conper944">#REF!</definedName>
    <definedName name="conper946">#REF!</definedName>
    <definedName name="conper948">#REF!</definedName>
    <definedName name="conper960">#REF!</definedName>
    <definedName name="conper961">#REF!</definedName>
    <definedName name="conper962">#REF!</definedName>
    <definedName name="conper963">#REF!</definedName>
    <definedName name="conper964">#REF!</definedName>
    <definedName name="conper965">#REF!</definedName>
    <definedName name="Cons" localSheetId="1">#REF!</definedName>
    <definedName name="Cons" localSheetId="0">#REF!</definedName>
    <definedName name="Cons">#REF!</definedName>
    <definedName name="consol" localSheetId="1">#REF!</definedName>
    <definedName name="consol" localSheetId="0">#REF!</definedName>
    <definedName name="consol">#REF!</definedName>
    <definedName name="Consolidated_summary" localSheetId="1">#REF!</definedName>
    <definedName name="Consolidated_summary" localSheetId="0">#REF!</definedName>
    <definedName name="Consolidated_summary">#REF!</definedName>
    <definedName name="Consolidation_Method">#REF!</definedName>
    <definedName name="Construction_53">#REF!</definedName>
    <definedName name="Consumption_Loans_115">#REF!</definedName>
    <definedName name="cont" localSheetId="1">#REF!</definedName>
    <definedName name="cont" localSheetId="0">#REF!</definedName>
    <definedName name="cont">#REF!</definedName>
    <definedName name="CONTENTS" localSheetId="1">#REF!</definedName>
    <definedName name="CONTENTS" localSheetId="0">#REF!</definedName>
    <definedName name="CONTENTS">#REF!</definedName>
    <definedName name="contents2" localSheetId="1" hidden="1">#REF!</definedName>
    <definedName name="contents2" localSheetId="0" hidden="1">#REF!</definedName>
    <definedName name="contents2" hidden="1">#REF!</definedName>
    <definedName name="Contra_Accounts_14." localSheetId="1">#REF!</definedName>
    <definedName name="Contra_Accounts_14." localSheetId="0">#REF!</definedName>
    <definedName name="Contra_Accounts_14.">#REF!</definedName>
    <definedName name="Contra_Accounts_7." localSheetId="1">#REF!</definedName>
    <definedName name="Contra_Accounts_7." localSheetId="0">#REF!</definedName>
    <definedName name="Contra_Accounts_7.">#REF!</definedName>
    <definedName name="ControlAssumptions">#REF!</definedName>
    <definedName name="Conv_Gg_to_Mt">#REF!</definedName>
    <definedName name="Conversion_Factor_mill.BTU_per_mill_tons">52</definedName>
    <definedName name="Coordinator_List">#REF!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 localSheetId="1">{"Main Economic Indicators",#N/A,FALSE,"C"}</definedName>
    <definedName name="copy" localSheetId="0">{"Main Economic Indicators",#N/A,FALSE,"C"}</definedName>
    <definedName name="copy">{"Main Economic Indicators",#N/A,FALSE,"C"}</definedName>
    <definedName name="corptax">#REF!</definedName>
    <definedName name="corre">#REF!</definedName>
    <definedName name="corrente">#REF!</definedName>
    <definedName name="Corresp" localSheetId="1">#REF!</definedName>
    <definedName name="Corresp" localSheetId="0">#REF!</definedName>
    <definedName name="Corresp">#REF!</definedName>
    <definedName name="CorrOgaPro">#REF!</definedName>
    <definedName name="corrOrg">#REF!</definedName>
    <definedName name="CorW">#REF!</definedName>
    <definedName name="Country">#REF!</definedName>
    <definedName name="Country_Code" localSheetId="1">#REF!</definedName>
    <definedName name="Country_Code" localSheetId="0">#REF!</definedName>
    <definedName name="Country_Code">#REF!</definedName>
    <definedName name="COUNTRY_DROP_DOWN" localSheetId="1">OFFSET(#REF!,0,0,COUNTIF(#REF!,"?*")-1,1)</definedName>
    <definedName name="COUNTRY_DROP_DOWN" localSheetId="0">OFFSET(#REF!,0,0,COUNTIF(#REF!,"?*")-1,1)</definedName>
    <definedName name="COUNTRY_DROP_DOWN">OFFSET(#REF!,0,0,COUNTIF(#REF!,"?*")-1,1)</definedName>
    <definedName name="Country_list">#REF!</definedName>
    <definedName name="Country_list1">#REF!</definedName>
    <definedName name="Country_Mean">#REF!</definedName>
    <definedName name="COUNTRY_NON_EMPTY">IFERROR(INDEX(#REF!,MATCH(ROW()-ROW(#REF!),#REF!,0)),"")</definedName>
    <definedName name="CountryCode">#REF!</definedName>
    <definedName name="Countrycodes">#REF!</definedName>
    <definedName name="CountryCount">#REF!</definedName>
    <definedName name="CountryData">#REF!</definedName>
    <definedName name="CountryDataSeries">#REF!</definedName>
    <definedName name="CountryDataYears">#REF!</definedName>
    <definedName name="CountryListArray">#REF!</definedName>
    <definedName name="CountryListNames">#REF!</definedName>
    <definedName name="CountryName">#REF!</definedName>
    <definedName name="cp" hidden="1">#REF!</definedName>
    <definedName name="CPAData" localSheetId="1">OFFSET(#REF!,,,COUNTA(#REF!),COUNTA(#REF!)-1)</definedName>
    <definedName name="CPAData" localSheetId="0">OFFSET(#REF!,,,COUNTA(#REF!),COUNTA(#REF!)-1)</definedName>
    <definedName name="CPAData">OFFSET(#REF!,,,COUNTA(#REF!),COUNTA(#REF!)-1)</definedName>
    <definedName name="CPATStartYear">#REF!</definedName>
    <definedName name="CPIA">#REF!</definedName>
    <definedName name="CPIAValue">#REF!</definedName>
    <definedName name="CreateRegions" localSheetId="1">#REF!</definedName>
    <definedName name="CreateRegions" localSheetId="0">#REF!</definedName>
    <definedName name="CreateRegions">#REF!</definedName>
    <definedName name="Credit_Card_40">#REF!</definedName>
    <definedName name="CRES">#N/A</definedName>
    <definedName name="criterion">#REF!</definedName>
    <definedName name="Croatia" localSheetId="1">#REF!</definedName>
    <definedName name="Croatia" localSheetId="0">#REF!</definedName>
    <definedName name="Croatia">#REF!</definedName>
    <definedName name="csDesignMode">1</definedName>
    <definedName name="CSdmx">#REF!</definedName>
    <definedName name="csjsj" localSheetId="1">{"Main Economic Indicators",#N/A,FALSE,"C"}</definedName>
    <definedName name="csjsj" localSheetId="0">{"Main Economic Indicators",#N/A,FALSE,"C"}</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SVfilepath">#REF!</definedName>
    <definedName name="CurDB">#REF!</definedName>
    <definedName name="Currencies" localSheetId="1">#REF!</definedName>
    <definedName name="Currencies" localSheetId="0">#REF!</definedName>
    <definedName name="Currencies">#REF!</definedName>
    <definedName name="Currency_Def">#REF!</definedName>
    <definedName name="Currency_List">#REF!</definedName>
    <definedName name="Current_account" localSheetId="1">#REF!</definedName>
    <definedName name="Current_account" localSheetId="0">#REF!</definedName>
    <definedName name="Current_account">#REF!</definedName>
    <definedName name="Current_Assets_14">#REF!</definedName>
    <definedName name="CurrentVintage">#REF!</definedName>
    <definedName name="CURRENTYEAR" localSheetId="1">#REF!</definedName>
    <definedName name="CURRENTYEAR" localSheetId="0">#REF!</definedName>
    <definedName name="CURRENTYEAR">#REF!</definedName>
    <definedName name="CurrVintage">#REF!</definedName>
    <definedName name="Cwvu.a." localSheetId="1" hidden="1">#REF!,#REF!,#REF!,#REF!,#REF!,#REF!</definedName>
    <definedName name="Cwvu.a." localSheetId="0" hidden="1">#REF!,#REF!,#REF!,#REF!,#REF!,#REF!</definedName>
    <definedName name="Cwvu.a." hidden="1">#REF!,#REF!,#REF!,#REF!,#REF!,#REF!</definedName>
    <definedName name="Cwvu.bop." localSheetId="1" hidden="1">#REF!,#REF!,#REF!,#REF!,#REF!,#REF!</definedName>
    <definedName name="Cwvu.bop." localSheetId="0" hidden="1">#REF!,#REF!,#REF!,#REF!,#REF!,#REF!</definedName>
    <definedName name="Cwvu.bop." hidden="1">#REF!,#REF!,#REF!,#REF!,#REF!,#REF!</definedName>
    <definedName name="Cwvu.bop.sr." localSheetId="1" hidden="1">#REF!,#REF!,#REF!,#REF!,#REF!,#REF!</definedName>
    <definedName name="Cwvu.bop.sr." localSheetId="0" hidden="1">#REF!,#REF!,#REF!,#REF!,#REF!,#REF!</definedName>
    <definedName name="Cwvu.bop.sr." hidden="1">#REF!,#REF!,#REF!,#REF!,#REF!,#REF!</definedName>
    <definedName name="Cwvu.bopsdr.sr." localSheetId="1" hidden="1">#REF!,#REF!,#REF!,#REF!,#REF!,#REF!</definedName>
    <definedName name="Cwvu.bopsdr.sr." localSheetId="0" hidden="1">#REF!,#REF!,#REF!,#REF!,#REF!,#REF!</definedName>
    <definedName name="Cwvu.bopsdr.sr." hidden="1">#REF!,#REF!,#REF!,#REF!,#REF!,#REF!</definedName>
    <definedName name="Cwvu.cotton." localSheetId="1" hidden="1">#REF!,#REF!,#REF!,#REF!,#REF!,#REF!,#REF!,#REF!</definedName>
    <definedName name="Cwvu.cotton." localSheetId="0" hidden="1">#REF!,#REF!,#REF!,#REF!,#REF!,#REF!,#REF!,#REF!</definedName>
    <definedName name="Cwvu.cotton." hidden="1">#REF!,#REF!,#REF!,#REF!,#REF!,#REF!,#REF!,#REF!</definedName>
    <definedName name="Cwvu.cottonall." localSheetId="1" hidden="1">#REF!,#REF!,#REF!,#REF!,#REF!,#REF!,#REF!</definedName>
    <definedName name="Cwvu.cottonall." localSheetId="0" hidden="1">#REF!,#REF!,#REF!,#REF!,#REF!,#REF!,#REF!</definedName>
    <definedName name="Cwvu.cottonall." hidden="1">#REF!,#REF!,#REF!,#REF!,#REF!,#REF!,#REF!</definedName>
    <definedName name="Cwvu.exportdetails." hidden="1">#REF!,#REF!,#REF!,#REF!,#REF!,#REF!,#REF!</definedName>
    <definedName name="Cwvu.exports." localSheetId="1" hidden="1">#REF!,#REF!,#REF!,#REF!,#REF!,#REF!,#REF!,#REF!</definedName>
    <definedName name="Cwvu.exports." localSheetId="0" hidden="1">#REF!,#REF!,#REF!,#REF!,#REF!,#REF!,#REF!,#REF!</definedName>
    <definedName name="Cwvu.exports." hidden="1">#REF!,#REF!,#REF!,#REF!,#REF!,#REF!,#REF!,#REF!</definedName>
    <definedName name="Cwvu.gold." localSheetId="1" hidden="1">#REF!,#REF!,#REF!,#REF!,#REF!,#REF!,#REF!,#REF!</definedName>
    <definedName name="Cwvu.gold." localSheetId="0" hidden="1">#REF!,#REF!,#REF!,#REF!,#REF!,#REF!,#REF!,#REF!</definedName>
    <definedName name="Cwvu.gold." hidden="1">#REF!,#REF!,#REF!,#REF!,#REF!,#REF!,#REF!,#REF!</definedName>
    <definedName name="Cwvu.goldall." localSheetId="1" hidden="1">#REF!,#REF!,#REF!,#REF!,#REF!,#REF!,#REF!,#REF!</definedName>
    <definedName name="Cwvu.goldall." localSheetId="0" hidden="1">#REF!,#REF!,#REF!,#REF!,#REF!,#REF!,#REF!,#REF!</definedName>
    <definedName name="Cwvu.goldall." hidden="1">#REF!,#REF!,#REF!,#REF!,#REF!,#REF!,#REF!,#REF!</definedName>
    <definedName name="Cwvu.IMPORT." localSheetId="1" hidden="1">#REF!</definedName>
    <definedName name="Cwvu.IMPORT." localSheetId="0" hidden="1">#REF!</definedName>
    <definedName name="Cwvu.IMPORT." hidden="1">#REF!</definedName>
    <definedName name="Cwvu.imports." localSheetId="1" hidden="1">#REF!,#REF!,#REF!,#REF!,#REF!,#REF!,#REF!,#REF!,#REF!</definedName>
    <definedName name="Cwvu.imports." localSheetId="0" hidden="1">#REF!,#REF!,#REF!,#REF!,#REF!,#REF!,#REF!,#REF!,#REF!</definedName>
    <definedName name="Cwvu.imports." hidden="1">#REF!,#REF!,#REF!,#REF!,#REF!,#REF!,#REF!,#REF!,#REF!</definedName>
    <definedName name="Cwvu.importsall." localSheetId="1" hidden="1">#REF!,#REF!,#REF!,#REF!,#REF!,#REF!,#REF!,#REF!,#REF!</definedName>
    <definedName name="Cwvu.importsall." localSheetId="0" hidden="1">#REF!,#REF!,#REF!,#REF!,#REF!,#REF!,#REF!,#REF!,#REF!</definedName>
    <definedName name="Cwvu.importsall." hidden="1">#REF!,#REF!,#REF!,#REF!,#REF!,#REF!,#REF!,#REF!,#REF!</definedName>
    <definedName name="Cwvu.Print." hidden="1">#REF!,#REF!,#REF!,#REF!</definedName>
    <definedName name="Cwvu.sa97." hidden="1">#REF!,#REF!</definedName>
    <definedName name="Cwvu.snh." localSheetId="1" hidden="1">#REF!,#REF!,#REF!,#REF!,#REF!,#REF!,#REF!</definedName>
    <definedName name="Cwvu.snh." localSheetId="0" hidden="1">#REF!,#REF!,#REF!,#REF!,#REF!,#REF!,#REF!</definedName>
    <definedName name="Cwvu.snh." hidden="1">#REF!,#REF!,#REF!,#REF!,#REF!,#REF!,#REF!</definedName>
    <definedName name="Cwvu.tot." localSheetId="1" hidden="1">#REF!,#REF!,#REF!,#REF!,#REF!,#REF!</definedName>
    <definedName name="Cwvu.tot." localSheetId="0" hidden="1">#REF!,#REF!,#REF!,#REF!,#REF!,#REF!</definedName>
    <definedName name="Cwvu.tot." hidden="1">#REF!,#REF!,#REF!,#REF!,#REF!,#REF!</definedName>
    <definedName name="Cyprus" localSheetId="1">#REF!</definedName>
    <definedName name="Cyprus" localSheetId="0">#REF!</definedName>
    <definedName name="Cyprus">#REF!</definedName>
    <definedName name="Czech_Republic" localSheetId="1">#REF!</definedName>
    <definedName name="Czech_Republic" localSheetId="0">#REF!</definedName>
    <definedName name="Czech_Republic">#REF!</definedName>
    <definedName name="D" localSheetId="1" hidden="1">{"Main Economic Indicators",#N/A,FALSE,"C"}</definedName>
    <definedName name="D" localSheetId="0" hidden="1">{"Main Economic Indicators",#N/A,FALSE,"C"}</definedName>
    <definedName name="D">#REF!</definedName>
    <definedName name="d._Other_Real_Estate__Including_Land_Purchase___Plotting__26">#REF!</definedName>
    <definedName name="D_B">#REF!</definedName>
    <definedName name="D_G">#REF!</definedName>
    <definedName name="D_L">#REF!</definedName>
    <definedName name="D_O">#REF!</definedName>
    <definedName name="D_S">#REF!</definedName>
    <definedName name="D_SRM">#REF!</definedName>
    <definedName name="D02HIST.XLS" localSheetId="1">#REF!</definedName>
    <definedName name="D02HIST.XLS" localSheetId="0">#REF!</definedName>
    <definedName name="D02HIST.XLS">#REF!</definedName>
    <definedName name="D11N">#REF!</definedName>
    <definedName name="D2112N">#REF!</definedName>
    <definedName name="D21BN">#REF!</definedName>
    <definedName name="DA">#REF!</definedName>
    <definedName name="DABproj">#N/A</definedName>
    <definedName name="dada">#REF!</definedName>
    <definedName name="dadi">#REF!</definedName>
    <definedName name="dados">#REF!</definedName>
    <definedName name="daf" localSheetId="1">#REF!</definedName>
    <definedName name="daf" localSheetId="0">#REF!</definedName>
    <definedName name="daf">#REF!</definedName>
    <definedName name="DAGproj">#N/A</definedName>
    <definedName name="DAproj">#N/A</definedName>
    <definedName name="DASD">#N/A</definedName>
    <definedName name="DASDB">#N/A</definedName>
    <definedName name="DASDG">#N/A</definedName>
    <definedName name="Dashboard_AnalyticalView" localSheetId="1">#REF!</definedName>
    <definedName name="Dashboard_AnalyticalView" localSheetId="0">#REF!</definedName>
    <definedName name="Dashboard_AnalyticalView">#REF!</definedName>
    <definedName name="Dashboard_BreakevenDecisionPoint" localSheetId="1">#REF!</definedName>
    <definedName name="Dashboard_BreakevenDecisionPoint" localSheetId="0">#REF!</definedName>
    <definedName name="Dashboard_BreakevenDecisionPoint">#REF!</definedName>
    <definedName name="Dashboard_BreakevenSwitch1" localSheetId="1">#REF!</definedName>
    <definedName name="Dashboard_BreakevenSwitch1" localSheetId="0">#REF!</definedName>
    <definedName name="Dashboard_BreakevenSwitch1">#REF!</definedName>
    <definedName name="Dashboard_DecisionPoint" localSheetId="1">#REF!</definedName>
    <definedName name="Dashboard_DecisionPoint" localSheetId="0">#REF!</definedName>
    <definedName name="Dashboard_DecisionPoint">#REF!</definedName>
    <definedName name="Dashboard_RegimeSelect" localSheetId="1">#REF!</definedName>
    <definedName name="Dashboard_RegimeSelect" localSheetId="0">#REF!</definedName>
    <definedName name="Dashboard_RegimeSelect">#REF!</definedName>
    <definedName name="Dashboard_RegimeSelectNum" localSheetId="1">#REF!</definedName>
    <definedName name="Dashboard_RegimeSelectNum" localSheetId="0">#REF!</definedName>
    <definedName name="Dashboard_RegimeSelectNum">#REF!</definedName>
    <definedName name="DATA" localSheetId="1">#REF!</definedName>
    <definedName name="DATA" localSheetId="0">#REF!</definedName>
    <definedName name="DATA">#REF!</definedName>
    <definedName name="data1" localSheetId="1" hidden="1">#REF!</definedName>
    <definedName name="data1" localSheetId="0" hidden="1">#REF!</definedName>
    <definedName name="data1" hidden="1">#REF!</definedName>
    <definedName name="data2" localSheetId="1" hidden="1">#REF!</definedName>
    <definedName name="data2" localSheetId="0" hidden="1">#REF!</definedName>
    <definedName name="data2" hidden="1">#REF!</definedName>
    <definedName name="data3" localSheetId="1" hidden="1">#REF!</definedName>
    <definedName name="data3" localSheetId="0" hidden="1">#REF!</definedName>
    <definedName name="data3" hidden="1">#REF!</definedName>
    <definedName name="_xlnm.Database">#REF!</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#REF!</definedName>
    <definedName name="DATEA_P">#REF!</definedName>
    <definedName name="DATEM" localSheetId="1">#REF!</definedName>
    <definedName name="DATEM" localSheetId="0">#REF!</definedName>
    <definedName name="DATEM">#REF!</definedName>
    <definedName name="DATEM2" localSheetId="1">#REF!</definedName>
    <definedName name="DATEM2" localSheetId="0">#REF!</definedName>
    <definedName name="DATEM2">#REF!</definedName>
    <definedName name="DATEQ" localSheetId="1">#REF!</definedName>
    <definedName name="DATEQ" localSheetId="0">#REF!</definedName>
    <definedName name="DATEQ">#REF!</definedName>
    <definedName name="DATEQ_P" localSheetId="1">#REF!</definedName>
    <definedName name="DATEQ_P" localSheetId="0">#REF!</definedName>
    <definedName name="DATEQ_P">#REF!</definedName>
    <definedName name="dates" localSheetId="1">#REF!</definedName>
    <definedName name="dates" localSheetId="0">#REF!</definedName>
    <definedName name="dates">#REF!</definedName>
    <definedName name="DATES__________">#REF!</definedName>
    <definedName name="DATES_90" localSheetId="1">#REF!</definedName>
    <definedName name="DATES_90" localSheetId="0">#REF!</definedName>
    <definedName name="DATES_90">#REF!</definedName>
    <definedName name="DATES_Q">#REF!</definedName>
    <definedName name="Dates_RawData" localSheetId="1">#REF!</definedName>
    <definedName name="Dates_RawData" localSheetId="0">#REF!</definedName>
    <definedName name="Dates_RawData">#REF!</definedName>
    <definedName name="Dates_SAData" localSheetId="1">#REF!</definedName>
    <definedName name="Dates_SAData" localSheetId="0">#REF!</definedName>
    <definedName name="Dates_SAData">#REF!</definedName>
    <definedName name="DATES_THEN">#REF!</definedName>
    <definedName name="dates_w" localSheetId="1">#REF!</definedName>
    <definedName name="dates_w" localSheetId="0">#REF!</definedName>
    <definedName name="dates_w">#REF!</definedName>
    <definedName name="datesweo" localSheetId="1">#REF!</definedName>
    <definedName name="datesweo" localSheetId="0">#REF!</definedName>
    <definedName name="datesweo">#REF!</definedName>
    <definedName name="datesweo1" localSheetId="1">#REF!</definedName>
    <definedName name="datesweo1" localSheetId="0">#REF!</definedName>
    <definedName name="datesweo1">#REF!</definedName>
    <definedName name="datesweo2">#REF!</definedName>
    <definedName name="Datum">OFFSET(#REF!,#REF!-3,0,#REF!-#REF!+3,1)</definedName>
    <definedName name="DatumSmall">OFFSET(#REF!,#REF!-3,0,#REF!-#REF!+3,1)</definedName>
    <definedName name="DatumYpath" localSheetId="1">OFFSET(#REF!,#REF!-1,0,#REF!-#REF!+1,1)</definedName>
    <definedName name="DatumYpath" localSheetId="0">OFFSET(#REF!,#REF!-1,0,#REF!-#REF!+1,1)</definedName>
    <definedName name="DatumYpath">OFFSET(#REF!,#REF!-1,0,#REF!-#REF!+1,1)</definedName>
    <definedName name="DB" localSheetId="1">#REF!</definedName>
    <definedName name="DB" localSheetId="0">#REF!</definedName>
    <definedName name="DB">#REF!</definedName>
    <definedName name="DBA" localSheetId="1">#REF!</definedName>
    <definedName name="DBA" localSheetId="0">#REF!</definedName>
    <definedName name="DBA">#REF!</definedName>
    <definedName name="DBI" localSheetId="1">#REF!</definedName>
    <definedName name="DBI" localSheetId="0">#REF!</definedName>
    <definedName name="DBI">#REF!</definedName>
    <definedName name="DBIEXT" localSheetId="1">Sheet5</definedName>
    <definedName name="DBIEXT" localSheetId="0">Sheet5</definedName>
    <definedName name="DBIEXT">Sheet5</definedName>
    <definedName name="DBIREAL" localSheetId="1">Sheet2</definedName>
    <definedName name="DBIREAL" localSheetId="0">Sheet2</definedName>
    <definedName name="DBIREAL">Sheet2</definedName>
    <definedName name="DBproj">#N/A</definedName>
    <definedName name="dd" localSheetId="1" hidden="1">{"Riqfin97",#N/A,FALSE,"Tran";"Riqfinpro",#N/A,FALSE,"Tran"}</definedName>
    <definedName name="dd" localSheetId="0" hidden="1">{"Riqfin97",#N/A,FALSE,"Tran";"Riqfinpro",#N/A,FALSE,"Tran"}</definedName>
    <definedName name="dd" hidden="1">{"Riqfin97",#N/A,FALSE,"Tran";"Riqfinpro",#N/A,FALSE,"Tran"}</definedName>
    <definedName name="ddd" localSheetId="1" hidden="1">{"Riqfin97",#N/A,FALSE,"Tran";"Riqfinpro",#N/A,FALSE,"Tran"}</definedName>
    <definedName name="ddd" localSheetId="0" hidden="1">{"Riqfin97",#N/A,FALSE,"Tran";"Riqfinpro",#N/A,FALSE,"Tran"}</definedName>
    <definedName name="ddd" hidden="1">{"Riqfin97",#N/A,FALSE,"Tran";"Riqfinpro",#N/A,FALSE,"Tran"}</definedName>
    <definedName name="dddd" localSheetId="1" hidden="1">{"Minpmon",#N/A,FALSE,"Monthinput"}</definedName>
    <definedName name="dddd" localSheetId="0" hidden="1">{"Minpmon",#N/A,FALSE,"Monthinput"}</definedName>
    <definedName name="dddd" hidden="1">{"Minpmon",#N/A,FALSE,"Monthinput"}</definedName>
    <definedName name="ddddd" localSheetId="1" hidden="1">{"Riqfin97",#N/A,FALSE,"Tran";"Riqfinpro",#N/A,FALSE,"Tran"}</definedName>
    <definedName name="ddddd" localSheetId="0" hidden="1">{"Riqfin97",#N/A,FALSE,"Tran";"Riqfinpro",#N/A,FALSE,"Tran"}</definedName>
    <definedName name="ddddd" hidden="1">{"Riqfin97",#N/A,FALSE,"Tran";"Riqfinpro",#N/A,FALSE,"Tran"}</definedName>
    <definedName name="dddddd" localSheetId="1" hidden="1">{"Tab1",#N/A,FALSE,"P";"Tab2",#N/A,FALSE,"P"}</definedName>
    <definedName name="dddddd" localSheetId="0" hidden="1">{"Tab1",#N/A,FALSE,"P";"Tab2",#N/A,FALSE,"P"}</definedName>
    <definedName name="dddddd" hidden="1">{"Tab1",#N/A,FALSE,"P";"Tab2",#N/A,FALSE,"P"}</definedName>
    <definedName name="dddddddd" localSheetId="1">{"Main Economic Indicators",#N/A,FALSE,"C"}</definedName>
    <definedName name="dddddddd" localSheetId="0">{"Main Economic Indicators",#N/A,FALSE,"C"}</definedName>
    <definedName name="dddddddd">{"Main Economic Indicators",#N/A,FALSE,"C"}</definedName>
    <definedName name="ddddddr" localSheetId="1">{"Main Economic Indicators",#N/A,FALSE,"C"}</definedName>
    <definedName name="ddddddr" localSheetId="0">{"Main Economic Indicators",#N/A,FALSE,"C"}</definedName>
    <definedName name="ddddddr">{"Main Economic Indicators",#N/A,FALSE,"C"}</definedName>
    <definedName name="dddf" localSheetId="1">{"Main Economic Indicators",#N/A,FALSE,"C"}</definedName>
    <definedName name="dddf" localSheetId="0">{"Main Economic Indicators",#N/A,FALSE,"C"}</definedName>
    <definedName name="dddf">{"Main Economic Indicators",#N/A,FALSE,"C"}</definedName>
    <definedName name="dddg" localSheetId="1">{"Main Economic Indicators",#N/A,FALSE,"C"}</definedName>
    <definedName name="dddg" localSheetId="0">{"Main Economic Indicators",#N/A,FALSE,"C"}</definedName>
    <definedName name="dddg">{"Main Economic Indicators",#N/A,FALSE,"C"}</definedName>
    <definedName name="ddfghg" localSheetId="1">{"Main Economic Indicators",#N/A,FALSE,"C"}</definedName>
    <definedName name="ddfghg" localSheetId="0">{"Main Economic Indicators",#N/A,FALSE,"C"}</definedName>
    <definedName name="ddfghg">{"Main Economic Indicators",#N/A,FALSE,"C"}</definedName>
    <definedName name="Debenture___Bonds_1.2.4">#REF!</definedName>
    <definedName name="Debenture___Bonds_2.4">#REF!</definedName>
    <definedName name="DEBT1" localSheetId="1">#REF!</definedName>
    <definedName name="DEBT1" localSheetId="0">#REF!</definedName>
    <definedName name="DEBT1">#REF!</definedName>
    <definedName name="DEBT10" localSheetId="1">#REF!</definedName>
    <definedName name="DEBT10" localSheetId="0">#REF!</definedName>
    <definedName name="DEBT10">#REF!</definedName>
    <definedName name="DEBT11" localSheetId="1">#REF!</definedName>
    <definedName name="DEBT11" localSheetId="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Dev">#REF!</definedName>
    <definedName name="DebtExplore">#REF!</definedName>
    <definedName name="DebtGracePeriod">#REF!</definedName>
    <definedName name="DebtInterestRateMargin">#REF!</definedName>
    <definedName name="DebtRepaymentYears">#REF!</definedName>
    <definedName name="Deflator_PIB">#REF!</definedName>
    <definedName name="DeflatorYear">"$2018"</definedName>
    <definedName name="DEM">#REF!</definedName>
    <definedName name="Demand___Other_Working_Capital_Loan_16">#REF!</definedName>
    <definedName name="Density">#REF!</definedName>
    <definedName name="DEOst" localSheetId="1">#REF!</definedName>
    <definedName name="DEOst" localSheetId="0">#REF!</definedName>
    <definedName name="DEOst">#REF!</definedName>
    <definedName name="Department">#REF!</definedName>
    <definedName name="Deprived_Sector_Loan_38">#REF!</definedName>
    <definedName name="der" localSheetId="1" hidden="1">{"Tab1",#N/A,FALSE,"P";"Tab2",#N/A,FALSE,"P"}</definedName>
    <definedName name="der" localSheetId="0" hidden="1">{"Tab1",#N/A,FALSE,"P";"Tab2",#N/A,FALSE,"P"}</definedName>
    <definedName name="der" hidden="1">{"Tab1",#N/A,FALSE,"P";"Tab2",#N/A,FALSE,"P"}</definedName>
    <definedName name="DES">#REF!</definedName>
    <definedName name="Despesa_corrente">#REF!</definedName>
    <definedName name="DevelopmentStartYear">#REF!</definedName>
    <definedName name="DEWest" localSheetId="1">#REF!</definedName>
    <definedName name="DEWest" localSheetId="0">#REF!</definedName>
    <definedName name="DEWest">#REF!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 localSheetId="1">{"Main Economic Indicators",#N/A,FALSE,"C"}</definedName>
    <definedName name="dfghg3" localSheetId="0">{"Main Economic Indicators",#N/A,FALSE,"C"}</definedName>
    <definedName name="dfghg3">{"Main Economic Indicators",#N/A,FALSE,"C"}</definedName>
    <definedName name="DFSpline" localSheetId="1">'FM Database Apr 2025'!DFSpline</definedName>
    <definedName name="DFSpline" localSheetId="0">'Table of Contents'!DFSpline</definedName>
    <definedName name="DFSpline">#N/A</definedName>
    <definedName name="DFSpline2" localSheetId="1">'FM Database Apr 2025'!DFSpline2</definedName>
    <definedName name="DFSpline2" localSheetId="0">'Table of Contents'!DFSpline2</definedName>
    <definedName name="DFSpline2">#N/A</definedName>
    <definedName name="DFSpline3" localSheetId="1">'FM Database Apr 2025'!DFSpline3</definedName>
    <definedName name="DFSpline3" localSheetId="0">'Table of Contents'!DFSpline3</definedName>
    <definedName name="DFSpline3">#N/A</definedName>
    <definedName name="dftyihiuh" localSheetId="1">{"macro",#N/A,FALSE,"Macro";"smq2",#N/A,FALSE,"Data";"smq3",#N/A,FALSE,"Data";"smq4",#N/A,FALSE,"Data";"smq5",#N/A,FALSE,"Data";"smq6",#N/A,FALSE,"Data";"smq7",#N/A,FALSE,"Data";"smq8",#N/A,FALSE,"Data";"smq9",#N/A,FALSE,"Data"}</definedName>
    <definedName name="dftyihiuh" localSheetId="0">{"macro",#N/A,FALSE,"Macro";"smq2",#N/A,FALSE,"Data";"smq3",#N/A,FALSE,"Data";"smq4",#N/A,FALSE,"Data";"smq5",#N/A,FALSE,"Data";"smq6",#N/A,FALSE,"Data";"smq7",#N/A,FALSE,"Data";"smq8",#N/A,FALSE,"Data";"smq9",#N/A,FALSE,"Data"}</definedName>
    <definedName name="dftyihiuh">{"macro",#N/A,FALSE,"Macro";"smq2",#N/A,FALSE,"Data";"smq3",#N/A,FALSE,"Data";"smq4",#N/A,FALSE,"Data";"smq5",#N/A,FALSE,"Data";"smq6",#N/A,FALSE,"Data";"smq7",#N/A,FALSE,"Data";"smq8",#N/A,FALSE,"Data";"smq9",#N/A,FALSE,"Data"}</definedName>
    <definedName name="DG">#REF!</definedName>
    <definedName name="DG_S">#REF!</definedName>
    <definedName name="DGproj">#N/A</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ff_Bmark">OFFSET(#REF!,#REF!-3,0,#REF!-#REF!+3,1)</definedName>
    <definedName name="Diff_Bmark3M">OFFSET(#REF!,#REF!-3,0,#REF!-#REF!+3,1)</definedName>
    <definedName name="Diff_Bmark6M">OFFSET(#REF!,#REF!-3,0,#REF!-#REF!+3,1)</definedName>
    <definedName name="Diff_Bubor">OFFSET(#REF!,#REF!-3,0,#REF!-#REF!+3,1)</definedName>
    <definedName name="DiffAtIRateChange">OFFSET(#REF!,#REF!-3,0,#REF!-#REF!+3,1)</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#REF!</definedName>
    <definedName name="dirscr112">#REF!</definedName>
    <definedName name="dirscr113">#REF!</definedName>
    <definedName name="dirscr117">#REF!</definedName>
    <definedName name="dirscr118">#REF!</definedName>
    <definedName name="dirscr122">#REF!</definedName>
    <definedName name="dirscr124">#REF!</definedName>
    <definedName name="dirscr128">#REF!</definedName>
    <definedName name="dirscr132">#REF!</definedName>
    <definedName name="dirscr134">#REF!</definedName>
    <definedName name="dirscr135">#REF!</definedName>
    <definedName name="dirscr136">#REF!</definedName>
    <definedName name="dirscr137">#REF!</definedName>
    <definedName name="dirscr138">#REF!</definedName>
    <definedName name="dirscr142">#REF!</definedName>
    <definedName name="dirscr144">#REF!</definedName>
    <definedName name="dirscr146">#REF!</definedName>
    <definedName name="dirscr147">#REF!</definedName>
    <definedName name="dirscr156">#REF!</definedName>
    <definedName name="dirscr158">#REF!</definedName>
    <definedName name="dirscr163">#REF!</definedName>
    <definedName name="dirscr172">#REF!</definedName>
    <definedName name="dirscr174">#REF!</definedName>
    <definedName name="dirscr176">#REF!</definedName>
    <definedName name="dirscr178">#REF!</definedName>
    <definedName name="dirscr181">#REF!</definedName>
    <definedName name="dirscr182">#REF!</definedName>
    <definedName name="dirscr184">#REF!</definedName>
    <definedName name="dirscr186">#REF!</definedName>
    <definedName name="dirscr193">#REF!</definedName>
    <definedName name="dirscr196">#REF!</definedName>
    <definedName name="dirscr199">#REF!</definedName>
    <definedName name="dirscr213">#REF!</definedName>
    <definedName name="dirscr218">#REF!</definedName>
    <definedName name="dirscr223">#REF!</definedName>
    <definedName name="dirscr228">#REF!</definedName>
    <definedName name="dirscr233">#REF!</definedName>
    <definedName name="dirscr238">#REF!</definedName>
    <definedName name="dirscr243">#REF!</definedName>
    <definedName name="dirscr248">#REF!</definedName>
    <definedName name="dirscr253">#REF!</definedName>
    <definedName name="dirscr258">#REF!</definedName>
    <definedName name="dirscr263">#REF!</definedName>
    <definedName name="dirscr268">#REF!</definedName>
    <definedName name="dirscr273">#REF!</definedName>
    <definedName name="dirscr278">#REF!</definedName>
    <definedName name="dirscr283">#REF!</definedName>
    <definedName name="dirscr288">#REF!</definedName>
    <definedName name="dirscr293">#REF!</definedName>
    <definedName name="dirscr298">#REF!</definedName>
    <definedName name="dirscr299">#REF!</definedName>
    <definedName name="dirscr311">#REF!</definedName>
    <definedName name="dirscr312">#REF!</definedName>
    <definedName name="dirscr313">#REF!</definedName>
    <definedName name="dirscr314">#REF!</definedName>
    <definedName name="dirscr316">#REF!</definedName>
    <definedName name="dirscr319">#REF!</definedName>
    <definedName name="dirscr321">#REF!</definedName>
    <definedName name="dirscr328">#REF!</definedName>
    <definedName name="dirscr329">#REF!</definedName>
    <definedName name="dirscr333">#REF!</definedName>
    <definedName name="dirscr336">#REF!</definedName>
    <definedName name="dirscr339">#REF!</definedName>
    <definedName name="dirscr343">#REF!</definedName>
    <definedName name="dirscr349">#REF!</definedName>
    <definedName name="dirscr353">#REF!</definedName>
    <definedName name="dirscr361">#REF!</definedName>
    <definedName name="dirscr362">#REF!</definedName>
    <definedName name="dirscr364">#REF!</definedName>
    <definedName name="dirscr366">#REF!</definedName>
    <definedName name="dirscr369">#REF!</definedName>
    <definedName name="dirscr377">#REF!</definedName>
    <definedName name="dirscr419">#REF!</definedName>
    <definedName name="dirscr423">#REF!</definedName>
    <definedName name="dirscr429">#REF!</definedName>
    <definedName name="dirscr433">#REF!</definedName>
    <definedName name="dirscr436">#REF!</definedName>
    <definedName name="dirscr439">#REF!</definedName>
    <definedName name="dirscr443">#REF!</definedName>
    <definedName name="dirscr446">#REF!</definedName>
    <definedName name="dirscr449">#REF!</definedName>
    <definedName name="dirscr453">#REF!</definedName>
    <definedName name="dirscr456">#REF!</definedName>
    <definedName name="dirscr463">#REF!</definedName>
    <definedName name="dirscr466">#REF!</definedName>
    <definedName name="dirscr469">#REF!</definedName>
    <definedName name="dirscr474">#REF!</definedName>
    <definedName name="dirscr487">#REF!</definedName>
    <definedName name="dirscr512">#REF!</definedName>
    <definedName name="dirscr513">#REF!</definedName>
    <definedName name="dirscr514">#REF!</definedName>
    <definedName name="dirscr516">#REF!</definedName>
    <definedName name="dirscr518">#REF!</definedName>
    <definedName name="dirscr522">#REF!</definedName>
    <definedName name="dirscr524">#REF!</definedName>
    <definedName name="dirscr528">#REF!</definedName>
    <definedName name="dirscr532">#REF!</definedName>
    <definedName name="dirscr534">#REF!</definedName>
    <definedName name="dirscr536">#REF!</definedName>
    <definedName name="dirscr542">#REF!</definedName>
    <definedName name="dirscr544">#REF!</definedName>
    <definedName name="dirscr546">#REF!</definedName>
    <definedName name="dirscr548">#REF!</definedName>
    <definedName name="dirscr556">#REF!</definedName>
    <definedName name="dirscr558">#REF!</definedName>
    <definedName name="dirscr564">#REF!</definedName>
    <definedName name="dirscr566">#REF!</definedName>
    <definedName name="dirscr576">#REF!</definedName>
    <definedName name="dirscr582">#REF!</definedName>
    <definedName name="dirscr611">#REF!</definedName>
    <definedName name="dirscr612">#REF!</definedName>
    <definedName name="dirscr614">#REF!</definedName>
    <definedName name="dirscr616">#REF!</definedName>
    <definedName name="dirscr618">#REF!</definedName>
    <definedName name="dirscr622">#REF!</definedName>
    <definedName name="dirscr624">#REF!</definedName>
    <definedName name="dirscr626">#REF!</definedName>
    <definedName name="dirscr628">#REF!</definedName>
    <definedName name="dirscr632">#REF!</definedName>
    <definedName name="dirscr634">#REF!</definedName>
    <definedName name="dirscr636">#REF!</definedName>
    <definedName name="dirscr638">#REF!</definedName>
    <definedName name="dirscr642">#REF!</definedName>
    <definedName name="dirscr643">#REF!</definedName>
    <definedName name="dirscr644">#REF!</definedName>
    <definedName name="dirscr646">#REF!</definedName>
    <definedName name="dirscr648">#REF!</definedName>
    <definedName name="dirscr652">#REF!</definedName>
    <definedName name="dirscr654">#REF!</definedName>
    <definedName name="dirscr656">#REF!</definedName>
    <definedName name="dirscr662">#REF!</definedName>
    <definedName name="dirscr664">#REF!</definedName>
    <definedName name="dirscr666">#REF!</definedName>
    <definedName name="dirscr668">#REF!</definedName>
    <definedName name="dirscr672">#REF!</definedName>
    <definedName name="dirscr674">#REF!</definedName>
    <definedName name="dirscr676">#REF!</definedName>
    <definedName name="dirscr678">#REF!</definedName>
    <definedName name="dirscr682">#REF!</definedName>
    <definedName name="dirscr684">#REF!</definedName>
    <definedName name="dirscr686">#REF!</definedName>
    <definedName name="dirscr688">#REF!</definedName>
    <definedName name="dirscr692">#REF!</definedName>
    <definedName name="dirscr694">#REF!</definedName>
    <definedName name="dirscr698">#REF!</definedName>
    <definedName name="dirscr714">#REF!</definedName>
    <definedName name="dirscr716">#REF!</definedName>
    <definedName name="dirscr718">#REF!</definedName>
    <definedName name="dirscr722">#REF!</definedName>
    <definedName name="dirscr724">#REF!</definedName>
    <definedName name="dirscr726">#REF!</definedName>
    <definedName name="dirscr728">#REF!</definedName>
    <definedName name="dirscr732">#REF!</definedName>
    <definedName name="dirscr734">#REF!</definedName>
    <definedName name="dirscr738">#REF!</definedName>
    <definedName name="dirscr742">#REF!</definedName>
    <definedName name="dirscr744">#REF!</definedName>
    <definedName name="dirscr746">#REF!</definedName>
    <definedName name="dirscr748">#REF!</definedName>
    <definedName name="dirscr754">#REF!</definedName>
    <definedName name="dirscr758">#REF!</definedName>
    <definedName name="dirscr813">#REF!</definedName>
    <definedName name="dirscr819">#REF!</definedName>
    <definedName name="dirscr826">#REF!</definedName>
    <definedName name="dirscr839">#REF!</definedName>
    <definedName name="dirscr846">#REF!</definedName>
    <definedName name="dirscr853">#REF!</definedName>
    <definedName name="dirscr862">#REF!</definedName>
    <definedName name="dirscr866">#REF!</definedName>
    <definedName name="dirscr867">#REF!</definedName>
    <definedName name="dirscr868">#REF!</definedName>
    <definedName name="dirscr911">#REF!</definedName>
    <definedName name="dirscr912">#REF!</definedName>
    <definedName name="dirscr913">#REF!</definedName>
    <definedName name="dirscr914">#REF!</definedName>
    <definedName name="dirscr915">#REF!</definedName>
    <definedName name="dirscr916">#REF!</definedName>
    <definedName name="dirscr917">#REF!</definedName>
    <definedName name="dirscr918">#REF!</definedName>
    <definedName name="dirscr921">#REF!</definedName>
    <definedName name="dirscr922">#REF!</definedName>
    <definedName name="dirscr923">#REF!</definedName>
    <definedName name="dirscr924">#REF!</definedName>
    <definedName name="dirscr925">#REF!</definedName>
    <definedName name="dirscr926">#REF!</definedName>
    <definedName name="dirscr927">#REF!</definedName>
    <definedName name="dirscr935">#REF!</definedName>
    <definedName name="dirscr936">#REF!</definedName>
    <definedName name="dirscr939">#REF!</definedName>
    <definedName name="dirscr941">#REF!</definedName>
    <definedName name="dirscr942">#REF!</definedName>
    <definedName name="dirscr943">#REF!</definedName>
    <definedName name="dirscr944">#REF!</definedName>
    <definedName name="dirscr946">#REF!</definedName>
    <definedName name="dirscr948">#REF!</definedName>
    <definedName name="dirscr960">#REF!</definedName>
    <definedName name="dirscr961">#REF!</definedName>
    <definedName name="dirscr962">#REF!</definedName>
    <definedName name="dirscr963">#REF!</definedName>
    <definedName name="dirscr964">#REF!</definedName>
    <definedName name="dirscr965">#REF!</definedName>
    <definedName name="dirscr968">#REF!</definedName>
    <definedName name="Discount" localSheetId="1" hidden="1">#REF!</definedName>
    <definedName name="Discount" localSheetId="0" hidden="1">#REF!</definedName>
    <definedName name="Discount" hidden="1">#REF!</definedName>
    <definedName name="Discount_IDA">#REF!</definedName>
    <definedName name="Discount_NC">#REF!</definedName>
    <definedName name="Discount_Rate_GE">#REF!</definedName>
    <definedName name="DiscRate">#REF!</definedName>
    <definedName name="discretion" localSheetId="1">#REF!</definedName>
    <definedName name="discretion" localSheetId="0">#REF!</definedName>
    <definedName name="discretion">#REF!</definedName>
    <definedName name="display_area_2" localSheetId="1" hidden="1">#REF!</definedName>
    <definedName name="display_area_2" localSheetId="0" hidden="1">#REF!</definedName>
    <definedName name="display_area_2" hidden="1">#REF!</definedName>
    <definedName name="djop" localSheetId="1">{"macro",#N/A,FALSE,"Macro";"smq2",#N/A,FALSE,"Data";"smq3",#N/A,FALSE,"Data";"smq4",#N/A,FALSE,"Data";"smq5",#N/A,FALSE,"Data";"smq6",#N/A,FALSE,"Data";"smq7",#N/A,FALSE,"Data";"smq8",#N/A,FALSE,"Data";"smq9",#N/A,FALSE,"Data"}</definedName>
    <definedName name="djop" localSheetId="0">{"macro",#N/A,FALSE,"Macro";"smq2",#N/A,FALSE,"Data";"smq3",#N/A,FALSE,"Data";"smq4",#N/A,FALSE,"Data";"smq5",#N/A,FALSE,"Data";"smq6",#N/A,FALSE,"Data";"smq7",#N/A,FALSE,"Data";"smq8",#N/A,FALSE,"Data";"smq9",#N/A,FALSE,"Data"}</definedName>
    <definedName name="djop">{"macro",#N/A,FALSE,"Macro";"smq2",#N/A,FALSE,"Data";"smq3",#N/A,FALSE,"Data";"smq4",#N/A,FALSE,"Data";"smq5",#N/A,FALSE,"Data";"smq6",#N/A,FALSE,"Data";"smq7",#N/A,FALSE,"Data";"smq8",#N/A,FALSE,"Data";"smq9",#N/A,FALSE,"Data"}</definedName>
    <definedName name="dkam_bm3m">OFFSET(#REF!,0,0,COUNTIF(#REF!,"&gt;37000"),1)</definedName>
    <definedName name="dkam_datum">OFFSET(#REF!,0,0,COUNTIF(#REF!,"&gt;37000"),1)</definedName>
    <definedName name="dkam_lepes">OFFSET(#REF!,0,0,COUNTIF(#REF!,"&gt;37000"),1)</definedName>
    <definedName name="DLCABOI" localSheetId="1">#REF!</definedName>
    <definedName name="DLCABOI" localSheetId="0">#REF!</definedName>
    <definedName name="DLCABOI">#REF!</definedName>
    <definedName name="DLCACNSA" localSheetId="1">#REF!</definedName>
    <definedName name="DLCACNSA" localSheetId="0">#REF!</definedName>
    <definedName name="DLCACNSA">#REF!</definedName>
    <definedName name="DLCACSA" localSheetId="1">#REF!</definedName>
    <definedName name="DLCACSA" localSheetId="0">#REF!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#REF!</definedName>
    <definedName name="DME_BeforeCloseCompleted">"False"</definedName>
    <definedName name="DME_ByPass">"True"</definedName>
    <definedName name="DME_Dirty" hidden="1">"False"</definedName>
    <definedName name="DME_LocalFile" hidden="1">"True"</definedName>
    <definedName name="DMU">#REF!</definedName>
    <definedName name="DO">#REF!</definedName>
    <definedName name="Document_ID">#REF!</definedName>
    <definedName name="doit" localSheetId="1">#REF!</definedName>
    <definedName name="doit" localSheetId="0">#REF!</definedName>
    <definedName name="doit">#REF!</definedName>
    <definedName name="Domestic_Bills_27">#REF!</definedName>
    <definedName name="Domestic_Bills_Purchased_7.1">#REF!</definedName>
    <definedName name="Domestic_Currency_3.1">#REF!</definedName>
    <definedName name="Domestic_Currency_3.1.1">#REF!</definedName>
    <definedName name="Domestic_Currency_3.2.1">#REF!</definedName>
    <definedName name="Domestic_Currency_3.3.1">#REF!</definedName>
    <definedName name="Domestic_Currency_3.4.1">#REF!</definedName>
    <definedName name="DoTEx" localSheetId="1">#REF!</definedName>
    <definedName name="DoTEx" localSheetId="0">#REF!</definedName>
    <definedName name="DoTEx">#REF!</definedName>
    <definedName name="DoTIm" localSheetId="1">#REF!</definedName>
    <definedName name="DoTIm" localSheetId="0">#REF!</definedName>
    <definedName name="DoTIm">#REF!</definedName>
    <definedName name="Dproj">#N/A</definedName>
    <definedName name="Draft_Paid_Without_Notice_10.8" localSheetId="1">#REF!</definedName>
    <definedName name="Draft_Paid_Without_Notice_10.8" localSheetId="0">#REF!</definedName>
    <definedName name="Draft_Paid_Without_Notice_10.8">#REF!</definedName>
    <definedName name="drth" localSheetId="1" hidden="1">{"Minpmon",#N/A,FALSE,"Monthinput"}</definedName>
    <definedName name="drth" localSheetId="0" hidden="1">{"Minpmon",#N/A,FALSE,"Monthinput"}</definedName>
    <definedName name="drth" hidden="1">{"Minpmon",#N/A,FALSE,"Monthinput"}</definedName>
    <definedName name="DS">#REF!</definedName>
    <definedName name="dsa" localSheetId="1" hidden="1">{"Tab1",#N/A,FALSE,"P";"Tab2",#N/A,FALSE,"P"}</definedName>
    <definedName name="dsa" localSheetId="0" hidden="1">{"Tab1",#N/A,FALSE,"P";"Tab2",#N/A,FALSE,"P"}</definedName>
    <definedName name="dsa" hidden="1">{"Tab1",#N/A,FALSE,"P";"Tab2",#N/A,FALSE,"P"}</definedName>
    <definedName name="DSD">#N/A</definedName>
    <definedName name="DSD_S">#N/A</definedName>
    <definedName name="DSDB">#N/A</definedName>
    <definedName name="DSDG">#N/A</definedName>
    <definedName name="DSF__CLASSIFICATION_BIG_TABLE">#REF!</definedName>
    <definedName name="DSF__CLASSIFICATION_PROJECTION_YEAR">#REF!</definedName>
    <definedName name="DSF__COMMODITY_LATEST">#REF!</definedName>
    <definedName name="DSF__COMMODITY_TABLE">OFFSET(#REF!,0,0,COUNTA(#REF!),7)</definedName>
    <definedName name="DSF__Country_Info">OFFSET(#REF!,0,0,COUNTA(#REF!),COUNTA(#REF!))</definedName>
    <definedName name="DSF__DATA_CPIA">OFFSET(#REF!,0,0,COUNTA(#REF!)+5,COUNTA(#REF!)+5)</definedName>
    <definedName name="DSF__DATA_GDPUSD">OFFSET(#REF!,0,0,COUNTA(#REF!)+5,COUNTA(#REF!)+5)</definedName>
    <definedName name="DSF__DATA_REMGDP">OFFSET(#REF!,0,0,COUNTA(#REF!)+5,COUNTA(#REF!)+5)</definedName>
    <definedName name="DSF__FAD_DATA">OFFSET(#REF!,0,0,COUNTA(#REF!)+10,COUNTA(#REF!)+5)</definedName>
    <definedName name="DSF__LIST_DSA">OFFSET(#REF!,0,0,COUNTA(#REF!)+5,COUNTA(#REF!)+5)</definedName>
    <definedName name="DSF__PREV_DSA_DATA" localSheetId="1">OFFSET('FM Database Apr 2025'!DSF__PREV_DSA_START_CELL,0,0,COUNTA(#REF!)-1,COUNTA(#REF!))</definedName>
    <definedName name="DSF__PREV_DSA_DATA" localSheetId="0">OFFSET('Table of Contents'!DSF__PREV_DSA_START_CELL,0,0,COUNTA(#REF!)-1,COUNTA(#REF!))</definedName>
    <definedName name="DSF__PREV_DSA_DATA">OFFSET(DSF__PREV_DSA_START_CELL,0,0,COUNTA(#REF!)-1,COUNTA(#REF!))</definedName>
    <definedName name="DSF__PREV_DSA_START_CELL" localSheetId="1">#REF!</definedName>
    <definedName name="DSF__PREV_DSA_START_CELL" localSheetId="0">#REF!</definedName>
    <definedName name="DSF__PREV_DSA_START_CELL">#REF!</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FirstYear">#REF!</definedName>
    <definedName name="DTLastYear">#REF!</definedName>
    <definedName name="Due_to_Change_in_Exchange_Rate_3.1">#REF!</definedName>
    <definedName name="Due_to_Change_in_Exchange_Rates_5.1">#REF!</definedName>
    <definedName name="Due_to_Foreign_Currency_Transaction_3.2">#REF!</definedName>
    <definedName name="Due_to_Foreign_Currency_Transaction_5.2">#REF!</definedName>
    <definedName name="Dumbbell">"Dumbbell"</definedName>
    <definedName name="dvflag">#REF!</definedName>
    <definedName name="DW_2021" localSheetId="1">#REF!</definedName>
    <definedName name="DW_2021">#REF!</definedName>
    <definedName name="DWdata" localSheetId="1">#REF!</definedName>
    <definedName name="DWdata" localSheetId="0">#REF!</definedName>
    <definedName name="DWdata">#REF!</definedName>
    <definedName name="DXY">#REF!</definedName>
    <definedName name="e" localSheetId="1">{"Main Economic Indicators",#N/A,FALSE,"C"}</definedName>
    <definedName name="e" localSheetId="0">{"Main Economic Indicators",#N/A,FALSE,"C"}</definedName>
    <definedName name="e">{"Main Economic Indicators",#N/A,FALSE,"C"}</definedName>
    <definedName name="E_2014">#REF!</definedName>
    <definedName name="EATbis">#REF!</definedName>
    <definedName name="Economic_assumptions">#REF!</definedName>
    <definedName name="ecyrt" localSheetId="1">{#N/A,#N/A,FALSE,"EXTDEBT"}</definedName>
    <definedName name="ecyrt" localSheetId="0">{#N/A,#N/A,FALSE,"EXTDEBT"}</definedName>
    <definedName name="ecyrt">{#N/A,#N/A,FALSE,"EXTDEBT"}</definedName>
    <definedName name="ed">#REF!</definedName>
    <definedName name="edition">#REF!</definedName>
    <definedName name="EDMS">#REF!</definedName>
    <definedName name="EDNA">#N/A</definedName>
    <definedName name="edr" localSheetId="1" hidden="1">{"Riqfin97",#N/A,FALSE,"Tran";"Riqfinpro",#N/A,FALSE,"Tran"}</definedName>
    <definedName name="edr" localSheetId="0" hidden="1">{"Riqfin97",#N/A,FALSE,"Tran";"Riqfinpro",#N/A,FALSE,"Tran"}</definedName>
    <definedName name="edr" hidden="1">{"Riqfin97",#N/A,FALSE,"Tran";"Riqfinpro",#N/A,FALSE,"Tran"}</definedName>
    <definedName name="EdssBatchRange">#REF!</definedName>
    <definedName name="ee" localSheetId="1" hidden="1">{"Tab1",#N/A,FALSE,"P";"Tab2",#N/A,FALSE,"P"}</definedName>
    <definedName name="ee" localSheetId="0"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 hidden="1">{"Tab1",#N/A,FALSE,"P";"Tab2",#N/A,FALSE,"P"}</definedName>
    <definedName name="eee" localSheetId="0" hidden="1">{"Tab1",#N/A,FALSE,"P";"Tab2",#N/A,FALSE,"P"}</definedName>
    <definedName name="eee" hidden="1">{"Tab1",#N/A,FALSE,"P";"Tab2",#N/A,FALSE,"P"}</definedName>
    <definedName name="eee.rvbn" localSheetId="1">{"Main Economic Indicators",#N/A,FALSE,"C"}</definedName>
    <definedName name="eee.rvbn" localSheetId="0">{"Main Economic Indicators",#N/A,FALSE,"C"}</definedName>
    <definedName name="eee.rvbn">{"Main Economic Indicators",#N/A,FALSE,"C"}</definedName>
    <definedName name="eeee" localSheetId="1" hidden="1">{"Riqfin97",#N/A,FALSE,"Tran";"Riqfinpro",#N/A,FALSE,"Tran"}</definedName>
    <definedName name="eeee" localSheetId="0" hidden="1">{"Riqfin97",#N/A,FALSE,"Tran";"Riqfinpro",#N/A,FALSE,"Tran"}</definedName>
    <definedName name="eeee" hidden="1">{"Riqfin97",#N/A,FALSE,"Tran";"Riqfinpro",#N/A,FALSE,"Tran"}</definedName>
    <definedName name="eeeee" localSheetId="1" hidden="1">{"Riqfin97",#N/A,FALSE,"Tran";"Riqfinpro",#N/A,FALSE,"Tran"}</definedName>
    <definedName name="eeeee" localSheetId="0" hidden="1">{"Riqfin97",#N/A,FALSE,"Tran";"Riqfinpro",#N/A,FALSE,"Tran"}</definedName>
    <definedName name="eeeee" hidden="1">{"Riqfin97",#N/A,FALSE,"Tran";"Riqfinpro",#N/A,FALSE,"Tran"}</definedName>
    <definedName name="eeet" localSheetId="1">{"Main Economic Indicators",#N/A,FALSE,"C"}</definedName>
    <definedName name="eeet" localSheetId="0">{"Main Economic Indicators",#N/A,FALSE,"C"}</definedName>
    <definedName name="eeet">{"Main Economic Indicators",#N/A,FALSE,"C"}</definedName>
    <definedName name="EIB">#REF!</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lectricity_58">#REF!</definedName>
    <definedName name="elemprices">#REF!</definedName>
    <definedName name="EMETEL" localSheetId="1">#REF!</definedName>
    <definedName name="EMETEL" localSheetId="0">#REF!</definedName>
    <definedName name="EMETEL">#REF!</definedName>
    <definedName name="EMPTY" localSheetId="1">#REF!</definedName>
    <definedName name="EMPTY" localSheetId="0">#REF!</definedName>
    <definedName name="EMPTY">#REF!</definedName>
    <definedName name="ENDA">#N/A</definedName>
    <definedName name="Ende">#REF!</definedName>
    <definedName name="Entgelt" localSheetId="1">#REF!</definedName>
    <definedName name="Entgelt" localSheetId="0">#REF!</definedName>
    <definedName name="Entgelt">#REF!</definedName>
    <definedName name="EquityFlowsTable" localSheetId="1">#REF!</definedName>
    <definedName name="EquityFlowsTable" localSheetId="0">#REF!</definedName>
    <definedName name="EquityFlowsTable">#REF!</definedName>
    <definedName name="er" localSheetId="1">{"Main Economic Indicators",#N/A,FALSE,"C"}</definedName>
    <definedName name="er" localSheetId="0">{"Main Economic Indicators",#N/A,FALSE,"C"}</definedName>
    <definedName name="er">{"Main Economic Indicators",#N/A,FALSE,"C"}</definedName>
    <definedName name="er56gjh" localSheetId="1">{"TRADE_COMP",#N/A,FALSE,"TAB23APP";"BOP",#N/A,FALSE,"TAB6";"DOT",#N/A,FALSE,"TAB24APP";"EXTDEBT",#N/A,FALSE,"TAB25APP"}</definedName>
    <definedName name="er56gjh" localSheetId="0">{"TRADE_COMP",#N/A,FALSE,"TAB23APP";"BOP",#N/A,FALSE,"TAB6";"DOT",#N/A,FALSE,"TAB24APP";"EXTDEBT",#N/A,FALSE,"TAB25APP"}</definedName>
    <definedName name="er56gjh">{"TRADE_COMP",#N/A,FALSE,"TAB23APP";"BOP",#N/A,FALSE,"TAB6";"DOT",#N/A,FALSE,"TAB24APP";"EXTDEBT",#N/A,FALSE,"TAB25APP"}</definedName>
    <definedName name="erg" localSheetId="1">{"Main Economic Indicators",#N/A,FALSE,"C"}</definedName>
    <definedName name="erg" localSheetId="0">{"Main Economic Indicators",#N/A,FALSE,"C"}</definedName>
    <definedName name="erg">{"Main Economic Indicators",#N/A,FALSE,"C"}</definedName>
    <definedName name="ergf" localSheetId="1">{"Main Economic Indicators",#N/A,FALSE,"C"}</definedName>
    <definedName name="ergf" localSheetId="0">{"Main Economic Indicators",#N/A,FALSE,"C"}</definedName>
    <definedName name="ergf">{"Main Economic Indicators",#N/A,FALSE,"C"}</definedName>
    <definedName name="ergferes1">#N/A</definedName>
    <definedName name="ergferger" localSheetId="1" hidden="1">{"Main Economic Indicators",#N/A,FALSE,"C"}</definedName>
    <definedName name="ergferger" localSheetId="0" hidden="1">{"Main Economic Indicators",#N/A,FALSE,"C"}</definedName>
    <definedName name="ergferger" hidden="1">{"Main Economic Indicators",#N/A,FALSE,"C"}</definedName>
    <definedName name="ergferger1">#N/A</definedName>
    <definedName name="ergferger2" localSheetId="1">{"Main Economic Indicators",#N/A,FALSE,"C"}</definedName>
    <definedName name="ergferger2" localSheetId="0">{"Main Economic Indicators",#N/A,FALSE,"C"}</definedName>
    <definedName name="ergferger2">{"Main Economic Indicators",#N/A,FALSE,"C"}</definedName>
    <definedName name="ergferges">#N/A</definedName>
    <definedName name="ernesto">#N/A</definedName>
    <definedName name="ert" localSheetId="1" hidden="1">{"Minpmon",#N/A,FALSE,"Monthinput"}</definedName>
    <definedName name="ert" localSheetId="0" hidden="1">{"Minpmon",#N/A,FALSE,"Monthinput"}</definedName>
    <definedName name="ert" hidden="1">{"Minpmon",#N/A,FALSE,"Monthinput"}</definedName>
    <definedName name="ERTI">#REF!</definedName>
    <definedName name="ERTIA">#REF!</definedName>
    <definedName name="ERTIN">#REF!</definedName>
    <definedName name="erty" localSheetId="1" hidden="1">{"Riqfin97",#N/A,FALSE,"Tran";"Riqfinpro",#N/A,FALSE,"Tran"}</definedName>
    <definedName name="erty" localSheetId="0" hidden="1">{"Riqfin97",#N/A,FALSE,"Tran";"Riqfinpro",#N/A,FALSE,"Tran"}</definedName>
    <definedName name="erty" hidden="1">{"Riqfin97",#N/A,FALSE,"Tran";"Riqfinpro",#N/A,FALSE,"Tran"}</definedName>
    <definedName name="ertyyeawet" hidden="1">#REF!</definedName>
    <definedName name="erwre" localSheetId="1" hidden="1">{"'Resources'!$A$1:$W$34","'Balance Sheet'!$A$1:$W$58","'SFD'!$A$1:$J$52"}</definedName>
    <definedName name="erwre" localSheetId="0" hidden="1">{"'Resources'!$A$1:$W$34","'Balance Sheet'!$A$1:$W$58","'SFD'!$A$1:$J$52"}</definedName>
    <definedName name="erwre" hidden="1">{"'Resources'!$A$1:$W$34","'Balance Sheet'!$A$1:$W$58","'SFD'!$A$1:$J$52"}</definedName>
    <definedName name="erwt" localSheetId="1">{"Main Economic Indicators",#N/A,FALSE,"C"}</definedName>
    <definedName name="erwt" localSheetId="0">{"Main Economic Indicators",#N/A,FALSE,"C"}</definedName>
    <definedName name="erwt">{"Main Economic Indicators",#N/A,FALSE,"C"}</definedName>
    <definedName name="es">#REF!</definedName>
    <definedName name="estcase">#REF!</definedName>
    <definedName name="EstGdpGr">#REF!</definedName>
    <definedName name="Estonia" localSheetId="1">#REF!</definedName>
    <definedName name="Estonia" localSheetId="0">#REF!</definedName>
    <definedName name="Estonia">#REF!</definedName>
    <definedName name="Estonia__Selected_Indicators__1998_2002" localSheetId="1">#REF!</definedName>
    <definedName name="Estonia__Selected_Indicators__1998_2002" localSheetId="0">#REF!</definedName>
    <definedName name="Estonia__Selected_Indicators__1998_2002">#REF!</definedName>
    <definedName name="ESÜT">#REF!</definedName>
    <definedName name="EU">#REF!</definedName>
    <definedName name="EUR">#REF!</definedName>
    <definedName name="Euro">#REF!</definedName>
    <definedName name="eutab1" localSheetId="1">#REF!</definedName>
    <definedName name="eutab1" localSheetId="0">#REF!</definedName>
    <definedName name="eutab1">#REF!</definedName>
    <definedName name="ewqr" localSheetId="1" hidden="1">#REF!</definedName>
    <definedName name="ewqr" localSheetId="0" hidden="1">#REF!</definedName>
    <definedName name="ewqr" hidden="1">#REF!</definedName>
    <definedName name="ewrpoigagoiajflsidj" localSheetId="1">{"macroa",#N/A,FALSE,"Macro";"suma2",#N/A,FALSE,"Data";"suma3",#N/A,FALSE,"Data";"suma4",#N/A,FALSE,"Data";"suma5",#N/A,FALSE,"Data";"suma6",#N/A,FALSE,"Data";"suma7",#N/A,FALSE,"Data";"suma8",#N/A,FALSE,"Data";"suma9",#N/A,FALSE,"Data"}</definedName>
    <definedName name="ewrpoigagoiajflsidj" localSheetId="0">{"macroa",#N/A,FALSE,"Macro";"suma2",#N/A,FALSE,"Data";"suma3",#N/A,FALSE,"Data";"suma4",#N/A,FALSE,"Data";"suma5",#N/A,FALSE,"Data";"suma6",#N/A,FALSE,"Data";"suma7",#N/A,FALSE,"Data";"suma8",#N/A,FALSE,"Data";"suma9",#N/A,FALSE,"Data"}</definedName>
    <definedName name="ewrpoigagoiajflsidj">{"macroa",#N/A,FALSE,"Macro";"suma2",#N/A,FALSE,"Data";"suma3",#N/A,FALSE,"Data";"suma4",#N/A,FALSE,"Data";"suma5",#N/A,FALSE,"Data";"suma6",#N/A,FALSE,"Data";"suma7",#N/A,FALSE,"Data";"suma8",#N/A,FALSE,"Data";"suma9",#N/A,FALSE,"Data"}</definedName>
    <definedName name="Exchange_Fluctuation_Reserve_1.9">#REF!</definedName>
    <definedName name="Exchange_rates">#REF!</definedName>
    <definedName name="excises" localSheetId="1">#REF!</definedName>
    <definedName name="excises" localSheetId="0">#REF!</definedName>
    <definedName name="excises">#REF!</definedName>
    <definedName name="ExIm" localSheetId="1">#REF!</definedName>
    <definedName name="ExIm" localSheetId="0">#REF!</definedName>
    <definedName name="ExIm">#REF!</definedName>
    <definedName name="ExitWRS">#REF!</definedName>
    <definedName name="exp" localSheetId="1">#REF!,#REF!,#REF!</definedName>
    <definedName name="exp" localSheetId="0">#REF!,#REF!,#REF!</definedName>
    <definedName name="exp">#REF!,#REF!,#REF!</definedName>
    <definedName name="Expenses_not_Written_off_11." localSheetId="1">#REF!</definedName>
    <definedName name="Expenses_not_Written_off_11." localSheetId="0">#REF!</definedName>
    <definedName name="Expenses_not_Written_off_11.">#REF!</definedName>
    <definedName name="Expenses_Total">#REF!</definedName>
    <definedName name="Export" localSheetId="1">#REF!</definedName>
    <definedName name="Export" localSheetId="0">#REF!</definedName>
    <definedName name="Export">#REF!</definedName>
    <definedName name="export2" localSheetId="1">#REF!</definedName>
    <definedName name="export2" localSheetId="0">#REF!</definedName>
    <definedName name="export2">#REF!</definedName>
    <definedName name="exports">#REF!</definedName>
    <definedName name="expreal">#REF!,#REF!,#REF!</definedName>
    <definedName name="extaxrev" localSheetId="1">#REF!</definedName>
    <definedName name="extaxrev" localSheetId="0">#REF!</definedName>
    <definedName name="extaxrev">#REF!</definedName>
    <definedName name="extaxrev2" localSheetId="1">#REF!</definedName>
    <definedName name="extaxrev2" localSheetId="0">#REF!</definedName>
    <definedName name="extaxrev2">#REF!</definedName>
    <definedName name="extaxrev3" localSheetId="1">#REF!</definedName>
    <definedName name="extaxrev3" localSheetId="0">#REF!</definedName>
    <definedName name="extaxrev3">#REF!</definedName>
    <definedName name="External_Debt_and_Debt_Service">#REF!</definedName>
    <definedName name="External_debt_indicators">#N/A</definedName>
    <definedName name="External_Trade">#REF!</definedName>
    <definedName name="ExtIn">#REF!</definedName>
    <definedName name="ExtOut">#REF!</definedName>
    <definedName name="Extraordinary_Expenses_9.">#REF!</definedName>
    <definedName name="ExtW">#REF!</definedName>
    <definedName name="f" localSheetId="1" hidden="1">{"Main Economic Indicators",#N/A,FALSE,"C"}</definedName>
    <definedName name="f" localSheetId="0" hidden="1">{"Main Economic Indicators",#N/A,FALSE,"C"}</definedName>
    <definedName name="F">#REF!</definedName>
    <definedName name="F24Date">OFFSET(#REF!,0,0,COUNTA(#REF!))</definedName>
    <definedName name="F24Ser1">OFFSET(#REF!,0,0,COUNTA(#REF!))</definedName>
    <definedName name="F24Ser2">OFFSET(#REF!,0,0,COUNTA(#REF!))</definedName>
    <definedName name="F9Date1">OFFSET(#REF!,0,0,COUNTA(#REF!))</definedName>
    <definedName name="F9Date2">OFFSET(#REF!,0,0,COUNTA(#REF!))</definedName>
    <definedName name="F9Ser1">OFFSET(#REF!,0,0,COUNTA(#REF!))</definedName>
    <definedName name="F9Ser2">OFFSET(#REF!,0,0,COUNTA(#REF!))</definedName>
    <definedName name="F9Ser3">OFFSET(#REF!,0,0,COUNTA(#REF!))</definedName>
    <definedName name="F9Ser4">OFFSET(#REF!,0,0,COUNTA(#REF!))</definedName>
    <definedName name="fabien" localSheetId="1">{"Main Economic Indicators",#N/A,FALSE,"C"}</definedName>
    <definedName name="fabien" localSheetId="0">{"Main Economic Indicators",#N/A,FALSE,"C"}</definedName>
    <definedName name="fabien">{"Main Economic Indicators",#N/A,FALSE,"C"}</definedName>
    <definedName name="FCode" localSheetId="1" hidden="1">#REF!</definedName>
    <definedName name="FCode" localSheetId="0" hidden="1">#REF!</definedName>
    <definedName name="FCode" hidden="1">#REF!</definedName>
    <definedName name="FDI" localSheetId="1">#REF!</definedName>
    <definedName name="FDI" localSheetId="0">#REF!</definedName>
    <definedName name="FDI">#REF!</definedName>
    <definedName name="FDICoun" localSheetId="1">#REF!</definedName>
    <definedName name="FDICoun" localSheetId="0">#REF!</definedName>
    <definedName name="FDICoun">#REF!</definedName>
    <definedName name="fds">#REF!</definedName>
    <definedName name="fed" localSheetId="1" hidden="1">{"Riqfin97",#N/A,FALSE,"Tran";"Riqfinpro",#N/A,FALSE,"Tran"}</definedName>
    <definedName name="fed" localSheetId="0" hidden="1">{"Riqfin97",#N/A,FALSE,"Tran";"Riqfinpro",#N/A,FALSE,"Tran"}</definedName>
    <definedName name="fed" hidden="1">{"Riqfin97",#N/A,FALSE,"Tran";"Riqfinpro",#N/A,FALSE,"Tran"}</definedName>
    <definedName name="fer" localSheetId="1" hidden="1">{"Riqfin97",#N/A,FALSE,"Tran";"Riqfinpro",#N/A,FALSE,"Tran"}</definedName>
    <definedName name="fer" localSheetId="0" hidden="1">{"Riqfin97",#N/A,FALSE,"Tran";"Riqfinpro",#N/A,FALSE,"Tran"}</definedName>
    <definedName name="fer" hidden="1">{"Riqfin97",#N/A,FALSE,"Tran";"Riqfinpro",#N/A,FALSE,"Tran"}</definedName>
    <definedName name="ff" localSheetId="1" hidden="1">{"Tab1",#N/A,FALSE,"P";"Tab2",#N/A,FALSE,"P"}</definedName>
    <definedName name="ff" localSheetId="0" hidden="1">{"Tab1",#N/A,FALSE,"P";"Tab2",#N/A,FALSE,"P"}</definedName>
    <definedName name="ff" hidden="1">{"Tab1",#N/A,FALSE,"P";"Tab2",#N/A,FALSE,"P"}</definedName>
    <definedName name="fff" localSheetId="1" hidden="1">{"Tab1",#N/A,FALSE,"P";"Tab2",#N/A,FALSE,"P"}</definedName>
    <definedName name="fff" localSheetId="0" hidden="1">{"Tab1",#N/A,FALSE,"P";"Tab2",#N/A,FALSE,"P"}</definedName>
    <definedName name="fff" hidden="1">{"Tab1",#N/A,FALSE,"P";"Tab2",#N/A,FALSE,"P"}</definedName>
    <definedName name="ffff" localSheetId="1" hidden="1">{"Riqfin97",#N/A,FALSE,"Tran";"Riqfinpro",#N/A,FALSE,"Tran"}</definedName>
    <definedName name="ffff" localSheetId="0" hidden="1">{"Riqfin97",#N/A,FALSE,"Tran";"Riqfinpro",#N/A,FALSE,"Tran"}</definedName>
    <definedName name="ffff" hidden="1">{"Riqfin97",#N/A,FALSE,"Tran";"Riqfinpro",#N/A,FALSE,"Tran"}</definedName>
    <definedName name="fffff" hidden="1">#REF!</definedName>
    <definedName name="fffff4" localSheetId="1" hidden="1">#REF!</definedName>
    <definedName name="fffff4" localSheetId="0" hidden="1">#REF!</definedName>
    <definedName name="fffff4" hidden="1">#REF!</definedName>
    <definedName name="ffffff" localSheetId="1" hidden="1">{"Tab1",#N/A,FALSE,"P";"Tab2",#N/A,FALSE,"P"}</definedName>
    <definedName name="ffffff" localSheetId="0" hidden="1">{"Tab1",#N/A,FALSE,"P";"Tab2",#N/A,FALSE,"P"}</definedName>
    <definedName name="ffffff" hidden="1">{"Tab1",#N/A,FALSE,"P";"Tab2",#N/A,FALSE,"P"}</definedName>
    <definedName name="fffffff" localSheetId="1" hidden="1">{"Minpmon",#N/A,FALSE,"Monthinput"}</definedName>
    <definedName name="fffffff" localSheetId="0" hidden="1">{"Minpmon",#N/A,FALSE,"Monthinput"}</definedName>
    <definedName name="fffffff" hidden="1">{"Minpmon",#N/A,FALSE,"Monthinput"}</definedName>
    <definedName name="fffffft" localSheetId="1">{"Main Economic Indicators",#N/A,FALSE,"C"}</definedName>
    <definedName name="fffffft" localSheetId="0">{"Main Economic Indicators",#N/A,FALSE,"C"}</definedName>
    <definedName name="fffffft">{"Main Economic Indicators",#N/A,FALSE,"C"}</definedName>
    <definedName name="ffggg" localSheetId="1" hidden="1">{"Tab1",#N/A,FALSE,"P";"Tab2",#N/A,FALSE,"P"}</definedName>
    <definedName name="ffggg" localSheetId="0" hidden="1">{"Tab1",#N/A,FALSE,"P";"Tab2",#N/A,FALSE,"P"}</definedName>
    <definedName name="ffggg" hidden="1">{"Tab1",#N/A,FALSE,"P";"Tab2",#N/A,FALSE,"P"}</definedName>
    <definedName name="fgf" localSheetId="1" hidden="1">{"Riqfin97",#N/A,FALSE,"Tran";"Riqfinpro",#N/A,FALSE,"Tran"}</definedName>
    <definedName name="fgf" localSheetId="0" hidden="1">{"Riqfin97",#N/A,FALSE,"Tran";"Riqfinpro",#N/A,FALSE,"Tran"}</definedName>
    <definedName name="fgf" hidden="1">{"Riqfin97",#N/A,FALSE,"Tran";"Riqfinpro",#N/A,FALSE,"Tran"}</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0" hidden="1">{"Main Economic Indicators",#N/A,FALSE,"C"}</definedName>
    <definedName name="fhjekwf" hidden="1">{"Main Economic Indicators",#N/A,FALSE,"C"}</definedName>
    <definedName name="FIDR">#REF!</definedName>
    <definedName name="FieldCosts">#REF!</definedName>
    <definedName name="FieldName">#REF!</definedName>
    <definedName name="FieldSize">#REF!</definedName>
    <definedName name="FIG2wp1" localSheetId="1" hidden="1">#REF!</definedName>
    <definedName name="FIG2wp1" localSheetId="0" hidden="1">#REF!</definedName>
    <definedName name="FIG2wp1" hidden="1">#REF!</definedName>
    <definedName name="FIGB" localSheetId="1">#REF!</definedName>
    <definedName name="FIGB" localSheetId="0">#REF!</definedName>
    <definedName name="FIGB">#REF!</definedName>
    <definedName name="Figure04">#REF!</definedName>
    <definedName name="fill">#REF!</definedName>
    <definedName name="Filters" localSheetId="1">OFFSET(#REF!,,,COUNTA(#REF!),COUNTA(#REF!)-3)</definedName>
    <definedName name="Filters" localSheetId="0">OFFSET(#REF!,,,COUNTA(#REF!),COUNTA(#REF!)-3)</definedName>
    <definedName name="Filters">OFFSET(#REF!,,,COUNTA(#REF!),COUNTA(#REF!)-3)</definedName>
    <definedName name="finan">#REF!</definedName>
    <definedName name="finan1">#REF!</definedName>
    <definedName name="Finance__Insurance_and_Real_Estate_93">#REF!</definedName>
    <definedName name="Financial_Indicators">#REF!</definedName>
    <definedName name="Financial_sector" localSheetId="1">#REF!</definedName>
    <definedName name="Financial_sector" localSheetId="0">#REF!</definedName>
    <definedName name="Financial_sector">#REF!</definedName>
    <definedName name="Financing" localSheetId="1" hidden="1">{"Tab1",#N/A,FALSE,"P";"Tab2",#N/A,FALSE,"P"}</definedName>
    <definedName name="Financing" localSheetId="0" hidden="1">{"Tab1",#N/A,FALSE,"P";"Tab2",#N/A,FALSE,"P"}</definedName>
    <definedName name="Financing" hidden="1">{"Tab1",#N/A,FALSE,"P";"Tab2",#N/A,FALSE,"P"}</definedName>
    <definedName name="find.this2" localSheetId="1">{"macroa",#N/A,FALSE,"Macro";"suma2",#N/A,FALSE,"Data";"suma3",#N/A,FALSE,"Data";"suma4",#N/A,FALSE,"Data";"suma5",#N/A,FALSE,"Data";"suma6",#N/A,FALSE,"Data";"suma7",#N/A,FALSE,"Data";"suma8",#N/A,FALSE,"Data";"suma9",#N/A,FALSE,"Data"}</definedName>
    <definedName name="find.this2" localSheetId="0">{"macroa",#N/A,FALSE,"Macro";"suma2",#N/A,FALSE,"Data";"suma3",#N/A,FALSE,"Data";"suma4",#N/A,FALSE,"Data";"suma5",#N/A,FALSE,"Data";"suma6",#N/A,FALSE,"Data";"suma7",#N/A,FALSE,"Data";"suma8",#N/A,FALSE,"Data";"suma9",#N/A,FALSE,"Data"}</definedName>
    <definedName name="find.this2">{"macroa",#N/A,FALSE,"Macro";"suma2",#N/A,FALSE,"Data";"suma3",#N/A,FALSE,"Data";"suma4",#N/A,FALSE,"Data";"suma5",#N/A,FALSE,"Data";"suma6",#N/A,FALSE,"Data";"suma7",#N/A,FALSE,"Data";"suma8",#N/A,FALSE,"Data";"suma9",#N/A,FALSE,"Data"}</definedName>
    <definedName name="findthis" localSheetId="1">{"mt1",#N/A,FALSE,"Debt";"mt2",#N/A,FALSE,"Debt";"mt3",#N/A,FALSE,"Debt";"mt4",#N/A,FALSE,"Debt";"mt5",#N/A,FALSE,"Debt";"mt6",#N/A,FALSE,"Debt";"mt7",#N/A,FALSE,"Debt"}</definedName>
    <definedName name="findthis" localSheetId="0">{"mt1",#N/A,FALSE,"Debt";"mt2",#N/A,FALSE,"Debt";"mt3",#N/A,FALSE,"Debt";"mt4",#N/A,FALSE,"Debt";"mt5",#N/A,FALSE,"Debt";"mt6",#N/A,FALSE,"Debt";"mt7",#N/A,FALSE,"Debt"}</definedName>
    <definedName name="findthis">{"mt1",#N/A,FALSE,"Debt";"mt2",#N/A,FALSE,"Debt";"mt3",#N/A,FALSE,"Debt";"mt4",#N/A,FALSE,"Debt";"mt5",#N/A,FALSE,"Debt";"mt6",#N/A,FALSE,"Debt";"mt7",#N/A,FALSE,"Debt"}</definedName>
    <definedName name="Finished_products_output">#REF!</definedName>
    <definedName name="finished_products_prices">#REF!</definedName>
    <definedName name="Finland" localSheetId="1">#REF!</definedName>
    <definedName name="Finland" localSheetId="0">#REF!</definedName>
    <definedName name="Finland">#REF!</definedName>
    <definedName name="FinW">#REF!</definedName>
    <definedName name="first_trdyear">#REF!</definedName>
    <definedName name="firstcountries">#REF!</definedName>
    <definedName name="firstobs">#REF!</definedName>
    <definedName name="FirstYear_of_Projection">#REF!</definedName>
    <definedName name="Fisc_to_Bop">#REF!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#REF!</definedName>
    <definedName name="fishvol">#REF!</definedName>
    <definedName name="FISUM" localSheetId="1">#REF!</definedName>
    <definedName name="FISUM" localSheetId="0">#REF!</definedName>
    <definedName name="FISUM">#REF!</definedName>
    <definedName name="Fixed_Assets_8">#REF!</definedName>
    <definedName name="Fixed_Assets_9.">#REF!</definedName>
    <definedName name="Fixed_Deposit_Receipts_4">#REF!</definedName>
    <definedName name="FLOPEC" localSheetId="1">#REF!</definedName>
    <definedName name="FLOPEC" localSheetId="0">#REF!</definedName>
    <definedName name="FLOPEC">#REF!</definedName>
    <definedName name="flows" localSheetId="1">#REF!</definedName>
    <definedName name="flows" localSheetId="0">#REF!</definedName>
    <definedName name="flows">#REF!</definedName>
    <definedName name="flows_print_area">#REF!</definedName>
    <definedName name="FMB">#REF!</definedName>
    <definedName name="FODESEC" localSheetId="1">#REF!</definedName>
    <definedName name="FODESEC" localSheetId="0">#REF!</definedName>
    <definedName name="FODESEC">#REF!</definedName>
    <definedName name="Forcurr" localSheetId="1">#REF!</definedName>
    <definedName name="Forcurr" localSheetId="0">#REF!</definedName>
    <definedName name="Forcurr">#REF!</definedName>
    <definedName name="ForecastYear">#REF!</definedName>
    <definedName name="Foreign_Banks___Fianncial_Instutions_2.3.2.2">#REF!</definedName>
    <definedName name="Foreign_Bills_28">#REF!</definedName>
    <definedName name="Foreign_Bills_Purchased_7.2">#REF!</definedName>
    <definedName name="Foreign_Bonds_1.2.2">#REF!</definedName>
    <definedName name="Foreign_Currency_1.2">#REF!</definedName>
    <definedName name="Foreign_Currency_3.1.2">#REF!</definedName>
    <definedName name="Foreign_Currency_3.2">#REF!</definedName>
    <definedName name="Foreign_Currency_3.2.2">#REF!</definedName>
    <definedName name="Foreign_Currency_3.3.2">#REF!</definedName>
    <definedName name="Foreign_Currency_3.4.2">#REF!</definedName>
    <definedName name="Foreign_Currency_3.6.2">#REF!</definedName>
    <definedName name="Foreign_liabilities" localSheetId="1">#REF!</definedName>
    <definedName name="Foreign_liabilities" localSheetId="0">#REF!</definedName>
    <definedName name="Foreign_liabilities">#REF!</definedName>
    <definedName name="Formatting" localSheetId="1">#REF!</definedName>
    <definedName name="Formatting" localSheetId="0">#REF!</definedName>
    <definedName name="Formatting">#REF!</definedName>
    <definedName name="fr">#REF!</definedName>
    <definedName name="FRAME">#REF!</definedName>
    <definedName name="France" localSheetId="1">#REF!</definedName>
    <definedName name="France" localSheetId="0">#REF!</definedName>
    <definedName name="France">#REF!</definedName>
    <definedName name="fre" localSheetId="1" hidden="1">{"Tab1",#N/A,FALSE,"P";"Tab2",#N/A,FALSE,"P"}</definedName>
    <definedName name="fre" localSheetId="0" hidden="1">{"Tab1",#N/A,FALSE,"P";"Tab2",#N/A,FALSE,"P"}</definedName>
    <definedName name="fre" hidden="1">{"Tab1",#N/A,FALSE,"P";"Tab2",#N/A,FALSE,"P"}</definedName>
    <definedName name="fsa">#REF!</definedName>
    <definedName name="FSBS">#REF!</definedName>
    <definedName name="fshrts" hidden="1">#REF!</definedName>
    <definedName name="ftr" localSheetId="1" hidden="1">{"Riqfin97",#N/A,FALSE,"Tran";"Riqfinpro",#N/A,FALSE,"Tran"}</definedName>
    <definedName name="ftr" localSheetId="0" hidden="1">{"Riqfin97",#N/A,FALSE,"Tran";"Riqfinpro",#N/A,FALSE,"Tran"}</definedName>
    <definedName name="ftr" hidden="1">{"Riqfin97",#N/A,FALSE,"Tran";"Riqfinpro",#N/A,FALSE,"Tran"}</definedName>
    <definedName name="fty" localSheetId="1" hidden="1">{"Riqfin97",#N/A,FALSE,"Tran";"Riqfinpro",#N/A,FALSE,"Tran"}</definedName>
    <definedName name="fty" localSheetId="0" hidden="1">{"Riqfin97",#N/A,FALSE,"Tran";"Riqfinpro",#N/A,FALSE,"Tran"}</definedName>
    <definedName name="fty" hidden="1">{"Riqfin97",#N/A,FALSE,"Tran";"Riqfinpro",#N/A,FALSE,"Tran"}</definedName>
    <definedName name="fuck" hidden="1">#REF!</definedName>
    <definedName name="FULL">#REF!</definedName>
    <definedName name="FullTable">OFFSET(#REF!,0,0,COUNTA(#REF!)-2,9)</definedName>
    <definedName name="FUNHOLD" localSheetId="1">#REF!</definedName>
    <definedName name="FUNHOLD" localSheetId="0">#REF!</definedName>
    <definedName name="FUNHOLD">#REF!</definedName>
    <definedName name="fvflag">#REF!</definedName>
    <definedName name="fvflag_we">#REF!</definedName>
    <definedName name="g" localSheetId="1">#REF!</definedName>
    <definedName name="g" localSheetId="0">#REF!</definedName>
    <definedName name="g">#REF!</definedName>
    <definedName name="g_ADV">#REF!</definedName>
    <definedName name="g_EME">#REF!</definedName>
    <definedName name="GA__Class_License_Institutions_6.1.1.3">#REF!</definedName>
    <definedName name="GA__Class_License_Institutions_6.1.2.3">#REF!</definedName>
    <definedName name="GasPrice">#REF!</definedName>
    <definedName name="GasPriceLimitYears">#REF!</definedName>
    <definedName name="GasPriceMaxOil">#REF!</definedName>
    <definedName name="GasPriceMinOil">#REF!</definedName>
    <definedName name="GasPriceProportionOil">#REF!</definedName>
    <definedName name="GB_PR" localSheetId="1">#REF!</definedName>
    <definedName name="GB_PR" localSheetId="0">#REF!</definedName>
    <definedName name="GB_PR">#REF!</definedName>
    <definedName name="gbnj" localSheetId="1" hidden="1">{"Tab1",#N/A,FALSE,"P";"Tab2",#N/A,FALSE,"P"}</definedName>
    <definedName name="gbnj" localSheetId="0" hidden="1">{"Tab1",#N/A,FALSE,"P";"Tab2",#N/A,FALSE,"P"}</definedName>
    <definedName name="gbnj" hidden="1">{"Tab1",#N/A,FALSE,"P";"Tab2",#N/A,FALSE,"P"}</definedName>
    <definedName name="GCB">#REF!</definedName>
    <definedName name="GCB_NGDP">#N/A</definedName>
    <definedName name="GCEC">#REF!</definedName>
    <definedName name="GCEEP">#REF!</definedName>
    <definedName name="GCEHP">#REF!</definedName>
    <definedName name="GCEI">#REF!</definedName>
    <definedName name="GCENL">#REF!</definedName>
    <definedName name="GCG">#REF!</definedName>
    <definedName name="GCGC">#REF!</definedName>
    <definedName name="GCND">#REF!</definedName>
    <definedName name="GCND_NGDP">#REF!</definedName>
    <definedName name="GCRG">#REF!</definedName>
    <definedName name="GCXCNL" localSheetId="1">#REF!</definedName>
    <definedName name="GCXCNL" localSheetId="0">#REF!</definedName>
    <definedName name="GCXCNL">#REF!</definedName>
    <definedName name="GCXCNL_GDP" localSheetId="1">#REF!</definedName>
    <definedName name="GCXCNL_GDP" localSheetId="0">#REF!</definedName>
    <definedName name="GCXCNL_GDP">#REF!</definedName>
    <definedName name="GDE">#REF!</definedName>
    <definedName name="GDP">#REF!</definedName>
    <definedName name="GDP_R">#REF!</definedName>
    <definedName name="GDPCO">#REF!</definedName>
    <definedName name="GDPCU">#REF!</definedName>
    <definedName name="gdpr">#REF!</definedName>
    <definedName name="gdpredss">#REF!</definedName>
    <definedName name="ge" localSheetId="1">{"macro",#N/A,FALSE,"Macro";"smq2",#N/A,FALSE,"Data";"smq3",#N/A,FALSE,"Data";"smq4",#N/A,FALSE,"Data";"smq5",#N/A,FALSE,"Data";"smq6",#N/A,FALSE,"Data";"smq7",#N/A,FALSE,"Data";"smq8",#N/A,FALSE,"Data";"smq9",#N/A,FALSE,"Data"}</definedName>
    <definedName name="ge" localSheetId="0">{"macro",#N/A,FALSE,"Macro";"smq2",#N/A,FALSE,"Data";"smq3",#N/A,FALSE,"Data";"smq4",#N/A,FALSE,"Data";"smq5",#N/A,FALSE,"Data";"smq6",#N/A,FALSE,"Data";"smq7",#N/A,FALSE,"Data";"smq8",#N/A,FALSE,"Data";"smq9",#N/A,FALSE,"Data"}</definedName>
    <definedName name="ge">{"macro",#N/A,FALSE,"Macro";"smq2",#N/A,FALSE,"Data";"smq3",#N/A,FALSE,"Data";"smq4",#N/A,FALSE,"Data";"smq5",#N/A,FALSE,"Data";"smq6",#N/A,FALSE,"Data";"smq7",#N/A,FALSE,"Data";"smq8",#N/A,FALSE,"Data";"smq9",#N/A,FALSE,"Data"}</definedName>
    <definedName name="General">#REF!</definedName>
    <definedName name="General_Loan_loss_Provision_7.1.1">#REF!</definedName>
    <definedName name="General_Reserve_1.4">#REF!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d" localSheetId="1">{"mt1",#N/A,FALSE,"Debt";"mt2",#N/A,FALSE,"Debt";"mt3",#N/A,FALSE,"Debt";"mt4",#N/A,FALSE,"Debt";"mt5",#N/A,FALSE,"Debt";"mt6",#N/A,FALSE,"Debt";"mt7",#N/A,FALSE,"Debt"}</definedName>
    <definedName name="gfd" localSheetId="0">{"mt1",#N/A,FALSE,"Debt";"mt2",#N/A,FALSE,"Debt";"mt3",#N/A,FALSE,"Debt";"mt4",#N/A,FALSE,"Debt";"mt5",#N/A,FALSE,"Debt";"mt6",#N/A,FALSE,"Debt";"mt7",#N/A,FALSE,"Debt"}</definedName>
    <definedName name="gfd">{"mt1",#N/A,FALSE,"Debt";"mt2",#N/A,FALSE,"Debt";"mt3",#N/A,FALSE,"Debt";"mt4",#N/A,FALSE,"Debt";"mt5",#N/A,FALSE,"Debt";"mt6",#N/A,FALSE,"Debt";"mt7",#N/A,FALSE,"Debt"}</definedName>
    <definedName name="gffd" localSheetId="1" hidden="1">{"Riqfin97",#N/A,FALSE,"Tran";"Riqfinpro",#N/A,FALSE,"Tran"}</definedName>
    <definedName name="gffd" localSheetId="0" hidden="1">{"Riqfin97",#N/A,FALSE,"Tran";"Riqfinpro",#N/A,FALSE,"Tran"}</definedName>
    <definedName name="gffd" hidden="1">{"Riqfin97",#N/A,FALSE,"Tran";"Riqfinpro",#N/A,FALSE,"Tran"}</definedName>
    <definedName name="gg" localSheetId="1" hidden="1">{"TBILLS_ALL",#N/A,FALSE,"FITB_all"}</definedName>
    <definedName name="gg" localSheetId="0"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#REF!</definedName>
    <definedName name="GGB_NGDP">#N/A</definedName>
    <definedName name="GGCB">#REF!</definedName>
    <definedName name="GGDS">#REF!</definedName>
    <definedName name="GGE">#REF!</definedName>
    <definedName name="GGEC">#REF!</definedName>
    <definedName name="GGECE" localSheetId="1">#REF!</definedName>
    <definedName name="GGECE" localSheetId="0">#REF!</definedName>
    <definedName name="GGECE">#REF!</definedName>
    <definedName name="GGED" localSheetId="1">#REF!</definedName>
    <definedName name="GGED" localSheetId="0">#REF!</definedName>
    <definedName name="GGED">#REF!</definedName>
    <definedName name="GGED_NGDP" localSheetId="1">#REF!</definedName>
    <definedName name="GGED_NGDP" localSheetId="0">#REF!</definedName>
    <definedName name="GGED_NGDP">#REF!</definedName>
    <definedName name="GGEEC" localSheetId="1">#REF!</definedName>
    <definedName name="GGEEC" localSheetId="0">#REF!</definedName>
    <definedName name="GGEEC">#REF!</definedName>
    <definedName name="GGEGS" localSheetId="1">#REF!</definedName>
    <definedName name="GGEGS" localSheetId="0">#REF!</definedName>
    <definedName name="GGEGS">#REF!</definedName>
    <definedName name="GGEI" localSheetId="1">#REF!</definedName>
    <definedName name="GGEI" localSheetId="0">#REF!</definedName>
    <definedName name="GGEI">#REF!</definedName>
    <definedName name="GGENL" localSheetId="1">#REF!</definedName>
    <definedName name="GGENL" localSheetId="0">#REF!</definedName>
    <definedName name="GGENL">#REF!</definedName>
    <definedName name="GGEO" localSheetId="1">#REF!</definedName>
    <definedName name="GGEO" localSheetId="0">#REF!</definedName>
    <definedName name="GGEO">#REF!</definedName>
    <definedName name="GGES" localSheetId="1">#REF!</definedName>
    <definedName name="GGES" localSheetId="0">#REF!</definedName>
    <definedName name="GGES">#REF!</definedName>
    <definedName name="GGESS" localSheetId="1">#REF!</definedName>
    <definedName name="GGESS" localSheetId="0">#REF!</definedName>
    <definedName name="GGESS">#REF!</definedName>
    <definedName name="GGFO">#REF!</definedName>
    <definedName name="ggg" localSheetId="1" hidden="1">{"Riqfin97",#N/A,FALSE,"Tran";"Riqfinpro",#N/A,FALSE,"Tran"}</definedName>
    <definedName name="ggg" localSheetId="0" hidden="1">{"Riqfin97",#N/A,FALSE,"Tran";"Riqfinpro",#N/A,FALSE,"Tran"}</definedName>
    <definedName name="ggg" hidden="1">{"Riqfin97",#N/A,FALSE,"Tran";"Riqfinpro",#N/A,FALSE,"Tran"}</definedName>
    <definedName name="ggg.thj"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1" hidden="1">{"Minpmon",#N/A,FALSE,"Monthinput"}</definedName>
    <definedName name="gggg" localSheetId="0" hidden="1">{"Minpmon",#N/A,FALSE,"Monthinput"}</definedName>
    <definedName name="gggg" hidden="1">{"Minpmon",#N/A,FALSE,"Monthinput"}</definedName>
    <definedName name="ggggg" hidden="1">#REF!</definedName>
    <definedName name="gggggggg" localSheetId="1" hidden="1">{"Tab1",#N/A,FALSE,"P";"Tab2",#N/A,FALSE,"P"}</definedName>
    <definedName name="gggggggg" localSheetId="0" hidden="1">{"Tab1",#N/A,FALSE,"P";"Tab2",#N/A,FALSE,"P"}</definedName>
    <definedName name="gggggggg" hidden="1">{"Tab1",#N/A,FALSE,"P";"Tab2",#N/A,FALSE,"P"}</definedName>
    <definedName name="gggggggggggg">#N/A</definedName>
    <definedName name="gggggw" localSheetId="1" hidden="1">{"'보고양식'!$A$58:$K$111"}</definedName>
    <definedName name="gggggw" localSheetId="0" hidden="1">{"'보고양식'!$A$58:$K$111"}</definedName>
    <definedName name="gggggw" hidden="1">{"'보고양식'!$A$58:$K$111"}</definedName>
    <definedName name="GGND">#REF!</definedName>
    <definedName name="GGR" localSheetId="1">#REF!</definedName>
    <definedName name="GGR" localSheetId="0">#REF!</definedName>
    <definedName name="GGR">#REF!</definedName>
    <definedName name="GGRC" localSheetId="1">#REF!</definedName>
    <definedName name="GGRC" localSheetId="0">#REF!</definedName>
    <definedName name="GGRC">#REF!</definedName>
    <definedName name="GGRG" localSheetId="1">#REF!</definedName>
    <definedName name="GGRG" localSheetId="0">#REF!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1">{TRUE,TRUE,-0.5,-14.75,603,365.25,FALSE,TRUE,TRUE,TRUE,0,1,#N/A,1,#N/A,35.1857142857143,25.2777777777778,1,FALSE,FALSE,3,TRUE,1,FALSE,100,"Swvu.a.","ACwvu.a.",#N/A,FALSE,FALSE,0.75,0.5,0.5,0.75,1,"","",FALSE,FALSE,FALSE,FALSE,1,#N/A,1,1,"=R20C2:R127C52",FALSE,"Rwvu.a.","Cwvu.a.",FALSE,FALSE,FALSE,1,300,300,FALSE,FALSE,TRUE,TRUE,TRUE}</definedName>
    <definedName name="gh" localSheetId="0">{TRUE,TRUE,-0.5,-14.75,603,365.25,FALSE,TRUE,TRUE,TRUE,0,1,#N/A,1,#N/A,35.1857142857143,25.2777777777778,1,FALSE,FALSE,3,TRUE,1,FALSE,100,"Swvu.a.","ACwvu.a.",#N/A,FALSE,FALSE,0.75,0.5,0.5,0.75,1,"","",FALSE,FALSE,FALSE,FALSE,1,#N/A,1,1,"=R20C2:R127C52",FALSE,"Rwvu.a.","Cwvu.a.",FALSE,FALSE,FALSE,1,300,300,FALSE,FALSE,TRUE,TRUE,TRUE}</definedName>
    <definedName name="gh">{TRUE,TRUE,-0.5,-14.75,603,365.25,FALSE,TRUE,TRUE,TRUE,0,1,#N/A,1,#N/A,35.1857142857143,25.2777777777778,1,FALSE,FALSE,3,TRUE,1,FALSE,100,"Swvu.a.","ACwvu.a.",#N/A,FALSE,FALSE,0.75,0.5,0.5,0.75,1,"","",FALSE,FALSE,FALSE,FALSE,1,#N/A,1,1,"=R20C2:R127C52",FALSE,"Rwvu.a.","Cwvu.a.",FALSE,FALSE,FALSE,1,300,300,FALSE,FALSE,TRUE,TRUE,TRUE}</definedName>
    <definedName name="GHA__Class_License_Institutions__Bonds_4.3">#REF!</definedName>
    <definedName name="GHA__Class_License_Institutions_10.1.2.1.1.1">#REF!</definedName>
    <definedName name="GHA__Class_License_Institutions_6.1.1.4">#REF!</definedName>
    <definedName name="GHANA">0.276816609</definedName>
    <definedName name="ght" localSheetId="1" hidden="1">{"Tab1",#N/A,FALSE,"P";"Tab2",#N/A,FALSE,"P"}</definedName>
    <definedName name="ght" localSheetId="0" hidden="1">{"Tab1",#N/A,FALSE,"P";"Tab2",#N/A,FALSE,"P"}</definedName>
    <definedName name="ght" hidden="1">{"Tab1",#N/A,FALSE,"P";"Tab2",#N/A,FALSE,"P"}</definedName>
    <definedName name="giuih" localSheetId="1">{"macroa",#N/A,FALSE,"Macro";"suma2",#N/A,FALSE,"Data";"suma3",#N/A,FALSE,"Data";"suma4",#N/A,FALSE,"Data";"suma5",#N/A,FALSE,"Data";"suma6",#N/A,FALSE,"Data";"suma7",#N/A,FALSE,"Data";"suma8",#N/A,FALSE,"Data";"suma9",#N/A,FALSE,"Data"}</definedName>
    <definedName name="giuih" localSheetId="0">{"macroa",#N/A,FALSE,"Macro";"suma2",#N/A,FALSE,"Data";"suma3",#N/A,FALSE,"Data";"suma4",#N/A,FALSE,"Data";"suma5",#N/A,FALSE,"Data";"suma6",#N/A,FALSE,"Data";"suma7",#N/A,FALSE,"Data";"suma8",#N/A,FALSE,"Data";"suma9",#N/A,FALSE,"Data"}</definedName>
    <definedName name="giuih">{"macroa",#N/A,FALSE,"Macro";"suma2",#N/A,FALSE,"Data";"suma3",#N/A,FALSE,"Data";"suma4",#N/A,FALSE,"Data";"suma5",#N/A,FALSE,"Data";"suma6",#N/A,FALSE,"Data";"suma7",#N/A,FALSE,"Data";"suma8",#N/A,FALSE,"Data";"suma9",#N/A,FALSE,"Data"}</definedName>
    <definedName name="GKV">#REF!</definedName>
    <definedName name="GKVA">#REF!</definedName>
    <definedName name="GKVN">#REF!</definedName>
    <definedName name="GlobalParametersArray" localSheetId="1">#REF!</definedName>
    <definedName name="GlobalParametersArray" localSheetId="0">#REF!</definedName>
    <definedName name="GlobalParametersArray">#REF!</definedName>
    <definedName name="GNPC">0.723183391</definedName>
    <definedName name="Gold_and_Silver_1">#REF!</definedName>
    <definedName name="Goodwill_10.10">#REF!</definedName>
    <definedName name="gotomain" localSheetId="1">'FM Database Apr 2025'!gotomain</definedName>
    <definedName name="gotomain" localSheetId="0">'Table of Contents'!gotomain</definedName>
    <definedName name="gotomain">#N/A</definedName>
    <definedName name="gotomain2" localSheetId="1">'FM Database Apr 2025'!gotomain2</definedName>
    <definedName name="gotomain2" localSheetId="0">'Table of Contents'!gotomain2</definedName>
    <definedName name="gotomain2">#N/A</definedName>
    <definedName name="gotomain3" localSheetId="1">'FM Database Apr 2025'!gotomain3</definedName>
    <definedName name="gotomain3" localSheetId="0">'Table of Contents'!gotomain3</definedName>
    <definedName name="gotomain3">#N/A</definedName>
    <definedName name="gov_payscale" localSheetId="1">#REF!</definedName>
    <definedName name="gov_payscale" localSheetId="0">#REF!</definedName>
    <definedName name="gov_payscale">#REF!</definedName>
    <definedName name="gov_wagebill" localSheetId="1">#REF!</definedName>
    <definedName name="gov_wagebill" localSheetId="0">#REF!</definedName>
    <definedName name="gov_wagebill">#REF!</definedName>
    <definedName name="Government_and_Public_Sector_Finance">#REF!</definedName>
    <definedName name="Government_Bonds_1.2.1">#REF!</definedName>
    <definedName name="Government_Guarantee_34">#REF!</definedName>
    <definedName name="Government_Non_Financial_Corporations_6.1.1.10">#REF!</definedName>
    <definedName name="Government_Non_Financial_institutions_6.1.2.5">#REF!</definedName>
    <definedName name="Government_Securities_10.1.1.1">#REF!</definedName>
    <definedName name="Government_Securities_2">#REF!</definedName>
    <definedName name="GovLevel" localSheetId="1">#REF!</definedName>
    <definedName name="GovLevel" localSheetId="0">#REF!</definedName>
    <definedName name="GovLevel">#REF!</definedName>
    <definedName name="Govt._Non_Financial_Institutions_10.1.2.1.1.6">#REF!</definedName>
    <definedName name="Govt_Budget_GASC" localSheetId="1">#REF!</definedName>
    <definedName name="Govt_Budget_GASC" localSheetId="0">#REF!</definedName>
    <definedName name="Govt_Budget_GASC">#REF!</definedName>
    <definedName name="Govt_Budget_GASC_NIB" localSheetId="1">#REF!</definedName>
    <definedName name="Govt_Budget_GASC_NIB" localSheetId="0">#REF!</definedName>
    <definedName name="Govt_Budget_GASC_NIB">#REF!</definedName>
    <definedName name="GPfV">#REF!</definedName>
    <definedName name="GRA_Total_Undrawn">#REF!</definedName>
    <definedName name="Grace_IDA">#REF!</definedName>
    <definedName name="Grace_NC">#REF!</definedName>
    <definedName name="grades" localSheetId="1">#REF!</definedName>
    <definedName name="grades" localSheetId="0">#REF!</definedName>
    <definedName name="grades">#REF!</definedName>
    <definedName name="Graph" localSheetId="1">#REF!</definedName>
    <definedName name="Graph" localSheetId="0">#REF!</definedName>
    <definedName name="Graph">#REF!</definedName>
    <definedName name="graphsflag">#REF!</definedName>
    <definedName name="gre" localSheetId="1" hidden="1">{"Riqfin97",#N/A,FALSE,"Tran";"Riqfinpro",#N/A,FALSE,"Tran"}</definedName>
    <definedName name="gre" localSheetId="0" hidden="1">{"Riqfin97",#N/A,FALSE,"Tran";"Riqfinpro",#N/A,FALSE,"Tran"}</definedName>
    <definedName name="gre" hidden="1">{"Riqfin97",#N/A,FALSE,"Tran";"Riqfinpro",#N/A,FALSE,"Tran"}</definedName>
    <definedName name="Greece">#REF!</definedName>
    <definedName name="Gross_reserves">#REF!</definedName>
    <definedName name="Group1Count" localSheetId="1">COUNTA('FM Database Apr 2025'!Group1List)</definedName>
    <definedName name="Group1Count" localSheetId="0">COUNTA('Table of Contents'!Group1List)</definedName>
    <definedName name="Group1Count">COUNTA(Group1List)</definedName>
    <definedName name="Group1List" localSheetId="1">OFFSET(#REF!,,MATCH(Group1Name, GroupListFull, 0)-1)</definedName>
    <definedName name="Group1List" localSheetId="0">OFFSET(#REF!,,MATCH(Group1Name, GroupListFull, 0)-1)</definedName>
    <definedName name="Group1List">OFFSET(#REF!,,MATCH(Group1Name, GroupListFull, 0)-1)</definedName>
    <definedName name="Group1Name">#REF!</definedName>
    <definedName name="Group2Count" localSheetId="1">COUNTA('FM Database Apr 2025'!Group2List)</definedName>
    <definedName name="Group2Count" localSheetId="0">COUNTA('Table of Contents'!Group2List)</definedName>
    <definedName name="Group2Count">COUNTA(Group2List)</definedName>
    <definedName name="Group2List" localSheetId="1">OFFSET(#REF!,,MATCH(Group2Name, GroupListFull, 0)-1)</definedName>
    <definedName name="Group2List" localSheetId="0">OFFSET(#REF!,,MATCH(Group2Name, GroupListFull, 0)-1)</definedName>
    <definedName name="Group2List">OFFSET(#REF!,,MATCH(Group2Name, GroupListFull, 0)-1)</definedName>
    <definedName name="Group2Name">#REF!</definedName>
    <definedName name="Group3Count" localSheetId="1">COUNTA('FM Database Apr 2025'!Group3List)</definedName>
    <definedName name="Group3Count" localSheetId="0">COUNTA('Table of Contents'!Group3List)</definedName>
    <definedName name="Group3Count">COUNTA(Group3List)</definedName>
    <definedName name="Group3List" localSheetId="1">OFFSET(#REF!,,MATCH(Group3Name, GroupListFull, 0)-1)</definedName>
    <definedName name="Group3List" localSheetId="0">OFFSET(#REF!,,MATCH(Group3Name, GroupListFull, 0)-1)</definedName>
    <definedName name="Group3List">OFFSET(#REF!,,MATCH(Group3Name, GroupListFull, 0)-1)</definedName>
    <definedName name="Group3Name">#REF!</definedName>
    <definedName name="Group4Count" localSheetId="1">COUNTA('FM Database Apr 2025'!Group4List)</definedName>
    <definedName name="Group4Count" localSheetId="0">COUNTA('Table of Contents'!Group4List)</definedName>
    <definedName name="Group4Count">COUNTA(Group4List)</definedName>
    <definedName name="Group4List" localSheetId="1">OFFSET(#REF!,,MATCH(Group4Name, GroupListFull, 0)-1)</definedName>
    <definedName name="Group4List" localSheetId="0">OFFSET(#REF!,,MATCH(Group4Name, GroupListFull, 0)-1)</definedName>
    <definedName name="Group4List">OFFSET(#REF!,,MATCH(Group4Name, GroupListFull, 0)-1)</definedName>
    <definedName name="Group4Name">#REF!</definedName>
    <definedName name="Group5Count" localSheetId="1">COUNTA('FM Database Apr 2025'!Group5List)</definedName>
    <definedName name="Group5Count" localSheetId="0">COUNTA('Table of Contents'!Group5List)</definedName>
    <definedName name="Group5Count">COUNTA(Group5List)</definedName>
    <definedName name="Group5List" localSheetId="1">OFFSET(#REF!,,MATCH(Group5Name, GroupListFull, 0)-1)</definedName>
    <definedName name="Group5List" localSheetId="0">OFFSET(#REF!,,MATCH(Group5Name, GroupListFull, 0)-1)</definedName>
    <definedName name="Group5List">OFFSET(#REF!,,MATCH(Group5Name, GroupListFull, 0)-1)</definedName>
    <definedName name="Group5Name">#REF!</definedName>
    <definedName name="groupings" localSheetId="1">#REF!</definedName>
    <definedName name="groupings" localSheetId="0">#REF!</definedName>
    <definedName name="groupings">#REF!</definedName>
    <definedName name="GroupListFull">#REF!</definedName>
    <definedName name="growth_rate_ADV" localSheetId="1">#REF!</definedName>
    <definedName name="growth_rate_ADV" localSheetId="0">#REF!</definedName>
    <definedName name="growth_rate_ADV">#REF!</definedName>
    <definedName name="growth_rate_EME" localSheetId="1">#REF!</definedName>
    <definedName name="growth_rate_EME" localSheetId="0">#REF!</definedName>
    <definedName name="growth_rate_EME">#REF!</definedName>
    <definedName name="GRV">#REF!</definedName>
    <definedName name="GSÜO">#REF!</definedName>
    <definedName name="GSÜT">#REF!</definedName>
    <definedName name="GTFirstYear">#REF!</definedName>
    <definedName name="GTLastYear">#REF!</definedName>
    <definedName name="guyana1003" localSheetId="1" hidden="1">{"Main Economic Indicators",#N/A,FALSE,"C"}</definedName>
    <definedName name="guyana1003" localSheetId="0" hidden="1">{"Main Economic Indicators",#N/A,FALSE,"C"}</definedName>
    <definedName name="guyana1003" hidden="1">{"Main Economic Indicators",#N/A,FALSE,"C"}</definedName>
    <definedName name="gvflag">#REF!</definedName>
    <definedName name="gvflag_we">#REF!</definedName>
    <definedName name="gvnames">#REF!</definedName>
    <definedName name="gvnames_long">#REF!</definedName>
    <definedName name="gvshockmtrx">#REF!</definedName>
    <definedName name="gy" localSheetId="1">{"macro",#N/A,FALSE,"Macro";"smq2",#N/A,FALSE,"Data";"smq3",#N/A,FALSE,"Data";"smq4",#N/A,FALSE,"Data";"smq5",#N/A,FALSE,"Data";"smq6",#N/A,FALSE,"Data";"smq7",#N/A,FALSE,"Data";"smq8",#N/A,FALSE,"Data";"smq9",#N/A,FALSE,"Data"}</definedName>
    <definedName name="gy" localSheetId="0">{"macro",#N/A,FALSE,"Macro";"smq2",#N/A,FALSE,"Data";"smq3",#N/A,FALSE,"Data";"smq4",#N/A,FALSE,"Data";"smq5",#N/A,FALSE,"Data";"smq6",#N/A,FALSE,"Data";"smq7",#N/A,FALSE,"Data";"smq8",#N/A,FALSE,"Data";"smq9",#N/A,FALSE,"Data"}</definedName>
    <definedName name="gy">{"macro",#N/A,FALSE,"Macro";"smq2",#N/A,FALSE,"Data";"smq3",#N/A,FALSE,"Data";"smq4",#N/A,FALSE,"Data";"smq5",#N/A,FALSE,"Data";"smq6",#N/A,FALSE,"Data";"smq7",#N/A,FALSE,"Data";"smq8",#N/A,FALSE,"Data";"smq9",#N/A,FALSE,"Data"}</definedName>
    <definedName name="gyu" localSheetId="1" hidden="1">{"Tab1",#N/A,FALSE,"P";"Tab2",#N/A,FALSE,"P"}</definedName>
    <definedName name="gyu" localSheetId="0" hidden="1">{"Tab1",#N/A,FALSE,"P";"Tab2",#N/A,FALSE,"P"}</definedName>
    <definedName name="gyu" hidden="1">{"Tab1",#N/A,FALSE,"P";"Tab2",#N/A,FALSE,"P"}</definedName>
    <definedName name="HEADER">#REF!</definedName>
    <definedName name="Heading39">#REF!</definedName>
    <definedName name="Heatmap">"Heatmap"</definedName>
    <definedName name="hello" localSheetId="1">{#N/A,#N/A,FALSE,"CB";#N/A,#N/A,FALSE,"CMB";#N/A,#N/A,FALSE,"BSYS";#N/A,#N/A,FALSE,"NBFI";#N/A,#N/A,FALSE,"FSYS"}</definedName>
    <definedName name="hello" localSheetId="0">{#N/A,#N/A,FALSE,"CB";#N/A,#N/A,FALSE,"CMB";#N/A,#N/A,FALSE,"BSYS";#N/A,#N/A,FALSE,"NBFI";#N/A,#N/A,FALSE,"FSYS"}</definedName>
    <definedName name="hello">{#N/A,#N/A,FALSE,"CB";#N/A,#N/A,FALSE,"CMB";#N/A,#N/A,FALSE,"BSYS";#N/A,#N/A,FALSE,"NBFI";#N/A,#N/A,FALSE,"FSYS"}</definedName>
    <definedName name="HERE">#REF!</definedName>
    <definedName name="hfrstes" localSheetId="1" hidden="1">#REF!</definedName>
    <definedName name="hfrstes" localSheetId="0" hidden="1">#REF!</definedName>
    <definedName name="hfrstes" hidden="1">#REF!</definedName>
    <definedName name="hfshfrt" hidden="1">#REF!</definedName>
    <definedName name="hgfd" localSheetId="1" hidden="1">{#N/A,#N/A,FALSE,"I";#N/A,#N/A,FALSE,"J";#N/A,#N/A,FALSE,"K";#N/A,#N/A,FALSE,"L";#N/A,#N/A,FALSE,"M";#N/A,#N/A,FALSE,"N";#N/A,#N/A,FALSE,"O"}</definedName>
    <definedName name="hgfd" localSheetId="0" hidden="1">{#N/A,#N/A,FALSE,"I";#N/A,#N/A,FALSE,"J";#N/A,#N/A,FALSE,"K";#N/A,#N/A,FALSE,"L";#N/A,#N/A,FALSE,"M";#N/A,#N/A,FALSE,"N";#N/A,#N/A,FALSE,"O"}</definedName>
    <definedName name="hgfd" hidden="1">{#N/A,#N/A,FALSE,"I";#N/A,#N/A,FALSE,"J";#N/A,#N/A,FALSE,"K";#N/A,#N/A,FALSE,"L";#N/A,#N/A,FALSE,"M";#N/A,#N/A,FALSE,"N";#N/A,#N/A,FALSE,"O"}</definedName>
    <definedName name="hghj"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#REF!</definedName>
    <definedName name="hhhhh" localSheetId="1" hidden="1">{"Tab1",#N/A,FALSE,"P";"Tab2",#N/A,FALSE,"P"}</definedName>
    <definedName name="hhhhh" localSheetId="0" hidden="1">{"Tab1",#N/A,FALSE,"P";"Tab2",#N/A,FALSE,"P"}</definedName>
    <definedName name="hhhhh" hidden="1">{"Tab1",#N/A,FALSE,"P";"Tab2",#N/A,FALSE,"P"}</definedName>
    <definedName name="HiddenRows" hidden="1">#REF!</definedName>
    <definedName name="hio" localSheetId="1" hidden="1">{"Tab1",#N/A,FALSE,"P";"Tab2",#N/A,FALSE,"P"}</definedName>
    <definedName name="hio" localSheetId="0" hidden="1">{"Tab1",#N/A,FALSE,"P";"Tab2",#N/A,FALSE,"P"}</definedName>
    <definedName name="hio" hidden="1">{"Tab1",#N/A,FALSE,"P";"Tab2",#N/A,FALSE,"P"}</definedName>
    <definedName name="HIPC">#REF!</definedName>
    <definedName name="HIPC_Column" localSheetId="1">#REF!</definedName>
    <definedName name="HIPC_Column" localSheetId="0">#REF!</definedName>
    <definedName name="HIPC_Column">#REF!</definedName>
    <definedName name="HIPCStatus">#REF!</definedName>
    <definedName name="Hire_Purchase_Loan_35">#REF!</definedName>
    <definedName name="Hist_DB">#REF!</definedName>
    <definedName name="HistDB">#REF!</definedName>
    <definedName name="Histogram">"Histogram"</definedName>
    <definedName name="hj">#N/A</definedName>
    <definedName name="hjk" localSheetId="1" hidden="1">{"Riqfin97",#N/A,FALSE,"Tran";"Riqfinpro",#N/A,FALSE,"Tran"}</definedName>
    <definedName name="hjk" localSheetId="0" hidden="1">{"Riqfin97",#N/A,FALSE,"Tran";"Riqfinpro",#N/A,FALSE,"Tran"}</definedName>
    <definedName name="hjk" hidden="1">{"Riqfin97",#N/A,FALSE,"Tran";"Riqfinpro",#N/A,FALSE,"Tran"}</definedName>
    <definedName name="hn" localSheetId="1" hidden="1">{"Riqfin97",#N/A,FALSE,"Tran";"Riqfinpro",#N/A,FALSE,"Tran"}</definedName>
    <definedName name="hn" localSheetId="0" hidden="1">{"Riqfin97",#N/A,FALSE,"Tran";"Riqfinpro",#N/A,FALSE,"Tran"}</definedName>
    <definedName name="hn" hidden="1">{"Riqfin97",#N/A,FALSE,"Tran";"Riqfinpro",#N/A,FALSE,"Tran"}</definedName>
    <definedName name="HONGKONG">#REF!</definedName>
    <definedName name="Hotel_or_Restaurant_105">#REF!</definedName>
    <definedName name="hpu" localSheetId="1" hidden="1">{"Tab1",#N/A,FALSE,"P";"Tab2",#N/A,FALSE,"P"}</definedName>
    <definedName name="hpu" localSheetId="0" hidden="1">{"Tab1",#N/A,FALSE,"P";"Tab2",#N/A,FALSE,"P"}</definedName>
    <definedName name="hpu" hidden="1">{"Tab1",#N/A,FALSE,"P";"Tab2",#N/A,FALSE,"P"}</definedName>
    <definedName name="HTML_CodePage" hidden="1">1252</definedName>
    <definedName name="HTML_Control" localSheetId="1" hidden="1">{"'Resources'!$A$1:$W$34","'Balance Sheet'!$A$1:$W$58","'SFD'!$A$1:$J$52"}</definedName>
    <definedName name="HTML_Control" localSheetId="0" hidden="1">{"'Resources'!$A$1:$W$34","'Balance Sheet'!$A$1:$W$58","'SFD'!$A$1:$J$52"}</definedName>
    <definedName name="HTML_Control" hidden="1">{"'Resources'!$A$1:$W$34","'Balance Sheet'!$A$1:$W$58","'SFD'!$A$1:$J$52"}</definedName>
    <definedName name="HTML_Control_2" localSheetId="1" hidden="1">{"'web page'!$A$1:$G$48"}</definedName>
    <definedName name="HTML_Control_2" localSheetId="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 hidden="1">{"'Basic'!$A$1:$F$96"}</definedName>
    <definedName name="huh" localSheetId="0" hidden="1">{"'Basic'!$A$1:$F$96"}</definedName>
    <definedName name="huh" hidden="1">{"'Basic'!$A$1:$F$96"}</definedName>
    <definedName name="hui" localSheetId="1" hidden="1">{"Tab1",#N/A,FALSE,"P";"Tab2",#N/A,FALSE,"P"}</definedName>
    <definedName name="hui" localSheetId="0" hidden="1">{"Tab1",#N/A,FALSE,"P";"Tab2",#N/A,FALSE,"P"}</definedName>
    <definedName name="hui" hidden="1">{"Tab1",#N/A,FALSE,"P";"Tab2",#N/A,FALSE,"P"}</definedName>
    <definedName name="Hungary">#REF!</definedName>
    <definedName name="huo" localSheetId="1" hidden="1">{"Tab1",#N/A,FALSE,"P";"Tab2",#N/A,FALSE,"P"}</definedName>
    <definedName name="huo" localSheetId="0" hidden="1">{"Tab1",#N/A,FALSE,"P";"Tab2",#N/A,FALSE,"P"}</definedName>
    <definedName name="huo" hidden="1">{"Tab1",#N/A,FALSE,"P";"Tab2",#N/A,FALSE,"P"}</definedName>
    <definedName name="HurdleRate">#REF!</definedName>
    <definedName name="HurdleRateBE" localSheetId="1">#REF!</definedName>
    <definedName name="HurdleRateBE" localSheetId="0">#REF!</definedName>
    <definedName name="HurdleRateBE">#REF!</definedName>
    <definedName name="i" localSheetId="1">#REF!</definedName>
    <definedName name="i" localSheetId="0">#REF!</definedName>
    <definedName name="i">#REF!</definedName>
    <definedName name="Ibrd">#REF!</definedName>
    <definedName name="Iceland" localSheetId="1">#REF!</definedName>
    <definedName name="Iceland" localSheetId="0">#REF!</definedName>
    <definedName name="Iceland">#REF!</definedName>
    <definedName name="IDA" localSheetId="1">#REF!</definedName>
    <definedName name="IDA" localSheetId="0">#REF!</definedName>
    <definedName name="IDA">#REF!</definedName>
    <definedName name="IDA_assistance">#REF!</definedName>
    <definedName name="IDS" localSheetId="1">#REF!</definedName>
    <definedName name="IDS" localSheetId="0">#REF!</definedName>
    <definedName name="IDS">#REF!</definedName>
    <definedName name="IESS" localSheetId="1">#REF!</definedName>
    <definedName name="IESS" localSheetId="0">#REF!</definedName>
    <definedName name="IESS">#REF!</definedName>
    <definedName name="Ifad">#REF!</definedName>
    <definedName name="IFSCode">#REF!</definedName>
    <definedName name="ii" localSheetId="1" hidden="1">{"Tab1",#N/A,FALSE,"P";"Tab2",#N/A,FALSE,"P"}</definedName>
    <definedName name="ii" localSheetId="0" hidden="1">{"Tab1",#N/A,FALSE,"P";"Tab2",#N/A,FALSE,"P"}</definedName>
    <definedName name="ii" hidden="1">{"Tab1",#N/A,FALSE,"P";"Tab2",#N/A,FALSE,"P"}</definedName>
    <definedName name="ijh" localSheetId="1">{"mt1",#N/A,FALSE,"Debt";"mt2",#N/A,FALSE,"Debt";"mt3",#N/A,FALSE,"Debt";"mt4",#N/A,FALSE,"Debt";"mt5",#N/A,FALSE,"Debt";"mt6",#N/A,FALSE,"Debt";"mt7",#N/A,FALSE,"Debt"}</definedName>
    <definedName name="ijh" localSheetId="0">{"mt1",#N/A,FALSE,"Debt";"mt2",#N/A,FALSE,"Debt";"mt3",#N/A,FALSE,"Debt";"mt4",#N/A,FALSE,"Debt";"mt5",#N/A,FALSE,"Debt";"mt6",#N/A,FALSE,"Debt";"mt7",#N/A,FALSE,"Debt"}</definedName>
    <definedName name="ijh">{"mt1",#N/A,FALSE,"Debt";"mt2",#N/A,FALSE,"Debt";"mt3",#N/A,FALSE,"Debt";"mt4",#N/A,FALSE,"Debt";"mt5",#N/A,FALSE,"Debt";"mt6",#N/A,FALSE,"Debt";"mt7",#N/A,FALSE,"Debt"}</definedName>
    <definedName name="ikjh" localSheetId="1" hidden="1">{"Riqfin97",#N/A,FALSE,"Tran";"Riqfinpro",#N/A,FALSE,"Tran"}</definedName>
    <definedName name="ikjh" localSheetId="0" hidden="1">{"Riqfin97",#N/A,FALSE,"Tran";"Riqfinpro",#N/A,FALSE,"Tran"}</definedName>
    <definedName name="ikjh" hidden="1">{"Riqfin97",#N/A,FALSE,"Tran";"Riqfinpro",#N/A,FALSE,"Tran"}</definedName>
    <definedName name="ilo" localSheetId="1" hidden="1">{"Riqfin97",#N/A,FALSE,"Tran";"Riqfinpro",#N/A,FALSE,"Tran"}</definedName>
    <definedName name="ilo" localSheetId="0" hidden="1">{"Riqfin97",#N/A,FALSE,"Tran";"Riqfinpro",#N/A,FALSE,"Tran"}</definedName>
    <definedName name="ilo" hidden="1">{"Riqfin97",#N/A,FALSE,"Tran";"Riqfinpro",#N/A,FALSE,"Tran"}</definedName>
    <definedName name="ilu" localSheetId="1" hidden="1">{"Riqfin97",#N/A,FALSE,"Tran";"Riqfinpro",#N/A,FALSE,"Tran"}</definedName>
    <definedName name="ilu" localSheetId="0" hidden="1">{"Riqfin97",#N/A,FALSE,"Tran";"Riqfinpro",#N/A,FALSE,"Tran"}</definedName>
    <definedName name="ilu" hidden="1">{"Riqfin97",#N/A,FALSE,"Tran";"Riqfinpro",#N/A,FALSE,"Tran"}</definedName>
    <definedName name="ima">#REF!</definedName>
    <definedName name="imf">#REF!</definedName>
    <definedName name="Imfmon">#REF!</definedName>
    <definedName name="Imfquartmon">#REF!</definedName>
    <definedName name="Import_Bills___Imports_7.3">#REF!</definedName>
    <definedName name="importbuild_wmat_flag">#REF!</definedName>
    <definedName name="IMPORTED_TRIGGER" localSheetId="1">#REF!</definedName>
    <definedName name="IMPORTED_TRIGGER" localSheetId="0">#REF!</definedName>
    <definedName name="IMPORTED_TRIGGER">#REF!</definedName>
    <definedName name="IN" localSheetId="1">#REF!</definedName>
    <definedName name="IN" localSheetId="0">#REF!</definedName>
    <definedName name="IN">#REF!</definedName>
    <definedName name="in.CPA" localSheetId="1">OFFSET(#REF!,,,COUNTA(#REF!),COUNTA(#REF!)-1)</definedName>
    <definedName name="in.CPA" localSheetId="0">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#REF!</definedName>
    <definedName name="In__GA__Class_License_Institutions_2.2.4">#REF!</definedName>
    <definedName name="In__KA__Class_License_Institutions_2.1.2">#REF!</definedName>
    <definedName name="In__KA__Class_License_Institutions_2.2.2">#REF!</definedName>
    <definedName name="In__KHA__Class_License_Institutions_2.1.3">#REF!</definedName>
    <definedName name="In__KHA__Class_License_Institutions_2.2.3">#REF!</definedName>
    <definedName name="In_Foreign_Banks_2.2.6">#REF!</definedName>
    <definedName name="in_ILO">#REF!</definedName>
    <definedName name="In_millions_of_lei" localSheetId="1">#REF!</definedName>
    <definedName name="In_millions_of_lei" localSheetId="0">#REF!</definedName>
    <definedName name="In_millions_of_lei">#REF!</definedName>
    <definedName name="In_millions_of_U.S._dollars" localSheetId="1">#REF!</definedName>
    <definedName name="In_millions_of_U.S._dollars" localSheetId="0">#REF!</definedName>
    <definedName name="In_millions_of_U.S._dollars">#REF!</definedName>
    <definedName name="In_Nepal_Rastra_Bank_2.1.1" localSheetId="1">#REF!</definedName>
    <definedName name="In_Nepal_Rastra_Bank_2.1.1" localSheetId="0">#REF!</definedName>
    <definedName name="In_Nepal_Rastra_Bank_2.1.1">#REF!</definedName>
    <definedName name="In_Nepal_Rastra_Bank_2.2.1" localSheetId="1">#REF!</definedName>
    <definedName name="In_Nepal_Rastra_Bank_2.2.1" localSheetId="0">#REF!</definedName>
    <definedName name="In_Nepal_Rastra_Bank_2.2.1">#REF!</definedName>
    <definedName name="In_Other_Financial_Institutions_2.1.5" localSheetId="1">#REF!</definedName>
    <definedName name="In_Other_Financial_Institutions_2.1.5" localSheetId="0">#REF!</definedName>
    <definedName name="In_Other_Financial_Institutions_2.1.5">#REF!</definedName>
    <definedName name="In_Other_Financial_Institutions_2.2.5" localSheetId="1">#REF!</definedName>
    <definedName name="In_Other_Financial_Institutions_2.2.5" localSheetId="0">#REF!</definedName>
    <definedName name="In_Other_Financial_Institutions_2.2.5">#REF!</definedName>
    <definedName name="inc">#REF!</definedName>
    <definedName name="inc_2">#REF!</definedName>
    <definedName name="IncClass" localSheetId="1">#REF!</definedName>
    <definedName name="IncClass" localSheetId="0">#REF!</definedName>
    <definedName name="IncClass">#REF!</definedName>
    <definedName name="inclegend">#REF!</definedName>
    <definedName name="Income_from_Extra_Ordinary_transactions_8.">#REF!</definedName>
    <definedName name="Income_Total">#REF!</definedName>
    <definedName name="ind" localSheetId="1">#REF!</definedName>
    <definedName name="ind" localSheetId="0">#REF!</definedName>
    <definedName name="ind">#REF!</definedName>
    <definedName name="Index_Number">#REF!</definedName>
    <definedName name="Index_of_Leading_Economic_Indicators" localSheetId="1">#REF!</definedName>
    <definedName name="Index_of_Leading_Economic_Indicators" localSheetId="0">#REF!</definedName>
    <definedName name="Index_of_Leading_Economic_Indicators">#REF!</definedName>
    <definedName name="IndexClose">OFFSET(#REF!,0,0,MAX(COUNT(#REF!)-1,1),1)</definedName>
    <definedName name="IndexDate">OFFSET(#REF!,0,0,MAX(COUNT(#REF!),1),1)</definedName>
    <definedName name="INDIA" localSheetId="1">#REF!</definedName>
    <definedName name="INDIA" localSheetId="0">#REF!</definedName>
    <definedName name="INDIA">#REF!</definedName>
    <definedName name="indic.french" localSheetId="1">{"Main Economic Indicators",#N/A,FALSE,"C"}</definedName>
    <definedName name="indic.french" localSheetId="0">{"Main Economic Indicators",#N/A,FALSE,"C"}</definedName>
    <definedName name="indic.french">{"Main Economic Indicators",#N/A,FALSE,"C"}</definedName>
    <definedName name="indic.french1" localSheetId="1">{"Main Economic Indicators",#N/A,FALSE,"C"}</definedName>
    <definedName name="indic.french1" localSheetId="0">{"Main Economic Indicators",#N/A,FALSE,"C"}</definedName>
    <definedName name="indic.french1">{"Main Economic Indicators",#N/A,FALSE,"C"}</definedName>
    <definedName name="Indicators_of_Economic_Activity">#REF!</definedName>
    <definedName name="indigo">#N/A</definedName>
    <definedName name="Individual_10.1.2.2">#REF!</definedName>
    <definedName name="Individual_6.2">#REF!</definedName>
    <definedName name="INDONESIA">#REF!</definedName>
    <definedName name="INECEL" localSheetId="1">#REF!</definedName>
    <definedName name="INECEL" localSheetId="0">#REF!</definedName>
    <definedName name="INECEL">#REF!</definedName>
    <definedName name="InflateFromYear">#REF!</definedName>
    <definedName name="Inflation">#REF!</definedName>
    <definedName name="InflationIndex">#REF!</definedName>
    <definedName name="info">#REF!</definedName>
    <definedName name="INIT" localSheetId="1">#REF!</definedName>
    <definedName name="INIT" localSheetId="0">#REF!</definedName>
    <definedName name="INIT">#REF!</definedName>
    <definedName name="INPUT_2" localSheetId="1">#REF!</definedName>
    <definedName name="INPUT_2" localSheetId="0">#REF!</definedName>
    <definedName name="INPUT_2">#REF!</definedName>
    <definedName name="INPUT_4" localSheetId="1">#REF!</definedName>
    <definedName name="INPUT_4" localSheetId="0">#REF!</definedName>
    <definedName name="INPUT_4">#REF!</definedName>
    <definedName name="input_in" localSheetId="1" hidden="1">{"TRADE_COMP",#N/A,FALSE,"TAB23APP";"BOP",#N/A,FALSE,"TAB6";"DOT",#N/A,FALSE,"TAB24APP";"EXTDEBT",#N/A,FALSE,"TAB25APP"}</definedName>
    <definedName name="input_in" localSheetId="0" hidden="1">{"TRADE_COMP",#N/A,FALSE,"TAB23APP";"BOP",#N/A,FALSE,"TAB6";"DOT",#N/A,FALSE,"TAB24APP";"EXTDEBT",#N/A,FALSE,"TAB25APP"}</definedName>
    <definedName name="input_in" hidden="1">{"TRADE_COMP",#N/A,FALSE,"TAB23APP";"BOP",#N/A,FALSE,"TAB6";"DOT",#N/A,FALSE,"TAB24APP";"EXTDEBT",#N/A,FALSE,"TAB25APP"}</definedName>
    <definedName name="INS">#REF!</definedName>
    <definedName name="Institutional_Guarantee_35">#REF!</definedName>
    <definedName name="int" localSheetId="1">#REF!</definedName>
    <definedName name="int" localSheetId="0">#REF!</definedName>
    <definedName name="int">#REF!</definedName>
    <definedName name="Int_Ext" localSheetId="1">#REF!</definedName>
    <definedName name="Int_Ext" localSheetId="0">#REF!</definedName>
    <definedName name="Int_Ext">#REF!</definedName>
    <definedName name="IntCompareBreakevenResults2" localSheetId="1">#REF!</definedName>
    <definedName name="IntCompareBreakevenResults2" localSheetId="0">#REF!</definedName>
    <definedName name="IntCompareBreakevenResults2">#REF!</definedName>
    <definedName name="IntCompareBreakevenSwitch1" localSheetId="1">#REF!</definedName>
    <definedName name="IntCompareBreakevenSwitch1" localSheetId="0">#REF!</definedName>
    <definedName name="IntCompareBreakevenSwitch1">#REF!</definedName>
    <definedName name="IntCompareCapexSens" localSheetId="1">#REF!</definedName>
    <definedName name="IntCompareCapexSens" localSheetId="0">#REF!</definedName>
    <definedName name="IntCompareCapexSens">#REF!</definedName>
    <definedName name="IntCompareDashboardIndicator" localSheetId="1">#REF!</definedName>
    <definedName name="IntCompareDashboardIndicator" localSheetId="0">#REF!</definedName>
    <definedName name="IntCompareDashboardIndicator">#REF!</definedName>
    <definedName name="IntCompareDataBlock" localSheetId="1">#REF!</definedName>
    <definedName name="IntCompareDataBlock" localSheetId="0">#REF!</definedName>
    <definedName name="IntCompareDataBlock">#REF!</definedName>
    <definedName name="IntCompareDataLabels" localSheetId="1">#REF!</definedName>
    <definedName name="IntCompareDataLabels" localSheetId="0">#REF!</definedName>
    <definedName name="IntCompareDataLabels">#REF!</definedName>
    <definedName name="IntCompareDecisionPoint" localSheetId="1">#REF!</definedName>
    <definedName name="IntCompareDecisionPoint" localSheetId="0">#REF!</definedName>
    <definedName name="IntCompareDecisionPoint">#REF!</definedName>
    <definedName name="IntCompareGasPrice" localSheetId="1">#REF!</definedName>
    <definedName name="IntCompareGasPrice" localSheetId="0">#REF!</definedName>
    <definedName name="IntCompareGasPrice">#REF!</definedName>
    <definedName name="IntCompareHostRegime" localSheetId="1">#REF!</definedName>
    <definedName name="IntCompareHostRegime" localSheetId="0">#REF!</definedName>
    <definedName name="IntCompareHostRegime">#REF!</definedName>
    <definedName name="IntCompareMissionCountry" localSheetId="1">#REF!</definedName>
    <definedName name="IntCompareMissionCountry" localSheetId="0">#REF!</definedName>
    <definedName name="IntCompareMissionCountry">#REF!</definedName>
    <definedName name="IntCompareOilPrice" localSheetId="1">#REF!</definedName>
    <definedName name="IntCompareOilPrice" localSheetId="0">#REF!</definedName>
    <definedName name="IntCompareOilPrice">#REF!</definedName>
    <definedName name="IntCompareOpexSens" localSheetId="1">#REF!</definedName>
    <definedName name="IntCompareOpexSens" localSheetId="0">#REF!</definedName>
    <definedName name="IntCompareOpexSens">#REF!</definedName>
    <definedName name="IntComparePriceSens" localSheetId="1">#REF!</definedName>
    <definedName name="IntComparePriceSens" localSheetId="0">#REF!</definedName>
    <definedName name="IntComparePriceSens">#REF!</definedName>
    <definedName name="IntCompareProdSens" localSheetId="1">#REF!</definedName>
    <definedName name="IntCompareProdSens" localSheetId="0">#REF!</definedName>
    <definedName name="IntCompareProdSens">#REF!</definedName>
    <definedName name="IntCompareProject" localSheetId="1">#REF!</definedName>
    <definedName name="IntCompareProject" localSheetId="0">#REF!</definedName>
    <definedName name="IntCompareProject">#REF!</definedName>
    <definedName name="IntCompareSensitivityDataTableParameter" localSheetId="1">#REF!</definedName>
    <definedName name="IntCompareSensitivityDataTableParameter" localSheetId="0">#REF!</definedName>
    <definedName name="IntCompareSensitivityDataTableParameter">#REF!</definedName>
    <definedName name="IntCompareSensitivityIndicator" localSheetId="1">#REF!</definedName>
    <definedName name="IntCompareSensitivityIndicator" localSheetId="0">#REF!</definedName>
    <definedName name="IntCompareSensitivityIndicator">#REF!</definedName>
    <definedName name="inter3" localSheetId="1">{"Main Economic Indicators",#N/A,FALSE,"C"}</definedName>
    <definedName name="inter3" localSheetId="0">{"Main Economic Indicators",#N/A,FALSE,"C"}</definedName>
    <definedName name="inter3">{"Main Economic Indicators",#N/A,FALSE,"C"}</definedName>
    <definedName name="Interbank_Borrowings_2.2">#REF!</definedName>
    <definedName name="Interbank_Investment_5.2">#REF!</definedName>
    <definedName name="Interest" localSheetId="1">#REF!</definedName>
    <definedName name="Interest" localSheetId="0">#REF!</definedName>
    <definedName name="Interest">#REF!</definedName>
    <definedName name="Interest_IDA" localSheetId="1">#REF!</definedName>
    <definedName name="Interest_IDA" localSheetId="0">#REF!</definedName>
    <definedName name="Interest_IDA">#REF!</definedName>
    <definedName name="Interest_NC">#REF!</definedName>
    <definedName name="interest_rate_ADV" localSheetId="1">#REF!</definedName>
    <definedName name="interest_rate_ADV" localSheetId="0">#REF!</definedName>
    <definedName name="interest_rate_ADV">#REF!</definedName>
    <definedName name="interest_rate_EME" localSheetId="1">#REF!</definedName>
    <definedName name="interest_rate_EME" localSheetId="0">#REF!</definedName>
    <definedName name="interest_rate_EME">#REF!</definedName>
    <definedName name="Interest_Suspense_Account_5.13" localSheetId="1">#REF!</definedName>
    <definedName name="Interest_Suspense_Account_5.13" localSheetId="0">#REF!</definedName>
    <definedName name="Interest_Suspense_Account_5.13">#REF!</definedName>
    <definedName name="International_Investment_Position">#REF!</definedName>
    <definedName name="International_Rated_Foreign_Bank_s_Guarantee_38">#REF!</definedName>
    <definedName name="International_Reserves">#REF!</definedName>
    <definedName name="interrelations3" localSheetId="1">{"Main Economic Indicators",#N/A,FALSE,"C"}</definedName>
    <definedName name="interrelations3" localSheetId="0">{"Main Economic Indicators",#N/A,FALSE,"C"}</definedName>
    <definedName name="interrelations3">{"Main Economic Indicators",#N/A,FALSE,"C"}</definedName>
    <definedName name="inthalf">#REF!</definedName>
    <definedName name="IntRateReal">#REF!</definedName>
    <definedName name="Investment_Adjustment_Fund_1.10">#REF!</definedName>
    <definedName name="Investment_adjustment_fund_7.4.">#REF!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41401.4855902778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teChange">OFFSET(#REF!,#REF!-3,0,#REF!-#REF!+3,1)</definedName>
    <definedName name="Ireland" localSheetId="1">#REF!</definedName>
    <definedName name="Ireland" localSheetId="0">#REF!</definedName>
    <definedName name="Ireland">#REF!</definedName>
    <definedName name="is" localSheetId="1">#REF!</definedName>
    <definedName name="is" localSheetId="0">#REF!</definedName>
    <definedName name="is">#REF!</definedName>
    <definedName name="IsDB">#REF!</definedName>
    <definedName name="ISO">#REF!</definedName>
    <definedName name="isolegend">#REF!</definedName>
    <definedName name="Israel" localSheetId="1">#REF!</definedName>
    <definedName name="Israel" localSheetId="0">#REF!</definedName>
    <definedName name="Israel">#REF!</definedName>
    <definedName name="ISTJ">#REF!</definedName>
    <definedName name="Italy" localSheetId="1">#REF!</definedName>
    <definedName name="Italy" localSheetId="0">#REF!</definedName>
    <definedName name="Italy">#REF!</definedName>
    <definedName name="ITFirstYear">#REF!</definedName>
    <definedName name="ITLastYear">#REF!</definedName>
    <definedName name="ivh" localSheetId="1">{"macroa",#N/A,FALSE,"Macro";"suma2",#N/A,FALSE,"Data";"suma3",#N/A,FALSE,"Data";"suma4",#N/A,FALSE,"Data";"suma5",#N/A,FALSE,"Data";"suma6",#N/A,FALSE,"Data";"suma7",#N/A,FALSE,"Data";"suma8",#N/A,FALSE,"Data";"suma9",#N/A,FALSE,"Data"}</definedName>
    <definedName name="ivh" localSheetId="0">{"macroa",#N/A,FALSE,"Macro";"suma2",#N/A,FALSE,"Data";"suma3",#N/A,FALSE,"Data";"suma4",#N/A,FALSE,"Data";"suma5",#N/A,FALSE,"Data";"suma6",#N/A,FALSE,"Data";"suma7",#N/A,FALSE,"Data";"suma8",#N/A,FALSE,"Data";"suma9",#N/A,FALSE,"Data"}</definedName>
    <definedName name="ivh">{"macroa",#N/A,FALSE,"Macro";"suma2",#N/A,FALSE,"Data";"suma3",#N/A,FALSE,"Data";"suma4",#N/A,FALSE,"Data";"suma5",#N/A,FALSE,"Data";"suma6",#N/A,FALSE,"Data";"suma7",#N/A,FALSE,"Data";"suma8",#N/A,FALSE,"Data";"suma9",#N/A,FALSE,"Data"}</definedName>
    <definedName name="Jahr">#REF!</definedName>
    <definedName name="JAHR_N">1994</definedName>
    <definedName name="JAHR_N_1">1993</definedName>
    <definedName name="JAHR_N_2">1992</definedName>
    <definedName name="JAHR_N1">1995</definedName>
    <definedName name="JAHR_N2">1996</definedName>
    <definedName name="JAHRBEMESS">#REF!</definedName>
    <definedName name="JAHRFINANZ">#REF!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AN">#REF!</definedName>
    <definedName name="jerry" hidden="1">#REF!</definedName>
    <definedName name="jerryb" hidden="1">#REF!</definedName>
    <definedName name="jgukg" localSheetId="1" hidden="1">{#N/A,#N/A,FALSE,"DOC";"TB_28",#N/A,FALSE,"FITB_28";"TB_91",#N/A,FALSE,"FITB_91";"TB_182",#N/A,FALSE,"FITB_182";"TB_273",#N/A,FALSE,"FITB_273";"TB_364",#N/A,FALSE,"FITB_364 ";"SUMMARY",#N/A,FALSE,"Summary"}</definedName>
    <definedName name="jgukg" localSheetId="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0" hidden="1">{"MONA",#N/A,FALSE,"S"}</definedName>
    <definedName name="jhgf" hidden="1">{"MONA",#N/A,FALSE,"S"}</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0" hidden="1">{"Riqfin97",#N/A,FALSE,"Tran";"Riqfinpro",#N/A,FALSE,"Tran"}</definedName>
    <definedName name="jj" hidden="1">{"Riqfin97",#N/A,FALSE,"Tran";"Riqfinpro",#N/A,FALSE,"Tran"}</definedName>
    <definedName name="jjj" hidden="1">#REF!</definedName>
    <definedName name="jjjj" localSheetId="1" hidden="1">{"Tab1",#N/A,FALSE,"P";"Tab2",#N/A,FALSE,"P"}</definedName>
    <definedName name="jjjj" localSheetId="0" hidden="1">{"Tab1",#N/A,FALSE,"P";"Tab2",#N/A,FALSE,"P"}</definedName>
    <definedName name="jjjj" hidden="1">{"Tab1",#N/A,FALSE,"P";"Tab2",#N/A,FALSE,"P"}</definedName>
    <definedName name="jjjjjj" hidden="1">#REF!</definedName>
    <definedName name="jkbjkb" localSheetId="1" hidden="1">{"DEPOSITS",#N/A,FALSE,"COMML_MON";"LOANS",#N/A,FALSE,"COMML_MON"}</definedName>
    <definedName name="jkbjkb" localSheetId="0"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0" hidden="1">{"Riqfin97",#N/A,FALSE,"Tran";"Riqfinpro",#N/A,FALSE,"Tran"}</definedName>
    <definedName name="jui" hidden="1">{"Riqfin97",#N/A,FALSE,"Tran";"Riqfinpro",#N/A,FALSE,"Tran"}</definedName>
    <definedName name="junk" hidden="1">#REF!</definedName>
    <definedName name="junk1" localSheetId="1" hidden="1">#REF!</definedName>
    <definedName name="junk1" localSheetId="0" hidden="1">#REF!</definedName>
    <definedName name="junk1" hidden="1">#REF!</definedName>
    <definedName name="junk2" localSheetId="1" hidden="1">#REF!</definedName>
    <definedName name="junk2" localSheetId="0" hidden="1">#REF!</definedName>
    <definedName name="junk2" hidden="1">#REF!</definedName>
    <definedName name="junk3" hidden="1">#REF!</definedName>
    <definedName name="juy" localSheetId="1" hidden="1">{"Tab1",#N/A,FALSE,"P";"Tab2",#N/A,FALSE,"P"}</definedName>
    <definedName name="juy" localSheetId="0" hidden="1">{"Tab1",#N/A,FALSE,"P";"Tab2",#N/A,FALSE,"P"}</definedName>
    <definedName name="juy" hidden="1">{"Tab1",#N/A,FALSE,"P";"Tab2",#N/A,FALSE,"P"}</definedName>
    <definedName name="k" localSheetId="1" hidden="1">{"Riqfin97",#N/A,FALSE,"Tran";"Riqfinpro",#N/A,FALSE,"Tran"}</definedName>
    <definedName name="k" localSheetId="0" hidden="1">{"Riqfin97",#N/A,FALSE,"Tran";"Riqfinpro",#N/A,FALSE,"Tran"}</definedName>
    <definedName name="k">#N/A</definedName>
    <definedName name="KA__Class_License_Institutions_6.1.1.1" localSheetId="1">#REF!</definedName>
    <definedName name="KA__Class_License_Institutions_6.1.1.1" localSheetId="0">#REF!</definedName>
    <definedName name="KA__Class_License_Institutions_6.1.1.1">#REF!</definedName>
    <definedName name="KA__Class_License_Institutions_6.1.2.1" localSheetId="1">#REF!</definedName>
    <definedName name="KA__Class_License_Institutions_6.1.2.1" localSheetId="0">#REF!</definedName>
    <definedName name="KA__Class_License_Institutions_6.1.2.1">#REF!</definedName>
    <definedName name="kama" localSheetId="1">{"Main Economic Indicators",#N/A,FALSE,"C"}</definedName>
    <definedName name="kama" localSheetId="0">{"Main Economic Indicators",#N/A,FALSE,"C"}</definedName>
    <definedName name="kama">{"Main Economic Indicators",#N/A,FALSE,"C"}</definedName>
    <definedName name="kb" localSheetId="1" hidden="1">{"Riqfin97",#N/A,FALSE,"Tran";"Riqfinpro",#N/A,FALSE,"Tran"}</definedName>
    <definedName name="kb" localSheetId="0" hidden="1">{"Riqfin97",#N/A,FALSE,"Tran";"Riqfinpro",#N/A,FALSE,"Tran"}</definedName>
    <definedName name="kb" hidden="1">{"Riqfin97",#N/A,FALSE,"Tran";"Riqfinpro",#N/A,FALSE,"Tran"}</definedName>
    <definedName name="KEND">#REF!</definedName>
    <definedName name="KeyList">#REF!</definedName>
    <definedName name="KHA__Class_License_Institutions_6.1.1.2">#REF!</definedName>
    <definedName name="KHA__Class_License_Institutions_6.1.2.2">#REF!</definedName>
    <definedName name="kio" localSheetId="1" hidden="1">{"Tab1",#N/A,FALSE,"P";"Tab2",#N/A,FALSE,"P"}</definedName>
    <definedName name="kio" localSheetId="0" hidden="1">{"Tab1",#N/A,FALSE,"P";"Tab2",#N/A,FALSE,"P"}</definedName>
    <definedName name="kio" hidden="1">{"Tab1",#N/A,FALSE,"P";"Tab2",#N/A,FALSE,"P"}</definedName>
    <definedName name="kiu" localSheetId="1" hidden="1">{"Riqfin97",#N/A,FALSE,"Tran";"Riqfinpro",#N/A,FALSE,"Tran"}</definedName>
    <definedName name="kiu" localSheetId="0" hidden="1">{"Riqfin97",#N/A,FALSE,"Tran";"Riqfinpro",#N/A,FALSE,"Tran"}</definedName>
    <definedName name="kiu" hidden="1">{"Riqfin97",#N/A,FALSE,"Tran";"Riqfinpro",#N/A,FALSE,"Tran"}</definedName>
    <definedName name="kjas" localSheetId="1" hidden="1">{"Riqfin97",#N/A,FALSE,"Tran";"Riqfinpro",#N/A,FALSE,"Tran"}</definedName>
    <definedName name="kjas" localSheetId="0"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 hidden="1">{"Main Economic Indicators",#N/A,FALSE,"C"}</definedName>
    <definedName name="kjkj" localSheetId="0" hidden="1">{"Main Economic Indicators",#N/A,FALSE,"C"}</definedName>
    <definedName name="kjkj" hidden="1">{"Main Economic Indicators",#N/A,FALSE,"C"}</definedName>
    <definedName name="kk" localSheetId="1" hidden="1">{"Tab1",#N/A,FALSE,"P";"Tab2",#N/A,FALSE,"P"}</definedName>
    <definedName name="kk" localSheetId="0" hidden="1">{"Tab1",#N/A,FALSE,"P";"Tab2",#N/A,FALSE,"P"}</definedName>
    <definedName name="kk" hidden="1">{"Tab1",#N/A,FALSE,"P";"Tab2",#N/A,FALSE,"P"}</definedName>
    <definedName name="kkk" localSheetId="1" hidden="1">{"Tab1",#N/A,FALSE,"P";"Tab2",#N/A,FALSE,"P"}</definedName>
    <definedName name="kkk" localSheetId="0" hidden="1">{"Tab1",#N/A,FALSE,"P";"Tab2",#N/A,FALSE,"P"}</definedName>
    <definedName name="kkk" hidden="1">{"Tab1",#N/A,FALSE,"P";"Tab2",#N/A,FALSE,"P"}</definedName>
    <definedName name="kkkk" hidden="1">#REF!</definedName>
    <definedName name="kkkkk" hidden="1">#REF!</definedName>
    <definedName name="kl" localSheetId="1" hidden="1">{"Riqfin97",#N/A,FALSE,"Tran";"Riqfinpro",#N/A,FALSE,"Tran"}</definedName>
    <definedName name="kl" localSheetId="0" hidden="1">{"Riqfin97",#N/A,FALSE,"Tran";"Riqfinpro",#N/A,FALSE,"Tran"}</definedName>
    <definedName name="kl">#REF!</definedName>
    <definedName name="kljlkh" localSheetId="1" hidden="1">{"TRADE_COMP",#N/A,FALSE,"TAB23APP";"BOP",#N/A,FALSE,"TAB6";"DOT",#N/A,FALSE,"TAB24APP";"EXTDEBT",#N/A,FALSE,"TAB25APP"}</definedName>
    <definedName name="kljlkh" localSheetId="0"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0" hidden="1">{"Tab1",#N/A,FALSE,"P";"Tab2",#N/A,FALSE,"P"}</definedName>
    <definedName name="km" hidden="1">{"Tab1",#N/A,FALSE,"P";"Tab2",#N/A,FALSE,"P"}</definedName>
    <definedName name="KMENU">#REF!</definedName>
    <definedName name="kol" localSheetId="1" hidden="1">#REF!</definedName>
    <definedName name="kol" localSheetId="0" hidden="1">#REF!</definedName>
    <definedName name="kol" hidden="1">#REF!</definedName>
    <definedName name="KOREA" localSheetId="1">#REF!</definedName>
    <definedName name="KOREA" localSheetId="0">#REF!</definedName>
    <definedName name="KOREA">#REF!</definedName>
    <definedName name="kossi" localSheetId="1" hidden="1">#REF!</definedName>
    <definedName name="kossi" localSheetId="0" hidden="1">#REF!</definedName>
    <definedName name="kossi" hidden="1">#REF!</definedName>
    <definedName name="ku" localSheetId="1">{"macro",#N/A,FALSE,"Macro";"smq2",#N/A,FALSE,"Data";"smq3",#N/A,FALSE,"Data";"smq4",#N/A,FALSE,"Data";"smq5",#N/A,FALSE,"Data";"smq6",#N/A,FALSE,"Data";"smq7",#N/A,FALSE,"Data";"smq8",#N/A,FALSE,"Data";"smq9",#N/A,FALSE,"Data"}</definedName>
    <definedName name="ku" localSheetId="0">{"macro",#N/A,FALSE,"Macro";"smq2",#N/A,FALSE,"Data";"smq3",#N/A,FALSE,"Data";"smq4",#N/A,FALSE,"Data";"smq5",#N/A,FALSE,"Data";"smq6",#N/A,FALSE,"Data";"smq7",#N/A,FALSE,"Data";"smq8",#N/A,FALSE,"Data";"smq9",#N/A,FALSE,"Data"}</definedName>
    <definedName name="ku">{"macro",#N/A,FALSE,"Macro";"smq2",#N/A,FALSE,"Data";"smq3",#N/A,FALSE,"Data";"smq4",#N/A,FALSE,"Data";"smq5",#N/A,FALSE,"Data";"smq6",#N/A,FALSE,"Data";"smq7",#N/A,FALSE,"Data";"smq8",#N/A,FALSE,"Data";"smq9",#N/A,FALSE,"Data"}</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#REF!</definedName>
    <definedName name="Label" localSheetId="1">#REF!</definedName>
    <definedName name="Label" localSheetId="0">#REF!</definedName>
    <definedName name="Label">#REF!</definedName>
    <definedName name="labels">#REF!</definedName>
    <definedName name="Labor" localSheetId="1">#REF!</definedName>
    <definedName name="Labor" localSheetId="0">#REF!</definedName>
    <definedName name="Labor">#REF!</definedName>
    <definedName name="Labor_Markets">#REF!</definedName>
    <definedName name="LANG" localSheetId="1">#REF!</definedName>
    <definedName name="LANG" localSheetId="0">#REF!</definedName>
    <definedName name="LANG">#REF!</definedName>
    <definedName name="last_EFF" localSheetId="1">#REF!</definedName>
    <definedName name="last_EFF" localSheetId="0">#REF!</definedName>
    <definedName name="last_EFF">#REF!</definedName>
    <definedName name="last_PRGF" localSheetId="1">#REF!</definedName>
    <definedName name="last_PRGF" localSheetId="0">#REF!</definedName>
    <definedName name="last_PRGF">#REF!</definedName>
    <definedName name="last_STBY" localSheetId="1">#REF!</definedName>
    <definedName name="last_STBY" localSheetId="0">#REF!</definedName>
    <definedName name="last_STBY">#REF!</definedName>
    <definedName name="last_trdyear">#REF!</definedName>
    <definedName name="LastHistYear">2020</definedName>
    <definedName name="lastobs">#REF!</definedName>
    <definedName name="Latvia" localSheetId="1">#REF!</definedName>
    <definedName name="Latvia" localSheetId="0">#REF!</definedName>
    <definedName name="Latvia">#REF!</definedName>
    <definedName name="LCM" localSheetId="1">#REF!</definedName>
    <definedName name="LCM" localSheetId="0">#REF!</definedName>
    <definedName name="LCM">#REF!</definedName>
    <definedName name="LCOECountries" localSheetId="1">#REF!</definedName>
    <definedName name="LCOECountries" localSheetId="0">#REF!</definedName>
    <definedName name="LCOECountries">#REF!</definedName>
    <definedName name="LCOEPolicies" localSheetId="1">#REF!</definedName>
    <definedName name="LCOEPolicies" localSheetId="0">#REF!</definedName>
    <definedName name="LCOEPolicies">#REF!</definedName>
    <definedName name="LE" localSheetId="1">#REF!</definedName>
    <definedName name="LE" localSheetId="0">#REF!</definedName>
    <definedName name="LE">#REF!</definedName>
    <definedName name="LEAP" localSheetId="1">#REF!</definedName>
    <definedName name="LEAP">#REF!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evelsUS">#REF!</definedName>
    <definedName name="LHEM" localSheetId="1">#REF!</definedName>
    <definedName name="LHEM" localSheetId="0">#REF!</definedName>
    <definedName name="LHEM">#REF!</definedName>
    <definedName name="LHM" localSheetId="1">#REF!</definedName>
    <definedName name="LHM" localSheetId="0">#REF!</definedName>
    <definedName name="LHM">#REF!</definedName>
    <definedName name="Liabilities_Total" localSheetId="1">#REF!</definedName>
    <definedName name="Liabilities_Total" localSheetId="0">#REF!</definedName>
    <definedName name="Liabilities_Total">#REF!</definedName>
    <definedName name="libor">#REF!</definedName>
    <definedName name="Licensed_Institutions_10.1.2.1.2.1">#REF!</definedName>
    <definedName name="limcount" hidden="1">3</definedName>
    <definedName name="LIPM">#REF!</definedName>
    <definedName name="Liquid_liabilities">#REF!</definedName>
    <definedName name="Liquidity_ratio">#REF!</definedName>
    <definedName name="liquidity_reserve">#REF!</definedName>
    <definedName name="lita">#N/A</definedName>
    <definedName name="Lithuania">#REF!</definedName>
    <definedName name="lkjh" localSheetId="1" hidden="1">{"Riqfin97",#N/A,FALSE,"Tran";"Riqfinpro",#N/A,FALSE,"Tran"}</definedName>
    <definedName name="lkjh" localSheetId="0" hidden="1">{"Riqfin97",#N/A,FALSE,"Tran";"Riqfinpro",#N/A,FALSE,"Tran"}</definedName>
    <definedName name="lkjh" hidden="1">{"Riqfin97",#N/A,FALSE,"Tran";"Riqfinpro",#N/A,FALSE,"Tran"}</definedName>
    <definedName name="ll" localSheetId="1" hidden="1">{"Tab1",#N/A,FALSE,"P";"Tab2",#N/A,FALSE,"P"}</definedName>
    <definedName name="ll" localSheetId="0" hidden="1">{"Tab1",#N/A,FALSE,"P";"Tab2",#N/A,FALSE,"P"}</definedName>
    <definedName name="ll" hidden="1">{"Tab1",#N/A,FALSE,"P";"Tab2",#N/A,FALSE,"P"}</definedName>
    <definedName name="LLF">#REF!</definedName>
    <definedName name="lll" localSheetId="1" hidden="1">{"Riqfin97",#N/A,FALSE,"Tran";"Riqfinpro",#N/A,FALSE,"Tran"}</definedName>
    <definedName name="lll" localSheetId="0" hidden="1">{"Riqfin97",#N/A,FALSE,"Tran";"Riqfinpro",#N/A,FALSE,"Tran"}</definedName>
    <definedName name="lll" hidden="1">{"Riqfin97",#N/A,FALSE,"Tran";"Riqfinpro",#N/A,FALSE,"Tran"}</definedName>
    <definedName name="llll" hidden="1">#REF!</definedName>
    <definedName name="lllll" localSheetId="1" hidden="1">{"Tab1",#N/A,FALSE,"P";"Tab2",#N/A,FALSE,"P"}</definedName>
    <definedName name="lllll" localSheetId="0" hidden="1">{"Tab1",#N/A,FALSE,"P";"Tab2",#N/A,FALSE,"P"}</definedName>
    <definedName name="lllll" hidden="1">{"Tab1",#N/A,FALSE,"P";"Tab2",#N/A,FALSE,"P"}</definedName>
    <definedName name="llllll" localSheetId="1" hidden="1">{"Minpmon",#N/A,FALSE,"Monthinput"}</definedName>
    <definedName name="llllll" localSheetId="0" hidden="1">{"Minpmon",#N/A,FALSE,"Monthinput"}</definedName>
    <definedName name="llllll" hidden="1">{"Minpmon",#N/A,FALSE,"Monthinput"}</definedName>
    <definedName name="llpsd">#REF!</definedName>
    <definedName name="LNG_Oil_weight">6.4841</definedName>
    <definedName name="Load_Op">#N/A</definedName>
    <definedName name="Loan_Against_Domestic_Bills_8.1">#REF!</definedName>
    <definedName name="Loan_Against_Foreign_Bills_8.2">#REF!</definedName>
    <definedName name="Loan_Loss_Provision_5.9">#REF!</definedName>
    <definedName name="Loan_Written_Off_8.">#REF!</definedName>
    <definedName name="loans" localSheetId="1">#REF!</definedName>
    <definedName name="loans" localSheetId="0">#REF!</definedName>
    <definedName name="loans">#REF!</definedName>
    <definedName name="Loans___Advances_6.">#REF!</definedName>
    <definedName name="Loans_Against_Collected_Bills_8.">#REF!</definedName>
    <definedName name="Local_Government_121">#REF!</definedName>
    <definedName name="Local_Government_6.1.1.9">#REF!</definedName>
    <definedName name="local_govt" localSheetId="1">#REF!</definedName>
    <definedName name="local_govt" localSheetId="0">#REF!</definedName>
    <definedName name="local_govt">#REF!</definedName>
    <definedName name="LOCPRICE">#REF!</definedName>
    <definedName name="LONS">#REF!</definedName>
    <definedName name="look_child2" localSheetId="1">#REF!</definedName>
    <definedName name="look_child2" localSheetId="0">#REF!</definedName>
    <definedName name="look_child2">#REF!</definedName>
    <definedName name="look_educ2" localSheetId="1">#REF!</definedName>
    <definedName name="look_educ2" localSheetId="0">#REF!</definedName>
    <definedName name="look_educ2">#REF!</definedName>
    <definedName name="look_pivot" localSheetId="1">#REF!</definedName>
    <definedName name="look_pivot" localSheetId="0">#REF!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OST">#REF!</definedName>
    <definedName name="lta" localSheetId="1" hidden="1">{"Riqfin97",#N/A,FALSE,"Tran";"Riqfinpro",#N/A,FALSE,"Tran"}</definedName>
    <definedName name="lta" localSheetId="0" hidden="1">{"Riqfin97",#N/A,FALSE,"Tran";"Riqfinpro",#N/A,FALSE,"Tran"}</definedName>
    <definedName name="lta" hidden="1">{"Riqfin97",#N/A,FALSE,"Tran";"Riqfinpro",#N/A,FALSE,"Tran"}</definedName>
    <definedName name="LULCM">#REF!</definedName>
    <definedName name="LUR">#N/A</definedName>
    <definedName name="Luxembourg">#REF!</definedName>
    <definedName name="Lyon">#REF!</definedName>
    <definedName name="m" localSheetId="1">#REF!</definedName>
    <definedName name="m" localSheetId="0">#REF!</definedName>
    <definedName name="m">#REF!</definedName>
    <definedName name="m_i">#REF!</definedName>
    <definedName name="m_i2">#REF!</definedName>
    <definedName name="m_mean">#REF!</definedName>
    <definedName name="m_r">#REF!</definedName>
    <definedName name="m1.00">#REF!</definedName>
    <definedName name="m1.01">#REF!</definedName>
    <definedName name="m1.02">#REF!</definedName>
    <definedName name="m1.03">#REF!</definedName>
    <definedName name="m1.04">#REF!</definedName>
    <definedName name="m1.05">#REF!</definedName>
    <definedName name="m1.06">#REF!</definedName>
    <definedName name="m1.91">#REF!</definedName>
    <definedName name="m1.92">#REF!</definedName>
    <definedName name="m1.93">#REF!</definedName>
    <definedName name="m1.94">#REF!</definedName>
    <definedName name="m1.95">#REF!</definedName>
    <definedName name="m1.96">#REF!</definedName>
    <definedName name="m1.97">#REF!</definedName>
    <definedName name="m1.98">#REF!</definedName>
    <definedName name="m1.99">#REF!</definedName>
    <definedName name="m10.00">#REF!</definedName>
    <definedName name="m10.01">#REF!</definedName>
    <definedName name="m10.02">#REF!</definedName>
    <definedName name="m10.03">#REF!</definedName>
    <definedName name="m10.04">#REF!</definedName>
    <definedName name="m10.05">#REF!</definedName>
    <definedName name="m10.06">#REF!</definedName>
    <definedName name="m10.91">#REF!</definedName>
    <definedName name="m10.92">#REF!</definedName>
    <definedName name="m10.93">#REF!</definedName>
    <definedName name="m10.94">#REF!</definedName>
    <definedName name="m10.95">#REF!</definedName>
    <definedName name="m10.96">#REF!</definedName>
    <definedName name="m10.97">#REF!</definedName>
    <definedName name="m10.98">#REF!</definedName>
    <definedName name="m10.99">#REF!</definedName>
    <definedName name="m11.00">#REF!</definedName>
    <definedName name="m11.01">#REF!</definedName>
    <definedName name="m11.02">#REF!</definedName>
    <definedName name="m11.03">#REF!</definedName>
    <definedName name="m11.04">#REF!</definedName>
    <definedName name="m11.05">#REF!</definedName>
    <definedName name="m11.06">#REF!</definedName>
    <definedName name="m11.91">#REF!</definedName>
    <definedName name="m11.92">#REF!</definedName>
    <definedName name="m11.93">#REF!</definedName>
    <definedName name="m11.94">#REF!</definedName>
    <definedName name="m11.95">#REF!</definedName>
    <definedName name="m11.96">#REF!</definedName>
    <definedName name="m11.97">#REF!</definedName>
    <definedName name="m11.98">#REF!</definedName>
    <definedName name="m11.99">#REF!</definedName>
    <definedName name="m12.00">#REF!</definedName>
    <definedName name="m12.01">#REF!</definedName>
    <definedName name="m12.02">#REF!</definedName>
    <definedName name="m12.03">#REF!</definedName>
    <definedName name="m12.04">#REF!</definedName>
    <definedName name="m12.05">#REF!</definedName>
    <definedName name="m12.06">#REF!</definedName>
    <definedName name="m12.91">#REF!</definedName>
    <definedName name="m12.92">#REF!</definedName>
    <definedName name="m12.93">#REF!</definedName>
    <definedName name="m12.94">#REF!</definedName>
    <definedName name="m12.95">#REF!</definedName>
    <definedName name="m12.96">#REF!</definedName>
    <definedName name="m12.97">#REF!</definedName>
    <definedName name="m12.98">#REF!</definedName>
    <definedName name="m12.99">#REF!</definedName>
    <definedName name="m2.00">#REF!</definedName>
    <definedName name="m2.01">#REF!</definedName>
    <definedName name="m2.02">#REF!</definedName>
    <definedName name="m2.03">#REF!</definedName>
    <definedName name="m2.04">#REF!</definedName>
    <definedName name="m2.05">#REF!</definedName>
    <definedName name="m2.06">#REF!</definedName>
    <definedName name="m2.91">#REF!</definedName>
    <definedName name="m2.92">#REF!</definedName>
    <definedName name="m2.93">#REF!</definedName>
    <definedName name="m2.94">#REF!</definedName>
    <definedName name="m2.95">#REF!</definedName>
    <definedName name="m2.96">#REF!</definedName>
    <definedName name="m2.97">#REF!</definedName>
    <definedName name="m2.98">#REF!</definedName>
    <definedName name="m2.99">#REF!</definedName>
    <definedName name="m3.00">#REF!</definedName>
    <definedName name="m3.01">#REF!</definedName>
    <definedName name="m3.02">#REF!</definedName>
    <definedName name="m3.03">#REF!</definedName>
    <definedName name="m3.04">#REF!</definedName>
    <definedName name="m3.05">#REF!</definedName>
    <definedName name="m3.06">#REF!</definedName>
    <definedName name="m3.91">#REF!</definedName>
    <definedName name="m3.92">#REF!</definedName>
    <definedName name="m3.93">#REF!</definedName>
    <definedName name="m3.94">#REF!</definedName>
    <definedName name="m3.95">#REF!</definedName>
    <definedName name="m3.96">#REF!</definedName>
    <definedName name="m3.97">#REF!</definedName>
    <definedName name="m3.98">#REF!</definedName>
    <definedName name="m3.99">#REF!</definedName>
    <definedName name="M3Bmark">OFFSET(#REF!,#REF!-3,0,#REF!-#REF!+3,1)</definedName>
    <definedName name="M3Bmark_2wRecalc">OFFSET(#REF!,#REF!-3,0,#REF!-#REF!+3,1)</definedName>
    <definedName name="M3Bubor">OFFSET(#REF!,#REF!-3,0,#REF!-#REF!+3,1)</definedName>
    <definedName name="M3Bubor_2wRecalc">OFFSET(#REF!,#REF!-3,0,#REF!-#REF!+3,1)</definedName>
    <definedName name="m4.00">#REF!</definedName>
    <definedName name="m4.01">#REF!</definedName>
    <definedName name="m4.02">#REF!</definedName>
    <definedName name="m4.03">#REF!</definedName>
    <definedName name="m4.04">#REF!</definedName>
    <definedName name="m4.05">#REF!</definedName>
    <definedName name="m4.06">#REF!</definedName>
    <definedName name="m4.91">#REF!</definedName>
    <definedName name="m4.92">#REF!</definedName>
    <definedName name="m4.93">#REF!</definedName>
    <definedName name="m4.94">#REF!</definedName>
    <definedName name="m4.95">#REF!</definedName>
    <definedName name="m4.96">#REF!</definedName>
    <definedName name="m4.97">#REF!</definedName>
    <definedName name="m4.98">#REF!</definedName>
    <definedName name="m4.99">#REF!</definedName>
    <definedName name="m5.00">#REF!</definedName>
    <definedName name="m5.01">#REF!</definedName>
    <definedName name="m5.02">#REF!</definedName>
    <definedName name="m5.03">#REF!</definedName>
    <definedName name="m5.04">#REF!</definedName>
    <definedName name="m5.05">#REF!</definedName>
    <definedName name="m5.06">#REF!</definedName>
    <definedName name="m5.91">#REF!</definedName>
    <definedName name="m5.92">#REF!</definedName>
    <definedName name="m5.93">#REF!</definedName>
    <definedName name="m5.94">#REF!</definedName>
    <definedName name="m5.95">#REF!</definedName>
    <definedName name="m5.96">#REF!</definedName>
    <definedName name="m5.97">#REF!</definedName>
    <definedName name="m5.98">#REF!</definedName>
    <definedName name="m5.99">#REF!</definedName>
    <definedName name="m6.00">#REF!</definedName>
    <definedName name="m6.01">#REF!</definedName>
    <definedName name="m6.02">#REF!</definedName>
    <definedName name="m6.03">#REF!</definedName>
    <definedName name="m6.04">#REF!</definedName>
    <definedName name="m6.05">#REF!</definedName>
    <definedName name="m6.06">#REF!</definedName>
    <definedName name="m6.91">#REF!</definedName>
    <definedName name="m6.92">#REF!</definedName>
    <definedName name="m6.93">#REF!</definedName>
    <definedName name="m6.94">#REF!</definedName>
    <definedName name="m6.95">#REF!</definedName>
    <definedName name="m6.96">#REF!</definedName>
    <definedName name="m6.97">#REF!</definedName>
    <definedName name="m6.98">#REF!</definedName>
    <definedName name="m6.99">#REF!</definedName>
    <definedName name="m7.00">#REF!</definedName>
    <definedName name="m7.01">#REF!</definedName>
    <definedName name="m7.02">#REF!</definedName>
    <definedName name="m7.03">#REF!</definedName>
    <definedName name="m7.04">#REF!</definedName>
    <definedName name="m7.05">#REF!</definedName>
    <definedName name="m7.06">#REF!</definedName>
    <definedName name="m7.91">#REF!</definedName>
    <definedName name="m7.92">#REF!</definedName>
    <definedName name="m7.93">#REF!</definedName>
    <definedName name="m7.94">#REF!</definedName>
    <definedName name="m7.95">#REF!</definedName>
    <definedName name="m7.96">#REF!</definedName>
    <definedName name="m7.97">#REF!</definedName>
    <definedName name="m7.98">#REF!</definedName>
    <definedName name="m7.99">#REF!</definedName>
    <definedName name="m8.00">#REF!</definedName>
    <definedName name="m8.01">#REF!</definedName>
    <definedName name="m8.02">#REF!</definedName>
    <definedName name="m8.03">#REF!</definedName>
    <definedName name="m8.04">#REF!</definedName>
    <definedName name="m8.05">#REF!</definedName>
    <definedName name="m8.06">#REF!</definedName>
    <definedName name="m8.91">#REF!</definedName>
    <definedName name="m8.92">#REF!</definedName>
    <definedName name="m8.93">#REF!</definedName>
    <definedName name="m8.94">#REF!</definedName>
    <definedName name="m8.95">#REF!</definedName>
    <definedName name="m8.96">#REF!</definedName>
    <definedName name="m8.97">#REF!</definedName>
    <definedName name="m8.98">#REF!</definedName>
    <definedName name="m8.99">#REF!</definedName>
    <definedName name="m9.00">#REF!</definedName>
    <definedName name="m9.01">#REF!</definedName>
    <definedName name="m9.02">#REF!</definedName>
    <definedName name="m9.03">#REF!</definedName>
    <definedName name="m9.04">#REF!</definedName>
    <definedName name="m9.05">#REF!</definedName>
    <definedName name="m9.06">#REF!</definedName>
    <definedName name="m9.91">#REF!</definedName>
    <definedName name="m9.92">#REF!</definedName>
    <definedName name="m9.93">#REF!</definedName>
    <definedName name="m9.94">#REF!</definedName>
    <definedName name="m9.95">#REF!</definedName>
    <definedName name="m9.96">#REF!</definedName>
    <definedName name="m9.97">#REF!</definedName>
    <definedName name="m9.98">#REF!</definedName>
    <definedName name="m9.99">#REF!</definedName>
    <definedName name="MA" localSheetId="1">#REF!</definedName>
    <definedName name="MA" localSheetId="0">#REF!</definedName>
    <definedName name="MA">#REF!</definedName>
    <definedName name="Machinery_Tools_66">#REF!</definedName>
    <definedName name="MACROS" localSheetId="1">#REF!</definedName>
    <definedName name="MACROS" localSheetId="0">#REF!</definedName>
    <definedName name="MACROS">#REF!</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p">"Map"</definedName>
    <definedName name="Margin_Accounts_3.6">#REF!</definedName>
    <definedName name="Margin_Nature_Loan_30">#REF!</definedName>
    <definedName name="Maturity_IDA">#REF!</definedName>
    <definedName name="Maturity_NC">#REF!</definedName>
    <definedName name="maxlag">#REF!</definedName>
    <definedName name="MCCCode" localSheetId="1">INDEX(CountryListArray, MATCH(MCCName, CountryListNames, 0), 2)</definedName>
    <definedName name="MCCCode" localSheetId="0">INDEX(CountryListArray, MATCH(MCCName, CountryListNames, 0), 2)</definedName>
    <definedName name="MCCCode">INDEX(CountryListArray, MATCH(MCCName, CountryListNames, 0), 2)</definedName>
    <definedName name="MCCName">#REF!</definedName>
    <definedName name="MCV">#N/A</definedName>
    <definedName name="MCV_B">#N/A</definedName>
    <definedName name="MCV_D">#N/A</definedName>
    <definedName name="MCV_N">#N/A</definedName>
    <definedName name="MCV_T">#N/A</definedName>
    <definedName name="MDRI_Column">#REF!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an_inc">#REF!</definedName>
    <definedName name="Medium_term_BOP_scenario" localSheetId="1">#REF!</definedName>
    <definedName name="Medium_term_BOP_scenario" localSheetId="0">#REF!</definedName>
    <definedName name="Medium_term_BOP_scenario">#REF!</definedName>
    <definedName name="medterm" localSheetId="1">#REF!</definedName>
    <definedName name="medterm" localSheetId="0">#REF!</definedName>
    <definedName name="medterm">#REF!</definedName>
    <definedName name="medtermdates" localSheetId="1">#REF!</definedName>
    <definedName name="medtermdates" localSheetId="0">#REF!</definedName>
    <definedName name="medtermdates">#REF!</definedName>
    <definedName name="medtermnames">#REF!</definedName>
    <definedName name="medtermnames2">#REF!</definedName>
    <definedName name="MENORES">#REF!</definedName>
    <definedName name="Metal_Products__Machinary___Electronic_Equipment___Assemblage_64">#REF!</definedName>
    <definedName name="Mexico" localSheetId="1">#REF!</definedName>
    <definedName name="Mexico" localSheetId="0">#REF!</definedName>
    <definedName name="Mexico">#REF!</definedName>
    <definedName name="MF__Assets_Total" localSheetId="1">#REF!</definedName>
    <definedName name="MF__Assets_Total" localSheetId="0">#REF!</definedName>
    <definedName name="MF__Assets_Total">#REF!</definedName>
    <definedName name="MF__Bank_Balance_2." localSheetId="1">#REF!</definedName>
    <definedName name="MF__Bank_Balance_2." localSheetId="0">#REF!</definedName>
    <definedName name="MF__Bank_Balance_2.">#REF!</definedName>
    <definedName name="MF__Borrowing_from_Nepal_Rastra_Bank_2.1" localSheetId="1">#REF!</definedName>
    <definedName name="MF__Borrowing_from_Nepal_Rastra_Bank_2.1" localSheetId="0">#REF!</definedName>
    <definedName name="MF__Borrowing_from_Nepal_Rastra_Bank_2.1">#REF!</definedName>
    <definedName name="MF__Borrowings_2." localSheetId="1">#REF!</definedName>
    <definedName name="MF__Borrowings_2." localSheetId="0">#REF!</definedName>
    <definedName name="MF__Borrowings_2.">#REF!</definedName>
    <definedName name="MF__Capital___Reserves_Fund_1.">#REF!</definedName>
    <definedName name="MF__Cash_Balance_1.">#REF!</definedName>
    <definedName name="MF__Deposits_3.">#REF!</definedName>
    <definedName name="MF__Expenses_not_Written_off_9.">#REF!</definedName>
    <definedName name="MF__Fixed_Assets_7.">#REF!</definedName>
    <definedName name="MF__General_Reserve_1.4">#REF!</definedName>
    <definedName name="MF__Individual_6.2">#REF!</definedName>
    <definedName name="MF__Institutional_6.1">#REF!</definedName>
    <definedName name="MF__Interest_Suspense_Account_5.14">#REF!</definedName>
    <definedName name="MF__Investment_on_Securities_Except_Shares_4.">#REF!</definedName>
    <definedName name="MF__Liabilities_Total">#REF!</definedName>
    <definedName name="MF__Loan_Loss_Provision_5.10">#REF!</definedName>
    <definedName name="MF__Loans___Advances_6.">#REF!</definedName>
    <definedName name="MF__Money_at_Call_3.">#REF!</definedName>
    <definedName name="MF__Non_Banking_Assets_10.">#REF!</definedName>
    <definedName name="MF__Other_Assets_8.">#REF!</definedName>
    <definedName name="MF__Other_Liabilities___Provisions_5.">#REF!</definedName>
    <definedName name="MF__Others_2.2">#REF!</definedName>
    <definedName name="MF__Paid_up_Capital_1.1">#REF!</definedName>
    <definedName name="MF__Profit___Loss_A_c_7.">#REF!</definedName>
    <definedName name="MF__Profit___Loss_Account_12.">#REF!</definedName>
    <definedName name="MF__Reconciliation_A_c_6.">#REF!</definedName>
    <definedName name="MF__Reconciliation_Account_11.">#REF!</definedName>
    <definedName name="MF__Retained_Earning_1.6">#REF!</definedName>
    <definedName name="MF__Shares___Other_Investments_5.">#REF!</definedName>
    <definedName name="MF_Additional_Loan_Loss_Provision_6.1.3">#REF!</definedName>
    <definedName name="MF_Bills_Purchase_and_Discount_2.1">#REF!</definedName>
    <definedName name="MF_Commission_2.2">#REF!</definedName>
    <definedName name="MF_Commission_and_Discount_2.">#REF!</definedName>
    <definedName name="MF_Commission_Expense_2.">#REF!</definedName>
    <definedName name="MF_Expenses_Total">#REF!</definedName>
    <definedName name="MF_General_Loan_loss_Provision_6.1.1">#REF!</definedName>
    <definedName name="MF_Income_from_Extra_Ordinary_transactions_7.">#REF!</definedName>
    <definedName name="MF_Income_Total">#REF!</definedName>
    <definedName name="MF_Interest_Expense_1.">#REF!</definedName>
    <definedName name="MF_Interest_Income_1.">#REF!</definedName>
    <definedName name="MF_Loan_loss_Provision_6.1">#REF!</definedName>
    <definedName name="MF_Loan_Written_Off_7.">#REF!</definedName>
    <definedName name="MF_Net_Loss_8.">#REF!</definedName>
    <definedName name="MF_Net_Profit_11.">#REF!</definedName>
    <definedName name="MF_Non_Operating_Expense_5.">#REF!</definedName>
    <definedName name="MF_Non_Operating_Income_4.">#REF!</definedName>
    <definedName name="MF_Office_Operating_Expenses_4.">#REF!</definedName>
    <definedName name="MF_On_Borrowing_1.2">#REF!</definedName>
    <definedName name="MF_On_Deposit_Liabilities_1.1">#REF!</definedName>
    <definedName name="MF_On_Investment_1.2">#REF!</definedName>
    <definedName name="MF_On_Loans_and_Advances_1.1">#REF!</definedName>
    <definedName name="MF_Other_Operating_Income_3.">#REF!</definedName>
    <definedName name="MF_Others_2.3">#REF!</definedName>
    <definedName name="MF_Provision_for_Income_Tax_10.">#REF!</definedName>
    <definedName name="MF_Provision_for_Loss_of_Other_Assets_6.4.">#REF!</definedName>
    <definedName name="MF_Provision_for_Loss_on_Investment_6.3.">#REF!</definedName>
    <definedName name="MF_Provision_for_Non_Banking_Assets_6.2.">#REF!</definedName>
    <definedName name="MF_Provision_for_Risk_6.">#REF!</definedName>
    <definedName name="MF_Provision_for_Staff_Bonus_9.">#REF!</definedName>
    <definedName name="MF_Recovery_of_written_off_Loan_6.">#REF!</definedName>
    <definedName name="MF_Special_Loan_Loss_Provision_6.1.2">#REF!</definedName>
    <definedName name="MF_Staff_Expense_3.">#REF!</definedName>
    <definedName name="MF_Write_Back_from_Provisions_for_loss_5.">#REF!</definedName>
    <definedName name="MFISCAL">#REF!</definedName>
    <definedName name="mflowsa">#REF!</definedName>
    <definedName name="mflowsq">#REF!</definedName>
    <definedName name="MICRO" localSheetId="1">#REF!</definedName>
    <definedName name="MICRO" localSheetId="0">#REF!</definedName>
    <definedName name="MICRO">#REF!</definedName>
    <definedName name="Minimum_working_balances" localSheetId="1">#REF!</definedName>
    <definedName name="Minimum_working_balances" localSheetId="0">#REF!</definedName>
    <definedName name="Minimum_working_balances">#REF!</definedName>
    <definedName name="Mining_Related_18">#REF!</definedName>
    <definedName name="MISC3" localSheetId="1">#REF!</definedName>
    <definedName name="MISC3" localSheetId="0">#REF!</definedName>
    <definedName name="MISC3">#REF!</definedName>
    <definedName name="MISC4" localSheetId="1">#REF!</definedName>
    <definedName name="MISC4" localSheetId="0">#REF!</definedName>
    <definedName name="MISC4">#REF!</definedName>
    <definedName name="Miscellaneous">#REF!</definedName>
    <definedName name="MissionCountry" localSheetId="1">#REF!</definedName>
    <definedName name="MissionCountry" localSheetId="0">#REF!</definedName>
    <definedName name="MissionCountry">#REF!</definedName>
    <definedName name="MktFin" localSheetId="1">#REF!</definedName>
    <definedName name="MktFin" localSheetId="0">#REF!</definedName>
    <definedName name="MktFin">#REF!</definedName>
    <definedName name="ml" localSheetId="1">{"macro",#N/A,FALSE,"Macro";"smq2",#N/A,FALSE,"Data";"smq3",#N/A,FALSE,"Data";"smq4",#N/A,FALSE,"Data";"smq5",#N/A,FALSE,"Data";"smq6",#N/A,FALSE,"Data";"smq7",#N/A,FALSE,"Data";"smq8",#N/A,FALSE,"Data";"smq9",#N/A,FALSE,"Data"}</definedName>
    <definedName name="ml" localSheetId="0">{"macro",#N/A,FALSE,"Macro";"smq2",#N/A,FALSE,"Data";"smq3",#N/A,FALSE,"Data";"smq4",#N/A,FALSE,"Data";"smq5",#N/A,FALSE,"Data";"smq6",#N/A,FALSE,"Data";"smq7",#N/A,FALSE,"Data";"smq8",#N/A,FALSE,"Data";"smq9",#N/A,FALSE,"Data"}</definedName>
    <definedName name="ml">{"macro",#N/A,FALSE,"Macro";"smq2",#N/A,FALSE,"Data";"smq3",#N/A,FALSE,"Data";"smq4",#N/A,FALSE,"Data";"smq5",#N/A,FALSE,"Data";"smq6",#N/A,FALSE,"Data";"smq7",#N/A,FALSE,"Data";"smq8",#N/A,FALSE,"Data";"smq9",#N/A,FALSE,"Data"}</definedName>
    <definedName name="mmm" localSheetId="1"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0" hidden="1">{"Tab1",#N/A,FALSE,"P";"Tab2",#N/A,FALSE,"P"}</definedName>
    <definedName name="mmmm" hidden="1">{"Tab1",#N/A,FALSE,"P";"Tab2",#N/A,FALSE,"P"}</definedName>
    <definedName name="mmmmm" localSheetId="1" hidden="1">{"Riqfin97",#N/A,FALSE,"Tran";"Riqfinpro",#N/A,FALSE,"Tran"}</definedName>
    <definedName name="mmmmm" localSheetId="0" hidden="1">{"Riqfin97",#N/A,FALSE,"Tran";"Riqfinpro",#N/A,FALSE,"Tran"}</definedName>
    <definedName name="mmmmm" hidden="1">{"Riqfin97",#N/A,FALSE,"Tran";"Riqfinpro",#N/A,FALSE,"Tran"}</definedName>
    <definedName name="mn" localSheetId="1" hidden="1">{"Riqfin97",#N/A,FALSE,"Tran";"Riqfinpro",#N/A,FALSE,"Tran"}</definedName>
    <definedName name="mn" localSheetId="0" hidden="1">{"Riqfin97",#N/A,FALSE,"Tran";"Riqfinpro",#N/A,FALSE,"Tran"}</definedName>
    <definedName name="mn" hidden="1">{"Riqfin97",#N/A,FALSE,"Tran";"Riqfinpro",#N/A,FALSE,"Tran"}</definedName>
    <definedName name="MNT_1_TB">#REF!</definedName>
    <definedName name="MNT_2_TB">#REF!</definedName>
    <definedName name="MNT_3_TB">#REF!</definedName>
    <definedName name="ModelStartYear">#REF!</definedName>
    <definedName name="Moldova" localSheetId="1">#REF!</definedName>
    <definedName name="Moldova" localSheetId="0">#REF!</definedName>
    <definedName name="Moldova">#REF!</definedName>
    <definedName name="Moldova__Balance_of_Payments__1994_98" localSheetId="1">#REF!</definedName>
    <definedName name="Moldova__Balance_of_Payments__1994_98" localSheetId="0">#REF!</definedName>
    <definedName name="Moldova__Balance_of_Payments__1994_98">#REF!</definedName>
    <definedName name="MON_SM" localSheetId="1">#REF!</definedName>
    <definedName name="MON_SM" localSheetId="0">#REF!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#REF!</definedName>
    <definedName name="mstocksq">#REF!</definedName>
    <definedName name="MT">#REF!</definedName>
    <definedName name="MT_DB">#REF!</definedName>
    <definedName name="mt_moneyprog" localSheetId="1">#REF!</definedName>
    <definedName name="mt_moneyprog" localSheetId="0">#REF!</definedName>
    <definedName name="mt_moneyprog">#REF!</definedName>
    <definedName name="MTCOMP" localSheetId="1">#REF!</definedName>
    <definedName name="MTCOMP" localSheetId="0">#REF!</definedName>
    <definedName name="MTCOMP">#REF!</definedName>
    <definedName name="MTDB">#REF!</definedName>
    <definedName name="mte" localSheetId="1" hidden="1">{"Riqfin97",#N/A,FALSE,"Tran";"Riqfinpro",#N/A,FALSE,"Tran"}</definedName>
    <definedName name="mte" localSheetId="0" hidden="1">{"Riqfin97",#N/A,FALSE,"Tran";"Riqfinpro",#N/A,FALSE,"Tran"}</definedName>
    <definedName name="mte" hidden="1">{"Riqfin97",#N/A,FALSE,"Tran";"Riqfinpro",#N/A,FALSE,"Tran"}</definedName>
    <definedName name="MtoeToBcmeq">41.868/36.1</definedName>
    <definedName name="MtoeToTWh">1/0.086</definedName>
    <definedName name="MTPROJ">#REF!</definedName>
    <definedName name="Municipios">#REF!</definedName>
    <definedName name="n" localSheetId="1" hidden="1">{"Minpmon",#N/A,FALSE,"Monthinput"}</definedName>
    <definedName name="n" localSheetId="0" hidden="1">{"Minpmon",#N/A,FALSE,"Monthinput"}</definedName>
    <definedName name="N">#REF!</definedName>
    <definedName name="n.a." localSheetId="1">#REF!</definedName>
    <definedName name="n.a." localSheetId="0">#REF!</definedName>
    <definedName name="n.a.">#REF!</definedName>
    <definedName name="NAME_G542" localSheetId="1">#REF!</definedName>
    <definedName name="NAME_G542" localSheetId="0">#REF!</definedName>
    <definedName name="NAME_G542">#REF!</definedName>
    <definedName name="NAME_GAS" localSheetId="1">#REF!</definedName>
    <definedName name="NAME_GAS" localSheetId="0">#REF!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Q">#REF!</definedName>
    <definedName name="Names_RawData" localSheetId="1">#REF!</definedName>
    <definedName name="Names_RawData" localSheetId="0">#REF!</definedName>
    <definedName name="Names_RawData">#REF!</definedName>
    <definedName name="Names_SAData" localSheetId="1">#REF!</definedName>
    <definedName name="Names_SAData" localSheetId="0">#REF!</definedName>
    <definedName name="Names_SAData">#REF!</definedName>
    <definedName name="NAMES_THEN">#REF!</definedName>
    <definedName name="names_w" localSheetId="1">#REF!</definedName>
    <definedName name="names_w" localSheetId="0">#REF!</definedName>
    <definedName name="names_w">#REF!</definedName>
    <definedName name="namestra">#REF!:#REF!</definedName>
    <definedName name="namesweo" localSheetId="1">#REF!</definedName>
    <definedName name="namesweo" localSheetId="0">#REF!</definedName>
    <definedName name="namesweo">#REF!</definedName>
    <definedName name="NatCurr">#REF!</definedName>
    <definedName name="National_Accounts">#REF!</definedName>
    <definedName name="nbvnbvnbv" localSheetId="1">{"Main Economic Indicators",#N/A,FALSE,"C"}</definedName>
    <definedName name="nbvnbvnbv" localSheetId="0">{"Main Economic Indicators",#N/A,FALSE,"C"}</definedName>
    <definedName name="nbvnbvnbv">{"Main Economic Indicators",#N/A,FALSE,"C"}</definedName>
    <definedName name="NCG">#N/A</definedName>
    <definedName name="NCG_R">#N/A</definedName>
    <definedName name="NCP">#N/A</definedName>
    <definedName name="NCP_R">#N/A</definedName>
    <definedName name="Ndf">#REF!</definedName>
    <definedName name="Nepal_Government_Securities_4.1">#REF!</definedName>
    <definedName name="Nepalese_Notes___Coins_1.1">#REF!</definedName>
    <definedName name="Net_Loss_9.">#REF!</definedName>
    <definedName name="Net_Profit_12.">#REF!</definedName>
    <definedName name="Net_uncommitted_usable_resources" localSheetId="1">#REF!</definedName>
    <definedName name="Net_uncommitted_usable_resources" localSheetId="0">#REF!</definedName>
    <definedName name="Net_uncommitted_usable_resources">#REF!</definedName>
    <definedName name="Netherlands" localSheetId="1">#REF!</definedName>
    <definedName name="Netherlands" localSheetId="0">#REF!</definedName>
    <definedName name="Netherlands">#REF!</definedName>
    <definedName name="Netherlands_Antilles" localSheetId="1">#REF!</definedName>
    <definedName name="Netherlands_Antilles" localSheetId="0">#REF!</definedName>
    <definedName name="Netherlands_Antilles">#REF!</definedName>
    <definedName name="new" localSheetId="1" hidden="1">{"TBILLS_ALL",#N/A,FALSE,"FITB_all"}</definedName>
    <definedName name="new" localSheetId="0" hidden="1">{"TBILLS_ALL",#N/A,FALSE,"FITB_all"}</definedName>
    <definedName name="new">#REF!</definedName>
    <definedName name="Newdate">#REF!</definedName>
    <definedName name="NewDates" localSheetId="1">OFFSET(AllDates,,6)</definedName>
    <definedName name="NewDates" localSheetId="0">OFFSET(AllDates,,6)</definedName>
    <definedName name="NewDates">OFFSET(AllDates,,6)</definedName>
    <definedName name="newm">#REF!</definedName>
    <definedName name="newnew" localSheetId="1" hidden="1">{"TBILLS_ALL",#N/A,FALSE,"FITB_all"}</definedName>
    <definedName name="newnew" localSheetId="0" hidden="1">{"TBILLS_ALL",#N/A,FALSE,"FITB_all"}</definedName>
    <definedName name="newnew" hidden="1">{"TBILLS_ALL",#N/A,FALSE,"FITB_all"}</definedName>
    <definedName name="NewOld">#REF!</definedName>
    <definedName name="newordervars">#REF!</definedName>
    <definedName name="NEWPL">#REF!</definedName>
    <definedName name="NewVintage">#REF!</definedName>
    <definedName name="NFA_assumptions" localSheetId="1">#REF!</definedName>
    <definedName name="NFA_assumptions" localSheetId="0">#REF!</definedName>
    <definedName name="NFA_assumptions">#REF!</definedName>
    <definedName name="NFBS79X89">#REF!</definedName>
    <definedName name="NFBS79X89T">#REF!</definedName>
    <definedName name="NFBS90X97">#REF!</definedName>
    <definedName name="NFBS90X97T">#REF!</definedName>
    <definedName name="NFI">#N/A</definedName>
    <definedName name="NFI_R">#N/A</definedName>
    <definedName name="NFIP">#REF!</definedName>
    <definedName name="nfrtrs" hidden="1">#REF!</definedName>
    <definedName name="NGDP">#N/A</definedName>
    <definedName name="NGDP_D">#REF!</definedName>
    <definedName name="NGDP_DG">#N/A</definedName>
    <definedName name="NGDP_FY">#REF!</definedName>
    <definedName name="NGDP_R">#N/A</definedName>
    <definedName name="NGDP_RG">#REF!</definedName>
    <definedName name="NGDPA" localSheetId="1">#REF!</definedName>
    <definedName name="NGDPA" localSheetId="0">#REF!</definedName>
    <definedName name="NGDPA">#REF!</definedName>
    <definedName name="NGS_NGDP">#N/A</definedName>
    <definedName name="nhgnnfg" localSheetId="1">{"Main Economic Indicators",#N/A,FALSE,"C"}</definedName>
    <definedName name="nhgnnfg" localSheetId="0">{"Main Economic Indicators",#N/A,FALSE,"C"}</definedName>
    <definedName name="nhgnnfg">{"Main Economic Indicators",#N/A,FALSE,"C"}</definedName>
    <definedName name="NINV">#N/A</definedName>
    <definedName name="NINV_R">#N/A</definedName>
    <definedName name="NIP">#REF!</definedName>
    <definedName name="NLG">#REF!</definedName>
    <definedName name="NM">#N/A</definedName>
    <definedName name="NM_R">#N/A</definedName>
    <definedName name="NMG">#REF!</definedName>
    <definedName name="NMG_R">#REF!</definedName>
    <definedName name="NMG_RG">#N/A</definedName>
    <definedName name="nn" localSheetId="1" hidden="1">{"Riqfin97",#N/A,FALSE,"Tran";"Riqfinpro",#N/A,FALSE,"Tran"}</definedName>
    <definedName name="nn" localSheetId="0" hidden="1">{"Riqfin97",#N/A,FALSE,"Tran";"Riqfinpro",#N/A,FALSE,"Tran"}</definedName>
    <definedName name="nn" hidden="1">{"Riqfin97",#N/A,FALSE,"Tran";"Riqfinpro",#N/A,FALSE,"Tran"}</definedName>
    <definedName name="NNAMES">#REF!</definedName>
    <definedName name="nnga" localSheetId="1" hidden="1">#REF!</definedName>
    <definedName name="nnga" localSheetId="0" hidden="1">#REF!</definedName>
    <definedName name="nnga" hidden="1">#REF!</definedName>
    <definedName name="nnn" localSheetId="1" hidden="1">{"Tab1",#N/A,FALSE,"P";"Tab2",#N/A,FALSE,"P"}</definedName>
    <definedName name="nnn" localSheetId="0" hidden="1">{"Tab1",#N/A,FALSE,"P";"Tab2",#N/A,FALSE,"P"}</definedName>
    <definedName name="nnn" hidden="1">{"Tab1",#N/A,FALSE,"P";"Tab2",#N/A,FALSE,"P"}</definedName>
    <definedName name="Non__Resident_6.3">#REF!</definedName>
    <definedName name="Non_Banking_Assets_12.">#REF!</definedName>
    <definedName name="Non_BRO" localSheetId="1">#REF!</definedName>
    <definedName name="Non_BRO" localSheetId="0">#REF!</definedName>
    <definedName name="Non_BRO">#REF!</definedName>
    <definedName name="Non_Financial_Govt._Institutions_4.4" localSheetId="1">#REF!</definedName>
    <definedName name="Non_Financial_Govt._Institutions_4.4" localSheetId="0">#REF!</definedName>
    <definedName name="Non_Financial_Govt._Institutions_4.4">#REF!</definedName>
    <definedName name="Non_Financial_Private_Institutions_10.1.2.1.1.7" localSheetId="1">#REF!</definedName>
    <definedName name="Non_Financial_Private_Institutions_10.1.2.1.1.7" localSheetId="0">#REF!</definedName>
    <definedName name="Non_Financial_Private_Institutions_10.1.2.1.1.7">#REF!</definedName>
    <definedName name="Non_Financial_Private_Institutions_10.1.2.1.2.3">#REF!</definedName>
    <definedName name="Non_food_Production_Related_36">#REF!</definedName>
    <definedName name="Non_Governmental_Securities_3">#REF!</definedName>
    <definedName name="Non_oil_GDP_Investment_Sensitivity">0.5/100</definedName>
    <definedName name="Non_Operating_Expense_6.">#REF!</definedName>
    <definedName name="Non_Operating_Income_5.">#REF!</definedName>
    <definedName name="Non_Resident_10.1.2.3">#REF!</definedName>
    <definedName name="Non_Resident_4.6">#REF!</definedName>
    <definedName name="Non_Resident_5.1.11">#REF!</definedName>
    <definedName name="NONLEAP" localSheetId="1">#REF!</definedName>
    <definedName name="NONLEAP" localSheetId="0">#REF!</definedName>
    <definedName name="NONLEAP">#REF!</definedName>
    <definedName name="Norway" localSheetId="1">#REF!</definedName>
    <definedName name="Norway" localSheetId="0">#REF!</definedName>
    <definedName name="Norway">#REF!</definedName>
    <definedName name="not_specified">#REF!</definedName>
    <definedName name="notsure" localSheetId="1" hidden="1">#REF!</definedName>
    <definedName name="notsure" localSheetId="0" hidden="1">#REF!</definedName>
    <definedName name="notsure" hidden="1">#REF!</definedName>
    <definedName name="NOW" localSheetId="1">#REF!</definedName>
    <definedName name="NOW" localSheetId="0">#REF!</definedName>
    <definedName name="NOW">#REF!</definedName>
    <definedName name="NRB_Bonds_1.2.3">#REF!</definedName>
    <definedName name="NRB_Bonds_4.2">#REF!</definedName>
    <definedName name="NTDD_RG">#N/A</definedName>
    <definedName name="NumRiskTable">#REF!</definedName>
    <definedName name="NX">#N/A</definedName>
    <definedName name="NX_R">#N/A</definedName>
    <definedName name="NXG">#REF!</definedName>
    <definedName name="NXG_R">#REF!</definedName>
    <definedName name="NXG_RG">#N/A</definedName>
    <definedName name="OBS">#REF!</definedName>
    <definedName name="OCEconomico">#REF!</definedName>
    <definedName name="odofg" localSheetId="1">#REF!</definedName>
    <definedName name="odofg" localSheetId="0">#REF!</definedName>
    <definedName name="odofg">#REF!</definedName>
    <definedName name="of_which_Currencies" localSheetId="1">#REF!</definedName>
    <definedName name="of_which_Currencies" localSheetId="0">#REF!</definedName>
    <definedName name="of_which_Currencies">#REF!</definedName>
    <definedName name="of_which_SDRs" localSheetId="1">#REF!</definedName>
    <definedName name="of_which_SDRs" localSheetId="0">#REF!</definedName>
    <definedName name="of_which_SDRs">#REF!</definedName>
    <definedName name="Office_Operating_Expenses_4.">#REF!</definedName>
    <definedName name="OHLC">"OHLC"</definedName>
    <definedName name="OilMMBtu_Bbl">#REF!</definedName>
    <definedName name="OilPrice">#REF!</definedName>
    <definedName name="OilPriceSelect">#REF!</definedName>
    <definedName name="OiOrgPro">#REF!</definedName>
    <definedName name="OK" localSheetId="1">'FM Database Apr 2025'!OK</definedName>
    <definedName name="OK" localSheetId="0">'Table of Contents'!OK</definedName>
    <definedName name="OK">#N/A</definedName>
    <definedName name="old" localSheetId="1" hidden="1">{"TBILLS_ALL",#N/A,FALSE,"FITB_all"}</definedName>
    <definedName name="old" localSheetId="0" hidden="1">{"TBILLS_ALL",#N/A,FALSE,"FITB_all"}</definedName>
    <definedName name="old" hidden="1">{"TBILLS_ALL",#N/A,FALSE,"FITB_all"}</definedName>
    <definedName name="Old_New_Scenario">#REF!</definedName>
    <definedName name="olicy">#REF!</definedName>
    <definedName name="oliu" localSheetId="1" hidden="1">{"WEO",#N/A,FALSE,"T"}</definedName>
    <definedName name="oliu" localSheetId="0" hidden="1">{"WEO",#N/A,FALSE,"T"}</definedName>
    <definedName name="oliu" hidden="1">{"WEO",#N/A,FALSE,"T"}</definedName>
    <definedName name="On_Agency_Balance_1.3">#REF!</definedName>
    <definedName name="On_Borrowing_1.2">#REF!</definedName>
    <definedName name="On_Call_Deposit_1.4">#REF!</definedName>
    <definedName name="On_Deposit_Liabilities_1.1">#REF!</definedName>
    <definedName name="On_Loans_and_Advances_1.1">#REF!</definedName>
    <definedName name="On_Others_1.5">#REF!</definedName>
    <definedName name="OnOff" localSheetId="1">#REF!</definedName>
    <definedName name="OnOff" localSheetId="0">#REF!</definedName>
    <definedName name="OnOff">#REF!</definedName>
    <definedName name="OnShow">#N/A</definedName>
    <definedName name="oo" localSheetId="1" hidden="1">{"Riqfin97",#N/A,FALSE,"Tran";"Riqfinpro",#N/A,FALSE,"Tran"}</definedName>
    <definedName name="oo" localSheetId="0" hidden="1">{"Riqfin97",#N/A,FALSE,"Tran";"Riqfinpro",#N/A,FALSE,"Tran"}</definedName>
    <definedName name="oo" hidden="1">{"Riqfin97",#N/A,FALSE,"Tran";"Riqfinpro",#N/A,FALSE,"Tran"}</definedName>
    <definedName name="ooo" localSheetId="1" hidden="1">{"Tab1",#N/A,FALSE,"P";"Tab2",#N/A,FALSE,"P"}</definedName>
    <definedName name="ooo" localSheetId="0" hidden="1">{"Tab1",#N/A,FALSE,"P";"Tab2",#N/A,FALSE,"P"}</definedName>
    <definedName name="ooo" hidden="1">{"Tab1",#N/A,FALSE,"P";"Tab2",#N/A,FALSE,"P"}</definedName>
    <definedName name="oooo" localSheetId="1" hidden="1">{"Tab1",#N/A,FALSE,"P";"Tab2",#N/A,FALSE,"P"}</definedName>
    <definedName name="oooo" localSheetId="0" hidden="1">{"Tab1",#N/A,FALSE,"P";"Tab2",#N/A,FALSE,"P"}</definedName>
    <definedName name="oooo" hidden="1">{"Tab1",#N/A,FALSE,"P";"Tab2",#N/A,FALSE,"P"}</definedName>
    <definedName name="op">#REF!</definedName>
    <definedName name="Opec">#REF!</definedName>
    <definedName name="OpexSens" localSheetId="1">#REF!</definedName>
    <definedName name="OpexSens" localSheetId="0">#REF!</definedName>
    <definedName name="OpexSens">#REF!</definedName>
    <definedName name="opu" localSheetId="1" hidden="1">{"Riqfin97",#N/A,FALSE,"Tran";"Riqfinpro",#N/A,FALSE,"Tran"}</definedName>
    <definedName name="opu" localSheetId="0" hidden="1">{"Riqfin97",#N/A,FALSE,"Tran";"Riqfinpro",#N/A,FALSE,"Tran"}</definedName>
    <definedName name="opu" hidden="1">{"Riqfin97",#N/A,FALSE,"Tran";"Riqfinpro",#N/A,FALSE,"Tran"}</definedName>
    <definedName name="oqui89" localSheetId="1" hidden="1">#REF!,#REF!,#REF!,#REF!,#REF!,#REF!,#REF!,#REF!</definedName>
    <definedName name="oqui89" localSheetId="0" hidden="1">#REF!,#REF!,#REF!,#REF!,#REF!,#REF!,#REF!,#REF!</definedName>
    <definedName name="oqui89" hidden="1">#REF!,#REF!,#REF!,#REF!,#REF!,#REF!,#REF!,#REF!</definedName>
    <definedName name="OrderTable" localSheetId="1" hidden="1">#REF!</definedName>
    <definedName name="OrderTable" localSheetId="0" hidden="1">#REF!</definedName>
    <definedName name="OrderTable">#REF!</definedName>
    <definedName name="orga">#REF!</definedName>
    <definedName name="orgao">#REF!</definedName>
    <definedName name="Orig" localSheetId="1" hidden="1">#REF!</definedName>
    <definedName name="Orig" localSheetId="0" hidden="1">#REF!</definedName>
    <definedName name="Orig" hidden="1">#REF!</definedName>
    <definedName name="Other_10.1.1.2" localSheetId="1">#REF!</definedName>
    <definedName name="Other_10.1.1.2" localSheetId="0">#REF!</definedName>
    <definedName name="Other_10.1.1.2">#REF!</definedName>
    <definedName name="Other_Borrowings_2.3" localSheetId="1">#REF!</definedName>
    <definedName name="Other_Borrowings_2.3">#REF!</definedName>
    <definedName name="Other_Financial_Institutions_10.1.2.1.1.5" localSheetId="1">#REF!</definedName>
    <definedName name="Other_Financial_Institutions_10.1.2.1.1.5">#REF!</definedName>
    <definedName name="Other_Financial_Institutions_10.1.2.1.2.2">#REF!</definedName>
    <definedName name="Other_Financial_Institutions_6.1.1.7">#REF!</definedName>
    <definedName name="Other_Financial_Institutions_6.1.2.4">#REF!</definedName>
    <definedName name="Other_Funds_2.8">#REF!</definedName>
    <definedName name="Other_Guarantee_39">#REF!</definedName>
    <definedName name="Other_Liabilities_5.">#REF!</definedName>
    <definedName name="Other_Licences_Institutions_6">#REF!</definedName>
    <definedName name="Other_License_Institutions_10.1.2.1.1.2">#REF!</definedName>
    <definedName name="Other_Non_agricultural_Product_19">#REF!</definedName>
    <definedName name="Other_Non_Financial_Institutions_4.5">#REF!</definedName>
    <definedName name="Other_Operating_Income_4.">#REF!</definedName>
    <definedName name="Other_Product_40">#REF!</definedName>
    <definedName name="Other_Reserve___Funds_1.7">#REF!</definedName>
    <definedName name="Other_Reserve_1.11">#REF!</definedName>
    <definedName name="Other_Services_109">#REF!</definedName>
    <definedName name="Others_10.1.3">#REF!</definedName>
    <definedName name="Others_10.11">#REF!</definedName>
    <definedName name="Others_2.3">#REF!</definedName>
    <definedName name="Others_3.9">#REF!</definedName>
    <definedName name="Others_Collateralwise_41">#REF!</definedName>
    <definedName name="Others_sectorwise_122">#REF!</definedName>
    <definedName name="Otras_Residuales" localSheetId="1">#REF!</definedName>
    <definedName name="Otras_Residuales" localSheetId="0">#REF!</definedName>
    <definedName name="Otras_Residuales">#REF!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dir">#REF!</definedName>
    <definedName name="outl" localSheetId="1">#REF!</definedName>
    <definedName name="outl" localSheetId="0">#REF!</definedName>
    <definedName name="outl">#REF!</definedName>
    <definedName name="outl2" localSheetId="1">#REF!</definedName>
    <definedName name="outl2" localSheetId="0">#REF!</definedName>
    <definedName name="outl2">#REF!</definedName>
    <definedName name="OUTLOOK" localSheetId="1">#REF!</definedName>
    <definedName name="OUTLOOK" localSheetId="0">#REF!</definedName>
    <definedName name="OUTLOOK">#REF!</definedName>
    <definedName name="OUTLOOK2">#REF!</definedName>
    <definedName name="outputFilePath">#REF!</definedName>
    <definedName name="outras">#REF!</definedName>
    <definedName name="Overall_Assessment">#REF!</definedName>
    <definedName name="Overdraft_6">#REF!</definedName>
    <definedName name="Overdue_Fixed_Deposits_3.8">#REF!</definedName>
    <definedName name="overid_flag">#REF!</definedName>
    <definedName name="Override" localSheetId="1">#REF!</definedName>
    <definedName name="Override" localSheetId="0">#REF!</definedName>
    <definedName name="Override">#REF!</definedName>
    <definedName name="Own_5">#REF!</definedName>
    <definedName name="p" localSheetId="1" hidden="1">{"Riqfin97",#N/A,FALSE,"Tran";"Riqfinpro",#N/A,FALSE,"Tran"}</definedName>
    <definedName name="p" localSheetId="0" hidden="1">{"Riqfin97",#N/A,FALSE,"Tran";"Riqfinpro",#N/A,FALSE,"Tran"}</definedName>
    <definedName name="p" hidden="1">{"Riqfin97",#N/A,FALSE,"Tran";"Riqfinpro",#N/A,FALSE,"Tran"}</definedName>
    <definedName name="P52N">#REF!</definedName>
    <definedName name="P6P7N">#REF!</definedName>
    <definedName name="P71N">#REF!</definedName>
    <definedName name="Page_1" localSheetId="1">#REF!</definedName>
    <definedName name="Page_1" localSheetId="0">#REF!</definedName>
    <definedName name="Page_1">#REF!</definedName>
    <definedName name="Page_2" localSheetId="1">#REF!</definedName>
    <definedName name="Page_2" localSheetId="0">#REF!</definedName>
    <definedName name="Page_2">#REF!</definedName>
    <definedName name="page2" localSheetId="1">#REF!</definedName>
    <definedName name="page2" localSheetId="0">#REF!</definedName>
    <definedName name="page2">#REF!</definedName>
    <definedName name="Page3" localSheetId="1">#REF!</definedName>
    <definedName name="Page3" localSheetId="0">#REF!</definedName>
    <definedName name="Page3">#REF!</definedName>
    <definedName name="PAGE5" localSheetId="1">#REF!</definedName>
    <definedName name="PAGE5" localSheetId="0">#REF!</definedName>
    <definedName name="PAGE5">#REF!</definedName>
    <definedName name="Paid_up_Capital_1.1" localSheetId="1">#REF!</definedName>
    <definedName name="Paid_up_Capital_1.1" localSheetId="0">#REF!</definedName>
    <definedName name="Paid_up_Capital_1.1">#REF!</definedName>
    <definedName name="Parmeshwar">#REF!</definedName>
    <definedName name="PARPA_Investimento">#N/A</definedName>
    <definedName name="PastMTDB">#REF!</definedName>
    <definedName name="PATH">#REF!</definedName>
    <definedName name="PATH_HD">#REF!</definedName>
    <definedName name="pauseflag">#REF!</definedName>
    <definedName name="PCPI" localSheetId="1">#REF!</definedName>
    <definedName name="PCPI" localSheetId="0">#REF!</definedName>
    <definedName name="PCPI">#REF!</definedName>
    <definedName name="PCPIE" localSheetId="1">#REF!</definedName>
    <definedName name="PCPIE" localSheetId="0">#REF!</definedName>
    <definedName name="PCPIE">#REF!</definedName>
    <definedName name="PCPIG">#N/A</definedName>
    <definedName name="PCSBasePrice">#REF!</definedName>
    <definedName name="PCSUnitCosts">#REF!</definedName>
    <definedName name="pe_blockdiag">#REF!</definedName>
    <definedName name="pe_blockdiagexc">#REF!</definedName>
    <definedName name="pe_exccountry">#REF!</definedName>
    <definedName name="pe_lambda">#REF!</definedName>
    <definedName name="pe_samplecov">#REF!</definedName>
    <definedName name="PEND" localSheetId="1">#REF!</definedName>
    <definedName name="PEND" localSheetId="0">#REF!</definedName>
    <definedName name="PEND">#REF!</definedName>
    <definedName name="Pension_Fund___Insurance_10.1.2.1.1.4" localSheetId="1">#REF!</definedName>
    <definedName name="Pension_Fund___Insurance_10.1.2.1.1.4" localSheetId="0">#REF!</definedName>
    <definedName name="Pension_Fund___Insurance_10.1.2.1.1.4">#REF!</definedName>
    <definedName name="Pension_Fund___Insurance_Companies_6.1.1.6" localSheetId="1">#REF!</definedName>
    <definedName name="Pension_Fund___Insurance_Companies_6.1.1.6" localSheetId="0">#REF!</definedName>
    <definedName name="Pension_Fund___Insurance_Companies_6.1.1.6">#REF!</definedName>
    <definedName name="percent" localSheetId="1">#REF!</definedName>
    <definedName name="percent" localSheetId="0">#REF!</definedName>
    <definedName name="Percent">#REF!</definedName>
    <definedName name="period">#REF!</definedName>
    <definedName name="Personal_Guarantee_36">#REF!</definedName>
    <definedName name="Petroecuador" localSheetId="1">#REF!</definedName>
    <definedName name="Petroecuador" localSheetId="0">#REF!</definedName>
    <definedName name="Petroecuador">#REF!</definedName>
    <definedName name="PHILIPPINES" localSheetId="1">#REF!</definedName>
    <definedName name="PHILIPPINES" localSheetId="0">#REF!</definedName>
    <definedName name="PHILIPPINES">#REF!</definedName>
    <definedName name="PIB">#REF!</definedName>
    <definedName name="PIBfTTcnT">#REF!</definedName>
    <definedName name="PIBP">#REF!</definedName>
    <definedName name="PIBPA">#REF!</definedName>
    <definedName name="PIBPN">#REF!</definedName>
    <definedName name="PieChart">"PieChart"</definedName>
    <definedName name="Pipeline_capex">#REF!</definedName>
    <definedName name="Pipeline_finance">#REF!</definedName>
    <definedName name="Pipeline_opex">#REF!</definedName>
    <definedName name="Pipeline_refinery_production_year">#REF!</definedName>
    <definedName name="pipeline_throughput">#REF!</definedName>
    <definedName name="Pipeline_timing">#REF!</definedName>
    <definedName name="PIPV">#REF!</definedName>
    <definedName name="pit" localSheetId="1" hidden="1">{"Riqfin97",#N/A,FALSE,"Tran";"Riqfinpro",#N/A,FALSE,"Tran"}</definedName>
    <definedName name="pit" localSheetId="0"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il">#REF!</definedName>
    <definedName name="pol" localSheetId="1" hidden="1">#REF!</definedName>
    <definedName name="pol" localSheetId="0" hidden="1">#REF!</definedName>
    <definedName name="pol" hidden="1">#REF!</definedName>
    <definedName name="Poland" localSheetId="1">#REF!</definedName>
    <definedName name="Poland" localSheetId="0">#REF!</definedName>
    <definedName name="Poland">#REF!</definedName>
    <definedName name="policy" localSheetId="1">#REF!</definedName>
    <definedName name="policy" localSheetId="0">#REF!</definedName>
    <definedName name="policy">#REF!</definedName>
    <definedName name="popl" localSheetId="1" hidden="1">#REF!</definedName>
    <definedName name="popl" localSheetId="0" hidden="1">#REF!</definedName>
    <definedName name="popl" hidden="1">#REF!</definedName>
    <definedName name="POpula">#REF!</definedName>
    <definedName name="population">#REF!</definedName>
    <definedName name="Ports" localSheetId="1">#REF!</definedName>
    <definedName name="Ports" localSheetId="0">#REF!</definedName>
    <definedName name="Ports">#REF!</definedName>
    <definedName name="Portugal" localSheetId="1">#REF!</definedName>
    <definedName name="Portugal" localSheetId="0">#REF!</definedName>
    <definedName name="Portugal">#REF!</definedName>
    <definedName name="Poverty_Elimination_Fund_2.6" localSheetId="1">#REF!</definedName>
    <definedName name="Poverty_Elimination_Fund_2.6" localSheetId="0">#REF!</definedName>
    <definedName name="Poverty_Elimination_Fund_2.6">#REF!</definedName>
    <definedName name="Power__Gas_and_Water_57">#REF!</definedName>
    <definedName name="pp" localSheetId="1" hidden="1">{"Riqfin97",#N/A,FALSE,"Tran";"Riqfinpro",#N/A,FALSE,"Tran"}</definedName>
    <definedName name="pp" localSheetId="0" hidden="1">{"Riqfin97",#N/A,FALSE,"Tran";"Riqfinpro",#N/A,FALSE,"Tran"}</definedName>
    <definedName name="pp" hidden="1">{"Riqfin97",#N/A,FALSE,"Tran";"Riqfinpro",#N/A,FALSE,"Tran"}</definedName>
    <definedName name="ppp" localSheetId="1" hidden="1">{"Riqfin97",#N/A,FALSE,"Tran";"Riqfinpro",#N/A,FALSE,"Tran"}</definedName>
    <definedName name="ppp" localSheetId="0" hidden="1">{"Riqfin97",#N/A,FALSE,"Tran";"Riqfinpro",#N/A,FALSE,"Tran"}</definedName>
    <definedName name="ppp" hidden="1">{"Riqfin97",#N/A,FALSE,"Tran";"Riqfinpro",#N/A,FALSE,"Tran"}</definedName>
    <definedName name="pppppp" localSheetId="1" hidden="1">{"Riqfin97",#N/A,FALSE,"Tran";"Riqfinpro",#N/A,FALSE,"Tran"}</definedName>
    <definedName name="pppppp" localSheetId="0" hidden="1">{"Riqfin97",#N/A,FALSE,"Tran";"Riqfinpro",#N/A,FALSE,"Tran"}</definedName>
    <definedName name="pppppp" hidden="1">{"Riqfin97",#N/A,FALSE,"Tran";"Riqfinpro",#N/A,FALSE,"Tran"}</definedName>
    <definedName name="PPPWGT">#N/A</definedName>
    <definedName name="Pr_tb_5">#REF!</definedName>
    <definedName name="Pr_tb_6">#REF!</definedName>
    <definedName name="Pr_tb_7">#REF!</definedName>
    <definedName name="Pr_tb_8">#REF!</definedName>
    <definedName name="Pr_tb_9">#REF!</definedName>
    <definedName name="Pr_tb_food0">#REF!</definedName>
    <definedName name="Pr_tb_food1">#REF!</definedName>
    <definedName name="Pr_tb_food2">#REF!</definedName>
    <definedName name="Pr_tb_food3">#REF!</definedName>
    <definedName name="Pr_tb1">#REF!</definedName>
    <definedName name="Pr_tb1b">#REF!</definedName>
    <definedName name="Pr_tb2">#REF!</definedName>
    <definedName name="Pr_tb2b">#REF!</definedName>
    <definedName name="Pr_tb3">#REF!</definedName>
    <definedName name="Pr_tb3b">#REF!</definedName>
    <definedName name="Pr_tb4">#REF!</definedName>
    <definedName name="Preisbasis">#REF!</definedName>
    <definedName name="Prepaid_Expenses_10.5">#REF!</definedName>
    <definedName name="PrevVintage">#REF!</definedName>
    <definedName name="PRGF_Total_Undrawn">#REF!</definedName>
    <definedName name="PriceList" localSheetId="1">#REF!</definedName>
    <definedName name="PriceList" localSheetId="0">#REF!</definedName>
    <definedName name="PriceList">#REF!</definedName>
    <definedName name="Prices">#REF!</definedName>
    <definedName name="PriceSelect">#REF!</definedName>
    <definedName name="PriceSens" localSheetId="1">#REF!</definedName>
    <definedName name="PriceSens" localSheetId="0">#REF!</definedName>
    <definedName name="PriceSens">#REF!</definedName>
    <definedName name="PRINT" localSheetId="1">#REF!</definedName>
    <definedName name="PRINT" localSheetId="0">#REF!</definedName>
    <definedName name="PRINT">#REF!</definedName>
    <definedName name="PRINT_A" localSheetId="1">#REF!</definedName>
    <definedName name="PRINT_A" localSheetId="0">#REF!</definedName>
    <definedName name="PRINT_A">#REF!</definedName>
    <definedName name="_xlnm.Print_Area" localSheetId="1">#REF!</definedName>
    <definedName name="_xlnm.Print_Area">#REF!</definedName>
    <definedName name="Print_Area_MI">#REF!</definedName>
    <definedName name="Print_Area_T3">#REF!</definedName>
    <definedName name="Print_Area_T4">#REF!</definedName>
    <definedName name="Print_Area_T5">#REF!</definedName>
    <definedName name="Print_Area_T6">#REF!</definedName>
    <definedName name="PRINT_B" localSheetId="1">#REF!</definedName>
    <definedName name="PRINT_B" localSheetId="0">#REF!</definedName>
    <definedName name="PRINT_B">#REF!</definedName>
    <definedName name="_xlnm.Print_Titles" localSheetId="1">#REF!</definedName>
    <definedName name="_xlnm.Print_Titles" localSheetId="0">#REF!</definedName>
    <definedName name="_xlnm.Print_Titles">#REF!</definedName>
    <definedName name="Print1" localSheetId="1">#REF!</definedName>
    <definedName name="Print1" localSheetId="0">#REF!</definedName>
    <definedName name="Print1">#REF!</definedName>
    <definedName name="Print2">#REF!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G">#REF!</definedName>
    <definedName name="PRINTG1">#REF!</definedName>
    <definedName name="PRINTG11">#REF!</definedName>
    <definedName name="PRINTH">#REF!</definedName>
    <definedName name="PRINTH11">#REF!</definedName>
    <definedName name="PRINTH2">#REF!</definedName>
    <definedName name="PRINTHP2">#REF!</definedName>
    <definedName name="PRINTI">#REF!</definedName>
    <definedName name="PRINTL">#REF!</definedName>
    <definedName name="PRINTL2">#REF!</definedName>
    <definedName name="PrintThis_Links">#REF!</definedName>
    <definedName name="PriorOrigem">#REF!</definedName>
    <definedName name="Private_Debt">#REF!</definedName>
    <definedName name="Private_Non_Financial_Corporations_6.1.1.11">#REF!</definedName>
    <definedName name="Private_Non_Financial_Institutions_6.1.2.6">#REF!</definedName>
    <definedName name="PrivateDebt">#REF!</definedName>
    <definedName name="proc">#REF!</definedName>
    <definedName name="ProdForm" localSheetId="1" hidden="1">#REF!</definedName>
    <definedName name="ProdForm" localSheetId="0" hidden="1">#REF!</definedName>
    <definedName name="ProdForm" hidden="1">#REF!</definedName>
    <definedName name="Product" localSheetId="1" hidden="1">#REF!</definedName>
    <definedName name="Product" localSheetId="0" hidden="1">#REF!</definedName>
    <definedName name="Product" hidden="1">#REF!</definedName>
    <definedName name="ProductionStartYear">#REF!</definedName>
    <definedName name="Profit___Loss_A_c_8.">#REF!</definedName>
    <definedName name="Profit___Loss_Account_15.">#REF!</definedName>
    <definedName name="profits" localSheetId="1">#REF!</definedName>
    <definedName name="profits" localSheetId="0">#REF!</definedName>
    <definedName name="profits">#REF!</definedName>
    <definedName name="proil" localSheetId="1">#REF!</definedName>
    <definedName name="proil" localSheetId="0">#REF!</definedName>
    <definedName name="proil">#REF!</definedName>
    <definedName name="PROJA">#N/A</definedName>
    <definedName name="Project" localSheetId="1">#REF!</definedName>
    <definedName name="Project" localSheetId="0">#REF!</definedName>
    <definedName name="Project">#REF!</definedName>
    <definedName name="ProjectData">#REF!</definedName>
    <definedName name="ProjectDataArray" localSheetId="1">#REF!</definedName>
    <definedName name="ProjectDataArray" localSheetId="0">#REF!</definedName>
    <definedName name="ProjectDataArray">#REF!</definedName>
    <definedName name="ProjectExampleEscalationBaseYear">#REF!</definedName>
    <definedName name="ProjectionYear">#REF!</definedName>
    <definedName name="Proposed_Bonus_Share_1.3">#REF!</definedName>
    <definedName name="Provision_for_Income_Tax_11.">#REF!</definedName>
    <definedName name="Provision_for_Loss_of_Other_Assets_7.5.">#REF!</definedName>
    <definedName name="Provision_for_Loss_on_Investment_7.3.">#REF!</definedName>
    <definedName name="Provision_for_Non_Banking_Assets_7.2.">#REF!</definedName>
    <definedName name="Provision_for_Staff_Bonus_10.">#REF!</definedName>
    <definedName name="prphalf">#REF!</definedName>
    <definedName name="PRPINTSEPT">#REF!</definedName>
    <definedName name="prueba" localSheetId="1">{"CN",#N/A,FALSE,"SEFI"}</definedName>
    <definedName name="prueba" localSheetId="0">{"CN",#N/A,FALSE,"SEFI"}</definedName>
    <definedName name="prueba">{"CN",#N/A,FALSE,"SEFI"}</definedName>
    <definedName name="PSI">#REF!</definedName>
    <definedName name="Public">#N/A</definedName>
    <definedName name="Public_Debt">#REF!</definedName>
    <definedName name="publica">#REF!</definedName>
    <definedName name="Publication_Status">#REF!</definedName>
    <definedName name="PublicationCSV">OFFSET(#REF!,0,0,COUNTA(#REF!),2)</definedName>
    <definedName name="PublicationStatus">#REF!</definedName>
    <definedName name="PublicDebt">#REF!</definedName>
    <definedName name="PubSecI">#REF!</definedName>
    <definedName name="PubW">#REF!</definedName>
    <definedName name="q">#REF!</definedName>
    <definedName name="q_\data\kor\cd_korlp" localSheetId="1">#REF!</definedName>
    <definedName name="q_\data\kor\cd_korlp" localSheetId="0">#REF!</definedName>
    <definedName name="q_\data\kor\cd_korlp">#REF!</definedName>
    <definedName name="Q_\DATA\S1\ECU\WEO\ECU_WEO.dmx" localSheetId="1">#REF!</definedName>
    <definedName name="Q_\DATA\S1\ECU\WEO\ECU_WEO.dmx" localSheetId="0">#REF!</definedName>
    <definedName name="Q_\DATA\S1\ECU\WEO\ECU_WEO.dmx">#REF!</definedName>
    <definedName name="q1.00">#REF!</definedName>
    <definedName name="q1.01">#REF!</definedName>
    <definedName name="q1.02">#REF!</definedName>
    <definedName name="q1.03">#REF!</definedName>
    <definedName name="q1.04">#REF!</definedName>
    <definedName name="q1.05">#REF!</definedName>
    <definedName name="q1.06">#REF!</definedName>
    <definedName name="q1.07">#REF!</definedName>
    <definedName name="q1.08">#REF!</definedName>
    <definedName name="q1.09">#REF!</definedName>
    <definedName name="q1.91">#REF!</definedName>
    <definedName name="q1.92">#REF!</definedName>
    <definedName name="q1.93">#REF!</definedName>
    <definedName name="q1.94">#REF!</definedName>
    <definedName name="q1.95">#REF!</definedName>
    <definedName name="q1.96">#REF!</definedName>
    <definedName name="q1.97">#REF!</definedName>
    <definedName name="q1.98">#REF!</definedName>
    <definedName name="q1.99">#REF!</definedName>
    <definedName name="q2.00">#REF!</definedName>
    <definedName name="q2.01">#REF!</definedName>
    <definedName name="q2.02">#REF!</definedName>
    <definedName name="q2.03">#REF!</definedName>
    <definedName name="q2.04">#REF!</definedName>
    <definedName name="q2.05">#REF!</definedName>
    <definedName name="q2.06">#REF!</definedName>
    <definedName name="q2.07">#REF!</definedName>
    <definedName name="q2.08">#REF!</definedName>
    <definedName name="q2.09">#REF!</definedName>
    <definedName name="q2.91">#REF!</definedName>
    <definedName name="q2.92">#REF!</definedName>
    <definedName name="q2.93">#REF!</definedName>
    <definedName name="q2.94">#REF!</definedName>
    <definedName name="q2.95">#REF!</definedName>
    <definedName name="q2.96">#REF!</definedName>
    <definedName name="q2.97">#REF!</definedName>
    <definedName name="q2.98">#REF!</definedName>
    <definedName name="q2.99">#REF!</definedName>
    <definedName name="q3.00">#REF!</definedName>
    <definedName name="q3.01">#REF!</definedName>
    <definedName name="q3.02">#REF!</definedName>
    <definedName name="q3.03">#REF!</definedName>
    <definedName name="q3.04">#REF!</definedName>
    <definedName name="q3.05">#REF!</definedName>
    <definedName name="q3.06">#REF!</definedName>
    <definedName name="q3.07">#REF!</definedName>
    <definedName name="q3.08">#REF!</definedName>
    <definedName name="q3.09">#REF!</definedName>
    <definedName name="q3.91">#REF!</definedName>
    <definedName name="q3.92">#REF!</definedName>
    <definedName name="q3.93">#REF!</definedName>
    <definedName name="q3.94">#REF!</definedName>
    <definedName name="q3.95">#REF!</definedName>
    <definedName name="q3.96">#REF!</definedName>
    <definedName name="q3.97">#REF!</definedName>
    <definedName name="q3.98">#REF!</definedName>
    <definedName name="q3.99">#REF!</definedName>
    <definedName name="q4.00">#REF!</definedName>
    <definedName name="q4.01">#REF!</definedName>
    <definedName name="q4.02">#REF!</definedName>
    <definedName name="q4.03">#REF!</definedName>
    <definedName name="q4.04">#REF!</definedName>
    <definedName name="q4.05">#REF!</definedName>
    <definedName name="q4.06">#REF!</definedName>
    <definedName name="q4.07">#REF!</definedName>
    <definedName name="q4.08">#REF!</definedName>
    <definedName name="q4.09">#REF!</definedName>
    <definedName name="q4.91">#REF!</definedName>
    <definedName name="q4.92">#REF!</definedName>
    <definedName name="q4.93">#REF!</definedName>
    <definedName name="q4.94">#REF!</definedName>
    <definedName name="q4.95">#REF!</definedName>
    <definedName name="q4.96">#REF!</definedName>
    <definedName name="q4.97">#REF!</definedName>
    <definedName name="q4.98">#REF!</definedName>
    <definedName name="q4.99">#REF!</definedName>
    <definedName name="Q6_" localSheetId="1">#REF!</definedName>
    <definedName name="Q6_" localSheetId="0">#REF!</definedName>
    <definedName name="Q6_">#REF!</definedName>
    <definedName name="qaz" localSheetId="1" hidden="1">{"Tab1",#N/A,FALSE,"P";"Tab2",#N/A,FALSE,"P"}</definedName>
    <definedName name="qaz" localSheetId="0"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0" hidden="1">{"Tab1",#N/A,FALSE,"P";"Tab2",#N/A,FALSE,"P"}</definedName>
    <definedName name="qer" hidden="1">{"Tab1",#N/A,FALSE,"P";"Tab2",#N/A,FALSE,"P"}</definedName>
    <definedName name="QFISCAL">#REF!</definedName>
    <definedName name="qq" hidden="1">#REF!</definedName>
    <definedName name="qqq" localSheetId="1" hidden="1">{"Minpmon",#N/A,FALSE,"Monthinput"}</definedName>
    <definedName name="qqq" localSheetId="0" hidden="1">{"Minpmon",#N/A,FALSE,"Monthinput"}</definedName>
    <definedName name="qqq" hidden="1">{"Minpmon",#N/A,FALSE,"Monthinput"}</definedName>
    <definedName name="qqqqq" localSheetId="1" hidden="1">{"Minpmon",#N/A,FALSE,"Monthinput"}</definedName>
    <definedName name="qqqqq" localSheetId="0" hidden="1">{"Minpmon",#N/A,FALSE,"Monthinput"}</definedName>
    <definedName name="qqqqq" hidden="1">{"Minpmon",#N/A,FALSE,"Monthinput"}</definedName>
    <definedName name="qqqqqq" localSheetId="1" hidden="1">{"Riqfin97",#N/A,FALSE,"Tran";"Riqfinpro",#N/A,FALSE,"Tran"}</definedName>
    <definedName name="qqqqqq" localSheetId="0" hidden="1">{"Riqfin97",#N/A,FALSE,"Tran";"Riqfinpro",#N/A,FALSE,"Tran"}</definedName>
    <definedName name="qqqqqq" hidden="1">{"Riqfin97",#N/A,FALSE,"Tran";"Riqfinpro",#N/A,FALSE,"Tran"}</definedName>
    <definedName name="qqqqqqqqqq" localSheetId="1" hidden="1">{"Riqfin97",#N/A,FALSE,"Tran";"Riqfinpro",#N/A,FALSE,"Tran"}</definedName>
    <definedName name="qqqqqqqqqq" localSheetId="0" hidden="1">{"Riqfin97",#N/A,FALSE,"Tran";"Riqfinpro",#N/A,FALSE,"Tran"}</definedName>
    <definedName name="qqqqqqqqqq" hidden="1">{"Riqfin97",#N/A,FALSE,"Tran";"Riqfinpro",#N/A,FALSE,"Tran"}</definedName>
    <definedName name="QTAB7">#REF!</definedName>
    <definedName name="QTAB7A">#REF!</definedName>
    <definedName name="qua99a" localSheetId="1">#REF!</definedName>
    <definedName name="qua99a" localSheetId="0">#REF!</definedName>
    <definedName name="qua99a">#REF!</definedName>
    <definedName name="qua99b" localSheetId="1">#REF!</definedName>
    <definedName name="qua99b" localSheetId="0">#REF!</definedName>
    <definedName name="qua99b">#REF!</definedName>
    <definedName name="quarterly_GDP" localSheetId="1">#REF!</definedName>
    <definedName name="quarterly_GDP" localSheetId="0">#REF!</definedName>
    <definedName name="quarterly_GDP">#REF!</definedName>
    <definedName name="quarterly_kroon">#REF!</definedName>
    <definedName name="QW">#REF!</definedName>
    <definedName name="qwer" localSheetId="1" hidden="1">{"Tab1",#N/A,FALSE,"P";"Tab2",#N/A,FALSE,"P"}</definedName>
    <definedName name="qwer" localSheetId="0" hidden="1">{"Tab1",#N/A,FALSE,"P";"Tab2",#N/A,FALSE,"P"}</definedName>
    <definedName name="qwer" hidden="1">{"Tab1",#N/A,FALSE,"P";"Tab2",#N/A,FALSE,"P"}</definedName>
    <definedName name="r_ADV">#REF!</definedName>
    <definedName name="r_EME">#REF!</definedName>
    <definedName name="Range_DownloadAnnual">#REF!</definedName>
    <definedName name="Range_DownloadMonth">#REF!</definedName>
    <definedName name="Range_DownloadQuarter">#REF!</definedName>
    <definedName name="rank">#REF!</definedName>
    <definedName name="RatingsLegend" localSheetId="1">#REF!</definedName>
    <definedName name="RatingsLegend" localSheetId="0">#REF!</definedName>
    <definedName name="RatingsLegend">#REF!</definedName>
    <definedName name="raw">#REF!</definedName>
    <definedName name="RawData" localSheetId="1">#REF!</definedName>
    <definedName name="RawData" localSheetId="0">#REF!</definedName>
    <definedName name="RawData">#REF!</definedName>
    <definedName name="RawData2" localSheetId="1">#REF!</definedName>
    <definedName name="RawData2" localSheetId="0">#REF!</definedName>
    <definedName name="RawData2">#REF!</definedName>
    <definedName name="rawWEOdata">#REF!</definedName>
    <definedName name="rawWEOtimeline">#REF!</definedName>
    <definedName name="RCArea" localSheetId="1" hidden="1">#REF!</definedName>
    <definedName name="RCArea" localSheetId="0" hidden="1">#REF!</definedName>
    <definedName name="RCArea" hidden="1">#REF!</definedName>
    <definedName name="re" hidden="1">#N/A</definedName>
    <definedName name="REAL" localSheetId="1">#REF!</definedName>
    <definedName name="Real" localSheetId="0">#REF!</definedName>
    <definedName name="Real">#REF!</definedName>
    <definedName name="Real_Estate_Loan_22">#REF!</definedName>
    <definedName name="Real_to_BOP">#REF!</definedName>
    <definedName name="REALSUM">#N/A</definedName>
    <definedName name="RealTermsYear">#REF!</definedName>
    <definedName name="Receita_orçamental">#REF!</definedName>
    <definedName name="Reconciliation_A_c_6.">#REF!</definedName>
    <definedName name="Reconciliation_Account_13.">#REF!</definedName>
    <definedName name="_xlnm.Recorder" localSheetId="1">#REF!</definedName>
    <definedName name="_xlnm.Recorder" localSheetId="0">#REF!</definedName>
    <definedName name="_xlnm.Recorder">#REF!</definedName>
    <definedName name="Recovery_of_written_off_Loan_7.">#REF!</definedName>
    <definedName name="REDBOP" localSheetId="1">#REF!</definedName>
    <definedName name="REDBOP" localSheetId="0">#REF!</definedName>
    <definedName name="REDBOP">#REF!</definedName>
    <definedName name="REDTbl3" localSheetId="1">#REF!</definedName>
    <definedName name="REDTbl3" localSheetId="0">#REF!</definedName>
    <definedName name="REDTbl3">#REF!</definedName>
    <definedName name="REDTbl4" localSheetId="1">#REF!</definedName>
    <definedName name="REDTbl4" localSheetId="0">#REF!</definedName>
    <definedName name="REDTbl4">#REF!</definedName>
    <definedName name="REDTbl5">#REF!</definedName>
    <definedName name="REDTbl6">#REF!</definedName>
    <definedName name="REDTbl7">#REF!</definedName>
    <definedName name="REDUC">#REF!</definedName>
    <definedName name="ree" localSheetId="1">{"Main Economic Indicators",#N/A,FALSE,"C"}</definedName>
    <definedName name="ree" localSheetId="0">{"Main Economic Indicators",#N/A,FALSE,"C"}</definedName>
    <definedName name="ree">{"Main Economic Indicators",#N/A,FALSE,"C"}</definedName>
    <definedName name="refinery_capacity_throughput">#REF!</definedName>
    <definedName name="refinery_capex">#REF!</definedName>
    <definedName name="Refinery_finance">#REF!</definedName>
    <definedName name="refinery_opex">#REF!</definedName>
    <definedName name="Refinery_Timing">#REF!</definedName>
    <definedName name="regcountries">#REF!</definedName>
    <definedName name="regcountriesx">#REF!</definedName>
    <definedName name="Regel" localSheetId="1">'FM Database Apr 2025'!Regel</definedName>
    <definedName name="Regel" localSheetId="0">'Table of Contents'!Regel</definedName>
    <definedName name="Regel">#N/A</definedName>
    <definedName name="RegimeData">#REF!</definedName>
    <definedName name="RegimeSelect">#REF!</definedName>
    <definedName name="region">#REF!</definedName>
    <definedName name="relief17">#REF!</definedName>
    <definedName name="Remittance">#REF!</definedName>
    <definedName name="Remittances">#REF!</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#REF!</definedName>
    <definedName name="Reporting_CountryCode">#REF!</definedName>
    <definedName name="Reporting_Currency">#REF!</definedName>
    <definedName name="Reporting_Frequency">#REF!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#REF!</definedName>
    <definedName name="Residential_Personal_Home_Loan__Up_to_Rs._10_million__21">#REF!</definedName>
    <definedName name="ResultsNames" localSheetId="1">#REF!</definedName>
    <definedName name="ResultsNames" localSheetId="0">#REF!</definedName>
    <definedName name="ResultsNames">#REF!</definedName>
    <definedName name="Retained_Earning_1.6">#REF!</definedName>
    <definedName name="rettttrr" localSheetId="1">{"Main Economic Indicators",#N/A,FALSE,"C"}</definedName>
    <definedName name="rettttrr" localSheetId="0">{"Main Economic Indicators",#N/A,FALSE,"C"}</definedName>
    <definedName name="rettttrr">{"Main Economic Indicators",#N/A,FALSE,"C"}</definedName>
    <definedName name="REV">#REF!</definedName>
    <definedName name="REV97M">#REF!</definedName>
    <definedName name="REV97Q">#REF!</definedName>
    <definedName name="revenue">#REF!</definedName>
    <definedName name="Revisions">#REF!</definedName>
    <definedName name="rfr" localSheetId="1">{"Main Economic Indicators",#N/A,FALSE,"C"}</definedName>
    <definedName name="rfr" localSheetId="0">{"Main Economic Indicators",#N/A,FALSE,"C"}</definedName>
    <definedName name="rfr">{"Main Economic Indicators",#N/A,FALSE,"C"}</definedName>
    <definedName name="rft" localSheetId="1" hidden="1">{"Riqfin97",#N/A,FALSE,"Tran";"Riqfinpro",#N/A,FALSE,"Tran"}</definedName>
    <definedName name="rft" localSheetId="0" hidden="1">{"Riqfin97",#N/A,FALSE,"Tran";"Riqfinpro",#N/A,FALSE,"Tran"}</definedName>
    <definedName name="rft" hidden="1">{"Riqfin97",#N/A,FALSE,"Tran";"Riqfinpro",#N/A,FALSE,"Tran"}</definedName>
    <definedName name="rfv" localSheetId="1" hidden="1">{"Tab1",#N/A,FALSE,"P";"Tab2",#N/A,FALSE,"P"}</definedName>
    <definedName name="rfv" localSheetId="0" hidden="1">{"Tab1",#N/A,FALSE,"P";"Tab2",#N/A,FALSE,"P"}</definedName>
    <definedName name="rfv" hidden="1">{"Tab1",#N/A,FALSE,"P";"Tab2",#N/A,FALSE,"P"}</definedName>
    <definedName name="rg" localSheetId="1">{"Main Economic Indicators",#N/A,FALSE,"C"}</definedName>
    <definedName name="rg" localSheetId="0">{"Main Economic Indicators",#N/A,FALSE,"C"}</definedName>
    <definedName name="rg">{"Main Economic Indicators",#N/A,FALSE,"C"}</definedName>
    <definedName name="RGCountry1">#REF!</definedName>
    <definedName name="RGDP">#REF!</definedName>
    <definedName name="RGDPA" localSheetId="1">#REF!</definedName>
    <definedName name="RGDPA" localSheetId="0">#REF!</definedName>
    <definedName name="RGDPA">#REF!</definedName>
    <definedName name="RgFdPartCsource" localSheetId="1">#REF!</definedName>
    <definedName name="RgFdPartCsource" localSheetId="0">#REF!</definedName>
    <definedName name="RgFdPartCsource">#REF!</definedName>
    <definedName name="RgFdPartEseries" localSheetId="1">#REF!</definedName>
    <definedName name="RgFdPartEseries" localSheetId="0">#REF!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#REF!</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ames">#REF!</definedName>
    <definedName name="rnames_long">#REF!</definedName>
    <definedName name="rnamesx">#REF!</definedName>
    <definedName name="rnamesx_long">#REF!</definedName>
    <definedName name="rngBefore">#REF!</definedName>
    <definedName name="rngCTYN">#REF!</definedName>
    <definedName name="rngDepartmentDrive">#REF!</definedName>
    <definedName name="rngEMailAddress">#REF!</definedName>
    <definedName name="rngErrorSort">#REF!</definedName>
    <definedName name="rngLastSave">#REF!</definedName>
    <definedName name="rngLastSent">#REF!</definedName>
    <definedName name="rngLastUpdate">#REF!</definedName>
    <definedName name="rngNeedsUpdate">#REF!</definedName>
    <definedName name="rngNews">#REF!</definedName>
    <definedName name="rngQuestChecked">#REF!</definedName>
    <definedName name="rngVTYN">#REF!</definedName>
    <definedName name="Romania" localSheetId="1">#REF!</definedName>
    <definedName name="Romania" localSheetId="0">#REF!</definedName>
    <definedName name="Romania">#REF!</definedName>
    <definedName name="RoundFactorLong">4</definedName>
    <definedName name="RoundFactorMed">3</definedName>
    <definedName name="RoundFactorShort">3</definedName>
    <definedName name="Row" localSheetId="1">#REF!</definedName>
    <definedName name="Row" localSheetId="0">#REF!</definedName>
    <definedName name="Row">#REF!</definedName>
    <definedName name="rr" localSheetId="1" hidden="1">{"Riqfin97",#N/A,FALSE,"Tran";"Riqfinpro",#N/A,FALSE,"Tran"}</definedName>
    <definedName name="rr" localSheetId="0" hidden="1">{"Riqfin97",#N/A,FALSE,"Tran";"Riqfinpro",#N/A,FALSE,"Tran"}</definedName>
    <definedName name="rr" hidden="1">{"Riqfin97",#N/A,FALSE,"Tran";"Riqfinpro",#N/A,FALSE,"Tran"}</definedName>
    <definedName name="rrr" localSheetId="1" hidden="1">{"Riqfin97",#N/A,FALSE,"Tran";"Riqfinpro",#N/A,FALSE,"Tran"}</definedName>
    <definedName name="rrr" localSheetId="0" hidden="1">{"Riqfin97",#N/A,FALSE,"Tran";"Riqfinpro",#N/A,FALSE,"Tran"}</definedName>
    <definedName name="rrr" hidden="1">{"Riqfin97",#N/A,FALSE,"Tran";"Riqfinpro",#N/A,FALSE,"Tran"}</definedName>
    <definedName name="rrrgg" localSheetId="1" hidden="1">{"Riqfin97",#N/A,FALSE,"Tran";"Riqfinpro",#N/A,FALSE,"Tran"}</definedName>
    <definedName name="rrrgg" localSheetId="0"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#REF!</definedName>
    <definedName name="rrrrrr" localSheetId="1" hidden="1">{"Tab1",#N/A,FALSE,"P";"Tab2",#N/A,FALSE,"P"}</definedName>
    <definedName name="rrrrrr" localSheetId="0" hidden="1">{"Tab1",#N/A,FALSE,"P";"Tab2",#N/A,FALSE,"P"}</definedName>
    <definedName name="rrrrrr" hidden="1">{"Tab1",#N/A,FALSE,"P";"Tab2",#N/A,FALSE,"P"}</definedName>
    <definedName name="rrrrrrr" localSheetId="1" hidden="1">{"Tab1",#N/A,FALSE,"P";"Tab2",#N/A,FALSE,"P"}</definedName>
    <definedName name="rrrrrrr" localSheetId="0" hidden="1">{"Tab1",#N/A,FALSE,"P";"Tab2",#N/A,FALSE,"P"}</definedName>
    <definedName name="rrrrrrr" hidden="1">{"Tab1",#N/A,FALSE,"P";"Tab2",#N/A,FALSE,"P"}</definedName>
    <definedName name="rrrrrrrrrr">#REF!</definedName>
    <definedName name="rs" localSheetId="1">{"BOP_TAB",#N/A,FALSE,"N";"MIDTERM_TAB",#N/A,FALSE,"O";"FUND_CRED",#N/A,FALSE,"P";"DEBT_TAB1",#N/A,FALSE,"Q";"DEBT_TAB2",#N/A,FALSE,"Q";"FORFIN_TAB1",#N/A,FALSE,"R";"FORFIN_TAB2",#N/A,FALSE,"R";"BOP_ANALY",#N/A,FALSE,"U"}</definedName>
    <definedName name="rs" localSheetId="0">{"BOP_TAB",#N/A,FALSE,"N";"MIDTERM_TAB",#N/A,FALSE,"O";"FUND_CRED",#N/A,FALSE,"P";"DEBT_TAB1",#N/A,FALSE,"Q";"DEBT_TAB2",#N/A,FALSE,"Q";"FORFIN_TAB1",#N/A,FALSE,"R";"FORFIN_TAB2",#N/A,FALSE,"R";"BOP_ANALY",#N/A,FALSE,"U"}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 hidden="1">{"Minpmon",#N/A,FALSE,"Monthinput"}</definedName>
    <definedName name="rt" localSheetId="0" hidden="1">{"Minpmon",#N/A,FALSE,"Monthinput"}</definedName>
    <definedName name="rt" hidden="1">{"Minpmon",#N/A,FALSE,"Monthinput"}</definedName>
    <definedName name="rte" localSheetId="1" hidden="1">{"Riqfin97",#N/A,FALSE,"Tran";"Riqfinpro",#N/A,FALSE,"Tran"}</definedName>
    <definedName name="rte" localSheetId="0" hidden="1">{"Riqfin97",#N/A,FALSE,"Tran";"Riqfinpro",#N/A,FALSE,"Tran"}</definedName>
    <definedName name="rte" hidden="1">{"Riqfin97",#N/A,FALSE,"Tran";"Riqfinpro",#N/A,FALSE,"Tran"}</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 localSheetId="1">{"Main Economic Indicators",#N/A,FALSE,"C"}</definedName>
    <definedName name="rtr" localSheetId="0">{"Main Economic Indicators",#N/A,FALSE,"C"}</definedName>
    <definedName name="rtr">{"Main Economic Indicators",#N/A,FALSE,"C"}</definedName>
    <definedName name="rtre" localSheetId="1" hidden="1">{"Main Economic Indicators",#N/A,FALSE,"C"}</definedName>
    <definedName name="rtre" localSheetId="0" hidden="1">{"Main Economic Indicators",#N/A,FALSE,"C"}</definedName>
    <definedName name="rtre" hidden="1">{"Main Economic Indicators",#N/A,FALSE,"C"}</definedName>
    <definedName name="rty" localSheetId="1" hidden="1">{"Riqfin97",#N/A,FALSE,"Tran";"Riqfinpro",#N/A,FALSE,"Tran"}</definedName>
    <definedName name="rty" localSheetId="0"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#REF!</definedName>
    <definedName name="Rural_Self_Reliance_Fund_2.7">#REF!</definedName>
    <definedName name="Russia" localSheetId="1">#REF!</definedName>
    <definedName name="Russia" localSheetId="0">#REF!</definedName>
    <definedName name="Russia">#REF!</definedName>
    <definedName name="Rwvu.Export." localSheetId="1" hidden="1">#REF!,#REF!</definedName>
    <definedName name="Rwvu.Export." localSheetId="0" hidden="1">#REF!,#REF!</definedName>
    <definedName name="Rwvu.Export." hidden="1">#REF!,#REF!</definedName>
    <definedName name="Rwvu.IMPORT." localSheetId="1" hidden="1">#REF!</definedName>
    <definedName name="Rwvu.IMPORT." localSheetId="0" hidden="1">#REF!</definedName>
    <definedName name="Rwvu.IMPORT." hidden="1">#REF!</definedName>
    <definedName name="Rwvu.PLA2." localSheetId="1" hidden="1">#REF!</definedName>
    <definedName name="Rwvu.PLA2." localSheetId="0" hidden="1">#REF!</definedName>
    <definedName name="Rwvu.PLA2." hidden="1">#REF!</definedName>
    <definedName name="Rwvu.Print." hidden="1">#N/A</definedName>
    <definedName name="Rwvu.sa97." hidden="1">#REF!,#REF!,#REF!,#REF!</definedName>
    <definedName name="Rwvu.snh." localSheetId="1" hidden="1">#REF!,#REF!,#REF!,#REF!</definedName>
    <definedName name="Rwvu.snh." localSheetId="0" hidden="1">#REF!,#REF!,#REF!,#REF!</definedName>
    <definedName name="Rwvu.snh." hidden="1">#REF!,#REF!,#REF!,#REF!</definedName>
    <definedName name="rx" localSheetId="1" hidden="1">#REF!</definedName>
    <definedName name="rx" localSheetId="0" hidden="1">#REF!</definedName>
    <definedName name="rx" hidden="1">#REF!</definedName>
    <definedName name="rXDR">#REF!</definedName>
    <definedName name="ry" localSheetId="1" hidden="1">#REF!</definedName>
    <definedName name="ry" localSheetId="0" hidden="1">#REF!</definedName>
    <definedName name="ry" hidden="1">#REF!</definedName>
    <definedName name="s" localSheetId="1" hidden="1">#REF!</definedName>
    <definedName name="s" localSheetId="0" hidden="1">#REF!</definedName>
    <definedName name="s" hidden="1">#REF!</definedName>
    <definedName name="s_map">#REF!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 localSheetId="1">{"Main Economic Indicators",#N/A,FALSE,"C"}</definedName>
    <definedName name="saaaaaaaa" localSheetId="0">{"Main Economic Indicators",#N/A,FALSE,"C"}</definedName>
    <definedName name="saaaaaaaa">{"Main Economic Indicators",#N/A,FALSE,"C"}</definedName>
    <definedName name="sad" localSheetId="1" hidden="1">{"Riqfin97",#N/A,FALSE,"Tran";"Riqfinpro",#N/A,FALSE,"Tran"}</definedName>
    <definedName name="sad" localSheetId="0"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#REF!</definedName>
    <definedName name="SAVE" localSheetId="1">#REF!</definedName>
    <definedName name="SAVE" localSheetId="0">#REF!</definedName>
    <definedName name="SAVE">#REF!</definedName>
    <definedName name="Save_Op">#N/A</definedName>
    <definedName name="SavedResults" localSheetId="1">#REF!</definedName>
    <definedName name="SavedResults" localSheetId="0">#REF!</definedName>
    <definedName name="SavedResults">#REF!</definedName>
    <definedName name="Saving___Credit_Cooperatives_10.1.2.1.1.3">#REF!</definedName>
    <definedName name="Saving___Credit_Cooperatives_6.1.1.5">#REF!</definedName>
    <definedName name="Saving_Account_1.1.1">#REF!</definedName>
    <definedName name="SBPS">#REF!</definedName>
    <definedName name="SBÜW">#REF!</definedName>
    <definedName name="Scale">#REF!</definedName>
    <definedName name="Scale_Def">#REF!</definedName>
    <definedName name="Scale1">#REF!</definedName>
    <definedName name="Scatter">"Scatter"</definedName>
    <definedName name="SCEN_E" localSheetId="1">#REF!</definedName>
    <definedName name="SCEN_E" localSheetId="0">#REF!</definedName>
    <definedName name="SCEN_E">#REF!</definedName>
    <definedName name="ScenariosCSV" localSheetId="1">OFFSET(#REF!,0,0,COUNTA(#REF!),3)</definedName>
    <definedName name="ScenariosCSV" localSheetId="0">OFFSET(#REF!,0,0,COUNTA(#REF!),3)</definedName>
    <definedName name="ScenariosCSV">OFFSET(#REF!,0,0,COUNTA(#REF!),3)</definedName>
    <definedName name="sd">#N/A</definedName>
    <definedName name="sddffd" localSheetId="1">{"Main Economic Indicators",#N/A,FALSE,"C"}</definedName>
    <definedName name="sddffd" localSheetId="0">{"Main Economic Indicators",#N/A,FALSE,"C"}</definedName>
    <definedName name="sddffd">{"Main Economic Indicators",#N/A,FALSE,"C"}</definedName>
    <definedName name="sdf" localSheetId="1" hidden="1">{"Main Economic Indicators",#N/A,FALSE,"C"}</definedName>
    <definedName name="sdf" localSheetId="0" hidden="1">{"Main Economic Indicators",#N/A,FALSE,"C"}</definedName>
    <definedName name="sdf" hidden="1">{"Main Economic Indicators",#N/A,FALSE,"C"}</definedName>
    <definedName name="sdhighaoidfj" localSheetId="1">{"macro",#N/A,FALSE,"Macro";"smq2",#N/A,FALSE,"Data";"smq3",#N/A,FALSE,"Data";"smq4",#N/A,FALSE,"Data";"smq5",#N/A,FALSE,"Data";"smq6",#N/A,FALSE,"Data";"smq7",#N/A,FALSE,"Data";"smq8",#N/A,FALSE,"Data";"smq9",#N/A,FALSE,"Data"}</definedName>
    <definedName name="sdhighaoidfj" localSheetId="0">{"macro",#N/A,FALSE,"Macro";"smq2",#N/A,FALSE,"Data";"smq3",#N/A,FALSE,"Data";"smq4",#N/A,FALSE,"Data";"smq5",#N/A,FALSE,"Data";"smq6",#N/A,FALSE,"Data";"smq7",#N/A,FALSE,"Data";"smq8",#N/A,FALSE,"Data";"smq9",#N/A,FALSE,"Data"}</definedName>
    <definedName name="sdhighaoidfj">{"macro",#N/A,FALSE,"Macro";"smq2",#N/A,FALSE,"Data";"smq3",#N/A,FALSE,"Data";"smq4",#N/A,FALSE,"Data";"smq5",#N/A,FALSE,"Data";"smq6",#N/A,FALSE,"Data";"smq7",#N/A,FALSE,"Data";"smq8",#N/A,FALSE,"Data";"smq9",#N/A,FALSE,"Data"}</definedName>
    <definedName name="sdkljsdklf" localSheetId="1" hidden="1">{"Main Economic Indicators",#N/A,FALSE,"C"}</definedName>
    <definedName name="sdkljsdklf" localSheetId="0" hidden="1">{"Main Economic Indicators",#N/A,FALSE,"C"}</definedName>
    <definedName name="sdkljsdklf" hidden="1">{"Main Economic Indicators",#N/A,FALSE,"C"}</definedName>
    <definedName name="sdlifjwerf" localSheetId="1">{"macro",#N/A,FALSE,"Macro";"smq2",#N/A,FALSE,"Data";"smq3",#N/A,FALSE,"Data";"smq4",#N/A,FALSE,"Data";"smq5",#N/A,FALSE,"Data";"smq6",#N/A,FALSE,"Data";"smq7",#N/A,FALSE,"Data";"smq8",#N/A,FALSE,"Data";"smq9",#N/A,FALSE,"Data"}</definedName>
    <definedName name="sdlifjwerf" localSheetId="0">{"macro",#N/A,FALSE,"Macro";"smq2",#N/A,FALSE,"Data";"smq3",#N/A,FALSE,"Data";"smq4",#N/A,FALSE,"Data";"smq5",#N/A,FALSE,"Data";"smq6",#N/A,FALSE,"Data";"smq7",#N/A,FALSE,"Data";"smq8",#N/A,FALSE,"Data";"smq9",#N/A,FALSE,"Data"}</definedName>
    <definedName name="sdlifjwerf">{"macro",#N/A,FALSE,"Macro";"smq2",#N/A,FALSE,"Data";"smq3",#N/A,FALSE,"Data";"smq4",#N/A,FALSE,"Data";"smq5",#N/A,FALSE,"Data";"smq6",#N/A,FALSE,"Data";"smq7",#N/A,FALSE,"Data";"smq8",#N/A,FALSE,"Data";"smq9",#N/A,FALSE,"Data"}</definedName>
    <definedName name="sdr" localSheetId="1" hidden="1">{"Riqfin97",#N/A,FALSE,"Tran";"Riqfinpro",#N/A,FALSE,"Tran"}</definedName>
    <definedName name="sdr" localSheetId="0" hidden="1">{"Riqfin97",#N/A,FALSE,"Tran";"Riqfinpro",#N/A,FALSE,"Tran"}</definedName>
    <definedName name="sdr" hidden="1">{"Riqfin97",#N/A,FALSE,"Tran";"Riqfinpro",#N/A,FALSE,"Tran"}</definedName>
    <definedName name="SDRs">#REF!</definedName>
    <definedName name="sds.dr" localSheetId="1">{"Main Economic Indicators",#N/A,FALSE,"C"}</definedName>
    <definedName name="sds.dr" localSheetId="0">{"Main Economic Indicators",#N/A,FALSE,"C"}</definedName>
    <definedName name="sds.dr">{"Main Economic Indicators",#N/A,FALSE,"C"}</definedName>
    <definedName name="sdsd" localSheetId="1" hidden="1">{"Riqfin97",#N/A,FALSE,"Tran";"Riqfinpro",#N/A,FALSE,"Tran"}</definedName>
    <definedName name="sdsd" localSheetId="0" hidden="1">{"Riqfin97",#N/A,FALSE,"Tran";"Riqfinpro",#N/A,FALSE,"Tran"}</definedName>
    <definedName name="sdsd" hidden="1">{"Riqfin97",#N/A,FALSE,"Tran";"Riqfinpro",#N/A,FALSE,"Tran"}</definedName>
    <definedName name="SecDiPvSI">#REF!</definedName>
    <definedName name="Sector">#REF!</definedName>
    <definedName name="SEI" localSheetId="1">#REF!</definedName>
    <definedName name="SEI" localSheetId="0">#REF!</definedName>
    <definedName name="SEI">#REF!</definedName>
    <definedName name="Sel_Econ_Ind" localSheetId="1">#REF!</definedName>
    <definedName name="Sel_Econ_Ind" localSheetId="0">#REF!</definedName>
    <definedName name="Sel_Econ_Ind">#REF!</definedName>
    <definedName name="SelectedCase">#REF!</definedName>
    <definedName name="sencount" hidden="1">2</definedName>
    <definedName name="SensCapIntEx">#REF!</definedName>
    <definedName name="SensCapTanEx">#REF!</definedName>
    <definedName name="SensDevEx">#REF!</definedName>
    <definedName name="SensExplore">#REF!</definedName>
    <definedName name="SensGlobalCosts">#REF!</definedName>
    <definedName name="SensOpex">#REF!</definedName>
    <definedName name="SensPrice">#REF!</definedName>
    <definedName name="SensPriceResult">#REF!</definedName>
    <definedName name="SensProd">#REF!</definedName>
    <definedName name="SensSelect">#REF!</definedName>
    <definedName name="ser" localSheetId="1" hidden="1">{"Riqfin97",#N/A,FALSE,"Tran";"Riqfinpro",#N/A,FALSE,"Tran"}</definedName>
    <definedName name="ser" localSheetId="0" hidden="1">{"Riqfin97",#N/A,FALSE,"Tran";"Riqfinpro",#N/A,FALSE,"Tran"}</definedName>
    <definedName name="ser" hidden="1">{"Riqfin97",#N/A,FALSE,"Tran";"Riqfinpro",#N/A,FALSE,"Tran"}</definedName>
    <definedName name="Serbia_and_Montenegro">#REF!</definedName>
    <definedName name="Series">"Series"</definedName>
    <definedName name="series_id">#REF!</definedName>
    <definedName name="sevenday">#REF!</definedName>
    <definedName name="sfgsfg" localSheetId="1">OFFSET('FM Database Apr 2025'!ChartDates,0,4)</definedName>
    <definedName name="sfgsfg" localSheetId="0">OFFSET('Table of Contents'!ChartDates,0,4)</definedName>
    <definedName name="sfgsfg">OFFSET(ChartDates,0,4)</definedName>
    <definedName name="Share_Level">#REF!</definedName>
    <definedName name="Share_Premium_1.5">#REF!</definedName>
    <definedName name="Shared">#REF!</definedName>
    <definedName name="Shares___Other_Investments_5.">#REF!</definedName>
    <definedName name="SHEETS_TO_HIDE">OFFSET(#REF!,0,0,COUNTA(#REF!)-1,1)</definedName>
    <definedName name="SheetsToCreate">#REF!</definedName>
    <definedName name="SI_spending">#REF!</definedName>
    <definedName name="SINGAPORE">#REF!</definedName>
    <definedName name="Slovak_Republic" localSheetId="1">#REF!</definedName>
    <definedName name="Slovak_Republic" localSheetId="0">#REF!</definedName>
    <definedName name="Slovak_Republic">#REF!</definedName>
    <definedName name="Slovenia" localSheetId="1">#REF!</definedName>
    <definedName name="Slovenia" localSheetId="0">#REF!</definedName>
    <definedName name="Slovenia">#REF!</definedName>
    <definedName name="SLSW">#REF!</definedName>
    <definedName name="SLÜT">#REF!</definedName>
    <definedName name="SmallestNonZeroValue">0.00001</definedName>
    <definedName name="SMINUSI">#REF!</definedName>
    <definedName name="Social_Indicators">#REF!</definedName>
    <definedName name="solver_lin" hidden="1">0</definedName>
    <definedName name="solver_num" hidden="1">0</definedName>
    <definedName name="solver_typ" hidden="1">1</definedName>
    <definedName name="solver_val" hidden="1">0</definedName>
    <definedName name="SOZS">#REF!</definedName>
    <definedName name="SP_spending">#REF!</definedName>
    <definedName name="Spain" localSheetId="1">#REF!</definedName>
    <definedName name="Spain" localSheetId="0">#REF!</definedName>
    <definedName name="Spain">#REF!</definedName>
    <definedName name="Special_Loan_Loss_Provision_7.1.2">#REF!</definedName>
    <definedName name="SpecialPrice" localSheetId="1" hidden="1">#REF!</definedName>
    <definedName name="SpecialPrice" localSheetId="0" hidden="1">#REF!</definedName>
    <definedName name="SpecialPrice" hidden="1">#REF!</definedName>
    <definedName name="SQL_connection_name" localSheetId="1">#REF!</definedName>
    <definedName name="SQL_connection_name" localSheetId="0">#REF!</definedName>
    <definedName name="SQL_connection_name">#REF!</definedName>
    <definedName name="SQL_statement" localSheetId="1">#REF!</definedName>
    <definedName name="SQL_statement" localSheetId="0">#REF!</definedName>
    <definedName name="SQL_statement">#REF!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#REF!</definedName>
    <definedName name="SR_table" localSheetId="1">#REF!</definedName>
    <definedName name="SR_table" localSheetId="0">#REF!</definedName>
    <definedName name="SR_table">#REF!</definedName>
    <definedName name="sraff" localSheetId="1" hidden="1">{"CBA",#N/A,FALSE,"TAB4";"MS",#N/A,FALSE,"TAB5";"BANKLOANS",#N/A,FALSE,"TAB21APP ";"INTEREST",#N/A,FALSE,"TAB22APP"}</definedName>
    <definedName name="sraff" localSheetId="0" hidden="1">{"CBA",#N/A,FALSE,"TAB4";"MS",#N/A,FALSE,"TAB5";"BANKLOANS",#N/A,FALSE,"TAB21APP ";"INTEREST",#N/A,FALSE,"TAB22APP"}</definedName>
    <definedName name="sraff" hidden="1">{"CBA",#N/A,FALSE,"TAB4";"MS",#N/A,FALSE,"TAB5";"BANKLOANS",#N/A,FALSE,"TAB21APP ";"INTEREST",#N/A,FALSE,"TAB22APP"}</definedName>
    <definedName name="srf">#REF!</definedName>
    <definedName name="SRTable">#REF!</definedName>
    <definedName name="SRTable2">#REF!</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0" hidden="1">{#N/A,#N/A,FALSE,"B061196P";#N/A,#N/A,FALSE,"B061196";#N/A,#N/A,FALSE,"Relatório1";#N/A,#N/A,FALSE,"Relatório2";#N/A,#N/A,FALSE,"Relatório3";#N/A,#N/A,FALSE,"Relatório4 ";#N/A,#N/A,FALSE,"Relatório5";#N/A,#N/A,FALSE,"Relatório6";#N/A,#N/A,FALSE,"Relatório7";#N/A,#N/A,FALSE,"Relatório8"}</definedName>
    <definedName name="SS">#REF!</definedName>
    <definedName name="ss_B">#REF!</definedName>
    <definedName name="ss_bootstrap_flag">#REF!</definedName>
    <definedName name="ss_flag">#REF!</definedName>
    <definedName name="ssss" localSheetId="1" hidden="1">{"Riqfin97",#N/A,FALSE,"Tran";"Riqfinpro",#N/A,FALSE,"Tran"}</definedName>
    <definedName name="ssss" localSheetId="0" hidden="1">{"Riqfin97",#N/A,FALSE,"Tran";"Riqfinpro",#N/A,FALSE,"Tran"}</definedName>
    <definedName name="ssss" hidden="1">{"Riqfin97",#N/A,FALSE,"Tran";"Riqfinpro",#N/A,FALSE,"Tran"}</definedName>
    <definedName name="Staff_Expense_3.">#REF!</definedName>
    <definedName name="Staff_Loan_Advance_10.3">#REF!</definedName>
    <definedName name="Start">#REF!</definedName>
    <definedName name="StateList" localSheetId="1">#REF!</definedName>
    <definedName name="StateList" localSheetId="0">#REF!</definedName>
    <definedName name="StateList">#REF!</definedName>
    <definedName name="Stationary_Stock_10.2" localSheetId="1">#REF!</definedName>
    <definedName name="Stationary_Stock_10.2" localSheetId="0">#REF!</definedName>
    <definedName name="Stationary_Stock_10.2">#REF!</definedName>
    <definedName name="std" localSheetId="1">#REF!</definedName>
    <definedName name="std" localSheetId="0">#REF!</definedName>
    <definedName name="std">#REF!</definedName>
    <definedName name="stdk" localSheetId="1">#REF!</definedName>
    <definedName name="stdk" localSheetId="0">#REF!</definedName>
    <definedName name="stdk">#REF!</definedName>
    <definedName name="Stoch_DashboardIndicator" localSheetId="1">#REF!</definedName>
    <definedName name="Stoch_DashboardIndicator" localSheetId="0">#REF!</definedName>
    <definedName name="Stoch_DashboardIndicator">#REF!</definedName>
    <definedName name="Stoch_NumberOfSimulations" localSheetId="1">#REF!</definedName>
    <definedName name="Stoch_NumberOfSimulations" localSheetId="0">#REF!</definedName>
    <definedName name="Stoch_NumberOfSimulations">#REF!</definedName>
    <definedName name="Stoch_PriceSimulation" localSheetId="1">#REF!</definedName>
    <definedName name="Stoch_PriceSimulation" localSheetId="0">#REF!</definedName>
    <definedName name="Stoch_PriceSimulation">#REF!</definedName>
    <definedName name="Stoch_StartTime" localSheetId="1">#REF!</definedName>
    <definedName name="Stoch_StartTime" localSheetId="0">#REF!</definedName>
    <definedName name="Stoch_StartTime">#REF!</definedName>
    <definedName name="Stoch_StopTime" localSheetId="1">#REF!</definedName>
    <definedName name="Stoch_StopTime" localSheetId="0">#REF!</definedName>
    <definedName name="Stoch_StopTime">#REF!</definedName>
    <definedName name="StochConstant">#REF!</definedName>
    <definedName name="StochFactor">#REF!</definedName>
    <definedName name="StochMax">#REF!</definedName>
    <definedName name="StochMin">#REF!</definedName>
    <definedName name="StochStdDev">#REF!</definedName>
    <definedName name="Stock">#REF!</definedName>
    <definedName name="Stop">#REF!</definedName>
    <definedName name="Stripe">"Stripe"</definedName>
    <definedName name="struc" localSheetId="1">#REF!</definedName>
    <definedName name="struc" localSheetId="0">#REF!</definedName>
    <definedName name="struc">#REF!</definedName>
    <definedName name="strucLoans" localSheetId="1">#REF!</definedName>
    <definedName name="strucLoans" localSheetId="0">#REF!</definedName>
    <definedName name="strucLoans">#REF!</definedName>
    <definedName name="STUB" localSheetId="1">#REF!</definedName>
    <definedName name="STUB" localSheetId="0">#REF!</definedName>
    <definedName name="STUB">#REF!</definedName>
    <definedName name="STVJ">#REF!</definedName>
    <definedName name="SUBS">#REF!</definedName>
    <definedName name="SuchBereichAlteBL">#REF!</definedName>
    <definedName name="Suffix">#REF!</definedName>
    <definedName name="Summary" localSheetId="1">#REF!</definedName>
    <definedName name="Summary" localSheetId="0">#REF!</definedName>
    <definedName name="Summary">#REF!</definedName>
    <definedName name="summary_table_budget" localSheetId="1">OFFSET('FM Database Apr 2025'!ChartDates,0,3)</definedName>
    <definedName name="summary_table_budget" localSheetId="0">OFFSET('Table of Contents'!ChartDates,0,3)</definedName>
    <definedName name="summary_table_budget">OFFSET(ChartDates,0,3)</definedName>
    <definedName name="SUMMARY1" localSheetId="1">#REF!</definedName>
    <definedName name="SUMMARY1" localSheetId="0">#REF!</definedName>
    <definedName name="SUMMARY1">#REF!</definedName>
    <definedName name="SUMMARY2" localSheetId="1">#REF!</definedName>
    <definedName name="SUMMARY2" localSheetId="0">#REF!</definedName>
    <definedName name="SUMMARY2">#REF!</definedName>
    <definedName name="SumSumTbl" localSheetId="1">#REF!</definedName>
    <definedName name="SumSumTbl" localSheetId="0">#REF!</definedName>
    <definedName name="SumSumTbl">#REF!</definedName>
    <definedName name="SumTolerance">0.005</definedName>
    <definedName name="Sundry_Creditors_5.1" localSheetId="1">#REF!</definedName>
    <definedName name="Sundry_Creditors_5.1" localSheetId="0">#REF!</definedName>
    <definedName name="Sundry_Creditors_5.1">#REF!</definedName>
    <definedName name="Sundry_Debtors_10.4" localSheetId="1">#REF!</definedName>
    <definedName name="Sundry_Debtors_10.4" localSheetId="0">#REF!</definedName>
    <definedName name="Sundry_Debtors_10.4">#REF!</definedName>
    <definedName name="Supplement" localSheetId="1">#REF!</definedName>
    <definedName name="Supplement" localSheetId="0">#REF!</definedName>
    <definedName name="Supplement">#REF!</definedName>
    <definedName name="survey" localSheetId="1">#REF!</definedName>
    <definedName name="survey" localSheetId="0">#REF!</definedName>
    <definedName name="survey">#REF!</definedName>
    <definedName name="swe" localSheetId="1" hidden="1">{"Tab1",#N/A,FALSE,"P";"Tab2",#N/A,FALSE,"P"}</definedName>
    <definedName name="swe" localSheetId="0" hidden="1">{"Tab1",#N/A,FALSE,"P";"Tab2",#N/A,FALSE,"P"}</definedName>
    <definedName name="swe" hidden="1">{"Tab1",#N/A,FALSE,"P";"Tab2",#N/A,FALSE,"P"}</definedName>
    <definedName name="Sweden">#REF!</definedName>
    <definedName name="Swvu.PLA1." localSheetId="1" hidden="1">#REF!</definedName>
    <definedName name="Swvu.PLA1." localSheetId="0" hidden="1">#REF!</definedName>
    <definedName name="Swvu.PLA1." hidden="1">#REF!</definedName>
    <definedName name="Swvu.PLA2." hidden="1">#REF!</definedName>
    <definedName name="Swvu.Print." hidden="1">#REF!</definedName>
    <definedName name="Swvu.snh." localSheetId="1" hidden="1">#REF!</definedName>
    <definedName name="Swvu.snh." localSheetId="0" hidden="1">#REF!</definedName>
    <definedName name="Swvu.snh." hidden="1">#REF!</definedName>
    <definedName name="sxc" localSheetId="1" hidden="1">{"Riqfin97",#N/A,FALSE,"Tran";"Riqfinpro",#N/A,FALSE,"Tran"}</definedName>
    <definedName name="sxc" localSheetId="0" hidden="1">{"Riqfin97",#N/A,FALSE,"Tran";"Riqfinpro",#N/A,FALSE,"Tran"}</definedName>
    <definedName name="sxc" hidden="1">{"Riqfin97",#N/A,FALSE,"Tran";"Riqfinpro",#N/A,FALSE,"Tran"}</definedName>
    <definedName name="sxe" localSheetId="1" hidden="1">{"Riqfin97",#N/A,FALSE,"Tran";"Riqfinpro",#N/A,FALSE,"Tran"}</definedName>
    <definedName name="sxe" localSheetId="0" hidden="1">{"Riqfin97",#N/A,FALSE,"Tran";"Riqfinpro",#N/A,FALSE,"Tran"}</definedName>
    <definedName name="sxe" hidden="1">{"Riqfin97",#N/A,FALSE,"Tran";"Riqfinpro",#N/A,FALSE,"Tran"}</definedName>
    <definedName name="t" localSheetId="1">#REF!,#REF!,#REF!,#REF!,#REF!,#REF!,#REF!,#REF!,#REF!,#REF!</definedName>
    <definedName name="t" localSheetId="0">#REF!,#REF!,#REF!,#REF!,#REF!,#REF!,#REF!,#REF!,#REF!,#REF!</definedName>
    <definedName name="t">#REF!,#REF!,#REF!,#REF!,#REF!,#REF!,#REF!,#REF!,#REF!,#REF!</definedName>
    <definedName name="T0" localSheetId="1" hidden="1">{"Main Economic Indicators",#N/A,FALSE,"C"}</definedName>
    <definedName name="T0" localSheetId="0" hidden="1">{"Main Economic Indicators",#N/A,FALSE,"C"}</definedName>
    <definedName name="T0" hidden="1">{"Main Economic Indicators",#N/A,FALSE,"C"}</definedName>
    <definedName name="T1_KJ_1991_1993_HJ_1991_1_1993_2">#REF!</definedName>
    <definedName name="T1_KJ_1994_1996_HJ_1994_1_1996_2">#REF!</definedName>
    <definedName name="T1_KJ_1997_1999_HJ_1997_1_1999_2">#REF!</definedName>
    <definedName name="T1_KJ_HJ_VÄ_rate_1992_1994">#REF!</definedName>
    <definedName name="T1_KJ_HJ_VÄ_rate_1995_1997">#REF!</definedName>
    <definedName name="T1_VJ_1991_1_1992_4">#REF!</definedName>
    <definedName name="T1_VJ_1993_1_1994_4">#REF!</definedName>
    <definedName name="T1_VJ_1995_1_1996_4">#REF!</definedName>
    <definedName name="T1_VJ_1997_1_1998_4">#REF!</definedName>
    <definedName name="T1_VJ_VÄ_rate_1992_1_1993_4">#REF!</definedName>
    <definedName name="T1_VJ_VÄ_rate_1994_1_1995_4">#REF!</definedName>
    <definedName name="T1_VJ_VÄ_rate_1996_1_1997_4">#REF!</definedName>
    <definedName name="T2_KJ_1991_1993_HJ_1991_1_1993_2">#REF!</definedName>
    <definedName name="T2_KJ_1994_1996_HJ_1994_1_1996_2">#REF!</definedName>
    <definedName name="T2_KJ_1997_1999_HJ_1997_1_1999_2">#REF!</definedName>
    <definedName name="T2_KJ_HJ_VÄ_rate_1992_1994">#REF!</definedName>
    <definedName name="T2_KJ_HJ_VÄ_rate_1995_1997">#REF!</definedName>
    <definedName name="T2_VJ_1991_1_1992_4">#REF!</definedName>
    <definedName name="T2_VJ_1993_1_1994_4">#REF!</definedName>
    <definedName name="T2_VJ_1995_1_1996_4">#REF!</definedName>
    <definedName name="T2_VJ_1997_1_1998_4">#REF!</definedName>
    <definedName name="T2_VJ_VÄ_rate_1992_1_1993_4">#REF!</definedName>
    <definedName name="T2_VJ_VÄ_rate_1994_1_1995_4">#REF!</definedName>
    <definedName name="T2_VJ_VÄ_rate_1996_1_1997_4">#REF!</definedName>
    <definedName name="T21_KJ_1991_1993_HJ_1991_1_1993_2">#REF!</definedName>
    <definedName name="T21_KJ_1994_1996_HJ_1994_1_1996_2">#REF!</definedName>
    <definedName name="T21_KJ_1997_1999_HJ_1997_1_1999_2">#REF!</definedName>
    <definedName name="T21_KJ_HJ_VÄ_rate_1992_1994">#REF!</definedName>
    <definedName name="T21_KJ_HJ_VÄ_rate_1995_1997">#REF!</definedName>
    <definedName name="T21_VJ_1991_1_1992_4">#REF!</definedName>
    <definedName name="T21_VJ_1993_1_1994_4">#REF!</definedName>
    <definedName name="T21_VJ_1995_1_1996_4">#REF!</definedName>
    <definedName name="T21_VJ_1997_1_1998_4">#REF!</definedName>
    <definedName name="T21_VJ_VÄ_rate_1992_1_1993_4">#REF!</definedName>
    <definedName name="T21_VJ_VÄ_rate_1994_1_1995_4">#REF!</definedName>
    <definedName name="T21_VJ_VÄ_rate_1996_1_1997_4">#REF!</definedName>
    <definedName name="T31_KJ_1991_1993_HJ_1991_1_1993_2">#REF!</definedName>
    <definedName name="T31_KJ_1994_1996_HJ_1994_1_1996_2">#REF!</definedName>
    <definedName name="T31_KJ_1997_1999_HJ_1997_1_1999_2">#REF!</definedName>
    <definedName name="T31_KJ_HJ_VÄ_rate_1992_1994">#REF!</definedName>
    <definedName name="T31_KJ_HJ_VÄ_rate_1995_1997">#REF!</definedName>
    <definedName name="T31_VJ_1991_1_1992_4">#REF!</definedName>
    <definedName name="T31_VJ_1993_1_1994_4">#REF!</definedName>
    <definedName name="T31_VJ_1995_1_1996_4">#REF!</definedName>
    <definedName name="T31_VJ_1997_1_1998_4">#REF!</definedName>
    <definedName name="T31_VJ_VÄ_rate_1992_1_1993_4">#REF!</definedName>
    <definedName name="T31_VJ_VÄ_rate_1994_1_1995_4">#REF!</definedName>
    <definedName name="T31_VJ_VÄ_rate_1996_1_1997_4">#REF!</definedName>
    <definedName name="T32_KJ_1991_1993_HJ_1991_1_1993_2">#REF!</definedName>
    <definedName name="T32_KJ_1994_1996_HJ_1994_1_1996_2">#REF!</definedName>
    <definedName name="T32_KJ_1997_1999_HJ_1997_1_1999_2">#REF!</definedName>
    <definedName name="T32_KJ_HJ_VÄ_rate_1992_1994">#REF!</definedName>
    <definedName name="T32_KJ_HJ_VÄ_rate_1995_1997">#REF!</definedName>
    <definedName name="T32_VJ_1991_1_1992_4">#REF!</definedName>
    <definedName name="T32_VJ_1993_1_1994_4">#REF!</definedName>
    <definedName name="T32_VJ_1995_1_1996_4">#REF!</definedName>
    <definedName name="T32_VJ_1997_1_1998_4">#REF!</definedName>
    <definedName name="T32_VJ_VÄ_rate_1992_1_1993_4">#REF!</definedName>
    <definedName name="T32_VJ_VÄ_rate_1994_1_1995_4">#REF!</definedName>
    <definedName name="T32_VJ_VÄ_rate_1996_1_1997_4">#REF!</definedName>
    <definedName name="T4_KJ_1991_1993_HJ_1991_1_1993_2">#REF!</definedName>
    <definedName name="T4_KJ_1994_1996_HJ_1994_1_1996_2">#REF!</definedName>
    <definedName name="T4_KJ_1997_1999_HJ_1997_1_1999_2">#REF!</definedName>
    <definedName name="T4_KJ_HJ_VÄ_rate_1992_1994">#REF!</definedName>
    <definedName name="T4_KJ_HJ_VÄ_rate_1995_1997">#REF!</definedName>
    <definedName name="T4_VJ_1991_1_1992_4">#REF!</definedName>
    <definedName name="T4_VJ_1993_1_1994_4">#REF!</definedName>
    <definedName name="T4_VJ_1995_1_1996_4">#REF!</definedName>
    <definedName name="T4_VJ_1997_1_1998_4">#REF!</definedName>
    <definedName name="T4_VJ_VÄ_rate_1992_1_1993_4">#REF!</definedName>
    <definedName name="T4_VJ_VÄ_rate_1994_1_1995_4">#REF!</definedName>
    <definedName name="T4_VJ_VÄ_rate_1996_1_1997_4">#REF!</definedName>
    <definedName name="t4wh" localSheetId="1">{#N/A,#N/A,FALSE,"EMP_POP";#N/A,#N/A,FALSE,"UNEMPL"}</definedName>
    <definedName name="t4wh" localSheetId="0">{#N/A,#N/A,FALSE,"EMP_POP";#N/A,#N/A,FALSE,"UNEMPL"}</definedName>
    <definedName name="t4wh">{#N/A,#N/A,FALSE,"EMP_POP";#N/A,#N/A,FALSE,"UNEMPL"}</definedName>
    <definedName name="T5_KJ_1991_1993_HJ_1991_1_1993_2">#REF!</definedName>
    <definedName name="T5_KJ_1994_1996_HJ_1994_1_1996_2">#REF!</definedName>
    <definedName name="T5_KJ_1997_1999_HJ_1997_1_1999_2">#REF!</definedName>
    <definedName name="T5_KJ_HJ_VÄ_rate_1992_1994">#REF!</definedName>
    <definedName name="T5_KJ_HJ_VÄ_rate_1995_1997">#REF!</definedName>
    <definedName name="T5_VJ_1991_1_1992_4">#REF!</definedName>
    <definedName name="T5_VJ_1993_1_1994_4">#REF!</definedName>
    <definedName name="T5_VJ_1995_1_1996_4">#REF!</definedName>
    <definedName name="T5_VJ_1997_1_1998_4">#REF!</definedName>
    <definedName name="T5_VJ_VÄ_rate_1992_1_1993_4">#REF!</definedName>
    <definedName name="T5_VJ_VÄ_rate_1994_1_1995_4">#REF!</definedName>
    <definedName name="T5_VJ_VÄ_rate_1996_1_1997_4">#REF!</definedName>
    <definedName name="TAB14NOTE" localSheetId="1">#REF!</definedName>
    <definedName name="TAB14NOTE" localSheetId="0">#REF!</definedName>
    <definedName name="TAB14NOTE">#REF!</definedName>
    <definedName name="tab17bop" localSheetId="1">#REF!</definedName>
    <definedName name="tab17bop" localSheetId="0">#REF!</definedName>
    <definedName name="tab17bop">#REF!</definedName>
    <definedName name="TAB1A" localSheetId="1">#REF!</definedName>
    <definedName name="TAB1A" localSheetId="0">#REF!</definedName>
    <definedName name="TAB1A">#REF!</definedName>
    <definedName name="TAB1CK">#REF!</definedName>
    <definedName name="tab2000b">#REF!</definedName>
    <definedName name="Tab25a" localSheetId="1">#REF!</definedName>
    <definedName name="Tab25a" localSheetId="0">#REF!</definedName>
    <definedName name="Tab25a">#REF!</definedName>
    <definedName name="Tab25b" localSheetId="1">#REF!</definedName>
    <definedName name="Tab25b" localSheetId="0">#REF!</definedName>
    <definedName name="Tab25b">#REF!</definedName>
    <definedName name="TAB2A" localSheetId="1">#REF!</definedName>
    <definedName name="TAB2A" localSheetId="0">#REF!</definedName>
    <definedName name="TAB2A">#REF!</definedName>
    <definedName name="TAB4APPX">#REF!</definedName>
    <definedName name="TAB5A" localSheetId="1">#REF!</definedName>
    <definedName name="TAB5A" localSheetId="0">#REF!</definedName>
    <definedName name="TAB5A">#REF!</definedName>
    <definedName name="TAB6A" localSheetId="1">#REF!</definedName>
    <definedName name="TAB6A" localSheetId="0">#REF!</definedName>
    <definedName name="TAB6A">#REF!</definedName>
    <definedName name="TAB6B" localSheetId="1">#REF!</definedName>
    <definedName name="TAB6B" localSheetId="0">#REF!</definedName>
    <definedName name="TAB6B">#REF!</definedName>
    <definedName name="TAB6C" localSheetId="1">#REF!</definedName>
    <definedName name="TAB6C" localSheetId="0">#REF!</definedName>
    <definedName name="TAB6C">#REF!</definedName>
    <definedName name="TAB7A" localSheetId="1">#REF!</definedName>
    <definedName name="TAB7A" localSheetId="0">#REF!</definedName>
    <definedName name="TAB7A">#REF!</definedName>
    <definedName name="TabES" localSheetId="1">#REF!</definedName>
    <definedName name="TabES" localSheetId="0">#REF!</definedName>
    <definedName name="TabES">#REF!</definedName>
    <definedName name="Table">"Table"</definedName>
    <definedName name="Table___.__Estonia___Consolidated_Account_for_the_Rest_of_the_Banking_System__1992_97_1">#REF!</definedName>
    <definedName name="Table___.__Estonia___Consolidated_Account_for_the_Rest_of_the_Banking_System__1994_97">#REF!</definedName>
    <definedName name="Table__47">#REF!</definedName>
    <definedName name="Table_1" localSheetId="1">#REF!</definedName>
    <definedName name="Table_1" localSheetId="0">#REF!</definedName>
    <definedName name="Table_1">#REF!</definedName>
    <definedName name="Table_1.__Egypt__Monetary_Indicators__1993_94_1997_98" localSheetId="1">#REF!</definedName>
    <definedName name="Table_1.__Egypt__Monetary_Indicators__1993_94_1997_98" localSheetId="0">#REF!</definedName>
    <definedName name="Table_1.__Egypt__Monetary_Indicators__1993_94_1997_98">#REF!</definedName>
    <definedName name="Table_1._Egypt__Selected_Economic_and_Financial_Indicators__1993_94_1998_99" localSheetId="1">#REF!</definedName>
    <definedName name="Table_1._Egypt__Selected_Economic_and_Financial_Indicators__1993_94_1998_99" localSheetId="0">#REF!</definedName>
    <definedName name="Table_1._Egypt__Selected_Economic_and_Financial_Indicators__1993_94_1998_99">#REF!</definedName>
    <definedName name="Table_10._Senegal__Millennium_Development_Goals__concluded">"#REF!,#REF!"</definedName>
    <definedName name="Table_11">#REF!</definedName>
    <definedName name="Table_12">#REF!</definedName>
    <definedName name="Table_13">#REF!</definedName>
    <definedName name="Table_14">#REF!</definedName>
    <definedName name="Table_15">#REF!</definedName>
    <definedName name="Table_16">#REF!</definedName>
    <definedName name="Table_2" localSheetId="1">#REF!</definedName>
    <definedName name="Table_2" localSheetId="0">#REF!</definedName>
    <definedName name="Table_2">#REF!</definedName>
    <definedName name="Table_2.__Oman___Gross_Domestic_Product_by_Sector_of_Origin_at_Constant_Prices">"GDPCO_00"</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_Guinea___Monetary_Survey__1999_2001">#REF!</definedName>
    <definedName name="Table_4SR" localSheetId="1">#REF!</definedName>
    <definedName name="Table_4SR" localSheetId="0">#REF!</definedName>
    <definedName name="Table_4SR">#REF!</definedName>
    <definedName name="Table_5.___Estonia____Monetary_Authorities__1994_98__1" localSheetId="1">#REF!</definedName>
    <definedName name="Table_5.___Estonia____Monetary_Authorities__1994_98__1" localSheetId="0">#REF!</definedName>
    <definedName name="Table_5.___Estonia____Monetary_Authorities__1994_98__1">#REF!</definedName>
    <definedName name="Table_5.__Estonia__Estimated_Fiscal_Impact_of_Proposed_Tax_Policy_Changes_for_2000" localSheetId="1">#REF!</definedName>
    <definedName name="Table_5.__Estonia__Estimated_Fiscal_Impact_of_Proposed_Tax_Policy_Changes_for_2000" localSheetId="0">#REF!</definedName>
    <definedName name="Table_5.__Estonia__Estimated_Fiscal_Impact_of_Proposed_Tax_Policy_Changes_for_2000">#REF!</definedName>
    <definedName name="Table_5.__Senegal__Quarterly_Government_Financial_Operations__2005">#REF!</definedName>
    <definedName name="Table_6.__Moldova__Balance_of_Payments__1994_98" localSheetId="1">#REF!</definedName>
    <definedName name="Table_6.__Moldova__Balance_of_Payments__1994_98" localSheetId="0">#REF!</definedName>
    <definedName name="Table_6.__Moldova__Balance_of_Payments__1994_98">#REF!</definedName>
    <definedName name="table_7" localSheetId="1">#REF!</definedName>
    <definedName name="table_7" localSheetId="0">#REF!</definedName>
    <definedName name="table_7">#REF!</definedName>
    <definedName name="Table_7._Senegal___Monetary_Survey__2001_06">#REF!</definedName>
    <definedName name="Table_debt" localSheetId="1">#REF!</definedName>
    <definedName name="Table_debt" localSheetId="0">#REF!</definedName>
    <definedName name="Table_debt">#REF!</definedName>
    <definedName name="TABLE_PRINT" localSheetId="1">#REF!</definedName>
    <definedName name="TABLE_PRINT" localSheetId="0">#REF!</definedName>
    <definedName name="TABLE_PRINT">#REF!</definedName>
    <definedName name="Table04" localSheetId="1">#REF!</definedName>
    <definedName name="Table04" localSheetId="0">#REF!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#REF!</definedName>
    <definedName name="TABLE22" localSheetId="1">#REF!</definedName>
    <definedName name="TABLE22" localSheetId="0">#REF!</definedName>
    <definedName name="TABLE22">#REF!</definedName>
    <definedName name="TABLE23" localSheetId="1">#REF!</definedName>
    <definedName name="TABLE23" localSheetId="0">#REF!</definedName>
    <definedName name="TABLE23">#REF!</definedName>
    <definedName name="TABLE24" localSheetId="1">#REF!</definedName>
    <definedName name="TABLE24" localSheetId="0">#REF!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#REF!</definedName>
    <definedName name="TABLE4" localSheetId="1">#REF!</definedName>
    <definedName name="TABLE4" localSheetId="0">#REF!</definedName>
    <definedName name="TABLE4">#REF!</definedName>
    <definedName name="TABLE46" localSheetId="1">#REF!</definedName>
    <definedName name="TABLE46" localSheetId="0">#REF!</definedName>
    <definedName name="TABLE46">#REF!</definedName>
    <definedName name="table498" localSheetId="1">#REF!</definedName>
    <definedName name="table498" localSheetId="0">#REF!</definedName>
    <definedName name="table498">#REF!</definedName>
    <definedName name="TABLE4A" localSheetId="1">#REF!</definedName>
    <definedName name="TABLE4A" localSheetId="0">#REF!</definedName>
    <definedName name="TABLE4A">#REF!</definedName>
    <definedName name="TABLE5" localSheetId="1">#REF!</definedName>
    <definedName name="TABLE5" localSheetId="0">#REF!</definedName>
    <definedName name="TABLE5">#REF!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#REF!</definedName>
    <definedName name="TABLE7" localSheetId="1">#REF!</definedName>
    <definedName name="TABLE7" localSheetId="0">#REF!</definedName>
    <definedName name="TABLE7">#REF!</definedName>
    <definedName name="TABLE8" localSheetId="1">#REF!</definedName>
    <definedName name="TABLE8" localSheetId="0">#REF!</definedName>
    <definedName name="TABLE8">#REF!</definedName>
    <definedName name="TABLE9" localSheetId="1">#REF!</definedName>
    <definedName name="TABLE9" localSheetId="0">#REF!</definedName>
    <definedName name="TABLE9">#REF!</definedName>
    <definedName name="TableOrder">#REF!</definedName>
    <definedName name="tableSR">#REF!</definedName>
    <definedName name="TABLEW">#REF!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#REF!</definedName>
    <definedName name="TAME" localSheetId="1">#REF!</definedName>
    <definedName name="TAME" localSheetId="0">#REF!</definedName>
    <definedName name="TAME">#REF!</definedName>
    <definedName name="Target_Post_Tax_Return" localSheetId="1">#REF!</definedName>
    <definedName name="Target_Post_Tax_Return" localSheetId="0">#REF!</definedName>
    <definedName name="Target_Post_Tax_Return">#REF!</definedName>
    <definedName name="tat" localSheetId="1">#REF!</definedName>
    <definedName name="tat" localSheetId="0">#REF!</definedName>
    <definedName name="tat">#REF!</definedName>
    <definedName name="Taxa_cambio_média_trimestral_2001">#REF!</definedName>
    <definedName name="TB_S2" localSheetId="1">#REF!</definedName>
    <definedName name="TB_S2" localSheetId="0">#REF!</definedName>
    <definedName name="TB_S2">#REF!</definedName>
    <definedName name="TB_s2b" localSheetId="1">#REF!</definedName>
    <definedName name="TB_s2b" localSheetId="0">#REF!</definedName>
    <definedName name="TB_s2b">#REF!</definedName>
    <definedName name="TB_s2c" localSheetId="1">#REF!</definedName>
    <definedName name="TB_s2c" localSheetId="0">#REF!</definedName>
    <definedName name="TB_s2c">#REF!</definedName>
    <definedName name="TB_S3">#REF!</definedName>
    <definedName name="TB_S4">#REF!</definedName>
    <definedName name="TB_Sim_2">#REF!</definedName>
    <definedName name="TB_Sim_a">#REF!</definedName>
    <definedName name="TB_Sim_b">#REF!</definedName>
    <definedName name="TB_SR_1">#REF!</definedName>
    <definedName name="TB_SR_2" localSheetId="1">#REF!</definedName>
    <definedName name="TB_SR_2" localSheetId="0">#REF!</definedName>
    <definedName name="TB_SR_2">#REF!</definedName>
    <definedName name="TB_Sub">#REF!</definedName>
    <definedName name="TB_Subsd" localSheetId="1">#REF!</definedName>
    <definedName name="TB_Subsd" localSheetId="0">#REF!</definedName>
    <definedName name="TB_Subsd">#REF!</definedName>
    <definedName name="Tb_Tax_3year">#REF!</definedName>
    <definedName name="TB_Taxes">#REF!</definedName>
    <definedName name="TB1_x" localSheetId="1">#REF!</definedName>
    <definedName name="TB1_x" localSheetId="0">#REF!</definedName>
    <definedName name="TB1_x">#REF!</definedName>
    <definedName name="TB1_xx" localSheetId="1">#REF!</definedName>
    <definedName name="TB1_xx" localSheetId="0">#REF!</definedName>
    <definedName name="TB1_xx">#REF!</definedName>
    <definedName name="TB1b">#REF!</definedName>
    <definedName name="TB1b_x" localSheetId="1">#REF!</definedName>
    <definedName name="TB1b_x" localSheetId="0">#REF!</definedName>
    <definedName name="TB1b_x">#REF!</definedName>
    <definedName name="TB2b">#REF!</definedName>
    <definedName name="TB3b">#REF!</definedName>
    <definedName name="TB5b">#REF!</definedName>
    <definedName name="TB6b">#REF!</definedName>
    <definedName name="TB7b">#REF!</definedName>
    <definedName name="TBDM">#REF!</definedName>
    <definedName name="TBIOM">#REF!</definedName>
    <definedName name="TBIWM">#REF!</definedName>
    <definedName name="Tbl_1_Comparison" localSheetId="1" hidden="1">#REF!</definedName>
    <definedName name="Tbl_1_Comparison" localSheetId="0" hidden="1">#REF!</definedName>
    <definedName name="Tbl_1_Comparison" hidden="1">#REF!</definedName>
    <definedName name="Tbl_Data_RegNatSub_Value">#REF!</definedName>
    <definedName name="Tbl_Data_RegNatSub_Value_Col">#REF!</definedName>
    <definedName name="Tbl_Data_RegNatSub_Value_Row">#REF!</definedName>
    <definedName name="Tbl_GFN">#REF!</definedName>
    <definedName name="tbl_ProdInfo" localSheetId="1" hidden="1">#REF!</definedName>
    <definedName name="tbl_ProdInfo" localSheetId="0" hidden="1">#REF!</definedName>
    <definedName name="tbl_ProdInfo" hidden="1">#REF!</definedName>
    <definedName name="tblChecks">#REF!</definedName>
    <definedName name="tblLinks">#REF!</definedName>
    <definedName name="TBPRJ4" localSheetId="1">#REF!</definedName>
    <definedName name="TBPRJ4" localSheetId="0">#REF!</definedName>
    <definedName name="TBPRJ4">#REF!</definedName>
    <definedName name="TBRDM">#REF!</definedName>
    <definedName name="Tbs1thr4" localSheetId="1">#REF!</definedName>
    <definedName name="Tbs1thr4" localSheetId="0">#REF!</definedName>
    <definedName name="Tbs1thr4">#REF!</definedName>
    <definedName name="TBSTR">#REF!</definedName>
    <definedName name="TDao" localSheetId="1" hidden="1">#REF!</definedName>
    <definedName name="TDao" localSheetId="0" hidden="1">#REF!</definedName>
    <definedName name="TDao" hidden="1">#REF!</definedName>
    <definedName name="TDGSTR">#REF!</definedName>
    <definedName name="TDIR">#REF!</definedName>
    <definedName name="TEGBM">#REF!</definedName>
    <definedName name="TEGUM">#REF!</definedName>
    <definedName name="TEGZM">#REF!</definedName>
    <definedName name="tenou" localSheetId="1" hidden="1">#REF!</definedName>
    <definedName name="tenou" localSheetId="0" hidden="1">#REF!</definedName>
    <definedName name="tenou" hidden="1">#REF!</definedName>
    <definedName name="Term_Loan_1">#REF!</definedName>
    <definedName name="teset" localSheetId="1">{#N/A,#N/A,FALSE,"SimInp1";#N/A,#N/A,FALSE,"SimInp2";#N/A,#N/A,FALSE,"SimOut1";#N/A,#N/A,FALSE,"SimOut2";#N/A,#N/A,FALSE,"SimOut3";#N/A,#N/A,FALSE,"SimOut4";#N/A,#N/A,FALSE,"SimOut5"}</definedName>
    <definedName name="teset" localSheetId="0">{#N/A,#N/A,FALSE,"SimInp1";#N/A,#N/A,FALSE,"SimInp2";#N/A,#N/A,FALSE,"SimOut1";#N/A,#N/A,FALSE,"SimOut2";#N/A,#N/A,FALSE,"SimOut3";#N/A,#N/A,FALSE,"SimOut4";#N/A,#N/A,FALSE,"SimOut5"}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1" hidden="1">{"Riqfin97",#N/A,FALSE,"Tran";"Riqfinpro",#N/A,FALSE,"Tran"}</definedName>
    <definedName name="test" localSheetId="0" hidden="1">{"Riqfin97",#N/A,FALSE,"Tran";"Riqfinpro",#N/A,FALSE,"Tran"}</definedName>
    <definedName name="test" hidden="1">{"Riqfin97",#N/A,FALSE,"Tran";"Riqfinpro",#N/A,FALSE,"Tran"}</definedName>
    <definedName name="TGEOM">#REF!</definedName>
    <definedName name="TGEWM">#REF!</definedName>
    <definedName name="TGROM">#REF!</definedName>
    <definedName name="TGRWM">#REF!</definedName>
    <definedName name="TGSIECATS" localSheetId="1">#REF!</definedName>
    <definedName name="TGSIECATS" localSheetId="0">#REF!</definedName>
    <definedName name="TGSIECATS">#REF!</definedName>
    <definedName name="TGUOM">#REF!</definedName>
    <definedName name="TGUWM">#REF!</definedName>
    <definedName name="Thailand" localSheetId="1">#REF!</definedName>
    <definedName name="Thailand" localSheetId="0">#REF!</definedName>
    <definedName name="Thailand">#REF!</definedName>
    <definedName name="thousand">1000</definedName>
    <definedName name="TIND">#REF!</definedName>
    <definedName name="titi">(#REF!,#REF!,#REF!,#REF!)</definedName>
    <definedName name="tj" localSheetId="1" hidden="1">{"Riqfin97",#N/A,FALSE,"Tran";"Riqfinpro",#N/A,FALSE,"Tran"}</definedName>
    <definedName name="tj" localSheetId="0" hidden="1">{"Riqfin97",#N/A,FALSE,"Tran";"Riqfinpro",#N/A,FALSE,"Tran"}</definedName>
    <definedName name="tj" hidden="1">{"Riqfin97",#N/A,FALSE,"Tran";"Riqfinpro",#N/A,FALSE,"Tran"}</definedName>
    <definedName name="TKFOM">#REF!</definedName>
    <definedName name="TKFWM">#REF!</definedName>
    <definedName name="TKIAG">#REF!</definedName>
    <definedName name="TKOOM">#REF!</definedName>
    <definedName name="TKOWM">#REF!</definedName>
    <definedName name="TLDOM">#REF!</definedName>
    <definedName name="TLDWM">#REF!</definedName>
    <definedName name="TLOM">#REF!</definedName>
    <definedName name="TLOOM">#REF!</definedName>
    <definedName name="TLOWM">#REF!</definedName>
    <definedName name="TM">#REF!</definedName>
    <definedName name="TM_RPCH">#REF!</definedName>
    <definedName name="TMG">#REF!</definedName>
    <definedName name="TMG_D">#REF!</definedName>
    <definedName name="TMG_RPCH">#REF!</definedName>
    <definedName name="TMGO">#N/A</definedName>
    <definedName name="TMGO_DPCH">#REF!</definedName>
    <definedName name="TMIDM">#REF!</definedName>
    <definedName name="TNAME">#REF!</definedName>
    <definedName name="TNEOM">#REF!</definedName>
    <definedName name="TNEWM">#REF!</definedName>
    <definedName name="TNKG">#REF!</definedName>
    <definedName name="TOKEN" localSheetId="1">'FM Database Apr 2025'!TOKEN</definedName>
    <definedName name="TOKEN" localSheetId="0">'Table of Contents'!TOKEN</definedName>
    <definedName name="TOKEN">#N/A</definedName>
    <definedName name="TOP_BORDER" localSheetId="1">#REF!</definedName>
    <definedName name="TOP_BORDER" localSheetId="0">#REF!</definedName>
    <definedName name="TOP_BORDER">#REF!</definedName>
    <definedName name="Total_Collateral_wise_42">#REF!</definedName>
    <definedName name="TOTAL_Produwisec">#REF!</definedName>
    <definedName name="TOTAL_sectorwise_123">#REF!</definedName>
    <definedName name="TotalCosts">#REF!</definedName>
    <definedName name="toto">#REF!</definedName>
    <definedName name="toto1">#REF!</definedName>
    <definedName name="TOWEO" localSheetId="1">#REF!</definedName>
    <definedName name="TOWEO" localSheetId="0">#REF!</definedName>
    <definedName name="TOWEO">#REF!</definedName>
    <definedName name="tr" localSheetId="1">{"Main Economic Indicators",#N/A,FALSE,"C"}</definedName>
    <definedName name="tr" localSheetId="0">{"Main Economic Indicators",#N/A,FALSE,"C"}</definedName>
    <definedName name="tr">{"Main Economic Indicators",#N/A,FALSE,"C"}</definedName>
    <definedName name="Trade_balance">#REF!</definedName>
    <definedName name="trade_window">#REF!</definedName>
    <definedName name="TRADE3" localSheetId="1">#REF!</definedName>
    <definedName name="TRADE3" localSheetId="0">#REF!</definedName>
    <definedName name="TRADE3">#REF!</definedName>
    <definedName name="trans" localSheetId="1">#REF!</definedName>
    <definedName name="trans" localSheetId="0">#REF!</definedName>
    <definedName name="trans">#REF!</definedName>
    <definedName name="Transfer_check" localSheetId="1">#REF!</definedName>
    <definedName name="Transfer_check" localSheetId="0">#REF!</definedName>
    <definedName name="Transfer_check">#REF!</definedName>
    <definedName name="TRANSFERENCIA">#REF!</definedName>
    <definedName name="TRANSFERTEST">#REF!</definedName>
    <definedName name="TRANSNAVE" localSheetId="1">#REF!</definedName>
    <definedName name="TRANSNAVE" localSheetId="0">#REF!</definedName>
    <definedName name="TRANSNAVE">#REF!</definedName>
    <definedName name="Transport__Communication_and_Public_Utilities_78">#REF!</definedName>
    <definedName name="TreeMap">"TreeMap"</definedName>
    <definedName name="tretry" localSheetId="1" hidden="1">#REF!</definedName>
    <definedName name="tretry" localSheetId="0" hidden="1">#REF!</definedName>
    <definedName name="tretry" hidden="1">#REF!</definedName>
    <definedName name="TRNR_1674c2746c284dc99e324ab4296103c3_18464_20" localSheetId="1" hidden="1">#REF!</definedName>
    <definedName name="TRNR_1674c2746c284dc99e324ab4296103c3_18464_20" localSheetId="0"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0" hidden="1">#REF!</definedName>
    <definedName name="TRNR_1ed4cf216e6c4f10b5d9ee45c435751b_528_145" hidden="1">#REF!</definedName>
    <definedName name="TRNR_20bb9561e9af4d78b049f7a671a84978_1_59" localSheetId="1" hidden="1">#REF!</definedName>
    <definedName name="TRNR_20bb9561e9af4d78b049f7a671a84978_1_59" localSheetId="0" hidden="1">#REF!</definedName>
    <definedName name="TRNR_20bb9561e9af4d78b049f7a671a84978_1_59" hidden="1">#REF!</definedName>
    <definedName name="TRNR_2cfdf4ce2eba4e428a6c4e2557454bf9_527_87" localSheetId="1" hidden="1">#REF!</definedName>
    <definedName name="TRNR_2cfdf4ce2eba4e428a6c4e2557454bf9_527_87" localSheetId="0" hidden="1">#REF!</definedName>
    <definedName name="TRNR_2cfdf4ce2eba4e428a6c4e2557454bf9_527_87" hidden="1">#REF!</definedName>
    <definedName name="TRNR_50e54095113145d3805111e7b51fce6f_10_73" localSheetId="1" hidden="1">#REF!</definedName>
    <definedName name="TRNR_50e54095113145d3805111e7b51fce6f_10_73" localSheetId="0" hidden="1">#REF!</definedName>
    <definedName name="TRNR_50e54095113145d3805111e7b51fce6f_10_73" hidden="1">#REF!</definedName>
    <definedName name="TRNR_51506c4bdd804cc590398787a25c4bb8_527_87" localSheetId="1" hidden="1">#REF!</definedName>
    <definedName name="TRNR_51506c4bdd804cc590398787a25c4bb8_527_87" localSheetId="0" hidden="1">#REF!</definedName>
    <definedName name="TRNR_51506c4bdd804cc590398787a25c4bb8_527_87" hidden="1">#REF!</definedName>
    <definedName name="TRNR_5202f69fc76f4480a506273bd75e1719_2395_61" localSheetId="1" hidden="1">#REF!</definedName>
    <definedName name="TRNR_5202f69fc76f4480a506273bd75e1719_2395_61" localSheetId="0"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0" hidden="1">#REF!</definedName>
    <definedName name="TRNR_58b0ab9cb84d437b8172b6c70c4e67d2_18535_59" hidden="1">#REF!</definedName>
    <definedName name="TRNR_5d221992b47f49c69113344b78eaa96d_75_59" localSheetId="1" hidden="1">#REF!</definedName>
    <definedName name="TRNR_5d221992b47f49c69113344b78eaa96d_75_59" localSheetId="0" hidden="1">#REF!</definedName>
    <definedName name="TRNR_5d221992b47f49c69113344b78eaa96d_75_59" hidden="1">#REF!</definedName>
    <definedName name="TRNR_6899dbc590554595a64c2153a84c5c1f_18435_59" localSheetId="1" hidden="1">#REF!</definedName>
    <definedName name="TRNR_6899dbc590554595a64c2153a84c5c1f_18435_59" localSheetId="0" hidden="1">#REF!</definedName>
    <definedName name="TRNR_6899dbc590554595a64c2153a84c5c1f_18435_59" hidden="1">#REF!</definedName>
    <definedName name="TRNR_6fa1cd25bb9142c5bd723ac8f316f085_30_73" localSheetId="1" hidden="1">#REF!</definedName>
    <definedName name="TRNR_6fa1cd25bb9142c5bd723ac8f316f085_30_73" localSheetId="0" hidden="1">#REF!</definedName>
    <definedName name="TRNR_6fa1cd25bb9142c5bd723ac8f316f085_30_73" hidden="1">#REF!</definedName>
    <definedName name="TRNR_8008595e1e724a2495ae3bc372af9e41_75_59" localSheetId="1" hidden="1">#REF!</definedName>
    <definedName name="TRNR_8008595e1e724a2495ae3bc372af9e41_75_59" localSheetId="0" hidden="1">#REF!</definedName>
    <definedName name="TRNR_8008595e1e724a2495ae3bc372af9e41_75_59" hidden="1">#REF!</definedName>
    <definedName name="TRNR_960276ae62f043a2b7b172acbabf8d4c_25_15" localSheetId="1" hidden="1">#REF!</definedName>
    <definedName name="TRNR_960276ae62f043a2b7b172acbabf8d4c_25_15" localSheetId="0" hidden="1">#REF!</definedName>
    <definedName name="TRNR_960276ae62f043a2b7b172acbabf8d4c_25_15" hidden="1">#REF!</definedName>
    <definedName name="TRNR_9a169599cb2f4f038c42d45f9b03810b_288_59" localSheetId="1" hidden="1">#REF!</definedName>
    <definedName name="TRNR_9a169599cb2f4f038c42d45f9b03810b_288_59" localSheetId="0" hidden="1">#REF!</definedName>
    <definedName name="TRNR_9a169599cb2f4f038c42d45f9b03810b_288_59" hidden="1">#REF!</definedName>
    <definedName name="TRNR_ad92eddbcf27455bafb50a92f68785dc_527_87" localSheetId="1" hidden="1">#REF!</definedName>
    <definedName name="TRNR_ad92eddbcf27455bafb50a92f68785dc_527_87" localSheetId="0" hidden="1">#REF!</definedName>
    <definedName name="TRNR_ad92eddbcf27455bafb50a92f68785dc_527_87" hidden="1">#REF!</definedName>
    <definedName name="TRNR_bf9904c2324f4ffeb1c2aa2c14a79cc1_202_59" localSheetId="1" hidden="1">#REF!</definedName>
    <definedName name="TRNR_bf9904c2324f4ffeb1c2aa2c14a79cc1_202_59" localSheetId="0" hidden="1">#REF!</definedName>
    <definedName name="TRNR_bf9904c2324f4ffeb1c2aa2c14a79cc1_202_59" hidden="1">#REF!</definedName>
    <definedName name="TRNR_ca899009fd1a4e7c8d3c1687430adb01_1_1" localSheetId="1" hidden="1">#REF!</definedName>
    <definedName name="TRNR_ca899009fd1a4e7c8d3c1687430adb01_1_1" localSheetId="0" hidden="1">#REF!</definedName>
    <definedName name="TRNR_ca899009fd1a4e7c8d3c1687430adb01_1_1" hidden="1">#REF!</definedName>
    <definedName name="TRNR_d53a0f858f2843149102a2e320b2765c_1_59" localSheetId="1" hidden="1">#REF!</definedName>
    <definedName name="TRNR_d53a0f858f2843149102a2e320b2765c_1_59" localSheetId="0" hidden="1">#REF!</definedName>
    <definedName name="TRNR_d53a0f858f2843149102a2e320b2765c_1_59" hidden="1">#REF!</definedName>
    <definedName name="TRNR_f6ae9894de0742bbab59c73a2fb32af2_11_73" localSheetId="1" hidden="1">#REF!</definedName>
    <definedName name="TRNR_f6ae9894de0742bbab59c73a2fb32af2_11_73" localSheetId="0" hidden="1">#REF!</definedName>
    <definedName name="TRNR_f6ae9894de0742bbab59c73a2fb32af2_11_73" hidden="1">#REF!</definedName>
    <definedName name="TRNR_f8584c9a877845dab2e4debff4c84105_6832_79" localSheetId="1" hidden="1">#REF!</definedName>
    <definedName name="TRNR_f8584c9a877845dab2e4debff4c84105_6832_79" localSheetId="0" hidden="1">#REF!</definedName>
    <definedName name="TRNR_f8584c9a877845dab2e4debff4c84105_6832_79" hidden="1">#REF!</definedName>
    <definedName name="TRNR_fc209a7617734164b8e30858341d30a3_13055_6"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#REF!</definedName>
    <definedName name="TSGOM">#REF!</definedName>
    <definedName name="TSGWM">#REF!</definedName>
    <definedName name="TSODM">#REF!</definedName>
    <definedName name="tt" localSheetId="1" hidden="1">{"Tab1",#N/A,FALSE,"P";"Tab2",#N/A,FALSE,"P"}</definedName>
    <definedName name="tt" localSheetId="0" hidden="1">{"Tab1",#N/A,FALSE,"P";"Tab2",#N/A,FALSE,"P"}</definedName>
    <definedName name="tt" hidden="1">{"Tab1",#N/A,FALSE,"P";"Tab2",#N/A,FALSE,"P"}</definedName>
    <definedName name="TTADM">#REF!</definedName>
    <definedName name="ttt" localSheetId="1" hidden="1">{"Tab1",#N/A,FALSE,"P";"Tab2",#N/A,FALSE,"P"}</definedName>
    <definedName name="ttt" localSheetId="0" hidden="1">{"Tab1",#N/A,FALSE,"P";"Tab2",#N/A,FALSE,"P"}</definedName>
    <definedName name="ttt" hidden="1">{"Tab1",#N/A,FALSE,"P";"Tab2",#N/A,FALSE,"P"}</definedName>
    <definedName name="tttt" localSheetId="1" hidden="1">{"Tab1",#N/A,FALSE,"P";"Tab2",#N/A,FALSE,"P"}</definedName>
    <definedName name="tttt" localSheetId="0" hidden="1">{"Tab1",#N/A,FALSE,"P";"Tab2",#N/A,FALSE,"P"}</definedName>
    <definedName name="tttt" hidden="1">{"Tab1",#N/A,FALSE,"P";"Tab2",#N/A,FALSE,"P"}</definedName>
    <definedName name="ttttt" hidden="1">#REF!</definedName>
    <definedName name="ttttttttt" localSheetId="1" hidden="1">{"Minpmon",#N/A,FALSE,"Monthinput"}</definedName>
    <definedName name="ttttttttt" localSheetId="0" hidden="1">{"Minpmon",#N/A,FALSE,"Monthinput"}</definedName>
    <definedName name="ttttttttt" hidden="1">{"Minpmon",#N/A,FALSE,"Monthinput"}</definedName>
    <definedName name="ttyy" localSheetId="1" hidden="1">{"Riqfin97",#N/A,FALSE,"Tran";"Riqfinpro",#N/A,FALSE,"Tran"}</definedName>
    <definedName name="ttyy" localSheetId="0" hidden="1">{"Riqfin97",#N/A,FALSE,"Tran";"Riqfinpro",#N/A,FALSE,"Tran"}</definedName>
    <definedName name="ttyy" hidden="1">{"Riqfin97",#N/A,FALSE,"Tran";"Riqfinpro",#N/A,FALSE,"Tran"}</definedName>
    <definedName name="TUMDM">#REF!</definedName>
    <definedName name="TUMOM">#REF!</definedName>
    <definedName name="TUMWM">#REF!</definedName>
    <definedName name="Turkey" localSheetId="1">#REF!</definedName>
    <definedName name="Turkey" localSheetId="0">#REF!</definedName>
    <definedName name="Turkey">#REF!</definedName>
    <definedName name="TVEOM">#REF!</definedName>
    <definedName name="TVEWM">#REF!</definedName>
    <definedName name="TVKG">#REF!</definedName>
    <definedName name="TVMOM">#REF!</definedName>
    <definedName name="TVMWM">#REF!</definedName>
    <definedName name="TVSDM">#REF!</definedName>
    <definedName name="tvw_solution">#REF!</definedName>
    <definedName name="tvw_solution_modeflag">#REF!</definedName>
    <definedName name="twryrwe" localSheetId="1" hidden="1">#REF!</definedName>
    <definedName name="twryrwe" localSheetId="0" hidden="1">#REF!</definedName>
    <definedName name="twryrwe" hidden="1">#REF!</definedName>
    <definedName name="TX" localSheetId="1">#REF!</definedName>
    <definedName name="TX" localSheetId="0">#REF!</definedName>
    <definedName name="TX">#REF!</definedName>
    <definedName name="TX_RPCH" localSheetId="1">#REF!</definedName>
    <definedName name="TX_RPCH" localSheetId="0">#REF!</definedName>
    <definedName name="TX_RPCH">#REF!</definedName>
    <definedName name="TXG" localSheetId="1">#REF!</definedName>
    <definedName name="TXG" localSheetId="0">#REF!</definedName>
    <definedName name="TXG">#REF!</definedName>
    <definedName name="TXG_D">#N/A</definedName>
    <definedName name="TXG_RPCH" localSheetId="1">#REF!</definedName>
    <definedName name="TXG_RPCH" localSheetId="0">#REF!</definedName>
    <definedName name="TXG_RPCH">#REF!</definedName>
    <definedName name="TXGO">#N/A</definedName>
    <definedName name="TXGO_DPCH">#REF!</definedName>
    <definedName name="tyi" hidden="1">#REF!</definedName>
    <definedName name="tyui" localSheetId="1" hidden="1">{"Riqfin97",#N/A,FALSE,"Tran";"Riqfinpro",#N/A,FALSE,"Tran"}</definedName>
    <definedName name="tyui" localSheetId="0" hidden="1">{"Riqfin97",#N/A,FALSE,"Tran";"Riqfinpro",#N/A,FALSE,"Tran"}</definedName>
    <definedName name="tyui" hidden="1">{"Riqfin97",#N/A,FALSE,"Tran";"Riqfinpro",#N/A,FALSE,"Tran"}</definedName>
    <definedName name="tz" localSheetId="1" hidden="1">{#N/A,#N/A,FALSE,"MZ GRV";#N/A,#N/A,FALSE,"MZ ArV";#N/A,#N/A,FALSE,"MZ AnV";#N/A,#N/A,FALSE,"MZ KnV"}</definedName>
    <definedName name="tz" localSheetId="0" hidden="1">{#N/A,#N/A,FALSE,"MZ GRV";#N/A,#N/A,FALSE,"MZ ArV";#N/A,#N/A,FALSE,"MZ AnV";#N/A,#N/A,FALSE,"MZ KnV"}</definedName>
    <definedName name="tz" hidden="1">{#N/A,#N/A,FALSE,"MZ GRV";#N/A,#N/A,FALSE,"MZ ArV";#N/A,#N/A,FALSE,"MZ AnV";#N/A,#N/A,FALSE,"MZ KnV"}</definedName>
    <definedName name="TZIOM">#REF!</definedName>
    <definedName name="TZIWM">#REF!</definedName>
    <definedName name="u" localSheetId="1">#REF!</definedName>
    <definedName name="u" localSheetId="0">#REF!</definedName>
    <definedName name="u">#REF!</definedName>
    <definedName name="uj">#REF!</definedName>
    <definedName name="Unadjusted_usable_resources" localSheetId="1">#REF!</definedName>
    <definedName name="Unadjusted_usable_resources" localSheetId="0">#REF!</definedName>
    <definedName name="Unadjusted_usable_resources">#REF!</definedName>
    <definedName name="Uncommitted_usable_resources" localSheetId="1">#REF!</definedName>
    <definedName name="Uncommitted_usable_resources" localSheetId="0">#REF!</definedName>
    <definedName name="Uncommitted_usable_resources">#REF!</definedName>
    <definedName name="UnitCosts">#REF!</definedName>
    <definedName name="UNITS" localSheetId="1">#REF!</definedName>
    <definedName name="UNITS" localSheetId="0">#REF!</definedName>
    <definedName name="UNITS">#REF!</definedName>
    <definedName name="Universities" localSheetId="1">#REF!</definedName>
    <definedName name="Universities" localSheetId="0">#REF!</definedName>
    <definedName name="Universities">#REF!</definedName>
    <definedName name="Up_to_3_months_Fixed_Account_1.1.2.1">#REF!</definedName>
    <definedName name="Update_only_bolded_variables__historical_from_MECON_in_green__and_projections_in_read">"xxWRS_3"</definedName>
    <definedName name="Uploaded_Currency">#REF!</definedName>
    <definedName name="Uploaded_Scale">#REF!</definedName>
    <definedName name="urt_criterion">#REF!</definedName>
    <definedName name="urt_maxlag">#REF!</definedName>
    <definedName name="urtflag">#REF!</definedName>
    <definedName name="Uruguay" localSheetId="1">#REF!</definedName>
    <definedName name="Uruguay" localSheetId="0">#REF!</definedName>
    <definedName name="Uruguay">#REF!</definedName>
    <definedName name="USERNAME">#REF!</definedName>
    <definedName name="uu" localSheetId="1" hidden="1">{"Riqfin97",#N/A,FALSE,"Tran";"Riqfinpro",#N/A,FALSE,"Tran"}</definedName>
    <definedName name="uu" localSheetId="0" hidden="1">{"Riqfin97",#N/A,FALSE,"Tran";"Riqfinpro",#N/A,FALSE,"Tran"}</definedName>
    <definedName name="uu" hidden="1">{"Riqfin97",#N/A,FALSE,"Tran";"Riqfinpro",#N/A,FALSE,"Tran"}</definedName>
    <definedName name="uuu" localSheetId="1" hidden="1">{"Riqfin97",#N/A,FALSE,"Tran";"Riqfinpro",#N/A,FALSE,"Tran"}</definedName>
    <definedName name="uuu" localSheetId="0" hidden="1">{"Riqfin97",#N/A,FALSE,"Tran";"Riqfinpro",#N/A,FALSE,"Tran"}</definedName>
    <definedName name="uuu" hidden="1">{"Riqfin97",#N/A,FALSE,"Tran";"Riqfinpro",#N/A,FALSE,"Tran"}</definedName>
    <definedName name="uuuuuu" localSheetId="1" hidden="1">{"Riqfin97",#N/A,FALSE,"Tran";"Riqfinpro",#N/A,FALSE,"Tran"}</definedName>
    <definedName name="uuuuuu" localSheetId="0" hidden="1">{"Riqfin97",#N/A,FALSE,"Tran";"Riqfinpro",#N/A,FALSE,"Tran"}</definedName>
    <definedName name="uuuuuu" hidden="1">{"Riqfin97",#N/A,FALSE,"Tran";"Riqfinpro",#N/A,FALSE,"Tran"}</definedName>
    <definedName name="v" localSheetId="1" hidden="1">#REF!</definedName>
    <definedName name="v" localSheetId="0" hidden="1">#REF!</definedName>
    <definedName name="v">#REF!</definedName>
    <definedName name="ValidationList" localSheetId="1">#REF!</definedName>
    <definedName name="ValidationList" localSheetId="0">#REF!</definedName>
    <definedName name="ValidationList">#REF!</definedName>
    <definedName name="VariableList">#REF!</definedName>
    <definedName name="VariablesCount">#REF!</definedName>
    <definedName name="varxlag">#REF!</definedName>
    <definedName name="varxlag_we">#REF!</definedName>
    <definedName name="vatnew" localSheetId="1">#REF!</definedName>
    <definedName name="vatnew" localSheetId="0">#REF!</definedName>
    <definedName name="vatnew">#REF!</definedName>
    <definedName name="Venezuela" localSheetId="1">#REF!</definedName>
    <definedName name="Venezuela" localSheetId="0">#REF!</definedName>
    <definedName name="Venezuela">#REF!</definedName>
    <definedName name="VEPH">#REF!</definedName>
    <definedName name="VGRBASIS">#REF!</definedName>
    <definedName name="Vintage_display_lookup" localSheetId="1">#REF!</definedName>
    <definedName name="Vintage_display_lookup" localSheetId="0">#REF!</definedName>
    <definedName name="Vintage_display_lookup">#REF!</definedName>
    <definedName name="vnames">#REF!</definedName>
    <definedName name="vnames_long">#REF!</definedName>
    <definedName name="vs">#REF!</definedName>
    <definedName name="vshockmtrx">#REF!</definedName>
    <definedName name="vv" localSheetId="1" hidden="1">{"Tab1",#N/A,FALSE,"P";"Tab2",#N/A,FALSE,"P"}</definedName>
    <definedName name="vv" localSheetId="0" hidden="1">{"Tab1",#N/A,FALSE,"P";"Tab2",#N/A,FALSE,"P"}</definedName>
    <definedName name="vv" hidden="1">{"Tab1",#N/A,FALSE,"P";"Tab2",#N/A,FALSE,"P"}</definedName>
    <definedName name="vvv" localSheetId="1" hidden="1">{"Tab1",#N/A,FALSE,"P";"Tab2",#N/A,FALSE,"P"}</definedName>
    <definedName name="vvv" localSheetId="0" hidden="1">{"Tab1",#N/A,FALSE,"P";"Tab2",#N/A,FALSE,"P"}</definedName>
    <definedName name="vvv" hidden="1">{"Tab1",#N/A,FALSE,"P";"Tab2",#N/A,FALSE,"P"}</definedName>
    <definedName name="vvvv" localSheetId="1" hidden="1">{"Minpmon",#N/A,FALSE,"Monthinput"}</definedName>
    <definedName name="vvvv" localSheetId="0" hidden="1">{"Minpmon",#N/A,FALSE,"Monthinput"}</definedName>
    <definedName name="vvvv" hidden="1">{"Minpmon",#N/A,FALSE,"Monthinput"}</definedName>
    <definedName name="w" localSheetId="1" hidden="1">{"PRI",#N/A,FALSE,"Data";"QUA",#N/A,FALSE,"Data";"STR",#N/A,FALSE,"Data";"VAL",#N/A,FALSE,"Data";"WEO",#N/A,FALSE,"Data";"WGT",#N/A,FALSE,"Data"}</definedName>
    <definedName name="w" localSheetId="0" hidden="1">{"PRI",#N/A,FALSE,"Data";"QUA",#N/A,FALSE,"Data";"STR",#N/A,FALSE,"Data";"VAL",#N/A,FALSE,"Data";"WEO",#N/A,FALSE,"Data";"WGT",#N/A,FALSE,"Data"}</definedName>
    <definedName name="w" hidden="1">{"PRI",#N/A,FALSE,"Data";"QUA",#N/A,FALSE,"Data";"STR",#N/A,FALSE,"Data";"VAL",#N/A,FALSE,"Data";"WEO",#N/A,FALSE,"Data";"WGT",#N/A,FALSE,"Data"}</definedName>
    <definedName name="W2betet">OFFSET(#REF!,#REF!-3,0,#REF!-#REF!+3,1)</definedName>
    <definedName name="Wages" localSheetId="1">#REF!</definedName>
    <definedName name="Wages" localSheetId="0">#REF!</definedName>
    <definedName name="Wages">#REF!</definedName>
    <definedName name="Waterfall">"Waterfall"</definedName>
    <definedName name="wb">#REF!</definedName>
    <definedName name="we_flag">#REF!</definedName>
    <definedName name="weightstype_flag">#REF!</definedName>
    <definedName name="WEO" localSheetId="1">#REF!</definedName>
    <definedName name="WEO" localSheetId="0">#REF!</definedName>
    <definedName name="WEO">#REF!</definedName>
    <definedName name="weo_dmx" localSheetId="1">#REF!</definedName>
    <definedName name="weo_dmx">#REF!</definedName>
    <definedName name="weo_legend">#REF!</definedName>
    <definedName name="WEODATES" localSheetId="1">#REF!</definedName>
    <definedName name="WEODATES" localSheetId="0">#REF!</definedName>
    <definedName name="WEODATES">#REF!</definedName>
    <definedName name="WEODB">#REF!</definedName>
    <definedName name="weonames" localSheetId="1">#REF!</definedName>
    <definedName name="weonames" localSheetId="0">#REF!</definedName>
    <definedName name="weonames">#REF!</definedName>
    <definedName name="weongdp" localSheetId="1">#REF!</definedName>
    <definedName name="weongdp" localSheetId="0">#REF!</definedName>
    <definedName name="weongdp">#REF!</definedName>
    <definedName name="WEOTimeSeries">#REF!</definedName>
    <definedName name="wer" localSheetId="1" hidden="1">{"Riqfin97",#N/A,FALSE,"Tran";"Riqfinpro",#N/A,FALSE,"Tran"}</definedName>
    <definedName name="wer" localSheetId="0" hidden="1">{"Riqfin97",#N/A,FALSE,"Tran";"Riqfinpro",#N/A,FALSE,"Tran"}</definedName>
    <definedName name="wer" hidden="1">{"Riqfin97",#N/A,FALSE,"Tran";"Riqfinpro",#N/A,FALSE,"Tran"}</definedName>
    <definedName name="wer.main" localSheetId="1">{"Main Economic Indicators",#N/A,FALSE,"C"}</definedName>
    <definedName name="wer.main" localSheetId="0">{"Main Economic Indicators",#N/A,FALSE,"C"}</definedName>
    <definedName name="wer.main">{"Main Economic Indicators",#N/A,FALSE,"C"}</definedName>
    <definedName name="what" localSheetId="1" hidden="1">{"ca",#N/A,FALSE,"Detailed BOP";"ka",#N/A,FALSE,"Detailed BOP";"btl",#N/A,FALSE,"Detailed BOP";#N/A,#N/A,FALSE,"Debt  Stock TBL";"imfprint",#N/A,FALSE,"IMF";"imfdebtservice",#N/A,FALSE,"IMF";"tradeprint",#N/A,FALSE,"Trade"}</definedName>
    <definedName name="what" localSheetId="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olesaler___Retailer_86">#REF!</definedName>
    <definedName name="wht?" localSheetId="1" hidden="1">{"'Basic'!$A$1:$F$96"}</definedName>
    <definedName name="wht?" localSheetId="0" hidden="1">{"'Basic'!$A$1:$F$96"}</definedName>
    <definedName name="wht?" hidden="1">{"'Basic'!$A$1:$F$96"}</definedName>
    <definedName name="Wind">#REF!</definedName>
    <definedName name="WMENU">#REF!</definedName>
    <definedName name="wqeeer" localSheetId="1">{"Main Economic Indicators",#N/A,FALSE,"C"}</definedName>
    <definedName name="wqeeer" localSheetId="0">{"Main Economic Indicators",#N/A,FALSE,"C"}</definedName>
    <definedName name="wqeeer">{"Main Economic Indicators",#N/A,FALSE,"C"}</definedName>
    <definedName name="wr" localSheetId="1">{"macro",#N/A,FALSE,"Macro";"smq2",#N/A,FALSE,"Data";"smq3",#N/A,FALSE,"Data";"smq4",#N/A,FALSE,"Data";"smq5",#N/A,FALSE,"Data";"smq6",#N/A,FALSE,"Data";"smq7",#N/A,FALSE,"Data";"smq8",#N/A,FALSE,"Data";"smq9",#N/A,FALSE,"Data"}</definedName>
    <definedName name="wr" localSheetId="0">{"macro",#N/A,FALSE,"Macro";"smq2",#N/A,FALSE,"Data";"smq3",#N/A,FALSE,"Data";"smq4",#N/A,FALSE,"Data";"smq5",#N/A,FALSE,"Data";"smq6",#N/A,FALSE,"Data";"smq7",#N/A,FALSE,"Data";"smq8",#N/A,FALSE,"Data";"smq9",#N/A,FALSE,"Data"}</definedName>
    <definedName name="wr">{"macro",#N/A,FALSE,"Macro";"smq2",#N/A,FALSE,"Data";"smq3",#N/A,FALSE,"Data";"smq4",#N/A,FALSE,"Data";"smq5",#N/A,FALSE,"Data";"smq6",#N/A,FALSE,"Data";"smq7",#N/A,FALSE,"Data";"smq8",#N/A,FALSE,"Data";"smq9",#N/A,FALSE,"Data"}</definedName>
    <definedName name="Write_Back_from_Provisions_for_loss_6.">#REF!</definedName>
    <definedName name="wrn.97REDBOP." localSheetId="1"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 hidden="1">{"arev",#N/A,FALSE,"arev";"aexp",#N/A,FALSE,"aexp";"sumcgo",#N/A,FALSE,"brf_sum";"afin",#N/A,FALSE,"afin"}</definedName>
    <definedName name="wrn.analysis." localSheetId="0" hidden="1">{"arev",#N/A,FALSE,"arev";"aexp",#N/A,FALSE,"aexp";"sumcgo",#N/A,FALSE,"brf_sum";"afin",#N/A,FALSE,"afin"}</definedName>
    <definedName name="wrn.analysis." hidden="1">{"arev",#N/A,FALSE,"arev";"aexp",#N/A,FALSE,"aexp";"sumcgo",#N/A,FALSE,"brf_sum";"afin",#N/A,FALSE,"afin"}</definedName>
    <definedName name="wrn.analysiss." localSheetId="1" hidden="1">{"arev",#N/A,FALSE,"arev";"aexp",#N/A,FALSE,"aexp";"sumcgo",#N/A,FALSE,"brf_sum";"afin",#N/A,FALSE,"afin"}</definedName>
    <definedName name="wrn.analysiss." localSheetId="0" hidden="1">{"arev",#N/A,FALSE,"arev";"aexp",#N/A,FALSE,"aexp";"sumcgo",#N/A,FALSE,"brf_sum";"afin",#N/A,FALSE,"afin"}</definedName>
    <definedName name="wrn.analysiss." hidden="1">{"arev",#N/A,FALSE,"arev";"aexp",#N/A,FALSE,"aexp";"sumcgo",#N/A,FALSE,"brf_sum";"afin",#N/A,FALSE,"afin"}</definedName>
    <definedName name="wrn.annual." localSheetId="1"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 localSheetId="1">{#N/A,#N/A,FALSE,"BANKS"}</definedName>
    <definedName name="wrn.bank.1" localSheetId="0">{#N/A,#N/A,FALSE,"BANKS"}</definedName>
    <definedName name="wrn.bank.1">{#N/A,#N/A,FALSE,"BANKS"}</definedName>
    <definedName name="wrn.BANKS." localSheetId="1">{#N/A,#N/A,FALSE,"BANKS"}</definedName>
    <definedName name="wrn.BANKS." localSheetId="0">{#N/A,#N/A,FALSE,"BANKS"}</definedName>
    <definedName name="wrn.BANKS.">{#N/A,#N/A,FALSE,"BANKS"}</definedName>
    <definedName name="wrn.BMA." localSheetId="1"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{#N/A,#N/A,FALSE,"BOP"}</definedName>
    <definedName name="wrn.BOP." localSheetId="0">{#N/A,#N/A,FALSE,"BOP"}</definedName>
    <definedName name="wrn.BOP.">{#N/A,#N/A,FALSE,"BOP"}</definedName>
    <definedName name="wrn.bop.1" localSheetId="1">{#N/A,#N/A,FALSE,"BOP"}</definedName>
    <definedName name="wrn.bop.1" localSheetId="0">{#N/A,#N/A,FALSE,"BOP"}</definedName>
    <definedName name="wrn.bop.1">{#N/A,#N/A,FALSE,"BOP"}</definedName>
    <definedName name="wrn.BOP_MIDTERM." localSheetId="1" hidden="1">{"BOP_TAB",#N/A,FALSE,"N";"MIDTERM_TAB",#N/A,FALSE,"O"}</definedName>
    <definedName name="wrn.BOP_MIDTERM." localSheetId="0"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 localSheetId="1">{"CN",#N/A,FALSE,"SEFI"}</definedName>
    <definedName name="wrn.cn" localSheetId="0">{"CN",#N/A,FALSE,"SEFI"}</definedName>
    <definedName name="wrn.cn">{"CN",#N/A,FALSE,"SEFI"}</definedName>
    <definedName name="wrn.cn." localSheetId="1">{"CN",#N/A,FALSE,"SEFI"}</definedName>
    <definedName name="wrn.cn." localSheetId="0">{"CN",#N/A,FALSE,"SEFI"}</definedName>
    <definedName name="wrn.cn.">{"CN",#N/A,FALSE,"SEFI"}</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 localSheetId="1">{#N/A,#N/A,FALSE,"CREDIT"}</definedName>
    <definedName name="wrn.CREDIT." localSheetId="0">{#N/A,#N/A,FALSE,"CREDIT"}</definedName>
    <definedName name="wrn.CREDIT.">{#N/A,#N/A,FALSE,"CREDIT"}</definedName>
    <definedName name="wrn.credit.1" localSheetId="1">{#N/A,#N/A,FALSE,"CREDIT"}</definedName>
    <definedName name="wrn.credit.1" localSheetId="0">{#N/A,#N/A,FALSE,"CREDIT"}</definedName>
    <definedName name="wrn.credit.1">{#N/A,#N/A,FALSE,"CREDIT"}</definedName>
    <definedName name="wrn.DEBTSVC." localSheetId="1">{#N/A,#N/A,FALSE,"DEBTSVC"}</definedName>
    <definedName name="wrn.DEBTSVC." localSheetId="0">{#N/A,#N/A,FALSE,"DEBTSVC"}</definedName>
    <definedName name="wrn.DEBTSVC.">{#N/A,#N/A,FALSE,"DEBTSVC"}</definedName>
    <definedName name="wrn.debtsvc1" localSheetId="1">{#N/A,#N/A,FALSE,"DEBTSVC"}</definedName>
    <definedName name="wrn.debtsvc1" localSheetId="0">{#N/A,#N/A,FALSE,"DEBTSVC"}</definedName>
    <definedName name="wrn.debtsvc1">{#N/A,#N/A,FALSE,"DEBTSVC"}</definedName>
    <definedName name="wrn.DEPO." localSheetId="1">{#N/A,#N/A,FALSE,"DEPO"}</definedName>
    <definedName name="wrn.DEPO." localSheetId="0">{#N/A,#N/A,FALSE,"DEPO"}</definedName>
    <definedName name="wrn.DEPO.">{#N/A,#N/A,FALSE,"DEPO"}</definedName>
    <definedName name="wrn.Diferencias." localSheetId="1"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 localSheetId="1">{#N/A,#N/A,FALSE,"EXCISE"}</definedName>
    <definedName name="wrn.EXCISE." localSheetId="0">{#N/A,#N/A,FALSE,"EXCISE"}</definedName>
    <definedName name="wrn.EXCISE.">{#N/A,#N/A,FALSE,"EXCISE"}</definedName>
    <definedName name="wrn.EXRATE." localSheetId="1">{#N/A,#N/A,FALSE,"EXRATE"}</definedName>
    <definedName name="wrn.EXRATE." localSheetId="0">{#N/A,#N/A,FALSE,"EXRATE"}</definedName>
    <definedName name="wrn.EXRATE.">{#N/A,#N/A,FALSE,"EXRATE"}</definedName>
    <definedName name="wrn.EXTDEBT." localSheetId="1">{#N/A,#N/A,FALSE,"EXTDEBT"}</definedName>
    <definedName name="wrn.EXTDEBT." localSheetId="0">{#N/A,#N/A,FALSE,"EXTDEBT"}</definedName>
    <definedName name="wrn.EXTDEBT.">{#N/A,#N/A,FALSE,"EXTDEBT"}</definedName>
    <definedName name="wrn.EXTRABUDGT." localSheetId="1">{#N/A,#N/A,FALSE,"EXTRABUDGT"}</definedName>
    <definedName name="wrn.EXTRABUDGT." localSheetId="0">{#N/A,#N/A,FALSE,"EXTRABUDGT"}</definedName>
    <definedName name="wrn.EXTRABUDGT.">{#N/A,#N/A,FALSE,"EXTRABUDGT"}</definedName>
    <definedName name="wrn.EXTRABUDGT2." localSheetId="1">{#N/A,#N/A,FALSE,"EXTRABUDGT2"}</definedName>
    <definedName name="wrn.EXTRABUDGT2." localSheetId="0">{#N/A,#N/A,FALSE,"EXTRABUDGT2"}</definedName>
    <definedName name="wrn.EXTRABUDGT2.">{#N/A,#N/A,FALSE,"EXTRABUDGT2"}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 localSheetId="1">{#N/A,#N/A,FALSE,"GDP_ORIGIN";#N/A,#N/A,FALSE,"EMP_POP"}</definedName>
    <definedName name="wrn.GDP." localSheetId="0">{#N/A,#N/A,FALSE,"GDP_ORIGIN";#N/A,#N/A,FALSE,"EMP_POP"}</definedName>
    <definedName name="wrn.GDP.">{#N/A,#N/A,FALSE,"GDP_ORIGIN";#N/A,#N/A,FALSE,"EMP_POP"}</definedName>
    <definedName name="wrn.GGOVT." localSheetId="1">{#N/A,#N/A,FALSE,"GGOVT"}</definedName>
    <definedName name="wrn.GGOVT." localSheetId="0">{#N/A,#N/A,FALSE,"GGOVT"}</definedName>
    <definedName name="wrn.GGOVT.">{#N/A,#N/A,FALSE,"GGOVT"}</definedName>
    <definedName name="wrn.GGOVT2." localSheetId="1">{#N/A,#N/A,FALSE,"GGOVT2"}</definedName>
    <definedName name="wrn.GGOVT2." localSheetId="0">{#N/A,#N/A,FALSE,"GGOVT2"}</definedName>
    <definedName name="wrn.GGOVT2.">{#N/A,#N/A,FALSE,"GGOVT2"}</definedName>
    <definedName name="wrn.GGOVTPC." localSheetId="1">{#N/A,#N/A,FALSE,"GGOVT%"}</definedName>
    <definedName name="wrn.GGOVTPC." localSheetId="0">{#N/A,#N/A,FALSE,"GGOVT%"}</definedName>
    <definedName name="wrn.GGOVTPC.">{#N/A,#N/A,FALSE,"GGOVT%"}</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1">{#N/A,#N/A,FALSE,"INCOMETX"}</definedName>
    <definedName name="wrn.INCOMETX." localSheetId="0">{#N/A,#N/A,FALSE,"INCOMETX"}</definedName>
    <definedName name="wrn.INCOMETX.">{#N/A,#N/A,FALSE,"INCOMETX"}</definedName>
    <definedName name="wrn.INFLATION.">#N/A</definedName>
    <definedName name="wrn.Input._.and._.output._.tables." localSheetId="1"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{#N/A,#N/A,FALSE,"INTERST"}</definedName>
    <definedName name="wrn.INTERST." localSheetId="0">{#N/A,#N/A,FALSE,"INTERST"}</definedName>
    <definedName name="wrn.INTERST.">{#N/A,#N/A,FALSE,"INTERST"}</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 hidden="1">{"Rev",#N/A,FALSE,"Rev";"Exp",#N/A,FALSE,"Exp";"Finance",#N/A,FALSE,"Finance";"acgo",#N/A,FALSE,"acgo"}</definedName>
    <definedName name="wrn.Levels." localSheetId="0" hidden="1">{"Rev",#N/A,FALSE,"Rev";"Exp",#N/A,FALSE,"Exp";"Finance",#N/A,FALSE,"Finance";"acgo",#N/A,FALSE,"acgo"}</definedName>
    <definedName name="wrn.Levels." hidden="1">{"Rev",#N/A,FALSE,"Rev";"Exp",#N/A,FALSE,"Exp";"Finance",#N/A,FALSE,"Finance";"acgo",#N/A,FALSE,"acgo"}</definedName>
    <definedName name="wrn.MAIN." localSheetId="1">{#N/A,#N/A,FALSE,"CB";#N/A,#N/A,FALSE,"CMB";#N/A,#N/A,FALSE,"BSYS";#N/A,#N/A,FALSE,"NBFI";#N/A,#N/A,FALSE,"FSYS"}</definedName>
    <definedName name="wrn.MAIN." localSheetId="0">{#N/A,#N/A,FALSE,"CB";#N/A,#N/A,FALSE,"CMB";#N/A,#N/A,FALSE,"BSYS";#N/A,#N/A,FALSE,"NBFI";#N/A,#N/A,FALSE,"FSYS"}</definedName>
    <definedName name="wrn.MAIN.">{#N/A,#N/A,FALSE,"CB";#N/A,#N/A,FALSE,"CMB";#N/A,#N/A,FALSE,"BSYS";#N/A,#N/A,FALSE,"NBFI";#N/A,#N/A,FALSE,"FSYS"}</definedName>
    <definedName name="wrn.Main._.Economic._.Indicators." localSheetId="1"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 hidden="1">{"BoP med term 1993-2002",#N/A,FALSE,"BoP"}</definedName>
    <definedName name="wrn.Med._.trm._.Bop." localSheetId="0" hidden="1">{"BoP med term 1993-2002",#N/A,FALSE,"BoP"}</definedName>
    <definedName name="wrn.Med._.trm._.Bop." hidden="1">{"BoP med term 1993-2002",#N/A,FALSE,"BoP"}</definedName>
    <definedName name="wrn.Mikrozensus." localSheetId="1" hidden="1">{#N/A,#N/A,FALSE,"MZ GRV";#N/A,#N/A,FALSE,"MZ ArV";#N/A,#N/A,FALSE,"MZ AnV";#N/A,#N/A,FALSE,"MZ KnV"}</definedName>
    <definedName name="wrn.Mikrozensus." localSheetId="0" hidden="1">{#N/A,#N/A,FALSE,"MZ GRV";#N/A,#N/A,FALSE,"MZ ArV";#N/A,#N/A,FALSE,"MZ AnV";#N/A,#N/A,FALSE,"MZ KnV"}</definedName>
    <definedName name="wrn.Mikrozensus." hidden="1">{#N/A,#N/A,FALSE,"MZ GRV";#N/A,#N/A,FALSE,"MZ ArV";#N/A,#N/A,FALSE,"MZ AnV";#N/A,#N/A,FALSE,"MZ KnV"}</definedName>
    <definedName name="wrn.MIT." localSheetId="1">{#N/A,#N/A,FALSE,"CB";#N/A,#N/A,FALSE,"CMB";#N/A,#N/A,FALSE,"NBFI"}</definedName>
    <definedName name="wrn.MIT." localSheetId="0">{#N/A,#N/A,FALSE,"CB";#N/A,#N/A,FALSE,"CMB";#N/A,#N/A,FALSE,"NBFI"}</definedName>
    <definedName name="wrn.MIT.">{#N/A,#N/A,FALSE,"CB";#N/A,#N/A,FALSE,"CMB";#N/A,#N/A,FALSE,"NBFI"}</definedName>
    <definedName name="wrn.MONA." localSheetId="1" hidden="1">{"MONA",#N/A,FALSE,"S"}</definedName>
    <definedName name="wrn.MONA." localSheetId="0" hidden="1">{"MONA",#N/A,FALSE,"S"}</definedName>
    <definedName name="wrn.MONA." hidden="1">{"MONA",#N/A,FALSE,"S"}</definedName>
    <definedName name="wrn.Monthsheet." localSheetId="1" hidden="1">{"Minpmon",#N/A,FALSE,"Monthinput"}</definedName>
    <definedName name="wrn.Monthsheet." localSheetId="0" hidden="1">{"Minpmon",#N/A,FALSE,"Monthinput"}</definedName>
    <definedName name="wrn.Monthsheet." hidden="1">{"Minpmon",#N/A,FALSE,"Monthinput"}</definedName>
    <definedName name="wrn.MS." localSheetId="1">{#N/A,#N/A,FALSE,"MS"}</definedName>
    <definedName name="wrn.MS." localSheetId="0">{#N/A,#N/A,FALSE,"MS"}</definedName>
    <definedName name="wrn.MS.">{#N/A,#N/A,FALSE,"MS"}</definedName>
    <definedName name="wrn.mterm." localSheetId="1">{"mt1",#N/A,FALSE,"Debt";"mt2",#N/A,FALSE,"Debt";"mt3",#N/A,FALSE,"Debt";"mt4",#N/A,FALSE,"Debt";"mt5",#N/A,FALSE,"Debt";"mt6",#N/A,FALSE,"Debt";"mt7",#N/A,FALSE,"Debt"}</definedName>
    <definedName name="wrn.mterm." localSheetId="0">{"mt1",#N/A,FALSE,"Debt";"mt2",#N/A,FALSE,"Debt";"mt3",#N/A,FALSE,"Debt";"mt4",#N/A,FALSE,"Debt";"mt5",#N/A,FALSE,"Debt";"mt6",#N/A,FALSE,"Debt";"mt7",#N/A,FALSE,"Debt"}</definedName>
    <definedName name="wrn.mterm.">{"mt1",#N/A,FALSE,"Debt";"mt2",#N/A,FALSE,"Debt";"mt3",#N/A,FALSE,"Debt";"mt4",#N/A,FALSE,"Debt";"mt5",#N/A,FALSE,"Debt";"mt6",#N/A,FALSE,"Debt";"mt7",#N/A,FALSE,"Debt"}</definedName>
    <definedName name="wrn.NBG." localSheetId="1">{#N/A,#N/A,FALSE,"NBG"}</definedName>
    <definedName name="wrn.NBG." localSheetId="0">{#N/A,#N/A,FALSE,"NBG"}</definedName>
    <definedName name="wrn.NBG.">{#N/A,#N/A,FALSE,"NBG"}</definedName>
    <definedName name="wrn.OECD._.Tables." localSheetId="1">{"Table 1",#N/A,FALSE,"Final Tables % GDP";"Table 2",#N/A,FALSE,"Final Tables % GDP"}</definedName>
    <definedName name="wrn.OECD._.Tables." localSheetId="0">{"Table 1",#N/A,FALSE,"Final Tables % GDP";"Table 2",#N/A,FALSE,"Final Tables % GDP"}</definedName>
    <definedName name="wrn.OECD._.Tables.">{"Table 1",#N/A,FALSE,"Final Tables % GDP";"Table 2",#N/A,FALSE,"Final Tables % GDP"}</definedName>
    <definedName name="wrn.original." localSheetId="1"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0" hidden="1">{"1",#N/A,FALSE,"Pasivos Mon";"2",#N/A,FALSE,"Pasivos Mon"}</definedName>
    <definedName name="wrn.PASMON." hidden="1">{"1",#N/A,FALSE,"Pasivos Mon";"2",#N/A,FALSE,"Pasivos Mon"}</definedName>
    <definedName name="wrn.PCPI." localSheetId="1">{#N/A,#N/A,FALSE,"PCPI"}</definedName>
    <definedName name="wrn.PCPI." localSheetId="0">{#N/A,#N/A,FALSE,"PCPI"}</definedName>
    <definedName name="wrn.PCPI.">{#N/A,#N/A,FALSE,"PCPI"}</definedName>
    <definedName name="wrn.PENSION." localSheetId="1">{#N/A,#N/A,FALSE,"PENSION"}</definedName>
    <definedName name="wrn.PENSION." localSheetId="0">{#N/A,#N/A,FALSE,"PENSION"}</definedName>
    <definedName name="wrn.PENSION.">{#N/A,#N/A,FALSE,"PENSION"}</definedName>
    <definedName name="wrn.Per._.cri." localSheetId="1" hidden="1">{#N/A,#N/A,FALSE,"Per Cri"}</definedName>
    <definedName name="wrn.Per._.cri." localSheetId="0" hidden="1">{#N/A,#N/A,FALSE,"Per Cri"}</definedName>
    <definedName name="wrn.Per._.cri." hidden="1">{#N/A,#N/A,FALSE,"Per Cri"}</definedName>
    <definedName name="wrn.Prevision." localSheetId="1"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#N/A</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1" hidden="1">{"Tab1",#N/A,FALSE,"P";"Tab2",#N/A,FALSE,"P"}</definedName>
    <definedName name="wrn.Program." localSheetId="0" hidden="1">{"Tab1",#N/A,FALSE,"P";"Tab2",#N/A,FALSE,"P"}</definedName>
    <definedName name="wrn.Program." hidden="1">{"Tab1",#N/A,FALSE,"P";"Tab2",#N/A,FALSE,"P"}</definedName>
    <definedName name="wrn.PRUDENT." localSheetId="1">{#N/A,#N/A,FALSE,"PRUDENT"}</definedName>
    <definedName name="wrn.PRUDENT." localSheetId="0">{#N/A,#N/A,FALSE,"PRUDENT"}</definedName>
    <definedName name="wrn.PRUDENT.">{#N/A,#N/A,FALSE,"PRUDENT"}</definedName>
    <definedName name="wrn.PUBLEXP." localSheetId="1">{#N/A,#N/A,FALSE,"PUBLEXP"}</definedName>
    <definedName name="wrn.PUBLEXP." localSheetId="0">{#N/A,#N/A,FALSE,"PUBLEXP"}</definedName>
    <definedName name="wrn.PUBLEXP.">{#N/A,#N/A,FALSE,"PUBLEXP"}</definedName>
    <definedName name="wrn.QUARTERLY_TABLES_00." localSheetId="1" hidden="1">{"SCEN_Q00",#N/A,FALSE,"Prog_BSyst";"SCEN_Q00",#N/A,FALSE,"Prog_BCM";"SCEN_Q00",#N/A,FALSE,"Prog_ComB";"SCEN_Q00",#N/A,FALSE,"Prog_Gov";"SCEN_Q00",#N/A,FALSE,"IN"}</definedName>
    <definedName name="wrn.QUARTERLY_TABLES_00." localSheetId="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 hidden="1">{"RED table 27 (BoP)",#N/A,FALSE,"BoP"}</definedName>
    <definedName name="wrn.RED." localSheetId="0" hidden="1">{"RED table 27 (BoP)",#N/A,FALSE,"BoP"}</definedName>
    <definedName name="wrn.RED." hidden="1">{"RED table 27 (BoP)",#N/A,FALSE,"BoP"}</definedName>
    <definedName name="wrn.RED._.tables."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 hidden="1">{"red33",#N/A,FALSE,"Sheet1"}</definedName>
    <definedName name="wrn.red97." localSheetId="0" hidden="1">{"red33",#N/A,FALSE,"Sheet1"}</definedName>
    <definedName name="wrn.red97." hidden="1">{"red33",#N/A,FALSE,"Sheet1"}</definedName>
    <definedName name="wrn.RED97MON." localSheetId="1"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{#N/A,#N/A,FALSE,"REVSHARE"}</definedName>
    <definedName name="wrn.REVSHARE." localSheetId="0">{#N/A,#N/A,FALSE,"REVSHARE"}</definedName>
    <definedName name="wrn.REVSHARE.">{#N/A,#N/A,FALSE,"REVSHARE"}</definedName>
    <definedName name="wrn.Riqfin." localSheetId="1" hidden="1">{"Riqfin97",#N/A,FALSE,"Tran";"Riqfinpro",#N/A,FALSE,"Tran"}</definedName>
    <definedName name="wrn.Riqfin." localSheetId="0"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0"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 hidden="1">{"ST1",#N/A,FALSE,"SOURCE"}</definedName>
    <definedName name="wrn.st1." localSheetId="0" hidden="1">{"ST1",#N/A,FALSE,"SOURCE"}</definedName>
    <definedName name="wrn.st1." hidden="1">{"ST1",#N/A,FALSE,"SOURCE"}</definedName>
    <definedName name="wrn.Staff._.report._.Table._.4." localSheetId="1" hidden="1">{"Staff Report table 4 -- BoP",#N/A,FALSE,"BoP"}</definedName>
    <definedName name="wrn.Staff._.report._.Table._.4." localSheetId="0" hidden="1">{"Staff Report table 4 -- BoP",#N/A,FALSE,"BoP"}</definedName>
    <definedName name="wrn.Staff._.report._.Table._.4." hidden="1">{"Staff Report table 4 -- BoP",#N/A,FALSE,"BoP"}</definedName>
    <definedName name="wrn.Staff._.Report._.Tables." localSheetId="1">{#N/A,#N/A,FALSE,"SRFSYS";#N/A,#N/A,FALSE,"SRBSYS"}</definedName>
    <definedName name="wrn.Staff._.Report._.Tables." localSheetId="0">{#N/A,#N/A,FALSE,"SRFSYS";#N/A,#N/A,FALSE,"SRBSYS"}</definedName>
    <definedName name="wrn.Staff._.Report._.Tables.">{#N/A,#N/A,FALSE,"SRFSYS";#N/A,#N/A,FALSE,"SRBSYS"}</definedName>
    <definedName name="wrn.STAFF_REPORT_TABLES." localSheetId="1"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 localSheetId="1">{#N/A,#N/A,FALSE,"STATE"}</definedName>
    <definedName name="wrn.STATE." localSheetId="0">{#N/A,#N/A,FALSE,"STATE"}</definedName>
    <definedName name="wrn.STATE.">{#N/A,#N/A,FALSE,"STATE"}</definedName>
    <definedName name="wrn.suma." localSheetId="1">{"macroa",#N/A,FALSE,"Macro";"suma2",#N/A,FALSE,"Data";"suma3",#N/A,FALSE,"Data";"suma4",#N/A,FALSE,"Data";"suma5",#N/A,FALSE,"Data";"suma6",#N/A,FALSE,"Data";"suma7",#N/A,FALSE,"Data";"suma8",#N/A,FALSE,"Data";"suma9",#N/A,FALSE,"Data"}</definedName>
    <definedName name="wrn.suma." localSheetId="0">{"macroa",#N/A,FALSE,"Macro";"suma2",#N/A,FALSE,"Data";"suma3",#N/A,FALSE,"Data";"suma4",#N/A,FALSE,"Data";"suma5",#N/A,FALSE,"Data";"suma6",#N/A,FALSE,"Data";"suma7",#N/A,FALSE,"Data";"suma8",#N/A,FALSE,"Data";"suma9",#N/A,FALSE,"Data"}</definedName>
    <definedName name="wrn.suma.">{"macroa",#N/A,FALSE,"Macro";"suma2",#N/A,FALSE,"Data";"suma3",#N/A,FALSE,"Data";"suma4",#N/A,FALSE,"Data";"suma5",#N/A,FALSE,"Data";"suma6",#N/A,FALSE,"Data";"suma7",#N/A,FALSE,"Data";"suma8",#N/A,FALSE,"Data";"suma9",#N/A,FALSE,"Data"}</definedName>
    <definedName name="wrn.sumq." localSheetId="1">{"macro",#N/A,FALSE,"Macro";"smq2",#N/A,FALSE,"Data";"smq3",#N/A,FALSE,"Data";"smq4",#N/A,FALSE,"Data";"smq5",#N/A,FALSE,"Data";"smq6",#N/A,FALSE,"Data";"smq7",#N/A,FALSE,"Data";"smq8",#N/A,FALSE,"Data";"smq9",#N/A,FALSE,"Data"}</definedName>
    <definedName name="wrn.sumq." localSheetId="0">{"macro",#N/A,FALSE,"Macro";"smq2",#N/A,FALSE,"Data";"smq3",#N/A,FALSE,"Data";"smq4",#N/A,FALSE,"Data";"smq5",#N/A,FALSE,"Data";"smq6",#N/A,FALSE,"Data";"smq7",#N/A,FALSE,"Data";"smq8",#N/A,FALSE,"Data";"smq9",#N/A,FALSE,"Data"}</definedName>
    <definedName name="wrn.sumq.">{"macro",#N/A,FALSE,"Macro";"smq2",#N/A,FALSE,"Data";"smq3",#N/A,FALSE,"Data";"smq4",#N/A,FALSE,"Data";"smq5",#N/A,FALSE,"Data";"smq6",#N/A,FALSE,"Data";"smq7",#N/A,FALSE,"Data";"smq8",#N/A,FALSE,"Data";"smq9",#N/A,FALSE,"Data"}</definedName>
    <definedName name="wrn.Super." localSheetId="1" hidden="1">{#N/A,#N/A,FALSE,"Fórmulas";#N/A,#N/A,FALSE,"Proj100";#N/A,#N/A,FALSE,"Proj50";#N/A,#N/A,FALSE,"Proj25";#N/A,#N/A,FALSE,"Proj0";#N/A,#N/A,FALSE,"ProjLib";#N/A,#N/A,FALSE,"Aux"}</definedName>
    <definedName name="wrn.Super." localSheetId="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 localSheetId="1">{"table1a",#N/A,FALSE,"C"}</definedName>
    <definedName name="wrn.table1a." localSheetId="0">{"table1a",#N/A,FALSE,"C"}</definedName>
    <definedName name="wrn.table1a.">{"table1a",#N/A,FALSE,"C"}</definedName>
    <definedName name="wrn.table1aa." localSheetId="1">{"table1a",#N/A,FALSE,"C"}</definedName>
    <definedName name="wrn.table1aa." localSheetId="0">{"table1a",#N/A,FALSE,"C"}</definedName>
    <definedName name="wrn.table1aa.">{"table1a",#N/A,FALSE,"C"}</definedName>
    <definedName name="wrn.table1aaa." localSheetId="1">{"table1a",#N/A,FALSE,"C"}</definedName>
    <definedName name="wrn.table1aaa." localSheetId="0">{"table1a",#N/A,FALSE,"C"}</definedName>
    <definedName name="wrn.table1aaa.">{"table1a",#N/A,FALSE,"C"}</definedName>
    <definedName name="wrn.table1b" localSheetId="1">{"table1a",#N/A,FALSE,"C"}</definedName>
    <definedName name="wrn.table1b" localSheetId="0">{"table1a",#N/A,FALSE,"C"}</definedName>
    <definedName name="wrn.table1b">{"table1a",#N/A,FALSE,"C"}</definedName>
    <definedName name="wrn.table1q." localSheetId="1">{"table1q",#N/A,FALSE,"C"}</definedName>
    <definedName name="wrn.table1q." localSheetId="0">{"table1q",#N/A,FALSE,"C"}</definedName>
    <definedName name="wrn.table1q.">{"table1q",#N/A,FALSE,"C"}</definedName>
    <definedName name="wrn.table1qq" localSheetId="1">{"table1q",#N/A,FALSE,"C"}</definedName>
    <definedName name="wrn.table1qq" localSheetId="0">{"table1q",#N/A,FALSE,"C"}</definedName>
    <definedName name="wrn.table1qq">{"table1q",#N/A,FALSE,"C"}</definedName>
    <definedName name="wrn.table1qqq." localSheetId="1">{"table1q",#N/A,FALSE,"C"}</definedName>
    <definedName name="wrn.table1qqq." localSheetId="0">{"table1q",#N/A,FALSE,"C"}</definedName>
    <definedName name="wrn.table1qqq.">{"table1q",#N/A,FALSE,"C"}</definedName>
    <definedName name="wrn.TAXARREARS." localSheetId="1">{#N/A,#N/A,FALSE,"TAXARREARS"}</definedName>
    <definedName name="wrn.TAXARREARS." localSheetId="0">{#N/A,#N/A,FALSE,"TAXARREARS"}</definedName>
    <definedName name="wrn.TAXARREARS.">{#N/A,#N/A,FALSE,"TAXARREARS"}</definedName>
    <definedName name="wrn.TAXPAYRS." localSheetId="1">{#N/A,#N/A,FALSE,"TAXPAYRS"}</definedName>
    <definedName name="wrn.TAXPAYRS." localSheetId="0">{#N/A,#N/A,FALSE,"TAXPAYRS"}</definedName>
    <definedName name="wrn.TAXPAYRS.">{#N/A,#N/A,FALSE,"TAXPAYRS"}</definedName>
    <definedName name="wrn.Tb._.1._.Mc._.Flows." localSheetId="1" hidden="1">{#N/A,#N/A,FALSE,"Tb 1 Mc Flows"}</definedName>
    <definedName name="wrn.Tb._.1._.Mc._.Flows." localSheetId="0" hidden="1">{#N/A,#N/A,FALSE,"Tb 1 Mc Flows"}</definedName>
    <definedName name="wrn.Tb._.1._.Mc._.Flows." hidden="1">{#N/A,#N/A,FALSE,"Tb 1 Mc Flows"}</definedName>
    <definedName name="wrn.Tb._.2._.NFPS." localSheetId="1" hidden="1">{#N/A,#N/A,FALSE,"Tb 2 NFPS"}</definedName>
    <definedName name="wrn.Tb._.2._.NFPS." localSheetId="0" hidden="1">{#N/A,#N/A,FALSE,"Tb 2 NFPS"}</definedName>
    <definedName name="wrn.Tb._.2._.NFPS." hidden="1">{#N/A,#N/A,FALSE,"Tb 2 NFPS"}</definedName>
    <definedName name="wrn.Tb._.3._.C._.Gov." localSheetId="1" hidden="1">{#N/A,#N/A,FALSE,"tb 3 C Gov"}</definedName>
    <definedName name="wrn.Tb._.3._.C._.Gov." localSheetId="0" hidden="1">{#N/A,#N/A,FALSE,"tb 3 C Gov"}</definedName>
    <definedName name="wrn.Tb._.3._.C._.Gov." hidden="1">{#N/A,#N/A,FALSE,"tb 3 C Gov"}</definedName>
    <definedName name="wrn.Tb._.4._.MT._.Fiscal." localSheetId="1" hidden="1">{#N/A,#N/A,FALSE,"Tb 4 MT Fiscal"}</definedName>
    <definedName name="wrn.Tb._.4._.MT._.Fiscal." localSheetId="0" hidden="1">{#N/A,#N/A,FALSE,"Tb 4 MT Fiscal"}</definedName>
    <definedName name="wrn.Tb._.4._.MT._.Fiscal." hidden="1">{#N/A,#N/A,FALSE,"Tb 4 MT Fiscal"}</definedName>
    <definedName name="wrn.test." localSheetId="1" hidden="1">{"srtot",#N/A,FALSE,"SR";"b2.9095",#N/A,FALSE,"SR"}</definedName>
    <definedName name="wrn.test." localSheetId="0" hidden="1">{"srtot",#N/A,FALSE,"SR";"b2.9095",#N/A,FALSE,"SR"}</definedName>
    <definedName name="wrn.test." hidden="1">{"srtot",#N/A,FALSE,"SR";"b2.9095",#N/A,FALSE,"SR"}</definedName>
    <definedName name="wrn.TRADE." localSheetId="1">{#N/A,#N/A,FALSE,"TRADE"}</definedName>
    <definedName name="wrn.TRADE." localSheetId="0">{#N/A,#N/A,FALSE,"TRADE"}</definedName>
    <definedName name="wrn.TRADE.">{#N/A,#N/A,FALSE,"TRADE"}</definedName>
    <definedName name="wrn.Trade._.Output._.All." localSheetId="1"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{#N/A,#N/A,FALSE,"TRANPORT"}</definedName>
    <definedName name="wrn.TRANSPORT." localSheetId="0">{#N/A,#N/A,FALSE,"TRANPORT"}</definedName>
    <definedName name="wrn.TRANSPORT.">{#N/A,#N/A,FALSE,"TRANPORT"}</definedName>
    <definedName name="wrn.UNEMPL." localSheetId="1">{#N/A,#N/A,FALSE,"EMP_POP";#N/A,#N/A,FALSE,"UNEMPL"}</definedName>
    <definedName name="wrn.UNEMPL." localSheetId="0">{#N/A,#N/A,FALSE,"EMP_POP";#N/A,#N/A,FALSE,"UNEMPL"}</definedName>
    <definedName name="wrn.UNEMPL.">{#N/A,#N/A,FALSE,"EMP_POP";#N/A,#N/A,FALSE,"UNEMPL"}</definedName>
    <definedName name="wrn.WAGES." localSheetId="1">{#N/A,#N/A,FALSE,"WAGES"}</definedName>
    <definedName name="wrn.WAGES." localSheetId="0">{#N/A,#N/A,FALSE,"WAGES"}</definedName>
    <definedName name="wrn.WAGES.">{#N/A,#N/A,FALSE,"WAGES"}</definedName>
    <definedName name="wrn.WEO." localSheetId="1" hidden="1">{"WEO",#N/A,FALSE,"T"}</definedName>
    <definedName name="wrn.WEO." localSheetId="0" hidden="1">{"WEO",#N/A,FALSE,"T"}</definedName>
    <definedName name="wrn.WEO." hidden="1">{"WEO",#N/A,FALSE,"T"}</definedName>
    <definedName name="wrn1.analysis" localSheetId="1" hidden="1">{"arev",#N/A,FALSE,"arev";"aexp",#N/A,FALSE,"aexp";"sumcgo",#N/A,FALSE,"brf_sum";"afin",#N/A,FALSE,"afin"}</definedName>
    <definedName name="wrn1.analysis" localSheetId="0" hidden="1">{"arev",#N/A,FALSE,"arev";"aexp",#N/A,FALSE,"aexp";"sumcgo",#N/A,FALSE,"brf_sum";"afin",#N/A,FALSE,"afin"}</definedName>
    <definedName name="wrn1.analysis" hidden="1">{"arev",#N/A,FALSE,"arev";"aexp",#N/A,FALSE,"aexp";"sumcgo",#N/A,FALSE,"brf_sum";"afin",#N/A,FALSE,"afin"}</definedName>
    <definedName name="ws">#REF!</definedName>
    <definedName name="Wt_d">#REF!</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0">{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ff" localSheetId="1">{"Main Economic Indicators",#N/A,FALSE,"C"}</definedName>
    <definedName name="wwff" localSheetId="0">{"Main Economic Indicators",#N/A,FALSE,"C"}</definedName>
    <definedName name="wwff">{"Main Economic Indicators",#N/A,FALSE,"C"}</definedName>
    <definedName name="www" localSheetId="1" hidden="1">{"Riqfin97",#N/A,FALSE,"Tran";"Riqfinpro",#N/A,FALSE,"Tran"}</definedName>
    <definedName name="www" localSheetId="0" hidden="1">{"Riqfin97",#N/A,FALSE,"Tran";"Riqfinpro",#N/A,FALSE,"Tran"}</definedName>
    <definedName name="www" hidden="1">{"Riqfin97",#N/A,FALSE,"Tran";"Riqfinpro",#N/A,FALSE,"Tran"}</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localSheetId="1" hidden="1">{"Minpmon",#N/A,FALSE,"Monthinput"}</definedName>
    <definedName name="wwwww" localSheetId="0" hidden="1">{"Minpmon",#N/A,FALSE,"Monthinput"}</definedName>
    <definedName name="wwwww" hidden="1">{"Minpmon",#N/A,FALSE,"Monthinput"}</definedName>
    <definedName name="wwwwwww" localSheetId="1" hidden="1">{"Riqfin97",#N/A,FALSE,"Tran";"Riqfinpro",#N/A,FALSE,"Tran"}</definedName>
    <definedName name="wwwwwww" localSheetId="0" hidden="1">{"Riqfin97",#N/A,FALSE,"Tran";"Riqfinpro",#N/A,FALSE,"Tran"}</definedName>
    <definedName name="wwwwwww" hidden="1">{"Riqfin97",#N/A,FALSE,"Tran";"Riqfinpro",#N/A,FALSE,"Tran"}</definedName>
    <definedName name="x">#REF!</definedName>
    <definedName name="XandRev">#REF!</definedName>
    <definedName name="XR">#REF!</definedName>
    <definedName name="XR_VALUE">#REF!</definedName>
    <definedName name="xx" localSheetId="1" hidden="1">{"Riqfin97",#N/A,FALSE,"Tran";"Riqfinpro",#N/A,FALSE,"Tran"}</definedName>
    <definedName name="xx" localSheetId="0" hidden="1">{"Riqfin97",#N/A,FALSE,"Tran";"Riqfinpro",#N/A,FALSE,"Tran"}</definedName>
    <definedName name="xx" hidden="1">{"Riqfin97",#N/A,FALSE,"Tran";"Riqfinpro",#N/A,FALSE,"Tran"}</definedName>
    <definedName name="xxcccghaaaaaaaaaaaaa" localSheetId="1">{"Main Economic Indicators",#N/A,FALSE,"C"}</definedName>
    <definedName name="xxcccghaaaaaaaaaaaaa" localSheetId="0">{"Main Economic Indicators",#N/A,FALSE,"C"}</definedName>
    <definedName name="xxcccghaaaaaaaaaaaaa">{"Main Economic Indicators",#N/A,FALSE,"C"}</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hidden="1">#REF!</definedName>
    <definedName name="xxxx" localSheetId="1" hidden="1">{"Riqfin97",#N/A,FALSE,"Tran";"Riqfinpro",#N/A,FALSE,"Tran"}</definedName>
    <definedName name="xxxx" localSheetId="0" hidden="1">{"Riqfin97",#N/A,FALSE,"Tran";"Riqfinpro",#N/A,FALSE,"Tran"}</definedName>
    <definedName name="xxxx" hidden="1">{"Riqfin97",#N/A,FALSE,"Tran";"Riqfinpro",#N/A,FALSE,"Tran"}</definedName>
    <definedName name="y">#REF!</definedName>
    <definedName name="Y_N_dropdown">#REF!</definedName>
    <definedName name="yearpub" localSheetId="1">#REF!</definedName>
    <definedName name="yearpub" localSheetId="0">#REF!</definedName>
    <definedName name="yearpub">#REF!</definedName>
    <definedName name="YearsCSV">OFFSET(#REF!,0,0,COUNTA(#REF!),1)</definedName>
    <definedName name="yh" localSheetId="1" hidden="1">{"Riqfin97",#N/A,FALSE,"Tran";"Riqfinpro",#N/A,FALSE,"Tran"}</definedName>
    <definedName name="yh" localSheetId="0"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#REF!</definedName>
    <definedName name="yiop" localSheetId="1" hidden="1">{"Riqfin97",#N/A,FALSE,"Tran";"Riqfinpro",#N/A,FALSE,"Tran"}</definedName>
    <definedName name="yiop" localSheetId="0" hidden="1">{"Riqfin97",#N/A,FALSE,"Tran";"Riqfinpro",#N/A,FALSE,"Tran"}</definedName>
    <definedName name="yiop" hidden="1">{"Riqfin97",#N/A,FALSE,"Tran";"Riqfinpro",#N/A,FALSE,"Tran"}</definedName>
    <definedName name="Youth_Selfemployment_Fund_10.1.2.4">#REF!</definedName>
    <definedName name="Youth_Selfemployment_Fund_2.5">#REF!</definedName>
    <definedName name="Youth_Selfemployment_Fund_6.4">#REF!</definedName>
    <definedName name="Ypath1L">OFFSET(#REF!,#REF!-1,2,#REF!-#REF!+1,1)</definedName>
    <definedName name="Ypath1S" localSheetId="1">OFFSET(#REF!,#REF!-1,5,#REF!-#REF!+1,1)</definedName>
    <definedName name="Ypath1S" localSheetId="0">OFFSET(#REF!,#REF!-1,5,#REF!-#REF!+1,1)</definedName>
    <definedName name="Ypath1S">OFFSET(#REF!,#REF!-1,5,#REF!-#REF!+1,1)</definedName>
    <definedName name="Ypath2L" localSheetId="1">OFFSET(#REF!,#REF!-1,3,#REF!-#REF!+1,1)</definedName>
    <definedName name="Ypath2L" localSheetId="0">OFFSET(#REF!,#REF!-1,3,#REF!-#REF!+1,1)</definedName>
    <definedName name="Ypath2L">OFFSET(#REF!,#REF!-1,3,#REF!-#REF!+1,1)</definedName>
    <definedName name="Ypath2S" localSheetId="1">OFFSET(#REF!,#REF!-1,6,#REF!-#REF!+1,1)</definedName>
    <definedName name="Ypath2S" localSheetId="0">OFFSET(#REF!,#REF!-1,6,#REF!-#REF!+1,1)</definedName>
    <definedName name="Ypath2S">OFFSET(#REF!,#REF!-1,6,#REF!-#REF!+1,1)</definedName>
    <definedName name="Ypath3L" localSheetId="1">OFFSET(#REF!,#REF!-1,4,#REF!-#REF!+1,1)</definedName>
    <definedName name="Ypath3L" localSheetId="0">OFFSET(#REF!,#REF!-1,4,#REF!-#REF!+1,1)</definedName>
    <definedName name="Ypath3L">OFFSET(#REF!,#REF!-1,4,#REF!-#REF!+1,1)</definedName>
    <definedName name="Ypath3S" localSheetId="1">OFFSET(#REF!,#REF!-1,7,#REF!-#REF!+1,1)</definedName>
    <definedName name="Ypath3S" localSheetId="0">OFFSET(#REF!,#REF!-1,7,#REF!-#REF!+1,1)</definedName>
    <definedName name="Ypath3S">OFFSET(#REF!,#REF!-1,7,#REF!-#REF!+1,1)</definedName>
    <definedName name="YpathIrado" localSheetId="1">OFFSET(#REF!,#REF!-1,1,#REF!-#REF!+1,1)</definedName>
    <definedName name="YpathIrado" localSheetId="0">OFFSET(#REF!,#REF!-1,1,#REF!-#REF!+1,1)</definedName>
    <definedName name="YpathIrado">OFFSET(#REF!,#REF!-1,1,#REF!-#REF!+1,1)</definedName>
    <definedName name="YRA">#REF!:#REF!</definedName>
    <definedName name="YRB">#REF!</definedName>
    <definedName name="YRHIDE">#REF!</definedName>
    <definedName name="YRPOST">#REF!</definedName>
    <definedName name="YRPOSTT">#REF!:#REF!</definedName>
    <definedName name="YRPOSTV">#REF!:#REF!</definedName>
    <definedName name="YRPRE">#REF!</definedName>
    <definedName name="YRPRET">#REF!:#REF!</definedName>
    <definedName name="YRPROG">#REF!:#REF!</definedName>
    <definedName name="YRTITLES">#REF!</definedName>
    <definedName name="YRX">#REF!</definedName>
    <definedName name="yu" localSheetId="1" hidden="1">{"Tab1",#N/A,FALSE,"P";"Tab2",#N/A,FALSE,"P"}</definedName>
    <definedName name="yu" localSheetId="0" hidden="1">{"Tab1",#N/A,FALSE,"P";"Tab2",#N/A,FALSE,"P"}</definedName>
    <definedName name="yu" hidden="1">{"Tab1",#N/A,FALSE,"P";"Tab2",#N/A,FALSE,"P"}</definedName>
    <definedName name="yy" localSheetId="1" hidden="1">{"Tab1",#N/A,FALSE,"P";"Tab2",#N/A,FALSE,"P"}</definedName>
    <definedName name="yy" localSheetId="0" hidden="1">{"Tab1",#N/A,FALSE,"P";"Tab2",#N/A,FALSE,"P"}</definedName>
    <definedName name="yy" hidden="1">{"Tab1",#N/A,FALSE,"P";"Tab2",#N/A,FALSE,"P"}</definedName>
    <definedName name="yyuu" localSheetId="1" hidden="1">{"Riqfin97",#N/A,FALSE,"Tran";"Riqfinpro",#N/A,FALSE,"Tran"}</definedName>
    <definedName name="yyuu" localSheetId="0" hidden="1">{"Riqfin97",#N/A,FALSE,"Tran";"Riqfinpro",#N/A,FALSE,"Tran"}</definedName>
    <definedName name="yyuu" hidden="1">{"Riqfin97",#N/A,FALSE,"Tran";"Riqfinpro",#N/A,FALSE,"Tran"}</definedName>
    <definedName name="yyy" localSheetId="1" hidden="1">{"Tab1",#N/A,FALSE,"P";"Tab2",#N/A,FALSE,"P"}</definedName>
    <definedName name="yyy" localSheetId="0" hidden="1">{"Tab1",#N/A,FALSE,"P";"Tab2",#N/A,FALSE,"P"}</definedName>
    <definedName name="yyy" hidden="1">{"Tab1",#N/A,FALSE,"P";"Tab2",#N/A,FALSE,"P"}</definedName>
    <definedName name="yyyy" localSheetId="1" hidden="1">{"Riqfin97",#N/A,FALSE,"Tran";"Riqfinpro",#N/A,FALSE,"Tran"}</definedName>
    <definedName name="yyyy" localSheetId="0" hidden="1">{"Riqfin97",#N/A,FALSE,"Tran";"Riqfinpro",#N/A,FALSE,"Tran"}</definedName>
    <definedName name="yyyy" hidden="1">{"Riqfin97",#N/A,FALSE,"Tran";"Riqfinpro",#N/A,FALSE,"Tran"}</definedName>
    <definedName name="yyyyyy" localSheetId="1" hidden="1">{"Minpmon",#N/A,FALSE,"Monthinput"}</definedName>
    <definedName name="yyyyyy" localSheetId="0" hidden="1">{"Minpmon",#N/A,FALSE,"Monthinput"}</definedName>
    <definedName name="yyyyyy" hidden="1">{"Minpmon",#N/A,FALSE,"Monthinput"}</definedName>
    <definedName name="z">#REF!</definedName>
    <definedName name="Z_00C67BFA_FEDD_11D1_98B3_00C04FC96ABD_.wvu.Rows" localSheetId="1" hidden="1">#REF!,#REF!,#REF!,#REF!,#REF!,#REF!</definedName>
    <definedName name="Z_00C67BFA_FEDD_11D1_98B3_00C04FC96ABD_.wvu.Rows" localSheetId="0"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0"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0"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0"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0"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0" hidden="1">#REF!,#REF!,#REF!,#REF!,#REF!,#REF!,#REF!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0"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0"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localSheetId="1" hidden="1">#REF!,#REF!,#REF!,#REF!,#REF!,#REF!</definedName>
    <definedName name="Z_112039D0_FF0B_11D1_98B3_00C04FC96ABD_.wvu.Rows" localSheetId="0" hidden="1">#REF!,#REF!,#REF!,#REF!,#REF!,#REF!</definedName>
    <definedName name="Z_112039D0_FF0B_11D1_98B3_00C04FC96ABD_.wvu.Rows" hidden="1">#REF!,#REF!,#REF!,#REF!,#REF!,#REF!</definedName>
    <definedName name="Z_112039D1_FF0B_11D1_98B3_00C04FC96ABD_.wvu.Rows" localSheetId="1" hidden="1">#REF!,#REF!,#REF!,#REF!,#REF!,#REF!</definedName>
    <definedName name="Z_112039D1_FF0B_11D1_98B3_00C04FC96ABD_.wvu.Rows" localSheetId="0" hidden="1">#REF!,#REF!,#REF!,#REF!,#REF!,#REF!</definedName>
    <definedName name="Z_112039D1_FF0B_11D1_98B3_00C04FC96ABD_.wvu.Rows" hidden="1">#REF!,#REF!,#REF!,#REF!,#REF!,#REF!</definedName>
    <definedName name="Z_112039D2_FF0B_11D1_98B3_00C04FC96ABD_.wvu.Rows" localSheetId="1" hidden="1">#REF!,#REF!,#REF!,#REF!,#REF!,#REF!</definedName>
    <definedName name="Z_112039D2_FF0B_11D1_98B3_00C04FC96ABD_.wvu.Rows" localSheetId="0" hidden="1">#REF!,#REF!,#REF!,#REF!,#REF!,#REF!</definedName>
    <definedName name="Z_112039D2_FF0B_11D1_98B3_00C04FC96ABD_.wvu.Rows" hidden="1">#REF!,#REF!,#REF!,#REF!,#REF!,#REF!</definedName>
    <definedName name="Z_112039D3_FF0B_11D1_98B3_00C04FC96ABD_.wvu.Rows" localSheetId="1" hidden="1">#REF!,#REF!,#REF!,#REF!,#REF!,#REF!</definedName>
    <definedName name="Z_112039D3_FF0B_11D1_98B3_00C04FC96ABD_.wvu.Rows" localSheetId="0" hidden="1">#REF!,#REF!,#REF!,#REF!,#REF!,#REF!</definedName>
    <definedName name="Z_112039D3_FF0B_11D1_98B3_00C04FC96ABD_.wvu.Rows" hidden="1">#REF!,#REF!,#REF!,#REF!,#REF!,#REF!</definedName>
    <definedName name="Z_112039D4_FF0B_11D1_98B3_00C04FC96ABD_.wvu.Rows" localSheetId="1" hidden="1">#REF!,#REF!,#REF!,#REF!,#REF!,#REF!,#REF!,#REF!</definedName>
    <definedName name="Z_112039D4_FF0B_11D1_98B3_00C04FC96ABD_.wvu.Rows" localSheetId="0" hidden="1">#REF!,#REF!,#REF!,#REF!,#REF!,#REF!,#REF!,#REF!</definedName>
    <definedName name="Z_112039D4_FF0B_11D1_98B3_00C04FC96ABD_.wvu.Rows" hidden="1">#REF!,#REF!,#REF!,#REF!,#REF!,#REF!,#REF!,#REF!</definedName>
    <definedName name="Z_112039D5_FF0B_11D1_98B3_00C04FC96ABD_.wvu.Rows" localSheetId="1" hidden="1">#REF!,#REF!,#REF!,#REF!,#REF!,#REF!,#REF!</definedName>
    <definedName name="Z_112039D5_FF0B_11D1_98B3_00C04FC96ABD_.wvu.Rows" localSheetId="0" hidden="1">#REF!,#REF!,#REF!,#REF!,#REF!,#REF!,#REF!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0"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0"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0"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315808AF_2093_11D2_BFD2_00A02466B458_.wvu.PrintArea" localSheetId="1" hidden="1">#REF!</definedName>
    <definedName name="Z_315808AF_2093_11D2_BFD2_00A02466B458_.wvu.PrintArea" localSheetId="0" hidden="1">#REF!</definedName>
    <definedName name="Z_315808AF_2093_11D2_BFD2_00A02466B458_.wvu.PrintArea" hidden="1">#REF!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0" hidden="1">#REF!</definedName>
    <definedName name="Z_5F3A46A2_1A22_4FA5_A3C5_1DEBD8BB3B53_.wvu.Rows" hidden="1">#REF!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0" hidden="1">#REF!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4C43014_90BF_11D1_BFD1_00A0246650E9_.wvu.PrintArea" localSheetId="1" hidden="1">#REF!</definedName>
    <definedName name="Z_C4C43014_90BF_11D1_BFD1_00A0246650E9_.wvu.PrintArea" localSheetId="0" hidden="1">#REF!</definedName>
    <definedName name="Z_C4C43014_90BF_11D1_BFD1_00A0246650E9_.wvu.PrintArea" hidden="1">#REF!</definedName>
    <definedName name="Z_C4C43016_90BF_11D1_BFD1_00A0246650E9_.wvu.PrintArea" localSheetId="1" hidden="1">#REF!</definedName>
    <definedName name="Z_C4C43016_90BF_11D1_BFD1_00A0246650E9_.wvu.PrintArea" localSheetId="0" hidden="1">#REF!</definedName>
    <definedName name="Z_C4C43016_90BF_11D1_BFD1_00A0246650E9_.wvu.PrintArea" hidden="1">#REF!</definedName>
    <definedName name="Z_C4C43017_90BF_11D1_BFD1_00A0246650E9_.wvu.PrintArea" localSheetId="1" hidden="1">#REF!</definedName>
    <definedName name="Z_C4C43017_90BF_11D1_BFD1_00A0246650E9_.wvu.PrintArea" localSheetId="0"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D11C16A0_9E7B_11D1_BFD2_00A0246650E9_.wvu.PrintArea" localSheetId="1" hidden="1">#REF!</definedName>
    <definedName name="Z_D11C16A0_9E7B_11D1_BFD2_00A0246650E9_.wvu.PrintArea" localSheetId="0" hidden="1">#REF!</definedName>
    <definedName name="Z_D11C16A0_9E7B_11D1_BFD2_00A0246650E9_.wvu.PrintArea" hidden="1">#REF!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b" localSheetId="1" hidden="1">{"WEO",#N/A,FALSE,"T"}</definedName>
    <definedName name="zb" localSheetId="0" hidden="1">{"WEO",#N/A,FALSE,"T"}</definedName>
    <definedName name="zb" hidden="1">{"WEO",#N/A,FALSE,"T"}</definedName>
    <definedName name="zc" localSheetId="1" hidden="1">{"Tab1",#N/A,FALSE,"P";"Tab2",#N/A,FALSE,"P"}</definedName>
    <definedName name="zc" localSheetId="0" hidden="1">{"Tab1",#N/A,FALSE,"P";"Tab2",#N/A,FALSE,"P"}</definedName>
    <definedName name="zc" hidden="1">{"Tab1",#N/A,FALSE,"P";"Tab2",#N/A,FALSE,"P"}</definedName>
    <definedName name="zczxcz" localSheetId="1" hidden="1">{"Tab1",#N/A,FALSE,"P";"Tab2",#N/A,FALSE,"P"}</definedName>
    <definedName name="zczxcz" localSheetId="0" hidden="1">{"Tab1",#N/A,FALSE,"P";"Tab2",#N/A,FALSE,"P"}</definedName>
    <definedName name="zczxcz" hidden="1">{"Tab1",#N/A,FALSE,"P";"Tab2",#N/A,FALSE,"P"}</definedName>
    <definedName name="zio" localSheetId="1" hidden="1">{"Tab1",#N/A,FALSE,"P";"Tab2",#N/A,FALSE,"P"}</definedName>
    <definedName name="zio" localSheetId="0"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 localSheetId="1">'FM Database Apr 2025'!ZnFHaeuf</definedName>
    <definedName name="ZnFHaeuf" localSheetId="0">'Table of Contents'!ZnFHaeuf</definedName>
    <definedName name="ZnFHaeuf">#N/A</definedName>
    <definedName name="zv" localSheetId="1" hidden="1">{"Minpmon",#N/A,FALSE,"Monthinput"}</definedName>
    <definedName name="zv" localSheetId="0" hidden="1">{"Minpmon",#N/A,FALSE,"Monthinput"}</definedName>
    <definedName name="zv" hidden="1">{"Minpmon",#N/A,FALSE,"Monthinput"}</definedName>
    <definedName name="zx" localSheetId="1" hidden="1">{"Tab1",#N/A,FALSE,"P";"Tab2",#N/A,FALSE,"P"}</definedName>
    <definedName name="zx" localSheetId="0" hidden="1">{"Tab1",#N/A,FALSE,"P";"Tab2",#N/A,FALSE,"P"}</definedName>
    <definedName name="zx" hidden="1">{"Tab1",#N/A,FALSE,"P";"Tab2",#N/A,FALSE,"P"}</definedName>
    <definedName name="zxc" localSheetId="1" hidden="1">{"Tab1",#N/A,FALSE,"P";"Tab2",#N/A,FALSE,"P"}</definedName>
    <definedName name="zxc" localSheetId="0" hidden="1">{"Tab1",#N/A,FALSE,"P";"Tab2",#N/A,FALSE,"P"}</definedName>
    <definedName name="zxc" hidden="1">{"Tab1",#N/A,FALSE,"P";"Tab2",#N/A,FALSE,"P"}</definedName>
    <definedName name="zxcv" localSheetId="1" hidden="1">{"Tab1",#N/A,FALSE,"P";"Tab2",#N/A,FALSE,"P"}</definedName>
    <definedName name="zxcv" localSheetId="0" hidden="1">{"Tab1",#N/A,FALSE,"P";"Tab2",#N/A,FALSE,"P"}</definedName>
    <definedName name="zxcv" hidden="1">{"Tab1",#N/A,FALSE,"P";"Tab2",#N/A,FALSE,"P"}</definedName>
    <definedName name="zz" localSheetId="1" hidden="1">{"Tab1",#N/A,FALSE,"P";"Tab2",#N/A,FALSE,"P"}</definedName>
    <definedName name="zz" localSheetId="0" hidden="1">{"Tab1",#N/A,FALSE,"P";"Tab2",#N/A,FALSE,"P"}</definedName>
    <definedName name="zz" hidden="1">{"Tab1",#N/A,FALSE,"P";"Tab2",#N/A,FALSE,"P"}</definedName>
    <definedName name="zzz" localSheetId="1" hidden="1">{"Minpmon",#N/A,FALSE,"Monthinput"}</definedName>
    <definedName name="zzz" localSheetId="0" hidden="1">{"Minpmon",#N/A,FALSE,"Monthinput"}</definedName>
    <definedName name="zzz" hidden="1">{"Minpmon",#N/A,FALSE,"Monthinput"}</definedName>
    <definedName name="zzzz" localSheetId="1" hidden="1">{"Tab1",#N/A,FALSE,"P";"Tab2",#N/A,FALSE,"P"}</definedName>
    <definedName name="zzzz" localSheetId="0" hidden="1">{"Tab1",#N/A,FALSE,"P";"Tab2",#N/A,FALSE,"P"}</definedName>
    <definedName name="zzzz" hidden="1">{"Tab1",#N/A,FALSE,"P";"Tab2",#N/A,FALSE,"P"}</definedName>
    <definedName name="금액">#REF!</definedName>
    <definedName name="기관수">#REF!</definedName>
    <definedName name="부적격사유" localSheetId="1">#REF!,#REF!</definedName>
    <definedName name="부적격사유" localSheetId="0">#REF!,#REF!</definedName>
    <definedName name="부적격사유">#REF!,#REF!</definedName>
    <definedName name="성별" localSheetId="1">#REF!</definedName>
    <definedName name="성별" localSheetId="0">#REF!</definedName>
    <definedName name="성별">#REF!</definedName>
    <definedName name="업권">#REF!</definedName>
    <definedName name="일별">#REF!</definedName>
    <definedName name="일별예상접수">#REF!</definedName>
    <definedName name="채무사유">#REF!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64" l="1"/>
  <c r="I6" i="64" s="1"/>
  <c r="G6" i="64"/>
  <c r="B2" i="64"/>
  <c r="H6" i="63"/>
  <c r="I6" i="63" s="1"/>
  <c r="E6" i="63"/>
  <c r="B2" i="63"/>
  <c r="J6" i="63" l="1"/>
  <c r="J6" i="64"/>
  <c r="K6" i="64" l="1"/>
  <c r="K6" i="63"/>
  <c r="L6" i="63" l="1"/>
  <c r="L6" i="64"/>
  <c r="M6" i="63" l="1"/>
  <c r="M6" i="64"/>
  <c r="N6" i="64" l="1"/>
  <c r="N6" i="63"/>
  <c r="O6" i="63" l="1"/>
  <c r="O6" i="64"/>
  <c r="P6" i="64" l="1"/>
  <c r="P6" i="63"/>
  <c r="Q6" i="63" l="1"/>
  <c r="Q6" i="64"/>
  <c r="R6" i="64" l="1"/>
  <c r="R6" i="63"/>
  <c r="S6" i="63" l="1"/>
  <c r="S6" i="64"/>
  <c r="K126" i="62" l="1"/>
  <c r="L126" i="62" s="1"/>
  <c r="K125" i="62"/>
  <c r="L125" i="62" s="1"/>
  <c r="K124" i="62"/>
  <c r="L124" i="62" s="1"/>
  <c r="K123" i="62"/>
  <c r="L123" i="62" s="1"/>
  <c r="K122" i="62"/>
  <c r="L122" i="62" s="1"/>
  <c r="K121" i="62"/>
  <c r="L121" i="62" s="1"/>
  <c r="K120" i="62"/>
  <c r="L120" i="62" s="1"/>
  <c r="K119" i="62"/>
  <c r="L119" i="62" s="1"/>
  <c r="K118" i="62"/>
  <c r="L118" i="62" s="1"/>
  <c r="K117" i="62"/>
  <c r="L117" i="62" s="1"/>
  <c r="K116" i="62"/>
  <c r="L116" i="62" s="1"/>
  <c r="K115" i="62"/>
  <c r="L115" i="62" s="1"/>
  <c r="K114" i="62"/>
  <c r="L114" i="62" s="1"/>
  <c r="K113" i="62"/>
  <c r="L113" i="62" s="1"/>
  <c r="K112" i="62"/>
  <c r="L112" i="62" s="1"/>
  <c r="K111" i="62"/>
  <c r="L111" i="62" s="1"/>
  <c r="K110" i="62"/>
  <c r="L110" i="62" s="1"/>
  <c r="K109" i="62"/>
  <c r="L109" i="62" s="1"/>
  <c r="K108" i="62"/>
  <c r="L108" i="62" s="1"/>
  <c r="K107" i="62"/>
  <c r="L107" i="62" s="1"/>
  <c r="K106" i="62"/>
  <c r="L106" i="62" s="1"/>
  <c r="K105" i="62"/>
  <c r="L105" i="62" s="1"/>
  <c r="K104" i="62"/>
  <c r="L104" i="62" s="1"/>
  <c r="K103" i="62"/>
  <c r="L103" i="62" s="1"/>
  <c r="K102" i="62"/>
  <c r="L102" i="62" s="1"/>
  <c r="K101" i="62"/>
  <c r="L101" i="62" s="1"/>
  <c r="L100" i="62"/>
  <c r="K100" i="62"/>
  <c r="K99" i="62"/>
  <c r="L99" i="62" s="1"/>
  <c r="K98" i="62"/>
  <c r="L98" i="62" s="1"/>
  <c r="K97" i="62"/>
  <c r="L97" i="62" s="1"/>
  <c r="K96" i="62"/>
  <c r="L96" i="62" s="1"/>
  <c r="K95" i="62"/>
  <c r="L95" i="62" s="1"/>
  <c r="K94" i="62"/>
  <c r="L94" i="62" s="1"/>
  <c r="K93" i="62"/>
  <c r="L93" i="62" s="1"/>
  <c r="K92" i="62"/>
  <c r="L92" i="62" s="1"/>
  <c r="K91" i="62"/>
  <c r="L91" i="62" s="1"/>
  <c r="K90" i="62"/>
  <c r="L90" i="62" s="1"/>
  <c r="K89" i="62"/>
  <c r="L89" i="62" s="1"/>
  <c r="K88" i="62"/>
  <c r="L88" i="62" s="1"/>
  <c r="K87" i="62"/>
  <c r="L87" i="62" s="1"/>
  <c r="K86" i="62"/>
  <c r="L86" i="62" s="1"/>
  <c r="K85" i="62"/>
  <c r="L85" i="62" s="1"/>
  <c r="K84" i="62"/>
  <c r="L84" i="62" s="1"/>
  <c r="K83" i="62"/>
  <c r="L83" i="62" s="1"/>
  <c r="K82" i="62"/>
  <c r="L82" i="62" s="1"/>
  <c r="K81" i="62"/>
  <c r="L81" i="62" s="1"/>
  <c r="K80" i="62"/>
  <c r="L80" i="62" s="1"/>
  <c r="K79" i="62"/>
  <c r="L79" i="62" s="1"/>
  <c r="K78" i="62"/>
  <c r="L78" i="62" s="1"/>
  <c r="K77" i="62"/>
  <c r="L77" i="62" s="1"/>
  <c r="K76" i="62"/>
  <c r="L76" i="62" s="1"/>
  <c r="K75" i="62"/>
  <c r="L75" i="62" s="1"/>
  <c r="K74" i="62"/>
  <c r="L74" i="62" s="1"/>
  <c r="K73" i="62"/>
  <c r="L73" i="62" s="1"/>
  <c r="K72" i="62"/>
  <c r="L72" i="62" s="1"/>
  <c r="K71" i="62"/>
  <c r="L71" i="62" s="1"/>
  <c r="K70" i="62"/>
  <c r="L70" i="62" s="1"/>
  <c r="K69" i="62"/>
  <c r="L69" i="62" s="1"/>
  <c r="K68" i="62"/>
  <c r="L68" i="62" s="1"/>
  <c r="K67" i="62"/>
  <c r="L67" i="62" s="1"/>
  <c r="K66" i="62"/>
  <c r="L66" i="62" s="1"/>
  <c r="K65" i="62"/>
  <c r="L65" i="62" s="1"/>
  <c r="K64" i="62"/>
  <c r="L64" i="62" s="1"/>
  <c r="K63" i="62"/>
  <c r="L63" i="62" s="1"/>
  <c r="K62" i="62"/>
  <c r="L62" i="62" s="1"/>
  <c r="K61" i="62"/>
  <c r="L61" i="62" s="1"/>
  <c r="K60" i="62"/>
  <c r="L60" i="62" s="1"/>
  <c r="K59" i="62"/>
  <c r="L59" i="62" s="1"/>
  <c r="K58" i="62"/>
  <c r="L58" i="62" s="1"/>
  <c r="K57" i="62"/>
  <c r="L57" i="62" s="1"/>
  <c r="K56" i="62"/>
  <c r="L56" i="62" s="1"/>
  <c r="K55" i="62"/>
  <c r="L55" i="62" s="1"/>
  <c r="K54" i="62"/>
  <c r="L54" i="62" s="1"/>
  <c r="K53" i="62"/>
  <c r="L53" i="62" s="1"/>
  <c r="K52" i="62"/>
  <c r="L52" i="62" s="1"/>
  <c r="K51" i="62"/>
  <c r="L51" i="62" s="1"/>
  <c r="K50" i="62"/>
  <c r="L50" i="62" s="1"/>
  <c r="K49" i="62"/>
  <c r="L49" i="62" s="1"/>
  <c r="K48" i="62"/>
  <c r="L48" i="62" s="1"/>
  <c r="K47" i="62"/>
  <c r="L47" i="62" s="1"/>
  <c r="K46" i="62"/>
  <c r="L46" i="62" s="1"/>
  <c r="K45" i="62"/>
  <c r="L45" i="62" s="1"/>
  <c r="K44" i="62"/>
  <c r="L44" i="62" s="1"/>
  <c r="K43" i="62"/>
  <c r="L43" i="62" s="1"/>
  <c r="K42" i="62"/>
  <c r="L42" i="62" s="1"/>
  <c r="K41" i="62"/>
  <c r="L41" i="62" s="1"/>
  <c r="K40" i="62"/>
  <c r="L40" i="62" s="1"/>
  <c r="K39" i="62"/>
  <c r="L39" i="62" s="1"/>
  <c r="K38" i="62"/>
  <c r="L38" i="62" s="1"/>
  <c r="K37" i="62"/>
  <c r="L37" i="62" s="1"/>
  <c r="K36" i="62"/>
  <c r="L36" i="62" s="1"/>
  <c r="K35" i="62"/>
  <c r="L35" i="62" s="1"/>
  <c r="K34" i="62"/>
  <c r="L34" i="62" s="1"/>
  <c r="K33" i="62"/>
  <c r="L33" i="62" s="1"/>
  <c r="K32" i="62"/>
  <c r="L32" i="62" s="1"/>
  <c r="K31" i="62"/>
  <c r="L31" i="62" s="1"/>
  <c r="K30" i="62"/>
  <c r="L30" i="62" s="1"/>
  <c r="K29" i="62"/>
  <c r="L29" i="62" s="1"/>
  <c r="K28" i="62"/>
  <c r="L28" i="62" s="1"/>
  <c r="K27" i="62"/>
  <c r="L27" i="62" s="1"/>
  <c r="K26" i="62"/>
  <c r="L26" i="62" s="1"/>
  <c r="K25" i="62"/>
  <c r="L25" i="62" s="1"/>
  <c r="K24" i="62"/>
  <c r="L24" i="62" s="1"/>
  <c r="K23" i="62"/>
  <c r="L23" i="62" s="1"/>
  <c r="K22" i="62"/>
  <c r="L22" i="62" s="1"/>
  <c r="K21" i="62"/>
  <c r="L21" i="62" s="1"/>
  <c r="K20" i="62"/>
  <c r="L20" i="62" s="1"/>
  <c r="K19" i="62"/>
  <c r="L19" i="62" s="1"/>
  <c r="K18" i="62"/>
  <c r="L18" i="62" s="1"/>
  <c r="K17" i="62"/>
  <c r="L17" i="62" s="1"/>
  <c r="K16" i="62"/>
  <c r="L16" i="62" s="1"/>
  <c r="K15" i="62"/>
  <c r="L15" i="62" s="1"/>
  <c r="K14" i="62"/>
  <c r="L14" i="62" s="1"/>
  <c r="K13" i="62"/>
  <c r="L13" i="62" s="1"/>
  <c r="K12" i="62"/>
  <c r="L12" i="62" s="1"/>
  <c r="K11" i="62"/>
  <c r="L11" i="62" s="1"/>
  <c r="K10" i="62"/>
  <c r="L10" i="62" s="1"/>
  <c r="K9" i="62"/>
  <c r="L9" i="62" s="1"/>
  <c r="K8" i="62"/>
  <c r="L8" i="62" s="1"/>
  <c r="K7" i="62"/>
  <c r="K6" i="62"/>
  <c r="L6" i="62" s="1"/>
  <c r="K5" i="62"/>
  <c r="L5" i="62" s="1"/>
  <c r="K4" i="62"/>
  <c r="L4" i="62" s="1"/>
  <c r="K3" i="62"/>
  <c r="L3" i="62" s="1"/>
  <c r="F127" i="62"/>
  <c r="K2" i="62"/>
  <c r="L7" i="62" l="1"/>
  <c r="K128" i="62"/>
  <c r="K127" i="62"/>
  <c r="L2" i="62"/>
  <c r="L127" i="62" s="1"/>
  <c r="M127" i="62" s="1"/>
  <c r="D127" i="62"/>
  <c r="K129" i="62" l="1"/>
  <c r="F31" i="58" l="1"/>
  <c r="F30" i="58"/>
  <c r="F29" i="58"/>
  <c r="F28" i="58"/>
  <c r="F27" i="58"/>
  <c r="F26" i="58"/>
  <c r="F25" i="58"/>
  <c r="F24" i="58"/>
  <c r="F23" i="58"/>
  <c r="F22" i="58"/>
  <c r="F21" i="58"/>
  <c r="F20" i="58"/>
  <c r="Q15" i="58"/>
  <c r="F15" i="58"/>
  <c r="Q14" i="58"/>
  <c r="F14" i="58"/>
  <c r="Q13" i="58"/>
  <c r="F13" i="58"/>
  <c r="Q12" i="58"/>
  <c r="F12" i="58"/>
  <c r="Q11" i="58"/>
  <c r="F11" i="58"/>
  <c r="Q10" i="58"/>
  <c r="F10" i="58"/>
  <c r="Q9" i="58"/>
  <c r="F9" i="58"/>
  <c r="Q8" i="58"/>
  <c r="F8" i="58"/>
  <c r="Q7" i="58"/>
  <c r="F7" i="58"/>
  <c r="Q6" i="58"/>
  <c r="F6" i="58"/>
  <c r="Q5" i="58"/>
  <c r="F5" i="58"/>
  <c r="Q4" i="58"/>
  <c r="F4" i="58"/>
  <c r="G16" i="57" l="1"/>
  <c r="G15" i="57"/>
  <c r="G14" i="57"/>
  <c r="G13" i="57"/>
  <c r="G12" i="57"/>
  <c r="G11" i="57"/>
  <c r="G10" i="57"/>
  <c r="G9" i="57"/>
  <c r="G8" i="57"/>
  <c r="G7" i="57"/>
  <c r="G6" i="57"/>
  <c r="G5" i="57"/>
  <c r="G4" i="57"/>
  <c r="G3" i="57"/>
  <c r="G2" i="57"/>
  <c r="AA272" i="54" l="1"/>
  <c r="Y272" i="54"/>
  <c r="W272" i="54"/>
  <c r="AC272" i="54"/>
  <c r="AB272" i="54"/>
  <c r="W250" i="54"/>
  <c r="AC250" i="54"/>
  <c r="AB250" i="54"/>
  <c r="Y232" i="54"/>
  <c r="V232" i="54"/>
  <c r="Y167" i="54"/>
  <c r="V160" i="54"/>
  <c r="AB79" i="54"/>
  <c r="AC79" i="54"/>
  <c r="AA79" i="54"/>
  <c r="Z79" i="54"/>
  <c r="Y79" i="54"/>
  <c r="W79" i="54"/>
  <c r="V162" i="53" l="1"/>
  <c r="U162" i="53"/>
  <c r="T162" i="53"/>
  <c r="S162" i="53"/>
  <c r="R162" i="53"/>
  <c r="Q162" i="53"/>
  <c r="N162" i="53"/>
  <c r="V161" i="53"/>
  <c r="U161" i="53"/>
  <c r="T161" i="53"/>
  <c r="S161" i="53"/>
  <c r="R161" i="53"/>
  <c r="Q161" i="53"/>
  <c r="N161" i="53"/>
  <c r="V160" i="53"/>
  <c r="U160" i="53"/>
  <c r="T160" i="53"/>
  <c r="S160" i="53"/>
  <c r="R160" i="53"/>
  <c r="Q160" i="53"/>
  <c r="N160" i="53"/>
  <c r="V159" i="53"/>
  <c r="U159" i="53"/>
  <c r="T159" i="53"/>
  <c r="S159" i="53"/>
  <c r="R159" i="53"/>
  <c r="Q159" i="53"/>
  <c r="N159" i="53"/>
  <c r="V158" i="53"/>
  <c r="U158" i="53"/>
  <c r="T158" i="53"/>
  <c r="S158" i="53"/>
  <c r="R158" i="53"/>
  <c r="Q158" i="53"/>
  <c r="N158" i="53"/>
  <c r="V157" i="53"/>
  <c r="U157" i="53"/>
  <c r="T157" i="53"/>
  <c r="S157" i="53"/>
  <c r="R157" i="53"/>
  <c r="Q157" i="53"/>
  <c r="N157" i="53"/>
  <c r="V156" i="53"/>
  <c r="U156" i="53"/>
  <c r="T156" i="53"/>
  <c r="S156" i="53"/>
  <c r="R156" i="53"/>
  <c r="Q156" i="53"/>
  <c r="N156" i="53"/>
  <c r="V155" i="53"/>
  <c r="U155" i="53"/>
  <c r="T155" i="53"/>
  <c r="S155" i="53"/>
  <c r="R155" i="53"/>
  <c r="Q155" i="53"/>
  <c r="N155" i="53"/>
  <c r="V154" i="53"/>
  <c r="U154" i="53"/>
  <c r="T154" i="53"/>
  <c r="S154" i="53"/>
  <c r="R154" i="53"/>
  <c r="Q154" i="53"/>
  <c r="N154" i="53"/>
  <c r="V153" i="53"/>
  <c r="U153" i="53"/>
  <c r="T153" i="53"/>
  <c r="S153" i="53"/>
  <c r="R153" i="53"/>
  <c r="Q153" i="53"/>
  <c r="N153" i="53"/>
  <c r="V152" i="53"/>
  <c r="U152" i="53"/>
  <c r="T152" i="53"/>
  <c r="S152" i="53"/>
  <c r="R152" i="53"/>
  <c r="Q152" i="53"/>
  <c r="N152" i="53"/>
  <c r="V151" i="53"/>
  <c r="U151" i="53"/>
  <c r="T151" i="53"/>
  <c r="S151" i="53"/>
  <c r="R151" i="53"/>
  <c r="Q151" i="53"/>
  <c r="N151" i="53"/>
  <c r="V150" i="53"/>
  <c r="U150" i="53"/>
  <c r="T150" i="53"/>
  <c r="S150" i="53"/>
  <c r="R150" i="53"/>
  <c r="Q150" i="53"/>
  <c r="N150" i="53"/>
  <c r="V149" i="53"/>
  <c r="U149" i="53"/>
  <c r="T149" i="53"/>
  <c r="S149" i="53"/>
  <c r="R149" i="53"/>
  <c r="Q149" i="53"/>
  <c r="N149" i="53"/>
  <c r="V148" i="53"/>
  <c r="U148" i="53"/>
  <c r="T148" i="53"/>
  <c r="S148" i="53"/>
  <c r="R148" i="53"/>
  <c r="Q148" i="53"/>
  <c r="N148" i="53"/>
  <c r="V147" i="53"/>
  <c r="U147" i="53"/>
  <c r="T147" i="53"/>
  <c r="S147" i="53"/>
  <c r="R147" i="53"/>
  <c r="Q147" i="53"/>
  <c r="N147" i="53"/>
  <c r="V146" i="53"/>
  <c r="U146" i="53"/>
  <c r="T146" i="53"/>
  <c r="S146" i="53"/>
  <c r="R146" i="53"/>
  <c r="Q146" i="53"/>
  <c r="N146" i="53"/>
  <c r="V145" i="53"/>
  <c r="U145" i="53"/>
  <c r="T145" i="53"/>
  <c r="S145" i="53"/>
  <c r="R145" i="53"/>
  <c r="Q145" i="53"/>
  <c r="N145" i="53"/>
  <c r="O142" i="53" s="1"/>
  <c r="V144" i="53"/>
  <c r="U144" i="53"/>
  <c r="T144" i="53"/>
  <c r="S144" i="53"/>
  <c r="R144" i="53"/>
  <c r="Q144" i="53"/>
  <c r="N144" i="53"/>
  <c r="V143" i="53"/>
  <c r="U143" i="53"/>
  <c r="T143" i="53"/>
  <c r="S143" i="53"/>
  <c r="R143" i="53"/>
  <c r="Q143" i="53"/>
  <c r="N143" i="53"/>
  <c r="O140" i="53" s="1"/>
  <c r="V142" i="53"/>
  <c r="U142" i="53"/>
  <c r="T142" i="53"/>
  <c r="S142" i="53"/>
  <c r="R142" i="53"/>
  <c r="Q142" i="53"/>
  <c r="N142" i="53"/>
  <c r="O139" i="53" s="1"/>
  <c r="P139" i="53" s="1"/>
  <c r="V141" i="53"/>
  <c r="U141" i="53"/>
  <c r="T141" i="53"/>
  <c r="S141" i="53"/>
  <c r="R141" i="53"/>
  <c r="Q141" i="53"/>
  <c r="N141" i="53"/>
  <c r="V140" i="53"/>
  <c r="U140" i="53"/>
  <c r="T140" i="53"/>
  <c r="S140" i="53"/>
  <c r="R140" i="53"/>
  <c r="Q140" i="53"/>
  <c r="N140" i="53"/>
  <c r="V139" i="53"/>
  <c r="U139" i="53"/>
  <c r="T139" i="53"/>
  <c r="S139" i="53"/>
  <c r="R139" i="53"/>
  <c r="Q139" i="53"/>
  <c r="N139" i="53"/>
  <c r="V138" i="53"/>
  <c r="U138" i="53"/>
  <c r="T138" i="53"/>
  <c r="S138" i="53"/>
  <c r="R138" i="53"/>
  <c r="Q138" i="53"/>
  <c r="O138" i="53"/>
  <c r="P138" i="53" s="1"/>
  <c r="N138" i="53"/>
  <c r="O136" i="53" s="1"/>
  <c r="P136" i="53" s="1"/>
  <c r="V137" i="53"/>
  <c r="U137" i="53"/>
  <c r="T137" i="53"/>
  <c r="S137" i="53"/>
  <c r="R137" i="53"/>
  <c r="Q137" i="53"/>
  <c r="O137" i="53"/>
  <c r="N137" i="53"/>
  <c r="V136" i="53"/>
  <c r="U136" i="53"/>
  <c r="T136" i="53"/>
  <c r="S136" i="53"/>
  <c r="R136" i="53"/>
  <c r="Q136" i="53"/>
  <c r="N136" i="53"/>
  <c r="O133" i="53" s="1"/>
  <c r="P133" i="53" s="1"/>
  <c r="V135" i="53"/>
  <c r="U135" i="53"/>
  <c r="T135" i="53"/>
  <c r="S135" i="53"/>
  <c r="R135" i="53"/>
  <c r="Q135" i="53"/>
  <c r="N135" i="53"/>
  <c r="V134" i="53"/>
  <c r="U134" i="53"/>
  <c r="T134" i="53"/>
  <c r="S134" i="53"/>
  <c r="R134" i="53"/>
  <c r="Q134" i="53"/>
  <c r="O134" i="53"/>
  <c r="N134" i="53"/>
  <c r="O135" i="53" s="1"/>
  <c r="V133" i="53"/>
  <c r="U133" i="53"/>
  <c r="T133" i="53"/>
  <c r="S133" i="53"/>
  <c r="R133" i="53"/>
  <c r="Q133" i="53"/>
  <c r="N133" i="53"/>
  <c r="O130" i="53" s="1"/>
  <c r="P130" i="53" s="1"/>
  <c r="V132" i="53"/>
  <c r="U132" i="53"/>
  <c r="T132" i="53"/>
  <c r="S132" i="53"/>
  <c r="R132" i="53"/>
  <c r="Q132" i="53"/>
  <c r="N132" i="53"/>
  <c r="V131" i="53"/>
  <c r="U131" i="53"/>
  <c r="T131" i="53"/>
  <c r="S131" i="53"/>
  <c r="R131" i="53"/>
  <c r="Q131" i="53"/>
  <c r="N131" i="53"/>
  <c r="V130" i="53"/>
  <c r="U130" i="53"/>
  <c r="T130" i="53"/>
  <c r="S130" i="53"/>
  <c r="R130" i="53"/>
  <c r="Q130" i="53"/>
  <c r="N130" i="53"/>
  <c r="V129" i="53"/>
  <c r="U129" i="53"/>
  <c r="T129" i="53"/>
  <c r="S129" i="53"/>
  <c r="R129" i="53"/>
  <c r="Q129" i="53"/>
  <c r="P129" i="53"/>
  <c r="N129" i="53"/>
  <c r="V128" i="53"/>
  <c r="U128" i="53"/>
  <c r="T128" i="53"/>
  <c r="S128" i="53"/>
  <c r="R128" i="53"/>
  <c r="Q128" i="53"/>
  <c r="P128" i="53"/>
  <c r="N128" i="53"/>
  <c r="V127" i="53"/>
  <c r="U127" i="53"/>
  <c r="T127" i="53"/>
  <c r="S127" i="53"/>
  <c r="R127" i="53"/>
  <c r="Q127" i="53"/>
  <c r="P127" i="53"/>
  <c r="N127" i="53"/>
  <c r="V126" i="53"/>
  <c r="U126" i="53"/>
  <c r="T126" i="53"/>
  <c r="S126" i="53"/>
  <c r="R126" i="53"/>
  <c r="Q126" i="53"/>
  <c r="P126" i="53"/>
  <c r="N126" i="53"/>
  <c r="V125" i="53"/>
  <c r="U125" i="53"/>
  <c r="T125" i="53"/>
  <c r="S125" i="53"/>
  <c r="R125" i="53"/>
  <c r="Q125" i="53"/>
  <c r="P125" i="53"/>
  <c r="N125" i="53"/>
  <c r="V124" i="53"/>
  <c r="U124" i="53"/>
  <c r="T124" i="53"/>
  <c r="S124" i="53"/>
  <c r="R124" i="53"/>
  <c r="Q124" i="53"/>
  <c r="P124" i="53"/>
  <c r="N124" i="53"/>
  <c r="V123" i="53"/>
  <c r="U123" i="53"/>
  <c r="T123" i="53"/>
  <c r="S123" i="53"/>
  <c r="R123" i="53"/>
  <c r="Q123" i="53"/>
  <c r="P123" i="53"/>
  <c r="N123" i="53"/>
  <c r="V122" i="53"/>
  <c r="U122" i="53"/>
  <c r="T122" i="53"/>
  <c r="S122" i="53"/>
  <c r="R122" i="53"/>
  <c r="Q122" i="53"/>
  <c r="P122" i="53"/>
  <c r="N122" i="53"/>
  <c r="V121" i="53"/>
  <c r="U121" i="53"/>
  <c r="T121" i="53"/>
  <c r="S121" i="53"/>
  <c r="R121" i="53"/>
  <c r="Q121" i="53"/>
  <c r="P121" i="53"/>
  <c r="N121" i="53"/>
  <c r="V120" i="53"/>
  <c r="U120" i="53"/>
  <c r="T120" i="53"/>
  <c r="S120" i="53"/>
  <c r="R120" i="53"/>
  <c r="Q120" i="53"/>
  <c r="P120" i="53"/>
  <c r="N120" i="53"/>
  <c r="V119" i="53"/>
  <c r="U119" i="53"/>
  <c r="T119" i="53"/>
  <c r="S119" i="53"/>
  <c r="R119" i="53"/>
  <c r="Q119" i="53"/>
  <c r="P119" i="53"/>
  <c r="N119" i="53"/>
  <c r="V118" i="53"/>
  <c r="U118" i="53"/>
  <c r="T118" i="53"/>
  <c r="S118" i="53"/>
  <c r="R118" i="53"/>
  <c r="Q118" i="53"/>
  <c r="P118" i="53"/>
  <c r="N118" i="53"/>
  <c r="V117" i="53"/>
  <c r="U117" i="53"/>
  <c r="T117" i="53"/>
  <c r="S117" i="53"/>
  <c r="R117" i="53"/>
  <c r="Q117" i="53"/>
  <c r="P117" i="53"/>
  <c r="N117" i="53"/>
  <c r="V116" i="53"/>
  <c r="U116" i="53"/>
  <c r="T116" i="53"/>
  <c r="S116" i="53"/>
  <c r="R116" i="53"/>
  <c r="Q116" i="53"/>
  <c r="P116" i="53"/>
  <c r="N116" i="53"/>
  <c r="V115" i="53"/>
  <c r="U115" i="53"/>
  <c r="T115" i="53"/>
  <c r="S115" i="53"/>
  <c r="R115" i="53"/>
  <c r="Q115" i="53"/>
  <c r="P115" i="53"/>
  <c r="N115" i="53"/>
  <c r="V114" i="53"/>
  <c r="U114" i="53"/>
  <c r="T114" i="53"/>
  <c r="S114" i="53"/>
  <c r="R114" i="53"/>
  <c r="Q114" i="53"/>
  <c r="P114" i="53"/>
  <c r="N114" i="53"/>
  <c r="V113" i="53"/>
  <c r="U113" i="53"/>
  <c r="T113" i="53"/>
  <c r="S113" i="53"/>
  <c r="R113" i="53"/>
  <c r="Q113" i="53"/>
  <c r="P113" i="53"/>
  <c r="N113" i="53"/>
  <c r="V112" i="53"/>
  <c r="U112" i="53"/>
  <c r="T112" i="53"/>
  <c r="S112" i="53"/>
  <c r="R112" i="53"/>
  <c r="Q112" i="53"/>
  <c r="P112" i="53"/>
  <c r="N112" i="53"/>
  <c r="V111" i="53"/>
  <c r="U111" i="53"/>
  <c r="T111" i="53"/>
  <c r="S111" i="53"/>
  <c r="R111" i="53"/>
  <c r="Q111" i="53"/>
  <c r="P111" i="53"/>
  <c r="N111" i="53"/>
  <c r="V110" i="53"/>
  <c r="U110" i="53"/>
  <c r="T110" i="53"/>
  <c r="S110" i="53"/>
  <c r="R110" i="53"/>
  <c r="Q110" i="53"/>
  <c r="P110" i="53"/>
  <c r="N110" i="53"/>
  <c r="V109" i="53"/>
  <c r="U109" i="53"/>
  <c r="T109" i="53"/>
  <c r="S109" i="53"/>
  <c r="R109" i="53"/>
  <c r="Q109" i="53"/>
  <c r="P109" i="53"/>
  <c r="N109" i="53"/>
  <c r="V108" i="53"/>
  <c r="U108" i="53"/>
  <c r="T108" i="53"/>
  <c r="S108" i="53"/>
  <c r="R108" i="53"/>
  <c r="Q108" i="53"/>
  <c r="P108" i="53"/>
  <c r="N108" i="53"/>
  <c r="V107" i="53"/>
  <c r="U107" i="53"/>
  <c r="T107" i="53"/>
  <c r="S107" i="53"/>
  <c r="R107" i="53"/>
  <c r="Q107" i="53"/>
  <c r="P107" i="53"/>
  <c r="N107" i="53"/>
  <c r="O104" i="53" s="1"/>
  <c r="V106" i="53"/>
  <c r="U106" i="53"/>
  <c r="T106" i="53"/>
  <c r="S106" i="53"/>
  <c r="R106" i="53"/>
  <c r="Q106" i="53"/>
  <c r="N106" i="53"/>
  <c r="V105" i="53"/>
  <c r="U105" i="53"/>
  <c r="T105" i="53"/>
  <c r="S105" i="53"/>
  <c r="R105" i="53"/>
  <c r="Q105" i="53"/>
  <c r="O105" i="53"/>
  <c r="N105" i="53"/>
  <c r="O102" i="53" s="1"/>
  <c r="P102" i="53" s="1"/>
  <c r="V104" i="53"/>
  <c r="U104" i="53"/>
  <c r="T104" i="53"/>
  <c r="S104" i="53"/>
  <c r="R104" i="53"/>
  <c r="Q104" i="53"/>
  <c r="N104" i="53"/>
  <c r="V103" i="53"/>
  <c r="U103" i="53"/>
  <c r="T103" i="53"/>
  <c r="S103" i="53"/>
  <c r="R103" i="53"/>
  <c r="Q103" i="53"/>
  <c r="N103" i="53"/>
  <c r="O100" i="53" s="1"/>
  <c r="P100" i="53" s="1"/>
  <c r="V102" i="53"/>
  <c r="U102" i="53"/>
  <c r="T102" i="53"/>
  <c r="S102" i="53"/>
  <c r="R102" i="53"/>
  <c r="Q102" i="53"/>
  <c r="N102" i="53"/>
  <c r="V101" i="53"/>
  <c r="U101" i="53"/>
  <c r="T101" i="53"/>
  <c r="S101" i="53"/>
  <c r="R101" i="53"/>
  <c r="Q101" i="53"/>
  <c r="O101" i="53"/>
  <c r="N101" i="53"/>
  <c r="O98" i="53" s="1"/>
  <c r="V100" i="53"/>
  <c r="U100" i="53"/>
  <c r="T100" i="53"/>
  <c r="S100" i="53"/>
  <c r="R100" i="53"/>
  <c r="Q100" i="53"/>
  <c r="N100" i="53"/>
  <c r="O97" i="53" s="1"/>
  <c r="P97" i="53" s="1"/>
  <c r="V99" i="53"/>
  <c r="U99" i="53"/>
  <c r="T99" i="53"/>
  <c r="S99" i="53"/>
  <c r="R99" i="53"/>
  <c r="Q99" i="53"/>
  <c r="N99" i="53"/>
  <c r="O99" i="53" s="1"/>
  <c r="P96" i="53" s="1"/>
  <c r="V98" i="53"/>
  <c r="U98" i="53"/>
  <c r="T98" i="53"/>
  <c r="S98" i="53"/>
  <c r="R98" i="53"/>
  <c r="Q98" i="53"/>
  <c r="N98" i="53"/>
  <c r="V97" i="53"/>
  <c r="U97" i="53"/>
  <c r="T97" i="53"/>
  <c r="S97" i="53"/>
  <c r="R97" i="53"/>
  <c r="Q97" i="53"/>
  <c r="N97" i="53"/>
  <c r="V96" i="53"/>
  <c r="U96" i="53"/>
  <c r="T96" i="53"/>
  <c r="S96" i="53"/>
  <c r="R96" i="53"/>
  <c r="Q96" i="53"/>
  <c r="N96" i="53"/>
  <c r="V95" i="53"/>
  <c r="U95" i="53"/>
  <c r="T95" i="53"/>
  <c r="S95" i="53"/>
  <c r="R95" i="53"/>
  <c r="Q95" i="53"/>
  <c r="P95" i="53"/>
  <c r="N95" i="53"/>
  <c r="V94" i="53"/>
  <c r="U94" i="53"/>
  <c r="T94" i="53"/>
  <c r="S94" i="53"/>
  <c r="R94" i="53"/>
  <c r="Q94" i="53"/>
  <c r="P94" i="53"/>
  <c r="N94" i="53"/>
  <c r="V93" i="53"/>
  <c r="U93" i="53"/>
  <c r="T93" i="53"/>
  <c r="S93" i="53"/>
  <c r="R93" i="53"/>
  <c r="Q93" i="53"/>
  <c r="P93" i="53"/>
  <c r="N93" i="53"/>
  <c r="V92" i="53"/>
  <c r="U92" i="53"/>
  <c r="T92" i="53"/>
  <c r="S92" i="53"/>
  <c r="R92" i="53"/>
  <c r="Q92" i="53"/>
  <c r="P92" i="53"/>
  <c r="N92" i="53"/>
  <c r="V91" i="53"/>
  <c r="U91" i="53"/>
  <c r="T91" i="53"/>
  <c r="S91" i="53"/>
  <c r="R91" i="53"/>
  <c r="Q91" i="53"/>
  <c r="P91" i="53"/>
  <c r="N91" i="53"/>
  <c r="V90" i="53"/>
  <c r="U90" i="53"/>
  <c r="T90" i="53"/>
  <c r="S90" i="53"/>
  <c r="R90" i="53"/>
  <c r="Q90" i="53"/>
  <c r="P90" i="53"/>
  <c r="N90" i="53"/>
  <c r="V89" i="53"/>
  <c r="U89" i="53"/>
  <c r="T89" i="53"/>
  <c r="S89" i="53"/>
  <c r="R89" i="53"/>
  <c r="Q89" i="53"/>
  <c r="P89" i="53"/>
  <c r="N89" i="53"/>
  <c r="V88" i="53"/>
  <c r="U88" i="53"/>
  <c r="T88" i="53"/>
  <c r="S88" i="53"/>
  <c r="R88" i="53"/>
  <c r="Q88" i="53"/>
  <c r="P88" i="53"/>
  <c r="N88" i="53"/>
  <c r="V87" i="53"/>
  <c r="U87" i="53"/>
  <c r="T87" i="53"/>
  <c r="S87" i="53"/>
  <c r="R87" i="53"/>
  <c r="Q87" i="53"/>
  <c r="P87" i="53"/>
  <c r="N87" i="53"/>
  <c r="V86" i="53"/>
  <c r="U86" i="53"/>
  <c r="T86" i="53"/>
  <c r="S86" i="53"/>
  <c r="R86" i="53"/>
  <c r="Q86" i="53"/>
  <c r="P86" i="53"/>
  <c r="N86" i="53"/>
  <c r="V85" i="53"/>
  <c r="U85" i="53"/>
  <c r="T85" i="53"/>
  <c r="S85" i="53"/>
  <c r="R85" i="53"/>
  <c r="Q85" i="53"/>
  <c r="P85" i="53"/>
  <c r="N85" i="53"/>
  <c r="V84" i="53"/>
  <c r="U84" i="53"/>
  <c r="T84" i="53"/>
  <c r="S84" i="53"/>
  <c r="R84" i="53"/>
  <c r="Q84" i="53"/>
  <c r="P84" i="53"/>
  <c r="N84" i="53"/>
  <c r="V83" i="53"/>
  <c r="U83" i="53"/>
  <c r="T83" i="53"/>
  <c r="S83" i="53"/>
  <c r="R83" i="53"/>
  <c r="Q83" i="53"/>
  <c r="P83" i="53"/>
  <c r="N83" i="53"/>
  <c r="V82" i="53"/>
  <c r="U82" i="53"/>
  <c r="T82" i="53"/>
  <c r="S82" i="53"/>
  <c r="R82" i="53"/>
  <c r="Q82" i="53"/>
  <c r="P82" i="53"/>
  <c r="N82" i="53"/>
  <c r="V81" i="53"/>
  <c r="U81" i="53"/>
  <c r="T81" i="53"/>
  <c r="S81" i="53"/>
  <c r="R81" i="53"/>
  <c r="Q81" i="53"/>
  <c r="P81" i="53"/>
  <c r="N81" i="53"/>
  <c r="V80" i="53"/>
  <c r="U80" i="53"/>
  <c r="T80" i="53"/>
  <c r="S80" i="53"/>
  <c r="R80" i="53"/>
  <c r="Q80" i="53"/>
  <c r="P80" i="53"/>
  <c r="N80" i="53"/>
  <c r="V79" i="53"/>
  <c r="U79" i="53"/>
  <c r="T79" i="53"/>
  <c r="S79" i="53"/>
  <c r="R79" i="53"/>
  <c r="Q79" i="53"/>
  <c r="P79" i="53"/>
  <c r="N79" i="53"/>
  <c r="V78" i="53"/>
  <c r="U78" i="53"/>
  <c r="T78" i="53"/>
  <c r="S78" i="53"/>
  <c r="R78" i="53"/>
  <c r="Q78" i="53"/>
  <c r="P78" i="53"/>
  <c r="N78" i="53"/>
  <c r="V77" i="53"/>
  <c r="U77" i="53"/>
  <c r="T77" i="53"/>
  <c r="S77" i="53"/>
  <c r="R77" i="53"/>
  <c r="Q77" i="53"/>
  <c r="P77" i="53"/>
  <c r="N77" i="53"/>
  <c r="V76" i="53"/>
  <c r="U76" i="53"/>
  <c r="T76" i="53"/>
  <c r="S76" i="53"/>
  <c r="R76" i="53"/>
  <c r="Q76" i="53"/>
  <c r="P76" i="53"/>
  <c r="N76" i="53"/>
  <c r="V75" i="53"/>
  <c r="U75" i="53"/>
  <c r="T75" i="53"/>
  <c r="S75" i="53"/>
  <c r="R75" i="53"/>
  <c r="Q75" i="53"/>
  <c r="P75" i="53"/>
  <c r="N75" i="53"/>
  <c r="V74" i="53"/>
  <c r="U74" i="53"/>
  <c r="T74" i="53"/>
  <c r="S74" i="53"/>
  <c r="R74" i="53"/>
  <c r="Q74" i="53"/>
  <c r="P74" i="53"/>
  <c r="N74" i="53"/>
  <c r="V73" i="53"/>
  <c r="U73" i="53"/>
  <c r="T73" i="53"/>
  <c r="S73" i="53"/>
  <c r="R73" i="53"/>
  <c r="Q73" i="53"/>
  <c r="P73" i="53"/>
  <c r="N73" i="53"/>
  <c r="V72" i="53"/>
  <c r="U72" i="53"/>
  <c r="T72" i="53"/>
  <c r="S72" i="53"/>
  <c r="R72" i="53"/>
  <c r="Q72" i="53"/>
  <c r="P72" i="53"/>
  <c r="N72" i="53"/>
  <c r="V71" i="53"/>
  <c r="U71" i="53"/>
  <c r="T71" i="53"/>
  <c r="S71" i="53"/>
  <c r="R71" i="53"/>
  <c r="Q71" i="53"/>
  <c r="P71" i="53"/>
  <c r="N71" i="53"/>
  <c r="V70" i="53"/>
  <c r="U70" i="53"/>
  <c r="T70" i="53"/>
  <c r="S70" i="53"/>
  <c r="R70" i="53"/>
  <c r="Q70" i="53"/>
  <c r="P70" i="53"/>
  <c r="N70" i="53"/>
  <c r="V69" i="53"/>
  <c r="U69" i="53"/>
  <c r="T69" i="53"/>
  <c r="S69" i="53"/>
  <c r="R69" i="53"/>
  <c r="Q69" i="53"/>
  <c r="P69" i="53"/>
  <c r="N69" i="53"/>
  <c r="V68" i="53"/>
  <c r="U68" i="53"/>
  <c r="T68" i="53"/>
  <c r="S68" i="53"/>
  <c r="R68" i="53"/>
  <c r="Q68" i="53"/>
  <c r="P68" i="53"/>
  <c r="N68" i="53"/>
  <c r="V67" i="53"/>
  <c r="U67" i="53"/>
  <c r="T67" i="53"/>
  <c r="S67" i="53"/>
  <c r="R67" i="53"/>
  <c r="Q67" i="53"/>
  <c r="P67" i="53"/>
  <c r="N67" i="53"/>
  <c r="V66" i="53"/>
  <c r="U66" i="53"/>
  <c r="T66" i="53"/>
  <c r="S66" i="53"/>
  <c r="R66" i="53"/>
  <c r="Q66" i="53"/>
  <c r="P66" i="53"/>
  <c r="N66" i="53"/>
  <c r="V65" i="53"/>
  <c r="U65" i="53"/>
  <c r="T65" i="53"/>
  <c r="S65" i="53"/>
  <c r="R65" i="53"/>
  <c r="Q65" i="53"/>
  <c r="P65" i="53"/>
  <c r="N65" i="53"/>
  <c r="V64" i="53"/>
  <c r="U64" i="53"/>
  <c r="T64" i="53"/>
  <c r="S64" i="53"/>
  <c r="R64" i="53"/>
  <c r="Q64" i="53"/>
  <c r="P64" i="53"/>
  <c r="N64" i="53"/>
  <c r="V63" i="53"/>
  <c r="U63" i="53"/>
  <c r="T63" i="53"/>
  <c r="S63" i="53"/>
  <c r="R63" i="53"/>
  <c r="Q63" i="53"/>
  <c r="P63" i="53"/>
  <c r="N63" i="53"/>
  <c r="V62" i="53"/>
  <c r="U62" i="53"/>
  <c r="T62" i="53"/>
  <c r="S62" i="53"/>
  <c r="R62" i="53"/>
  <c r="Q62" i="53"/>
  <c r="P62" i="53"/>
  <c r="N62" i="53"/>
  <c r="V61" i="53"/>
  <c r="U61" i="53"/>
  <c r="T61" i="53"/>
  <c r="S61" i="53"/>
  <c r="R61" i="53"/>
  <c r="Q61" i="53"/>
  <c r="P61" i="53"/>
  <c r="N61" i="53"/>
  <c r="V60" i="53"/>
  <c r="U60" i="53"/>
  <c r="T60" i="53"/>
  <c r="S60" i="53"/>
  <c r="R60" i="53"/>
  <c r="Q60" i="53"/>
  <c r="P60" i="53"/>
  <c r="N60" i="53"/>
  <c r="V59" i="53"/>
  <c r="U59" i="53"/>
  <c r="T59" i="53"/>
  <c r="S59" i="53"/>
  <c r="R59" i="53"/>
  <c r="Q59" i="53"/>
  <c r="P59" i="53"/>
  <c r="N59" i="53"/>
  <c r="V58" i="53"/>
  <c r="U58" i="53"/>
  <c r="T58" i="53"/>
  <c r="S58" i="53"/>
  <c r="R58" i="53"/>
  <c r="Q58" i="53"/>
  <c r="P58" i="53"/>
  <c r="N58" i="53"/>
  <c r="V57" i="53"/>
  <c r="U57" i="53"/>
  <c r="T57" i="53"/>
  <c r="S57" i="53"/>
  <c r="R57" i="53"/>
  <c r="Q57" i="53"/>
  <c r="P57" i="53"/>
  <c r="N57" i="53"/>
  <c r="V56" i="53"/>
  <c r="U56" i="53"/>
  <c r="T56" i="53"/>
  <c r="S56" i="53"/>
  <c r="R56" i="53"/>
  <c r="Q56" i="53"/>
  <c r="P56" i="53"/>
  <c r="N56" i="53"/>
  <c r="V55" i="53"/>
  <c r="U55" i="53"/>
  <c r="T55" i="53"/>
  <c r="S55" i="53"/>
  <c r="R55" i="53"/>
  <c r="Q55" i="53"/>
  <c r="P55" i="53"/>
  <c r="N55" i="53"/>
  <c r="V54" i="53"/>
  <c r="U54" i="53"/>
  <c r="T54" i="53"/>
  <c r="S54" i="53"/>
  <c r="R54" i="53"/>
  <c r="Q54" i="53"/>
  <c r="P54" i="53"/>
  <c r="N54" i="53"/>
  <c r="V53" i="53"/>
  <c r="U53" i="53"/>
  <c r="T53" i="53"/>
  <c r="S53" i="53"/>
  <c r="R53" i="53"/>
  <c r="Q53" i="53"/>
  <c r="P53" i="53"/>
  <c r="N53" i="53"/>
  <c r="V52" i="53"/>
  <c r="U52" i="53"/>
  <c r="T52" i="53"/>
  <c r="S52" i="53"/>
  <c r="R52" i="53"/>
  <c r="Q52" i="53"/>
  <c r="P52" i="53"/>
  <c r="N52" i="53"/>
  <c r="V51" i="53"/>
  <c r="U51" i="53"/>
  <c r="T51" i="53"/>
  <c r="S51" i="53"/>
  <c r="R51" i="53"/>
  <c r="Q51" i="53"/>
  <c r="P51" i="53"/>
  <c r="N51" i="53"/>
  <c r="V50" i="53"/>
  <c r="U50" i="53"/>
  <c r="T50" i="53"/>
  <c r="S50" i="53"/>
  <c r="R50" i="53"/>
  <c r="Q50" i="53"/>
  <c r="P50" i="53"/>
  <c r="N50" i="53"/>
  <c r="V49" i="53"/>
  <c r="U49" i="53"/>
  <c r="T49" i="53"/>
  <c r="S49" i="53"/>
  <c r="R49" i="53"/>
  <c r="Q49" i="53"/>
  <c r="P49" i="53"/>
  <c r="N49" i="53"/>
  <c r="V48" i="53"/>
  <c r="U48" i="53"/>
  <c r="T48" i="53"/>
  <c r="S48" i="53"/>
  <c r="R48" i="53"/>
  <c r="Q48" i="53"/>
  <c r="P48" i="53"/>
  <c r="N48" i="53"/>
  <c r="V47" i="53"/>
  <c r="U47" i="53"/>
  <c r="T47" i="53"/>
  <c r="S47" i="53"/>
  <c r="R47" i="53"/>
  <c r="Q47" i="53"/>
  <c r="P47" i="53"/>
  <c r="N47" i="53"/>
  <c r="V46" i="53"/>
  <c r="U46" i="53"/>
  <c r="T46" i="53"/>
  <c r="S46" i="53"/>
  <c r="R46" i="53"/>
  <c r="Q46" i="53"/>
  <c r="P46" i="53"/>
  <c r="N46" i="53"/>
  <c r="V45" i="53"/>
  <c r="U45" i="53"/>
  <c r="T45" i="53"/>
  <c r="S45" i="53"/>
  <c r="R45" i="53"/>
  <c r="Q45" i="53"/>
  <c r="P45" i="53"/>
  <c r="N45" i="53"/>
  <c r="V44" i="53"/>
  <c r="U44" i="53"/>
  <c r="T44" i="53"/>
  <c r="S44" i="53"/>
  <c r="R44" i="53"/>
  <c r="Q44" i="53"/>
  <c r="P44" i="53"/>
  <c r="N44" i="53"/>
  <c r="V43" i="53"/>
  <c r="U43" i="53"/>
  <c r="T43" i="53"/>
  <c r="S43" i="53"/>
  <c r="R43" i="53"/>
  <c r="Q43" i="53"/>
  <c r="P43" i="53"/>
  <c r="N43" i="53"/>
  <c r="V42" i="53"/>
  <c r="U42" i="53"/>
  <c r="T42" i="53"/>
  <c r="S42" i="53"/>
  <c r="R42" i="53"/>
  <c r="Q42" i="53"/>
  <c r="P42" i="53"/>
  <c r="N42" i="53"/>
  <c r="V41" i="53"/>
  <c r="U41" i="53"/>
  <c r="T41" i="53"/>
  <c r="S41" i="53"/>
  <c r="R41" i="53"/>
  <c r="Q41" i="53"/>
  <c r="P41" i="53"/>
  <c r="N41" i="53"/>
  <c r="V40" i="53"/>
  <c r="U40" i="53"/>
  <c r="T40" i="53"/>
  <c r="S40" i="53"/>
  <c r="R40" i="53"/>
  <c r="Q40" i="53"/>
  <c r="P40" i="53"/>
  <c r="N40" i="53"/>
  <c r="V39" i="53"/>
  <c r="U39" i="53"/>
  <c r="T39" i="53"/>
  <c r="S39" i="53"/>
  <c r="R39" i="53"/>
  <c r="Q39" i="53"/>
  <c r="P39" i="53"/>
  <c r="N39" i="53"/>
  <c r="O39" i="53" s="1"/>
  <c r="V38" i="53"/>
  <c r="U38" i="53"/>
  <c r="T38" i="53"/>
  <c r="S38" i="53"/>
  <c r="R38" i="53"/>
  <c r="Q38" i="53"/>
  <c r="P38" i="53"/>
  <c r="N38" i="53"/>
  <c r="V37" i="53"/>
  <c r="U37" i="53"/>
  <c r="T37" i="53"/>
  <c r="S37" i="53"/>
  <c r="R37" i="53"/>
  <c r="Q37" i="53"/>
  <c r="N37" i="53"/>
  <c r="V36" i="53"/>
  <c r="U36" i="53"/>
  <c r="T36" i="53"/>
  <c r="S36" i="53"/>
  <c r="R36" i="53"/>
  <c r="Q36" i="53"/>
  <c r="N36" i="53"/>
  <c r="V35" i="53"/>
  <c r="U35" i="53"/>
  <c r="T35" i="53"/>
  <c r="S35" i="53"/>
  <c r="R35" i="53"/>
  <c r="Q35" i="53"/>
  <c r="P35" i="53"/>
  <c r="N35" i="53"/>
  <c r="V34" i="53"/>
  <c r="U34" i="53"/>
  <c r="T34" i="53"/>
  <c r="S34" i="53"/>
  <c r="R34" i="53"/>
  <c r="Q34" i="53"/>
  <c r="P34" i="53"/>
  <c r="N34" i="53"/>
  <c r="V33" i="53"/>
  <c r="U33" i="53"/>
  <c r="T33" i="53"/>
  <c r="S33" i="53"/>
  <c r="R33" i="53"/>
  <c r="Q33" i="53"/>
  <c r="P33" i="53"/>
  <c r="N33" i="53"/>
  <c r="V32" i="53"/>
  <c r="U32" i="53"/>
  <c r="T32" i="53"/>
  <c r="S32" i="53"/>
  <c r="R32" i="53"/>
  <c r="Q32" i="53"/>
  <c r="P32" i="53"/>
  <c r="N32" i="53"/>
  <c r="V31" i="53"/>
  <c r="U31" i="53"/>
  <c r="T31" i="53"/>
  <c r="S31" i="53"/>
  <c r="R31" i="53"/>
  <c r="Q31" i="53"/>
  <c r="P31" i="53"/>
  <c r="N31" i="53"/>
  <c r="V30" i="53"/>
  <c r="U30" i="53"/>
  <c r="T30" i="53"/>
  <c r="S30" i="53"/>
  <c r="R30" i="53"/>
  <c r="Q30" i="53"/>
  <c r="P30" i="53"/>
  <c r="N30" i="53"/>
  <c r="V29" i="53"/>
  <c r="U29" i="53"/>
  <c r="T29" i="53"/>
  <c r="S29" i="53"/>
  <c r="R29" i="53"/>
  <c r="Q29" i="53"/>
  <c r="P29" i="53"/>
  <c r="N29" i="53"/>
  <c r="V28" i="53"/>
  <c r="U28" i="53"/>
  <c r="T28" i="53"/>
  <c r="S28" i="53"/>
  <c r="R28" i="53"/>
  <c r="Q28" i="53"/>
  <c r="P28" i="53"/>
  <c r="N28" i="53"/>
  <c r="V27" i="53"/>
  <c r="U27" i="53"/>
  <c r="T27" i="53"/>
  <c r="S27" i="53"/>
  <c r="R27" i="53"/>
  <c r="Q27" i="53"/>
  <c r="P27" i="53"/>
  <c r="N27" i="53"/>
  <c r="V26" i="53"/>
  <c r="U26" i="53"/>
  <c r="T26" i="53"/>
  <c r="S26" i="53"/>
  <c r="R26" i="53"/>
  <c r="Q26" i="53"/>
  <c r="P26" i="53"/>
  <c r="N26" i="53"/>
  <c r="V25" i="53"/>
  <c r="U25" i="53"/>
  <c r="T25" i="53"/>
  <c r="S25" i="53"/>
  <c r="R25" i="53"/>
  <c r="Q25" i="53"/>
  <c r="P25" i="53"/>
  <c r="N25" i="53"/>
  <c r="V24" i="53"/>
  <c r="U24" i="53"/>
  <c r="T24" i="53"/>
  <c r="S24" i="53"/>
  <c r="R24" i="53"/>
  <c r="Q24" i="53"/>
  <c r="P24" i="53"/>
  <c r="N24" i="53"/>
  <c r="V23" i="53"/>
  <c r="U23" i="53"/>
  <c r="T23" i="53"/>
  <c r="S23" i="53"/>
  <c r="R23" i="53"/>
  <c r="Q23" i="53"/>
  <c r="P23" i="53"/>
  <c r="N23" i="53"/>
  <c r="V22" i="53"/>
  <c r="U22" i="53"/>
  <c r="T22" i="53"/>
  <c r="S22" i="53"/>
  <c r="R22" i="53"/>
  <c r="Q22" i="53"/>
  <c r="P22" i="53"/>
  <c r="N22" i="53"/>
  <c r="V21" i="53"/>
  <c r="U21" i="53"/>
  <c r="T21" i="53"/>
  <c r="S21" i="53"/>
  <c r="R21" i="53"/>
  <c r="Q21" i="53"/>
  <c r="P21" i="53"/>
  <c r="N21" i="53"/>
  <c r="V20" i="53"/>
  <c r="U20" i="53"/>
  <c r="T20" i="53"/>
  <c r="S20" i="53"/>
  <c r="R20" i="53"/>
  <c r="Q20" i="53"/>
  <c r="P20" i="53"/>
  <c r="N20" i="53"/>
  <c r="V19" i="53"/>
  <c r="U19" i="53"/>
  <c r="T19" i="53"/>
  <c r="S19" i="53"/>
  <c r="R19" i="53"/>
  <c r="Q19" i="53"/>
  <c r="P19" i="53"/>
  <c r="N19" i="53"/>
  <c r="V18" i="53"/>
  <c r="U18" i="53"/>
  <c r="T18" i="53"/>
  <c r="S18" i="53"/>
  <c r="R18" i="53"/>
  <c r="Q18" i="53"/>
  <c r="P18" i="53"/>
  <c r="N18" i="53"/>
  <c r="V17" i="53"/>
  <c r="U17" i="53"/>
  <c r="T17" i="53"/>
  <c r="S17" i="53"/>
  <c r="R17" i="53"/>
  <c r="Q17" i="53"/>
  <c r="P17" i="53"/>
  <c r="N17" i="53"/>
  <c r="V16" i="53"/>
  <c r="U16" i="53"/>
  <c r="T16" i="53"/>
  <c r="S16" i="53"/>
  <c r="R16" i="53"/>
  <c r="Q16" i="53"/>
  <c r="P16" i="53"/>
  <c r="N16" i="53"/>
  <c r="V15" i="53"/>
  <c r="U15" i="53"/>
  <c r="T15" i="53"/>
  <c r="S15" i="53"/>
  <c r="R15" i="53"/>
  <c r="Q15" i="53"/>
  <c r="P15" i="53"/>
  <c r="N15" i="53"/>
  <c r="V14" i="53"/>
  <c r="U14" i="53"/>
  <c r="T14" i="53"/>
  <c r="S14" i="53"/>
  <c r="R14" i="53"/>
  <c r="Q14" i="53"/>
  <c r="P14" i="53"/>
  <c r="N14" i="53"/>
  <c r="V13" i="53"/>
  <c r="U13" i="53"/>
  <c r="T13" i="53"/>
  <c r="S13" i="53"/>
  <c r="R13" i="53"/>
  <c r="Q13" i="53"/>
  <c r="P13" i="53"/>
  <c r="N13" i="53"/>
  <c r="V12" i="53"/>
  <c r="U12" i="53"/>
  <c r="T12" i="53"/>
  <c r="S12" i="53"/>
  <c r="R12" i="53"/>
  <c r="Q12" i="53"/>
  <c r="P12" i="53"/>
  <c r="N12" i="53"/>
  <c r="V11" i="53"/>
  <c r="U11" i="53"/>
  <c r="T11" i="53"/>
  <c r="S11" i="53"/>
  <c r="R11" i="53"/>
  <c r="Q11" i="53"/>
  <c r="P11" i="53"/>
  <c r="N11" i="53"/>
  <c r="V10" i="53"/>
  <c r="U10" i="53"/>
  <c r="T10" i="53"/>
  <c r="S10" i="53"/>
  <c r="R10" i="53"/>
  <c r="Q10" i="53"/>
  <c r="P10" i="53"/>
  <c r="N10" i="53"/>
  <c r="V9" i="53"/>
  <c r="U9" i="53"/>
  <c r="T9" i="53"/>
  <c r="S9" i="53"/>
  <c r="R9" i="53"/>
  <c r="Q9" i="53"/>
  <c r="P9" i="53"/>
  <c r="N9" i="53"/>
  <c r="V8" i="53"/>
  <c r="U8" i="53"/>
  <c r="T8" i="53"/>
  <c r="S8" i="53"/>
  <c r="R8" i="53"/>
  <c r="Q8" i="53"/>
  <c r="P8" i="53"/>
  <c r="N8" i="53"/>
  <c r="V7" i="53"/>
  <c r="U7" i="53"/>
  <c r="T7" i="53"/>
  <c r="S7" i="53"/>
  <c r="R7" i="53"/>
  <c r="Q7" i="53"/>
  <c r="P7" i="53"/>
  <c r="N7" i="53"/>
  <c r="V6" i="53"/>
  <c r="U6" i="53"/>
  <c r="T6" i="53"/>
  <c r="S6" i="53"/>
  <c r="R6" i="53"/>
  <c r="Q6" i="53"/>
  <c r="P6" i="53"/>
  <c r="N6" i="53"/>
  <c r="V5" i="53"/>
  <c r="U5" i="53"/>
  <c r="T5" i="53"/>
  <c r="S5" i="53"/>
  <c r="R5" i="53"/>
  <c r="Q5" i="53"/>
  <c r="P5" i="53"/>
  <c r="V4" i="53"/>
  <c r="U4" i="53"/>
  <c r="T4" i="53"/>
  <c r="S4" i="53"/>
  <c r="R4" i="53"/>
  <c r="Q4" i="53"/>
  <c r="P4" i="53"/>
  <c r="V3" i="53"/>
  <c r="U3" i="53"/>
  <c r="T3" i="53"/>
  <c r="S3" i="53"/>
  <c r="R3" i="53"/>
  <c r="Q3" i="53"/>
  <c r="P3" i="53"/>
  <c r="P105" i="53" l="1"/>
  <c r="P101" i="53"/>
  <c r="P134" i="53"/>
  <c r="P132" i="53"/>
  <c r="P98" i="53"/>
  <c r="P99" i="53"/>
  <c r="P36" i="53"/>
  <c r="P37" i="53"/>
  <c r="P140" i="53"/>
  <c r="P137" i="53"/>
  <c r="P135" i="53"/>
  <c r="P106" i="53"/>
  <c r="O141" i="53"/>
  <c r="P141" i="53" s="1"/>
  <c r="O143" i="53"/>
  <c r="P143" i="53" s="1"/>
  <c r="O103" i="53"/>
  <c r="P103" i="53" s="1"/>
  <c r="O131" i="53"/>
  <c r="P131" i="53" s="1"/>
  <c r="P142" i="53" l="1"/>
  <c r="P104" i="53"/>
  <c r="H767" i="52" l="1"/>
  <c r="B767" i="52"/>
  <c r="H766" i="52"/>
  <c r="B766" i="52"/>
  <c r="H765" i="52"/>
  <c r="B765" i="52"/>
  <c r="H764" i="52"/>
  <c r="B764" i="52"/>
  <c r="H763" i="52"/>
  <c r="B763" i="52"/>
  <c r="H762" i="52"/>
  <c r="B762" i="52"/>
  <c r="H761" i="52"/>
  <c r="B761" i="52"/>
  <c r="H760" i="52"/>
  <c r="B760" i="52"/>
  <c r="H759" i="52"/>
  <c r="B759" i="52"/>
  <c r="H758" i="52"/>
  <c r="B758" i="52"/>
  <c r="H757" i="52"/>
  <c r="B757" i="52"/>
  <c r="H756" i="52"/>
  <c r="B756" i="52"/>
  <c r="H755" i="52"/>
  <c r="B755" i="52"/>
  <c r="H754" i="52"/>
  <c r="B754" i="52"/>
  <c r="H753" i="52"/>
  <c r="B753" i="52"/>
  <c r="H752" i="52"/>
  <c r="B752" i="52"/>
  <c r="H751" i="52"/>
  <c r="B751" i="52"/>
  <c r="H750" i="52"/>
  <c r="B750" i="52"/>
  <c r="H749" i="52"/>
  <c r="B749" i="52"/>
  <c r="H748" i="52"/>
  <c r="B748" i="52"/>
  <c r="H747" i="52"/>
  <c r="B747" i="52"/>
  <c r="H746" i="52"/>
  <c r="B746" i="52"/>
  <c r="H745" i="52"/>
  <c r="B745" i="52"/>
  <c r="H744" i="52"/>
  <c r="B744" i="52"/>
  <c r="H743" i="52"/>
  <c r="B743" i="52"/>
  <c r="H742" i="52"/>
  <c r="B742" i="52"/>
  <c r="H741" i="52"/>
  <c r="B741" i="52"/>
  <c r="H740" i="52"/>
  <c r="B740" i="52"/>
  <c r="H739" i="52"/>
  <c r="B739" i="52"/>
  <c r="H738" i="52"/>
  <c r="B738" i="52"/>
  <c r="H737" i="52"/>
  <c r="B737" i="52"/>
  <c r="H736" i="52"/>
  <c r="B736" i="52"/>
  <c r="H735" i="52"/>
  <c r="B735" i="52"/>
  <c r="H734" i="52"/>
  <c r="B734" i="52"/>
  <c r="H733" i="52"/>
  <c r="B733" i="52"/>
  <c r="H732" i="52"/>
  <c r="B732" i="52"/>
  <c r="H731" i="52"/>
  <c r="B731" i="52"/>
  <c r="H730" i="52"/>
  <c r="B730" i="52"/>
  <c r="H729" i="52"/>
  <c r="B729" i="52"/>
  <c r="H728" i="52"/>
  <c r="B728" i="52"/>
  <c r="H727" i="52"/>
  <c r="B727" i="52"/>
  <c r="H726" i="52"/>
  <c r="B726" i="52"/>
  <c r="H725" i="52"/>
  <c r="B725" i="52"/>
  <c r="H724" i="52"/>
  <c r="B724" i="52"/>
  <c r="H723" i="52"/>
  <c r="B723" i="52"/>
  <c r="H722" i="52"/>
  <c r="B722" i="52"/>
  <c r="H721" i="52"/>
  <c r="B721" i="52"/>
  <c r="H720" i="52"/>
  <c r="B720" i="52"/>
  <c r="H719" i="52"/>
  <c r="B719" i="52"/>
  <c r="H718" i="52"/>
  <c r="B718" i="52"/>
  <c r="H717" i="52"/>
  <c r="B717" i="52"/>
  <c r="H716" i="52"/>
  <c r="B716" i="52"/>
  <c r="H715" i="52"/>
  <c r="B715" i="52"/>
  <c r="H714" i="52"/>
  <c r="B714" i="52"/>
  <c r="H713" i="52"/>
  <c r="B713" i="52"/>
  <c r="H712" i="52"/>
  <c r="B712" i="52"/>
  <c r="H711" i="52"/>
  <c r="B711" i="52"/>
  <c r="H710" i="52"/>
  <c r="B710" i="52"/>
  <c r="H709" i="52"/>
  <c r="B709" i="52"/>
  <c r="H708" i="52"/>
  <c r="B708" i="52"/>
  <c r="H707" i="52"/>
  <c r="B707" i="52"/>
  <c r="H706" i="52"/>
  <c r="B706" i="52"/>
  <c r="H705" i="52"/>
  <c r="B705" i="52"/>
  <c r="H704" i="52"/>
  <c r="B704" i="52"/>
  <c r="H703" i="52"/>
  <c r="B703" i="52"/>
  <c r="H702" i="52"/>
  <c r="B702" i="52"/>
  <c r="H701" i="52"/>
  <c r="B701" i="52"/>
  <c r="H700" i="52"/>
  <c r="B700" i="52"/>
  <c r="H699" i="52"/>
  <c r="B699" i="52"/>
  <c r="H698" i="52"/>
  <c r="B698" i="52"/>
  <c r="H697" i="52"/>
  <c r="B697" i="52"/>
  <c r="H696" i="52"/>
  <c r="B696" i="52"/>
  <c r="H695" i="52"/>
  <c r="B695" i="52"/>
  <c r="H694" i="52"/>
  <c r="B694" i="52"/>
  <c r="H693" i="52"/>
  <c r="B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S37" i="51" l="1"/>
  <c r="R37" i="51"/>
  <c r="P37" i="51"/>
  <c r="O37" i="51"/>
  <c r="N37" i="51"/>
  <c r="M37" i="51"/>
  <c r="J37" i="51"/>
  <c r="I37" i="51"/>
  <c r="H37" i="51"/>
  <c r="S36" i="51"/>
  <c r="R36" i="51"/>
  <c r="P36" i="51"/>
  <c r="O36" i="51"/>
  <c r="N36" i="51"/>
  <c r="M36" i="51"/>
  <c r="J36" i="51"/>
  <c r="W36" i="51" s="1"/>
  <c r="I36" i="51"/>
  <c r="V36" i="51" s="1"/>
  <c r="S35" i="51"/>
  <c r="R35" i="51"/>
  <c r="P35" i="51"/>
  <c r="O35" i="51"/>
  <c r="N35" i="51"/>
  <c r="W35" i="51" s="1"/>
  <c r="M35" i="51"/>
  <c r="J35" i="51"/>
  <c r="I35" i="51"/>
  <c r="V35" i="51" s="1"/>
  <c r="S34" i="51"/>
  <c r="R34" i="51"/>
  <c r="P34" i="51"/>
  <c r="O34" i="51"/>
  <c r="N34" i="51"/>
  <c r="M34" i="51"/>
  <c r="J34" i="51"/>
  <c r="W34" i="51" s="1"/>
  <c r="I34" i="51"/>
  <c r="V34" i="51" s="1"/>
  <c r="W33" i="51"/>
  <c r="V33" i="51"/>
  <c r="S33" i="51"/>
  <c r="R33" i="51"/>
  <c r="P33" i="51"/>
  <c r="O33" i="51"/>
  <c r="N33" i="51"/>
  <c r="M33" i="51"/>
  <c r="J33" i="51"/>
  <c r="I33" i="51"/>
  <c r="W32" i="51"/>
  <c r="S32" i="51"/>
  <c r="R32" i="51"/>
  <c r="P32" i="51"/>
  <c r="O32" i="51"/>
  <c r="N32" i="51"/>
  <c r="M32" i="51"/>
  <c r="J32" i="51"/>
  <c r="I32" i="51"/>
  <c r="V32" i="51" s="1"/>
  <c r="H32" i="51"/>
  <c r="V31" i="51"/>
  <c r="S31" i="51"/>
  <c r="W31" i="51" s="1"/>
  <c r="R31" i="51"/>
  <c r="P31" i="51"/>
  <c r="O31" i="51"/>
  <c r="N31" i="51"/>
  <c r="M31" i="51"/>
  <c r="J31" i="51"/>
  <c r="I31" i="51"/>
  <c r="P30" i="51"/>
  <c r="O30" i="51"/>
  <c r="N30" i="51"/>
  <c r="M30" i="51"/>
  <c r="L30" i="51"/>
  <c r="K30" i="51"/>
  <c r="J30" i="51"/>
  <c r="W30" i="51" s="1"/>
  <c r="I30" i="51"/>
  <c r="V30" i="51" s="1"/>
  <c r="P29" i="51"/>
  <c r="O29" i="51"/>
  <c r="N29" i="51"/>
  <c r="M29" i="51"/>
  <c r="L29" i="51"/>
  <c r="K29" i="51"/>
  <c r="V29" i="51" s="1"/>
  <c r="J29" i="51"/>
  <c r="W29" i="51" s="1"/>
  <c r="I29" i="51"/>
  <c r="W28" i="51"/>
  <c r="P28" i="51"/>
  <c r="O28" i="51"/>
  <c r="N28" i="51"/>
  <c r="M28" i="51"/>
  <c r="L28" i="51"/>
  <c r="K28" i="51"/>
  <c r="J28" i="51"/>
  <c r="I28" i="51"/>
  <c r="V28" i="51" s="1"/>
  <c r="W27" i="51"/>
  <c r="V27" i="51"/>
  <c r="P27" i="51"/>
  <c r="O27" i="51"/>
  <c r="N27" i="51"/>
  <c r="M27" i="51"/>
  <c r="L27" i="51"/>
  <c r="K27" i="51"/>
  <c r="J27" i="51"/>
  <c r="I27" i="51"/>
  <c r="H27" i="51"/>
  <c r="W26" i="51"/>
  <c r="P26" i="51"/>
  <c r="O26" i="51"/>
  <c r="N26" i="51"/>
  <c r="M26" i="51"/>
  <c r="L26" i="51"/>
  <c r="K26" i="51"/>
  <c r="J26" i="51"/>
  <c r="I26" i="51"/>
  <c r="V26" i="51" s="1"/>
  <c r="P25" i="51"/>
  <c r="O25" i="51"/>
  <c r="N25" i="51"/>
  <c r="M25" i="51"/>
  <c r="V25" i="51" s="1"/>
  <c r="L25" i="51"/>
  <c r="K25" i="51"/>
  <c r="J25" i="51"/>
  <c r="W25" i="51" s="1"/>
  <c r="I25" i="51"/>
  <c r="P24" i="51"/>
  <c r="O24" i="51"/>
  <c r="N24" i="51"/>
  <c r="M24" i="51"/>
  <c r="L24" i="51"/>
  <c r="K24" i="51"/>
  <c r="J24" i="51"/>
  <c r="W24" i="51" s="1"/>
  <c r="I24" i="51"/>
  <c r="V24" i="51" s="1"/>
  <c r="P23" i="51"/>
  <c r="O23" i="51"/>
  <c r="N23" i="51"/>
  <c r="M23" i="51"/>
  <c r="L23" i="51"/>
  <c r="K23" i="51"/>
  <c r="J23" i="51"/>
  <c r="W23" i="51" s="1"/>
  <c r="I23" i="51"/>
  <c r="V23" i="51" s="1"/>
  <c r="W22" i="51"/>
  <c r="V22" i="51"/>
  <c r="P22" i="51"/>
  <c r="O22" i="51"/>
  <c r="N22" i="51"/>
  <c r="M22" i="51"/>
  <c r="L22" i="51"/>
  <c r="K22" i="51"/>
  <c r="J22" i="51"/>
  <c r="I22" i="51"/>
  <c r="H22" i="51"/>
  <c r="W21" i="51"/>
  <c r="V21" i="51"/>
  <c r="P21" i="51"/>
  <c r="O21" i="51"/>
  <c r="N21" i="51"/>
  <c r="M21" i="51"/>
  <c r="L21" i="51"/>
  <c r="K21" i="51"/>
  <c r="J21" i="51"/>
  <c r="I21" i="51"/>
  <c r="V20" i="51"/>
  <c r="P20" i="51"/>
  <c r="O20" i="51"/>
  <c r="N20" i="51"/>
  <c r="W20" i="51" s="1"/>
  <c r="M20" i="51"/>
  <c r="L20" i="51"/>
  <c r="K20" i="51"/>
  <c r="J20" i="51"/>
  <c r="I20" i="51"/>
  <c r="P19" i="51"/>
  <c r="O19" i="51"/>
  <c r="N19" i="51"/>
  <c r="M19" i="51"/>
  <c r="L19" i="51"/>
  <c r="K19" i="51"/>
  <c r="J19" i="51"/>
  <c r="W19" i="51" s="1"/>
  <c r="I19" i="51"/>
  <c r="V19" i="51" s="1"/>
  <c r="P18" i="51"/>
  <c r="O18" i="51"/>
  <c r="N18" i="51"/>
  <c r="M18" i="51"/>
  <c r="L18" i="51"/>
  <c r="W18" i="51" s="1"/>
  <c r="K18" i="51"/>
  <c r="J18" i="51"/>
  <c r="I18" i="51"/>
  <c r="V18" i="51" s="1"/>
  <c r="P17" i="51"/>
  <c r="O17" i="51"/>
  <c r="N17" i="51"/>
  <c r="M17" i="51"/>
  <c r="L17" i="51"/>
  <c r="K17" i="51"/>
  <c r="J17" i="51"/>
  <c r="W17" i="51" s="1"/>
  <c r="I17" i="51"/>
  <c r="V17" i="51" s="1"/>
  <c r="H17" i="51"/>
  <c r="W16" i="51"/>
  <c r="V16" i="51"/>
  <c r="P16" i="51"/>
  <c r="O16" i="51"/>
  <c r="N16" i="51"/>
  <c r="M16" i="51"/>
  <c r="L16" i="51"/>
  <c r="K16" i="51"/>
  <c r="J16" i="51"/>
  <c r="I16" i="51"/>
  <c r="V15" i="51"/>
  <c r="P15" i="51"/>
  <c r="O15" i="51"/>
  <c r="N15" i="51"/>
  <c r="M15" i="51"/>
  <c r="L15" i="51"/>
  <c r="K15" i="51"/>
  <c r="J15" i="51"/>
  <c r="W15" i="51" s="1"/>
  <c r="I15" i="51"/>
  <c r="P14" i="51"/>
  <c r="O14" i="51"/>
  <c r="N14" i="51"/>
  <c r="W14" i="51" s="1"/>
  <c r="M14" i="51"/>
  <c r="V14" i="51" s="1"/>
  <c r="L14" i="51"/>
  <c r="K14" i="51"/>
  <c r="J14" i="51"/>
  <c r="I14" i="51"/>
  <c r="P13" i="51"/>
  <c r="O13" i="51"/>
  <c r="N13" i="51"/>
  <c r="M13" i="51"/>
  <c r="L13" i="51"/>
  <c r="K13" i="51"/>
  <c r="J13" i="51"/>
  <c r="W13" i="51" s="1"/>
  <c r="I13" i="51"/>
  <c r="V13" i="51" s="1"/>
  <c r="P12" i="51"/>
  <c r="O12" i="51"/>
  <c r="N12" i="51"/>
  <c r="M12" i="51"/>
  <c r="L12" i="51"/>
  <c r="K12" i="51"/>
  <c r="J12" i="51"/>
  <c r="W12" i="51" s="1"/>
  <c r="I12" i="51"/>
  <c r="V12" i="51" s="1"/>
  <c r="H12" i="51"/>
  <c r="P11" i="51"/>
  <c r="O11" i="51"/>
  <c r="N11" i="51"/>
  <c r="M11" i="51"/>
  <c r="L11" i="51"/>
  <c r="K11" i="51"/>
  <c r="J11" i="51"/>
  <c r="W11" i="51" s="1"/>
  <c r="I11" i="51"/>
  <c r="V11" i="51" s="1"/>
  <c r="W10" i="51"/>
  <c r="V10" i="51"/>
  <c r="P10" i="51"/>
  <c r="O10" i="51"/>
  <c r="N10" i="51"/>
  <c r="M10" i="51"/>
  <c r="L10" i="51"/>
  <c r="K10" i="51"/>
  <c r="J10" i="51"/>
  <c r="I10" i="51"/>
  <c r="W9" i="51"/>
  <c r="P9" i="51"/>
  <c r="O9" i="51"/>
  <c r="N9" i="51"/>
  <c r="M9" i="51"/>
  <c r="L9" i="51"/>
  <c r="K9" i="51"/>
  <c r="J9" i="51"/>
  <c r="I9" i="51"/>
  <c r="V9" i="51" s="1"/>
  <c r="P8" i="51"/>
  <c r="O8" i="51"/>
  <c r="N8" i="51"/>
  <c r="M8" i="51"/>
  <c r="V8" i="51" s="1"/>
  <c r="L8" i="51"/>
  <c r="K8" i="51"/>
  <c r="J8" i="51"/>
  <c r="W8" i="51" s="1"/>
  <c r="I8" i="51"/>
  <c r="A8" i="51"/>
  <c r="B8" i="51"/>
  <c r="B9" i="51" s="1"/>
  <c r="P7" i="51"/>
  <c r="O7" i="51"/>
  <c r="N7" i="51"/>
  <c r="M7" i="51"/>
  <c r="L7" i="51"/>
  <c r="K7" i="51"/>
  <c r="J7" i="51"/>
  <c r="W7" i="51" s="1"/>
  <c r="I7" i="51"/>
  <c r="V7" i="51" s="1"/>
  <c r="A7" i="51"/>
  <c r="O6" i="51"/>
  <c r="N6" i="51"/>
  <c r="A6" i="51"/>
  <c r="P6" i="51" s="1"/>
  <c r="S37" i="50"/>
  <c r="R37" i="50"/>
  <c r="P37" i="50"/>
  <c r="O37" i="50"/>
  <c r="N37" i="50"/>
  <c r="M37" i="50"/>
  <c r="J37" i="50"/>
  <c r="I37" i="50"/>
  <c r="H37" i="50"/>
  <c r="S36" i="50"/>
  <c r="R36" i="50"/>
  <c r="P36" i="50"/>
  <c r="O36" i="50"/>
  <c r="N36" i="50"/>
  <c r="M36" i="50"/>
  <c r="J36" i="50"/>
  <c r="X36" i="50" s="1"/>
  <c r="I36" i="50"/>
  <c r="W36" i="50" s="1"/>
  <c r="S35" i="50"/>
  <c r="R35" i="50"/>
  <c r="P35" i="50"/>
  <c r="O35" i="50"/>
  <c r="N35" i="50"/>
  <c r="M35" i="50"/>
  <c r="J35" i="50"/>
  <c r="X35" i="50" s="1"/>
  <c r="I35" i="50"/>
  <c r="W35" i="50" s="1"/>
  <c r="X34" i="50"/>
  <c r="S34" i="50"/>
  <c r="R34" i="50"/>
  <c r="P34" i="50"/>
  <c r="O34" i="50"/>
  <c r="N34" i="50"/>
  <c r="M34" i="50"/>
  <c r="J34" i="50"/>
  <c r="I34" i="50"/>
  <c r="W34" i="50" s="1"/>
  <c r="X33" i="50"/>
  <c r="S33" i="50"/>
  <c r="R33" i="50"/>
  <c r="P33" i="50"/>
  <c r="O33" i="50"/>
  <c r="N33" i="50"/>
  <c r="M33" i="50"/>
  <c r="W33" i="50" s="1"/>
  <c r="J33" i="50"/>
  <c r="I33" i="50"/>
  <c r="S32" i="50"/>
  <c r="X32" i="50" s="1"/>
  <c r="R32" i="50"/>
  <c r="W32" i="50" s="1"/>
  <c r="P32" i="50"/>
  <c r="O32" i="50"/>
  <c r="N32" i="50"/>
  <c r="M32" i="50"/>
  <c r="J32" i="50"/>
  <c r="I32" i="50"/>
  <c r="H32" i="50"/>
  <c r="S31" i="50"/>
  <c r="X31" i="50" s="1"/>
  <c r="R31" i="50"/>
  <c r="W31" i="50" s="1"/>
  <c r="P31" i="50"/>
  <c r="O31" i="50"/>
  <c r="N31" i="50"/>
  <c r="M31" i="50"/>
  <c r="J31" i="50"/>
  <c r="I31" i="50"/>
  <c r="P30" i="50"/>
  <c r="O30" i="50"/>
  <c r="N30" i="50"/>
  <c r="M30" i="50"/>
  <c r="W30" i="50" s="1"/>
  <c r="L30" i="50"/>
  <c r="X30" i="50" s="1"/>
  <c r="K30" i="50"/>
  <c r="J30" i="50"/>
  <c r="I30" i="50"/>
  <c r="P29" i="50"/>
  <c r="O29" i="50"/>
  <c r="N29" i="50"/>
  <c r="M29" i="50"/>
  <c r="L29" i="50"/>
  <c r="K29" i="50"/>
  <c r="W29" i="50" s="1"/>
  <c r="J29" i="50"/>
  <c r="X29" i="50" s="1"/>
  <c r="I29" i="50"/>
  <c r="P28" i="50"/>
  <c r="O28" i="50"/>
  <c r="N28" i="50"/>
  <c r="M28" i="50"/>
  <c r="L28" i="50"/>
  <c r="K28" i="50"/>
  <c r="J28" i="50"/>
  <c r="X28" i="50" s="1"/>
  <c r="I28" i="50"/>
  <c r="W28" i="50" s="1"/>
  <c r="P27" i="50"/>
  <c r="O27" i="50"/>
  <c r="N27" i="50"/>
  <c r="M27" i="50"/>
  <c r="L27" i="50"/>
  <c r="K27" i="50"/>
  <c r="J27" i="50"/>
  <c r="X27" i="50" s="1"/>
  <c r="I27" i="50"/>
  <c r="W27" i="50" s="1"/>
  <c r="H27" i="50"/>
  <c r="P26" i="50"/>
  <c r="O26" i="50"/>
  <c r="N26" i="50"/>
  <c r="M26" i="50"/>
  <c r="L26" i="50"/>
  <c r="K26" i="50"/>
  <c r="J26" i="50"/>
  <c r="X26" i="50" s="1"/>
  <c r="I26" i="50"/>
  <c r="W26" i="50" s="1"/>
  <c r="X25" i="50"/>
  <c r="P25" i="50"/>
  <c r="O25" i="50"/>
  <c r="N25" i="50"/>
  <c r="M25" i="50"/>
  <c r="L25" i="50"/>
  <c r="K25" i="50"/>
  <c r="J25" i="50"/>
  <c r="I25" i="50"/>
  <c r="W25" i="50" s="1"/>
  <c r="X24" i="50"/>
  <c r="W24" i="50"/>
  <c r="P24" i="50"/>
  <c r="O24" i="50"/>
  <c r="N24" i="50"/>
  <c r="M24" i="50"/>
  <c r="L24" i="50"/>
  <c r="K24" i="50"/>
  <c r="J24" i="50"/>
  <c r="I24" i="50"/>
  <c r="X23" i="50"/>
  <c r="W23" i="50"/>
  <c r="P23" i="50"/>
  <c r="O23" i="50"/>
  <c r="N23" i="50"/>
  <c r="M23" i="50"/>
  <c r="L23" i="50"/>
  <c r="K23" i="50"/>
  <c r="J23" i="50"/>
  <c r="I23" i="50"/>
  <c r="P22" i="50"/>
  <c r="O22" i="50"/>
  <c r="N22" i="50"/>
  <c r="X22" i="50" s="1"/>
  <c r="M22" i="50"/>
  <c r="W22" i="50" s="1"/>
  <c r="L22" i="50"/>
  <c r="K22" i="50"/>
  <c r="J22" i="50"/>
  <c r="I22" i="50"/>
  <c r="H22" i="50"/>
  <c r="P21" i="50"/>
  <c r="O21" i="50"/>
  <c r="N21" i="50"/>
  <c r="M21" i="50"/>
  <c r="W21" i="50" s="1"/>
  <c r="L21" i="50"/>
  <c r="X21" i="50" s="1"/>
  <c r="K21" i="50"/>
  <c r="J21" i="50"/>
  <c r="I21" i="50"/>
  <c r="P20" i="50"/>
  <c r="O20" i="50"/>
  <c r="N20" i="50"/>
  <c r="M20" i="50"/>
  <c r="L20" i="50"/>
  <c r="K20" i="50"/>
  <c r="W20" i="50" s="1"/>
  <c r="J20" i="50"/>
  <c r="X20" i="50" s="1"/>
  <c r="I20" i="50"/>
  <c r="P19" i="50"/>
  <c r="O19" i="50"/>
  <c r="N19" i="50"/>
  <c r="M19" i="50"/>
  <c r="L19" i="50"/>
  <c r="K19" i="50"/>
  <c r="J19" i="50"/>
  <c r="X19" i="50" s="1"/>
  <c r="I19" i="50"/>
  <c r="W19" i="50" s="1"/>
  <c r="P18" i="50"/>
  <c r="O18" i="50"/>
  <c r="N18" i="50"/>
  <c r="M18" i="50"/>
  <c r="L18" i="50"/>
  <c r="K18" i="50"/>
  <c r="J18" i="50"/>
  <c r="X18" i="50" s="1"/>
  <c r="I18" i="50"/>
  <c r="W18" i="50" s="1"/>
  <c r="P17" i="50"/>
  <c r="O17" i="50"/>
  <c r="N17" i="50"/>
  <c r="M17" i="50"/>
  <c r="L17" i="50"/>
  <c r="K17" i="50"/>
  <c r="J17" i="50"/>
  <c r="X17" i="50" s="1"/>
  <c r="I17" i="50"/>
  <c r="W17" i="50" s="1"/>
  <c r="H17" i="50"/>
  <c r="X16" i="50"/>
  <c r="P16" i="50"/>
  <c r="O16" i="50"/>
  <c r="N16" i="50"/>
  <c r="M16" i="50"/>
  <c r="L16" i="50"/>
  <c r="K16" i="50"/>
  <c r="J16" i="50"/>
  <c r="I16" i="50"/>
  <c r="W16" i="50" s="1"/>
  <c r="X15" i="50"/>
  <c r="W15" i="50"/>
  <c r="P15" i="50"/>
  <c r="O15" i="50"/>
  <c r="N15" i="50"/>
  <c r="M15" i="50"/>
  <c r="L15" i="50"/>
  <c r="K15" i="50"/>
  <c r="J15" i="50"/>
  <c r="I15" i="50"/>
  <c r="X14" i="50"/>
  <c r="W14" i="50"/>
  <c r="P14" i="50"/>
  <c r="O14" i="50"/>
  <c r="N14" i="50"/>
  <c r="M14" i="50"/>
  <c r="L14" i="50"/>
  <c r="K14" i="50"/>
  <c r="J14" i="50"/>
  <c r="I14" i="50"/>
  <c r="P13" i="50"/>
  <c r="O13" i="50"/>
  <c r="N13" i="50"/>
  <c r="X13" i="50" s="1"/>
  <c r="M13" i="50"/>
  <c r="W13" i="50" s="1"/>
  <c r="L13" i="50"/>
  <c r="K13" i="50"/>
  <c r="J13" i="50"/>
  <c r="I13" i="50"/>
  <c r="P12" i="50"/>
  <c r="O12" i="50"/>
  <c r="N12" i="50"/>
  <c r="M12" i="50"/>
  <c r="L12" i="50"/>
  <c r="X12" i="50" s="1"/>
  <c r="K12" i="50"/>
  <c r="W12" i="50" s="1"/>
  <c r="J12" i="50"/>
  <c r="I12" i="50"/>
  <c r="H12" i="50"/>
  <c r="P11" i="50"/>
  <c r="O11" i="50"/>
  <c r="N11" i="50"/>
  <c r="M11" i="50"/>
  <c r="L11" i="50"/>
  <c r="K11" i="50"/>
  <c r="W11" i="50" s="1"/>
  <c r="J11" i="50"/>
  <c r="X11" i="50" s="1"/>
  <c r="I11" i="50"/>
  <c r="P10" i="50"/>
  <c r="O10" i="50"/>
  <c r="N10" i="50"/>
  <c r="M10" i="50"/>
  <c r="L10" i="50"/>
  <c r="K10" i="50"/>
  <c r="J10" i="50"/>
  <c r="X10" i="50" s="1"/>
  <c r="I10" i="50"/>
  <c r="W10" i="50" s="1"/>
  <c r="P9" i="50"/>
  <c r="O9" i="50"/>
  <c r="N9" i="50"/>
  <c r="M9" i="50"/>
  <c r="L9" i="50"/>
  <c r="K9" i="50"/>
  <c r="J9" i="50"/>
  <c r="X9" i="50" s="1"/>
  <c r="I9" i="50"/>
  <c r="W9" i="50" s="1"/>
  <c r="T8" i="50"/>
  <c r="T9" i="50" s="1"/>
  <c r="T10" i="50" s="1"/>
  <c r="T11" i="50" s="1"/>
  <c r="T12" i="50" s="1"/>
  <c r="T13" i="50" s="1"/>
  <c r="T14" i="50" s="1"/>
  <c r="T15" i="50" s="1"/>
  <c r="T16" i="50" s="1"/>
  <c r="T17" i="50" s="1"/>
  <c r="T18" i="50" s="1"/>
  <c r="T19" i="50" s="1"/>
  <c r="T20" i="50" s="1"/>
  <c r="T21" i="50" s="1"/>
  <c r="T22" i="50" s="1"/>
  <c r="T23" i="50" s="1"/>
  <c r="T24" i="50" s="1"/>
  <c r="T25" i="50" s="1"/>
  <c r="T26" i="50" s="1"/>
  <c r="T27" i="50" s="1"/>
  <c r="T28" i="50" s="1"/>
  <c r="T29" i="50" s="1"/>
  <c r="T30" i="50" s="1"/>
  <c r="T31" i="50" s="1"/>
  <c r="T32" i="50" s="1"/>
  <c r="T33" i="50" s="1"/>
  <c r="T34" i="50" s="1"/>
  <c r="T35" i="50" s="1"/>
  <c r="T36" i="50" s="1"/>
  <c r="T37" i="50" s="1"/>
  <c r="P8" i="50"/>
  <c r="O8" i="50"/>
  <c r="N8" i="50"/>
  <c r="M8" i="50"/>
  <c r="L8" i="50"/>
  <c r="K8" i="50"/>
  <c r="J8" i="50"/>
  <c r="X8" i="50" s="1"/>
  <c r="I8" i="50"/>
  <c r="W8" i="50" s="1"/>
  <c r="B8" i="50"/>
  <c r="X7" i="50"/>
  <c r="W7" i="50"/>
  <c r="P7" i="50"/>
  <c r="O7" i="50"/>
  <c r="N7" i="50"/>
  <c r="M7" i="50"/>
  <c r="L7" i="50"/>
  <c r="K7" i="50"/>
  <c r="J7" i="50"/>
  <c r="I7" i="50"/>
  <c r="A7" i="50"/>
  <c r="N6" i="50"/>
  <c r="M6" i="50"/>
  <c r="A6" i="50"/>
  <c r="P6" i="50" s="1"/>
  <c r="S37" i="49"/>
  <c r="R37" i="49"/>
  <c r="P37" i="49"/>
  <c r="O37" i="49"/>
  <c r="N37" i="49"/>
  <c r="M37" i="49"/>
  <c r="J37" i="49"/>
  <c r="I37" i="49"/>
  <c r="H37" i="49"/>
  <c r="S36" i="49"/>
  <c r="R36" i="49"/>
  <c r="P36" i="49"/>
  <c r="O36" i="49"/>
  <c r="N36" i="49"/>
  <c r="M36" i="49"/>
  <c r="J36" i="49"/>
  <c r="W36" i="49" s="1"/>
  <c r="I36" i="49"/>
  <c r="V36" i="49" s="1"/>
  <c r="S35" i="49"/>
  <c r="R35" i="49"/>
  <c r="P35" i="49"/>
  <c r="O35" i="49"/>
  <c r="N35" i="49"/>
  <c r="M35" i="49"/>
  <c r="J35" i="49"/>
  <c r="W35" i="49" s="1"/>
  <c r="I35" i="49"/>
  <c r="V35" i="49" s="1"/>
  <c r="W34" i="49"/>
  <c r="V34" i="49"/>
  <c r="S34" i="49"/>
  <c r="R34" i="49"/>
  <c r="P34" i="49"/>
  <c r="O34" i="49"/>
  <c r="N34" i="49"/>
  <c r="M34" i="49"/>
  <c r="J34" i="49"/>
  <c r="I34" i="49"/>
  <c r="W33" i="49"/>
  <c r="S33" i="49"/>
  <c r="R33" i="49"/>
  <c r="V33" i="49" s="1"/>
  <c r="P33" i="49"/>
  <c r="O33" i="49"/>
  <c r="N33" i="49"/>
  <c r="M33" i="49"/>
  <c r="J33" i="49"/>
  <c r="I33" i="49"/>
  <c r="W32" i="49"/>
  <c r="S32" i="49"/>
  <c r="R32" i="49"/>
  <c r="P32" i="49"/>
  <c r="O32" i="49"/>
  <c r="N32" i="49"/>
  <c r="M32" i="49"/>
  <c r="J32" i="49"/>
  <c r="I32" i="49"/>
  <c r="V32" i="49" s="1"/>
  <c r="H32" i="49"/>
  <c r="S31" i="49"/>
  <c r="R31" i="49"/>
  <c r="V31" i="49" s="1"/>
  <c r="P31" i="49"/>
  <c r="O31" i="49"/>
  <c r="N31" i="49"/>
  <c r="M31" i="49"/>
  <c r="J31" i="49"/>
  <c r="W31" i="49" s="1"/>
  <c r="I31" i="49"/>
  <c r="W30" i="49"/>
  <c r="P30" i="49"/>
  <c r="O30" i="49"/>
  <c r="N30" i="49"/>
  <c r="M30" i="49"/>
  <c r="L30" i="49"/>
  <c r="K30" i="49"/>
  <c r="J30" i="49"/>
  <c r="I30" i="49"/>
  <c r="V30" i="49" s="1"/>
  <c r="P29" i="49"/>
  <c r="O29" i="49"/>
  <c r="N29" i="49"/>
  <c r="M29" i="49"/>
  <c r="L29" i="49"/>
  <c r="W29" i="49" s="1"/>
  <c r="K29" i="49"/>
  <c r="J29" i="49"/>
  <c r="I29" i="49"/>
  <c r="V29" i="49" s="1"/>
  <c r="P28" i="49"/>
  <c r="O28" i="49"/>
  <c r="N28" i="49"/>
  <c r="M28" i="49"/>
  <c r="L28" i="49"/>
  <c r="K28" i="49"/>
  <c r="V28" i="49" s="1"/>
  <c r="J28" i="49"/>
  <c r="W28" i="49" s="1"/>
  <c r="I28" i="49"/>
  <c r="P27" i="49"/>
  <c r="O27" i="49"/>
  <c r="N27" i="49"/>
  <c r="M27" i="49"/>
  <c r="L27" i="49"/>
  <c r="K27" i="49"/>
  <c r="V27" i="49" s="1"/>
  <c r="J27" i="49"/>
  <c r="W27" i="49" s="1"/>
  <c r="I27" i="49"/>
  <c r="H27" i="49"/>
  <c r="P26" i="49"/>
  <c r="O26" i="49"/>
  <c r="N26" i="49"/>
  <c r="M26" i="49"/>
  <c r="L26" i="49"/>
  <c r="K26" i="49"/>
  <c r="V26" i="49" s="1"/>
  <c r="J26" i="49"/>
  <c r="W26" i="49" s="1"/>
  <c r="I26" i="49"/>
  <c r="P25" i="49"/>
  <c r="O25" i="49"/>
  <c r="N25" i="49"/>
  <c r="M25" i="49"/>
  <c r="V25" i="49" s="1"/>
  <c r="L25" i="49"/>
  <c r="K25" i="49"/>
  <c r="J25" i="49"/>
  <c r="W25" i="49" s="1"/>
  <c r="I25" i="49"/>
  <c r="P24" i="49"/>
  <c r="O24" i="49"/>
  <c r="N24" i="49"/>
  <c r="M24" i="49"/>
  <c r="L24" i="49"/>
  <c r="W24" i="49" s="1"/>
  <c r="K24" i="49"/>
  <c r="J24" i="49"/>
  <c r="I24" i="49"/>
  <c r="V24" i="49" s="1"/>
  <c r="P23" i="49"/>
  <c r="O23" i="49"/>
  <c r="N23" i="49"/>
  <c r="M23" i="49"/>
  <c r="L23" i="49"/>
  <c r="W23" i="49" s="1"/>
  <c r="K23" i="49"/>
  <c r="J23" i="49"/>
  <c r="I23" i="49"/>
  <c r="V23" i="49" s="1"/>
  <c r="P22" i="49"/>
  <c r="O22" i="49"/>
  <c r="N22" i="49"/>
  <c r="M22" i="49"/>
  <c r="L22" i="49"/>
  <c r="K22" i="49"/>
  <c r="V22" i="49" s="1"/>
  <c r="J22" i="49"/>
  <c r="W22" i="49" s="1"/>
  <c r="I22" i="49"/>
  <c r="H22" i="49"/>
  <c r="V21" i="49"/>
  <c r="P21" i="49"/>
  <c r="O21" i="49"/>
  <c r="N21" i="49"/>
  <c r="W21" i="49" s="1"/>
  <c r="M21" i="49"/>
  <c r="L21" i="49"/>
  <c r="K21" i="49"/>
  <c r="J21" i="49"/>
  <c r="I21" i="49"/>
  <c r="V20" i="49"/>
  <c r="P20" i="49"/>
  <c r="O20" i="49"/>
  <c r="N20" i="49"/>
  <c r="M20" i="49"/>
  <c r="L20" i="49"/>
  <c r="K20" i="49"/>
  <c r="J20" i="49"/>
  <c r="W20" i="49" s="1"/>
  <c r="I20" i="49"/>
  <c r="P19" i="49"/>
  <c r="O19" i="49"/>
  <c r="N19" i="49"/>
  <c r="M19" i="49"/>
  <c r="L19" i="49"/>
  <c r="K19" i="49"/>
  <c r="J19" i="49"/>
  <c r="W19" i="49" s="1"/>
  <c r="I19" i="49"/>
  <c r="V19" i="49" s="1"/>
  <c r="P18" i="49"/>
  <c r="O18" i="49"/>
  <c r="N18" i="49"/>
  <c r="M18" i="49"/>
  <c r="L18" i="49"/>
  <c r="W18" i="49" s="1"/>
  <c r="K18" i="49"/>
  <c r="J18" i="49"/>
  <c r="I18" i="49"/>
  <c r="V18" i="49" s="1"/>
  <c r="V17" i="49"/>
  <c r="P17" i="49"/>
  <c r="O17" i="49"/>
  <c r="N17" i="49"/>
  <c r="W17" i="49" s="1"/>
  <c r="M17" i="49"/>
  <c r="L17" i="49"/>
  <c r="K17" i="49"/>
  <c r="J17" i="49"/>
  <c r="I17" i="49"/>
  <c r="H17" i="49"/>
  <c r="W16" i="49"/>
  <c r="P16" i="49"/>
  <c r="O16" i="49"/>
  <c r="N16" i="49"/>
  <c r="M16" i="49"/>
  <c r="L16" i="49"/>
  <c r="K16" i="49"/>
  <c r="V16" i="49" s="1"/>
  <c r="J16" i="49"/>
  <c r="I16" i="49"/>
  <c r="P15" i="49"/>
  <c r="O15" i="49"/>
  <c r="N15" i="49"/>
  <c r="M15" i="49"/>
  <c r="L15" i="49"/>
  <c r="K15" i="49"/>
  <c r="J15" i="49"/>
  <c r="W15" i="49" s="1"/>
  <c r="I15" i="49"/>
  <c r="V15" i="49" s="1"/>
  <c r="P14" i="49"/>
  <c r="O14" i="49"/>
  <c r="N14" i="49"/>
  <c r="M14" i="49"/>
  <c r="L14" i="49"/>
  <c r="K14" i="49"/>
  <c r="J14" i="49"/>
  <c r="W14" i="49" s="1"/>
  <c r="I14" i="49"/>
  <c r="V14" i="49" s="1"/>
  <c r="W13" i="49"/>
  <c r="V13" i="49"/>
  <c r="P13" i="49"/>
  <c r="O13" i="49"/>
  <c r="N13" i="49"/>
  <c r="M13" i="49"/>
  <c r="L13" i="49"/>
  <c r="K13" i="49"/>
  <c r="J13" i="49"/>
  <c r="I13" i="49"/>
  <c r="W12" i="49"/>
  <c r="P12" i="49"/>
  <c r="O12" i="49"/>
  <c r="N12" i="49"/>
  <c r="M12" i="49"/>
  <c r="L12" i="49"/>
  <c r="K12" i="49"/>
  <c r="V12" i="49" s="1"/>
  <c r="J12" i="49"/>
  <c r="I12" i="49"/>
  <c r="H12" i="49"/>
  <c r="P11" i="49"/>
  <c r="O11" i="49"/>
  <c r="N11" i="49"/>
  <c r="M11" i="49"/>
  <c r="L11" i="49"/>
  <c r="K11" i="49"/>
  <c r="V11" i="49" s="1"/>
  <c r="J11" i="49"/>
  <c r="W11" i="49" s="1"/>
  <c r="I11" i="49"/>
  <c r="P10" i="49"/>
  <c r="O10" i="49"/>
  <c r="N10" i="49"/>
  <c r="M10" i="49"/>
  <c r="L10" i="49"/>
  <c r="K10" i="49"/>
  <c r="V10" i="49" s="1"/>
  <c r="J10" i="49"/>
  <c r="W10" i="49" s="1"/>
  <c r="I10" i="49"/>
  <c r="W9" i="49"/>
  <c r="P9" i="49"/>
  <c r="O9" i="49"/>
  <c r="N9" i="49"/>
  <c r="M9" i="49"/>
  <c r="L9" i="49"/>
  <c r="K9" i="49"/>
  <c r="J9" i="49"/>
  <c r="I9" i="49"/>
  <c r="V9" i="49" s="1"/>
  <c r="B9" i="49"/>
  <c r="B10" i="49" s="1"/>
  <c r="A9" i="49"/>
  <c r="P8" i="49"/>
  <c r="O8" i="49"/>
  <c r="N8" i="49"/>
  <c r="M8" i="49"/>
  <c r="L8" i="49"/>
  <c r="W8" i="49" s="1"/>
  <c r="K8" i="49"/>
  <c r="J8" i="49"/>
  <c r="I8" i="49"/>
  <c r="V8" i="49" s="1"/>
  <c r="B8" i="49"/>
  <c r="A8" i="49"/>
  <c r="P7" i="49"/>
  <c r="O7" i="49"/>
  <c r="N7" i="49"/>
  <c r="M7" i="49"/>
  <c r="L7" i="49"/>
  <c r="K7" i="49"/>
  <c r="V7" i="49" s="1"/>
  <c r="J7" i="49"/>
  <c r="W7" i="49" s="1"/>
  <c r="I7" i="49"/>
  <c r="A7" i="49"/>
  <c r="A6" i="49"/>
  <c r="A8" i="50" l="1"/>
  <c r="B10" i="51"/>
  <c r="A9" i="51"/>
  <c r="K6" i="51"/>
  <c r="M6" i="51"/>
  <c r="O6" i="50"/>
  <c r="L6" i="50"/>
  <c r="B9" i="50"/>
  <c r="B11" i="49"/>
  <c r="A10" i="49"/>
  <c r="O6" i="49"/>
  <c r="P6" i="49"/>
  <c r="J6" i="50" l="1"/>
  <c r="I6" i="50"/>
  <c r="J6" i="51"/>
  <c r="I6" i="51"/>
  <c r="B11" i="51"/>
  <c r="A10" i="51"/>
  <c r="L6" i="51"/>
  <c r="A9" i="50"/>
  <c r="B10" i="50"/>
  <c r="K6" i="50"/>
  <c r="A11" i="49"/>
  <c r="B12" i="49"/>
  <c r="N6" i="49"/>
  <c r="M6" i="49"/>
  <c r="L6" i="49"/>
  <c r="K6" i="49"/>
  <c r="J6" i="49"/>
  <c r="I6" i="49"/>
  <c r="A11" i="51" l="1"/>
  <c r="B12" i="51"/>
  <c r="A10" i="50"/>
  <c r="B11" i="50"/>
  <c r="A12" i="49"/>
  <c r="B13" i="49"/>
  <c r="A12" i="51" l="1"/>
  <c r="B13" i="51"/>
  <c r="A11" i="50"/>
  <c r="B12" i="50"/>
  <c r="A13" i="49"/>
  <c r="B14" i="49"/>
  <c r="A13" i="51" l="1"/>
  <c r="B14" i="51"/>
  <c r="B13" i="50"/>
  <c r="A12" i="50"/>
  <c r="B15" i="49"/>
  <c r="A14" i="49"/>
  <c r="A14" i="51" l="1"/>
  <c r="B15" i="51"/>
  <c r="A13" i="50"/>
  <c r="B14" i="50"/>
  <c r="A15" i="49"/>
  <c r="B16" i="49"/>
  <c r="B16" i="51" l="1"/>
  <c r="A15" i="51"/>
  <c r="A14" i="50"/>
  <c r="B15" i="50"/>
  <c r="A16" i="49"/>
  <c r="B17" i="49"/>
  <c r="A16" i="51" l="1"/>
  <c r="B17" i="51"/>
  <c r="A15" i="50"/>
  <c r="B16" i="50"/>
  <c r="A17" i="49"/>
  <c r="B18" i="49"/>
  <c r="A17" i="51" l="1"/>
  <c r="B18" i="51"/>
  <c r="A16" i="50"/>
  <c r="B17" i="50"/>
  <c r="A18" i="49"/>
  <c r="B19" i="49"/>
  <c r="A18" i="51" l="1"/>
  <c r="B19" i="51"/>
  <c r="B18" i="50"/>
  <c r="A17" i="50"/>
  <c r="A19" i="49"/>
  <c r="B20" i="49"/>
  <c r="A19" i="51" l="1"/>
  <c r="B20" i="51"/>
  <c r="A18" i="50"/>
  <c r="B19" i="50"/>
  <c r="A20" i="49"/>
  <c r="B21" i="49"/>
  <c r="A20" i="51" l="1"/>
  <c r="B21" i="51"/>
  <c r="A19" i="50"/>
  <c r="B20" i="50"/>
  <c r="A21" i="49"/>
  <c r="B22" i="49"/>
  <c r="B22" i="51" l="1"/>
  <c r="A21" i="51"/>
  <c r="A20" i="50"/>
  <c r="B21" i="50"/>
  <c r="A22" i="49"/>
  <c r="B23" i="49"/>
  <c r="A22" i="51" l="1"/>
  <c r="B23" i="51"/>
  <c r="B22" i="50"/>
  <c r="A21" i="50"/>
  <c r="B24" i="49"/>
  <c r="A23" i="49"/>
  <c r="A23" i="51" l="1"/>
  <c r="B24" i="51"/>
  <c r="B23" i="50"/>
  <c r="A22" i="50"/>
  <c r="A24" i="49"/>
  <c r="B25" i="49"/>
  <c r="A24" i="51" l="1"/>
  <c r="B25" i="51"/>
  <c r="A23" i="50"/>
  <c r="B24" i="50"/>
  <c r="A25" i="49"/>
  <c r="B26" i="49"/>
  <c r="A25" i="51" l="1"/>
  <c r="B26" i="51"/>
  <c r="A24" i="50"/>
  <c r="B25" i="50"/>
  <c r="A26" i="49"/>
  <c r="B27" i="49"/>
  <c r="B27" i="51" l="1"/>
  <c r="A26" i="51"/>
  <c r="A25" i="50"/>
  <c r="B26" i="50"/>
  <c r="B28" i="49"/>
  <c r="A27" i="49"/>
  <c r="B28" i="51" l="1"/>
  <c r="A27" i="51"/>
  <c r="A26" i="50"/>
  <c r="B27" i="50"/>
  <c r="A28" i="49"/>
  <c r="B29" i="49"/>
  <c r="A28" i="51" l="1"/>
  <c r="B29" i="51"/>
  <c r="B28" i="50"/>
  <c r="A27" i="50"/>
  <c r="A29" i="49"/>
  <c r="B30" i="49"/>
  <c r="A29" i="51" l="1"/>
  <c r="B30" i="51"/>
  <c r="A28" i="50"/>
  <c r="B29" i="50"/>
  <c r="A30" i="49"/>
  <c r="B31" i="49"/>
  <c r="A30" i="51" l="1"/>
  <c r="B31" i="51"/>
  <c r="A29" i="50"/>
  <c r="B30" i="50"/>
  <c r="B32" i="49"/>
  <c r="A31" i="49"/>
  <c r="A31" i="51" l="1"/>
  <c r="B32" i="51"/>
  <c r="B31" i="50"/>
  <c r="A30" i="50"/>
  <c r="A32" i="49"/>
  <c r="B33" i="49"/>
  <c r="B33" i="51" l="1"/>
  <c r="A32" i="51"/>
  <c r="B32" i="50"/>
  <c r="A31" i="50"/>
  <c r="A33" i="49"/>
  <c r="B34" i="49"/>
  <c r="B34" i="51" l="1"/>
  <c r="A33" i="51"/>
  <c r="B33" i="50"/>
  <c r="A32" i="50"/>
  <c r="A34" i="49"/>
  <c r="B35" i="49"/>
  <c r="A34" i="51" l="1"/>
  <c r="B35" i="51"/>
  <c r="A33" i="50"/>
  <c r="B34" i="50"/>
  <c r="B36" i="49"/>
  <c r="A36" i="49" s="1"/>
  <c r="A35" i="49"/>
  <c r="A35" i="51" l="1"/>
  <c r="B36" i="51"/>
  <c r="A34" i="50"/>
  <c r="B35" i="50"/>
  <c r="A36" i="51" l="1"/>
  <c r="B37" i="51"/>
  <c r="A37" i="51" s="1"/>
  <c r="A35" i="50"/>
  <c r="B36" i="50"/>
  <c r="A36" i="50" l="1"/>
  <c r="B37" i="50"/>
  <c r="A37" i="50" s="1"/>
  <c r="AI79" i="48" l="1"/>
  <c r="AH76" i="48"/>
  <c r="U68" i="48"/>
  <c r="A58" i="48"/>
  <c r="AI49" i="48"/>
  <c r="AI85" i="48" s="1"/>
  <c r="Y49" i="48"/>
  <c r="Z49" i="48" s="1"/>
  <c r="X49" i="48"/>
  <c r="W49" i="48"/>
  <c r="Q1" i="48"/>
  <c r="P1" i="48"/>
  <c r="O1" i="48"/>
  <c r="N1" i="48"/>
  <c r="M1" i="48"/>
  <c r="L1" i="48"/>
  <c r="K1" i="48"/>
  <c r="J1" i="48"/>
  <c r="I1" i="48"/>
  <c r="H1" i="48"/>
  <c r="G1" i="48"/>
  <c r="F1" i="48"/>
  <c r="E1" i="48"/>
  <c r="D1" i="48"/>
  <c r="AH70" i="48" s="1"/>
  <c r="C1" i="48"/>
  <c r="AH80" i="48" s="1"/>
  <c r="B1" i="48"/>
  <c r="AH82" i="48" s="1"/>
  <c r="AN91" i="48" l="1"/>
  <c r="AI59" i="48"/>
  <c r="AI63" i="48"/>
  <c r="AH79" i="48"/>
  <c r="AI82" i="48"/>
  <c r="AH64" i="48"/>
  <c r="AI86" i="48"/>
  <c r="AI64" i="48"/>
  <c r="AM92" i="48"/>
  <c r="AI53" i="48"/>
  <c r="AI57" i="48"/>
  <c r="AH74" i="48"/>
  <c r="AI77" i="48"/>
  <c r="AM89" i="48"/>
  <c r="AN92" i="48"/>
  <c r="AM88" i="48"/>
  <c r="AI56" i="48"/>
  <c r="AH83" i="48"/>
  <c r="AI83" i="48"/>
  <c r="AI61" i="48"/>
  <c r="AH71" i="48"/>
  <c r="AI74" i="48"/>
  <c r="AH87" i="48"/>
  <c r="AN89" i="48"/>
  <c r="AH73" i="48"/>
  <c r="AH67" i="48"/>
  <c r="AI67" i="48"/>
  <c r="AH65" i="48"/>
  <c r="AH68" i="48"/>
  <c r="AI71" i="48"/>
  <c r="AH84" i="48"/>
  <c r="AI87" i="48"/>
  <c r="AH86" i="48"/>
  <c r="AI65" i="48"/>
  <c r="AI68" i="48"/>
  <c r="AH81" i="48"/>
  <c r="AI84" i="48"/>
  <c r="AI76" i="48"/>
  <c r="AH77" i="48"/>
  <c r="AI54" i="48"/>
  <c r="AH78" i="48"/>
  <c r="AI81" i="48"/>
  <c r="AM93" i="48"/>
  <c r="AI58" i="48"/>
  <c r="AI62" i="48"/>
  <c r="AH75" i="48"/>
  <c r="AI78" i="48"/>
  <c r="AM90" i="48"/>
  <c r="AN93" i="48"/>
  <c r="AH72" i="48"/>
  <c r="AI75" i="48"/>
  <c r="AM87" i="48"/>
  <c r="AN90" i="48"/>
  <c r="AM91" i="48"/>
  <c r="AI73" i="48"/>
  <c r="AJ49" i="48"/>
  <c r="AJ68" i="48" s="1"/>
  <c r="AI70" i="48"/>
  <c r="AI80" i="48"/>
  <c r="AH66" i="48"/>
  <c r="AH69" i="48"/>
  <c r="AI72" i="48"/>
  <c r="AH85" i="48"/>
  <c r="AN87" i="48"/>
  <c r="AN88" i="48"/>
  <c r="AI60" i="48"/>
  <c r="AI55" i="48"/>
  <c r="AI66" i="48"/>
  <c r="AI69" i="48"/>
  <c r="AO87" i="48" l="1"/>
  <c r="AJ72" i="48"/>
  <c r="AJ86" i="48"/>
  <c r="AJ67" i="48"/>
  <c r="AO90" i="48"/>
  <c r="AJ75" i="48"/>
  <c r="AO93" i="48"/>
  <c r="AJ78" i="48"/>
  <c r="AJ62" i="48"/>
  <c r="AJ58" i="48"/>
  <c r="AJ70" i="48"/>
  <c r="AO91" i="48"/>
  <c r="AJ79" i="48"/>
  <c r="AJ82" i="48"/>
  <c r="AJ81" i="48"/>
  <c r="AJ54" i="48"/>
  <c r="AJ76" i="48"/>
  <c r="AJ84" i="48"/>
  <c r="AJ65" i="48"/>
  <c r="AO88" i="48"/>
  <c r="AJ87" i="48"/>
  <c r="AJ71" i="48"/>
  <c r="AJ83" i="48"/>
  <c r="AJ60" i="48"/>
  <c r="AJ73" i="48"/>
  <c r="AJ56" i="48"/>
  <c r="AO89" i="48"/>
  <c r="AJ74" i="48"/>
  <c r="AJ61" i="48"/>
  <c r="AJ64" i="48"/>
  <c r="AJ59" i="48"/>
  <c r="AO92" i="48"/>
  <c r="AJ77" i="48"/>
  <c r="AJ57" i="48"/>
  <c r="AJ53" i="48"/>
  <c r="AK49" i="48"/>
  <c r="AJ63" i="48"/>
  <c r="AJ80" i="48"/>
  <c r="AJ85" i="48"/>
  <c r="AJ69" i="48"/>
  <c r="AJ66" i="48"/>
  <c r="AJ55" i="48"/>
  <c r="AP90" i="48" l="1"/>
  <c r="AK75" i="48"/>
  <c r="AL49" i="48"/>
  <c r="AK85" i="48"/>
  <c r="AK69" i="48"/>
  <c r="AP93" i="48"/>
  <c r="AK78" i="48"/>
  <c r="AK62" i="48"/>
  <c r="AK58" i="48"/>
  <c r="AK63" i="48"/>
  <c r="AK81" i="48"/>
  <c r="AK54" i="48"/>
  <c r="AK70" i="48"/>
  <c r="AP88" i="48"/>
  <c r="AK59" i="48"/>
  <c r="AK66" i="48"/>
  <c r="AK84" i="48"/>
  <c r="AK65" i="48"/>
  <c r="AK67" i="48"/>
  <c r="AP91" i="48"/>
  <c r="AK87" i="48"/>
  <c r="AK71" i="48"/>
  <c r="AK79" i="48"/>
  <c r="AP89" i="48"/>
  <c r="AK74" i="48"/>
  <c r="AK61" i="48"/>
  <c r="AP92" i="48"/>
  <c r="AK77" i="48"/>
  <c r="AK57" i="48"/>
  <c r="AK53" i="48"/>
  <c r="AK86" i="48"/>
  <c r="AK56" i="48"/>
  <c r="AK76" i="48"/>
  <c r="AK80" i="48"/>
  <c r="AK60" i="48"/>
  <c r="AK73" i="48"/>
  <c r="AK83" i="48"/>
  <c r="AK64" i="48"/>
  <c r="AK82" i="48"/>
  <c r="AK55" i="48"/>
  <c r="AP87" i="48"/>
  <c r="AK72" i="48"/>
  <c r="AK68" i="48"/>
  <c r="AQ93" i="48" l="1"/>
  <c r="AL78" i="48"/>
  <c r="AL62" i="48"/>
  <c r="AL58" i="48"/>
  <c r="AL73" i="48"/>
  <c r="AL79" i="48"/>
  <c r="AL55" i="48"/>
  <c r="AL81" i="48"/>
  <c r="AL54" i="48"/>
  <c r="AL56" i="48"/>
  <c r="AL82" i="48"/>
  <c r="AL84" i="48"/>
  <c r="AL65" i="48"/>
  <c r="AL63" i="48"/>
  <c r="AL87" i="48"/>
  <c r="AL71" i="48"/>
  <c r="AL66" i="48"/>
  <c r="AQ89" i="48"/>
  <c r="AL74" i="48"/>
  <c r="AL61" i="48"/>
  <c r="AL85" i="48"/>
  <c r="AQ92" i="48"/>
  <c r="AL77" i="48"/>
  <c r="AL57" i="48"/>
  <c r="AL53" i="48"/>
  <c r="AL76" i="48"/>
  <c r="AL80" i="48"/>
  <c r="AQ91" i="48"/>
  <c r="AL83" i="48"/>
  <c r="AL64" i="48"/>
  <c r="AQ88" i="48"/>
  <c r="AL86" i="48"/>
  <c r="AL70" i="48"/>
  <c r="AL67" i="48"/>
  <c r="AL60" i="48"/>
  <c r="AL59" i="48"/>
  <c r="AL69" i="48"/>
  <c r="AQ87" i="48"/>
  <c r="AL72" i="48"/>
  <c r="AQ90" i="48"/>
  <c r="AL75" i="48"/>
  <c r="AL68" i="48"/>
  <c r="A21" i="47" l="1"/>
  <c r="H21" i="47" s="1"/>
  <c r="H20" i="47"/>
  <c r="A18" i="47"/>
  <c r="A15" i="47"/>
  <c r="H12" i="47"/>
  <c r="A12" i="47"/>
  <c r="A9" i="47"/>
  <c r="I4" i="47"/>
  <c r="E4" i="47"/>
  <c r="F4" i="47" s="1"/>
  <c r="G4" i="47" s="1"/>
  <c r="H8" i="47" l="1"/>
  <c r="H11" i="47"/>
  <c r="H17" i="47"/>
  <c r="H14" i="47"/>
  <c r="H15" i="47"/>
  <c r="H18" i="47" l="1"/>
  <c r="H9" i="47"/>
  <c r="V1386" i="45" l="1"/>
  <c r="U1386" i="45"/>
  <c r="U1385" i="45"/>
  <c r="U1384" i="45"/>
  <c r="U1383" i="45"/>
  <c r="I1383" i="45"/>
  <c r="V1382" i="45"/>
  <c r="I1382" i="45"/>
  <c r="U1382" i="45"/>
  <c r="H1381" i="45"/>
  <c r="G1381" i="45"/>
  <c r="G1380" i="45"/>
  <c r="H1380" i="45" s="1"/>
  <c r="U1380" i="45"/>
  <c r="G1379" i="45"/>
  <c r="H1379" i="45" s="1"/>
  <c r="U1379" i="45"/>
  <c r="V1378" i="45"/>
  <c r="M1378" i="45"/>
  <c r="K1378" i="45"/>
  <c r="I1378" i="45"/>
  <c r="G1378" i="45"/>
  <c r="U1378" i="45"/>
  <c r="V1375" i="45"/>
  <c r="I1375" i="45"/>
  <c r="G1375" i="45"/>
  <c r="U1375" i="45"/>
  <c r="H1375" i="45"/>
  <c r="V1374" i="45"/>
  <c r="I1374" i="45"/>
  <c r="K1374" i="45"/>
  <c r="M1374" i="45" s="1"/>
  <c r="U1374" i="45"/>
  <c r="I1373" i="45"/>
  <c r="I1372" i="45"/>
  <c r="V1371" i="45"/>
  <c r="G1371" i="45"/>
  <c r="H1371" i="45" s="1"/>
  <c r="U1371" i="45"/>
  <c r="U1370" i="45"/>
  <c r="V1370" i="45"/>
  <c r="I1370" i="45"/>
  <c r="H1370" i="45"/>
  <c r="G1370" i="45"/>
  <c r="V1369" i="45"/>
  <c r="K1369" i="45"/>
  <c r="I1369" i="45"/>
  <c r="G1369" i="45"/>
  <c r="U1369" i="45"/>
  <c r="G1368" i="45"/>
  <c r="U1368" i="45"/>
  <c r="U1367" i="45"/>
  <c r="V1367" i="45"/>
  <c r="I1366" i="45"/>
  <c r="G1366" i="45"/>
  <c r="H1366" i="45" s="1"/>
  <c r="K1366" i="45"/>
  <c r="U1366" i="45"/>
  <c r="U1365" i="45"/>
  <c r="V1364" i="45"/>
  <c r="I1364" i="45"/>
  <c r="U1364" i="45"/>
  <c r="V1363" i="45"/>
  <c r="I1363" i="45"/>
  <c r="U1363" i="45"/>
  <c r="U1362" i="45"/>
  <c r="U1361" i="45"/>
  <c r="U1360" i="45"/>
  <c r="U1359" i="45"/>
  <c r="U1358" i="45"/>
  <c r="U1357" i="45"/>
  <c r="U1356" i="45"/>
  <c r="V1355" i="45"/>
  <c r="I1355" i="45"/>
  <c r="G1355" i="45"/>
  <c r="U1355" i="45"/>
  <c r="H1355" i="45"/>
  <c r="U1354" i="45"/>
  <c r="V1354" i="45"/>
  <c r="U1353" i="45"/>
  <c r="V1353" i="45"/>
  <c r="H1352" i="45"/>
  <c r="G1352" i="45"/>
  <c r="U1351" i="45"/>
  <c r="V1351" i="45"/>
  <c r="I1351" i="45"/>
  <c r="G1351" i="45"/>
  <c r="U1350" i="45"/>
  <c r="V1350" i="45"/>
  <c r="I1350" i="45"/>
  <c r="G1350" i="45"/>
  <c r="H1350" i="45" s="1"/>
  <c r="U1349" i="45"/>
  <c r="V1349" i="45"/>
  <c r="I1349" i="45"/>
  <c r="G1349" i="45"/>
  <c r="H1349" i="45" s="1"/>
  <c r="K1349" i="45"/>
  <c r="M1349" i="45" s="1"/>
  <c r="V1348" i="45"/>
  <c r="I1348" i="45"/>
  <c r="U1348" i="45"/>
  <c r="V1347" i="45"/>
  <c r="M1347" i="45"/>
  <c r="K1347" i="45"/>
  <c r="I1347" i="45"/>
  <c r="G1347" i="45"/>
  <c r="H1347" i="45" s="1"/>
  <c r="U1347" i="45"/>
  <c r="U1345" i="45"/>
  <c r="V1345" i="45"/>
  <c r="V1344" i="45"/>
  <c r="U1344" i="45"/>
  <c r="I1344" i="45"/>
  <c r="U1343" i="45"/>
  <c r="G1343" i="45"/>
  <c r="H1343" i="45"/>
  <c r="U1342" i="45"/>
  <c r="V1341" i="45"/>
  <c r="I1341" i="45"/>
  <c r="U1341" i="45"/>
  <c r="U1340" i="45"/>
  <c r="G1340" i="45"/>
  <c r="H1340" i="45" s="1"/>
  <c r="U1339" i="45"/>
  <c r="U1338" i="45"/>
  <c r="U1337" i="45"/>
  <c r="U1336" i="45"/>
  <c r="V1335" i="45"/>
  <c r="I1335" i="45"/>
  <c r="U1335" i="45"/>
  <c r="U1334" i="45"/>
  <c r="V1333" i="45"/>
  <c r="I1333" i="45"/>
  <c r="U1333" i="45"/>
  <c r="U1332" i="45"/>
  <c r="V1332" i="45"/>
  <c r="U1331" i="45"/>
  <c r="U1330" i="45"/>
  <c r="V1329" i="45"/>
  <c r="U1329" i="45"/>
  <c r="V1328" i="45"/>
  <c r="K1328" i="45"/>
  <c r="I1328" i="45"/>
  <c r="G1328" i="45"/>
  <c r="H1328" i="45" s="1"/>
  <c r="U1328" i="45"/>
  <c r="I1327" i="45"/>
  <c r="U1327" i="45"/>
  <c r="G1326" i="45"/>
  <c r="U1325" i="45"/>
  <c r="V1325" i="45"/>
  <c r="I1325" i="45"/>
  <c r="U1324" i="45"/>
  <c r="V1324" i="45"/>
  <c r="U1323" i="45"/>
  <c r="K1323" i="45"/>
  <c r="G1323" i="45"/>
  <c r="H1323" i="45"/>
  <c r="U1322" i="45"/>
  <c r="I1322" i="45"/>
  <c r="U1321" i="45"/>
  <c r="V1320" i="45"/>
  <c r="I1320" i="45"/>
  <c r="U1320" i="45"/>
  <c r="H1319" i="45"/>
  <c r="G1319" i="45"/>
  <c r="I1318" i="45"/>
  <c r="U1318" i="45"/>
  <c r="U1317" i="45"/>
  <c r="U1316" i="45"/>
  <c r="U1315" i="45"/>
  <c r="U1314" i="45"/>
  <c r="V1314" i="45"/>
  <c r="M1314" i="45"/>
  <c r="K1314" i="45"/>
  <c r="I1314" i="45"/>
  <c r="H1314" i="45"/>
  <c r="G1314" i="45"/>
  <c r="H1313" i="45"/>
  <c r="G1313" i="45"/>
  <c r="U1312" i="45"/>
  <c r="U1311" i="45"/>
  <c r="U1310" i="45"/>
  <c r="I1309" i="45"/>
  <c r="I1307" i="45"/>
  <c r="U1307" i="45"/>
  <c r="U1306" i="45"/>
  <c r="V1305" i="45"/>
  <c r="I1305" i="45"/>
  <c r="U1305" i="45"/>
  <c r="V1304" i="45"/>
  <c r="I1304" i="45"/>
  <c r="H1304" i="45"/>
  <c r="G1304" i="45"/>
  <c r="U1304" i="45"/>
  <c r="U1303" i="45"/>
  <c r="I1303" i="45"/>
  <c r="U1302" i="45"/>
  <c r="U1301" i="45"/>
  <c r="V1301" i="45"/>
  <c r="M1301" i="45"/>
  <c r="K1301" i="45"/>
  <c r="I1301" i="45"/>
  <c r="G1301" i="45"/>
  <c r="H1301" i="45"/>
  <c r="V1300" i="45"/>
  <c r="U1300" i="45"/>
  <c r="U1299" i="45"/>
  <c r="K1299" i="45"/>
  <c r="M1299" i="45" s="1"/>
  <c r="I1299" i="45"/>
  <c r="H1299" i="45"/>
  <c r="G1299" i="45"/>
  <c r="V1298" i="45"/>
  <c r="U1298" i="45"/>
  <c r="K1298" i="45"/>
  <c r="I1298" i="45"/>
  <c r="H1298" i="45"/>
  <c r="G1298" i="45"/>
  <c r="U1297" i="45"/>
  <c r="I1297" i="45"/>
  <c r="G1297" i="45"/>
  <c r="H1297" i="45"/>
  <c r="V1296" i="45"/>
  <c r="I1296" i="45"/>
  <c r="G1296" i="45"/>
  <c r="H1296" i="45" s="1"/>
  <c r="U1296" i="45"/>
  <c r="U1295" i="45"/>
  <c r="K1295" i="45"/>
  <c r="I1295" i="45"/>
  <c r="G1295" i="45"/>
  <c r="H1295" i="45" s="1"/>
  <c r="U1294" i="45"/>
  <c r="U1293" i="45"/>
  <c r="U1292" i="45"/>
  <c r="V1292" i="45"/>
  <c r="V1291" i="45"/>
  <c r="U1291" i="45"/>
  <c r="V1290" i="45"/>
  <c r="I1290" i="45"/>
  <c r="U1290" i="45"/>
  <c r="U1288" i="45"/>
  <c r="U1287" i="45"/>
  <c r="U1286" i="45"/>
  <c r="U1285" i="45"/>
  <c r="V1285" i="45"/>
  <c r="G1285" i="45"/>
  <c r="H1285" i="45" s="1"/>
  <c r="G1284" i="45"/>
  <c r="U1284" i="45"/>
  <c r="V1283" i="45"/>
  <c r="U1283" i="45"/>
  <c r="V1282" i="45"/>
  <c r="M1282" i="45"/>
  <c r="K1282" i="45"/>
  <c r="I1282" i="45"/>
  <c r="H1282" i="45"/>
  <c r="G1282" i="45"/>
  <c r="U1282" i="45"/>
  <c r="U1281" i="45"/>
  <c r="U1280" i="45"/>
  <c r="U1279" i="45"/>
  <c r="U1278" i="45"/>
  <c r="V1278" i="45"/>
  <c r="U1277" i="45"/>
  <c r="V1277" i="45"/>
  <c r="I1277" i="45"/>
  <c r="K1277" i="45"/>
  <c r="G1276" i="45"/>
  <c r="H1276" i="45"/>
  <c r="V1275" i="45"/>
  <c r="K1275" i="45"/>
  <c r="I1275" i="45"/>
  <c r="G1275" i="45"/>
  <c r="U1275" i="45"/>
  <c r="H1275" i="45"/>
  <c r="U1274" i="45"/>
  <c r="V1274" i="45"/>
  <c r="G1274" i="45"/>
  <c r="G1273" i="45"/>
  <c r="H1273" i="45" s="1"/>
  <c r="U1273" i="45"/>
  <c r="U1272" i="45"/>
  <c r="U1271" i="45"/>
  <c r="U1270" i="45"/>
  <c r="U1269" i="45"/>
  <c r="G1268" i="45"/>
  <c r="U1268" i="45"/>
  <c r="H1268" i="45"/>
  <c r="U1267" i="45"/>
  <c r="U1266" i="45"/>
  <c r="V1265" i="45"/>
  <c r="U1265" i="45"/>
  <c r="I1265" i="45"/>
  <c r="U1264" i="45"/>
  <c r="V1264" i="45"/>
  <c r="I1264" i="45"/>
  <c r="V1263" i="45"/>
  <c r="I1263" i="45"/>
  <c r="U1263" i="45"/>
  <c r="U1262" i="45"/>
  <c r="U1261" i="45"/>
  <c r="V1261" i="45"/>
  <c r="G1261" i="45"/>
  <c r="I1260" i="45"/>
  <c r="U1260" i="45"/>
  <c r="U1259" i="45"/>
  <c r="V1259" i="45"/>
  <c r="I1259" i="45"/>
  <c r="G1259" i="45"/>
  <c r="H1259" i="45"/>
  <c r="U1258" i="45"/>
  <c r="U1257" i="45"/>
  <c r="V1257" i="45"/>
  <c r="G1256" i="45"/>
  <c r="H1256" i="45" s="1"/>
  <c r="G1255" i="45"/>
  <c r="H1255" i="45" s="1"/>
  <c r="U1255" i="45"/>
  <c r="U1254" i="45"/>
  <c r="V1254" i="45"/>
  <c r="U1253" i="45"/>
  <c r="U1252" i="45"/>
  <c r="V1251" i="45"/>
  <c r="I1251" i="45"/>
  <c r="U1251" i="45"/>
  <c r="U1250" i="45"/>
  <c r="U1249" i="45"/>
  <c r="V1249" i="45"/>
  <c r="M1249" i="45"/>
  <c r="K1249" i="45"/>
  <c r="I1249" i="45"/>
  <c r="G1249" i="45"/>
  <c r="H1249" i="45"/>
  <c r="U1248" i="45"/>
  <c r="V1247" i="45"/>
  <c r="U1247" i="45"/>
  <c r="I1247" i="45"/>
  <c r="U1246" i="45"/>
  <c r="U1245" i="45"/>
  <c r="I1245" i="45"/>
  <c r="G1245" i="45"/>
  <c r="H1245" i="45" s="1"/>
  <c r="V1244" i="45"/>
  <c r="U1244" i="45"/>
  <c r="U1243" i="45"/>
  <c r="U1242" i="45"/>
  <c r="K1241" i="45"/>
  <c r="I1241" i="45"/>
  <c r="H1241" i="45"/>
  <c r="G1241" i="45"/>
  <c r="U1241" i="45"/>
  <c r="I1240" i="45"/>
  <c r="U1240" i="45"/>
  <c r="I1239" i="45"/>
  <c r="U1239" i="45"/>
  <c r="M1238" i="45"/>
  <c r="I1238" i="45"/>
  <c r="K1238" i="45"/>
  <c r="U1238" i="45"/>
  <c r="V1237" i="45"/>
  <c r="I1237" i="45"/>
  <c r="H1237" i="45"/>
  <c r="G1237" i="45"/>
  <c r="U1237" i="45"/>
  <c r="V1236" i="45"/>
  <c r="I1236" i="45"/>
  <c r="U1236" i="45"/>
  <c r="U1235" i="45"/>
  <c r="V1235" i="45"/>
  <c r="I1235" i="45"/>
  <c r="H1235" i="45"/>
  <c r="G1235" i="45"/>
  <c r="U1234" i="45"/>
  <c r="V1234" i="45"/>
  <c r="I1234" i="45"/>
  <c r="H1234" i="45"/>
  <c r="G1234" i="45"/>
  <c r="V1233" i="45"/>
  <c r="U1233" i="45"/>
  <c r="H1233" i="45"/>
  <c r="G1233" i="45"/>
  <c r="V1232" i="45"/>
  <c r="U1232" i="45"/>
  <c r="K1232" i="45"/>
  <c r="M1232" i="45" s="1"/>
  <c r="I1232" i="45"/>
  <c r="G1232" i="45"/>
  <c r="H1232" i="45" s="1"/>
  <c r="V1231" i="45"/>
  <c r="U1231" i="45"/>
  <c r="I1231" i="45"/>
  <c r="G1231" i="45"/>
  <c r="V1230" i="45"/>
  <c r="U1230" i="45"/>
  <c r="U1229" i="45"/>
  <c r="I1229" i="45"/>
  <c r="U1228" i="45"/>
  <c r="U1227" i="45"/>
  <c r="V1227" i="45"/>
  <c r="H1226" i="45"/>
  <c r="G1226" i="45"/>
  <c r="U1225" i="45"/>
  <c r="I1224" i="45"/>
  <c r="G1224" i="45"/>
  <c r="U1224" i="45"/>
  <c r="U1223" i="45"/>
  <c r="H1222" i="45"/>
  <c r="G1222" i="45"/>
  <c r="U1222" i="45"/>
  <c r="I1221" i="45"/>
  <c r="V1220" i="45"/>
  <c r="G1220" i="45"/>
  <c r="H1220" i="45" s="1"/>
  <c r="U1220" i="45"/>
  <c r="U1219" i="45"/>
  <c r="U1218" i="45"/>
  <c r="U1217" i="45"/>
  <c r="I1217" i="45"/>
  <c r="G1216" i="45"/>
  <c r="U1216" i="45"/>
  <c r="U1215" i="45"/>
  <c r="U1214" i="45"/>
  <c r="H1214" i="45"/>
  <c r="G1214" i="45"/>
  <c r="V1213" i="45"/>
  <c r="I1213" i="45"/>
  <c r="H1213" i="45"/>
  <c r="G1213" i="45"/>
  <c r="K1213" i="45"/>
  <c r="U1213" i="45"/>
  <c r="I1212" i="45"/>
  <c r="U1212" i="45"/>
  <c r="U1211" i="45"/>
  <c r="V1211" i="45"/>
  <c r="I1211" i="45"/>
  <c r="G1211" i="45"/>
  <c r="H1211" i="45"/>
  <c r="U1210" i="45"/>
  <c r="U1209" i="45"/>
  <c r="I1209" i="45"/>
  <c r="U1208" i="45"/>
  <c r="I1208" i="45"/>
  <c r="V1207" i="45"/>
  <c r="I1207" i="45"/>
  <c r="U1207" i="45"/>
  <c r="U1206" i="45"/>
  <c r="V1206" i="45"/>
  <c r="I1206" i="45"/>
  <c r="U1205" i="45"/>
  <c r="V1205" i="45"/>
  <c r="G1205" i="45"/>
  <c r="H1205" i="45"/>
  <c r="U1204" i="45"/>
  <c r="U1203" i="45"/>
  <c r="K1203" i="45"/>
  <c r="I1203" i="45"/>
  <c r="G1203" i="45"/>
  <c r="V1202" i="45"/>
  <c r="U1202" i="45"/>
  <c r="U1201" i="45"/>
  <c r="U1200" i="45"/>
  <c r="I1200" i="45"/>
  <c r="U1199" i="45"/>
  <c r="V1199" i="45"/>
  <c r="I1199" i="45"/>
  <c r="G1199" i="45"/>
  <c r="H1199" i="45" s="1"/>
  <c r="K1199" i="45"/>
  <c r="U1198" i="45"/>
  <c r="V1198" i="45"/>
  <c r="I1198" i="45"/>
  <c r="V1197" i="45"/>
  <c r="I1197" i="45"/>
  <c r="U1197" i="45"/>
  <c r="V1196" i="45"/>
  <c r="U1196" i="45"/>
  <c r="U1195" i="45"/>
  <c r="G1194" i="45"/>
  <c r="U1194" i="45"/>
  <c r="U1193" i="45"/>
  <c r="U1192" i="45"/>
  <c r="U1191" i="45"/>
  <c r="U1190" i="45"/>
  <c r="I1190" i="45"/>
  <c r="U1189" i="45"/>
  <c r="V1189" i="45"/>
  <c r="K1189" i="45"/>
  <c r="I1189" i="45"/>
  <c r="H1189" i="45"/>
  <c r="G1189" i="45"/>
  <c r="V1188" i="45"/>
  <c r="I1188" i="45"/>
  <c r="G1188" i="45"/>
  <c r="H1188" i="45" s="1"/>
  <c r="K1188" i="45"/>
  <c r="U1188" i="45"/>
  <c r="U1187" i="45"/>
  <c r="I1186" i="45"/>
  <c r="U1186" i="45"/>
  <c r="U1185" i="45"/>
  <c r="G1184" i="45"/>
  <c r="H1184" i="45"/>
  <c r="V1183" i="45"/>
  <c r="I1183" i="45"/>
  <c r="H1183" i="45"/>
  <c r="G1183" i="45"/>
  <c r="U1183" i="45"/>
  <c r="U1182" i="45"/>
  <c r="U1181" i="45"/>
  <c r="I1181" i="45"/>
  <c r="U1180" i="45"/>
  <c r="I1180" i="45"/>
  <c r="H1180" i="45"/>
  <c r="G1180" i="45"/>
  <c r="U1179" i="45"/>
  <c r="V1178" i="45"/>
  <c r="I1178" i="45"/>
  <c r="G1178" i="45"/>
  <c r="H1178" i="45" s="1"/>
  <c r="K1178" i="45"/>
  <c r="M1178" i="45" s="1"/>
  <c r="U1178" i="45"/>
  <c r="G1177" i="45"/>
  <c r="H1177" i="45" s="1"/>
  <c r="U1177" i="45"/>
  <c r="U1176" i="45"/>
  <c r="U1175" i="45"/>
  <c r="I1175" i="45"/>
  <c r="M1174" i="45"/>
  <c r="I1174" i="45"/>
  <c r="K1174" i="45"/>
  <c r="U1174" i="45"/>
  <c r="U1172" i="45"/>
  <c r="U1171" i="45"/>
  <c r="U1170" i="45"/>
  <c r="V1170" i="45"/>
  <c r="I1170" i="45"/>
  <c r="V1169" i="45"/>
  <c r="I1169" i="45"/>
  <c r="U1169" i="45"/>
  <c r="U1168" i="45"/>
  <c r="K1167" i="45"/>
  <c r="M1167" i="45" s="1"/>
  <c r="I1167" i="45"/>
  <c r="H1167" i="45"/>
  <c r="G1167" i="45"/>
  <c r="U1167" i="45"/>
  <c r="V1167" i="45"/>
  <c r="U1166" i="45"/>
  <c r="U1165" i="45"/>
  <c r="I1165" i="45"/>
  <c r="G1165" i="45"/>
  <c r="H1165" i="45" s="1"/>
  <c r="U1164" i="45"/>
  <c r="U1163" i="45"/>
  <c r="U1162" i="45"/>
  <c r="V1162" i="45"/>
  <c r="V1161" i="45"/>
  <c r="U1161" i="45"/>
  <c r="V1160" i="45"/>
  <c r="U1160" i="45"/>
  <c r="M1160" i="45"/>
  <c r="K1160" i="45"/>
  <c r="I1160" i="45"/>
  <c r="G1159" i="45"/>
  <c r="H1159" i="45" s="1"/>
  <c r="U1159" i="45"/>
  <c r="U1158" i="45"/>
  <c r="U1157" i="45"/>
  <c r="H1156" i="45"/>
  <c r="G1156" i="45"/>
  <c r="U1155" i="45"/>
  <c r="V1155" i="45"/>
  <c r="K1155" i="45"/>
  <c r="H1155" i="45"/>
  <c r="G1155" i="45"/>
  <c r="U1154" i="45"/>
  <c r="I1154" i="45"/>
  <c r="V1154" i="45"/>
  <c r="U1153" i="45"/>
  <c r="V1153" i="45"/>
  <c r="M1153" i="45"/>
  <c r="I1153" i="45"/>
  <c r="K1153" i="45"/>
  <c r="V1152" i="45"/>
  <c r="M1152" i="45"/>
  <c r="K1152" i="45"/>
  <c r="I1152" i="45"/>
  <c r="G1152" i="45"/>
  <c r="H1152" i="45" s="1"/>
  <c r="U1152" i="45"/>
  <c r="V1151" i="45"/>
  <c r="I1151" i="45"/>
  <c r="U1151" i="45"/>
  <c r="U1150" i="45"/>
  <c r="V1150" i="45"/>
  <c r="M1150" i="45"/>
  <c r="K1150" i="45"/>
  <c r="I1150" i="45"/>
  <c r="G1150" i="45"/>
  <c r="H1150" i="45" s="1"/>
  <c r="U1149" i="45"/>
  <c r="I1149" i="45"/>
  <c r="G1149" i="45"/>
  <c r="H1149" i="45" s="1"/>
  <c r="V1149" i="45"/>
  <c r="U1148" i="45"/>
  <c r="V1148" i="45"/>
  <c r="I1148" i="45"/>
  <c r="U1147" i="45"/>
  <c r="V1147" i="45"/>
  <c r="H1147" i="45"/>
  <c r="G1147" i="45"/>
  <c r="U1146" i="45"/>
  <c r="V1146" i="45"/>
  <c r="I1146" i="45"/>
  <c r="G1146" i="45"/>
  <c r="K1146" i="45"/>
  <c r="M1146" i="45" s="1"/>
  <c r="V1145" i="45"/>
  <c r="I1145" i="45"/>
  <c r="U1145" i="45"/>
  <c r="V1144" i="45"/>
  <c r="I1144" i="45"/>
  <c r="G1144" i="45"/>
  <c r="U1144" i="45"/>
  <c r="V1143" i="45"/>
  <c r="U1143" i="45"/>
  <c r="V1142" i="45"/>
  <c r="I1142" i="45"/>
  <c r="U1142" i="45"/>
  <c r="G1141" i="45"/>
  <c r="H1141" i="45"/>
  <c r="U1140" i="45"/>
  <c r="V1140" i="45"/>
  <c r="U1139" i="45"/>
  <c r="U1137" i="45"/>
  <c r="V1137" i="45"/>
  <c r="I1137" i="45"/>
  <c r="U1136" i="45"/>
  <c r="V1136" i="45"/>
  <c r="K1136" i="45"/>
  <c r="I1136" i="45"/>
  <c r="G1136" i="45"/>
  <c r="H1136" i="45" s="1"/>
  <c r="U1135" i="45"/>
  <c r="M1135" i="45"/>
  <c r="K1135" i="45"/>
  <c r="I1135" i="45"/>
  <c r="G1135" i="45"/>
  <c r="H1135" i="45" s="1"/>
  <c r="U1134" i="45"/>
  <c r="V1134" i="45"/>
  <c r="I1134" i="45"/>
  <c r="V1133" i="45"/>
  <c r="M1133" i="45"/>
  <c r="I1133" i="45"/>
  <c r="K1133" i="45"/>
  <c r="U1133" i="45"/>
  <c r="V1132" i="45"/>
  <c r="I1132" i="45"/>
  <c r="U1132" i="45"/>
  <c r="V1131" i="45"/>
  <c r="I1131" i="45"/>
  <c r="U1131" i="45"/>
  <c r="U1130" i="45"/>
  <c r="I1130" i="45"/>
  <c r="V1130" i="45"/>
  <c r="U1129" i="45"/>
  <c r="V1129" i="45"/>
  <c r="I1129" i="45"/>
  <c r="G1129" i="45"/>
  <c r="H1129" i="45" s="1"/>
  <c r="K1129" i="45"/>
  <c r="M1129" i="45" s="1"/>
  <c r="V1128" i="45"/>
  <c r="M1128" i="45"/>
  <c r="K1128" i="45"/>
  <c r="I1128" i="45"/>
  <c r="G1128" i="45"/>
  <c r="H1128" i="45" s="1"/>
  <c r="U1128" i="45"/>
  <c r="V1127" i="45"/>
  <c r="I1127" i="45"/>
  <c r="U1127" i="45"/>
  <c r="V1126" i="45"/>
  <c r="U1126" i="45"/>
  <c r="I1126" i="45"/>
  <c r="U1125" i="45"/>
  <c r="V1124" i="45"/>
  <c r="U1124" i="45"/>
  <c r="I1123" i="45"/>
  <c r="K1123" i="45"/>
  <c r="U1123" i="45"/>
  <c r="U1122" i="45"/>
  <c r="U1121" i="45"/>
  <c r="U1120" i="45"/>
  <c r="V1119" i="45"/>
  <c r="G1119" i="45"/>
  <c r="U1119" i="45"/>
  <c r="V1118" i="45"/>
  <c r="U1118" i="45"/>
  <c r="U1117" i="45"/>
  <c r="V1117" i="45"/>
  <c r="I1117" i="45"/>
  <c r="K1117" i="45"/>
  <c r="I1116" i="45"/>
  <c r="G1115" i="45"/>
  <c r="V1114" i="45"/>
  <c r="M1114" i="45"/>
  <c r="K1114" i="45"/>
  <c r="I1114" i="45"/>
  <c r="G1114" i="45"/>
  <c r="U1114" i="45"/>
  <c r="H1114" i="45"/>
  <c r="U1113" i="45"/>
  <c r="V1113" i="45"/>
  <c r="I1113" i="45"/>
  <c r="V1112" i="45"/>
  <c r="H1112" i="45"/>
  <c r="G1112" i="45"/>
  <c r="U1112" i="45"/>
  <c r="V1111" i="45"/>
  <c r="M1111" i="45"/>
  <c r="I1111" i="45"/>
  <c r="K1111" i="45"/>
  <c r="U1111" i="45"/>
  <c r="G1110" i="45"/>
  <c r="U1110" i="45"/>
  <c r="H1110" i="45"/>
  <c r="V1109" i="45"/>
  <c r="I1109" i="45"/>
  <c r="G1109" i="45"/>
  <c r="K1109" i="45"/>
  <c r="U1109" i="45"/>
  <c r="V1108" i="45"/>
  <c r="I1108" i="45"/>
  <c r="G1108" i="45"/>
  <c r="U1108" i="45"/>
  <c r="V1107" i="45"/>
  <c r="K1107" i="45"/>
  <c r="I1107" i="45"/>
  <c r="G1107" i="45"/>
  <c r="U1107" i="45"/>
  <c r="V1106" i="45"/>
  <c r="K1106" i="45"/>
  <c r="I1106" i="45"/>
  <c r="G1106" i="45"/>
  <c r="U1106" i="45"/>
  <c r="U1105" i="45"/>
  <c r="V1105" i="45"/>
  <c r="M1105" i="45"/>
  <c r="K1105" i="45"/>
  <c r="I1105" i="45"/>
  <c r="G1105" i="45"/>
  <c r="H1105" i="45" s="1"/>
  <c r="V1104" i="45"/>
  <c r="U1104" i="45"/>
  <c r="I1104" i="45"/>
  <c r="V1103" i="45"/>
  <c r="U1103" i="45"/>
  <c r="K1103" i="45"/>
  <c r="I1103" i="45"/>
  <c r="G1103" i="45"/>
  <c r="U1102" i="45"/>
  <c r="V1102" i="45"/>
  <c r="M1102" i="45"/>
  <c r="K1102" i="45"/>
  <c r="I1102" i="45"/>
  <c r="H1102" i="45"/>
  <c r="G1102" i="45"/>
  <c r="U1101" i="45"/>
  <c r="V1101" i="45"/>
  <c r="I1101" i="45"/>
  <c r="G1101" i="45"/>
  <c r="U1100" i="45"/>
  <c r="I1100" i="45"/>
  <c r="G1100" i="45"/>
  <c r="H1100" i="45" s="1"/>
  <c r="K1100" i="45"/>
  <c r="U1099" i="45"/>
  <c r="G1099" i="45"/>
  <c r="V1098" i="45"/>
  <c r="I1098" i="45"/>
  <c r="K1098" i="45"/>
  <c r="U1098" i="45"/>
  <c r="U1097" i="45"/>
  <c r="V1097" i="45"/>
  <c r="I1097" i="45"/>
  <c r="I1096" i="45"/>
  <c r="U1096" i="45"/>
  <c r="U1095" i="45"/>
  <c r="U1094" i="45"/>
  <c r="I1093" i="45"/>
  <c r="U1093" i="45"/>
  <c r="V1092" i="45"/>
  <c r="M1092" i="45"/>
  <c r="K1092" i="45"/>
  <c r="I1092" i="45"/>
  <c r="G1092" i="45"/>
  <c r="U1092" i="45"/>
  <c r="U1091" i="45"/>
  <c r="V1091" i="45"/>
  <c r="U1090" i="45"/>
  <c r="V1090" i="45"/>
  <c r="I1090" i="45"/>
  <c r="U1089" i="45"/>
  <c r="U1088" i="45"/>
  <c r="V1088" i="45"/>
  <c r="U1087" i="45"/>
  <c r="V1087" i="45"/>
  <c r="U1085" i="45"/>
  <c r="V1085" i="45"/>
  <c r="I1085" i="45"/>
  <c r="G1085" i="45"/>
  <c r="H1085" i="45"/>
  <c r="V1084" i="45"/>
  <c r="I1084" i="45"/>
  <c r="U1084" i="45"/>
  <c r="V1083" i="45"/>
  <c r="I1083" i="45"/>
  <c r="U1083" i="45"/>
  <c r="V1082" i="45"/>
  <c r="I1082" i="45"/>
  <c r="U1082" i="45"/>
  <c r="U1081" i="45"/>
  <c r="I1081" i="45"/>
  <c r="U1080" i="45"/>
  <c r="H1079" i="45"/>
  <c r="G1079" i="45"/>
  <c r="U1079" i="45"/>
  <c r="I1078" i="45"/>
  <c r="U1078" i="45"/>
  <c r="U1077" i="45"/>
  <c r="U1076" i="45"/>
  <c r="V1076" i="45"/>
  <c r="I1076" i="45"/>
  <c r="G1076" i="45"/>
  <c r="H1076" i="45" s="1"/>
  <c r="K1076" i="45"/>
  <c r="U1075" i="45"/>
  <c r="V1075" i="45"/>
  <c r="M1075" i="45"/>
  <c r="K1075" i="45"/>
  <c r="I1075" i="45"/>
  <c r="G1075" i="45"/>
  <c r="H1075" i="45" s="1"/>
  <c r="V1074" i="45"/>
  <c r="I1074" i="45"/>
  <c r="U1074" i="45"/>
  <c r="V1073" i="45"/>
  <c r="M1073" i="45"/>
  <c r="K1073" i="45"/>
  <c r="I1073" i="45"/>
  <c r="G1073" i="45"/>
  <c r="U1073" i="45"/>
  <c r="H1072" i="45"/>
  <c r="G1072" i="45"/>
  <c r="U1072" i="45"/>
  <c r="V1071" i="45"/>
  <c r="I1071" i="45"/>
  <c r="U1071" i="45"/>
  <c r="M1070" i="45"/>
  <c r="K1070" i="45"/>
  <c r="H1070" i="45"/>
  <c r="G1070" i="45"/>
  <c r="U1070" i="45"/>
  <c r="V1069" i="45"/>
  <c r="M1069" i="45"/>
  <c r="K1069" i="45"/>
  <c r="I1069" i="45"/>
  <c r="G1069" i="45"/>
  <c r="U1069" i="45"/>
  <c r="V1068" i="45"/>
  <c r="I1068" i="45"/>
  <c r="U1068" i="45"/>
  <c r="V1067" i="45"/>
  <c r="I1067" i="45"/>
  <c r="G1067" i="45"/>
  <c r="H1067" i="45" s="1"/>
  <c r="U1067" i="45"/>
  <c r="V1066" i="45"/>
  <c r="U1066" i="45"/>
  <c r="M1066" i="45"/>
  <c r="K1066" i="45"/>
  <c r="G1066" i="45"/>
  <c r="H1066" i="45"/>
  <c r="U1065" i="45"/>
  <c r="V1065" i="45"/>
  <c r="V1064" i="45"/>
  <c r="U1064" i="45"/>
  <c r="V1063" i="45"/>
  <c r="U1063" i="45"/>
  <c r="V1062" i="45"/>
  <c r="U1062" i="45"/>
  <c r="G1061" i="45"/>
  <c r="U1060" i="45"/>
  <c r="V1060" i="45"/>
  <c r="M1060" i="45"/>
  <c r="K1060" i="45"/>
  <c r="G1060" i="45"/>
  <c r="H1060" i="45" s="1"/>
  <c r="I1060" i="45"/>
  <c r="U1059" i="45"/>
  <c r="V1059" i="45"/>
  <c r="I1059" i="45"/>
  <c r="V1058" i="45"/>
  <c r="U1058" i="45"/>
  <c r="I1058" i="45"/>
  <c r="U1057" i="45"/>
  <c r="V1057" i="45"/>
  <c r="M1057" i="45"/>
  <c r="K1057" i="45"/>
  <c r="I1057" i="45"/>
  <c r="G1057" i="45"/>
  <c r="U1056" i="45"/>
  <c r="V1056" i="45"/>
  <c r="I1056" i="45"/>
  <c r="U1055" i="45"/>
  <c r="V1055" i="45"/>
  <c r="I1055" i="45"/>
  <c r="U1054" i="45"/>
  <c r="V1053" i="45"/>
  <c r="G1053" i="45"/>
  <c r="U1053" i="45"/>
  <c r="U1052" i="45"/>
  <c r="V1052" i="45"/>
  <c r="M1052" i="45"/>
  <c r="K1052" i="45"/>
  <c r="I1052" i="45"/>
  <c r="G1052" i="45"/>
  <c r="H1052" i="45" s="1"/>
  <c r="G1051" i="45"/>
  <c r="U1050" i="45"/>
  <c r="U1049" i="45"/>
  <c r="V1048" i="45"/>
  <c r="K1048" i="45"/>
  <c r="M1048" i="45" s="1"/>
  <c r="I1048" i="45"/>
  <c r="H1048" i="45"/>
  <c r="G1048" i="45"/>
  <c r="U1048" i="45"/>
  <c r="K1047" i="45"/>
  <c r="M1047" i="45" s="1"/>
  <c r="I1047" i="45"/>
  <c r="G1047" i="45"/>
  <c r="H1047" i="45" s="1"/>
  <c r="V1045" i="45"/>
  <c r="U1045" i="45"/>
  <c r="U1044" i="45"/>
  <c r="V1044" i="45"/>
  <c r="G1044" i="45"/>
  <c r="U1043" i="45"/>
  <c r="V1043" i="45"/>
  <c r="I1043" i="45"/>
  <c r="U1042" i="45"/>
  <c r="H1041" i="45"/>
  <c r="G1041" i="45"/>
  <c r="U1041" i="45"/>
  <c r="V1040" i="45"/>
  <c r="H1040" i="45"/>
  <c r="G1040" i="45"/>
  <c r="U1040" i="45"/>
  <c r="V1039" i="45"/>
  <c r="I1039" i="45"/>
  <c r="G1039" i="45"/>
  <c r="H1039" i="45" s="1"/>
  <c r="K1039" i="45"/>
  <c r="U1039" i="45"/>
  <c r="U1038" i="45"/>
  <c r="I1038" i="45"/>
  <c r="G1038" i="45"/>
  <c r="H1038" i="45" s="1"/>
  <c r="V1038" i="45"/>
  <c r="U1037" i="45"/>
  <c r="V1037" i="45"/>
  <c r="I1037" i="45"/>
  <c r="U1036" i="45"/>
  <c r="V1035" i="45"/>
  <c r="K1035" i="45"/>
  <c r="M1035" i="45" s="1"/>
  <c r="I1035" i="45"/>
  <c r="H1035" i="45"/>
  <c r="G1035" i="45"/>
  <c r="U1035" i="45"/>
  <c r="U1034" i="45"/>
  <c r="U1033" i="45"/>
  <c r="V1032" i="45"/>
  <c r="U1032" i="45"/>
  <c r="V1031" i="45"/>
  <c r="U1031" i="45"/>
  <c r="U1030" i="45"/>
  <c r="U1029" i="45"/>
  <c r="V1028" i="45"/>
  <c r="U1028" i="45"/>
  <c r="K1028" i="45"/>
  <c r="I1028" i="45"/>
  <c r="G1028" i="45"/>
  <c r="H1028" i="45"/>
  <c r="M1027" i="45"/>
  <c r="K1027" i="45"/>
  <c r="I1027" i="45"/>
  <c r="G1027" i="45"/>
  <c r="H1027" i="45" s="1"/>
  <c r="U1027" i="45"/>
  <c r="M1026" i="45"/>
  <c r="K1026" i="45"/>
  <c r="I1026" i="45"/>
  <c r="G1026" i="45"/>
  <c r="U1026" i="45"/>
  <c r="H1026" i="45"/>
  <c r="V1026" i="45"/>
  <c r="V1025" i="45"/>
  <c r="U1025" i="45"/>
  <c r="V1023" i="45"/>
  <c r="M1023" i="45"/>
  <c r="K1023" i="45"/>
  <c r="I1023" i="45"/>
  <c r="G1023" i="45"/>
  <c r="U1023" i="45"/>
  <c r="U1022" i="45"/>
  <c r="K1022" i="45"/>
  <c r="I1022" i="45"/>
  <c r="G1022" i="45"/>
  <c r="H1022" i="45"/>
  <c r="M1022" i="45"/>
  <c r="U1021" i="45"/>
  <c r="U1020" i="45"/>
  <c r="V1019" i="45"/>
  <c r="M1019" i="45"/>
  <c r="K1019" i="45"/>
  <c r="I1019" i="45"/>
  <c r="G1019" i="45"/>
  <c r="H1019" i="45" s="1"/>
  <c r="U1019" i="45"/>
  <c r="U1018" i="45"/>
  <c r="V1018" i="45"/>
  <c r="K1018" i="45"/>
  <c r="I1018" i="45"/>
  <c r="G1018" i="45"/>
  <c r="H1018" i="45" s="1"/>
  <c r="V1017" i="45"/>
  <c r="U1017" i="45"/>
  <c r="I1017" i="45"/>
  <c r="U1016" i="45"/>
  <c r="V1016" i="45"/>
  <c r="I1016" i="45"/>
  <c r="V1015" i="45"/>
  <c r="M1015" i="45"/>
  <c r="K1015" i="45"/>
  <c r="I1015" i="45"/>
  <c r="G1015" i="45"/>
  <c r="H1015" i="45" s="1"/>
  <c r="U1015" i="45"/>
  <c r="U1014" i="45"/>
  <c r="V1014" i="45"/>
  <c r="M1014" i="45"/>
  <c r="K1014" i="45"/>
  <c r="I1014" i="45"/>
  <c r="G1014" i="45"/>
  <c r="H1014" i="45"/>
  <c r="V1013" i="45"/>
  <c r="U1013" i="45"/>
  <c r="U1012" i="45"/>
  <c r="I1012" i="45"/>
  <c r="U1011" i="45"/>
  <c r="G1010" i="45"/>
  <c r="H1010" i="45"/>
  <c r="M1009" i="45"/>
  <c r="K1009" i="45"/>
  <c r="G1009" i="45"/>
  <c r="H1009" i="45"/>
  <c r="I1008" i="45"/>
  <c r="H1008" i="45"/>
  <c r="G1008" i="45"/>
  <c r="U1007" i="45"/>
  <c r="V1007" i="45"/>
  <c r="G1007" i="45"/>
  <c r="H1007" i="45"/>
  <c r="U1006" i="45"/>
  <c r="U1005" i="45"/>
  <c r="V1005" i="45"/>
  <c r="I1004" i="45"/>
  <c r="U1004" i="45"/>
  <c r="V1003" i="45"/>
  <c r="I1003" i="45"/>
  <c r="U1003" i="45"/>
  <c r="V1002" i="45"/>
  <c r="U1002" i="45"/>
  <c r="U1001" i="45"/>
  <c r="U1000" i="45"/>
  <c r="V1000" i="45"/>
  <c r="V999" i="45"/>
  <c r="I999" i="45"/>
  <c r="G999" i="45"/>
  <c r="U999" i="45"/>
  <c r="H999" i="45"/>
  <c r="U998" i="45"/>
  <c r="I998" i="45"/>
  <c r="U997" i="45"/>
  <c r="V997" i="45"/>
  <c r="I997" i="45"/>
  <c r="K997" i="45"/>
  <c r="M997" i="45" s="1"/>
  <c r="V996" i="45"/>
  <c r="I996" i="45"/>
  <c r="G996" i="45"/>
  <c r="H996" i="45" s="1"/>
  <c r="U996" i="45"/>
  <c r="V995" i="45"/>
  <c r="I995" i="45"/>
  <c r="H995" i="45"/>
  <c r="G995" i="45"/>
  <c r="K995" i="45"/>
  <c r="U995" i="45"/>
  <c r="U994" i="45"/>
  <c r="I994" i="45"/>
  <c r="G994" i="45"/>
  <c r="H994" i="45" s="1"/>
  <c r="K994" i="45"/>
  <c r="U993" i="45"/>
  <c r="I993" i="45"/>
  <c r="V992" i="45"/>
  <c r="I992" i="45"/>
  <c r="U992" i="45"/>
  <c r="U990" i="45"/>
  <c r="V989" i="45"/>
  <c r="I989" i="45"/>
  <c r="G989" i="45"/>
  <c r="U989" i="45"/>
  <c r="H989" i="45"/>
  <c r="V988" i="45"/>
  <c r="G988" i="45"/>
  <c r="H988" i="45" s="1"/>
  <c r="U988" i="45"/>
  <c r="U987" i="45"/>
  <c r="V987" i="45"/>
  <c r="U986" i="45"/>
  <c r="V986" i="45"/>
  <c r="U985" i="45"/>
  <c r="V984" i="45"/>
  <c r="U984" i="45"/>
  <c r="U983" i="45"/>
  <c r="V983" i="45"/>
  <c r="I983" i="45"/>
  <c r="U982" i="45"/>
  <c r="U981" i="45"/>
  <c r="U980" i="45"/>
  <c r="U979" i="45"/>
  <c r="U978" i="45"/>
  <c r="U977" i="45"/>
  <c r="V976" i="45"/>
  <c r="I976" i="45"/>
  <c r="U976" i="45"/>
  <c r="U975" i="45"/>
  <c r="V975" i="45"/>
  <c r="I975" i="45"/>
  <c r="U974" i="45"/>
  <c r="V973" i="45"/>
  <c r="I973" i="45"/>
  <c r="G973" i="45"/>
  <c r="H973" i="45" s="1"/>
  <c r="U973" i="45"/>
  <c r="U972" i="45"/>
  <c r="V972" i="45"/>
  <c r="U971" i="45"/>
  <c r="U970" i="45"/>
  <c r="V970" i="45"/>
  <c r="U969" i="45"/>
  <c r="V969" i="45"/>
  <c r="I969" i="45"/>
  <c r="V968" i="45"/>
  <c r="G968" i="45"/>
  <c r="U968" i="45"/>
  <c r="U967" i="45"/>
  <c r="G966" i="45"/>
  <c r="H966" i="45"/>
  <c r="U965" i="45"/>
  <c r="I965" i="45"/>
  <c r="U964" i="45"/>
  <c r="V963" i="45"/>
  <c r="U963" i="45"/>
  <c r="I963" i="45"/>
  <c r="U962" i="45"/>
  <c r="I962" i="45"/>
  <c r="G962" i="45"/>
  <c r="I961" i="45"/>
  <c r="U960" i="45"/>
  <c r="V959" i="45"/>
  <c r="I959" i="45"/>
  <c r="U959" i="45"/>
  <c r="V958" i="45"/>
  <c r="U958" i="45"/>
  <c r="M958" i="45"/>
  <c r="I958" i="45"/>
  <c r="G958" i="45"/>
  <c r="K958" i="45"/>
  <c r="U957" i="45"/>
  <c r="U956" i="45"/>
  <c r="I956" i="45"/>
  <c r="U955" i="45"/>
  <c r="G955" i="45"/>
  <c r="H955" i="45" s="1"/>
  <c r="V954" i="45"/>
  <c r="H954" i="45"/>
  <c r="G954" i="45"/>
  <c r="U954" i="45"/>
  <c r="U953" i="45"/>
  <c r="U952" i="45"/>
  <c r="V952" i="45"/>
  <c r="M952" i="45"/>
  <c r="I952" i="45"/>
  <c r="G952" i="45"/>
  <c r="K952" i="45"/>
  <c r="V951" i="45"/>
  <c r="M951" i="45"/>
  <c r="K951" i="45"/>
  <c r="H951" i="45"/>
  <c r="G951" i="45"/>
  <c r="U951" i="45"/>
  <c r="U950" i="45"/>
  <c r="U949" i="45"/>
  <c r="I949" i="45"/>
  <c r="U948" i="45"/>
  <c r="I948" i="45"/>
  <c r="V947" i="45"/>
  <c r="U947" i="45"/>
  <c r="U946" i="45"/>
  <c r="U945" i="45"/>
  <c r="U944" i="45"/>
  <c r="U943" i="45"/>
  <c r="V942" i="45"/>
  <c r="M942" i="45"/>
  <c r="I942" i="45"/>
  <c r="G942" i="45"/>
  <c r="K942" i="45"/>
  <c r="U942" i="45"/>
  <c r="U941" i="45"/>
  <c r="V941" i="45"/>
  <c r="I941" i="45"/>
  <c r="I940" i="45"/>
  <c r="U940" i="45"/>
  <c r="V939" i="45"/>
  <c r="U939" i="45"/>
  <c r="U938" i="45"/>
  <c r="U937" i="45"/>
  <c r="U936" i="45"/>
  <c r="U935" i="45"/>
  <c r="V934" i="45"/>
  <c r="I934" i="45"/>
  <c r="U934" i="45"/>
  <c r="U933" i="45"/>
  <c r="V932" i="45"/>
  <c r="U932" i="45"/>
  <c r="V931" i="45"/>
  <c r="G931" i="45"/>
  <c r="U931" i="45"/>
  <c r="V930" i="45"/>
  <c r="G930" i="45"/>
  <c r="U930" i="45"/>
  <c r="I929" i="45"/>
  <c r="U929" i="45"/>
  <c r="U928" i="45"/>
  <c r="I928" i="45"/>
  <c r="K928" i="45"/>
  <c r="U927" i="45"/>
  <c r="V926" i="45"/>
  <c r="M926" i="45"/>
  <c r="K926" i="45"/>
  <c r="I926" i="45"/>
  <c r="G926" i="45"/>
  <c r="H926" i="45" s="1"/>
  <c r="U926" i="45"/>
  <c r="U925" i="45"/>
  <c r="V925" i="45"/>
  <c r="I925" i="45"/>
  <c r="H925" i="45"/>
  <c r="G925" i="45"/>
  <c r="I924" i="45"/>
  <c r="U924" i="45"/>
  <c r="V923" i="45"/>
  <c r="M923" i="45"/>
  <c r="K923" i="45"/>
  <c r="G923" i="45"/>
  <c r="H923" i="45" s="1"/>
  <c r="U923" i="45"/>
  <c r="G922" i="45"/>
  <c r="H922" i="45"/>
  <c r="U921" i="45"/>
  <c r="V920" i="45"/>
  <c r="U920" i="45"/>
  <c r="I920" i="45"/>
  <c r="U919" i="45"/>
  <c r="V919" i="45"/>
  <c r="M919" i="45"/>
  <c r="K919" i="45"/>
  <c r="I919" i="45"/>
  <c r="G919" i="45"/>
  <c r="V918" i="45"/>
  <c r="U918" i="45"/>
  <c r="V917" i="45"/>
  <c r="H917" i="45"/>
  <c r="G917" i="45"/>
  <c r="U917" i="45"/>
  <c r="U916" i="45"/>
  <c r="V916" i="45"/>
  <c r="M916" i="45"/>
  <c r="K916" i="45"/>
  <c r="I916" i="45"/>
  <c r="G916" i="45"/>
  <c r="U915" i="45"/>
  <c r="V915" i="45"/>
  <c r="M915" i="45"/>
  <c r="K915" i="45"/>
  <c r="I915" i="45"/>
  <c r="G915" i="45"/>
  <c r="U914" i="45"/>
  <c r="U913" i="45"/>
  <c r="U912" i="45"/>
  <c r="V912" i="45"/>
  <c r="H911" i="45"/>
  <c r="G911" i="45"/>
  <c r="V910" i="45"/>
  <c r="U910" i="45"/>
  <c r="I910" i="45"/>
  <c r="V909" i="45"/>
  <c r="U909" i="45"/>
  <c r="M909" i="45"/>
  <c r="K909" i="45"/>
  <c r="H909" i="45"/>
  <c r="G909" i="45"/>
  <c r="I909" i="45"/>
  <c r="V908" i="45"/>
  <c r="U908" i="45"/>
  <c r="I908" i="45"/>
  <c r="G908" i="45"/>
  <c r="H908" i="45" s="1"/>
  <c r="V907" i="45"/>
  <c r="U907" i="45"/>
  <c r="I907" i="45"/>
  <c r="G907" i="45"/>
  <c r="H907" i="45" s="1"/>
  <c r="V906" i="45"/>
  <c r="I906" i="45"/>
  <c r="U906" i="45"/>
  <c r="V905" i="45"/>
  <c r="I905" i="45"/>
  <c r="H905" i="45"/>
  <c r="G905" i="45"/>
  <c r="U905" i="45"/>
  <c r="U904" i="45"/>
  <c r="V903" i="45"/>
  <c r="U903" i="45"/>
  <c r="I903" i="45"/>
  <c r="U902" i="45"/>
  <c r="U901" i="45"/>
  <c r="V901" i="45"/>
  <c r="M901" i="45"/>
  <c r="K901" i="45"/>
  <c r="I901" i="45"/>
  <c r="H901" i="45"/>
  <c r="G901" i="45"/>
  <c r="U900" i="45"/>
  <c r="V900" i="45"/>
  <c r="I900" i="45"/>
  <c r="V899" i="45"/>
  <c r="I899" i="45"/>
  <c r="U899" i="45"/>
  <c r="G898" i="45"/>
  <c r="H898" i="45" s="1"/>
  <c r="U898" i="45"/>
  <c r="U897" i="45"/>
  <c r="G896" i="45"/>
  <c r="H896" i="45" s="1"/>
  <c r="U895" i="45"/>
  <c r="I894" i="45"/>
  <c r="U894" i="45"/>
  <c r="U893" i="45"/>
  <c r="U892" i="45"/>
  <c r="U891" i="45"/>
  <c r="U890" i="45"/>
  <c r="U889" i="45"/>
  <c r="V889" i="45"/>
  <c r="I889" i="45"/>
  <c r="G889" i="45"/>
  <c r="U888" i="45"/>
  <c r="G888" i="45"/>
  <c r="H888" i="45" s="1"/>
  <c r="V887" i="45"/>
  <c r="I887" i="45"/>
  <c r="U887" i="45"/>
  <c r="U886" i="45"/>
  <c r="I886" i="45"/>
  <c r="G886" i="45"/>
  <c r="H886" i="45" s="1"/>
  <c r="K886" i="45"/>
  <c r="V885" i="45"/>
  <c r="K885" i="45"/>
  <c r="M885" i="45" s="1"/>
  <c r="I885" i="45"/>
  <c r="G885" i="45"/>
  <c r="H885" i="45" s="1"/>
  <c r="U885" i="45"/>
  <c r="U884" i="45"/>
  <c r="U883" i="45"/>
  <c r="I883" i="45"/>
  <c r="V882" i="45"/>
  <c r="I882" i="45"/>
  <c r="H882" i="45"/>
  <c r="G882" i="45"/>
  <c r="U882" i="45"/>
  <c r="U880" i="45"/>
  <c r="I880" i="45"/>
  <c r="U879" i="45"/>
  <c r="V878" i="45"/>
  <c r="U878" i="45"/>
  <c r="U877" i="45"/>
  <c r="I876" i="45"/>
  <c r="G876" i="45"/>
  <c r="I875" i="45"/>
  <c r="G875" i="45"/>
  <c r="H875" i="45" s="1"/>
  <c r="U875" i="45"/>
  <c r="V874" i="45"/>
  <c r="K874" i="45"/>
  <c r="I874" i="45"/>
  <c r="G874" i="45"/>
  <c r="H874" i="45" s="1"/>
  <c r="U874" i="45"/>
  <c r="V873" i="45"/>
  <c r="U873" i="45"/>
  <c r="I873" i="45"/>
  <c r="U872" i="45"/>
  <c r="I872" i="45"/>
  <c r="V871" i="45"/>
  <c r="I871" i="45"/>
  <c r="G871" i="45"/>
  <c r="U871" i="45"/>
  <c r="V870" i="45"/>
  <c r="I870" i="45"/>
  <c r="K870" i="45"/>
  <c r="U870" i="45"/>
  <c r="U869" i="45"/>
  <c r="H869" i="45"/>
  <c r="G869" i="45"/>
  <c r="V868" i="45"/>
  <c r="I868" i="45"/>
  <c r="G868" i="45"/>
  <c r="H868" i="45" s="1"/>
  <c r="K868" i="45"/>
  <c r="U868" i="45"/>
  <c r="V867" i="45"/>
  <c r="K867" i="45"/>
  <c r="M867" i="45" s="1"/>
  <c r="G867" i="45"/>
  <c r="U867" i="45"/>
  <c r="V866" i="45"/>
  <c r="I866" i="45"/>
  <c r="U866" i="45"/>
  <c r="V865" i="45"/>
  <c r="I865" i="45"/>
  <c r="K865" i="45"/>
  <c r="U865" i="45"/>
  <c r="G864" i="45"/>
  <c r="U864" i="45"/>
  <c r="H864" i="45"/>
  <c r="V863" i="45"/>
  <c r="I863" i="45"/>
  <c r="G863" i="45"/>
  <c r="K863" i="45"/>
  <c r="U863" i="45"/>
  <c r="U862" i="45"/>
  <c r="V862" i="45"/>
  <c r="I862" i="45"/>
  <c r="M861" i="45"/>
  <c r="K861" i="45"/>
  <c r="I861" i="45"/>
  <c r="H861" i="45"/>
  <c r="G861" i="45"/>
  <c r="G860" i="45"/>
  <c r="U859" i="45"/>
  <c r="U858" i="45"/>
  <c r="U857" i="45"/>
  <c r="I857" i="45"/>
  <c r="V856" i="45"/>
  <c r="I856" i="45"/>
  <c r="U856" i="45"/>
  <c r="U855" i="45"/>
  <c r="I855" i="45"/>
  <c r="U854" i="45"/>
  <c r="V853" i="45"/>
  <c r="U853" i="45"/>
  <c r="U852" i="45"/>
  <c r="K852" i="45"/>
  <c r="I852" i="45"/>
  <c r="G852" i="45"/>
  <c r="H852" i="45"/>
  <c r="U851" i="45"/>
  <c r="I851" i="45"/>
  <c r="U850" i="45"/>
  <c r="V850" i="45"/>
  <c r="I850" i="45"/>
  <c r="G850" i="45"/>
  <c r="H850" i="45" s="1"/>
  <c r="I849" i="45"/>
  <c r="G849" i="45"/>
  <c r="H849" i="45" s="1"/>
  <c r="K849" i="45"/>
  <c r="U849" i="45"/>
  <c r="U848" i="45"/>
  <c r="V848" i="45"/>
  <c r="I848" i="45"/>
  <c r="G848" i="45"/>
  <c r="H848" i="45" s="1"/>
  <c r="U847" i="45"/>
  <c r="V847" i="45"/>
  <c r="K847" i="45"/>
  <c r="G847" i="45"/>
  <c r="H847" i="45" s="1"/>
  <c r="V846" i="45"/>
  <c r="U846" i="45"/>
  <c r="V845" i="45"/>
  <c r="G845" i="45"/>
  <c r="U845" i="45"/>
  <c r="H845" i="45"/>
  <c r="U844" i="45"/>
  <c r="V844" i="45"/>
  <c r="I843" i="45"/>
  <c r="G843" i="45"/>
  <c r="H843" i="45" s="1"/>
  <c r="U843" i="45"/>
  <c r="U842" i="45"/>
  <c r="V842" i="45"/>
  <c r="K842" i="45"/>
  <c r="I842" i="45"/>
  <c r="G842" i="45"/>
  <c r="H842" i="45" s="1"/>
  <c r="U841" i="45"/>
  <c r="I841" i="45"/>
  <c r="V840" i="45"/>
  <c r="M840" i="45"/>
  <c r="I840" i="45"/>
  <c r="H840" i="45"/>
  <c r="G840" i="45"/>
  <c r="K840" i="45"/>
  <c r="U840" i="45"/>
  <c r="U839" i="45"/>
  <c r="V839" i="45"/>
  <c r="I839" i="45"/>
  <c r="H839" i="45"/>
  <c r="G839" i="45"/>
  <c r="I838" i="45"/>
  <c r="G838" i="45"/>
  <c r="H838" i="45" s="1"/>
  <c r="U838" i="45"/>
  <c r="V837" i="45"/>
  <c r="I837" i="45"/>
  <c r="U837" i="45"/>
  <c r="V836" i="45"/>
  <c r="U836" i="45"/>
  <c r="G836" i="45"/>
  <c r="H836" i="45" s="1"/>
  <c r="U835" i="45"/>
  <c r="V835" i="45"/>
  <c r="K835" i="45"/>
  <c r="I835" i="45"/>
  <c r="G835" i="45"/>
  <c r="V834" i="45"/>
  <c r="M834" i="45"/>
  <c r="I834" i="45"/>
  <c r="G834" i="45"/>
  <c r="H834" i="45" s="1"/>
  <c r="K834" i="45"/>
  <c r="U834" i="45"/>
  <c r="U833" i="45"/>
  <c r="I833" i="45"/>
  <c r="G833" i="45"/>
  <c r="H833" i="45" s="1"/>
  <c r="V832" i="45"/>
  <c r="M832" i="45"/>
  <c r="K832" i="45"/>
  <c r="I832" i="45"/>
  <c r="H832" i="45"/>
  <c r="G832" i="45"/>
  <c r="U832" i="45"/>
  <c r="V831" i="45"/>
  <c r="I831" i="45"/>
  <c r="U831" i="45"/>
  <c r="V830" i="45"/>
  <c r="I830" i="45"/>
  <c r="U830" i="45"/>
  <c r="V829" i="45"/>
  <c r="H829" i="45"/>
  <c r="G829" i="45"/>
  <c r="U829" i="45"/>
  <c r="V828" i="45"/>
  <c r="I828" i="45"/>
  <c r="K828" i="45"/>
  <c r="U828" i="45"/>
  <c r="V827" i="45"/>
  <c r="G827" i="45"/>
  <c r="H827" i="45" s="1"/>
  <c r="U827" i="45"/>
  <c r="G826" i="45"/>
  <c r="H826" i="45" s="1"/>
  <c r="U825" i="45"/>
  <c r="U824" i="45"/>
  <c r="H824" i="45"/>
  <c r="G824" i="45"/>
  <c r="I823" i="45"/>
  <c r="U823" i="45"/>
  <c r="G822" i="45"/>
  <c r="U822" i="45"/>
  <c r="H822" i="45"/>
  <c r="U821" i="45"/>
  <c r="U820" i="45"/>
  <c r="I820" i="45"/>
  <c r="I819" i="45"/>
  <c r="G819" i="45"/>
  <c r="H819" i="45" s="1"/>
  <c r="U819" i="45"/>
  <c r="V818" i="45"/>
  <c r="M818" i="45"/>
  <c r="K818" i="45"/>
  <c r="I818" i="45"/>
  <c r="G818" i="45"/>
  <c r="H818" i="45" s="1"/>
  <c r="U818" i="45"/>
  <c r="V817" i="45"/>
  <c r="M817" i="45"/>
  <c r="K817" i="45"/>
  <c r="G817" i="45"/>
  <c r="U817" i="45"/>
  <c r="I817" i="45"/>
  <c r="U816" i="45"/>
  <c r="U815" i="45"/>
  <c r="V814" i="45"/>
  <c r="I814" i="45"/>
  <c r="G814" i="45"/>
  <c r="K814" i="45"/>
  <c r="M814" i="45" s="1"/>
  <c r="U814" i="45"/>
  <c r="U813" i="45"/>
  <c r="U812" i="45"/>
  <c r="U811" i="45"/>
  <c r="V810" i="45"/>
  <c r="M810" i="45"/>
  <c r="K810" i="45"/>
  <c r="I810" i="45"/>
  <c r="G810" i="45"/>
  <c r="U810" i="45"/>
  <c r="H810" i="45"/>
  <c r="U809" i="45"/>
  <c r="V809" i="45"/>
  <c r="I809" i="45"/>
  <c r="G809" i="45"/>
  <c r="H809" i="45" s="1"/>
  <c r="U808" i="45"/>
  <c r="U807" i="45"/>
  <c r="U806" i="45"/>
  <c r="V805" i="45"/>
  <c r="U805" i="45"/>
  <c r="I805" i="45"/>
  <c r="I804" i="45"/>
  <c r="U804" i="45"/>
  <c r="V803" i="45"/>
  <c r="I803" i="45"/>
  <c r="G803" i="45"/>
  <c r="H803" i="45" s="1"/>
  <c r="U803" i="45"/>
  <c r="V802" i="45"/>
  <c r="I802" i="45"/>
  <c r="K802" i="45"/>
  <c r="U802" i="45"/>
  <c r="V800" i="45"/>
  <c r="M800" i="45"/>
  <c r="K800" i="45"/>
  <c r="I800" i="45"/>
  <c r="G800" i="45"/>
  <c r="U800" i="45"/>
  <c r="H800" i="45"/>
  <c r="U799" i="45"/>
  <c r="U798" i="45"/>
  <c r="U797" i="45"/>
  <c r="U796" i="45"/>
  <c r="V795" i="45"/>
  <c r="G795" i="45"/>
  <c r="U795" i="45"/>
  <c r="H795" i="45"/>
  <c r="U794" i="45"/>
  <c r="V794" i="45"/>
  <c r="U793" i="45"/>
  <c r="V792" i="45"/>
  <c r="U792" i="45"/>
  <c r="G791" i="45"/>
  <c r="H791" i="45" s="1"/>
  <c r="V790" i="45"/>
  <c r="I790" i="45"/>
  <c r="G790" i="45"/>
  <c r="H790" i="45" s="1"/>
  <c r="U790" i="45"/>
  <c r="U789" i="45"/>
  <c r="V789" i="45"/>
  <c r="K789" i="45"/>
  <c r="I789" i="45"/>
  <c r="G789" i="45"/>
  <c r="V788" i="45"/>
  <c r="I788" i="45"/>
  <c r="U788" i="45"/>
  <c r="V785" i="45"/>
  <c r="U785" i="45"/>
  <c r="V784" i="45"/>
  <c r="K784" i="45"/>
  <c r="I784" i="45"/>
  <c r="G784" i="45"/>
  <c r="H784" i="45" s="1"/>
  <c r="U784" i="45"/>
  <c r="U783" i="45"/>
  <c r="V783" i="45"/>
  <c r="I783" i="45"/>
  <c r="U782" i="45"/>
  <c r="I782" i="45"/>
  <c r="U781" i="45"/>
  <c r="V781" i="45"/>
  <c r="K781" i="45"/>
  <c r="I781" i="45"/>
  <c r="G781" i="45"/>
  <c r="U780" i="45"/>
  <c r="V780" i="45"/>
  <c r="I780" i="45"/>
  <c r="G780" i="45"/>
  <c r="V779" i="45"/>
  <c r="U779" i="45"/>
  <c r="U778" i="45"/>
  <c r="I778" i="45"/>
  <c r="G778" i="45"/>
  <c r="U777" i="45"/>
  <c r="I777" i="45"/>
  <c r="G777" i="45"/>
  <c r="H777" i="45" s="1"/>
  <c r="V776" i="45"/>
  <c r="I776" i="45"/>
  <c r="U776" i="45"/>
  <c r="V775" i="45"/>
  <c r="U775" i="45"/>
  <c r="U774" i="45"/>
  <c r="V774" i="45"/>
  <c r="V773" i="45"/>
  <c r="I773" i="45"/>
  <c r="U773" i="45"/>
  <c r="U772" i="45"/>
  <c r="V771" i="45"/>
  <c r="U771" i="45"/>
  <c r="I771" i="45"/>
  <c r="G771" i="45"/>
  <c r="H771" i="45"/>
  <c r="U770" i="45"/>
  <c r="U769" i="45"/>
  <c r="U768" i="45"/>
  <c r="I767" i="45"/>
  <c r="U767" i="45"/>
  <c r="V767" i="45"/>
  <c r="V766" i="45"/>
  <c r="I766" i="45"/>
  <c r="U766" i="45"/>
  <c r="U765" i="45"/>
  <c r="I765" i="45"/>
  <c r="K765" i="45"/>
  <c r="V765" i="45"/>
  <c r="U763" i="45"/>
  <c r="U762" i="45"/>
  <c r="V761" i="45"/>
  <c r="I761" i="45"/>
  <c r="K761" i="45"/>
  <c r="U761" i="45"/>
  <c r="U760" i="45"/>
  <c r="I760" i="45"/>
  <c r="V759" i="45"/>
  <c r="I759" i="45"/>
  <c r="G759" i="45"/>
  <c r="H759" i="45" s="1"/>
  <c r="U759" i="45"/>
  <c r="V758" i="45"/>
  <c r="K758" i="45"/>
  <c r="M758" i="45" s="1"/>
  <c r="I758" i="45"/>
  <c r="H758" i="45"/>
  <c r="G758" i="45"/>
  <c r="U758" i="45"/>
  <c r="V757" i="45"/>
  <c r="I757" i="45"/>
  <c r="U757" i="45"/>
  <c r="V756" i="45"/>
  <c r="I756" i="45"/>
  <c r="U756" i="45"/>
  <c r="G755" i="45"/>
  <c r="H755" i="45"/>
  <c r="I754" i="45"/>
  <c r="U754" i="45"/>
  <c r="U753" i="45"/>
  <c r="K753" i="45"/>
  <c r="I753" i="45"/>
  <c r="H753" i="45"/>
  <c r="G753" i="45"/>
  <c r="M753" i="45"/>
  <c r="I752" i="45"/>
  <c r="U752" i="45"/>
  <c r="V751" i="45"/>
  <c r="M751" i="45"/>
  <c r="I751" i="45"/>
  <c r="G751" i="45"/>
  <c r="H751" i="45" s="1"/>
  <c r="K751" i="45"/>
  <c r="U751" i="45"/>
  <c r="U750" i="45"/>
  <c r="V750" i="45"/>
  <c r="I750" i="45"/>
  <c r="K750" i="45"/>
  <c r="V749" i="45"/>
  <c r="I749" i="45"/>
  <c r="U749" i="45"/>
  <c r="U748" i="45"/>
  <c r="V748" i="45"/>
  <c r="M748" i="45"/>
  <c r="I748" i="45"/>
  <c r="K748" i="45"/>
  <c r="U747" i="45"/>
  <c r="V747" i="45"/>
  <c r="V746" i="45"/>
  <c r="I746" i="45"/>
  <c r="U746" i="45"/>
  <c r="G746" i="45"/>
  <c r="H746" i="45" s="1"/>
  <c r="U745" i="45"/>
  <c r="V745" i="45"/>
  <c r="M745" i="45"/>
  <c r="K745" i="45"/>
  <c r="I745" i="45"/>
  <c r="G745" i="45"/>
  <c r="H745" i="45" s="1"/>
  <c r="U744" i="45"/>
  <c r="V744" i="45"/>
  <c r="K744" i="45"/>
  <c r="I744" i="45"/>
  <c r="G744" i="45"/>
  <c r="H744" i="45" s="1"/>
  <c r="V743" i="45"/>
  <c r="U743" i="45"/>
  <c r="I742" i="45"/>
  <c r="U742" i="45"/>
  <c r="U741" i="45"/>
  <c r="U740" i="45"/>
  <c r="V739" i="45"/>
  <c r="U739" i="45"/>
  <c r="U738" i="45"/>
  <c r="V738" i="45"/>
  <c r="V737" i="45"/>
  <c r="U737" i="45"/>
  <c r="U736" i="45"/>
  <c r="U735" i="45"/>
  <c r="U734" i="45"/>
  <c r="V734" i="45"/>
  <c r="K734" i="45"/>
  <c r="I734" i="45"/>
  <c r="G734" i="45"/>
  <c r="H734" i="45"/>
  <c r="U733" i="45"/>
  <c r="U732" i="45"/>
  <c r="V732" i="45"/>
  <c r="M731" i="45"/>
  <c r="K731" i="45"/>
  <c r="I731" i="45"/>
  <c r="G731" i="45"/>
  <c r="H731" i="45"/>
  <c r="V730" i="45"/>
  <c r="K730" i="45"/>
  <c r="I730" i="45"/>
  <c r="G730" i="45"/>
  <c r="U730" i="45"/>
  <c r="H730" i="45"/>
  <c r="V729" i="45"/>
  <c r="K729" i="45"/>
  <c r="I729" i="45"/>
  <c r="G729" i="45"/>
  <c r="U729" i="45"/>
  <c r="H729" i="45"/>
  <c r="U728" i="45"/>
  <c r="I728" i="45"/>
  <c r="V727" i="45"/>
  <c r="U727" i="45"/>
  <c r="U726" i="45"/>
  <c r="U725" i="45"/>
  <c r="V725" i="45"/>
  <c r="U724" i="45"/>
  <c r="V723" i="45"/>
  <c r="U723" i="45"/>
  <c r="U722" i="45"/>
  <c r="V721" i="45"/>
  <c r="I721" i="45"/>
  <c r="U721" i="45"/>
  <c r="U720" i="45"/>
  <c r="U719" i="45"/>
  <c r="V718" i="45"/>
  <c r="U718" i="45"/>
  <c r="U717" i="45"/>
  <c r="U715" i="45"/>
  <c r="V715" i="45"/>
  <c r="V714" i="45"/>
  <c r="U714" i="45"/>
  <c r="U713" i="45"/>
  <c r="V712" i="45"/>
  <c r="M712" i="45"/>
  <c r="K712" i="45"/>
  <c r="I712" i="45"/>
  <c r="H712" i="45"/>
  <c r="G712" i="45"/>
  <c r="U712" i="45"/>
  <c r="U711" i="45"/>
  <c r="U710" i="45"/>
  <c r="V710" i="45"/>
  <c r="U709" i="45"/>
  <c r="U708" i="45"/>
  <c r="U707" i="45"/>
  <c r="K706" i="45"/>
  <c r="I706" i="45"/>
  <c r="G706" i="45"/>
  <c r="U705" i="45"/>
  <c r="V704" i="45"/>
  <c r="I704" i="45"/>
  <c r="U704" i="45"/>
  <c r="V703" i="45"/>
  <c r="U703" i="45"/>
  <c r="V702" i="45"/>
  <c r="U702" i="45"/>
  <c r="I701" i="45"/>
  <c r="V700" i="45"/>
  <c r="M700" i="45"/>
  <c r="K700" i="45"/>
  <c r="I700" i="45"/>
  <c r="G700" i="45"/>
  <c r="H700" i="45" s="1"/>
  <c r="U700" i="45"/>
  <c r="U699" i="45"/>
  <c r="V699" i="45"/>
  <c r="M699" i="45"/>
  <c r="K699" i="45"/>
  <c r="I699" i="45"/>
  <c r="G699" i="45"/>
  <c r="H699" i="45" s="1"/>
  <c r="U698" i="45"/>
  <c r="U697" i="45"/>
  <c r="V697" i="45"/>
  <c r="I697" i="45"/>
  <c r="U696" i="45"/>
  <c r="U695" i="45"/>
  <c r="U694" i="45"/>
  <c r="I694" i="45"/>
  <c r="K694" i="45"/>
  <c r="V694" i="45"/>
  <c r="U693" i="45"/>
  <c r="I693" i="45"/>
  <c r="U692" i="45"/>
  <c r="V692" i="45"/>
  <c r="I692" i="45"/>
  <c r="K692" i="45"/>
  <c r="U691" i="45"/>
  <c r="V690" i="45"/>
  <c r="M690" i="45"/>
  <c r="K690" i="45"/>
  <c r="I690" i="45"/>
  <c r="G690" i="45"/>
  <c r="H690" i="45" s="1"/>
  <c r="U690" i="45"/>
  <c r="U689" i="45"/>
  <c r="U688" i="45"/>
  <c r="V688" i="45"/>
  <c r="I688" i="45"/>
  <c r="U687" i="45"/>
  <c r="V687" i="45"/>
  <c r="U686" i="45"/>
  <c r="U685" i="45"/>
  <c r="I685" i="45"/>
  <c r="U684" i="45"/>
  <c r="U683" i="45"/>
  <c r="U682" i="45"/>
  <c r="U681" i="45"/>
  <c r="V681" i="45"/>
  <c r="G680" i="45"/>
  <c r="U680" i="45"/>
  <c r="V679" i="45"/>
  <c r="I679" i="45"/>
  <c r="U679" i="45"/>
  <c r="U678" i="45"/>
  <c r="V678" i="45"/>
  <c r="U677" i="45"/>
  <c r="U676" i="45"/>
  <c r="V676" i="45"/>
  <c r="I676" i="45"/>
  <c r="G676" i="45"/>
  <c r="H676" i="45"/>
  <c r="V675" i="45"/>
  <c r="U675" i="45"/>
  <c r="U674" i="45"/>
  <c r="U673" i="45"/>
  <c r="V673" i="45"/>
  <c r="U672" i="45"/>
  <c r="V671" i="45"/>
  <c r="U671" i="45"/>
  <c r="U670" i="45"/>
  <c r="U669" i="45"/>
  <c r="V668" i="45"/>
  <c r="U668" i="45"/>
  <c r="U667" i="45"/>
  <c r="V666" i="45"/>
  <c r="U666" i="45"/>
  <c r="I666" i="45"/>
  <c r="K666" i="45"/>
  <c r="U665" i="45"/>
  <c r="U664" i="45"/>
  <c r="U663" i="45"/>
  <c r="U662" i="45"/>
  <c r="V662" i="45"/>
  <c r="I662" i="45"/>
  <c r="U660" i="45"/>
  <c r="U659" i="45"/>
  <c r="V659" i="45"/>
  <c r="U658" i="45"/>
  <c r="V657" i="45"/>
  <c r="G657" i="45"/>
  <c r="U657" i="45"/>
  <c r="U656" i="45"/>
  <c r="I656" i="45"/>
  <c r="U655" i="45"/>
  <c r="V655" i="45"/>
  <c r="U654" i="45"/>
  <c r="U653" i="45"/>
  <c r="I652" i="45"/>
  <c r="G652" i="45"/>
  <c r="H652" i="45" s="1"/>
  <c r="U652" i="45"/>
  <c r="V650" i="45"/>
  <c r="U650" i="45"/>
  <c r="I650" i="45"/>
  <c r="V649" i="45"/>
  <c r="I649" i="45"/>
  <c r="G649" i="45"/>
  <c r="U649" i="45"/>
  <c r="U648" i="45"/>
  <c r="I647" i="45"/>
  <c r="U647" i="45"/>
  <c r="I646" i="45"/>
  <c r="G646" i="45"/>
  <c r="H646" i="45" s="1"/>
  <c r="K646" i="45"/>
  <c r="U646" i="45"/>
  <c r="V645" i="45"/>
  <c r="I645" i="45"/>
  <c r="U645" i="45"/>
  <c r="U644" i="45"/>
  <c r="V644" i="45"/>
  <c r="I644" i="45"/>
  <c r="U643" i="45"/>
  <c r="V643" i="45"/>
  <c r="V642" i="45"/>
  <c r="I642" i="45"/>
  <c r="U642" i="45"/>
  <c r="U641" i="45"/>
  <c r="V641" i="45"/>
  <c r="M641" i="45"/>
  <c r="K641" i="45"/>
  <c r="I641" i="45"/>
  <c r="H641" i="45"/>
  <c r="G641" i="45"/>
  <c r="I640" i="45"/>
  <c r="U639" i="45"/>
  <c r="I639" i="45"/>
  <c r="U638" i="45"/>
  <c r="V638" i="45"/>
  <c r="M638" i="45"/>
  <c r="K638" i="45"/>
  <c r="G638" i="45"/>
  <c r="V637" i="45"/>
  <c r="H637" i="45"/>
  <c r="G637" i="45"/>
  <c r="U637" i="45"/>
  <c r="U635" i="45"/>
  <c r="V635" i="45"/>
  <c r="V634" i="45"/>
  <c r="M634" i="45"/>
  <c r="K634" i="45"/>
  <c r="I634" i="45"/>
  <c r="G634" i="45"/>
  <c r="H634" i="45" s="1"/>
  <c r="U634" i="45"/>
  <c r="U633" i="45"/>
  <c r="V632" i="45"/>
  <c r="U632" i="45"/>
  <c r="U631" i="45"/>
  <c r="V630" i="45"/>
  <c r="U630" i="45"/>
  <c r="U629" i="45"/>
  <c r="V629" i="45"/>
  <c r="I629" i="45"/>
  <c r="U628" i="45"/>
  <c r="I628" i="45"/>
  <c r="V627" i="45"/>
  <c r="U627" i="45"/>
  <c r="U626" i="45"/>
  <c r="U625" i="45"/>
  <c r="V625" i="45"/>
  <c r="I624" i="45"/>
  <c r="U624" i="45"/>
  <c r="V624" i="45"/>
  <c r="V623" i="45"/>
  <c r="M623" i="45"/>
  <c r="K623" i="45"/>
  <c r="I623" i="45"/>
  <c r="H623" i="45"/>
  <c r="G623" i="45"/>
  <c r="U623" i="45"/>
  <c r="V622" i="45"/>
  <c r="U622" i="45"/>
  <c r="I622" i="45"/>
  <c r="V621" i="45"/>
  <c r="I621" i="45"/>
  <c r="H621" i="45"/>
  <c r="G621" i="45"/>
  <c r="U621" i="45"/>
  <c r="I620" i="45"/>
  <c r="H620" i="45"/>
  <c r="G620" i="45"/>
  <c r="U620" i="45"/>
  <c r="V620" i="45"/>
  <c r="V619" i="45"/>
  <c r="U619" i="45"/>
  <c r="I619" i="45"/>
  <c r="U618" i="45"/>
  <c r="V618" i="45"/>
  <c r="G618" i="45"/>
  <c r="H618" i="45" s="1"/>
  <c r="V617" i="45"/>
  <c r="U617" i="45"/>
  <c r="M617" i="45"/>
  <c r="I617" i="45"/>
  <c r="G617" i="45"/>
  <c r="H617" i="45" s="1"/>
  <c r="K617" i="45"/>
  <c r="I616" i="45"/>
  <c r="U615" i="45"/>
  <c r="V615" i="45"/>
  <c r="V614" i="45"/>
  <c r="I614" i="45"/>
  <c r="U614" i="45"/>
  <c r="V613" i="45"/>
  <c r="U613" i="45"/>
  <c r="U612" i="45"/>
  <c r="U611" i="45"/>
  <c r="H611" i="45"/>
  <c r="G611" i="45"/>
  <c r="V610" i="45"/>
  <c r="U610" i="45"/>
  <c r="V609" i="45"/>
  <c r="I609" i="45"/>
  <c r="U609" i="45"/>
  <c r="U608" i="45"/>
  <c r="V608" i="45"/>
  <c r="K608" i="45"/>
  <c r="I608" i="45"/>
  <c r="G608" i="45"/>
  <c r="H608" i="45" s="1"/>
  <c r="V607" i="45"/>
  <c r="K607" i="45"/>
  <c r="M607" i="45" s="1"/>
  <c r="I607" i="45"/>
  <c r="H607" i="45"/>
  <c r="G607" i="45"/>
  <c r="U607" i="45"/>
  <c r="G606" i="45"/>
  <c r="H606" i="45"/>
  <c r="I605" i="45"/>
  <c r="G605" i="45"/>
  <c r="U604" i="45"/>
  <c r="V604" i="45"/>
  <c r="I604" i="45"/>
  <c r="U603" i="45"/>
  <c r="V602" i="45"/>
  <c r="I602" i="45"/>
  <c r="G602" i="45"/>
  <c r="U602" i="45"/>
  <c r="U601" i="45"/>
  <c r="V600" i="45"/>
  <c r="I600" i="45"/>
  <c r="U600" i="45"/>
  <c r="V599" i="45"/>
  <c r="I599" i="45"/>
  <c r="U599" i="45"/>
  <c r="U598" i="45"/>
  <c r="V597" i="45"/>
  <c r="M597" i="45"/>
  <c r="K597" i="45"/>
  <c r="I597" i="45"/>
  <c r="G597" i="45"/>
  <c r="H597" i="45" s="1"/>
  <c r="U597" i="45"/>
  <c r="U596" i="45"/>
  <c r="V596" i="45"/>
  <c r="I596" i="45"/>
  <c r="G596" i="45"/>
  <c r="H596" i="45" s="1"/>
  <c r="V595" i="45"/>
  <c r="U595" i="45"/>
  <c r="I595" i="45"/>
  <c r="G595" i="45"/>
  <c r="H595" i="45"/>
  <c r="U594" i="45"/>
  <c r="V594" i="45"/>
  <c r="G594" i="45"/>
  <c r="H594" i="45"/>
  <c r="U593" i="45"/>
  <c r="V593" i="45"/>
  <c r="I593" i="45"/>
  <c r="U592" i="45"/>
  <c r="I591" i="45"/>
  <c r="G591" i="45"/>
  <c r="K591" i="45"/>
  <c r="M591" i="45" s="1"/>
  <c r="U591" i="45"/>
  <c r="U590" i="45"/>
  <c r="G590" i="45"/>
  <c r="V589" i="45"/>
  <c r="I589" i="45"/>
  <c r="U589" i="45"/>
  <c r="U588" i="45"/>
  <c r="I588" i="45"/>
  <c r="V588" i="45"/>
  <c r="U587" i="45"/>
  <c r="I587" i="45"/>
  <c r="V586" i="45"/>
  <c r="K586" i="45"/>
  <c r="I586" i="45"/>
  <c r="G586" i="45"/>
  <c r="U586" i="45"/>
  <c r="H586" i="45"/>
  <c r="V585" i="45"/>
  <c r="K585" i="45"/>
  <c r="I585" i="45"/>
  <c r="H585" i="45"/>
  <c r="G585" i="45"/>
  <c r="U585" i="45"/>
  <c r="V584" i="45"/>
  <c r="I584" i="45"/>
  <c r="U584" i="45"/>
  <c r="V583" i="45"/>
  <c r="U583" i="45"/>
  <c r="M583" i="45"/>
  <c r="K583" i="45"/>
  <c r="I583" i="45"/>
  <c r="G583" i="45"/>
  <c r="H583" i="45"/>
  <c r="V582" i="45"/>
  <c r="M582" i="45"/>
  <c r="K582" i="45"/>
  <c r="I582" i="45"/>
  <c r="G582" i="45"/>
  <c r="U582" i="45"/>
  <c r="H582" i="45"/>
  <c r="V581" i="45"/>
  <c r="M581" i="45"/>
  <c r="K581" i="45"/>
  <c r="I581" i="45"/>
  <c r="G581" i="45"/>
  <c r="U581" i="45"/>
  <c r="H581" i="45"/>
  <c r="V580" i="45"/>
  <c r="U580" i="45"/>
  <c r="I580" i="45"/>
  <c r="G580" i="45"/>
  <c r="H580" i="45"/>
  <c r="U579" i="45"/>
  <c r="M578" i="45"/>
  <c r="I578" i="45"/>
  <c r="G578" i="45"/>
  <c r="K578" i="45"/>
  <c r="U578" i="45"/>
  <c r="H578" i="45"/>
  <c r="G577" i="45"/>
  <c r="H577" i="45" s="1"/>
  <c r="U577" i="45"/>
  <c r="U576" i="45"/>
  <c r="V576" i="45"/>
  <c r="U575" i="45"/>
  <c r="I574" i="45"/>
  <c r="U574" i="45"/>
  <c r="V573" i="45"/>
  <c r="I573" i="45"/>
  <c r="G573" i="45"/>
  <c r="H573" i="45" s="1"/>
  <c r="K573" i="45"/>
  <c r="U573" i="45"/>
  <c r="U572" i="45"/>
  <c r="V572" i="45"/>
  <c r="V571" i="45"/>
  <c r="M571" i="45"/>
  <c r="K571" i="45"/>
  <c r="I571" i="45"/>
  <c r="G571" i="45"/>
  <c r="H571" i="45" s="1"/>
  <c r="U571" i="45"/>
  <c r="U570" i="45"/>
  <c r="V570" i="45"/>
  <c r="V569" i="45"/>
  <c r="I569" i="45"/>
  <c r="U569" i="45"/>
  <c r="U568" i="45"/>
  <c r="I567" i="45"/>
  <c r="G567" i="45"/>
  <c r="K567" i="45"/>
  <c r="U567" i="45"/>
  <c r="V567" i="45"/>
  <c r="I566" i="45"/>
  <c r="U565" i="45"/>
  <c r="V565" i="45"/>
  <c r="I565" i="45"/>
  <c r="U564" i="45"/>
  <c r="U563" i="45"/>
  <c r="U562" i="45"/>
  <c r="V561" i="45"/>
  <c r="U561" i="45"/>
  <c r="V560" i="45"/>
  <c r="I560" i="45"/>
  <c r="U560" i="45"/>
  <c r="V559" i="45"/>
  <c r="U559" i="45"/>
  <c r="I559" i="45"/>
  <c r="V558" i="45"/>
  <c r="U558" i="45"/>
  <c r="U557" i="45"/>
  <c r="G557" i="45"/>
  <c r="V556" i="45"/>
  <c r="U556" i="45"/>
  <c r="U555" i="45"/>
  <c r="I555" i="45"/>
  <c r="V554" i="45"/>
  <c r="G554" i="45"/>
  <c r="U554" i="45"/>
  <c r="U553" i="45"/>
  <c r="V552" i="45"/>
  <c r="I552" i="45"/>
  <c r="U552" i="45"/>
  <c r="U551" i="45"/>
  <c r="V550" i="45"/>
  <c r="U550" i="45"/>
  <c r="V549" i="45"/>
  <c r="I549" i="45"/>
  <c r="U549" i="45"/>
  <c r="U548" i="45"/>
  <c r="G547" i="45"/>
  <c r="H547" i="45" s="1"/>
  <c r="U547" i="45"/>
  <c r="U546" i="45"/>
  <c r="H546" i="45"/>
  <c r="G546" i="45"/>
  <c r="U545" i="45"/>
  <c r="V544" i="45"/>
  <c r="I544" i="45"/>
  <c r="U544" i="45"/>
  <c r="U543" i="45"/>
  <c r="V542" i="45"/>
  <c r="I542" i="45"/>
  <c r="U542" i="45"/>
  <c r="K541" i="45"/>
  <c r="I541" i="45"/>
  <c r="G541" i="45"/>
  <c r="H541" i="45" s="1"/>
  <c r="U540" i="45"/>
  <c r="V540" i="45"/>
  <c r="U539" i="45"/>
  <c r="U538" i="45"/>
  <c r="U537" i="45"/>
  <c r="I536" i="45"/>
  <c r="H536" i="45"/>
  <c r="G536" i="45"/>
  <c r="U536" i="45"/>
  <c r="I535" i="45"/>
  <c r="G535" i="45"/>
  <c r="K535" i="45"/>
  <c r="U535" i="45"/>
  <c r="V535" i="45"/>
  <c r="U534" i="45"/>
  <c r="U533" i="45"/>
  <c r="V533" i="45"/>
  <c r="U532" i="45"/>
  <c r="I531" i="45"/>
  <c r="V530" i="45"/>
  <c r="I530" i="45"/>
  <c r="U530" i="45"/>
  <c r="U529" i="45"/>
  <c r="V529" i="45"/>
  <c r="K529" i="45"/>
  <c r="I529" i="45"/>
  <c r="G529" i="45"/>
  <c r="V528" i="45"/>
  <c r="U528" i="45"/>
  <c r="I527" i="45"/>
  <c r="I526" i="45"/>
  <c r="G526" i="45"/>
  <c r="H526" i="45"/>
  <c r="I525" i="45"/>
  <c r="G525" i="45"/>
  <c r="U524" i="45"/>
  <c r="U523" i="45"/>
  <c r="I523" i="45"/>
  <c r="U522" i="45"/>
  <c r="V522" i="45"/>
  <c r="I522" i="45"/>
  <c r="G522" i="45"/>
  <c r="H522" i="45"/>
  <c r="G521" i="45"/>
  <c r="H521" i="45" s="1"/>
  <c r="U521" i="45"/>
  <c r="I520" i="45"/>
  <c r="U520" i="45"/>
  <c r="U519" i="45"/>
  <c r="V519" i="45"/>
  <c r="I519" i="45"/>
  <c r="H519" i="45"/>
  <c r="G519" i="45"/>
  <c r="U518" i="45"/>
  <c r="U517" i="45"/>
  <c r="V516" i="45"/>
  <c r="U516" i="45"/>
  <c r="V515" i="45"/>
  <c r="U515" i="45"/>
  <c r="U514" i="45"/>
  <c r="V513" i="45"/>
  <c r="K513" i="45"/>
  <c r="I513" i="45"/>
  <c r="G513" i="45"/>
  <c r="H513" i="45" s="1"/>
  <c r="U513" i="45"/>
  <c r="H512" i="45"/>
  <c r="G512" i="45"/>
  <c r="U512" i="45"/>
  <c r="U511" i="45"/>
  <c r="U510" i="45"/>
  <c r="I510" i="45"/>
  <c r="V510" i="45"/>
  <c r="I509" i="45"/>
  <c r="K509" i="45"/>
  <c r="U509" i="45"/>
  <c r="V509" i="45"/>
  <c r="I508" i="45"/>
  <c r="U508" i="45"/>
  <c r="V508" i="45"/>
  <c r="V507" i="45"/>
  <c r="U507" i="45"/>
  <c r="U506" i="45"/>
  <c r="V506" i="45"/>
  <c r="V505" i="45"/>
  <c r="I505" i="45"/>
  <c r="G505" i="45"/>
  <c r="K505" i="45"/>
  <c r="U505" i="45"/>
  <c r="V503" i="45"/>
  <c r="U503" i="45"/>
  <c r="I503" i="45"/>
  <c r="G503" i="45"/>
  <c r="H503" i="45" s="1"/>
  <c r="K503" i="45"/>
  <c r="U502" i="45"/>
  <c r="V502" i="45"/>
  <c r="I502" i="45"/>
  <c r="G502" i="45"/>
  <c r="H502" i="45" s="1"/>
  <c r="V501" i="45"/>
  <c r="I501" i="45"/>
  <c r="U501" i="45"/>
  <c r="V500" i="45"/>
  <c r="K500" i="45"/>
  <c r="M500" i="45" s="1"/>
  <c r="I500" i="45"/>
  <c r="H500" i="45"/>
  <c r="G500" i="45"/>
  <c r="U500" i="45"/>
  <c r="U499" i="45"/>
  <c r="V499" i="45"/>
  <c r="I499" i="45"/>
  <c r="G499" i="45"/>
  <c r="H499" i="45" s="1"/>
  <c r="K499" i="45"/>
  <c r="M499" i="45" s="1"/>
  <c r="U498" i="45"/>
  <c r="V498" i="45"/>
  <c r="I498" i="45"/>
  <c r="U497" i="45"/>
  <c r="V497" i="45"/>
  <c r="I497" i="45"/>
  <c r="V496" i="45"/>
  <c r="H496" i="45"/>
  <c r="G496" i="45"/>
  <c r="U496" i="45"/>
  <c r="U495" i="45"/>
  <c r="V495" i="45"/>
  <c r="V493" i="45"/>
  <c r="U493" i="45"/>
  <c r="U492" i="45"/>
  <c r="U491" i="45"/>
  <c r="U490" i="45"/>
  <c r="U489" i="45"/>
  <c r="V488" i="45"/>
  <c r="I488" i="45"/>
  <c r="U488" i="45"/>
  <c r="U487" i="45"/>
  <c r="I487" i="45"/>
  <c r="U486" i="45"/>
  <c r="U485" i="45"/>
  <c r="I485" i="45"/>
  <c r="H485" i="45"/>
  <c r="G485" i="45"/>
  <c r="U484" i="45"/>
  <c r="V484" i="45"/>
  <c r="I484" i="45"/>
  <c r="G484" i="45"/>
  <c r="H484" i="45" s="1"/>
  <c r="K484" i="45"/>
  <c r="U483" i="45"/>
  <c r="M483" i="45"/>
  <c r="K483" i="45"/>
  <c r="I483" i="45"/>
  <c r="G483" i="45"/>
  <c r="H483" i="45" s="1"/>
  <c r="U482" i="45"/>
  <c r="M482" i="45"/>
  <c r="K482" i="45"/>
  <c r="I482" i="45"/>
  <c r="G482" i="45"/>
  <c r="H482" i="45" s="1"/>
  <c r="U481" i="45"/>
  <c r="V481" i="45"/>
  <c r="K481" i="45"/>
  <c r="I481" i="45"/>
  <c r="G481" i="45"/>
  <c r="H481" i="45" s="1"/>
  <c r="V480" i="45"/>
  <c r="I480" i="45"/>
  <c r="G480" i="45"/>
  <c r="H480" i="45" s="1"/>
  <c r="U480" i="45"/>
  <c r="U479" i="45"/>
  <c r="V479" i="45"/>
  <c r="I479" i="45"/>
  <c r="U478" i="45"/>
  <c r="I478" i="45"/>
  <c r="U477" i="45"/>
  <c r="V476" i="45"/>
  <c r="U476" i="45"/>
  <c r="I476" i="45"/>
  <c r="U475" i="45"/>
  <c r="V474" i="45"/>
  <c r="I474" i="45"/>
  <c r="U474" i="45"/>
  <c r="U473" i="45"/>
  <c r="U472" i="45"/>
  <c r="V472" i="45"/>
  <c r="I472" i="45"/>
  <c r="M471" i="45"/>
  <c r="K471" i="45"/>
  <c r="I471" i="45"/>
  <c r="G471" i="45"/>
  <c r="U470" i="45"/>
  <c r="U469" i="45"/>
  <c r="I469" i="45"/>
  <c r="U468" i="45"/>
  <c r="G468" i="45"/>
  <c r="U467" i="45"/>
  <c r="V467" i="45"/>
  <c r="U466" i="45"/>
  <c r="V465" i="45"/>
  <c r="U465" i="45"/>
  <c r="U464" i="45"/>
  <c r="V464" i="45"/>
  <c r="V463" i="45"/>
  <c r="M463" i="45"/>
  <c r="K463" i="45"/>
  <c r="H463" i="45"/>
  <c r="G463" i="45"/>
  <c r="U463" i="45"/>
  <c r="U462" i="45"/>
  <c r="V462" i="45"/>
  <c r="I462" i="45"/>
  <c r="U461" i="45"/>
  <c r="U460" i="45"/>
  <c r="V459" i="45"/>
  <c r="U459" i="45"/>
  <c r="V458" i="45"/>
  <c r="U458" i="45"/>
  <c r="U457" i="45"/>
  <c r="U456" i="45"/>
  <c r="V455" i="45"/>
  <c r="M455" i="45"/>
  <c r="I455" i="45"/>
  <c r="G455" i="45"/>
  <c r="K455" i="45"/>
  <c r="U455" i="45"/>
  <c r="V454" i="45"/>
  <c r="U454" i="45"/>
  <c r="U453" i="45"/>
  <c r="U452" i="45"/>
  <c r="U451" i="45"/>
  <c r="V450" i="45"/>
  <c r="U450" i="45"/>
  <c r="V449" i="45"/>
  <c r="U449" i="45"/>
  <c r="V448" i="45"/>
  <c r="M448" i="45"/>
  <c r="I448" i="45"/>
  <c r="G448" i="45"/>
  <c r="K448" i="45"/>
  <c r="U448" i="45"/>
  <c r="H448" i="45"/>
  <c r="V447" i="45"/>
  <c r="M447" i="45"/>
  <c r="I447" i="45"/>
  <c r="G447" i="45"/>
  <c r="H447" i="45" s="1"/>
  <c r="K447" i="45"/>
  <c r="U447" i="45"/>
  <c r="I446" i="45"/>
  <c r="U445" i="45"/>
  <c r="V444" i="45"/>
  <c r="I444" i="45"/>
  <c r="U444" i="45"/>
  <c r="U443" i="45"/>
  <c r="V443" i="45"/>
  <c r="U442" i="45"/>
  <c r="I442" i="45"/>
  <c r="U440" i="45"/>
  <c r="U439" i="45"/>
  <c r="I438" i="45"/>
  <c r="U438" i="45"/>
  <c r="I437" i="45"/>
  <c r="U437" i="45"/>
  <c r="V436" i="45"/>
  <c r="U436" i="45"/>
  <c r="I436" i="45"/>
  <c r="V435" i="45"/>
  <c r="I435" i="45"/>
  <c r="U435" i="45"/>
  <c r="U434" i="45"/>
  <c r="U433" i="45"/>
  <c r="I432" i="45"/>
  <c r="G432" i="45"/>
  <c r="U432" i="45"/>
  <c r="V431" i="45"/>
  <c r="M431" i="45"/>
  <c r="K431" i="45"/>
  <c r="I431" i="45"/>
  <c r="G431" i="45"/>
  <c r="H431" i="45" s="1"/>
  <c r="U431" i="45"/>
  <c r="V430" i="45"/>
  <c r="K430" i="45"/>
  <c r="M430" i="45" s="1"/>
  <c r="H430" i="45"/>
  <c r="G430" i="45"/>
  <c r="U430" i="45"/>
  <c r="V429" i="45"/>
  <c r="I429" i="45"/>
  <c r="K429" i="45"/>
  <c r="M429" i="45" s="1"/>
  <c r="U429" i="45"/>
  <c r="U428" i="45"/>
  <c r="V428" i="45"/>
  <c r="I428" i="45"/>
  <c r="K428" i="45"/>
  <c r="M428" i="45" s="1"/>
  <c r="V427" i="45"/>
  <c r="M427" i="45"/>
  <c r="K427" i="45"/>
  <c r="I427" i="45"/>
  <c r="G427" i="45"/>
  <c r="H427" i="45" s="1"/>
  <c r="U427" i="45"/>
  <c r="U426" i="45"/>
  <c r="V425" i="45"/>
  <c r="U425" i="45"/>
  <c r="U424" i="45"/>
  <c r="U423" i="45"/>
  <c r="U422" i="45"/>
  <c r="V422" i="45"/>
  <c r="U421" i="45"/>
  <c r="U420" i="45"/>
  <c r="V420" i="45"/>
  <c r="V419" i="45"/>
  <c r="K419" i="45"/>
  <c r="M419" i="45" s="1"/>
  <c r="I419" i="45"/>
  <c r="H419" i="45"/>
  <c r="G419" i="45"/>
  <c r="U419" i="45"/>
  <c r="U418" i="45"/>
  <c r="I418" i="45"/>
  <c r="V417" i="45"/>
  <c r="M417" i="45"/>
  <c r="K417" i="45"/>
  <c r="I417" i="45"/>
  <c r="G417" i="45"/>
  <c r="U417" i="45"/>
  <c r="H417" i="45"/>
  <c r="V416" i="45"/>
  <c r="G416" i="45"/>
  <c r="U416" i="45"/>
  <c r="V415" i="45"/>
  <c r="M415" i="45"/>
  <c r="K415" i="45"/>
  <c r="I415" i="45"/>
  <c r="H415" i="45"/>
  <c r="G415" i="45"/>
  <c r="U415" i="45"/>
  <c r="U414" i="45"/>
  <c r="V414" i="45"/>
  <c r="G414" i="45"/>
  <c r="H414" i="45" s="1"/>
  <c r="U413" i="45"/>
  <c r="V413" i="45"/>
  <c r="I413" i="45"/>
  <c r="U412" i="45"/>
  <c r="V411" i="45"/>
  <c r="G411" i="45"/>
  <c r="U411" i="45"/>
  <c r="U410" i="45"/>
  <c r="V410" i="45"/>
  <c r="I410" i="45"/>
  <c r="U409" i="45"/>
  <c r="V409" i="45"/>
  <c r="V408" i="45"/>
  <c r="G408" i="45"/>
  <c r="U408" i="45"/>
  <c r="U407" i="45"/>
  <c r="V407" i="45"/>
  <c r="U406" i="45"/>
  <c r="U405" i="45"/>
  <c r="K404" i="45"/>
  <c r="I404" i="45"/>
  <c r="G404" i="45"/>
  <c r="H404" i="45" s="1"/>
  <c r="U404" i="45"/>
  <c r="V403" i="45"/>
  <c r="I403" i="45"/>
  <c r="H403" i="45"/>
  <c r="G403" i="45"/>
  <c r="U403" i="45"/>
  <c r="U402" i="45"/>
  <c r="V402" i="45"/>
  <c r="K402" i="45"/>
  <c r="I402" i="45"/>
  <c r="G402" i="45"/>
  <c r="H402" i="45" s="1"/>
  <c r="M401" i="45"/>
  <c r="K401" i="45"/>
  <c r="I401" i="45"/>
  <c r="H401" i="45"/>
  <c r="G401" i="45"/>
  <c r="V400" i="45"/>
  <c r="K400" i="45"/>
  <c r="I400" i="45"/>
  <c r="G400" i="45"/>
  <c r="H400" i="45" s="1"/>
  <c r="U400" i="45"/>
  <c r="V399" i="45"/>
  <c r="K399" i="45"/>
  <c r="G399" i="45"/>
  <c r="H399" i="45" s="1"/>
  <c r="U399" i="45"/>
  <c r="U398" i="45"/>
  <c r="V398" i="45"/>
  <c r="I398" i="45"/>
  <c r="G398" i="45"/>
  <c r="H398" i="45" s="1"/>
  <c r="U397" i="45"/>
  <c r="V397" i="45"/>
  <c r="M397" i="45"/>
  <c r="K397" i="45"/>
  <c r="I397" i="45"/>
  <c r="G397" i="45"/>
  <c r="H397" i="45" s="1"/>
  <c r="U396" i="45"/>
  <c r="U395" i="45"/>
  <c r="V394" i="45"/>
  <c r="U394" i="45"/>
  <c r="M394" i="45"/>
  <c r="K394" i="45"/>
  <c r="I394" i="45"/>
  <c r="G394" i="45"/>
  <c r="H394" i="45" s="1"/>
  <c r="U393" i="45"/>
  <c r="G393" i="45"/>
  <c r="U392" i="45"/>
  <c r="V392" i="45"/>
  <c r="U391" i="45"/>
  <c r="V391" i="45"/>
  <c r="G391" i="45"/>
  <c r="U390" i="45"/>
  <c r="U389" i="45"/>
  <c r="V389" i="45"/>
  <c r="U388" i="45"/>
  <c r="V388" i="45"/>
  <c r="U387" i="45"/>
  <c r="I387" i="45"/>
  <c r="G387" i="45"/>
  <c r="U386" i="45"/>
  <c r="I386" i="45"/>
  <c r="G386" i="45"/>
  <c r="V385" i="45"/>
  <c r="I385" i="45"/>
  <c r="U385" i="45"/>
  <c r="V384" i="45"/>
  <c r="K384" i="45"/>
  <c r="I384" i="45"/>
  <c r="G384" i="45"/>
  <c r="H384" i="45" s="1"/>
  <c r="U384" i="45"/>
  <c r="U383" i="45"/>
  <c r="U382" i="45"/>
  <c r="V381" i="45"/>
  <c r="U381" i="45"/>
  <c r="U380" i="45"/>
  <c r="V380" i="45"/>
  <c r="I380" i="45"/>
  <c r="U379" i="45"/>
  <c r="V379" i="45"/>
  <c r="K379" i="45"/>
  <c r="I379" i="45"/>
  <c r="G379" i="45"/>
  <c r="U378" i="45"/>
  <c r="I378" i="45"/>
  <c r="G378" i="45"/>
  <c r="H378" i="45"/>
  <c r="U377" i="45"/>
  <c r="I376" i="45"/>
  <c r="V375" i="45"/>
  <c r="M375" i="45"/>
  <c r="K375" i="45"/>
  <c r="I375" i="45"/>
  <c r="H375" i="45"/>
  <c r="G375" i="45"/>
  <c r="U375" i="45"/>
  <c r="V374" i="45"/>
  <c r="M374" i="45"/>
  <c r="K374" i="45"/>
  <c r="I374" i="45"/>
  <c r="G374" i="45"/>
  <c r="U374" i="45"/>
  <c r="V373" i="45"/>
  <c r="U373" i="45"/>
  <c r="H373" i="45"/>
  <c r="G373" i="45"/>
  <c r="U372" i="45"/>
  <c r="U371" i="45"/>
  <c r="V371" i="45"/>
  <c r="I371" i="45"/>
  <c r="G371" i="45"/>
  <c r="V370" i="45"/>
  <c r="U370" i="45"/>
  <c r="H370" i="45"/>
  <c r="G370" i="45"/>
  <c r="U369" i="45"/>
  <c r="K369" i="45"/>
  <c r="H369" i="45"/>
  <c r="G369" i="45"/>
  <c r="U368" i="45"/>
  <c r="I368" i="45"/>
  <c r="G368" i="45"/>
  <c r="H368" i="45" s="1"/>
  <c r="U367" i="45"/>
  <c r="G367" i="45"/>
  <c r="H367" i="45" s="1"/>
  <c r="V366" i="45"/>
  <c r="I366" i="45"/>
  <c r="K366" i="45"/>
  <c r="U366" i="45"/>
  <c r="U365" i="45"/>
  <c r="V365" i="45"/>
  <c r="I365" i="45"/>
  <c r="G365" i="45"/>
  <c r="H365" i="45" s="1"/>
  <c r="U364" i="45"/>
  <c r="U363" i="45"/>
  <c r="V363" i="45"/>
  <c r="G363" i="45"/>
  <c r="U362" i="45"/>
  <c r="I362" i="45"/>
  <c r="V361" i="45"/>
  <c r="U361" i="45"/>
  <c r="U360" i="45"/>
  <c r="U359" i="45"/>
  <c r="V359" i="45"/>
  <c r="I359" i="45"/>
  <c r="G359" i="45"/>
  <c r="U358" i="45"/>
  <c r="U357" i="45"/>
  <c r="V357" i="45"/>
  <c r="I356" i="45"/>
  <c r="G356" i="45"/>
  <c r="V355" i="45"/>
  <c r="I355" i="45"/>
  <c r="K355" i="45"/>
  <c r="M355" i="45" s="1"/>
  <c r="U355" i="45"/>
  <c r="U354" i="45"/>
  <c r="M354" i="45"/>
  <c r="I354" i="45"/>
  <c r="K354" i="45"/>
  <c r="V354" i="45"/>
  <c r="U353" i="45"/>
  <c r="V353" i="45"/>
  <c r="I352" i="45"/>
  <c r="G352" i="45"/>
  <c r="U352" i="45"/>
  <c r="V351" i="45"/>
  <c r="I351" i="45"/>
  <c r="K351" i="45"/>
  <c r="U351" i="45"/>
  <c r="V350" i="45"/>
  <c r="G350" i="45"/>
  <c r="H350" i="45" s="1"/>
  <c r="U350" i="45"/>
  <c r="U349" i="45"/>
  <c r="V348" i="45"/>
  <c r="I348" i="45"/>
  <c r="U348" i="45"/>
  <c r="G348" i="45"/>
  <c r="U347" i="45"/>
  <c r="V347" i="45"/>
  <c r="U346" i="45"/>
  <c r="V346" i="45"/>
  <c r="U345" i="45"/>
  <c r="I345" i="45"/>
  <c r="K345" i="45"/>
  <c r="V344" i="45"/>
  <c r="G344" i="45"/>
  <c r="H344" i="45" s="1"/>
  <c r="U344" i="45"/>
  <c r="U343" i="45"/>
  <c r="I343" i="45"/>
  <c r="V342" i="45"/>
  <c r="M342" i="45"/>
  <c r="K342" i="45"/>
  <c r="I342" i="45"/>
  <c r="G342" i="45"/>
  <c r="U342" i="45"/>
  <c r="H342" i="45"/>
  <c r="U341" i="45"/>
  <c r="V341" i="45"/>
  <c r="I341" i="45"/>
  <c r="V340" i="45"/>
  <c r="I340" i="45"/>
  <c r="H340" i="45"/>
  <c r="G340" i="45"/>
  <c r="U340" i="45"/>
  <c r="U339" i="45"/>
  <c r="V339" i="45"/>
  <c r="I339" i="45"/>
  <c r="U338" i="45"/>
  <c r="U337" i="45"/>
  <c r="U334" i="45"/>
  <c r="V334" i="45"/>
  <c r="I333" i="45"/>
  <c r="G333" i="45"/>
  <c r="U333" i="45"/>
  <c r="U332" i="45"/>
  <c r="U331" i="45"/>
  <c r="I331" i="45"/>
  <c r="V330" i="45"/>
  <c r="M330" i="45"/>
  <c r="K330" i="45"/>
  <c r="I330" i="45"/>
  <c r="G330" i="45"/>
  <c r="U330" i="45"/>
  <c r="H330" i="45"/>
  <c r="U329" i="45"/>
  <c r="V329" i="45"/>
  <c r="I329" i="45"/>
  <c r="V328" i="45"/>
  <c r="I328" i="45"/>
  <c r="H328" i="45"/>
  <c r="G328" i="45"/>
  <c r="U328" i="45"/>
  <c r="U327" i="45"/>
  <c r="V327" i="45"/>
  <c r="I327" i="45"/>
  <c r="V326" i="45"/>
  <c r="U326" i="45"/>
  <c r="U325" i="45"/>
  <c r="V324" i="45"/>
  <c r="U324" i="45"/>
  <c r="I323" i="45"/>
  <c r="K323" i="45"/>
  <c r="U323" i="45"/>
  <c r="V322" i="45"/>
  <c r="I322" i="45"/>
  <c r="K322" i="45"/>
  <c r="M322" i="45" s="1"/>
  <c r="U322" i="45"/>
  <c r="U321" i="45"/>
  <c r="V320" i="45"/>
  <c r="I320" i="45"/>
  <c r="U320" i="45"/>
  <c r="K320" i="45"/>
  <c r="M320" i="45" s="1"/>
  <c r="U319" i="45"/>
  <c r="V319" i="45"/>
  <c r="U318" i="45"/>
  <c r="V318" i="45"/>
  <c r="U317" i="45"/>
  <c r="I317" i="45"/>
  <c r="G317" i="45"/>
  <c r="K317" i="45"/>
  <c r="H317" i="45"/>
  <c r="V316" i="45"/>
  <c r="G316" i="45"/>
  <c r="H316" i="45" s="1"/>
  <c r="U316" i="45"/>
  <c r="U315" i="45"/>
  <c r="V314" i="45"/>
  <c r="M314" i="45"/>
  <c r="K314" i="45"/>
  <c r="I314" i="45"/>
  <c r="G314" i="45"/>
  <c r="H314" i="45" s="1"/>
  <c r="U314" i="45"/>
  <c r="U313" i="45"/>
  <c r="I313" i="45"/>
  <c r="V312" i="45"/>
  <c r="I312" i="45"/>
  <c r="U312" i="45"/>
  <c r="I311" i="45"/>
  <c r="U311" i="45"/>
  <c r="U310" i="45"/>
  <c r="U309" i="45"/>
  <c r="I309" i="45"/>
  <c r="U308" i="45"/>
  <c r="H308" i="45"/>
  <c r="G308" i="45"/>
  <c r="I307" i="45"/>
  <c r="K307" i="45"/>
  <c r="U307" i="45"/>
  <c r="V306" i="45"/>
  <c r="I306" i="45"/>
  <c r="K306" i="45"/>
  <c r="M306" i="45" s="1"/>
  <c r="U306" i="45"/>
  <c r="U305" i="45"/>
  <c r="V304" i="45"/>
  <c r="U304" i="45"/>
  <c r="V303" i="45"/>
  <c r="U303" i="45"/>
  <c r="V302" i="45"/>
  <c r="U302" i="45"/>
  <c r="U300" i="45"/>
  <c r="V300" i="45"/>
  <c r="I300" i="45"/>
  <c r="G300" i="45"/>
  <c r="K300" i="45"/>
  <c r="M300" i="45" s="1"/>
  <c r="V299" i="45"/>
  <c r="H299" i="45"/>
  <c r="G299" i="45"/>
  <c r="U299" i="45"/>
  <c r="U298" i="45"/>
  <c r="V298" i="45"/>
  <c r="K298" i="45"/>
  <c r="H298" i="45"/>
  <c r="G298" i="45"/>
  <c r="I297" i="45"/>
  <c r="G297" i="45"/>
  <c r="H297" i="45" s="1"/>
  <c r="K297" i="45"/>
  <c r="U297" i="45"/>
  <c r="V297" i="45"/>
  <c r="U296" i="45"/>
  <c r="V296" i="45"/>
  <c r="V295" i="45"/>
  <c r="K295" i="45"/>
  <c r="G295" i="45"/>
  <c r="H295" i="45" s="1"/>
  <c r="U295" i="45"/>
  <c r="U294" i="45"/>
  <c r="G294" i="45"/>
  <c r="H294" i="45"/>
  <c r="V294" i="45"/>
  <c r="U293" i="45"/>
  <c r="U292" i="45"/>
  <c r="V291" i="45"/>
  <c r="U291" i="45"/>
  <c r="U290" i="45"/>
  <c r="G290" i="45"/>
  <c r="H290" i="45" s="1"/>
  <c r="V289" i="45"/>
  <c r="I289" i="45"/>
  <c r="G289" i="45"/>
  <c r="H289" i="45" s="1"/>
  <c r="U289" i="45"/>
  <c r="U288" i="45"/>
  <c r="G288" i="45"/>
  <c r="H288" i="45"/>
  <c r="V288" i="45"/>
  <c r="V287" i="45"/>
  <c r="I287" i="45"/>
  <c r="G287" i="45"/>
  <c r="H287" i="45" s="1"/>
  <c r="U287" i="45"/>
  <c r="U286" i="45"/>
  <c r="U285" i="45"/>
  <c r="V284" i="45"/>
  <c r="U284" i="45"/>
  <c r="U283" i="45"/>
  <c r="V283" i="45"/>
  <c r="I282" i="45"/>
  <c r="U282" i="45"/>
  <c r="I281" i="45"/>
  <c r="I280" i="45"/>
  <c r="K280" i="45"/>
  <c r="U280" i="45"/>
  <c r="U279" i="45"/>
  <c r="V279" i="45"/>
  <c r="I279" i="45"/>
  <c r="K278" i="45"/>
  <c r="H278" i="45"/>
  <c r="G278" i="45"/>
  <c r="U278" i="45"/>
  <c r="V277" i="45"/>
  <c r="K277" i="45"/>
  <c r="I277" i="45"/>
  <c r="G277" i="45"/>
  <c r="H277" i="45" s="1"/>
  <c r="U277" i="45"/>
  <c r="U276" i="45"/>
  <c r="K276" i="45"/>
  <c r="H276" i="45"/>
  <c r="G276" i="45"/>
  <c r="I275" i="45"/>
  <c r="U275" i="45"/>
  <c r="U274" i="45"/>
  <c r="V274" i="45"/>
  <c r="U273" i="45"/>
  <c r="I272" i="45"/>
  <c r="G272" i="45"/>
  <c r="I270" i="45"/>
  <c r="G270" i="45"/>
  <c r="K270" i="45"/>
  <c r="M270" i="45" s="1"/>
  <c r="H270" i="45"/>
  <c r="U269" i="45"/>
  <c r="V269" i="45"/>
  <c r="K269" i="45"/>
  <c r="M269" i="45" s="1"/>
  <c r="G269" i="45"/>
  <c r="H269" i="45" s="1"/>
  <c r="V268" i="45"/>
  <c r="U268" i="45"/>
  <c r="G268" i="45"/>
  <c r="U267" i="45"/>
  <c r="V267" i="45"/>
  <c r="G266" i="45"/>
  <c r="H266" i="45" s="1"/>
  <c r="H265" i="45"/>
  <c r="G265" i="45"/>
  <c r="U264" i="45"/>
  <c r="I264" i="45"/>
  <c r="U263" i="45"/>
  <c r="I263" i="45"/>
  <c r="U262" i="45"/>
  <c r="U261" i="45"/>
  <c r="U260" i="45"/>
  <c r="V260" i="45"/>
  <c r="M260" i="45"/>
  <c r="K260" i="45"/>
  <c r="I260" i="45"/>
  <c r="H260" i="45"/>
  <c r="G260" i="45"/>
  <c r="V259" i="45"/>
  <c r="M259" i="45"/>
  <c r="K259" i="45"/>
  <c r="I259" i="45"/>
  <c r="G259" i="45"/>
  <c r="H259" i="45" s="1"/>
  <c r="U259" i="45"/>
  <c r="U258" i="45"/>
  <c r="V258" i="45"/>
  <c r="M258" i="45"/>
  <c r="K258" i="45"/>
  <c r="I258" i="45"/>
  <c r="G258" i="45"/>
  <c r="H258" i="45"/>
  <c r="U257" i="45"/>
  <c r="V257" i="45"/>
  <c r="U256" i="45"/>
  <c r="V256" i="45"/>
  <c r="I256" i="45"/>
  <c r="V255" i="45"/>
  <c r="H255" i="45"/>
  <c r="G255" i="45"/>
  <c r="U255" i="45"/>
  <c r="I255" i="45"/>
  <c r="U254" i="45"/>
  <c r="V254" i="45"/>
  <c r="K254" i="45"/>
  <c r="I254" i="45"/>
  <c r="H254" i="45"/>
  <c r="G254" i="45"/>
  <c r="G253" i="45"/>
  <c r="H253" i="45" s="1"/>
  <c r="U253" i="45"/>
  <c r="V252" i="45"/>
  <c r="I252" i="45"/>
  <c r="U252" i="45"/>
  <c r="V251" i="45"/>
  <c r="I251" i="45"/>
  <c r="G251" i="45"/>
  <c r="H251" i="45" s="1"/>
  <c r="K251" i="45"/>
  <c r="M251" i="45" s="1"/>
  <c r="U251" i="45"/>
  <c r="U250" i="45"/>
  <c r="V250" i="45"/>
  <c r="I250" i="45"/>
  <c r="V249" i="45"/>
  <c r="K249" i="45"/>
  <c r="I249" i="45"/>
  <c r="H249" i="45"/>
  <c r="U249" i="45"/>
  <c r="G249" i="45"/>
  <c r="I248" i="45"/>
  <c r="U248" i="45"/>
  <c r="V248" i="45"/>
  <c r="G247" i="45"/>
  <c r="K247" i="45"/>
  <c r="U247" i="45"/>
  <c r="H247" i="45"/>
  <c r="I247" i="45"/>
  <c r="U246" i="45"/>
  <c r="U245" i="45"/>
  <c r="I244" i="45"/>
  <c r="U243" i="45"/>
  <c r="V243" i="45"/>
  <c r="I243" i="45"/>
  <c r="I242" i="45"/>
  <c r="U242" i="45"/>
  <c r="V241" i="45"/>
  <c r="M241" i="45"/>
  <c r="K241" i="45"/>
  <c r="I241" i="45"/>
  <c r="H241" i="45"/>
  <c r="G241" i="45"/>
  <c r="U241" i="45"/>
  <c r="U240" i="45"/>
  <c r="V240" i="45"/>
  <c r="I240" i="45"/>
  <c r="U239" i="45"/>
  <c r="V239" i="45"/>
  <c r="M239" i="45"/>
  <c r="K239" i="45"/>
  <c r="I239" i="45"/>
  <c r="G239" i="45"/>
  <c r="H239" i="45" s="1"/>
  <c r="U238" i="45"/>
  <c r="V238" i="45"/>
  <c r="K238" i="45"/>
  <c r="M238" i="45" s="1"/>
  <c r="I238" i="45"/>
  <c r="G238" i="45"/>
  <c r="V237" i="45"/>
  <c r="K237" i="45"/>
  <c r="G237" i="45"/>
  <c r="U237" i="45"/>
  <c r="I237" i="45"/>
  <c r="V236" i="45"/>
  <c r="I236" i="45"/>
  <c r="K236" i="45"/>
  <c r="M236" i="45" s="1"/>
  <c r="U236" i="45"/>
  <c r="V235" i="45"/>
  <c r="I235" i="45"/>
  <c r="G235" i="45"/>
  <c r="U235" i="45"/>
  <c r="I234" i="45"/>
  <c r="G234" i="45"/>
  <c r="K234" i="45"/>
  <c r="U234" i="45"/>
  <c r="U232" i="45"/>
  <c r="V231" i="45"/>
  <c r="U231" i="45"/>
  <c r="V230" i="45"/>
  <c r="I230" i="45"/>
  <c r="G230" i="45"/>
  <c r="H230" i="45" s="1"/>
  <c r="U230" i="45"/>
  <c r="U229" i="45"/>
  <c r="U228" i="45"/>
  <c r="U227" i="45"/>
  <c r="U226" i="45"/>
  <c r="U225" i="45"/>
  <c r="U224" i="45"/>
  <c r="U223" i="45"/>
  <c r="V222" i="45"/>
  <c r="I222" i="45"/>
  <c r="G222" i="45"/>
  <c r="H222" i="45" s="1"/>
  <c r="U222" i="45"/>
  <c r="U221" i="45"/>
  <c r="U220" i="45"/>
  <c r="U219" i="45"/>
  <c r="U218" i="45"/>
  <c r="U217" i="45"/>
  <c r="U216" i="45"/>
  <c r="U215" i="45"/>
  <c r="V215" i="45"/>
  <c r="M215" i="45"/>
  <c r="K215" i="45"/>
  <c r="I215" i="45"/>
  <c r="H215" i="45"/>
  <c r="G215" i="45"/>
  <c r="V214" i="45"/>
  <c r="M214" i="45"/>
  <c r="K214" i="45"/>
  <c r="I214" i="45"/>
  <c r="G214" i="45"/>
  <c r="H214" i="45" s="1"/>
  <c r="U214" i="45"/>
  <c r="U213" i="45"/>
  <c r="V213" i="45"/>
  <c r="M213" i="45"/>
  <c r="K213" i="45"/>
  <c r="I213" i="45"/>
  <c r="G213" i="45"/>
  <c r="H213" i="45"/>
  <c r="V212" i="45"/>
  <c r="U212" i="45"/>
  <c r="M211" i="45"/>
  <c r="K211" i="45"/>
  <c r="I211" i="45"/>
  <c r="H211" i="45"/>
  <c r="G211" i="45"/>
  <c r="K210" i="45"/>
  <c r="I210" i="45"/>
  <c r="G210" i="45"/>
  <c r="U210" i="45"/>
  <c r="V209" i="45"/>
  <c r="M209" i="45"/>
  <c r="K209" i="45"/>
  <c r="I209" i="45"/>
  <c r="G209" i="45"/>
  <c r="U209" i="45"/>
  <c r="V208" i="45"/>
  <c r="M208" i="45"/>
  <c r="K208" i="45"/>
  <c r="H208" i="45"/>
  <c r="G208" i="45"/>
  <c r="U208" i="45"/>
  <c r="I208" i="45"/>
  <c r="I207" i="45"/>
  <c r="U207" i="45"/>
  <c r="U206" i="45"/>
  <c r="U205" i="45"/>
  <c r="V204" i="45"/>
  <c r="I204" i="45"/>
  <c r="U204" i="45"/>
  <c r="U203" i="45"/>
  <c r="U202" i="45"/>
  <c r="U201" i="45"/>
  <c r="U200" i="45"/>
  <c r="U199" i="45"/>
  <c r="U198" i="45"/>
  <c r="U197" i="45"/>
  <c r="V196" i="45"/>
  <c r="M196" i="45"/>
  <c r="K196" i="45"/>
  <c r="I196" i="45"/>
  <c r="G196" i="45"/>
  <c r="U196" i="45"/>
  <c r="H196" i="45"/>
  <c r="U195" i="45"/>
  <c r="V195" i="45"/>
  <c r="U194" i="45"/>
  <c r="U193" i="45"/>
  <c r="U192" i="45"/>
  <c r="U191" i="45"/>
  <c r="U190" i="45"/>
  <c r="U189" i="45"/>
  <c r="V188" i="45"/>
  <c r="I188" i="45"/>
  <c r="U188" i="45"/>
  <c r="U187" i="45"/>
  <c r="V185" i="45"/>
  <c r="I185" i="45"/>
  <c r="G185" i="45"/>
  <c r="H185" i="45" s="1"/>
  <c r="U185" i="45"/>
  <c r="U184" i="45"/>
  <c r="U183" i="45"/>
  <c r="U182" i="45"/>
  <c r="U180" i="45"/>
  <c r="V179" i="45"/>
  <c r="U179" i="45"/>
  <c r="U178" i="45"/>
  <c r="U177" i="45"/>
  <c r="V176" i="45"/>
  <c r="I176" i="45"/>
  <c r="G176" i="45"/>
  <c r="U176" i="45"/>
  <c r="U175" i="45"/>
  <c r="U174" i="45"/>
  <c r="U173" i="45"/>
  <c r="U172" i="45"/>
  <c r="U171" i="45"/>
  <c r="U170" i="45"/>
  <c r="U169" i="45"/>
  <c r="V168" i="45"/>
  <c r="I168" i="45"/>
  <c r="K168" i="45"/>
  <c r="M168" i="45" s="1"/>
  <c r="U168" i="45"/>
  <c r="U167" i="45"/>
  <c r="I166" i="45"/>
  <c r="G166" i="45"/>
  <c r="H166" i="45" s="1"/>
  <c r="U166" i="45"/>
  <c r="I165" i="45"/>
  <c r="G165" i="45"/>
  <c r="U165" i="45"/>
  <c r="K164" i="45"/>
  <c r="G164" i="45"/>
  <c r="H164" i="45" s="1"/>
  <c r="U164" i="45"/>
  <c r="I164" i="45"/>
  <c r="U163" i="45"/>
  <c r="U162" i="45"/>
  <c r="U161" i="45"/>
  <c r="V160" i="45"/>
  <c r="I160" i="45"/>
  <c r="G160" i="45"/>
  <c r="H160" i="45" s="1"/>
  <c r="K160" i="45"/>
  <c r="U160" i="45"/>
  <c r="U159" i="45"/>
  <c r="V159" i="45"/>
  <c r="I159" i="45"/>
  <c r="G159" i="45"/>
  <c r="H159" i="45" s="1"/>
  <c r="K158" i="45"/>
  <c r="M158" i="45" s="1"/>
  <c r="I158" i="45"/>
  <c r="H158" i="45"/>
  <c r="G158" i="45"/>
  <c r="U158" i="45"/>
  <c r="I157" i="45"/>
  <c r="G157" i="45"/>
  <c r="U157" i="45"/>
  <c r="K156" i="45"/>
  <c r="U156" i="45"/>
  <c r="I156" i="45"/>
  <c r="I155" i="45"/>
  <c r="U155" i="45"/>
  <c r="I154" i="45"/>
  <c r="K154" i="45"/>
  <c r="U154" i="45"/>
  <c r="I153" i="45"/>
  <c r="G153" i="45"/>
  <c r="H153" i="45" s="1"/>
  <c r="K153" i="45"/>
  <c r="U153" i="45"/>
  <c r="V152" i="45"/>
  <c r="M152" i="45"/>
  <c r="K152" i="45"/>
  <c r="I152" i="45"/>
  <c r="G152" i="45"/>
  <c r="H152" i="45" s="1"/>
  <c r="U152" i="45"/>
  <c r="U151" i="45"/>
  <c r="I151" i="45"/>
  <c r="H151" i="45"/>
  <c r="G151" i="45"/>
  <c r="U150" i="45"/>
  <c r="V150" i="45"/>
  <c r="M150" i="45"/>
  <c r="K150" i="45"/>
  <c r="I150" i="45"/>
  <c r="G150" i="45"/>
  <c r="H150" i="45" s="1"/>
  <c r="V149" i="45"/>
  <c r="M149" i="45"/>
  <c r="K149" i="45"/>
  <c r="I149" i="45"/>
  <c r="U149" i="45"/>
  <c r="G149" i="45"/>
  <c r="V148" i="45"/>
  <c r="U148" i="45"/>
  <c r="I148" i="45"/>
  <c r="V147" i="45"/>
  <c r="I147" i="45"/>
  <c r="U147" i="45"/>
  <c r="V146" i="45"/>
  <c r="I146" i="45"/>
  <c r="U146" i="45"/>
  <c r="K145" i="45"/>
  <c r="M145" i="45" s="1"/>
  <c r="U145" i="45"/>
  <c r="G145" i="45"/>
  <c r="H145" i="45" s="1"/>
  <c r="V144" i="45"/>
  <c r="M144" i="45"/>
  <c r="K144" i="45"/>
  <c r="I144" i="45"/>
  <c r="G144" i="45"/>
  <c r="H144" i="45" s="1"/>
  <c r="U144" i="45"/>
  <c r="U143" i="45"/>
  <c r="V143" i="45"/>
  <c r="M143" i="45"/>
  <c r="K143" i="45"/>
  <c r="I143" i="45"/>
  <c r="G143" i="45"/>
  <c r="H143" i="45" s="1"/>
  <c r="U142" i="45"/>
  <c r="V141" i="45"/>
  <c r="U141" i="45"/>
  <c r="I140" i="45"/>
  <c r="G140" i="45"/>
  <c r="H140" i="45" s="1"/>
  <c r="V139" i="45"/>
  <c r="K139" i="45"/>
  <c r="M139" i="45" s="1"/>
  <c r="I139" i="45"/>
  <c r="U139" i="45"/>
  <c r="H139" i="45"/>
  <c r="G139" i="45"/>
  <c r="V138" i="45"/>
  <c r="I138" i="45"/>
  <c r="U138" i="45"/>
  <c r="G138" i="45"/>
  <c r="V137" i="45"/>
  <c r="I137" i="45"/>
  <c r="U137" i="45"/>
  <c r="V136" i="45"/>
  <c r="I136" i="45"/>
  <c r="U136" i="45"/>
  <c r="K135" i="45"/>
  <c r="U135" i="45"/>
  <c r="G135" i="45"/>
  <c r="H135" i="45" s="1"/>
  <c r="V134" i="45"/>
  <c r="I134" i="45"/>
  <c r="U134" i="45"/>
  <c r="G134" i="45"/>
  <c r="H134" i="45" s="1"/>
  <c r="V133" i="45"/>
  <c r="M133" i="45"/>
  <c r="K133" i="45"/>
  <c r="H133" i="45"/>
  <c r="G133" i="45"/>
  <c r="U133" i="45"/>
  <c r="U132" i="45"/>
  <c r="V132" i="45"/>
  <c r="M132" i="45"/>
  <c r="K132" i="45"/>
  <c r="I132" i="45"/>
  <c r="G132" i="45"/>
  <c r="H132" i="45"/>
  <c r="V131" i="45"/>
  <c r="U131" i="45"/>
  <c r="H131" i="45"/>
  <c r="G131" i="45"/>
  <c r="V130" i="45"/>
  <c r="U130" i="45"/>
  <c r="G130" i="45"/>
  <c r="I130" i="45"/>
  <c r="U129" i="45"/>
  <c r="V129" i="45"/>
  <c r="M129" i="45"/>
  <c r="I129" i="45"/>
  <c r="G129" i="45"/>
  <c r="K129" i="45"/>
  <c r="H129" i="45"/>
  <c r="V128" i="45"/>
  <c r="U128" i="45"/>
  <c r="K128" i="45"/>
  <c r="I128" i="45"/>
  <c r="G128" i="45"/>
  <c r="H128" i="45"/>
  <c r="U127" i="45"/>
  <c r="M127" i="45"/>
  <c r="K127" i="45"/>
  <c r="I127" i="45"/>
  <c r="G127" i="45"/>
  <c r="H127" i="45"/>
  <c r="U126" i="45"/>
  <c r="V126" i="45"/>
  <c r="M126" i="45"/>
  <c r="K126" i="45"/>
  <c r="I126" i="45"/>
  <c r="G126" i="45"/>
  <c r="H126" i="45"/>
  <c r="V125" i="45"/>
  <c r="M125" i="45"/>
  <c r="K125" i="45"/>
  <c r="I125" i="45"/>
  <c r="G125" i="45"/>
  <c r="H125" i="45" s="1"/>
  <c r="U125" i="45"/>
  <c r="U124" i="45"/>
  <c r="U123" i="45"/>
  <c r="V123" i="45"/>
  <c r="U122" i="45"/>
  <c r="U121" i="45"/>
  <c r="U120" i="45"/>
  <c r="U119" i="45"/>
  <c r="U118" i="45"/>
  <c r="V118" i="45"/>
  <c r="V117" i="45"/>
  <c r="M117" i="45"/>
  <c r="K117" i="45"/>
  <c r="I117" i="45"/>
  <c r="H117" i="45"/>
  <c r="G117" i="45"/>
  <c r="U117" i="45"/>
  <c r="V116" i="45"/>
  <c r="U116" i="45"/>
  <c r="U115" i="45"/>
  <c r="U114" i="45"/>
  <c r="U113" i="45"/>
  <c r="U112" i="45"/>
  <c r="M111" i="45"/>
  <c r="K111" i="45"/>
  <c r="G111" i="45"/>
  <c r="H111" i="45" s="1"/>
  <c r="I111" i="45"/>
  <c r="U110" i="45"/>
  <c r="V110" i="45"/>
  <c r="I110" i="45"/>
  <c r="U109" i="45"/>
  <c r="V109" i="45"/>
  <c r="K109" i="45"/>
  <c r="I109" i="45"/>
  <c r="G109" i="45"/>
  <c r="H109" i="45" s="1"/>
  <c r="U108" i="45"/>
  <c r="K108" i="45"/>
  <c r="M108" i="45" s="1"/>
  <c r="G108" i="45"/>
  <c r="H108" i="45" s="1"/>
  <c r="V107" i="45"/>
  <c r="M107" i="45"/>
  <c r="K107" i="45"/>
  <c r="I107" i="45"/>
  <c r="G107" i="45"/>
  <c r="U107" i="45"/>
  <c r="H107" i="45"/>
  <c r="U106" i="45"/>
  <c r="U105" i="45"/>
  <c r="V105" i="45"/>
  <c r="U104" i="45"/>
  <c r="V104" i="45"/>
  <c r="U103" i="45"/>
  <c r="V102" i="45"/>
  <c r="U102" i="45"/>
  <c r="U101" i="45"/>
  <c r="V101" i="45"/>
  <c r="I100" i="45"/>
  <c r="G100" i="45"/>
  <c r="H100" i="45" s="1"/>
  <c r="U99" i="45"/>
  <c r="M99" i="45"/>
  <c r="K99" i="45"/>
  <c r="I99" i="45"/>
  <c r="G99" i="45"/>
  <c r="H99" i="45" s="1"/>
  <c r="U98" i="45"/>
  <c r="V98" i="45"/>
  <c r="M98" i="45"/>
  <c r="K98" i="45"/>
  <c r="G98" i="45"/>
  <c r="H98" i="45" s="1"/>
  <c r="V97" i="45"/>
  <c r="I97" i="45"/>
  <c r="G97" i="45"/>
  <c r="H97" i="45" s="1"/>
  <c r="U97" i="45"/>
  <c r="U96" i="45"/>
  <c r="U95" i="45"/>
  <c r="V94" i="45"/>
  <c r="U94" i="45"/>
  <c r="U93" i="45"/>
  <c r="V93" i="45"/>
  <c r="U92" i="45"/>
  <c r="V92" i="45"/>
  <c r="U91" i="45"/>
  <c r="V90" i="45"/>
  <c r="U90" i="45"/>
  <c r="V89" i="45"/>
  <c r="M89" i="45"/>
  <c r="K89" i="45"/>
  <c r="I89" i="45"/>
  <c r="H89" i="45"/>
  <c r="G89" i="45"/>
  <c r="U89" i="45"/>
  <c r="U88" i="45"/>
  <c r="V88" i="45"/>
  <c r="I88" i="45"/>
  <c r="U87" i="45"/>
  <c r="U86" i="45"/>
  <c r="V86" i="45"/>
  <c r="V85" i="45"/>
  <c r="U85" i="45"/>
  <c r="U84" i="45"/>
  <c r="U83" i="45"/>
  <c r="I83" i="45"/>
  <c r="U82" i="45"/>
  <c r="I81" i="45"/>
  <c r="G81" i="45"/>
  <c r="H81" i="45"/>
  <c r="K80" i="45"/>
  <c r="H80" i="45"/>
  <c r="G80" i="45"/>
  <c r="M79" i="45"/>
  <c r="K79" i="45"/>
  <c r="I79" i="45"/>
  <c r="G79" i="45"/>
  <c r="H79" i="45" s="1"/>
  <c r="U79" i="45"/>
  <c r="V78" i="45"/>
  <c r="M78" i="45"/>
  <c r="K78" i="45"/>
  <c r="I78" i="45"/>
  <c r="G78" i="45"/>
  <c r="H78" i="45" s="1"/>
  <c r="U78" i="45"/>
  <c r="U77" i="45"/>
  <c r="V77" i="45"/>
  <c r="I77" i="45"/>
  <c r="G77" i="45"/>
  <c r="H77" i="45" s="1"/>
  <c r="U76" i="45"/>
  <c r="V76" i="45"/>
  <c r="H76" i="45"/>
  <c r="G76" i="45"/>
  <c r="U75" i="45"/>
  <c r="V75" i="45"/>
  <c r="G75" i="45"/>
  <c r="I75" i="45"/>
  <c r="M74" i="45"/>
  <c r="K74" i="45"/>
  <c r="I74" i="45"/>
  <c r="G74" i="45"/>
  <c r="M73" i="45"/>
  <c r="K73" i="45"/>
  <c r="I73" i="45"/>
  <c r="G73" i="45"/>
  <c r="I72" i="45"/>
  <c r="G72" i="45"/>
  <c r="K72" i="45"/>
  <c r="I71" i="45"/>
  <c r="K71" i="45"/>
  <c r="U71" i="45"/>
  <c r="U70" i="45"/>
  <c r="I70" i="45"/>
  <c r="H70" i="45"/>
  <c r="G70" i="45"/>
  <c r="I69" i="45"/>
  <c r="K69" i="45"/>
  <c r="U69" i="45"/>
  <c r="V68" i="45"/>
  <c r="I68" i="45"/>
  <c r="H68" i="45"/>
  <c r="G68" i="45"/>
  <c r="K68" i="45"/>
  <c r="U68" i="45"/>
  <c r="V67" i="45"/>
  <c r="I67" i="45"/>
  <c r="K67" i="45"/>
  <c r="U67" i="45"/>
  <c r="U66" i="45"/>
  <c r="I66" i="45"/>
  <c r="K65" i="45"/>
  <c r="H65" i="45"/>
  <c r="G65" i="45"/>
  <c r="U65" i="45"/>
  <c r="U64" i="45"/>
  <c r="V64" i="45"/>
  <c r="M64" i="45"/>
  <c r="K64" i="45"/>
  <c r="G64" i="45"/>
  <c r="H64" i="45" s="1"/>
  <c r="U63" i="45"/>
  <c r="V63" i="45"/>
  <c r="I62" i="45"/>
  <c r="U62" i="45"/>
  <c r="U61" i="45"/>
  <c r="U60" i="45"/>
  <c r="G60" i="45"/>
  <c r="H60" i="45" s="1"/>
  <c r="V59" i="45"/>
  <c r="I59" i="45"/>
  <c r="K59" i="45"/>
  <c r="U59" i="45"/>
  <c r="U58" i="45"/>
  <c r="M57" i="45"/>
  <c r="K57" i="45"/>
  <c r="I57" i="45"/>
  <c r="H57" i="45"/>
  <c r="G57" i="45"/>
  <c r="U57" i="45"/>
  <c r="U56" i="45"/>
  <c r="V56" i="45"/>
  <c r="I56" i="45"/>
  <c r="G56" i="45"/>
  <c r="H56" i="45" s="1"/>
  <c r="U55" i="45"/>
  <c r="V55" i="45"/>
  <c r="V54" i="45"/>
  <c r="I54" i="45"/>
  <c r="U54" i="45"/>
  <c r="U53" i="45"/>
  <c r="U52" i="45"/>
  <c r="V51" i="45"/>
  <c r="I51" i="45"/>
  <c r="U51" i="45"/>
  <c r="U50" i="45"/>
  <c r="I50" i="45"/>
  <c r="M49" i="45"/>
  <c r="K49" i="45"/>
  <c r="I49" i="45"/>
  <c r="H49" i="45"/>
  <c r="G49" i="45"/>
  <c r="U49" i="45"/>
  <c r="U48" i="45"/>
  <c r="V48" i="45"/>
  <c r="I48" i="45"/>
  <c r="G48" i="45"/>
  <c r="H48" i="45" s="1"/>
  <c r="U47" i="45"/>
  <c r="V47" i="45"/>
  <c r="U46" i="45"/>
  <c r="V46" i="45"/>
  <c r="I46" i="45"/>
  <c r="U45" i="45"/>
  <c r="U44" i="45"/>
  <c r="V43" i="45"/>
  <c r="I43" i="45"/>
  <c r="U43" i="45"/>
  <c r="U42" i="45"/>
  <c r="K42" i="45"/>
  <c r="G42" i="45"/>
  <c r="H42" i="45" s="1"/>
  <c r="I41" i="45"/>
  <c r="K41" i="45"/>
  <c r="M41" i="45" s="1"/>
  <c r="U40" i="45"/>
  <c r="V39" i="45"/>
  <c r="I39" i="45"/>
  <c r="U39" i="45"/>
  <c r="V38" i="45"/>
  <c r="M38" i="45"/>
  <c r="K38" i="45"/>
  <c r="I38" i="45"/>
  <c r="G38" i="45"/>
  <c r="U38" i="45"/>
  <c r="V37" i="45"/>
  <c r="U37" i="45"/>
  <c r="U36" i="45"/>
  <c r="V36" i="45"/>
  <c r="I36" i="45"/>
  <c r="G35" i="45"/>
  <c r="U35" i="45"/>
  <c r="U34" i="45"/>
  <c r="V34" i="45"/>
  <c r="V33" i="45"/>
  <c r="I33" i="45"/>
  <c r="G33" i="45"/>
  <c r="H33" i="45" s="1"/>
  <c r="K33" i="45"/>
  <c r="M33" i="45" s="1"/>
  <c r="U33" i="45"/>
  <c r="U32" i="45"/>
  <c r="V32" i="45"/>
  <c r="V31" i="45"/>
  <c r="I31" i="45"/>
  <c r="U31" i="45"/>
  <c r="V30" i="45"/>
  <c r="M30" i="45"/>
  <c r="I30" i="45"/>
  <c r="K30" i="45"/>
  <c r="U30" i="45"/>
  <c r="U29" i="45"/>
  <c r="V29" i="45"/>
  <c r="U28" i="45"/>
  <c r="V28" i="45"/>
  <c r="I28" i="45"/>
  <c r="U27" i="45"/>
  <c r="U26" i="45"/>
  <c r="V26" i="45"/>
  <c r="V25" i="45"/>
  <c r="I25" i="45"/>
  <c r="H25" i="45"/>
  <c r="G25" i="45"/>
  <c r="K25" i="45"/>
  <c r="M25" i="45" s="1"/>
  <c r="U25" i="45"/>
  <c r="U24" i="45"/>
  <c r="V24" i="45"/>
  <c r="V23" i="45"/>
  <c r="I23" i="45"/>
  <c r="U23" i="45"/>
  <c r="V22" i="45"/>
  <c r="I22" i="45"/>
  <c r="G22" i="45"/>
  <c r="U22" i="45"/>
  <c r="H22" i="45"/>
  <c r="I21" i="45"/>
  <c r="U20" i="45"/>
  <c r="V20" i="45"/>
  <c r="V19" i="45"/>
  <c r="I19" i="45"/>
  <c r="U19" i="45"/>
  <c r="G18" i="45"/>
  <c r="U18" i="45"/>
  <c r="H18" i="45"/>
  <c r="U17" i="45"/>
  <c r="V16" i="45"/>
  <c r="I16" i="45"/>
  <c r="G16" i="45"/>
  <c r="U16" i="45"/>
  <c r="H16" i="45"/>
  <c r="U15" i="45"/>
  <c r="I15" i="45"/>
  <c r="M14" i="45"/>
  <c r="K14" i="45"/>
  <c r="H14" i="45"/>
  <c r="G14" i="45"/>
  <c r="U14" i="45"/>
  <c r="U13" i="45"/>
  <c r="V13" i="45"/>
  <c r="K13" i="45"/>
  <c r="G13" i="45"/>
  <c r="H13" i="45" s="1"/>
  <c r="V12" i="45"/>
  <c r="U12" i="45"/>
  <c r="U11" i="45"/>
  <c r="U10" i="45"/>
  <c r="U9" i="45"/>
  <c r="V7" i="45"/>
  <c r="G7" i="45"/>
  <c r="H7" i="45" s="1"/>
  <c r="U7" i="45"/>
  <c r="V6" i="45"/>
  <c r="I6" i="45"/>
  <c r="K6" i="45"/>
  <c r="M6" i="45" s="1"/>
  <c r="U6" i="45"/>
  <c r="U5" i="45"/>
  <c r="I5" i="45"/>
  <c r="G5" i="45"/>
  <c r="H5" i="45" s="1"/>
  <c r="K5" i="45"/>
  <c r="I4" i="45"/>
  <c r="K4" i="45"/>
  <c r="M4" i="45" s="1"/>
  <c r="U1386" i="44"/>
  <c r="U1385" i="44"/>
  <c r="V1385" i="44"/>
  <c r="I1384" i="44"/>
  <c r="K1384" i="44"/>
  <c r="U1384" i="44"/>
  <c r="I1383" i="44"/>
  <c r="G1383" i="44"/>
  <c r="K1383" i="44"/>
  <c r="U1383" i="44"/>
  <c r="H1383" i="44"/>
  <c r="V1382" i="44"/>
  <c r="I1382" i="44"/>
  <c r="G1382" i="44"/>
  <c r="H1382" i="44" s="1"/>
  <c r="U1382" i="44"/>
  <c r="I1381" i="44"/>
  <c r="V1380" i="44"/>
  <c r="G1380" i="44"/>
  <c r="U1380" i="44"/>
  <c r="H1380" i="44"/>
  <c r="U1379" i="44"/>
  <c r="V1378" i="44"/>
  <c r="I1378" i="44"/>
  <c r="U1378" i="44"/>
  <c r="I1377" i="44"/>
  <c r="K1376" i="44"/>
  <c r="G1376" i="44"/>
  <c r="H1376" i="44" s="1"/>
  <c r="I1376" i="44"/>
  <c r="U1375" i="44"/>
  <c r="V1375" i="44"/>
  <c r="V1374" i="44"/>
  <c r="U1374" i="44"/>
  <c r="U1371" i="44"/>
  <c r="V1370" i="44"/>
  <c r="U1370" i="44"/>
  <c r="V1369" i="44"/>
  <c r="I1369" i="44"/>
  <c r="G1369" i="44"/>
  <c r="H1369" i="44" s="1"/>
  <c r="U1369" i="44"/>
  <c r="U1368" i="44"/>
  <c r="V1368" i="44"/>
  <c r="G1368" i="44"/>
  <c r="H1368" i="44" s="1"/>
  <c r="U1367" i="44"/>
  <c r="V1367" i="44"/>
  <c r="I1367" i="44"/>
  <c r="V1366" i="44"/>
  <c r="I1366" i="44"/>
  <c r="U1366" i="44"/>
  <c r="U1365" i="44"/>
  <c r="U1364" i="44"/>
  <c r="I1364" i="44"/>
  <c r="G1363" i="44"/>
  <c r="U1363" i="44"/>
  <c r="U1362" i="44"/>
  <c r="V1362" i="44"/>
  <c r="V1361" i="44"/>
  <c r="I1361" i="44"/>
  <c r="G1361" i="44"/>
  <c r="H1361" i="44" s="1"/>
  <c r="U1361" i="44"/>
  <c r="U1360" i="44"/>
  <c r="I1360" i="44"/>
  <c r="U1359" i="44"/>
  <c r="V1358" i="44"/>
  <c r="M1358" i="44"/>
  <c r="K1358" i="44"/>
  <c r="I1358" i="44"/>
  <c r="G1358" i="44"/>
  <c r="U1358" i="44"/>
  <c r="H1358" i="44"/>
  <c r="U1357" i="44"/>
  <c r="U1356" i="44"/>
  <c r="I1356" i="44"/>
  <c r="I1355" i="44"/>
  <c r="U1355" i="44"/>
  <c r="U1354" i="44"/>
  <c r="V1353" i="44"/>
  <c r="K1353" i="44"/>
  <c r="M1353" i="44" s="1"/>
  <c r="G1353" i="44"/>
  <c r="U1353" i="44"/>
  <c r="V1351" i="44"/>
  <c r="I1351" i="44"/>
  <c r="U1351" i="44"/>
  <c r="V1350" i="44"/>
  <c r="K1350" i="44"/>
  <c r="M1350" i="44" s="1"/>
  <c r="I1350" i="44"/>
  <c r="G1350" i="44"/>
  <c r="H1350" i="44" s="1"/>
  <c r="U1350" i="44"/>
  <c r="U1349" i="44"/>
  <c r="V1349" i="44"/>
  <c r="I1348" i="44"/>
  <c r="U1348" i="44"/>
  <c r="U1347" i="44"/>
  <c r="G1346" i="44"/>
  <c r="H1346" i="44" s="1"/>
  <c r="I1345" i="44"/>
  <c r="U1345" i="44"/>
  <c r="U1344" i="44"/>
  <c r="V1343" i="44"/>
  <c r="I1343" i="44"/>
  <c r="U1343" i="44"/>
  <c r="U1342" i="44"/>
  <c r="G1342" i="44"/>
  <c r="U1341" i="44"/>
  <c r="I1341" i="44"/>
  <c r="G1341" i="44"/>
  <c r="U1340" i="44"/>
  <c r="U1339" i="44"/>
  <c r="I1339" i="44"/>
  <c r="U1338" i="44"/>
  <c r="U1337" i="44"/>
  <c r="U1336" i="44"/>
  <c r="V1335" i="44"/>
  <c r="U1335" i="44"/>
  <c r="U1334" i="44"/>
  <c r="I1334" i="44"/>
  <c r="V1333" i="44"/>
  <c r="U1333" i="44"/>
  <c r="I1333" i="44"/>
  <c r="U1332" i="44"/>
  <c r="V1332" i="44"/>
  <c r="I1332" i="44"/>
  <c r="G1332" i="44"/>
  <c r="H1332" i="44"/>
  <c r="V1331" i="44"/>
  <c r="U1331" i="44"/>
  <c r="U1330" i="44"/>
  <c r="U1329" i="44"/>
  <c r="M1329" i="44"/>
  <c r="K1329" i="44"/>
  <c r="I1329" i="44"/>
  <c r="G1329" i="44"/>
  <c r="H1329" i="44"/>
  <c r="V1329" i="44"/>
  <c r="U1328" i="44"/>
  <c r="V1328" i="44"/>
  <c r="M1328" i="44"/>
  <c r="K1328" i="44"/>
  <c r="I1328" i="44"/>
  <c r="H1328" i="44"/>
  <c r="G1328" i="44"/>
  <c r="U1327" i="44"/>
  <c r="V1327" i="44"/>
  <c r="M1327" i="44"/>
  <c r="K1327" i="44"/>
  <c r="G1327" i="44"/>
  <c r="H1327" i="44" s="1"/>
  <c r="I1327" i="44"/>
  <c r="G1326" i="44"/>
  <c r="H1326" i="44"/>
  <c r="I1325" i="44"/>
  <c r="U1325" i="44"/>
  <c r="U1324" i="44"/>
  <c r="U1323" i="44"/>
  <c r="V1322" i="44"/>
  <c r="I1322" i="44"/>
  <c r="U1322" i="44"/>
  <c r="V1321" i="44"/>
  <c r="I1321" i="44"/>
  <c r="U1321" i="44"/>
  <c r="U1320" i="44"/>
  <c r="V1320" i="44"/>
  <c r="G1319" i="44"/>
  <c r="V1318" i="44"/>
  <c r="M1318" i="44"/>
  <c r="I1318" i="44"/>
  <c r="K1318" i="44"/>
  <c r="U1318" i="44"/>
  <c r="U1317" i="44"/>
  <c r="I1316" i="44"/>
  <c r="U1316" i="44"/>
  <c r="U1315" i="44"/>
  <c r="G1315" i="44"/>
  <c r="U1314" i="44"/>
  <c r="G1313" i="44"/>
  <c r="H1313" i="44" s="1"/>
  <c r="U1312" i="44"/>
  <c r="V1312" i="44"/>
  <c r="M1312" i="44"/>
  <c r="K1312" i="44"/>
  <c r="I1312" i="44"/>
  <c r="H1312" i="44"/>
  <c r="G1312" i="44"/>
  <c r="V1311" i="44"/>
  <c r="U1311" i="44"/>
  <c r="U1310" i="44"/>
  <c r="V1310" i="44"/>
  <c r="I1309" i="44"/>
  <c r="G1309" i="44"/>
  <c r="H1309" i="44"/>
  <c r="V1307" i="44"/>
  <c r="U1307" i="44"/>
  <c r="I1307" i="44"/>
  <c r="U1306" i="44"/>
  <c r="V1306" i="44"/>
  <c r="I1306" i="44"/>
  <c r="H1306" i="44"/>
  <c r="G1306" i="44"/>
  <c r="V1305" i="44"/>
  <c r="I1305" i="44"/>
  <c r="G1305" i="44"/>
  <c r="H1305" i="44" s="1"/>
  <c r="U1305" i="44"/>
  <c r="V1304" i="44"/>
  <c r="I1304" i="44"/>
  <c r="U1304" i="44"/>
  <c r="U1303" i="44"/>
  <c r="I1303" i="44"/>
  <c r="V1302" i="44"/>
  <c r="M1302" i="44"/>
  <c r="I1302" i="44"/>
  <c r="G1302" i="44"/>
  <c r="K1302" i="44"/>
  <c r="U1302" i="44"/>
  <c r="U1301" i="44"/>
  <c r="V1301" i="44"/>
  <c r="I1301" i="44"/>
  <c r="K1301" i="44"/>
  <c r="U1300" i="44"/>
  <c r="U1299" i="44"/>
  <c r="V1299" i="44"/>
  <c r="M1299" i="44"/>
  <c r="K1299" i="44"/>
  <c r="I1299" i="44"/>
  <c r="G1299" i="44"/>
  <c r="H1299" i="44"/>
  <c r="U1298" i="44"/>
  <c r="I1298" i="44"/>
  <c r="K1298" i="44"/>
  <c r="U1297" i="44"/>
  <c r="V1297" i="44"/>
  <c r="I1297" i="44"/>
  <c r="H1297" i="44"/>
  <c r="G1297" i="44"/>
  <c r="U1296" i="44"/>
  <c r="V1296" i="44"/>
  <c r="I1296" i="44"/>
  <c r="H1296" i="44"/>
  <c r="G1296" i="44"/>
  <c r="U1295" i="44"/>
  <c r="V1295" i="44"/>
  <c r="I1295" i="44"/>
  <c r="U1294" i="44"/>
  <c r="V1294" i="44"/>
  <c r="I1294" i="44"/>
  <c r="U1293" i="44"/>
  <c r="V1293" i="44"/>
  <c r="I1293" i="44"/>
  <c r="U1292" i="44"/>
  <c r="I1292" i="44"/>
  <c r="U1291" i="44"/>
  <c r="V1291" i="44"/>
  <c r="I1291" i="44"/>
  <c r="U1290" i="44"/>
  <c r="V1290" i="44"/>
  <c r="I1290" i="44"/>
  <c r="I1288" i="44"/>
  <c r="G1288" i="44"/>
  <c r="U1288" i="44"/>
  <c r="I1287" i="44"/>
  <c r="U1287" i="44"/>
  <c r="U1286" i="44"/>
  <c r="U1285" i="44"/>
  <c r="V1285" i="44"/>
  <c r="U1284" i="44"/>
  <c r="V1284" i="44"/>
  <c r="G1284" i="44"/>
  <c r="H1284" i="44" s="1"/>
  <c r="U1283" i="44"/>
  <c r="U1282" i="44"/>
  <c r="I1282" i="44"/>
  <c r="V1282" i="44"/>
  <c r="U1281" i="44"/>
  <c r="U1280" i="44"/>
  <c r="I1280" i="44"/>
  <c r="G1280" i="44"/>
  <c r="H1280" i="44" s="1"/>
  <c r="K1280" i="44"/>
  <c r="V1280" i="44"/>
  <c r="U1279" i="44"/>
  <c r="I1279" i="44"/>
  <c r="G1279" i="44"/>
  <c r="H1279" i="44" s="1"/>
  <c r="K1279" i="44"/>
  <c r="U1278" i="44"/>
  <c r="V1278" i="44"/>
  <c r="I1278" i="44"/>
  <c r="H1278" i="44"/>
  <c r="G1278" i="44"/>
  <c r="V1277" i="44"/>
  <c r="I1277" i="44"/>
  <c r="H1277" i="44"/>
  <c r="G1277" i="44"/>
  <c r="U1277" i="44"/>
  <c r="G1276" i="44"/>
  <c r="H1276" i="44" s="1"/>
  <c r="U1275" i="44"/>
  <c r="V1275" i="44"/>
  <c r="M1275" i="44"/>
  <c r="I1275" i="44"/>
  <c r="G1275" i="44"/>
  <c r="H1275" i="44" s="1"/>
  <c r="K1275" i="44"/>
  <c r="U1274" i="44"/>
  <c r="U1273" i="44"/>
  <c r="M1273" i="44"/>
  <c r="K1273" i="44"/>
  <c r="I1273" i="44"/>
  <c r="G1273" i="44"/>
  <c r="U1272" i="44"/>
  <c r="I1271" i="44"/>
  <c r="U1271" i="44"/>
  <c r="U1270" i="44"/>
  <c r="V1270" i="44"/>
  <c r="K1270" i="44"/>
  <c r="G1270" i="44"/>
  <c r="H1270" i="44" s="1"/>
  <c r="U1269" i="44"/>
  <c r="K1269" i="44"/>
  <c r="H1269" i="44"/>
  <c r="G1269" i="44"/>
  <c r="V1268" i="44"/>
  <c r="U1268" i="44"/>
  <c r="K1268" i="44"/>
  <c r="I1268" i="44"/>
  <c r="G1268" i="44"/>
  <c r="H1268" i="44" s="1"/>
  <c r="V1267" i="44"/>
  <c r="I1267" i="44"/>
  <c r="K1267" i="44"/>
  <c r="M1267" i="44" s="1"/>
  <c r="U1267" i="44"/>
  <c r="V1266" i="44"/>
  <c r="K1266" i="44"/>
  <c r="I1266" i="44"/>
  <c r="G1266" i="44"/>
  <c r="H1266" i="44" s="1"/>
  <c r="U1266" i="44"/>
  <c r="V1265" i="44"/>
  <c r="M1265" i="44"/>
  <c r="K1265" i="44"/>
  <c r="I1265" i="44"/>
  <c r="H1265" i="44"/>
  <c r="G1265" i="44"/>
  <c r="U1265" i="44"/>
  <c r="V1264" i="44"/>
  <c r="K1264" i="44"/>
  <c r="M1264" i="44" s="1"/>
  <c r="U1264" i="44"/>
  <c r="I1264" i="44"/>
  <c r="V1263" i="44"/>
  <c r="M1263" i="44"/>
  <c r="I1263" i="44"/>
  <c r="G1263" i="44"/>
  <c r="H1263" i="44" s="1"/>
  <c r="K1263" i="44"/>
  <c r="U1263" i="44"/>
  <c r="U1262" i="44"/>
  <c r="V1262" i="44"/>
  <c r="M1262" i="44"/>
  <c r="I1262" i="44"/>
  <c r="K1262" i="44"/>
  <c r="K1261" i="44"/>
  <c r="I1261" i="44"/>
  <c r="G1261" i="44"/>
  <c r="H1261" i="44" s="1"/>
  <c r="U1261" i="44"/>
  <c r="U1260" i="44"/>
  <c r="V1260" i="44"/>
  <c r="I1260" i="44"/>
  <c r="V1259" i="44"/>
  <c r="I1259" i="44"/>
  <c r="G1259" i="44"/>
  <c r="H1259" i="44" s="1"/>
  <c r="K1259" i="44"/>
  <c r="M1259" i="44" s="1"/>
  <c r="U1259" i="44"/>
  <c r="U1258" i="44"/>
  <c r="V1258" i="44"/>
  <c r="I1258" i="44"/>
  <c r="G1258" i="44"/>
  <c r="H1258" i="44" s="1"/>
  <c r="V1257" i="44"/>
  <c r="I1257" i="44"/>
  <c r="U1257" i="44"/>
  <c r="V1255" i="44"/>
  <c r="U1255" i="44"/>
  <c r="V1254" i="44"/>
  <c r="U1254" i="44"/>
  <c r="U1253" i="44"/>
  <c r="V1253" i="44"/>
  <c r="I1253" i="44"/>
  <c r="G1253" i="44"/>
  <c r="H1253" i="44"/>
  <c r="U1252" i="44"/>
  <c r="V1252" i="44"/>
  <c r="I1251" i="44"/>
  <c r="G1251" i="44"/>
  <c r="H1251" i="44" s="1"/>
  <c r="U1251" i="44"/>
  <c r="U1250" i="44"/>
  <c r="I1250" i="44"/>
  <c r="U1249" i="44"/>
  <c r="V1249" i="44"/>
  <c r="I1249" i="44"/>
  <c r="I1248" i="44"/>
  <c r="K1248" i="44"/>
  <c r="U1248" i="44"/>
  <c r="V1247" i="44"/>
  <c r="K1247" i="44"/>
  <c r="M1247" i="44" s="1"/>
  <c r="I1247" i="44"/>
  <c r="G1247" i="44"/>
  <c r="U1247" i="44"/>
  <c r="V1246" i="44"/>
  <c r="I1246" i="44"/>
  <c r="G1246" i="44"/>
  <c r="H1246" i="44" s="1"/>
  <c r="U1246" i="44"/>
  <c r="U1245" i="44"/>
  <c r="V1245" i="44"/>
  <c r="U1244" i="44"/>
  <c r="V1244" i="44"/>
  <c r="V1243" i="44"/>
  <c r="K1243" i="44"/>
  <c r="I1243" i="44"/>
  <c r="H1243" i="44"/>
  <c r="U1243" i="44"/>
  <c r="G1243" i="44"/>
  <c r="V1242" i="44"/>
  <c r="I1242" i="44"/>
  <c r="U1242" i="44"/>
  <c r="I1241" i="44"/>
  <c r="G1241" i="44"/>
  <c r="U1241" i="44"/>
  <c r="U1240" i="44"/>
  <c r="U1239" i="44"/>
  <c r="U1238" i="44"/>
  <c r="V1238" i="44"/>
  <c r="G1238" i="44"/>
  <c r="H1238" i="44" s="1"/>
  <c r="V1237" i="44"/>
  <c r="U1237" i="44"/>
  <c r="U1236" i="44"/>
  <c r="V1235" i="44"/>
  <c r="U1235" i="44"/>
  <c r="G1235" i="44"/>
  <c r="V1234" i="44"/>
  <c r="U1234" i="44"/>
  <c r="V1233" i="44"/>
  <c r="K1233" i="44"/>
  <c r="I1233" i="44"/>
  <c r="G1233" i="44"/>
  <c r="U1233" i="44"/>
  <c r="H1233" i="44"/>
  <c r="K1232" i="44"/>
  <c r="I1232" i="44"/>
  <c r="H1232" i="44"/>
  <c r="G1232" i="44"/>
  <c r="U1232" i="44"/>
  <c r="V1232" i="44"/>
  <c r="U1231" i="44"/>
  <c r="U1230" i="44"/>
  <c r="V1230" i="44"/>
  <c r="I1230" i="44"/>
  <c r="U1229" i="44"/>
  <c r="I1229" i="44"/>
  <c r="V1228" i="44"/>
  <c r="I1228" i="44"/>
  <c r="U1228" i="44"/>
  <c r="U1227" i="44"/>
  <c r="G1226" i="44"/>
  <c r="V1225" i="44"/>
  <c r="K1225" i="44"/>
  <c r="I1225" i="44"/>
  <c r="G1225" i="44"/>
  <c r="H1225" i="44" s="1"/>
  <c r="U1225" i="44"/>
  <c r="U1224" i="44"/>
  <c r="U1223" i="44"/>
  <c r="V1223" i="44"/>
  <c r="I1223" i="44"/>
  <c r="V1222" i="44"/>
  <c r="G1222" i="44"/>
  <c r="U1222" i="44"/>
  <c r="H1222" i="44"/>
  <c r="G1221" i="44"/>
  <c r="U1220" i="44"/>
  <c r="U1219" i="44"/>
  <c r="I1219" i="44"/>
  <c r="U1218" i="44"/>
  <c r="U1217" i="44"/>
  <c r="V1217" i="44"/>
  <c r="V1216" i="44"/>
  <c r="I1216" i="44"/>
  <c r="H1216" i="44"/>
  <c r="G1216" i="44"/>
  <c r="U1216" i="44"/>
  <c r="U1215" i="44"/>
  <c r="V1215" i="44"/>
  <c r="M1215" i="44"/>
  <c r="I1215" i="44"/>
  <c r="H1215" i="44"/>
  <c r="G1215" i="44"/>
  <c r="K1215" i="44"/>
  <c r="V1214" i="44"/>
  <c r="U1214" i="44"/>
  <c r="H1214" i="44"/>
  <c r="G1214" i="44"/>
  <c r="U1213" i="44"/>
  <c r="V1213" i="44"/>
  <c r="I1213" i="44"/>
  <c r="U1212" i="44"/>
  <c r="G1212" i="44"/>
  <c r="H1212" i="44" s="1"/>
  <c r="U1211" i="44"/>
  <c r="V1211" i="44"/>
  <c r="K1211" i="44"/>
  <c r="I1211" i="44"/>
  <c r="H1211" i="44"/>
  <c r="G1211" i="44"/>
  <c r="U1210" i="44"/>
  <c r="V1210" i="44"/>
  <c r="M1210" i="44"/>
  <c r="K1210" i="44"/>
  <c r="I1210" i="44"/>
  <c r="G1210" i="44"/>
  <c r="H1210" i="44" s="1"/>
  <c r="V1209" i="44"/>
  <c r="M1209" i="44"/>
  <c r="K1209" i="44"/>
  <c r="I1209" i="44"/>
  <c r="G1209" i="44"/>
  <c r="H1209" i="44" s="1"/>
  <c r="U1209" i="44"/>
  <c r="V1208" i="44"/>
  <c r="I1208" i="44"/>
  <c r="K1208" i="44"/>
  <c r="M1208" i="44" s="1"/>
  <c r="U1208" i="44"/>
  <c r="U1207" i="44"/>
  <c r="V1207" i="44"/>
  <c r="I1207" i="44"/>
  <c r="U1206" i="44"/>
  <c r="V1206" i="44"/>
  <c r="I1206" i="44"/>
  <c r="U1205" i="44"/>
  <c r="U1204" i="44"/>
  <c r="U1203" i="44"/>
  <c r="U1202" i="44"/>
  <c r="I1202" i="44"/>
  <c r="U1201" i="44"/>
  <c r="V1201" i="44"/>
  <c r="V1200" i="44"/>
  <c r="I1200" i="44"/>
  <c r="U1200" i="44"/>
  <c r="U1199" i="44"/>
  <c r="I1199" i="44"/>
  <c r="U1198" i="44"/>
  <c r="V1197" i="44"/>
  <c r="U1197" i="44"/>
  <c r="U1196" i="44"/>
  <c r="V1196" i="44"/>
  <c r="V1195" i="44"/>
  <c r="I1195" i="44"/>
  <c r="U1195" i="44"/>
  <c r="V1194" i="44"/>
  <c r="I1194" i="44"/>
  <c r="U1194" i="44"/>
  <c r="V1193" i="44"/>
  <c r="I1193" i="44"/>
  <c r="G1193" i="44"/>
  <c r="U1193" i="44"/>
  <c r="H1193" i="44"/>
  <c r="V1192" i="44"/>
  <c r="M1192" i="44"/>
  <c r="I1192" i="44"/>
  <c r="G1192" i="44"/>
  <c r="K1192" i="44"/>
  <c r="U1192" i="44"/>
  <c r="U1191" i="44"/>
  <c r="V1191" i="44"/>
  <c r="K1191" i="44"/>
  <c r="M1191" i="44" s="1"/>
  <c r="G1191" i="44"/>
  <c r="H1191" i="44" s="1"/>
  <c r="I1191" i="44"/>
  <c r="V1190" i="44"/>
  <c r="I1190" i="44"/>
  <c r="U1190" i="44"/>
  <c r="V1189" i="44"/>
  <c r="U1189" i="44"/>
  <c r="G1189" i="44"/>
  <c r="K1189" i="44"/>
  <c r="I1189" i="44"/>
  <c r="U1188" i="44"/>
  <c r="V1188" i="44"/>
  <c r="G1188" i="44"/>
  <c r="H1188" i="44" s="1"/>
  <c r="U1187" i="44"/>
  <c r="K1187" i="44"/>
  <c r="I1187" i="44"/>
  <c r="H1187" i="44"/>
  <c r="G1187" i="44"/>
  <c r="U1186" i="44"/>
  <c r="V1186" i="44"/>
  <c r="K1186" i="44"/>
  <c r="I1186" i="44"/>
  <c r="G1186" i="44"/>
  <c r="H1186" i="44" s="1"/>
  <c r="V1185" i="44"/>
  <c r="U1185" i="44"/>
  <c r="I1185" i="44"/>
  <c r="G1184" i="44"/>
  <c r="V1183" i="44"/>
  <c r="U1183" i="44"/>
  <c r="G1182" i="44"/>
  <c r="U1182" i="44"/>
  <c r="U1181" i="44"/>
  <c r="V1180" i="44"/>
  <c r="I1180" i="44"/>
  <c r="G1180" i="44"/>
  <c r="U1180" i="44"/>
  <c r="V1179" i="44"/>
  <c r="I1179" i="44"/>
  <c r="K1179" i="44"/>
  <c r="M1179" i="44" s="1"/>
  <c r="U1179" i="44"/>
  <c r="U1178" i="44"/>
  <c r="U1177" i="44"/>
  <c r="U1176" i="44"/>
  <c r="V1176" i="44"/>
  <c r="U1175" i="44"/>
  <c r="U1174" i="44"/>
  <c r="V1174" i="44"/>
  <c r="I1174" i="44"/>
  <c r="G1174" i="44"/>
  <c r="H1174" i="44" s="1"/>
  <c r="G1173" i="44"/>
  <c r="H1173" i="44" s="1"/>
  <c r="V1172" i="44"/>
  <c r="I1172" i="44"/>
  <c r="U1172" i="44"/>
  <c r="V1171" i="44"/>
  <c r="G1171" i="44"/>
  <c r="U1171" i="44"/>
  <c r="H1171" i="44"/>
  <c r="V1170" i="44"/>
  <c r="U1170" i="44"/>
  <c r="V1169" i="44"/>
  <c r="I1169" i="44"/>
  <c r="K1169" i="44"/>
  <c r="M1169" i="44" s="1"/>
  <c r="U1169" i="44"/>
  <c r="U1168" i="44"/>
  <c r="M1168" i="44"/>
  <c r="K1168" i="44"/>
  <c r="I1168" i="44"/>
  <c r="G1168" i="44"/>
  <c r="U1167" i="44"/>
  <c r="I1167" i="44"/>
  <c r="U1166" i="44"/>
  <c r="U1165" i="44"/>
  <c r="V1165" i="44"/>
  <c r="G1165" i="44"/>
  <c r="H1165" i="44" s="1"/>
  <c r="U1164" i="44"/>
  <c r="I1164" i="44"/>
  <c r="K1164" i="44"/>
  <c r="U1163" i="44"/>
  <c r="U1162" i="44"/>
  <c r="V1161" i="44"/>
  <c r="I1161" i="44"/>
  <c r="U1161" i="44"/>
  <c r="U1160" i="44"/>
  <c r="V1160" i="44"/>
  <c r="G1160" i="44"/>
  <c r="H1160" i="44" s="1"/>
  <c r="I1159" i="44"/>
  <c r="U1159" i="44"/>
  <c r="U1158" i="44"/>
  <c r="U1157" i="44"/>
  <c r="G1156" i="44"/>
  <c r="H1156" i="44"/>
  <c r="U1155" i="44"/>
  <c r="U1154" i="44"/>
  <c r="U1153" i="44"/>
  <c r="V1153" i="44"/>
  <c r="M1153" i="44"/>
  <c r="K1153" i="44"/>
  <c r="I1153" i="44"/>
  <c r="G1153" i="44"/>
  <c r="U1152" i="44"/>
  <c r="V1152" i="44"/>
  <c r="K1152" i="44"/>
  <c r="M1152" i="44" s="1"/>
  <c r="I1152" i="44"/>
  <c r="G1152" i="44"/>
  <c r="H1152" i="44" s="1"/>
  <c r="U1151" i="44"/>
  <c r="V1151" i="44"/>
  <c r="I1151" i="44"/>
  <c r="K1151" i="44"/>
  <c r="U1150" i="44"/>
  <c r="V1149" i="44"/>
  <c r="G1149" i="44"/>
  <c r="U1149" i="44"/>
  <c r="V1148" i="44"/>
  <c r="I1148" i="44"/>
  <c r="G1148" i="44"/>
  <c r="U1148" i="44"/>
  <c r="U1147" i="44"/>
  <c r="V1147" i="44"/>
  <c r="G1147" i="44"/>
  <c r="H1147" i="44" s="1"/>
  <c r="U1146" i="44"/>
  <c r="U1145" i="44"/>
  <c r="U1144" i="44"/>
  <c r="V1144" i="44"/>
  <c r="V1143" i="44"/>
  <c r="I1143" i="44"/>
  <c r="U1143" i="44"/>
  <c r="I1142" i="44"/>
  <c r="U1142" i="44"/>
  <c r="U1140" i="44"/>
  <c r="U1139" i="44"/>
  <c r="V1139" i="44"/>
  <c r="I1138" i="44"/>
  <c r="V1137" i="44"/>
  <c r="M1137" i="44"/>
  <c r="K1137" i="44"/>
  <c r="I1137" i="44"/>
  <c r="H1137" i="44"/>
  <c r="G1137" i="44"/>
  <c r="U1137" i="44"/>
  <c r="U1136" i="44"/>
  <c r="I1136" i="44"/>
  <c r="U1135" i="44"/>
  <c r="U1134" i="44"/>
  <c r="U1133" i="44"/>
  <c r="U1132" i="44"/>
  <c r="V1132" i="44"/>
  <c r="V1131" i="44"/>
  <c r="U1131" i="44"/>
  <c r="I1131" i="44"/>
  <c r="G1131" i="44"/>
  <c r="H1131" i="44" s="1"/>
  <c r="V1130" i="44"/>
  <c r="I1130" i="44"/>
  <c r="G1130" i="44"/>
  <c r="U1130" i="44"/>
  <c r="V1129" i="44"/>
  <c r="M1129" i="44"/>
  <c r="K1129" i="44"/>
  <c r="I1129" i="44"/>
  <c r="H1129" i="44"/>
  <c r="G1129" i="44"/>
  <c r="U1129" i="44"/>
  <c r="U1128" i="44"/>
  <c r="V1128" i="44"/>
  <c r="I1128" i="44"/>
  <c r="H1128" i="44"/>
  <c r="G1128" i="44"/>
  <c r="V1127" i="44"/>
  <c r="I1127" i="44"/>
  <c r="G1127" i="44"/>
  <c r="U1127" i="44"/>
  <c r="I1126" i="44"/>
  <c r="U1126" i="44"/>
  <c r="G1125" i="44"/>
  <c r="H1125" i="44" s="1"/>
  <c r="U1125" i="44"/>
  <c r="U1124" i="44"/>
  <c r="U1123" i="44"/>
  <c r="V1122" i="44"/>
  <c r="U1122" i="44"/>
  <c r="V1121" i="44"/>
  <c r="I1121" i="44"/>
  <c r="U1121" i="44"/>
  <c r="V1120" i="44"/>
  <c r="U1120" i="44"/>
  <c r="I1120" i="44"/>
  <c r="U1119" i="44"/>
  <c r="U1118" i="44"/>
  <c r="V1117" i="44"/>
  <c r="U1117" i="44"/>
  <c r="M1116" i="44"/>
  <c r="I1116" i="44"/>
  <c r="G1116" i="44"/>
  <c r="H1116" i="44" s="1"/>
  <c r="K1116" i="44"/>
  <c r="G1115" i="44"/>
  <c r="H1115" i="44"/>
  <c r="V1114" i="44"/>
  <c r="U1114" i="44"/>
  <c r="U1113" i="44"/>
  <c r="U1112" i="44"/>
  <c r="V1112" i="44"/>
  <c r="U1111" i="44"/>
  <c r="U1110" i="44"/>
  <c r="V1109" i="44"/>
  <c r="U1109" i="44"/>
  <c r="U1108" i="44"/>
  <c r="V1107" i="44"/>
  <c r="U1107" i="44"/>
  <c r="M1107" i="44"/>
  <c r="I1107" i="44"/>
  <c r="G1107" i="44"/>
  <c r="K1107" i="44"/>
  <c r="U1106" i="44"/>
  <c r="V1106" i="44"/>
  <c r="K1106" i="44"/>
  <c r="M1106" i="44" s="1"/>
  <c r="I1106" i="44"/>
  <c r="G1106" i="44"/>
  <c r="H1106" i="44" s="1"/>
  <c r="U1105" i="44"/>
  <c r="V1105" i="44"/>
  <c r="M1105" i="44"/>
  <c r="K1105" i="44"/>
  <c r="I1105" i="44"/>
  <c r="H1105" i="44"/>
  <c r="G1105" i="44"/>
  <c r="V1104" i="44"/>
  <c r="H1104" i="44"/>
  <c r="G1104" i="44"/>
  <c r="U1104" i="44"/>
  <c r="V1103" i="44"/>
  <c r="H1103" i="44"/>
  <c r="G1103" i="44"/>
  <c r="U1103" i="44"/>
  <c r="I1102" i="44"/>
  <c r="K1102" i="44"/>
  <c r="U1102" i="44"/>
  <c r="V1102" i="44"/>
  <c r="V1101" i="44"/>
  <c r="I1101" i="44"/>
  <c r="G1101" i="44"/>
  <c r="H1101" i="44" s="1"/>
  <c r="U1101" i="44"/>
  <c r="H1100" i="44"/>
  <c r="G1100" i="44"/>
  <c r="U1100" i="44"/>
  <c r="U1099" i="44"/>
  <c r="I1099" i="44"/>
  <c r="I1098" i="44"/>
  <c r="G1098" i="44"/>
  <c r="H1098" i="44" s="1"/>
  <c r="U1098" i="44"/>
  <c r="U1097" i="44"/>
  <c r="V1096" i="44"/>
  <c r="K1096" i="44"/>
  <c r="M1096" i="44" s="1"/>
  <c r="I1096" i="44"/>
  <c r="G1096" i="44"/>
  <c r="H1096" i="44" s="1"/>
  <c r="U1096" i="44"/>
  <c r="H1095" i="44"/>
  <c r="G1095" i="44"/>
  <c r="U1095" i="44"/>
  <c r="G1094" i="44"/>
  <c r="U1094" i="44"/>
  <c r="G1093" i="44"/>
  <c r="U1093" i="44"/>
  <c r="H1093" i="44"/>
  <c r="U1092" i="44"/>
  <c r="V1091" i="44"/>
  <c r="I1091" i="44"/>
  <c r="U1091" i="44"/>
  <c r="U1090" i="44"/>
  <c r="U1089" i="44"/>
  <c r="V1089" i="44"/>
  <c r="I1089" i="44"/>
  <c r="U1088" i="44"/>
  <c r="V1087" i="44"/>
  <c r="M1087" i="44"/>
  <c r="K1087" i="44"/>
  <c r="I1087" i="44"/>
  <c r="G1087" i="44"/>
  <c r="U1087" i="44"/>
  <c r="H1087" i="44"/>
  <c r="G1086" i="44"/>
  <c r="H1086" i="44" s="1"/>
  <c r="V1085" i="44"/>
  <c r="U1085" i="44"/>
  <c r="U1084" i="44"/>
  <c r="G1084" i="44"/>
  <c r="V1083" i="44"/>
  <c r="U1083" i="44"/>
  <c r="I1083" i="44"/>
  <c r="I1082" i="44"/>
  <c r="U1082" i="44"/>
  <c r="V1081" i="44"/>
  <c r="U1081" i="44"/>
  <c r="G1081" i="44"/>
  <c r="V1080" i="44"/>
  <c r="I1080" i="44"/>
  <c r="G1080" i="44"/>
  <c r="U1080" i="44"/>
  <c r="H1080" i="44"/>
  <c r="V1079" i="44"/>
  <c r="G1079" i="44"/>
  <c r="H1079" i="44" s="1"/>
  <c r="U1079" i="44"/>
  <c r="U1078" i="44"/>
  <c r="V1078" i="44"/>
  <c r="G1078" i="44"/>
  <c r="H1078" i="44" s="1"/>
  <c r="V1077" i="44"/>
  <c r="K1077" i="44"/>
  <c r="I1077" i="44"/>
  <c r="G1077" i="44"/>
  <c r="H1077" i="44" s="1"/>
  <c r="U1077" i="44"/>
  <c r="U1076" i="44"/>
  <c r="V1076" i="44"/>
  <c r="U1075" i="44"/>
  <c r="V1075" i="44"/>
  <c r="I1075" i="44"/>
  <c r="V1074" i="44"/>
  <c r="U1074" i="44"/>
  <c r="V1073" i="44"/>
  <c r="U1073" i="44"/>
  <c r="I1073" i="44"/>
  <c r="V1072" i="44"/>
  <c r="U1072" i="44"/>
  <c r="U1071" i="44"/>
  <c r="U1070" i="44"/>
  <c r="V1069" i="44"/>
  <c r="I1069" i="44"/>
  <c r="H1069" i="44"/>
  <c r="G1069" i="44"/>
  <c r="K1069" i="44"/>
  <c r="M1069" i="44" s="1"/>
  <c r="U1069" i="44"/>
  <c r="U1068" i="44"/>
  <c r="I1068" i="44"/>
  <c r="V1067" i="44"/>
  <c r="I1067" i="44"/>
  <c r="H1067" i="44"/>
  <c r="G1067" i="44"/>
  <c r="U1067" i="44"/>
  <c r="U1066" i="44"/>
  <c r="V1066" i="44"/>
  <c r="I1066" i="44"/>
  <c r="V1065" i="44"/>
  <c r="I1065" i="44"/>
  <c r="K1065" i="44"/>
  <c r="M1065" i="44" s="1"/>
  <c r="U1065" i="44"/>
  <c r="U1064" i="44"/>
  <c r="H1064" i="44"/>
  <c r="G1064" i="44"/>
  <c r="U1063" i="44"/>
  <c r="V1062" i="44"/>
  <c r="H1062" i="44"/>
  <c r="G1062" i="44"/>
  <c r="U1062" i="44"/>
  <c r="G1061" i="44"/>
  <c r="U1060" i="44"/>
  <c r="I1060" i="44"/>
  <c r="V1059" i="44"/>
  <c r="I1059" i="44"/>
  <c r="G1059" i="44"/>
  <c r="U1059" i="44"/>
  <c r="H1059" i="44"/>
  <c r="U1058" i="44"/>
  <c r="M1058" i="44"/>
  <c r="I1058" i="44"/>
  <c r="K1058" i="44"/>
  <c r="U1057" i="44"/>
  <c r="M1057" i="44"/>
  <c r="I1057" i="44"/>
  <c r="K1057" i="44"/>
  <c r="I1056" i="44"/>
  <c r="U1056" i="44"/>
  <c r="V1055" i="44"/>
  <c r="G1055" i="44"/>
  <c r="U1055" i="44"/>
  <c r="H1055" i="44"/>
  <c r="U1054" i="44"/>
  <c r="M1054" i="44"/>
  <c r="K1054" i="44"/>
  <c r="I1054" i="44"/>
  <c r="G1054" i="44"/>
  <c r="U1053" i="44"/>
  <c r="V1053" i="44"/>
  <c r="M1053" i="44"/>
  <c r="I1053" i="44"/>
  <c r="K1053" i="44"/>
  <c r="V1052" i="44"/>
  <c r="U1052" i="44"/>
  <c r="I1052" i="44"/>
  <c r="U1050" i="44"/>
  <c r="I1049" i="44"/>
  <c r="U1049" i="44"/>
  <c r="M1048" i="44"/>
  <c r="K1048" i="44"/>
  <c r="I1048" i="44"/>
  <c r="G1048" i="44"/>
  <c r="H1048" i="44" s="1"/>
  <c r="U1048" i="44"/>
  <c r="V1045" i="44"/>
  <c r="U1045" i="44"/>
  <c r="U1044" i="44"/>
  <c r="I1044" i="44"/>
  <c r="V1044" i="44"/>
  <c r="U1043" i="44"/>
  <c r="U1042" i="44"/>
  <c r="U1041" i="44"/>
  <c r="V1040" i="44"/>
  <c r="U1040" i="44"/>
  <c r="G1040" i="44"/>
  <c r="I1039" i="44"/>
  <c r="U1039" i="44"/>
  <c r="V1038" i="44"/>
  <c r="I1038" i="44"/>
  <c r="G1038" i="44"/>
  <c r="U1038" i="44"/>
  <c r="H1038" i="44"/>
  <c r="U1037" i="44"/>
  <c r="V1037" i="44"/>
  <c r="K1037" i="44"/>
  <c r="M1037" i="44" s="1"/>
  <c r="I1037" i="44"/>
  <c r="G1037" i="44"/>
  <c r="H1037" i="44"/>
  <c r="U1036" i="44"/>
  <c r="V1035" i="44"/>
  <c r="G1035" i="44"/>
  <c r="U1035" i="44"/>
  <c r="H1035" i="44"/>
  <c r="U1034" i="44"/>
  <c r="V1034" i="44"/>
  <c r="I1034" i="44"/>
  <c r="V1033" i="44"/>
  <c r="M1033" i="44"/>
  <c r="I1033" i="44"/>
  <c r="K1033" i="44"/>
  <c r="U1033" i="44"/>
  <c r="U1032" i="44"/>
  <c r="U1031" i="44"/>
  <c r="V1030" i="44"/>
  <c r="I1030" i="44"/>
  <c r="H1030" i="44"/>
  <c r="G1030" i="44"/>
  <c r="U1030" i="44"/>
  <c r="V1029" i="44"/>
  <c r="I1029" i="44"/>
  <c r="G1029" i="44"/>
  <c r="H1029" i="44" s="1"/>
  <c r="U1029" i="44"/>
  <c r="U1028" i="44"/>
  <c r="I1028" i="44"/>
  <c r="I1027" i="44"/>
  <c r="U1027" i="44"/>
  <c r="V1026" i="44"/>
  <c r="U1026" i="44"/>
  <c r="U1025" i="44"/>
  <c r="G1024" i="44"/>
  <c r="H1024" i="44" s="1"/>
  <c r="I1023" i="44"/>
  <c r="U1023" i="44"/>
  <c r="U1022" i="44"/>
  <c r="U1021" i="44"/>
  <c r="U1020" i="44"/>
  <c r="U1019" i="44"/>
  <c r="I1019" i="44"/>
  <c r="K1019" i="44"/>
  <c r="U1018" i="44"/>
  <c r="H1018" i="44"/>
  <c r="G1018" i="44"/>
  <c r="V1017" i="44"/>
  <c r="K1017" i="44"/>
  <c r="I1017" i="44"/>
  <c r="H1017" i="44"/>
  <c r="G1017" i="44"/>
  <c r="U1017" i="44"/>
  <c r="U1016" i="44"/>
  <c r="I1016" i="44"/>
  <c r="G1015" i="44"/>
  <c r="H1015" i="44" s="1"/>
  <c r="U1015" i="44"/>
  <c r="U1014" i="44"/>
  <c r="V1013" i="44"/>
  <c r="M1013" i="44"/>
  <c r="I1013" i="44"/>
  <c r="K1013" i="44"/>
  <c r="U1013" i="44"/>
  <c r="U1012" i="44"/>
  <c r="V1012" i="44"/>
  <c r="V1011" i="44"/>
  <c r="G1011" i="44"/>
  <c r="U1011" i="44"/>
  <c r="G1010" i="44"/>
  <c r="M1009" i="44"/>
  <c r="K1009" i="44"/>
  <c r="I1009" i="44"/>
  <c r="H1009" i="44"/>
  <c r="G1009" i="44"/>
  <c r="U1007" i="44"/>
  <c r="V1007" i="44"/>
  <c r="I1007" i="44"/>
  <c r="U1006" i="44"/>
  <c r="I1005" i="44"/>
  <c r="U1005" i="44"/>
  <c r="U1004" i="44"/>
  <c r="U1003" i="44"/>
  <c r="V1002" i="44"/>
  <c r="G1002" i="44"/>
  <c r="H1002" i="44" s="1"/>
  <c r="U1002" i="44"/>
  <c r="V1001" i="44"/>
  <c r="I1001" i="44"/>
  <c r="G1001" i="44"/>
  <c r="H1001" i="44" s="1"/>
  <c r="U1001" i="44"/>
  <c r="I1000" i="44"/>
  <c r="U1000" i="44"/>
  <c r="V999" i="44"/>
  <c r="I999" i="44"/>
  <c r="G999" i="44"/>
  <c r="U999" i="44"/>
  <c r="U998" i="44"/>
  <c r="V998" i="44"/>
  <c r="G998" i="44"/>
  <c r="V997" i="44"/>
  <c r="M997" i="44"/>
  <c r="I997" i="44"/>
  <c r="G997" i="44"/>
  <c r="H997" i="44" s="1"/>
  <c r="K997" i="44"/>
  <c r="U997" i="44"/>
  <c r="V996" i="44"/>
  <c r="I996" i="44"/>
  <c r="U996" i="44"/>
  <c r="U995" i="44"/>
  <c r="V994" i="44"/>
  <c r="M994" i="44"/>
  <c r="K994" i="44"/>
  <c r="I994" i="44"/>
  <c r="G994" i="44"/>
  <c r="U994" i="44"/>
  <c r="H994" i="44"/>
  <c r="U993" i="44"/>
  <c r="I993" i="44"/>
  <c r="U992" i="44"/>
  <c r="I992" i="44"/>
  <c r="G991" i="44"/>
  <c r="U990" i="44"/>
  <c r="G990" i="44"/>
  <c r="H990" i="44" s="1"/>
  <c r="V990" i="44"/>
  <c r="V989" i="44"/>
  <c r="K989" i="44"/>
  <c r="M989" i="44" s="1"/>
  <c r="I989" i="44"/>
  <c r="G989" i="44"/>
  <c r="H989" i="44" s="1"/>
  <c r="U989" i="44"/>
  <c r="G988" i="44"/>
  <c r="H988" i="44" s="1"/>
  <c r="U988" i="44"/>
  <c r="I987" i="44"/>
  <c r="U987" i="44"/>
  <c r="V987" i="44"/>
  <c r="V986" i="44"/>
  <c r="I986" i="44"/>
  <c r="G986" i="44"/>
  <c r="U986" i="44"/>
  <c r="V985" i="44"/>
  <c r="I985" i="44"/>
  <c r="U985" i="44"/>
  <c r="V984" i="44"/>
  <c r="U984" i="44"/>
  <c r="I984" i="44"/>
  <c r="U983" i="44"/>
  <c r="M983" i="44"/>
  <c r="K983" i="44"/>
  <c r="I983" i="44"/>
  <c r="H983" i="44"/>
  <c r="G983" i="44"/>
  <c r="V982" i="44"/>
  <c r="M982" i="44"/>
  <c r="K982" i="44"/>
  <c r="I982" i="44"/>
  <c r="G982" i="44"/>
  <c r="U982" i="44"/>
  <c r="H982" i="44"/>
  <c r="U981" i="44"/>
  <c r="V981" i="44"/>
  <c r="I981" i="44"/>
  <c r="V980" i="44"/>
  <c r="U980" i="44"/>
  <c r="U979" i="44"/>
  <c r="U978" i="44"/>
  <c r="U977" i="44"/>
  <c r="U976" i="44"/>
  <c r="V976" i="44"/>
  <c r="I976" i="44"/>
  <c r="G976" i="44"/>
  <c r="K976" i="44"/>
  <c r="M976" i="44" s="1"/>
  <c r="U975" i="44"/>
  <c r="I975" i="44"/>
  <c r="U974" i="44"/>
  <c r="V973" i="44"/>
  <c r="I973" i="44"/>
  <c r="U973" i="44"/>
  <c r="G972" i="44"/>
  <c r="H972" i="44" s="1"/>
  <c r="U972" i="44"/>
  <c r="V972" i="44"/>
  <c r="V971" i="44"/>
  <c r="I971" i="44"/>
  <c r="K971" i="44"/>
  <c r="U971" i="44"/>
  <c r="K970" i="44"/>
  <c r="M970" i="44" s="1"/>
  <c r="I970" i="44"/>
  <c r="G970" i="44"/>
  <c r="H970" i="44" s="1"/>
  <c r="U970" i="44"/>
  <c r="U969" i="44"/>
  <c r="V968" i="44"/>
  <c r="I968" i="44"/>
  <c r="U968" i="44"/>
  <c r="V967" i="44"/>
  <c r="U967" i="44"/>
  <c r="I967" i="44"/>
  <c r="U965" i="44"/>
  <c r="V965" i="44"/>
  <c r="G965" i="44"/>
  <c r="H965" i="44"/>
  <c r="U964" i="44"/>
  <c r="V963" i="44"/>
  <c r="M963" i="44"/>
  <c r="I963" i="44"/>
  <c r="G963" i="44"/>
  <c r="H963" i="44" s="1"/>
  <c r="K963" i="44"/>
  <c r="U963" i="44"/>
  <c r="U962" i="44"/>
  <c r="G961" i="44"/>
  <c r="H961" i="44" s="1"/>
  <c r="U960" i="44"/>
  <c r="V960" i="44"/>
  <c r="I960" i="44"/>
  <c r="I959" i="44"/>
  <c r="U959" i="44"/>
  <c r="U958" i="44"/>
  <c r="V958" i="44"/>
  <c r="I958" i="44"/>
  <c r="I957" i="44"/>
  <c r="U957" i="44"/>
  <c r="U956" i="44"/>
  <c r="U955" i="44"/>
  <c r="V955" i="44"/>
  <c r="V954" i="44"/>
  <c r="I954" i="44"/>
  <c r="U954" i="44"/>
  <c r="U953" i="44"/>
  <c r="I953" i="44"/>
  <c r="I952" i="44"/>
  <c r="U952" i="44"/>
  <c r="V951" i="44"/>
  <c r="I951" i="44"/>
  <c r="G951" i="44"/>
  <c r="H951" i="44" s="1"/>
  <c r="U951" i="44"/>
  <c r="U950" i="44"/>
  <c r="V949" i="44"/>
  <c r="I949" i="44"/>
  <c r="U949" i="44"/>
  <c r="U948" i="44"/>
  <c r="H948" i="44"/>
  <c r="G948" i="44"/>
  <c r="U947" i="44"/>
  <c r="V947" i="44"/>
  <c r="G947" i="44"/>
  <c r="H947" i="44" s="1"/>
  <c r="V946" i="44"/>
  <c r="I946" i="44"/>
  <c r="K946" i="44"/>
  <c r="U946" i="44"/>
  <c r="U945" i="44"/>
  <c r="I945" i="44"/>
  <c r="V945" i="44"/>
  <c r="V944" i="44"/>
  <c r="K944" i="44"/>
  <c r="I944" i="44"/>
  <c r="U944" i="44"/>
  <c r="H944" i="44"/>
  <c r="G944" i="44"/>
  <c r="G943" i="44"/>
  <c r="U943" i="44"/>
  <c r="U942" i="44"/>
  <c r="U941" i="44"/>
  <c r="V940" i="44"/>
  <c r="G940" i="44"/>
  <c r="H940" i="44" s="1"/>
  <c r="U940" i="44"/>
  <c r="U939" i="44"/>
  <c r="V939" i="44"/>
  <c r="V938" i="44"/>
  <c r="I938" i="44"/>
  <c r="U938" i="44"/>
  <c r="U937" i="44"/>
  <c r="I937" i="44"/>
  <c r="G937" i="44"/>
  <c r="H937" i="44"/>
  <c r="I936" i="44"/>
  <c r="U936" i="44"/>
  <c r="V935" i="44"/>
  <c r="I935" i="44"/>
  <c r="K935" i="44"/>
  <c r="U935" i="44"/>
  <c r="U934" i="44"/>
  <c r="U933" i="44"/>
  <c r="U932" i="44"/>
  <c r="U931" i="44"/>
  <c r="U930" i="44"/>
  <c r="V930" i="44"/>
  <c r="U929" i="44"/>
  <c r="I929" i="44"/>
  <c r="V928" i="44"/>
  <c r="M928" i="44"/>
  <c r="K928" i="44"/>
  <c r="I928" i="44"/>
  <c r="H928" i="44"/>
  <c r="G928" i="44"/>
  <c r="U928" i="44"/>
  <c r="U927" i="44"/>
  <c r="V927" i="44"/>
  <c r="I927" i="44"/>
  <c r="G927" i="44"/>
  <c r="H927" i="44"/>
  <c r="U926" i="44"/>
  <c r="I926" i="44"/>
  <c r="G926" i="44"/>
  <c r="H926" i="44" s="1"/>
  <c r="V926" i="44"/>
  <c r="G925" i="44"/>
  <c r="H925" i="44" s="1"/>
  <c r="U925" i="44"/>
  <c r="I925" i="44"/>
  <c r="U924" i="44"/>
  <c r="U923" i="44"/>
  <c r="G922" i="44"/>
  <c r="H922" i="44"/>
  <c r="V921" i="44"/>
  <c r="U921" i="44"/>
  <c r="G921" i="44"/>
  <c r="H921" i="44"/>
  <c r="V920" i="44"/>
  <c r="G920" i="44"/>
  <c r="U920" i="44"/>
  <c r="G919" i="44"/>
  <c r="U919" i="44"/>
  <c r="U918" i="44"/>
  <c r="V917" i="44"/>
  <c r="G917" i="44"/>
  <c r="U917" i="44"/>
  <c r="V916" i="44"/>
  <c r="I916" i="44"/>
  <c r="K916" i="44"/>
  <c r="U916" i="44"/>
  <c r="U915" i="44"/>
  <c r="V915" i="44"/>
  <c r="G915" i="44"/>
  <c r="H915" i="44"/>
  <c r="V914" i="44"/>
  <c r="I914" i="44"/>
  <c r="U914" i="44"/>
  <c r="U913" i="44"/>
  <c r="I913" i="44"/>
  <c r="G913" i="44"/>
  <c r="H913" i="44" s="1"/>
  <c r="V913" i="44"/>
  <c r="V912" i="44"/>
  <c r="I912" i="44"/>
  <c r="U912" i="44"/>
  <c r="G911" i="44"/>
  <c r="H911" i="44" s="1"/>
  <c r="U910" i="44"/>
  <c r="U909" i="44"/>
  <c r="I909" i="44"/>
  <c r="U908" i="44"/>
  <c r="V907" i="44"/>
  <c r="G907" i="44"/>
  <c r="U907" i="44"/>
  <c r="U906" i="44"/>
  <c r="U905" i="44"/>
  <c r="U904" i="44"/>
  <c r="V903" i="44"/>
  <c r="I903" i="44"/>
  <c r="U903" i="44"/>
  <c r="V902" i="44"/>
  <c r="I902" i="44"/>
  <c r="G902" i="44"/>
  <c r="U902" i="44"/>
  <c r="U901" i="44"/>
  <c r="V900" i="44"/>
  <c r="U900" i="44"/>
  <c r="I900" i="44"/>
  <c r="U899" i="44"/>
  <c r="U898" i="44"/>
  <c r="I898" i="44"/>
  <c r="V897" i="44"/>
  <c r="U897" i="44"/>
  <c r="G897" i="44"/>
  <c r="H897" i="44" s="1"/>
  <c r="G896" i="44"/>
  <c r="U895" i="44"/>
  <c r="V894" i="44"/>
  <c r="U894" i="44"/>
  <c r="U893" i="44"/>
  <c r="U892" i="44"/>
  <c r="V892" i="44"/>
  <c r="U891" i="44"/>
  <c r="I890" i="44"/>
  <c r="U890" i="44"/>
  <c r="U889" i="44"/>
  <c r="I888" i="44"/>
  <c r="G888" i="44"/>
  <c r="H888" i="44" s="1"/>
  <c r="K888" i="44"/>
  <c r="U888" i="44"/>
  <c r="V888" i="44"/>
  <c r="U887" i="44"/>
  <c r="I887" i="44"/>
  <c r="U886" i="44"/>
  <c r="V886" i="44"/>
  <c r="K886" i="44"/>
  <c r="M886" i="44" s="1"/>
  <c r="I886" i="44"/>
  <c r="G886" i="44"/>
  <c r="H886" i="44"/>
  <c r="V885" i="44"/>
  <c r="U885" i="44"/>
  <c r="U884" i="44"/>
  <c r="V884" i="44"/>
  <c r="I884" i="44"/>
  <c r="U883" i="44"/>
  <c r="V883" i="44"/>
  <c r="K883" i="44"/>
  <c r="M883" i="44" s="1"/>
  <c r="I883" i="44"/>
  <c r="H883" i="44"/>
  <c r="G883" i="44"/>
  <c r="V882" i="44"/>
  <c r="I882" i="44"/>
  <c r="U882" i="44"/>
  <c r="I881" i="44"/>
  <c r="U880" i="44"/>
  <c r="U879" i="44"/>
  <c r="U878" i="44"/>
  <c r="U877" i="44"/>
  <c r="U875" i="44"/>
  <c r="U874" i="44"/>
  <c r="I873" i="44"/>
  <c r="H873" i="44"/>
  <c r="G873" i="44"/>
  <c r="U873" i="44"/>
  <c r="U872" i="44"/>
  <c r="U871" i="44"/>
  <c r="I871" i="44"/>
  <c r="G871" i="44"/>
  <c r="I870" i="44"/>
  <c r="U870" i="44"/>
  <c r="K870" i="44"/>
  <c r="V869" i="44"/>
  <c r="M869" i="44"/>
  <c r="K869" i="44"/>
  <c r="I869" i="44"/>
  <c r="H869" i="44"/>
  <c r="G869" i="44"/>
  <c r="U869" i="44"/>
  <c r="V868" i="44"/>
  <c r="U868" i="44"/>
  <c r="U867" i="44"/>
  <c r="V867" i="44"/>
  <c r="I867" i="44"/>
  <c r="V866" i="44"/>
  <c r="I866" i="44"/>
  <c r="G866" i="44"/>
  <c r="H866" i="44" s="1"/>
  <c r="U866" i="44"/>
  <c r="V865" i="44"/>
  <c r="U865" i="44"/>
  <c r="K865" i="44"/>
  <c r="M865" i="44" s="1"/>
  <c r="I865" i="44"/>
  <c r="G865" i="44"/>
  <c r="H865" i="44"/>
  <c r="V864" i="44"/>
  <c r="G864" i="44"/>
  <c r="U864" i="44"/>
  <c r="H864" i="44"/>
  <c r="I864" i="44"/>
  <c r="V863" i="44"/>
  <c r="U863" i="44"/>
  <c r="H863" i="44"/>
  <c r="G863" i="44"/>
  <c r="V862" i="44"/>
  <c r="K862" i="44"/>
  <c r="I862" i="44"/>
  <c r="H862" i="44"/>
  <c r="G862" i="44"/>
  <c r="U862" i="44"/>
  <c r="I861" i="44"/>
  <c r="V859" i="44"/>
  <c r="U859" i="44"/>
  <c r="H859" i="44"/>
  <c r="G859" i="44"/>
  <c r="U858" i="44"/>
  <c r="U857" i="44"/>
  <c r="V857" i="44"/>
  <c r="G857" i="44"/>
  <c r="H857" i="44"/>
  <c r="U856" i="44"/>
  <c r="V856" i="44"/>
  <c r="I856" i="44"/>
  <c r="U855" i="44"/>
  <c r="I855" i="44"/>
  <c r="V855" i="44"/>
  <c r="I854" i="44"/>
  <c r="U854" i="44"/>
  <c r="V854" i="44"/>
  <c r="I853" i="44"/>
  <c r="U853" i="44"/>
  <c r="V852" i="44"/>
  <c r="U852" i="44"/>
  <c r="I851" i="44"/>
  <c r="U851" i="44"/>
  <c r="U850" i="44"/>
  <c r="U849" i="44"/>
  <c r="I849" i="44"/>
  <c r="G849" i="44"/>
  <c r="H849" i="44" s="1"/>
  <c r="U848" i="44"/>
  <c r="K848" i="44"/>
  <c r="I848" i="44"/>
  <c r="G848" i="44"/>
  <c r="V848" i="44"/>
  <c r="U847" i="44"/>
  <c r="I847" i="44"/>
  <c r="U846" i="44"/>
  <c r="I846" i="44"/>
  <c r="H846" i="44"/>
  <c r="G846" i="44"/>
  <c r="V846" i="44"/>
  <c r="U845" i="44"/>
  <c r="V845" i="44"/>
  <c r="I845" i="44"/>
  <c r="H845" i="44"/>
  <c r="G845" i="44"/>
  <c r="K845" i="44"/>
  <c r="U844" i="44"/>
  <c r="U843" i="44"/>
  <c r="V843" i="44"/>
  <c r="G843" i="44"/>
  <c r="U842" i="44"/>
  <c r="U841" i="44"/>
  <c r="V841" i="44"/>
  <c r="U840" i="44"/>
  <c r="I840" i="44"/>
  <c r="U839" i="44"/>
  <c r="V839" i="44"/>
  <c r="H839" i="44"/>
  <c r="G839" i="44"/>
  <c r="V838" i="44"/>
  <c r="U838" i="44"/>
  <c r="M838" i="44"/>
  <c r="K838" i="44"/>
  <c r="I838" i="44"/>
  <c r="G838" i="44"/>
  <c r="H838" i="44"/>
  <c r="U837" i="44"/>
  <c r="V837" i="44"/>
  <c r="V836" i="44"/>
  <c r="U836" i="44"/>
  <c r="I836" i="44"/>
  <c r="V835" i="44"/>
  <c r="G835" i="44"/>
  <c r="U835" i="44"/>
  <c r="H835" i="44"/>
  <c r="V834" i="44"/>
  <c r="U834" i="44"/>
  <c r="V833" i="44"/>
  <c r="G833" i="44"/>
  <c r="K833" i="44"/>
  <c r="U833" i="44"/>
  <c r="I833" i="44"/>
  <c r="V832" i="44"/>
  <c r="G832" i="44"/>
  <c r="U832" i="44"/>
  <c r="I832" i="44"/>
  <c r="V831" i="44"/>
  <c r="M831" i="44"/>
  <c r="I831" i="44"/>
  <c r="K831" i="44"/>
  <c r="U831" i="44"/>
  <c r="U830" i="44"/>
  <c r="V830" i="44"/>
  <c r="M830" i="44"/>
  <c r="I830" i="44"/>
  <c r="K830" i="44"/>
  <c r="V829" i="44"/>
  <c r="U829" i="44"/>
  <c r="K829" i="44"/>
  <c r="M829" i="44" s="1"/>
  <c r="I829" i="44"/>
  <c r="G829" i="44"/>
  <c r="H829" i="44"/>
  <c r="U828" i="44"/>
  <c r="U827" i="44"/>
  <c r="G826" i="44"/>
  <c r="H826" i="44"/>
  <c r="U825" i="44"/>
  <c r="V825" i="44"/>
  <c r="V824" i="44"/>
  <c r="U824" i="44"/>
  <c r="V823" i="44"/>
  <c r="U823" i="44"/>
  <c r="I823" i="44"/>
  <c r="V822" i="44"/>
  <c r="U822" i="44"/>
  <c r="V821" i="44"/>
  <c r="I821" i="44"/>
  <c r="U821" i="44"/>
  <c r="V820" i="44"/>
  <c r="I820" i="44"/>
  <c r="G820" i="44"/>
  <c r="H820" i="44" s="1"/>
  <c r="U820" i="44"/>
  <c r="V819" i="44"/>
  <c r="M819" i="44"/>
  <c r="K819" i="44"/>
  <c r="I819" i="44"/>
  <c r="G819" i="44"/>
  <c r="H819" i="44" s="1"/>
  <c r="U819" i="44"/>
  <c r="U818" i="44"/>
  <c r="V818" i="44"/>
  <c r="I818" i="44"/>
  <c r="U817" i="44"/>
  <c r="U816" i="44"/>
  <c r="V815" i="44"/>
  <c r="U815" i="44"/>
  <c r="M815" i="44"/>
  <c r="K815" i="44"/>
  <c r="I815" i="44"/>
  <c r="G815" i="44"/>
  <c r="H815" i="44"/>
  <c r="U814" i="44"/>
  <c r="U813" i="44"/>
  <c r="U812" i="44"/>
  <c r="I811" i="44"/>
  <c r="U811" i="44"/>
  <c r="U810" i="44"/>
  <c r="U809" i="44"/>
  <c r="U808" i="44"/>
  <c r="V808" i="44"/>
  <c r="V807" i="44"/>
  <c r="U807" i="44"/>
  <c r="U806" i="44"/>
  <c r="V806" i="44"/>
  <c r="U805" i="44"/>
  <c r="U804" i="44"/>
  <c r="U803" i="44"/>
  <c r="V802" i="44"/>
  <c r="I802" i="44"/>
  <c r="U802" i="44"/>
  <c r="G801" i="44"/>
  <c r="V800" i="44"/>
  <c r="M800" i="44"/>
  <c r="I800" i="44"/>
  <c r="G800" i="44"/>
  <c r="H800" i="44" s="1"/>
  <c r="U800" i="44"/>
  <c r="K800" i="44"/>
  <c r="V799" i="44"/>
  <c r="U799" i="44"/>
  <c r="U798" i="44"/>
  <c r="U797" i="44"/>
  <c r="I797" i="44"/>
  <c r="U796" i="44"/>
  <c r="U795" i="44"/>
  <c r="U794" i="44"/>
  <c r="I794" i="44"/>
  <c r="U793" i="44"/>
  <c r="U792" i="44"/>
  <c r="I792" i="44"/>
  <c r="G791" i="44"/>
  <c r="H791" i="44" s="1"/>
  <c r="V790" i="44"/>
  <c r="U790" i="44"/>
  <c r="I790" i="44"/>
  <c r="G790" i="44"/>
  <c r="V789" i="44"/>
  <c r="U789" i="44"/>
  <c r="M789" i="44"/>
  <c r="I789" i="44"/>
  <c r="H789" i="44"/>
  <c r="G789" i="44"/>
  <c r="K789" i="44"/>
  <c r="U788" i="44"/>
  <c r="G788" i="44"/>
  <c r="H788" i="44" s="1"/>
  <c r="V785" i="44"/>
  <c r="U785" i="44"/>
  <c r="V784" i="44"/>
  <c r="I784" i="44"/>
  <c r="U784" i="44"/>
  <c r="U783" i="44"/>
  <c r="I783" i="44"/>
  <c r="U782" i="44"/>
  <c r="I782" i="44"/>
  <c r="V782" i="44"/>
  <c r="U781" i="44"/>
  <c r="I781" i="44"/>
  <c r="V781" i="44"/>
  <c r="V780" i="44"/>
  <c r="M780" i="44"/>
  <c r="K780" i="44"/>
  <c r="I780" i="44"/>
  <c r="G780" i="44"/>
  <c r="U780" i="44"/>
  <c r="H780" i="44"/>
  <c r="V779" i="44"/>
  <c r="U779" i="44"/>
  <c r="I779" i="44"/>
  <c r="G779" i="44"/>
  <c r="H779" i="44"/>
  <c r="U778" i="44"/>
  <c r="I778" i="44"/>
  <c r="V777" i="44"/>
  <c r="I777" i="44"/>
  <c r="U777" i="44"/>
  <c r="U776" i="44"/>
  <c r="U775" i="44"/>
  <c r="U774" i="44"/>
  <c r="U773" i="44"/>
  <c r="V772" i="44"/>
  <c r="I772" i="44"/>
  <c r="U772" i="44"/>
  <c r="U771" i="44"/>
  <c r="V770" i="44"/>
  <c r="U770" i="44"/>
  <c r="I770" i="44"/>
  <c r="V769" i="44"/>
  <c r="M769" i="44"/>
  <c r="K769" i="44"/>
  <c r="I769" i="44"/>
  <c r="G769" i="44"/>
  <c r="U769" i="44"/>
  <c r="I768" i="44"/>
  <c r="U768" i="44"/>
  <c r="U767" i="44"/>
  <c r="I767" i="44"/>
  <c r="V767" i="44"/>
  <c r="U766" i="44"/>
  <c r="V766" i="44"/>
  <c r="I766" i="44"/>
  <c r="V765" i="44"/>
  <c r="U765" i="44"/>
  <c r="G764" i="44"/>
  <c r="I763" i="44"/>
  <c r="G763" i="44"/>
  <c r="H763" i="44" s="1"/>
  <c r="U763" i="44"/>
  <c r="V763" i="44"/>
  <c r="U762" i="44"/>
  <c r="I762" i="44"/>
  <c r="G762" i="44"/>
  <c r="H762" i="44" s="1"/>
  <c r="I761" i="44"/>
  <c r="K761" i="44"/>
  <c r="U761" i="44"/>
  <c r="V760" i="44"/>
  <c r="I760" i="44"/>
  <c r="G760" i="44"/>
  <c r="H760" i="44" s="1"/>
  <c r="U760" i="44"/>
  <c r="U759" i="44"/>
  <c r="I759" i="44"/>
  <c r="V758" i="44"/>
  <c r="U758" i="44"/>
  <c r="M758" i="44"/>
  <c r="I758" i="44"/>
  <c r="K758" i="44"/>
  <c r="U757" i="44"/>
  <c r="V757" i="44"/>
  <c r="U756" i="44"/>
  <c r="V756" i="44"/>
  <c r="I756" i="44"/>
  <c r="G755" i="44"/>
  <c r="H755" i="44"/>
  <c r="U754" i="44"/>
  <c r="U753" i="44"/>
  <c r="V753" i="44"/>
  <c r="K753" i="44"/>
  <c r="M753" i="44" s="1"/>
  <c r="I753" i="44"/>
  <c r="G753" i="44"/>
  <c r="U752" i="44"/>
  <c r="V752" i="44"/>
  <c r="G752" i="44"/>
  <c r="V751" i="44"/>
  <c r="I751" i="44"/>
  <c r="U751" i="44"/>
  <c r="U750" i="44"/>
  <c r="V750" i="44"/>
  <c r="V749" i="44"/>
  <c r="I749" i="44"/>
  <c r="G749" i="44"/>
  <c r="K749" i="44"/>
  <c r="M749" i="44" s="1"/>
  <c r="U749" i="44"/>
  <c r="H749" i="44"/>
  <c r="U748" i="44"/>
  <c r="U747" i="44"/>
  <c r="V747" i="44"/>
  <c r="M747" i="44"/>
  <c r="K747" i="44"/>
  <c r="I747" i="44"/>
  <c r="G747" i="44"/>
  <c r="U746" i="44"/>
  <c r="I746" i="44"/>
  <c r="U745" i="44"/>
  <c r="V744" i="44"/>
  <c r="U744" i="44"/>
  <c r="V743" i="44"/>
  <c r="U743" i="44"/>
  <c r="V742" i="44"/>
  <c r="U742" i="44"/>
  <c r="I742" i="44"/>
  <c r="V741" i="44"/>
  <c r="I741" i="44"/>
  <c r="U741" i="44"/>
  <c r="U740" i="44"/>
  <c r="V740" i="44"/>
  <c r="U739" i="44"/>
  <c r="K738" i="44"/>
  <c r="G738" i="44"/>
  <c r="U738" i="44"/>
  <c r="I738" i="44"/>
  <c r="U737" i="44"/>
  <c r="U736" i="44"/>
  <c r="V735" i="44"/>
  <c r="U735" i="44"/>
  <c r="I735" i="44"/>
  <c r="V734" i="44"/>
  <c r="I734" i="44"/>
  <c r="G734" i="44"/>
  <c r="U734" i="44"/>
  <c r="V733" i="44"/>
  <c r="K733" i="44"/>
  <c r="M733" i="44" s="1"/>
  <c r="I733" i="44"/>
  <c r="G733" i="44"/>
  <c r="H733" i="44" s="1"/>
  <c r="U733" i="44"/>
  <c r="U732" i="44"/>
  <c r="V730" i="44"/>
  <c r="K730" i="44"/>
  <c r="M730" i="44" s="1"/>
  <c r="I730" i="44"/>
  <c r="G730" i="44"/>
  <c r="H730" i="44" s="1"/>
  <c r="U730" i="44"/>
  <c r="U729" i="44"/>
  <c r="V729" i="44"/>
  <c r="I729" i="44"/>
  <c r="V728" i="44"/>
  <c r="K728" i="44"/>
  <c r="U728" i="44"/>
  <c r="G728" i="44"/>
  <c r="H728" i="44" s="1"/>
  <c r="V727" i="44"/>
  <c r="K727" i="44"/>
  <c r="I727" i="44"/>
  <c r="G727" i="44"/>
  <c r="U727" i="44"/>
  <c r="H727" i="44"/>
  <c r="U726" i="44"/>
  <c r="I726" i="44"/>
  <c r="V725" i="44"/>
  <c r="U725" i="44"/>
  <c r="I725" i="44"/>
  <c r="G725" i="44"/>
  <c r="I724" i="44"/>
  <c r="U724" i="44"/>
  <c r="U723" i="44"/>
  <c r="V722" i="44"/>
  <c r="U722" i="44"/>
  <c r="I722" i="44"/>
  <c r="U721" i="44"/>
  <c r="V721" i="44"/>
  <c r="G721" i="44"/>
  <c r="H721" i="44" s="1"/>
  <c r="I720" i="44"/>
  <c r="U720" i="44"/>
  <c r="U719" i="44"/>
  <c r="I719" i="44"/>
  <c r="I718" i="44"/>
  <c r="U718" i="44"/>
  <c r="U717" i="44"/>
  <c r="I716" i="44"/>
  <c r="U715" i="44"/>
  <c r="V715" i="44"/>
  <c r="V714" i="44"/>
  <c r="K714" i="44"/>
  <c r="I714" i="44"/>
  <c r="G714" i="44"/>
  <c r="U714" i="44"/>
  <c r="V713" i="44"/>
  <c r="K713" i="44"/>
  <c r="M713" i="44" s="1"/>
  <c r="I713" i="44"/>
  <c r="G713" i="44"/>
  <c r="U713" i="44"/>
  <c r="H713" i="44"/>
  <c r="U712" i="44"/>
  <c r="U711" i="44"/>
  <c r="U710" i="44"/>
  <c r="V710" i="44"/>
  <c r="K710" i="44"/>
  <c r="M710" i="44" s="1"/>
  <c r="I710" i="44"/>
  <c r="G710" i="44"/>
  <c r="H710" i="44"/>
  <c r="U709" i="44"/>
  <c r="U708" i="44"/>
  <c r="I708" i="44"/>
  <c r="U707" i="44"/>
  <c r="V707" i="44"/>
  <c r="I707" i="44"/>
  <c r="I706" i="44"/>
  <c r="K706" i="44"/>
  <c r="U705" i="44"/>
  <c r="V705" i="44"/>
  <c r="K705" i="44"/>
  <c r="I705" i="44"/>
  <c r="H705" i="44"/>
  <c r="G705" i="44"/>
  <c r="U704" i="44"/>
  <c r="I704" i="44"/>
  <c r="U703" i="44"/>
  <c r="I703" i="44"/>
  <c r="U702" i="44"/>
  <c r="M702" i="44"/>
  <c r="I702" i="44"/>
  <c r="G702" i="44"/>
  <c r="H702" i="44" s="1"/>
  <c r="K702" i="44"/>
  <c r="I701" i="44"/>
  <c r="V700" i="44"/>
  <c r="U700" i="44"/>
  <c r="M700" i="44"/>
  <c r="K700" i="44"/>
  <c r="I700" i="44"/>
  <c r="G700" i="44"/>
  <c r="I699" i="44"/>
  <c r="U699" i="44"/>
  <c r="U698" i="44"/>
  <c r="I698" i="44"/>
  <c r="G697" i="44"/>
  <c r="U697" i="44"/>
  <c r="U696" i="44"/>
  <c r="I695" i="44"/>
  <c r="U695" i="44"/>
  <c r="I694" i="44"/>
  <c r="U694" i="44"/>
  <c r="V693" i="44"/>
  <c r="K693" i="44"/>
  <c r="I693" i="44"/>
  <c r="G693" i="44"/>
  <c r="U693" i="44"/>
  <c r="H693" i="44"/>
  <c r="V692" i="44"/>
  <c r="U692" i="44"/>
  <c r="I692" i="44"/>
  <c r="G692" i="44"/>
  <c r="V691" i="44"/>
  <c r="U691" i="44"/>
  <c r="U690" i="44"/>
  <c r="U689" i="44"/>
  <c r="V689" i="44"/>
  <c r="I689" i="44"/>
  <c r="G689" i="44"/>
  <c r="U688" i="44"/>
  <c r="U687" i="44"/>
  <c r="V686" i="44"/>
  <c r="G686" i="44"/>
  <c r="U686" i="44"/>
  <c r="V685" i="44"/>
  <c r="M685" i="44"/>
  <c r="K685" i="44"/>
  <c r="I685" i="44"/>
  <c r="G685" i="44"/>
  <c r="U685" i="44"/>
  <c r="H685" i="44"/>
  <c r="U684" i="44"/>
  <c r="U683" i="44"/>
  <c r="V683" i="44"/>
  <c r="U682" i="44"/>
  <c r="V682" i="44"/>
  <c r="I682" i="44"/>
  <c r="U681" i="44"/>
  <c r="U680" i="44"/>
  <c r="G680" i="44"/>
  <c r="H680" i="44" s="1"/>
  <c r="V679" i="44"/>
  <c r="U679" i="44"/>
  <c r="I679" i="44"/>
  <c r="K679" i="44"/>
  <c r="V678" i="44"/>
  <c r="M678" i="44"/>
  <c r="K678" i="44"/>
  <c r="I678" i="44"/>
  <c r="H678" i="44"/>
  <c r="G678" i="44"/>
  <c r="U678" i="44"/>
  <c r="V677" i="44"/>
  <c r="I677" i="44"/>
  <c r="G677" i="44"/>
  <c r="H677" i="44" s="1"/>
  <c r="U677" i="44"/>
  <c r="U676" i="44"/>
  <c r="V676" i="44"/>
  <c r="M676" i="44"/>
  <c r="K676" i="44"/>
  <c r="I676" i="44"/>
  <c r="G676" i="44"/>
  <c r="U675" i="44"/>
  <c r="V675" i="44"/>
  <c r="M675" i="44"/>
  <c r="K675" i="44"/>
  <c r="I675" i="44"/>
  <c r="H675" i="44"/>
  <c r="G675" i="44"/>
  <c r="U674" i="44"/>
  <c r="V674" i="44"/>
  <c r="G674" i="44"/>
  <c r="U673" i="44"/>
  <c r="V673" i="44"/>
  <c r="K673" i="44"/>
  <c r="M673" i="44" s="1"/>
  <c r="H673" i="44"/>
  <c r="G673" i="44"/>
  <c r="I673" i="44"/>
  <c r="U672" i="44"/>
  <c r="V672" i="44"/>
  <c r="K672" i="44"/>
  <c r="M672" i="44" s="1"/>
  <c r="I672" i="44"/>
  <c r="G672" i="44"/>
  <c r="V671" i="44"/>
  <c r="I671" i="44"/>
  <c r="U671" i="44"/>
  <c r="V670" i="44"/>
  <c r="U670" i="44"/>
  <c r="V669" i="44"/>
  <c r="I669" i="44"/>
  <c r="U669" i="44"/>
  <c r="U668" i="44"/>
  <c r="V668" i="44"/>
  <c r="U667" i="44"/>
  <c r="I667" i="44"/>
  <c r="U666" i="44"/>
  <c r="V665" i="44"/>
  <c r="G665" i="44"/>
  <c r="U665" i="44"/>
  <c r="U664" i="44"/>
  <c r="V663" i="44"/>
  <c r="I663" i="44"/>
  <c r="U663" i="44"/>
  <c r="U662" i="44"/>
  <c r="I661" i="44"/>
  <c r="U660" i="44"/>
  <c r="I660" i="44"/>
  <c r="U659" i="44"/>
  <c r="V658" i="44"/>
  <c r="M658" i="44"/>
  <c r="K658" i="44"/>
  <c r="I658" i="44"/>
  <c r="H658" i="44"/>
  <c r="G658" i="44"/>
  <c r="U658" i="44"/>
  <c r="U657" i="44"/>
  <c r="V657" i="44"/>
  <c r="V656" i="44"/>
  <c r="K656" i="44"/>
  <c r="M656" i="44" s="1"/>
  <c r="I656" i="44"/>
  <c r="G656" i="44"/>
  <c r="U656" i="44"/>
  <c r="H656" i="44"/>
  <c r="U655" i="44"/>
  <c r="V655" i="44"/>
  <c r="G655" i="44"/>
  <c r="H655" i="44" s="1"/>
  <c r="U654" i="44"/>
  <c r="I654" i="44"/>
  <c r="U653" i="44"/>
  <c r="U652" i="44"/>
  <c r="I652" i="44"/>
  <c r="K651" i="44"/>
  <c r="M651" i="44" s="1"/>
  <c r="H651" i="44"/>
  <c r="G651" i="44"/>
  <c r="V650" i="44"/>
  <c r="I650" i="44"/>
  <c r="U650" i="44"/>
  <c r="U649" i="44"/>
  <c r="V649" i="44"/>
  <c r="I649" i="44"/>
  <c r="V648" i="44"/>
  <c r="G648" i="44"/>
  <c r="U648" i="44"/>
  <c r="H648" i="44"/>
  <c r="U647" i="44"/>
  <c r="V647" i="44"/>
  <c r="I647" i="44"/>
  <c r="V646" i="44"/>
  <c r="I646" i="44"/>
  <c r="U646" i="44"/>
  <c r="V645" i="44"/>
  <c r="G645" i="44"/>
  <c r="U645" i="44"/>
  <c r="U644" i="44"/>
  <c r="V644" i="44"/>
  <c r="U643" i="44"/>
  <c r="I643" i="44"/>
  <c r="U642" i="44"/>
  <c r="U641" i="44"/>
  <c r="I639" i="44"/>
  <c r="U639" i="44"/>
  <c r="U638" i="44"/>
  <c r="V637" i="44"/>
  <c r="M637" i="44"/>
  <c r="I637" i="44"/>
  <c r="G637" i="44"/>
  <c r="K637" i="44"/>
  <c r="U637" i="44"/>
  <c r="H637" i="44"/>
  <c r="M636" i="44"/>
  <c r="K636" i="44"/>
  <c r="I636" i="44"/>
  <c r="G636" i="44"/>
  <c r="V635" i="44"/>
  <c r="U635" i="44"/>
  <c r="I635" i="44"/>
  <c r="U634" i="44"/>
  <c r="V634" i="44"/>
  <c r="H634" i="44"/>
  <c r="G634" i="44"/>
  <c r="U633" i="44"/>
  <c r="V633" i="44"/>
  <c r="M633" i="44"/>
  <c r="K633" i="44"/>
  <c r="I633" i="44"/>
  <c r="G633" i="44"/>
  <c r="U632" i="44"/>
  <c r="V632" i="44"/>
  <c r="I632" i="44"/>
  <c r="U631" i="44"/>
  <c r="V631" i="44"/>
  <c r="I631" i="44"/>
  <c r="G631" i="44"/>
  <c r="H631" i="44" s="1"/>
  <c r="U630" i="44"/>
  <c r="U629" i="44"/>
  <c r="V629" i="44"/>
  <c r="G629" i="44"/>
  <c r="H629" i="44" s="1"/>
  <c r="V628" i="44"/>
  <c r="I628" i="44"/>
  <c r="K628" i="44"/>
  <c r="M628" i="44" s="1"/>
  <c r="U628" i="44"/>
  <c r="U627" i="44"/>
  <c r="V627" i="44"/>
  <c r="I627" i="44"/>
  <c r="U626" i="44"/>
  <c r="V626" i="44"/>
  <c r="I626" i="44"/>
  <c r="V625" i="44"/>
  <c r="I625" i="44"/>
  <c r="G625" i="44"/>
  <c r="U625" i="44"/>
  <c r="V624" i="44"/>
  <c r="U624" i="44"/>
  <c r="U623" i="44"/>
  <c r="U622" i="44"/>
  <c r="V622" i="44"/>
  <c r="I622" i="44"/>
  <c r="G622" i="44"/>
  <c r="H622" i="44" s="1"/>
  <c r="U621" i="44"/>
  <c r="V620" i="44"/>
  <c r="I620" i="44"/>
  <c r="K620" i="44"/>
  <c r="M620" i="44" s="1"/>
  <c r="U620" i="44"/>
  <c r="U619" i="44"/>
  <c r="V619" i="44"/>
  <c r="I619" i="44"/>
  <c r="V618" i="44"/>
  <c r="I618" i="44"/>
  <c r="G618" i="44"/>
  <c r="U618" i="44"/>
  <c r="H618" i="44"/>
  <c r="U617" i="44"/>
  <c r="V617" i="44"/>
  <c r="M617" i="44"/>
  <c r="K617" i="44"/>
  <c r="I617" i="44"/>
  <c r="G617" i="44"/>
  <c r="I616" i="44"/>
  <c r="V615" i="44"/>
  <c r="I615" i="44"/>
  <c r="U615" i="44"/>
  <c r="U614" i="44"/>
  <c r="V614" i="44"/>
  <c r="I614" i="44"/>
  <c r="G614" i="44"/>
  <c r="H614" i="44"/>
  <c r="U613" i="44"/>
  <c r="V613" i="44"/>
  <c r="U612" i="44"/>
  <c r="U611" i="44"/>
  <c r="V611" i="44"/>
  <c r="U610" i="44"/>
  <c r="V610" i="44"/>
  <c r="I610" i="44"/>
  <c r="V609" i="44"/>
  <c r="U609" i="44"/>
  <c r="U608" i="44"/>
  <c r="U607" i="44"/>
  <c r="I605" i="44"/>
  <c r="U604" i="44"/>
  <c r="V604" i="44"/>
  <c r="V603" i="44"/>
  <c r="U603" i="44"/>
  <c r="U602" i="44"/>
  <c r="V601" i="44"/>
  <c r="U601" i="44"/>
  <c r="G600" i="44"/>
  <c r="H600" i="44" s="1"/>
  <c r="U600" i="44"/>
  <c r="G599" i="44"/>
  <c r="H599" i="44" s="1"/>
  <c r="U599" i="44"/>
  <c r="V598" i="44"/>
  <c r="I598" i="44"/>
  <c r="K598" i="44"/>
  <c r="U598" i="44"/>
  <c r="U597" i="44"/>
  <c r="V596" i="44"/>
  <c r="U596" i="44"/>
  <c r="I596" i="44"/>
  <c r="V595" i="44"/>
  <c r="I595" i="44"/>
  <c r="U595" i="44"/>
  <c r="V594" i="44"/>
  <c r="I594" i="44"/>
  <c r="U594" i="44"/>
  <c r="U593" i="44"/>
  <c r="V593" i="44"/>
  <c r="U592" i="44"/>
  <c r="I592" i="44"/>
  <c r="V592" i="44"/>
  <c r="U591" i="44"/>
  <c r="V591" i="44"/>
  <c r="U590" i="44"/>
  <c r="V590" i="44"/>
  <c r="I590" i="44"/>
  <c r="U589" i="44"/>
  <c r="M589" i="44"/>
  <c r="I589" i="44"/>
  <c r="G589" i="44"/>
  <c r="K589" i="44"/>
  <c r="U588" i="44"/>
  <c r="U587" i="44"/>
  <c r="V587" i="44"/>
  <c r="I587" i="44"/>
  <c r="G587" i="44"/>
  <c r="H587" i="44" s="1"/>
  <c r="V586" i="44"/>
  <c r="I586" i="44"/>
  <c r="G586" i="44"/>
  <c r="U586" i="44"/>
  <c r="H586" i="44"/>
  <c r="U585" i="44"/>
  <c r="U584" i="44"/>
  <c r="M584" i="44"/>
  <c r="I584" i="44"/>
  <c r="G584" i="44"/>
  <c r="K584" i="44"/>
  <c r="H584" i="44"/>
  <c r="V584" i="44"/>
  <c r="V583" i="44"/>
  <c r="U583" i="44"/>
  <c r="U582" i="44"/>
  <c r="U581" i="44"/>
  <c r="V580" i="44"/>
  <c r="I580" i="44"/>
  <c r="U580" i="44"/>
  <c r="U579" i="44"/>
  <c r="I579" i="44"/>
  <c r="U578" i="44"/>
  <c r="V578" i="44"/>
  <c r="V577" i="44"/>
  <c r="U577" i="44"/>
  <c r="U576" i="44"/>
  <c r="V575" i="44"/>
  <c r="U575" i="44"/>
  <c r="I575" i="44"/>
  <c r="U574" i="44"/>
  <c r="V574" i="44"/>
  <c r="U573" i="44"/>
  <c r="U572" i="44"/>
  <c r="V571" i="44"/>
  <c r="I571" i="44"/>
  <c r="G571" i="44"/>
  <c r="U571" i="44"/>
  <c r="H571" i="44"/>
  <c r="U570" i="44"/>
  <c r="V570" i="44"/>
  <c r="I570" i="44"/>
  <c r="G570" i="44"/>
  <c r="H570" i="44" s="1"/>
  <c r="U569" i="44"/>
  <c r="U568" i="44"/>
  <c r="I568" i="44"/>
  <c r="U567" i="44"/>
  <c r="V567" i="44"/>
  <c r="I567" i="44"/>
  <c r="V565" i="44"/>
  <c r="I565" i="44"/>
  <c r="U565" i="44"/>
  <c r="V564" i="44"/>
  <c r="K564" i="44"/>
  <c r="M564" i="44" s="1"/>
  <c r="I564" i="44"/>
  <c r="G564" i="44"/>
  <c r="H564" i="44" s="1"/>
  <c r="U564" i="44"/>
  <c r="U563" i="44"/>
  <c r="K563" i="44"/>
  <c r="M563" i="44" s="1"/>
  <c r="I563" i="44"/>
  <c r="G563" i="44"/>
  <c r="V562" i="44"/>
  <c r="I562" i="44"/>
  <c r="U562" i="44"/>
  <c r="U561" i="44"/>
  <c r="V561" i="44"/>
  <c r="K561" i="44"/>
  <c r="M561" i="44" s="1"/>
  <c r="G561" i="44"/>
  <c r="H561" i="44"/>
  <c r="U560" i="44"/>
  <c r="G560" i="44"/>
  <c r="U559" i="44"/>
  <c r="I559" i="44"/>
  <c r="G559" i="44"/>
  <c r="H559" i="44"/>
  <c r="U558" i="44"/>
  <c r="H558" i="44"/>
  <c r="G558" i="44"/>
  <c r="U557" i="44"/>
  <c r="V556" i="44"/>
  <c r="I556" i="44"/>
  <c r="H556" i="44"/>
  <c r="G556" i="44"/>
  <c r="U556" i="44"/>
  <c r="U555" i="44"/>
  <c r="I555" i="44"/>
  <c r="I554" i="44"/>
  <c r="U554" i="44"/>
  <c r="U553" i="44"/>
  <c r="I553" i="44"/>
  <c r="K553" i="44"/>
  <c r="U552" i="44"/>
  <c r="U551" i="44"/>
  <c r="U550" i="44"/>
  <c r="U549" i="44"/>
  <c r="V548" i="44"/>
  <c r="M548" i="44"/>
  <c r="I548" i="44"/>
  <c r="G548" i="44"/>
  <c r="K548" i="44"/>
  <c r="U548" i="44"/>
  <c r="H548" i="44"/>
  <c r="U547" i="44"/>
  <c r="V547" i="44"/>
  <c r="I547" i="44"/>
  <c r="K547" i="44"/>
  <c r="V546" i="44"/>
  <c r="I546" i="44"/>
  <c r="U546" i="44"/>
  <c r="V545" i="44"/>
  <c r="I545" i="44"/>
  <c r="G545" i="44"/>
  <c r="K545" i="44"/>
  <c r="M545" i="44" s="1"/>
  <c r="U545" i="44"/>
  <c r="I544" i="44"/>
  <c r="G544" i="44"/>
  <c r="H544" i="44" s="1"/>
  <c r="K544" i="44"/>
  <c r="U544" i="44"/>
  <c r="U543" i="44"/>
  <c r="V543" i="44"/>
  <c r="K543" i="44"/>
  <c r="M543" i="44" s="1"/>
  <c r="I543" i="44"/>
  <c r="G543" i="44"/>
  <c r="H543" i="44" s="1"/>
  <c r="U542" i="44"/>
  <c r="G541" i="44"/>
  <c r="H541" i="44"/>
  <c r="U540" i="44"/>
  <c r="V540" i="44"/>
  <c r="I540" i="44"/>
  <c r="K540" i="44"/>
  <c r="U539" i="44"/>
  <c r="U538" i="44"/>
  <c r="V538" i="44"/>
  <c r="I538" i="44"/>
  <c r="K538" i="44"/>
  <c r="K537" i="44"/>
  <c r="I537" i="44"/>
  <c r="H537" i="44"/>
  <c r="G537" i="44"/>
  <c r="U537" i="44"/>
  <c r="V537" i="44"/>
  <c r="U536" i="44"/>
  <c r="I535" i="44"/>
  <c r="H535" i="44"/>
  <c r="G535" i="44"/>
  <c r="U535" i="44"/>
  <c r="U534" i="44"/>
  <c r="U533" i="44"/>
  <c r="U532" i="44"/>
  <c r="I531" i="44"/>
  <c r="U530" i="44"/>
  <c r="U529" i="44"/>
  <c r="V528" i="44"/>
  <c r="I528" i="44"/>
  <c r="K528" i="44"/>
  <c r="M528" i="44" s="1"/>
  <c r="U528" i="44"/>
  <c r="I525" i="44"/>
  <c r="G525" i="44"/>
  <c r="K525" i="44"/>
  <c r="U524" i="44"/>
  <c r="I524" i="44"/>
  <c r="U523" i="44"/>
  <c r="V523" i="44"/>
  <c r="G523" i="44"/>
  <c r="H523" i="44" s="1"/>
  <c r="U522" i="44"/>
  <c r="V522" i="44"/>
  <c r="G522" i="44"/>
  <c r="H522" i="44" s="1"/>
  <c r="K522" i="44"/>
  <c r="M522" i="44" s="1"/>
  <c r="I522" i="44"/>
  <c r="U521" i="44"/>
  <c r="U520" i="44"/>
  <c r="U519" i="44"/>
  <c r="U518" i="44"/>
  <c r="V518" i="44"/>
  <c r="U517" i="44"/>
  <c r="U516" i="44"/>
  <c r="U515" i="44"/>
  <c r="V515" i="44"/>
  <c r="U514" i="44"/>
  <c r="V514" i="44"/>
  <c r="U513" i="44"/>
  <c r="V513" i="44"/>
  <c r="U512" i="44"/>
  <c r="V512" i="44"/>
  <c r="U511" i="44"/>
  <c r="U510" i="44"/>
  <c r="U509" i="44"/>
  <c r="U508" i="44"/>
  <c r="U507" i="44"/>
  <c r="V507" i="44"/>
  <c r="V506" i="44"/>
  <c r="U506" i="44"/>
  <c r="G505" i="44"/>
  <c r="U505" i="44"/>
  <c r="H505" i="44"/>
  <c r="M504" i="44"/>
  <c r="K504" i="44"/>
  <c r="I504" i="44"/>
  <c r="G504" i="44"/>
  <c r="H504" i="44" s="1"/>
  <c r="U503" i="44"/>
  <c r="V503" i="44"/>
  <c r="U502" i="44"/>
  <c r="V502" i="44"/>
  <c r="U501" i="44"/>
  <c r="U500" i="44"/>
  <c r="U499" i="44"/>
  <c r="V499" i="44"/>
  <c r="U498" i="44"/>
  <c r="V498" i="44"/>
  <c r="U497" i="44"/>
  <c r="V496" i="44"/>
  <c r="M496" i="44"/>
  <c r="I496" i="44"/>
  <c r="K496" i="44"/>
  <c r="U496" i="44"/>
  <c r="U495" i="44"/>
  <c r="V495" i="44"/>
  <c r="I495" i="44"/>
  <c r="V493" i="44"/>
  <c r="K493" i="44"/>
  <c r="M493" i="44" s="1"/>
  <c r="I493" i="44"/>
  <c r="H493" i="44"/>
  <c r="G493" i="44"/>
  <c r="U493" i="44"/>
  <c r="U492" i="44"/>
  <c r="I492" i="44"/>
  <c r="V491" i="44"/>
  <c r="U491" i="44"/>
  <c r="U490" i="44"/>
  <c r="I490" i="44"/>
  <c r="U489" i="44"/>
  <c r="U488" i="44"/>
  <c r="U487" i="44"/>
  <c r="V486" i="44"/>
  <c r="U486" i="44"/>
  <c r="U485" i="44"/>
  <c r="U484" i="44"/>
  <c r="U483" i="44"/>
  <c r="I482" i="44"/>
  <c r="U482" i="44"/>
  <c r="U481" i="44"/>
  <c r="V480" i="44"/>
  <c r="I480" i="44"/>
  <c r="K480" i="44"/>
  <c r="M480" i="44" s="1"/>
  <c r="U480" i="44"/>
  <c r="U479" i="44"/>
  <c r="V479" i="44"/>
  <c r="G479" i="44"/>
  <c r="H479" i="44"/>
  <c r="K478" i="44"/>
  <c r="G478" i="44"/>
  <c r="U478" i="44"/>
  <c r="H478" i="44"/>
  <c r="V477" i="44"/>
  <c r="I477" i="44"/>
  <c r="G477" i="44"/>
  <c r="K477" i="44"/>
  <c r="U477" i="44"/>
  <c r="U476" i="44"/>
  <c r="U475" i="44"/>
  <c r="V474" i="44"/>
  <c r="K474" i="44"/>
  <c r="M474" i="44" s="1"/>
  <c r="I474" i="44"/>
  <c r="G474" i="44"/>
  <c r="U474" i="44"/>
  <c r="H474" i="44"/>
  <c r="V473" i="44"/>
  <c r="U473" i="44"/>
  <c r="I473" i="44"/>
  <c r="V472" i="44"/>
  <c r="I472" i="44"/>
  <c r="G472" i="44"/>
  <c r="U472" i="44"/>
  <c r="H472" i="44"/>
  <c r="I471" i="44"/>
  <c r="U470" i="44"/>
  <c r="V470" i="44"/>
  <c r="M470" i="44"/>
  <c r="K470" i="44"/>
  <c r="I470" i="44"/>
  <c r="G470" i="44"/>
  <c r="H470" i="44" s="1"/>
  <c r="U469" i="44"/>
  <c r="I469" i="44"/>
  <c r="V469" i="44"/>
  <c r="V468" i="44"/>
  <c r="I468" i="44"/>
  <c r="G468" i="44"/>
  <c r="K468" i="44"/>
  <c r="U468" i="44"/>
  <c r="U467" i="44"/>
  <c r="V467" i="44"/>
  <c r="U466" i="44"/>
  <c r="V466" i="44"/>
  <c r="V465" i="44"/>
  <c r="U465" i="44"/>
  <c r="U464" i="44"/>
  <c r="I464" i="44"/>
  <c r="U463" i="44"/>
  <c r="V462" i="44"/>
  <c r="I462" i="44"/>
  <c r="U462" i="44"/>
  <c r="U461" i="44"/>
  <c r="V460" i="44"/>
  <c r="U460" i="44"/>
  <c r="V459" i="44"/>
  <c r="K459" i="44"/>
  <c r="I459" i="44"/>
  <c r="G459" i="44"/>
  <c r="U459" i="44"/>
  <c r="H459" i="44"/>
  <c r="U458" i="44"/>
  <c r="I457" i="44"/>
  <c r="U457" i="44"/>
  <c r="U456" i="44"/>
  <c r="V456" i="44"/>
  <c r="I456" i="44"/>
  <c r="I455" i="44"/>
  <c r="U455" i="44"/>
  <c r="U454" i="44"/>
  <c r="V454" i="44"/>
  <c r="M454" i="44"/>
  <c r="K454" i="44"/>
  <c r="I454" i="44"/>
  <c r="H454" i="44"/>
  <c r="G454" i="44"/>
  <c r="V453" i="44"/>
  <c r="I453" i="44"/>
  <c r="U453" i="44"/>
  <c r="V452" i="44"/>
  <c r="I452" i="44"/>
  <c r="U452" i="44"/>
  <c r="U451" i="44"/>
  <c r="V450" i="44"/>
  <c r="H450" i="44"/>
  <c r="G450" i="44"/>
  <c r="U450" i="44"/>
  <c r="I450" i="44"/>
  <c r="U449" i="44"/>
  <c r="U448" i="44"/>
  <c r="V448" i="44"/>
  <c r="U447" i="44"/>
  <c r="I446" i="44"/>
  <c r="K446" i="44"/>
  <c r="U445" i="44"/>
  <c r="V444" i="44"/>
  <c r="I444" i="44"/>
  <c r="G444" i="44"/>
  <c r="K444" i="44"/>
  <c r="U444" i="44"/>
  <c r="H444" i="44"/>
  <c r="U443" i="44"/>
  <c r="V442" i="44"/>
  <c r="M442" i="44"/>
  <c r="I442" i="44"/>
  <c r="G442" i="44"/>
  <c r="K442" i="44"/>
  <c r="U442" i="44"/>
  <c r="H442" i="44"/>
  <c r="I441" i="44"/>
  <c r="U440" i="44"/>
  <c r="V440" i="44"/>
  <c r="I440" i="44"/>
  <c r="U439" i="44"/>
  <c r="V439" i="44"/>
  <c r="I439" i="44"/>
  <c r="G439" i="44"/>
  <c r="V438" i="44"/>
  <c r="U438" i="44"/>
  <c r="K438" i="44"/>
  <c r="I438" i="44"/>
  <c r="H438" i="44"/>
  <c r="G438" i="44"/>
  <c r="U437" i="44"/>
  <c r="K437" i="44"/>
  <c r="M437" i="44" s="1"/>
  <c r="I437" i="44"/>
  <c r="G437" i="44"/>
  <c r="I436" i="44"/>
  <c r="U436" i="44"/>
  <c r="V435" i="44"/>
  <c r="U435" i="44"/>
  <c r="I434" i="44"/>
  <c r="U434" i="44"/>
  <c r="V434" i="44"/>
  <c r="U433" i="44"/>
  <c r="U432" i="44"/>
  <c r="U431" i="44"/>
  <c r="U430" i="44"/>
  <c r="U429" i="44"/>
  <c r="U428" i="44"/>
  <c r="U427" i="44"/>
  <c r="V426" i="44"/>
  <c r="K426" i="44"/>
  <c r="I426" i="44"/>
  <c r="H426" i="44"/>
  <c r="G426" i="44"/>
  <c r="U426" i="44"/>
  <c r="U425" i="44"/>
  <c r="U424" i="44"/>
  <c r="V424" i="44"/>
  <c r="I424" i="44"/>
  <c r="U423" i="44"/>
  <c r="V423" i="44"/>
  <c r="M423" i="44"/>
  <c r="I423" i="44"/>
  <c r="G423" i="44"/>
  <c r="K423" i="44"/>
  <c r="U422" i="44"/>
  <c r="V422" i="44"/>
  <c r="I422" i="44"/>
  <c r="U421" i="44"/>
  <c r="V421" i="44"/>
  <c r="I421" i="44"/>
  <c r="V420" i="44"/>
  <c r="I420" i="44"/>
  <c r="U420" i="44"/>
  <c r="V419" i="44"/>
  <c r="I419" i="44"/>
  <c r="G419" i="44"/>
  <c r="U419" i="44"/>
  <c r="H419" i="44"/>
  <c r="K418" i="44"/>
  <c r="I418" i="44"/>
  <c r="H418" i="44"/>
  <c r="G418" i="44"/>
  <c r="U418" i="44"/>
  <c r="V418" i="44"/>
  <c r="U417" i="44"/>
  <c r="U416" i="44"/>
  <c r="U415" i="44"/>
  <c r="U414" i="44"/>
  <c r="V413" i="44"/>
  <c r="K413" i="44"/>
  <c r="M413" i="44" s="1"/>
  <c r="I413" i="44"/>
  <c r="G413" i="44"/>
  <c r="H413" i="44" s="1"/>
  <c r="U413" i="44"/>
  <c r="U412" i="44"/>
  <c r="I412" i="44"/>
  <c r="U411" i="44"/>
  <c r="I410" i="44"/>
  <c r="K410" i="44"/>
  <c r="U410" i="44"/>
  <c r="V410" i="44"/>
  <c r="U409" i="44"/>
  <c r="U408" i="44"/>
  <c r="U407" i="44"/>
  <c r="U406" i="44"/>
  <c r="V406" i="44"/>
  <c r="V405" i="44"/>
  <c r="U405" i="44"/>
  <c r="U404" i="44"/>
  <c r="V403" i="44"/>
  <c r="U403" i="44"/>
  <c r="I403" i="44"/>
  <c r="M402" i="44"/>
  <c r="K402" i="44"/>
  <c r="I402" i="44"/>
  <c r="G402" i="44"/>
  <c r="H402" i="44" s="1"/>
  <c r="U402" i="44"/>
  <c r="V402" i="44"/>
  <c r="G401" i="44"/>
  <c r="H401" i="44"/>
  <c r="U400" i="44"/>
  <c r="V400" i="44"/>
  <c r="I399" i="44"/>
  <c r="K399" i="44"/>
  <c r="U399" i="44"/>
  <c r="V398" i="44"/>
  <c r="M398" i="44"/>
  <c r="K398" i="44"/>
  <c r="I398" i="44"/>
  <c r="G398" i="44"/>
  <c r="H398" i="44" s="1"/>
  <c r="U398" i="44"/>
  <c r="U397" i="44"/>
  <c r="V397" i="44"/>
  <c r="K397" i="44"/>
  <c r="M397" i="44" s="1"/>
  <c r="I397" i="44"/>
  <c r="H397" i="44"/>
  <c r="G397" i="44"/>
  <c r="U396" i="44"/>
  <c r="V396" i="44"/>
  <c r="I396" i="44"/>
  <c r="H396" i="44"/>
  <c r="G396" i="44"/>
  <c r="U395" i="44"/>
  <c r="V394" i="44"/>
  <c r="U394" i="44"/>
  <c r="G393" i="44"/>
  <c r="H393" i="44" s="1"/>
  <c r="U393" i="44"/>
  <c r="I392" i="44"/>
  <c r="U392" i="44"/>
  <c r="U391" i="44"/>
  <c r="V390" i="44"/>
  <c r="I390" i="44"/>
  <c r="U390" i="44"/>
  <c r="U389" i="44"/>
  <c r="V389" i="44"/>
  <c r="K389" i="44"/>
  <c r="I389" i="44"/>
  <c r="G389" i="44"/>
  <c r="H389" i="44" s="1"/>
  <c r="V388" i="44"/>
  <c r="U388" i="44"/>
  <c r="M388" i="44"/>
  <c r="K388" i="44"/>
  <c r="I388" i="44"/>
  <c r="G388" i="44"/>
  <c r="H388" i="44" s="1"/>
  <c r="I387" i="44"/>
  <c r="G387" i="44"/>
  <c r="U387" i="44"/>
  <c r="H387" i="44"/>
  <c r="U386" i="44"/>
  <c r="G385" i="44"/>
  <c r="U385" i="44"/>
  <c r="H385" i="44"/>
  <c r="V384" i="44"/>
  <c r="U384" i="44"/>
  <c r="G383" i="44"/>
  <c r="H383" i="44" s="1"/>
  <c r="U383" i="44"/>
  <c r="V382" i="44"/>
  <c r="M382" i="44"/>
  <c r="I382" i="44"/>
  <c r="K382" i="44"/>
  <c r="U382" i="44"/>
  <c r="U381" i="44"/>
  <c r="V381" i="44"/>
  <c r="I381" i="44"/>
  <c r="U380" i="44"/>
  <c r="V379" i="44"/>
  <c r="U379" i="44"/>
  <c r="U378" i="44"/>
  <c r="V378" i="44"/>
  <c r="U377" i="44"/>
  <c r="I376" i="44"/>
  <c r="V375" i="44"/>
  <c r="I375" i="44"/>
  <c r="G375" i="44"/>
  <c r="U375" i="44"/>
  <c r="H375" i="44"/>
  <c r="U374" i="44"/>
  <c r="V374" i="44"/>
  <c r="K373" i="44"/>
  <c r="G373" i="44"/>
  <c r="H373" i="44" s="1"/>
  <c r="U373" i="44"/>
  <c r="V373" i="44"/>
  <c r="U372" i="44"/>
  <c r="G372" i="44"/>
  <c r="H372" i="44" s="1"/>
  <c r="V371" i="44"/>
  <c r="I371" i="44"/>
  <c r="U371" i="44"/>
  <c r="V370" i="44"/>
  <c r="I370" i="44"/>
  <c r="K370" i="44"/>
  <c r="U370" i="44"/>
  <c r="V369" i="44"/>
  <c r="U369" i="44"/>
  <c r="I369" i="44"/>
  <c r="H369" i="44"/>
  <c r="G369" i="44"/>
  <c r="U368" i="44"/>
  <c r="I368" i="44"/>
  <c r="H368" i="44"/>
  <c r="G368" i="44"/>
  <c r="I367" i="44"/>
  <c r="K367" i="44"/>
  <c r="U367" i="44"/>
  <c r="U366" i="44"/>
  <c r="I365" i="44"/>
  <c r="U365" i="44"/>
  <c r="V365" i="44"/>
  <c r="U364" i="44"/>
  <c r="K364" i="44"/>
  <c r="M364" i="44" s="1"/>
  <c r="I364" i="44"/>
  <c r="H364" i="44"/>
  <c r="G364" i="44"/>
  <c r="V363" i="44"/>
  <c r="K363" i="44"/>
  <c r="G363" i="44"/>
  <c r="H363" i="44" s="1"/>
  <c r="U363" i="44"/>
  <c r="I362" i="44"/>
  <c r="K362" i="44"/>
  <c r="U362" i="44"/>
  <c r="U361" i="44"/>
  <c r="K360" i="44"/>
  <c r="U360" i="44"/>
  <c r="I360" i="44"/>
  <c r="I359" i="44"/>
  <c r="U359" i="44"/>
  <c r="I358" i="44"/>
  <c r="K358" i="44"/>
  <c r="U358" i="44"/>
  <c r="I357" i="44"/>
  <c r="K357" i="44"/>
  <c r="U357" i="44"/>
  <c r="V357" i="44"/>
  <c r="V355" i="44"/>
  <c r="I355" i="44"/>
  <c r="U355" i="44"/>
  <c r="V354" i="44"/>
  <c r="K354" i="44"/>
  <c r="M354" i="44" s="1"/>
  <c r="G354" i="44"/>
  <c r="H354" i="44" s="1"/>
  <c r="U354" i="44"/>
  <c r="U353" i="44"/>
  <c r="K353" i="44"/>
  <c r="I353" i="44"/>
  <c r="H353" i="44"/>
  <c r="G353" i="44"/>
  <c r="U352" i="44"/>
  <c r="U351" i="44"/>
  <c r="H350" i="44"/>
  <c r="G350" i="44"/>
  <c r="U350" i="44"/>
  <c r="I349" i="44"/>
  <c r="G349" i="44"/>
  <c r="H349" i="44" s="1"/>
  <c r="K349" i="44"/>
  <c r="U349" i="44"/>
  <c r="G348" i="44"/>
  <c r="H348" i="44" s="1"/>
  <c r="U348" i="44"/>
  <c r="U347" i="44"/>
  <c r="V346" i="44"/>
  <c r="M346" i="44"/>
  <c r="K346" i="44"/>
  <c r="I346" i="44"/>
  <c r="G346" i="44"/>
  <c r="U346" i="44"/>
  <c r="U345" i="44"/>
  <c r="V345" i="44"/>
  <c r="I345" i="44"/>
  <c r="G345" i="44"/>
  <c r="H345" i="44"/>
  <c r="V344" i="44"/>
  <c r="M344" i="44"/>
  <c r="K344" i="44"/>
  <c r="I344" i="44"/>
  <c r="G344" i="44"/>
  <c r="U344" i="44"/>
  <c r="H344" i="44"/>
  <c r="V343" i="44"/>
  <c r="I343" i="44"/>
  <c r="G343" i="44"/>
  <c r="U343" i="44"/>
  <c r="V342" i="44"/>
  <c r="K342" i="44"/>
  <c r="I342" i="44"/>
  <c r="H342" i="44"/>
  <c r="G342" i="44"/>
  <c r="U342" i="44"/>
  <c r="I341" i="44"/>
  <c r="K341" i="44"/>
  <c r="U341" i="44"/>
  <c r="V340" i="44"/>
  <c r="I340" i="44"/>
  <c r="K340" i="44"/>
  <c r="U340" i="44"/>
  <c r="V339" i="44"/>
  <c r="I339" i="44"/>
  <c r="K339" i="44"/>
  <c r="M339" i="44" s="1"/>
  <c r="U339" i="44"/>
  <c r="V338" i="44"/>
  <c r="K338" i="44"/>
  <c r="M338" i="44" s="1"/>
  <c r="I338" i="44"/>
  <c r="G338" i="44"/>
  <c r="H338" i="44" s="1"/>
  <c r="U338" i="44"/>
  <c r="U337" i="44"/>
  <c r="V337" i="44"/>
  <c r="I337" i="44"/>
  <c r="G337" i="44"/>
  <c r="M336" i="44"/>
  <c r="K336" i="44"/>
  <c r="I336" i="44"/>
  <c r="G336" i="44"/>
  <c r="H336" i="44" s="1"/>
  <c r="K335" i="44"/>
  <c r="M335" i="44" s="1"/>
  <c r="I335" i="44"/>
  <c r="G335" i="44"/>
  <c r="H335" i="44" s="1"/>
  <c r="V334" i="44"/>
  <c r="I334" i="44"/>
  <c r="K334" i="44"/>
  <c r="U334" i="44"/>
  <c r="U333" i="44"/>
  <c r="I333" i="44"/>
  <c r="U332" i="44"/>
  <c r="V332" i="44"/>
  <c r="I332" i="44"/>
  <c r="U331" i="44"/>
  <c r="I331" i="44"/>
  <c r="K331" i="44"/>
  <c r="V331" i="44"/>
  <c r="U330" i="44"/>
  <c r="G330" i="44"/>
  <c r="H330" i="44"/>
  <c r="V330" i="44"/>
  <c r="U329" i="44"/>
  <c r="U328" i="44"/>
  <c r="I328" i="44"/>
  <c r="M327" i="44"/>
  <c r="K327" i="44"/>
  <c r="I327" i="44"/>
  <c r="G327" i="44"/>
  <c r="H327" i="44" s="1"/>
  <c r="U327" i="44"/>
  <c r="V326" i="44"/>
  <c r="M326" i="44"/>
  <c r="I326" i="44"/>
  <c r="K326" i="44"/>
  <c r="U326" i="44"/>
  <c r="U325" i="44"/>
  <c r="V325" i="44"/>
  <c r="K325" i="44"/>
  <c r="M325" i="44" s="1"/>
  <c r="H325" i="44"/>
  <c r="G325" i="44"/>
  <c r="V324" i="44"/>
  <c r="M324" i="44"/>
  <c r="K324" i="44"/>
  <c r="I324" i="44"/>
  <c r="H324" i="44"/>
  <c r="U324" i="44"/>
  <c r="G324" i="44"/>
  <c r="V323" i="44"/>
  <c r="I323" i="44"/>
  <c r="U323" i="44"/>
  <c r="K323" i="44"/>
  <c r="M323" i="44" s="1"/>
  <c r="V322" i="44"/>
  <c r="I322" i="44"/>
  <c r="U322" i="44"/>
  <c r="K321" i="44"/>
  <c r="U321" i="44"/>
  <c r="G321" i="44"/>
  <c r="H321" i="44" s="1"/>
  <c r="V320" i="44"/>
  <c r="K320" i="44"/>
  <c r="G320" i="44"/>
  <c r="H320" i="44" s="1"/>
  <c r="U320" i="44"/>
  <c r="V319" i="44"/>
  <c r="I319" i="44"/>
  <c r="U319" i="44"/>
  <c r="V318" i="44"/>
  <c r="I318" i="44"/>
  <c r="G318" i="44"/>
  <c r="H318" i="44" s="1"/>
  <c r="U318" i="44"/>
  <c r="U317" i="44"/>
  <c r="V317" i="44"/>
  <c r="I317" i="44"/>
  <c r="G317" i="44"/>
  <c r="H317" i="44" s="1"/>
  <c r="V316" i="44"/>
  <c r="U316" i="44"/>
  <c r="G316" i="44"/>
  <c r="H316" i="44" s="1"/>
  <c r="V315" i="44"/>
  <c r="U315" i="44"/>
  <c r="M315" i="44"/>
  <c r="I315" i="44"/>
  <c r="K315" i="44"/>
  <c r="V314" i="44"/>
  <c r="U314" i="44"/>
  <c r="K314" i="44"/>
  <c r="I314" i="44"/>
  <c r="G314" i="44"/>
  <c r="U313" i="44"/>
  <c r="U312" i="44"/>
  <c r="U311" i="44"/>
  <c r="V311" i="44"/>
  <c r="V310" i="44"/>
  <c r="M310" i="44"/>
  <c r="K310" i="44"/>
  <c r="I310" i="44"/>
  <c r="G310" i="44"/>
  <c r="U310" i="44"/>
  <c r="H310" i="44"/>
  <c r="V309" i="44"/>
  <c r="U309" i="44"/>
  <c r="I309" i="44"/>
  <c r="U308" i="44"/>
  <c r="V308" i="44"/>
  <c r="I308" i="44"/>
  <c r="V307" i="44"/>
  <c r="I307" i="44"/>
  <c r="U307" i="44"/>
  <c r="U306" i="44"/>
  <c r="U305" i="44"/>
  <c r="V304" i="44"/>
  <c r="U304" i="44"/>
  <c r="U303" i="44"/>
  <c r="V303" i="44"/>
  <c r="V302" i="44"/>
  <c r="I302" i="44"/>
  <c r="G302" i="44"/>
  <c r="U302" i="44"/>
  <c r="I301" i="44"/>
  <c r="K301" i="44"/>
  <c r="M301" i="44" s="1"/>
  <c r="U300" i="44"/>
  <c r="U299" i="44"/>
  <c r="U298" i="44"/>
  <c r="V297" i="44"/>
  <c r="U297" i="44"/>
  <c r="U296" i="44"/>
  <c r="V296" i="44"/>
  <c r="I296" i="44"/>
  <c r="V295" i="44"/>
  <c r="U295" i="44"/>
  <c r="V294" i="44"/>
  <c r="U294" i="44"/>
  <c r="M293" i="44"/>
  <c r="K293" i="44"/>
  <c r="I293" i="44"/>
  <c r="G293" i="44"/>
  <c r="U293" i="44"/>
  <c r="H293" i="44"/>
  <c r="V293" i="44"/>
  <c r="U292" i="44"/>
  <c r="U291" i="44"/>
  <c r="V291" i="44"/>
  <c r="V290" i="44"/>
  <c r="U290" i="44"/>
  <c r="K290" i="44"/>
  <c r="I290" i="44"/>
  <c r="V289" i="44"/>
  <c r="U289" i="44"/>
  <c r="U288" i="44"/>
  <c r="V288" i="44"/>
  <c r="V287" i="44"/>
  <c r="I287" i="44"/>
  <c r="U287" i="44"/>
  <c r="I286" i="44"/>
  <c r="K286" i="44"/>
  <c r="U286" i="44"/>
  <c r="I285" i="44"/>
  <c r="U285" i="44"/>
  <c r="V285" i="44"/>
  <c r="U284" i="44"/>
  <c r="U283" i="44"/>
  <c r="U282" i="44"/>
  <c r="I281" i="44"/>
  <c r="G281" i="44"/>
  <c r="U280" i="44"/>
  <c r="V280" i="44"/>
  <c r="K280" i="44"/>
  <c r="I280" i="44"/>
  <c r="G280" i="44"/>
  <c r="H280" i="44"/>
  <c r="V279" i="44"/>
  <c r="I279" i="44"/>
  <c r="U279" i="44"/>
  <c r="V278" i="44"/>
  <c r="G278" i="44"/>
  <c r="U278" i="44"/>
  <c r="U277" i="44"/>
  <c r="G276" i="44"/>
  <c r="U276" i="44"/>
  <c r="H276" i="44"/>
  <c r="U275" i="44"/>
  <c r="U274" i="44"/>
  <c r="V273" i="44"/>
  <c r="M273" i="44"/>
  <c r="K273" i="44"/>
  <c r="I273" i="44"/>
  <c r="G273" i="44"/>
  <c r="U273" i="44"/>
  <c r="H273" i="44"/>
  <c r="I272" i="44"/>
  <c r="H271" i="44"/>
  <c r="G271" i="44"/>
  <c r="G270" i="44"/>
  <c r="H270" i="44" s="1"/>
  <c r="M269" i="44"/>
  <c r="K269" i="44"/>
  <c r="I269" i="44"/>
  <c r="G269" i="44"/>
  <c r="H269" i="44" s="1"/>
  <c r="U269" i="44"/>
  <c r="V269" i="44"/>
  <c r="U268" i="44"/>
  <c r="U267" i="44"/>
  <c r="K266" i="44"/>
  <c r="M266" i="44" s="1"/>
  <c r="I266" i="44"/>
  <c r="G266" i="44"/>
  <c r="H266" i="44" s="1"/>
  <c r="M265" i="44"/>
  <c r="K265" i="44"/>
  <c r="I265" i="44"/>
  <c r="G265" i="44"/>
  <c r="H265" i="44" s="1"/>
  <c r="U264" i="44"/>
  <c r="V264" i="44"/>
  <c r="V263" i="44"/>
  <c r="G263" i="44"/>
  <c r="H263" i="44" s="1"/>
  <c r="U263" i="44"/>
  <c r="U262" i="44"/>
  <c r="V262" i="44"/>
  <c r="M262" i="44"/>
  <c r="I262" i="44"/>
  <c r="K262" i="44"/>
  <c r="U261" i="44"/>
  <c r="V261" i="44"/>
  <c r="I261" i="44"/>
  <c r="U260" i="44"/>
  <c r="V260" i="44"/>
  <c r="I260" i="44"/>
  <c r="U259" i="44"/>
  <c r="V259" i="44"/>
  <c r="I259" i="44"/>
  <c r="U258" i="44"/>
  <c r="V258" i="44"/>
  <c r="I258" i="44"/>
  <c r="G258" i="44"/>
  <c r="V257" i="44"/>
  <c r="I257" i="44"/>
  <c r="G257" i="44"/>
  <c r="U257" i="44"/>
  <c r="U256" i="44"/>
  <c r="V256" i="44"/>
  <c r="I256" i="44"/>
  <c r="U255" i="44"/>
  <c r="V255" i="44"/>
  <c r="M255" i="44"/>
  <c r="K255" i="44"/>
  <c r="I255" i="44"/>
  <c r="H255" i="44"/>
  <c r="G255" i="44"/>
  <c r="U254" i="44"/>
  <c r="V254" i="44"/>
  <c r="M254" i="44"/>
  <c r="K254" i="44"/>
  <c r="I254" i="44"/>
  <c r="G254" i="44"/>
  <c r="U253" i="44"/>
  <c r="V253" i="44"/>
  <c r="I253" i="44"/>
  <c r="U252" i="44"/>
  <c r="V252" i="44"/>
  <c r="I252" i="44"/>
  <c r="G252" i="44"/>
  <c r="H252" i="44"/>
  <c r="U251" i="44"/>
  <c r="V251" i="44"/>
  <c r="I251" i="44"/>
  <c r="U250" i="44"/>
  <c r="V250" i="44"/>
  <c r="I250" i="44"/>
  <c r="G250" i="44"/>
  <c r="H250" i="44" s="1"/>
  <c r="V249" i="44"/>
  <c r="I249" i="44"/>
  <c r="H249" i="44"/>
  <c r="G249" i="44"/>
  <c r="U249" i="44"/>
  <c r="V248" i="44"/>
  <c r="U248" i="44"/>
  <c r="K248" i="44"/>
  <c r="I248" i="44"/>
  <c r="G248" i="44"/>
  <c r="K247" i="44"/>
  <c r="I247" i="44"/>
  <c r="H247" i="44"/>
  <c r="G247" i="44"/>
  <c r="U247" i="44"/>
  <c r="U246" i="44"/>
  <c r="U245" i="44"/>
  <c r="I244" i="44"/>
  <c r="G244" i="44"/>
  <c r="H244" i="44"/>
  <c r="U243" i="44"/>
  <c r="V243" i="44"/>
  <c r="G243" i="44"/>
  <c r="H243" i="44"/>
  <c r="V242" i="44"/>
  <c r="U242" i="44"/>
  <c r="I242" i="44"/>
  <c r="G242" i="44"/>
  <c r="H242" i="44"/>
  <c r="U241" i="44"/>
  <c r="V241" i="44"/>
  <c r="I241" i="44"/>
  <c r="K241" i="44"/>
  <c r="U240" i="44"/>
  <c r="K240" i="44"/>
  <c r="I240" i="44"/>
  <c r="H240" i="44"/>
  <c r="G240" i="44"/>
  <c r="V239" i="44"/>
  <c r="U239" i="44"/>
  <c r="M239" i="44"/>
  <c r="K239" i="44"/>
  <c r="I239" i="44"/>
  <c r="G239" i="44"/>
  <c r="H239" i="44"/>
  <c r="U238" i="44"/>
  <c r="V238" i="44"/>
  <c r="M238" i="44"/>
  <c r="K238" i="44"/>
  <c r="I238" i="44"/>
  <c r="H238" i="44"/>
  <c r="G238" i="44"/>
  <c r="V237" i="44"/>
  <c r="K237" i="44"/>
  <c r="M237" i="44" s="1"/>
  <c r="I237" i="44"/>
  <c r="G237" i="44"/>
  <c r="H237" i="44" s="1"/>
  <c r="U237" i="44"/>
  <c r="U236" i="44"/>
  <c r="U235" i="44"/>
  <c r="U234" i="44"/>
  <c r="V234" i="44"/>
  <c r="K233" i="44"/>
  <c r="M233" i="44" s="1"/>
  <c r="I233" i="44"/>
  <c r="G233" i="44"/>
  <c r="V232" i="44"/>
  <c r="U232" i="44"/>
  <c r="V231" i="44"/>
  <c r="K231" i="44"/>
  <c r="M231" i="44" s="1"/>
  <c r="I231" i="44"/>
  <c r="G231" i="44"/>
  <c r="H231" i="44" s="1"/>
  <c r="U231" i="44"/>
  <c r="I230" i="44"/>
  <c r="K230" i="44"/>
  <c r="U230" i="44"/>
  <c r="I229" i="44"/>
  <c r="U229" i="44"/>
  <c r="I228" i="44"/>
  <c r="G228" i="44"/>
  <c r="H228" i="44" s="1"/>
  <c r="U228" i="44"/>
  <c r="V228" i="44"/>
  <c r="U227" i="44"/>
  <c r="K227" i="44"/>
  <c r="I227" i="44"/>
  <c r="G227" i="44"/>
  <c r="H227" i="44" s="1"/>
  <c r="K226" i="44"/>
  <c r="I226" i="44"/>
  <c r="G226" i="44"/>
  <c r="H226" i="44" s="1"/>
  <c r="U226" i="44"/>
  <c r="V225" i="44"/>
  <c r="I225" i="44"/>
  <c r="G225" i="44"/>
  <c r="U225" i="44"/>
  <c r="V224" i="44"/>
  <c r="I224" i="44"/>
  <c r="G224" i="44"/>
  <c r="H224" i="44" s="1"/>
  <c r="U224" i="44"/>
  <c r="V223" i="44"/>
  <c r="I223" i="44"/>
  <c r="H223" i="44"/>
  <c r="G223" i="44"/>
  <c r="U223" i="44"/>
  <c r="V222" i="44"/>
  <c r="I222" i="44"/>
  <c r="K222" i="44"/>
  <c r="U222" i="44"/>
  <c r="V221" i="44"/>
  <c r="I221" i="44"/>
  <c r="K221" i="44"/>
  <c r="U221" i="44"/>
  <c r="V220" i="44"/>
  <c r="I220" i="44"/>
  <c r="G220" i="44"/>
  <c r="H220" i="44" s="1"/>
  <c r="K220" i="44"/>
  <c r="M220" i="44" s="1"/>
  <c r="U220" i="44"/>
  <c r="U219" i="44"/>
  <c r="I219" i="44"/>
  <c r="V219" i="44"/>
  <c r="K218" i="44"/>
  <c r="H218" i="44"/>
  <c r="U218" i="44"/>
  <c r="G218" i="44"/>
  <c r="U217" i="44"/>
  <c r="I217" i="44"/>
  <c r="G217" i="44"/>
  <c r="H217" i="44"/>
  <c r="U216" i="44"/>
  <c r="U215" i="44"/>
  <c r="V215" i="44"/>
  <c r="I215" i="44"/>
  <c r="U214" i="44"/>
  <c r="U213" i="44"/>
  <c r="G213" i="44"/>
  <c r="G212" i="44"/>
  <c r="U212" i="44"/>
  <c r="H212" i="44"/>
  <c r="V212" i="44"/>
  <c r="M211" i="44"/>
  <c r="K211" i="44"/>
  <c r="I211" i="44"/>
  <c r="G211" i="44"/>
  <c r="H211" i="44" s="1"/>
  <c r="V210" i="44"/>
  <c r="K210" i="44"/>
  <c r="M210" i="44" s="1"/>
  <c r="I210" i="44"/>
  <c r="H210" i="44"/>
  <c r="U210" i="44"/>
  <c r="G210" i="44"/>
  <c r="V209" i="44"/>
  <c r="M209" i="44"/>
  <c r="K209" i="44"/>
  <c r="G209" i="44"/>
  <c r="H209" i="44" s="1"/>
  <c r="U209" i="44"/>
  <c r="V208" i="44"/>
  <c r="K208" i="44"/>
  <c r="H208" i="44"/>
  <c r="G208" i="44"/>
  <c r="U208" i="44"/>
  <c r="U207" i="44"/>
  <c r="V207" i="44"/>
  <c r="M207" i="44"/>
  <c r="K207" i="44"/>
  <c r="I207" i="44"/>
  <c r="H207" i="44"/>
  <c r="G207" i="44"/>
  <c r="U206" i="44"/>
  <c r="V206" i="44"/>
  <c r="I206" i="44"/>
  <c r="H206" i="44"/>
  <c r="G206" i="44"/>
  <c r="V205" i="44"/>
  <c r="I205" i="44"/>
  <c r="G205" i="44"/>
  <c r="U205" i="44"/>
  <c r="V204" i="44"/>
  <c r="M204" i="44"/>
  <c r="K204" i="44"/>
  <c r="I204" i="44"/>
  <c r="H204" i="44"/>
  <c r="G204" i="44"/>
  <c r="U204" i="44"/>
  <c r="K203" i="44"/>
  <c r="H203" i="44"/>
  <c r="G203" i="44"/>
  <c r="U203" i="44"/>
  <c r="V202" i="44"/>
  <c r="M202" i="44"/>
  <c r="K202" i="44"/>
  <c r="I202" i="44"/>
  <c r="H202" i="44"/>
  <c r="G202" i="44"/>
  <c r="U202" i="44"/>
  <c r="V201" i="44"/>
  <c r="M201" i="44"/>
  <c r="K201" i="44"/>
  <c r="I201" i="44"/>
  <c r="H201" i="44"/>
  <c r="G201" i="44"/>
  <c r="U201" i="44"/>
  <c r="V200" i="44"/>
  <c r="M200" i="44"/>
  <c r="K200" i="44"/>
  <c r="I200" i="44"/>
  <c r="H200" i="44"/>
  <c r="G200" i="44"/>
  <c r="U200" i="44"/>
  <c r="V199" i="44"/>
  <c r="U199" i="44"/>
  <c r="M199" i="44"/>
  <c r="K199" i="44"/>
  <c r="I199" i="44"/>
  <c r="G199" i="44"/>
  <c r="V198" i="44"/>
  <c r="U198" i="44"/>
  <c r="M198" i="44"/>
  <c r="K198" i="44"/>
  <c r="I198" i="44"/>
  <c r="G198" i="44"/>
  <c r="U197" i="44"/>
  <c r="V197" i="44"/>
  <c r="I197" i="44"/>
  <c r="U196" i="44"/>
  <c r="I196" i="44"/>
  <c r="U195" i="44"/>
  <c r="K195" i="44"/>
  <c r="I195" i="44"/>
  <c r="H195" i="44"/>
  <c r="G195" i="44"/>
  <c r="U194" i="44"/>
  <c r="K194" i="44"/>
  <c r="M194" i="44" s="1"/>
  <c r="I194" i="44"/>
  <c r="H194" i="44"/>
  <c r="G194" i="44"/>
  <c r="U193" i="44"/>
  <c r="I193" i="44"/>
  <c r="G193" i="44"/>
  <c r="H193" i="44" s="1"/>
  <c r="V192" i="44"/>
  <c r="K192" i="44"/>
  <c r="I192" i="44"/>
  <c r="G192" i="44"/>
  <c r="U192" i="44"/>
  <c r="H192" i="44"/>
  <c r="U191" i="44"/>
  <c r="U190" i="44"/>
  <c r="U189" i="44"/>
  <c r="U188" i="44"/>
  <c r="U187" i="44"/>
  <c r="K186" i="44"/>
  <c r="M186" i="44" s="1"/>
  <c r="I186" i="44"/>
  <c r="H186" i="44"/>
  <c r="G186" i="44"/>
  <c r="U185" i="44"/>
  <c r="M185" i="44"/>
  <c r="I185" i="44"/>
  <c r="K185" i="44"/>
  <c r="U184" i="44"/>
  <c r="I184" i="44"/>
  <c r="G184" i="44"/>
  <c r="K184" i="44"/>
  <c r="H184" i="44"/>
  <c r="I183" i="44"/>
  <c r="K183" i="44"/>
  <c r="U183" i="44"/>
  <c r="V183" i="44"/>
  <c r="U182" i="44"/>
  <c r="V182" i="44"/>
  <c r="I182" i="44"/>
  <c r="G182" i="44"/>
  <c r="H182" i="44" s="1"/>
  <c r="V180" i="44"/>
  <c r="I180" i="44"/>
  <c r="K180" i="44"/>
  <c r="M180" i="44" s="1"/>
  <c r="U180" i="44"/>
  <c r="U179" i="44"/>
  <c r="V179" i="44"/>
  <c r="I179" i="44"/>
  <c r="V178" i="44"/>
  <c r="I178" i="44"/>
  <c r="G178" i="44"/>
  <c r="U178" i="44"/>
  <c r="H178" i="44"/>
  <c r="V177" i="44"/>
  <c r="I177" i="44"/>
  <c r="U177" i="44"/>
  <c r="V176" i="44"/>
  <c r="I176" i="44"/>
  <c r="G176" i="44"/>
  <c r="H176" i="44" s="1"/>
  <c r="K176" i="44"/>
  <c r="U176" i="44"/>
  <c r="I175" i="44"/>
  <c r="H175" i="44"/>
  <c r="G175" i="44"/>
  <c r="K175" i="44"/>
  <c r="U175" i="44"/>
  <c r="V174" i="44"/>
  <c r="M174" i="44"/>
  <c r="I174" i="44"/>
  <c r="G174" i="44"/>
  <c r="H174" i="44" s="1"/>
  <c r="K174" i="44"/>
  <c r="U174" i="44"/>
  <c r="V173" i="44"/>
  <c r="M173" i="44"/>
  <c r="I173" i="44"/>
  <c r="K173" i="44"/>
  <c r="U173" i="44"/>
  <c r="V172" i="44"/>
  <c r="M172" i="44"/>
  <c r="K172" i="44"/>
  <c r="G172" i="44"/>
  <c r="H172" i="44" s="1"/>
  <c r="U172" i="44"/>
  <c r="U171" i="44"/>
  <c r="U170" i="44"/>
  <c r="U169" i="44"/>
  <c r="I169" i="44"/>
  <c r="U168" i="44"/>
  <c r="U167" i="44"/>
  <c r="G167" i="44"/>
  <c r="V166" i="44"/>
  <c r="U166" i="44"/>
  <c r="I166" i="44"/>
  <c r="U165" i="44"/>
  <c r="V165" i="44"/>
  <c r="V164" i="44"/>
  <c r="M164" i="44"/>
  <c r="K164" i="44"/>
  <c r="I164" i="44"/>
  <c r="G164" i="44"/>
  <c r="U164" i="44"/>
  <c r="H164" i="44"/>
  <c r="U163" i="44"/>
  <c r="V163" i="44"/>
  <c r="U162" i="44"/>
  <c r="V162" i="44"/>
  <c r="I162" i="44"/>
  <c r="U161" i="44"/>
  <c r="V161" i="44"/>
  <c r="U160" i="44"/>
  <c r="U159" i="44"/>
  <c r="U158" i="44"/>
  <c r="I158" i="44"/>
  <c r="V157" i="44"/>
  <c r="U157" i="44"/>
  <c r="V156" i="44"/>
  <c r="I156" i="44"/>
  <c r="U156" i="44"/>
  <c r="U155" i="44"/>
  <c r="V155" i="44"/>
  <c r="U154" i="44"/>
  <c r="V154" i="44"/>
  <c r="U153" i="44"/>
  <c r="V153" i="44"/>
  <c r="I153" i="44"/>
  <c r="G153" i="44"/>
  <c r="U152" i="44"/>
  <c r="V152" i="44"/>
  <c r="I151" i="44"/>
  <c r="G151" i="44"/>
  <c r="U151" i="44"/>
  <c r="H151" i="44"/>
  <c r="I150" i="44"/>
  <c r="U150" i="44"/>
  <c r="V150" i="44"/>
  <c r="I149" i="44"/>
  <c r="G149" i="44"/>
  <c r="H149" i="44" s="1"/>
  <c r="U149" i="44"/>
  <c r="V148" i="44"/>
  <c r="I148" i="44"/>
  <c r="H148" i="44"/>
  <c r="G148" i="44"/>
  <c r="U148" i="44"/>
  <c r="U147" i="44"/>
  <c r="I147" i="44"/>
  <c r="U146" i="44"/>
  <c r="U145" i="44"/>
  <c r="U144" i="44"/>
  <c r="U143" i="44"/>
  <c r="V142" i="44"/>
  <c r="G142" i="44"/>
  <c r="U142" i="44"/>
  <c r="H142" i="44"/>
  <c r="U141" i="44"/>
  <c r="V141" i="44"/>
  <c r="V139" i="44"/>
  <c r="M139" i="44"/>
  <c r="K139" i="44"/>
  <c r="I139" i="44"/>
  <c r="G139" i="44"/>
  <c r="U139" i="44"/>
  <c r="H139" i="44"/>
  <c r="U138" i="44"/>
  <c r="V138" i="44"/>
  <c r="U137" i="44"/>
  <c r="U136" i="44"/>
  <c r="U135" i="44"/>
  <c r="V135" i="44"/>
  <c r="G135" i="44"/>
  <c r="H135" i="44" s="1"/>
  <c r="I135" i="44"/>
  <c r="U134" i="44"/>
  <c r="I134" i="44"/>
  <c r="U133" i="44"/>
  <c r="U132" i="44"/>
  <c r="I131" i="44"/>
  <c r="H131" i="44"/>
  <c r="G131" i="44"/>
  <c r="U131" i="44"/>
  <c r="U130" i="44"/>
  <c r="V130" i="44"/>
  <c r="G130" i="44"/>
  <c r="H130" i="44" s="1"/>
  <c r="V129" i="44"/>
  <c r="G129" i="44"/>
  <c r="U129" i="44"/>
  <c r="H129" i="44"/>
  <c r="V128" i="44"/>
  <c r="I128" i="44"/>
  <c r="G128" i="44"/>
  <c r="K128" i="44"/>
  <c r="U128" i="44"/>
  <c r="H128" i="44"/>
  <c r="U127" i="44"/>
  <c r="U126" i="44"/>
  <c r="V125" i="44"/>
  <c r="U125" i="44"/>
  <c r="V124" i="44"/>
  <c r="M124" i="44"/>
  <c r="K124" i="44"/>
  <c r="I124" i="44"/>
  <c r="G124" i="44"/>
  <c r="H124" i="44" s="1"/>
  <c r="U124" i="44"/>
  <c r="V123" i="44"/>
  <c r="M123" i="44"/>
  <c r="K123" i="44"/>
  <c r="I123" i="44"/>
  <c r="G123" i="44"/>
  <c r="H123" i="44" s="1"/>
  <c r="U123" i="44"/>
  <c r="U122" i="44"/>
  <c r="V122" i="44"/>
  <c r="M122" i="44"/>
  <c r="K122" i="44"/>
  <c r="I122" i="44"/>
  <c r="G122" i="44"/>
  <c r="H122" i="44" s="1"/>
  <c r="U121" i="44"/>
  <c r="V120" i="44"/>
  <c r="M120" i="44"/>
  <c r="K120" i="44"/>
  <c r="I120" i="44"/>
  <c r="H120" i="44"/>
  <c r="G120" i="44"/>
  <c r="U120" i="44"/>
  <c r="U119" i="44"/>
  <c r="V119" i="44"/>
  <c r="I119" i="44"/>
  <c r="G119" i="44"/>
  <c r="U118" i="44"/>
  <c r="V118" i="44"/>
  <c r="U117" i="44"/>
  <c r="V117" i="44"/>
  <c r="M117" i="44"/>
  <c r="G117" i="44"/>
  <c r="K117" i="44"/>
  <c r="H117" i="44"/>
  <c r="I117" i="44"/>
  <c r="U116" i="44"/>
  <c r="V116" i="44"/>
  <c r="G116" i="44"/>
  <c r="H116" i="44" s="1"/>
  <c r="V115" i="44"/>
  <c r="U115" i="44"/>
  <c r="U114" i="44"/>
  <c r="U113" i="44"/>
  <c r="V112" i="44"/>
  <c r="I112" i="44"/>
  <c r="G112" i="44"/>
  <c r="U112" i="44"/>
  <c r="H112" i="44"/>
  <c r="U110" i="44"/>
  <c r="V110" i="44"/>
  <c r="I110" i="44"/>
  <c r="V109" i="44"/>
  <c r="I109" i="44"/>
  <c r="G109" i="44"/>
  <c r="H109" i="44" s="1"/>
  <c r="K109" i="44"/>
  <c r="U109" i="44"/>
  <c r="I108" i="44"/>
  <c r="K108" i="44"/>
  <c r="M108" i="44" s="1"/>
  <c r="U108" i="44"/>
  <c r="V107" i="44"/>
  <c r="I107" i="44"/>
  <c r="G107" i="44"/>
  <c r="U107" i="44"/>
  <c r="H107" i="44"/>
  <c r="V106" i="44"/>
  <c r="I106" i="44"/>
  <c r="G106" i="44"/>
  <c r="K106" i="44"/>
  <c r="U106" i="44"/>
  <c r="H106" i="44"/>
  <c r="V105" i="44"/>
  <c r="M105" i="44"/>
  <c r="I105" i="44"/>
  <c r="G105" i="44"/>
  <c r="H105" i="44" s="1"/>
  <c r="K105" i="44"/>
  <c r="U105" i="44"/>
  <c r="U104" i="44"/>
  <c r="V104" i="44"/>
  <c r="I104" i="44"/>
  <c r="G104" i="44"/>
  <c r="H104" i="44" s="1"/>
  <c r="K104" i="44"/>
  <c r="U103" i="44"/>
  <c r="V103" i="44"/>
  <c r="U102" i="44"/>
  <c r="U101" i="44"/>
  <c r="G101" i="44"/>
  <c r="H101" i="44" s="1"/>
  <c r="M100" i="44"/>
  <c r="K100" i="44"/>
  <c r="I100" i="44"/>
  <c r="G100" i="44"/>
  <c r="H100" i="44"/>
  <c r="U99" i="44"/>
  <c r="G99" i="44"/>
  <c r="U98" i="44"/>
  <c r="U97" i="44"/>
  <c r="V97" i="44"/>
  <c r="K97" i="44"/>
  <c r="I97" i="44"/>
  <c r="V96" i="44"/>
  <c r="H96" i="44"/>
  <c r="G96" i="44"/>
  <c r="U96" i="44"/>
  <c r="U95" i="44"/>
  <c r="V94" i="44"/>
  <c r="I94" i="44"/>
  <c r="K94" i="44"/>
  <c r="U94" i="44"/>
  <c r="U93" i="44"/>
  <c r="V92" i="44"/>
  <c r="I92" i="44"/>
  <c r="K92" i="44"/>
  <c r="U92" i="44"/>
  <c r="U91" i="44"/>
  <c r="V90" i="44"/>
  <c r="K90" i="44"/>
  <c r="M90" i="44" s="1"/>
  <c r="H90" i="44"/>
  <c r="G90" i="44"/>
  <c r="U90" i="44"/>
  <c r="V89" i="44"/>
  <c r="I89" i="44"/>
  <c r="G89" i="44"/>
  <c r="U89" i="44"/>
  <c r="U88" i="44"/>
  <c r="V88" i="44"/>
  <c r="I88" i="44"/>
  <c r="G88" i="44"/>
  <c r="H88" i="44" s="1"/>
  <c r="U87" i="44"/>
  <c r="U86" i="44"/>
  <c r="U85" i="44"/>
  <c r="V84" i="44"/>
  <c r="M84" i="44"/>
  <c r="K84" i="44"/>
  <c r="I84" i="44"/>
  <c r="G84" i="44"/>
  <c r="U84" i="44"/>
  <c r="H84" i="44"/>
  <c r="U83" i="44"/>
  <c r="I83" i="44"/>
  <c r="U82" i="44"/>
  <c r="M81" i="44"/>
  <c r="K81" i="44"/>
  <c r="G81" i="44"/>
  <c r="I81" i="44"/>
  <c r="I80" i="44"/>
  <c r="G80" i="44"/>
  <c r="V79" i="44"/>
  <c r="U79" i="44"/>
  <c r="U78" i="44"/>
  <c r="U77" i="44"/>
  <c r="U76" i="44"/>
  <c r="U75" i="44"/>
  <c r="I75" i="44"/>
  <c r="I74" i="44"/>
  <c r="V71" i="44"/>
  <c r="U71" i="44"/>
  <c r="I71" i="44"/>
  <c r="K71" i="44"/>
  <c r="U70" i="44"/>
  <c r="I70" i="44"/>
  <c r="K70" i="44"/>
  <c r="M70" i="44" s="1"/>
  <c r="V69" i="44"/>
  <c r="I69" i="44"/>
  <c r="G69" i="44"/>
  <c r="H69" i="44" s="1"/>
  <c r="K69" i="44"/>
  <c r="U69" i="44"/>
  <c r="V68" i="44"/>
  <c r="U68" i="44"/>
  <c r="K68" i="44"/>
  <c r="M68" i="44" s="1"/>
  <c r="I68" i="44"/>
  <c r="G68" i="44"/>
  <c r="H68" i="44" s="1"/>
  <c r="U67" i="44"/>
  <c r="V67" i="44"/>
  <c r="M67" i="44"/>
  <c r="K67" i="44"/>
  <c r="I67" i="44"/>
  <c r="H67" i="44"/>
  <c r="G67" i="44"/>
  <c r="V66" i="44"/>
  <c r="M66" i="44"/>
  <c r="K66" i="44"/>
  <c r="I66" i="44"/>
  <c r="G66" i="44"/>
  <c r="U66" i="44"/>
  <c r="V65" i="44"/>
  <c r="M65" i="44"/>
  <c r="K65" i="44"/>
  <c r="I65" i="44"/>
  <c r="G65" i="44"/>
  <c r="U65" i="44"/>
  <c r="V64" i="44"/>
  <c r="G64" i="44"/>
  <c r="H64" i="44" s="1"/>
  <c r="U64" i="44"/>
  <c r="V63" i="44"/>
  <c r="K63" i="44"/>
  <c r="G63" i="44"/>
  <c r="H63" i="44" s="1"/>
  <c r="U63" i="44"/>
  <c r="V62" i="44"/>
  <c r="M62" i="44"/>
  <c r="K62" i="44"/>
  <c r="G62" i="44"/>
  <c r="H62" i="44" s="1"/>
  <c r="U62" i="44"/>
  <c r="V61" i="44"/>
  <c r="M61" i="44"/>
  <c r="K61" i="44"/>
  <c r="I61" i="44"/>
  <c r="G61" i="44"/>
  <c r="H61" i="44" s="1"/>
  <c r="U61" i="44"/>
  <c r="U60" i="44"/>
  <c r="V60" i="44"/>
  <c r="K60" i="44"/>
  <c r="M60" i="44" s="1"/>
  <c r="G60" i="44"/>
  <c r="H60" i="44" s="1"/>
  <c r="U59" i="44"/>
  <c r="V59" i="44"/>
  <c r="H59" i="44"/>
  <c r="G59" i="44"/>
  <c r="U58" i="44"/>
  <c r="G58" i="44"/>
  <c r="U57" i="44"/>
  <c r="I57" i="44"/>
  <c r="U56" i="44"/>
  <c r="U55" i="44"/>
  <c r="U54" i="44"/>
  <c r="V54" i="44"/>
  <c r="V53" i="44"/>
  <c r="I53" i="44"/>
  <c r="G53" i="44"/>
  <c r="U53" i="44"/>
  <c r="H53" i="44"/>
  <c r="V52" i="44"/>
  <c r="U52" i="44"/>
  <c r="M52" i="44"/>
  <c r="K52" i="44"/>
  <c r="I52" i="44"/>
  <c r="G52" i="44"/>
  <c r="H52" i="44"/>
  <c r="U51" i="44"/>
  <c r="U50" i="44"/>
  <c r="U49" i="44"/>
  <c r="I49" i="44"/>
  <c r="U48" i="44"/>
  <c r="U47" i="44"/>
  <c r="U46" i="44"/>
  <c r="V46" i="44"/>
  <c r="V45" i="44"/>
  <c r="I45" i="44"/>
  <c r="G45" i="44"/>
  <c r="K45" i="44"/>
  <c r="M45" i="44" s="1"/>
  <c r="U45" i="44"/>
  <c r="H45" i="44"/>
  <c r="U44" i="44"/>
  <c r="V44" i="44"/>
  <c r="I44" i="44"/>
  <c r="K44" i="44"/>
  <c r="U43" i="44"/>
  <c r="M43" i="44"/>
  <c r="K43" i="44"/>
  <c r="I43" i="44"/>
  <c r="G43" i="44"/>
  <c r="H43" i="44" s="1"/>
  <c r="U42" i="44"/>
  <c r="G42" i="44"/>
  <c r="I41" i="44"/>
  <c r="G41" i="44"/>
  <c r="H41" i="44"/>
  <c r="I40" i="44"/>
  <c r="G40" i="44"/>
  <c r="U40" i="44"/>
  <c r="H40" i="44"/>
  <c r="I39" i="44"/>
  <c r="U39" i="44"/>
  <c r="U38" i="44"/>
  <c r="V37" i="44"/>
  <c r="U37" i="44"/>
  <c r="U36" i="44"/>
  <c r="V35" i="44"/>
  <c r="U35" i="44"/>
  <c r="V34" i="44"/>
  <c r="I34" i="44"/>
  <c r="K34" i="44"/>
  <c r="U34" i="44"/>
  <c r="U33" i="44"/>
  <c r="I33" i="44"/>
  <c r="G33" i="44"/>
  <c r="H33" i="44" s="1"/>
  <c r="V33" i="44"/>
  <c r="U32" i="44"/>
  <c r="I32" i="44"/>
  <c r="G32" i="44"/>
  <c r="H32" i="44" s="1"/>
  <c r="U31" i="44"/>
  <c r="M31" i="44"/>
  <c r="I31" i="44"/>
  <c r="K31" i="44"/>
  <c r="U30" i="44"/>
  <c r="I30" i="44"/>
  <c r="K30" i="44"/>
  <c r="U29" i="44"/>
  <c r="I29" i="44"/>
  <c r="K29" i="44"/>
  <c r="V29" i="44"/>
  <c r="U28" i="44"/>
  <c r="I28" i="44"/>
  <c r="K28" i="44"/>
  <c r="U27" i="44"/>
  <c r="I27" i="44"/>
  <c r="K27" i="44"/>
  <c r="U26" i="44"/>
  <c r="M26" i="44"/>
  <c r="K26" i="44"/>
  <c r="I26" i="44"/>
  <c r="G26" i="44"/>
  <c r="H26" i="44" s="1"/>
  <c r="V26" i="44"/>
  <c r="U25" i="44"/>
  <c r="I24" i="44"/>
  <c r="U24" i="44"/>
  <c r="U23" i="44"/>
  <c r="U22" i="44"/>
  <c r="G21" i="44"/>
  <c r="H21" i="44" s="1"/>
  <c r="I20" i="44"/>
  <c r="K20" i="44"/>
  <c r="U20" i="44"/>
  <c r="I19" i="44"/>
  <c r="K19" i="44"/>
  <c r="U19" i="44"/>
  <c r="V19" i="44"/>
  <c r="V18" i="44"/>
  <c r="I18" i="44"/>
  <c r="G18" i="44"/>
  <c r="H18" i="44" s="1"/>
  <c r="U18" i="44"/>
  <c r="V17" i="44"/>
  <c r="U17" i="44"/>
  <c r="M17" i="44"/>
  <c r="K17" i="44"/>
  <c r="I17" i="44"/>
  <c r="H17" i="44"/>
  <c r="G17" i="44"/>
  <c r="U16" i="44"/>
  <c r="V16" i="44"/>
  <c r="K16" i="44"/>
  <c r="G16" i="44"/>
  <c r="H16" i="44"/>
  <c r="V15" i="44"/>
  <c r="M15" i="44"/>
  <c r="K15" i="44"/>
  <c r="I15" i="44"/>
  <c r="G15" i="44"/>
  <c r="U15" i="44"/>
  <c r="H15" i="44"/>
  <c r="V14" i="44"/>
  <c r="M14" i="44"/>
  <c r="K14" i="44"/>
  <c r="I14" i="44"/>
  <c r="G14" i="44"/>
  <c r="U14" i="44"/>
  <c r="V13" i="44"/>
  <c r="G13" i="44"/>
  <c r="U13" i="44"/>
  <c r="H13" i="44"/>
  <c r="V12" i="44"/>
  <c r="K12" i="44"/>
  <c r="I12" i="44"/>
  <c r="G12" i="44"/>
  <c r="U12" i="44"/>
  <c r="V11" i="44"/>
  <c r="K11" i="44"/>
  <c r="M11" i="44" s="1"/>
  <c r="I11" i="44"/>
  <c r="G11" i="44"/>
  <c r="U11" i="44"/>
  <c r="H11" i="44"/>
  <c r="V10" i="44"/>
  <c r="K10" i="44"/>
  <c r="G10" i="44"/>
  <c r="H10" i="44" s="1"/>
  <c r="U10" i="44"/>
  <c r="U9" i="44"/>
  <c r="V9" i="44"/>
  <c r="M9" i="44"/>
  <c r="I9" i="44"/>
  <c r="K9" i="44"/>
  <c r="I8" i="44"/>
  <c r="U7" i="44"/>
  <c r="V7" i="44"/>
  <c r="I7" i="44"/>
  <c r="K7" i="44"/>
  <c r="U6" i="44"/>
  <c r="V6" i="44"/>
  <c r="U5" i="44"/>
  <c r="V5" i="44"/>
  <c r="M4" i="44"/>
  <c r="K4" i="44"/>
  <c r="I4" i="44"/>
  <c r="G4" i="44"/>
  <c r="H4" i="44" s="1"/>
  <c r="M21" i="45" l="1"/>
  <c r="M65" i="45"/>
  <c r="M80" i="45"/>
  <c r="G171" i="45"/>
  <c r="M13" i="45"/>
  <c r="K15" i="45"/>
  <c r="M15" i="45" s="1"/>
  <c r="G15" i="45"/>
  <c r="H15" i="45" s="1"/>
  <c r="M135" i="45"/>
  <c r="M156" i="45"/>
  <c r="G21" i="45"/>
  <c r="H21" i="45" s="1"/>
  <c r="K21" i="45"/>
  <c r="G187" i="45"/>
  <c r="H187" i="45" s="1"/>
  <c r="M5" i="45"/>
  <c r="M210" i="45"/>
  <c r="G52" i="45"/>
  <c r="H52" i="45" s="1"/>
  <c r="G169" i="45"/>
  <c r="I8" i="45"/>
  <c r="I20" i="45"/>
  <c r="I32" i="45"/>
  <c r="V42" i="45"/>
  <c r="K43" i="45"/>
  <c r="I58" i="45"/>
  <c r="V83" i="45"/>
  <c r="V95" i="45"/>
  <c r="V106" i="45"/>
  <c r="I120" i="45"/>
  <c r="K166" i="45"/>
  <c r="V194" i="45"/>
  <c r="I194" i="45"/>
  <c r="V199" i="45"/>
  <c r="I199" i="45"/>
  <c r="K250" i="45"/>
  <c r="G250" i="45"/>
  <c r="H250" i="45" s="1"/>
  <c r="H8" i="45"/>
  <c r="I9" i="45"/>
  <c r="G30" i="45"/>
  <c r="G43" i="45"/>
  <c r="H43" i="45" s="1"/>
  <c r="I60" i="45"/>
  <c r="V60" i="45"/>
  <c r="M67" i="45"/>
  <c r="I93" i="45"/>
  <c r="I94" i="45"/>
  <c r="K100" i="45"/>
  <c r="K151" i="45"/>
  <c r="M151" i="45" s="1"/>
  <c r="M153" i="45"/>
  <c r="K155" i="45"/>
  <c r="M155" i="45" s="1"/>
  <c r="I174" i="45"/>
  <c r="V174" i="45"/>
  <c r="I181" i="45"/>
  <c r="I246" i="45"/>
  <c r="V246" i="45"/>
  <c r="K256" i="45"/>
  <c r="M256" i="45" s="1"/>
  <c r="G256" i="45"/>
  <c r="G337" i="45"/>
  <c r="I12" i="45"/>
  <c r="K22" i="45"/>
  <c r="M22" i="45" s="1"/>
  <c r="V61" i="45"/>
  <c r="K70" i="45"/>
  <c r="M71" i="45"/>
  <c r="K81" i="45"/>
  <c r="M81" i="45" s="1"/>
  <c r="V112" i="45"/>
  <c r="I112" i="45"/>
  <c r="I114" i="45"/>
  <c r="V114" i="45"/>
  <c r="I116" i="45"/>
  <c r="I141" i="45"/>
  <c r="V142" i="45"/>
  <c r="G155" i="45"/>
  <c r="H155" i="45" s="1"/>
  <c r="K159" i="45"/>
  <c r="M159" i="45" s="1"/>
  <c r="M160" i="45"/>
  <c r="H176" i="45"/>
  <c r="V189" i="45"/>
  <c r="I189" i="45"/>
  <c r="I202" i="45"/>
  <c r="V202" i="45"/>
  <c r="G204" i="45"/>
  <c r="K204" i="45"/>
  <c r="M204" i="45" s="1"/>
  <c r="I218" i="45"/>
  <c r="V218" i="45"/>
  <c r="I221" i="45"/>
  <c r="V221" i="45"/>
  <c r="I7" i="45"/>
  <c r="I35" i="45"/>
  <c r="V35" i="45"/>
  <c r="K56" i="45"/>
  <c r="M56" i="45" s="1"/>
  <c r="I63" i="45"/>
  <c r="I104" i="45"/>
  <c r="I135" i="45"/>
  <c r="I172" i="45"/>
  <c r="V172" i="45"/>
  <c r="V216" i="45"/>
  <c r="I216" i="45"/>
  <c r="V229" i="45"/>
  <c r="I229" i="45"/>
  <c r="I233" i="45"/>
  <c r="K235" i="45"/>
  <c r="M250" i="45"/>
  <c r="I27" i="45"/>
  <c r="V27" i="45"/>
  <c r="H35" i="45"/>
  <c r="V40" i="45"/>
  <c r="I45" i="45"/>
  <c r="K51" i="45"/>
  <c r="I85" i="45"/>
  <c r="I122" i="45"/>
  <c r="I192" i="45"/>
  <c r="V192" i="45"/>
  <c r="G206" i="45"/>
  <c r="H206" i="45" s="1"/>
  <c r="I226" i="45"/>
  <c r="V226" i="45"/>
  <c r="K8" i="45"/>
  <c r="M8" i="45" s="1"/>
  <c r="V50" i="45"/>
  <c r="G8" i="45"/>
  <c r="I13" i="45"/>
  <c r="I14" i="45"/>
  <c r="I18" i="45"/>
  <c r="M43" i="45"/>
  <c r="H45" i="45"/>
  <c r="G51" i="45"/>
  <c r="H51" i="45" s="1"/>
  <c r="K60" i="45"/>
  <c r="I64" i="45"/>
  <c r="I65" i="45"/>
  <c r="I80" i="45"/>
  <c r="I92" i="45"/>
  <c r="I96" i="45"/>
  <c r="I98" i="45"/>
  <c r="I101" i="45"/>
  <c r="V120" i="45"/>
  <c r="K138" i="45"/>
  <c r="M138" i="45" s="1"/>
  <c r="G162" i="45"/>
  <c r="H162" i="45" s="1"/>
  <c r="G168" i="45"/>
  <c r="H168" i="45" s="1"/>
  <c r="V170" i="45"/>
  <c r="I170" i="45"/>
  <c r="V184" i="45"/>
  <c r="I184" i="45"/>
  <c r="V223" i="45"/>
  <c r="I223" i="45"/>
  <c r="I231" i="45"/>
  <c r="G335" i="45"/>
  <c r="K385" i="45"/>
  <c r="G385" i="45"/>
  <c r="G19" i="45"/>
  <c r="H19" i="45" s="1"/>
  <c r="K19" i="45"/>
  <c r="M19" i="45" s="1"/>
  <c r="V119" i="45"/>
  <c r="I119" i="45"/>
  <c r="H170" i="45"/>
  <c r="I178" i="45"/>
  <c r="G221" i="45"/>
  <c r="H221" i="45" s="1"/>
  <c r="K221" i="45"/>
  <c r="I253" i="45"/>
  <c r="K253" i="45"/>
  <c r="M253" i="45" s="1"/>
  <c r="K279" i="45"/>
  <c r="G279" i="45"/>
  <c r="H279" i="45" s="1"/>
  <c r="G291" i="45"/>
  <c r="H291" i="45" s="1"/>
  <c r="G313" i="45"/>
  <c r="H313" i="45" s="1"/>
  <c r="K313" i="45"/>
  <c r="G6" i="45"/>
  <c r="H6" i="45" s="1"/>
  <c r="I10" i="45"/>
  <c r="I26" i="45"/>
  <c r="I34" i="45"/>
  <c r="K35" i="45"/>
  <c r="M35" i="45" s="1"/>
  <c r="G41" i="45"/>
  <c r="H41" i="45" s="1"/>
  <c r="I42" i="45"/>
  <c r="G69" i="45"/>
  <c r="H69" i="45" s="1"/>
  <c r="H72" i="45"/>
  <c r="I108" i="45"/>
  <c r="M109" i="45"/>
  <c r="I145" i="45"/>
  <c r="G154" i="45"/>
  <c r="H154" i="45" s="1"/>
  <c r="K172" i="45"/>
  <c r="G172" i="45"/>
  <c r="H172" i="45" s="1"/>
  <c r="I182" i="45"/>
  <c r="V182" i="45"/>
  <c r="I195" i="45"/>
  <c r="I200" i="45"/>
  <c r="V200" i="45"/>
  <c r="G11" i="45"/>
  <c r="H11" i="45" s="1"/>
  <c r="K11" i="45"/>
  <c r="M11" i="45" s="1"/>
  <c r="V17" i="45"/>
  <c r="K27" i="45"/>
  <c r="G45" i="45"/>
  <c r="K45" i="45"/>
  <c r="M45" i="45" s="1"/>
  <c r="I53" i="45"/>
  <c r="V58" i="45"/>
  <c r="I87" i="45"/>
  <c r="I106" i="45"/>
  <c r="I124" i="45"/>
  <c r="I167" i="45"/>
  <c r="V167" i="45"/>
  <c r="I180" i="45"/>
  <c r="H182" i="45"/>
  <c r="V190" i="45"/>
  <c r="I190" i="45"/>
  <c r="V198" i="45"/>
  <c r="I198" i="45"/>
  <c r="I203" i="45"/>
  <c r="V203" i="45"/>
  <c r="I219" i="45"/>
  <c r="V219" i="45"/>
  <c r="G405" i="45"/>
  <c r="G27" i="45"/>
  <c r="H27" i="45" s="1"/>
  <c r="G40" i="45"/>
  <c r="H40" i="45" s="1"/>
  <c r="I44" i="45"/>
  <c r="V44" i="45"/>
  <c r="M51" i="45"/>
  <c r="G59" i="45"/>
  <c r="H59" i="45" s="1"/>
  <c r="V91" i="45"/>
  <c r="I91" i="45"/>
  <c r="K97" i="45"/>
  <c r="M97" i="45" s="1"/>
  <c r="I103" i="45"/>
  <c r="V122" i="45"/>
  <c r="H165" i="45"/>
  <c r="G170" i="45"/>
  <c r="I175" i="45"/>
  <c r="G184" i="45"/>
  <c r="H184" i="45" s="1"/>
  <c r="K184" i="45"/>
  <c r="I186" i="45"/>
  <c r="I227" i="45"/>
  <c r="V227" i="45"/>
  <c r="K252" i="45"/>
  <c r="G252" i="45"/>
  <c r="H252" i="45" s="1"/>
  <c r="H360" i="45"/>
  <c r="G389" i="45"/>
  <c r="H389" i="45" s="1"/>
  <c r="G4" i="45"/>
  <c r="H4" i="45" s="1"/>
  <c r="V9" i="45"/>
  <c r="I11" i="45"/>
  <c r="H38" i="45"/>
  <c r="M42" i="45"/>
  <c r="V45" i="45"/>
  <c r="K77" i="45"/>
  <c r="M77" i="45" s="1"/>
  <c r="I82" i="45"/>
  <c r="I113" i="45"/>
  <c r="V113" i="45"/>
  <c r="I115" i="45"/>
  <c r="V115" i="45"/>
  <c r="I121" i="45"/>
  <c r="K134" i="45"/>
  <c r="M134" i="45" s="1"/>
  <c r="K157" i="45"/>
  <c r="M157" i="45" s="1"/>
  <c r="I173" i="45"/>
  <c r="V173" i="45"/>
  <c r="V178" i="45"/>
  <c r="G188" i="45"/>
  <c r="H188" i="45" s="1"/>
  <c r="K188" i="45"/>
  <c r="I193" i="45"/>
  <c r="V193" i="45"/>
  <c r="V205" i="45"/>
  <c r="I205" i="45"/>
  <c r="V224" i="45"/>
  <c r="I224" i="45"/>
  <c r="K18" i="45"/>
  <c r="M18" i="45" s="1"/>
  <c r="I37" i="45"/>
  <c r="I47" i="45"/>
  <c r="M69" i="45"/>
  <c r="I133" i="45"/>
  <c r="G182" i="45"/>
  <c r="K207" i="45"/>
  <c r="M207" i="45" s="1"/>
  <c r="G207" i="45"/>
  <c r="H207" i="45" s="1"/>
  <c r="V217" i="45"/>
  <c r="I217" i="45"/>
  <c r="G284" i="45"/>
  <c r="K309" i="45"/>
  <c r="G309" i="45"/>
  <c r="M313" i="45"/>
  <c r="G324" i="45"/>
  <c r="I61" i="45"/>
  <c r="I118" i="45"/>
  <c r="I142" i="45"/>
  <c r="M154" i="45"/>
  <c r="V171" i="45"/>
  <c r="I171" i="45"/>
  <c r="V180" i="45"/>
  <c r="M188" i="45"/>
  <c r="V232" i="45"/>
  <c r="I232" i="45"/>
  <c r="M252" i="45"/>
  <c r="H309" i="45"/>
  <c r="H324" i="45"/>
  <c r="I40" i="45"/>
  <c r="V66" i="45"/>
  <c r="V11" i="45"/>
  <c r="V15" i="45"/>
  <c r="V18" i="45"/>
  <c r="H30" i="45"/>
  <c r="I52" i="45"/>
  <c r="V52" i="45"/>
  <c r="M59" i="45"/>
  <c r="G67" i="45"/>
  <c r="H67" i="45" s="1"/>
  <c r="V82" i="45"/>
  <c r="V87" i="45"/>
  <c r="I90" i="45"/>
  <c r="I95" i="45"/>
  <c r="I105" i="45"/>
  <c r="G156" i="45"/>
  <c r="H156" i="45" s="1"/>
  <c r="G161" i="45"/>
  <c r="H161" i="45" s="1"/>
  <c r="G163" i="45"/>
  <c r="H163" i="45" s="1"/>
  <c r="H171" i="45"/>
  <c r="V175" i="45"/>
  <c r="V177" i="45"/>
  <c r="I177" i="45"/>
  <c r="I201" i="45"/>
  <c r="V201" i="45"/>
  <c r="I220" i="45"/>
  <c r="V220" i="45"/>
  <c r="K358" i="45"/>
  <c r="I29" i="45"/>
  <c r="V53" i="45"/>
  <c r="V62" i="45"/>
  <c r="M72" i="45"/>
  <c r="K75" i="45"/>
  <c r="M75" i="45" s="1"/>
  <c r="I84" i="45"/>
  <c r="I86" i="45"/>
  <c r="V96" i="45"/>
  <c r="V103" i="45"/>
  <c r="I123" i="45"/>
  <c r="K140" i="45"/>
  <c r="M140" i="45" s="1"/>
  <c r="V169" i="45"/>
  <c r="I169" i="45"/>
  <c r="I183" i="45"/>
  <c r="V183" i="45"/>
  <c r="V187" i="45"/>
  <c r="V191" i="45"/>
  <c r="I191" i="45"/>
  <c r="I228" i="45"/>
  <c r="V228" i="45"/>
  <c r="G236" i="45"/>
  <c r="M237" i="45"/>
  <c r="V5" i="45"/>
  <c r="V10" i="45"/>
  <c r="K16" i="45"/>
  <c r="M16" i="45" s="1"/>
  <c r="I17" i="45"/>
  <c r="I24" i="45"/>
  <c r="K48" i="45"/>
  <c r="M48" i="45" s="1"/>
  <c r="I55" i="45"/>
  <c r="M68" i="45"/>
  <c r="G71" i="45"/>
  <c r="H71" i="45" s="1"/>
  <c r="V84" i="45"/>
  <c r="I102" i="45"/>
  <c r="V121" i="45"/>
  <c r="V124" i="45"/>
  <c r="K130" i="45"/>
  <c r="M130" i="45" s="1"/>
  <c r="K165" i="45"/>
  <c r="H169" i="45"/>
  <c r="I179" i="45"/>
  <c r="V197" i="45"/>
  <c r="I197" i="45"/>
  <c r="H204" i="45"/>
  <c r="V225" i="45"/>
  <c r="I225" i="45"/>
  <c r="K248" i="45"/>
  <c r="G248" i="45"/>
  <c r="H138" i="45"/>
  <c r="H149" i="45"/>
  <c r="V162" i="45"/>
  <c r="V163" i="45"/>
  <c r="V164" i="45"/>
  <c r="V165" i="45"/>
  <c r="V206" i="45"/>
  <c r="V242" i="45"/>
  <c r="I245" i="45"/>
  <c r="V247" i="45"/>
  <c r="H256" i="45"/>
  <c r="M295" i="45"/>
  <c r="I319" i="45"/>
  <c r="G320" i="45"/>
  <c r="I325" i="45"/>
  <c r="V332" i="45"/>
  <c r="I335" i="45"/>
  <c r="H337" i="45"/>
  <c r="I349" i="45"/>
  <c r="K365" i="45"/>
  <c r="M366" i="45"/>
  <c r="M369" i="45"/>
  <c r="V369" i="45"/>
  <c r="I372" i="45"/>
  <c r="I377" i="45"/>
  <c r="V377" i="45"/>
  <c r="K378" i="45"/>
  <c r="K386" i="45"/>
  <c r="M386" i="45" s="1"/>
  <c r="V387" i="45"/>
  <c r="H405" i="45"/>
  <c r="I412" i="45"/>
  <c r="V412" i="45"/>
  <c r="H74" i="45"/>
  <c r="V166" i="45"/>
  <c r="K222" i="45"/>
  <c r="M222" i="45" s="1"/>
  <c r="M254" i="45"/>
  <c r="I269" i="45"/>
  <c r="V278" i="45"/>
  <c r="G280" i="45"/>
  <c r="H280" i="45" s="1"/>
  <c r="I283" i="45"/>
  <c r="M298" i="45"/>
  <c r="V308" i="45"/>
  <c r="I347" i="45"/>
  <c r="V352" i="45"/>
  <c r="G360" i="45"/>
  <c r="M365" i="45"/>
  <c r="G392" i="45"/>
  <c r="H392" i="45" s="1"/>
  <c r="M402" i="45"/>
  <c r="I430" i="45"/>
  <c r="K435" i="45"/>
  <c r="G435" i="45"/>
  <c r="H435" i="45" s="1"/>
  <c r="V439" i="45"/>
  <c r="G893" i="45"/>
  <c r="K110" i="45"/>
  <c r="M110" i="45" s="1"/>
  <c r="V153" i="45"/>
  <c r="H238" i="45"/>
  <c r="V253" i="45"/>
  <c r="I262" i="45"/>
  <c r="K267" i="45"/>
  <c r="M267" i="45" s="1"/>
  <c r="V286" i="45"/>
  <c r="V290" i="45"/>
  <c r="I292" i="45"/>
  <c r="V321" i="45"/>
  <c r="V349" i="45"/>
  <c r="H352" i="45"/>
  <c r="M359" i="45"/>
  <c r="H439" i="45"/>
  <c r="V466" i="45"/>
  <c r="I466" i="45"/>
  <c r="H73" i="45"/>
  <c r="G110" i="45"/>
  <c r="H110" i="45" s="1"/>
  <c r="H157" i="45"/>
  <c r="K176" i="45"/>
  <c r="M176" i="45" s="1"/>
  <c r="K185" i="45"/>
  <c r="M185" i="45" s="1"/>
  <c r="H210" i="45"/>
  <c r="K230" i="45"/>
  <c r="M230" i="45" s="1"/>
  <c r="H237" i="45"/>
  <c r="I261" i="45"/>
  <c r="V264" i="45"/>
  <c r="G267" i="45"/>
  <c r="H267" i="45" s="1"/>
  <c r="I268" i="45"/>
  <c r="H272" i="45"/>
  <c r="V293" i="45"/>
  <c r="I304" i="45"/>
  <c r="V305" i="45"/>
  <c r="I315" i="45"/>
  <c r="M323" i="45"/>
  <c r="V323" i="45"/>
  <c r="I353" i="45"/>
  <c r="H359" i="45"/>
  <c r="I363" i="45"/>
  <c r="I364" i="45"/>
  <c r="V368" i="45"/>
  <c r="K371" i="45"/>
  <c r="H380" i="45"/>
  <c r="H391" i="45"/>
  <c r="I395" i="45"/>
  <c r="G407" i="45"/>
  <c r="G429" i="45"/>
  <c r="H429" i="45" s="1"/>
  <c r="V69" i="45"/>
  <c r="M70" i="45"/>
  <c r="H209" i="45"/>
  <c r="H236" i="45"/>
  <c r="K255" i="45"/>
  <c r="M255" i="45" s="1"/>
  <c r="I257" i="45"/>
  <c r="V263" i="45"/>
  <c r="I318" i="45"/>
  <c r="V333" i="45"/>
  <c r="H363" i="45"/>
  <c r="M371" i="45"/>
  <c r="V372" i="45"/>
  <c r="I383" i="45"/>
  <c r="V383" i="45"/>
  <c r="V161" i="45"/>
  <c r="V234" i="45"/>
  <c r="H235" i="45"/>
  <c r="V262" i="45"/>
  <c r="V273" i="45"/>
  <c r="K283" i="45"/>
  <c r="G283" i="45"/>
  <c r="H283" i="45" s="1"/>
  <c r="I302" i="45"/>
  <c r="G303" i="45"/>
  <c r="H303" i="45" s="1"/>
  <c r="V307" i="45"/>
  <c r="M307" i="45"/>
  <c r="H333" i="45"/>
  <c r="I346" i="45"/>
  <c r="K352" i="45"/>
  <c r="G439" i="45"/>
  <c r="G451" i="45"/>
  <c r="H451" i="45" s="1"/>
  <c r="H234" i="45"/>
  <c r="H248" i="45"/>
  <c r="V275" i="45"/>
  <c r="H311" i="45"/>
  <c r="K327" i="45"/>
  <c r="M327" i="45" s="1"/>
  <c r="G327" i="45"/>
  <c r="K359" i="45"/>
  <c r="V367" i="45"/>
  <c r="I369" i="45"/>
  <c r="H379" i="45"/>
  <c r="K380" i="45"/>
  <c r="G380" i="45"/>
  <c r="M385" i="45"/>
  <c r="K391" i="45"/>
  <c r="M391" i="45" s="1"/>
  <c r="V418" i="45"/>
  <c r="I421" i="45"/>
  <c r="V421" i="45"/>
  <c r="G428" i="45"/>
  <c r="H428" i="45" s="1"/>
  <c r="V477" i="45"/>
  <c r="I477" i="45"/>
  <c r="K271" i="45"/>
  <c r="G271" i="45"/>
  <c r="V393" i="45"/>
  <c r="H408" i="45"/>
  <c r="K416" i="45"/>
  <c r="M416" i="45" s="1"/>
  <c r="I416" i="45"/>
  <c r="G434" i="45"/>
  <c r="H434" i="45" s="1"/>
  <c r="V245" i="45"/>
  <c r="K272" i="45"/>
  <c r="M272" i="45" s="1"/>
  <c r="I278" i="45"/>
  <c r="M279" i="45"/>
  <c r="I298" i="45"/>
  <c r="G323" i="45"/>
  <c r="H323" i="45" s="1"/>
  <c r="K328" i="45"/>
  <c r="M328" i="45" s="1"/>
  <c r="K333" i="45"/>
  <c r="G336" i="45"/>
  <c r="H336" i="45" s="1"/>
  <c r="K340" i="45"/>
  <c r="M340" i="45" s="1"/>
  <c r="H345" i="45"/>
  <c r="G351" i="45"/>
  <c r="H351" i="45" s="1"/>
  <c r="K356" i="45"/>
  <c r="V358" i="45"/>
  <c r="M358" i="45"/>
  <c r="I358" i="45"/>
  <c r="K363" i="45"/>
  <c r="M384" i="45"/>
  <c r="I399" i="45"/>
  <c r="M444" i="45"/>
  <c r="G449" i="45"/>
  <c r="H449" i="45" s="1"/>
  <c r="H286" i="45"/>
  <c r="I293" i="45"/>
  <c r="G302" i="45"/>
  <c r="H302" i="45" s="1"/>
  <c r="I310" i="45"/>
  <c r="V310" i="45"/>
  <c r="K311" i="45"/>
  <c r="M311" i="45" s="1"/>
  <c r="G311" i="45"/>
  <c r="V325" i="45"/>
  <c r="I332" i="45"/>
  <c r="K339" i="45"/>
  <c r="M339" i="45" s="1"/>
  <c r="G339" i="45"/>
  <c r="H339" i="45" s="1"/>
  <c r="M352" i="45"/>
  <c r="V382" i="45"/>
  <c r="H386" i="45"/>
  <c r="V396" i="45"/>
  <c r="M400" i="45"/>
  <c r="I276" i="45"/>
  <c r="G296" i="45"/>
  <c r="H296" i="45" s="1"/>
  <c r="I305" i="45"/>
  <c r="G307" i="45"/>
  <c r="H307" i="45" s="1"/>
  <c r="G322" i="45"/>
  <c r="H322" i="45" s="1"/>
  <c r="I338" i="45"/>
  <c r="V338" i="45"/>
  <c r="G355" i="45"/>
  <c r="H355" i="45" s="1"/>
  <c r="K398" i="45"/>
  <c r="M398" i="45" s="1"/>
  <c r="K408" i="45"/>
  <c r="K418" i="45"/>
  <c r="G418" i="45"/>
  <c r="H418" i="45" s="1"/>
  <c r="H436" i="45"/>
  <c r="M278" i="45"/>
  <c r="I285" i="45"/>
  <c r="V285" i="45"/>
  <c r="I301" i="45"/>
  <c r="V315" i="45"/>
  <c r="H335" i="45"/>
  <c r="K368" i="45"/>
  <c r="M368" i="45" s="1"/>
  <c r="M399" i="45"/>
  <c r="K414" i="45"/>
  <c r="M414" i="45" s="1"/>
  <c r="I414" i="45"/>
  <c r="M249" i="45"/>
  <c r="V261" i="45"/>
  <c r="I271" i="45"/>
  <c r="I273" i="45"/>
  <c r="M277" i="45"/>
  <c r="K286" i="45"/>
  <c r="K289" i="45"/>
  <c r="M289" i="45" s="1"/>
  <c r="V292" i="45"/>
  <c r="G306" i="45"/>
  <c r="H306" i="45" s="1"/>
  <c r="V343" i="45"/>
  <c r="G345" i="45"/>
  <c r="M351" i="45"/>
  <c r="G354" i="45"/>
  <c r="H354" i="45" s="1"/>
  <c r="G366" i="45"/>
  <c r="H366" i="45" s="1"/>
  <c r="V426" i="45"/>
  <c r="I426" i="45"/>
  <c r="V14" i="45"/>
  <c r="V49" i="45"/>
  <c r="V57" i="45"/>
  <c r="V65" i="45"/>
  <c r="V79" i="45"/>
  <c r="V127" i="45"/>
  <c r="M128" i="45"/>
  <c r="V151" i="45"/>
  <c r="V154" i="45"/>
  <c r="V155" i="45"/>
  <c r="V156" i="45"/>
  <c r="V157" i="45"/>
  <c r="I161" i="45"/>
  <c r="I163" i="45"/>
  <c r="M164" i="45"/>
  <c r="M165" i="45"/>
  <c r="I206" i="45"/>
  <c r="V210" i="45"/>
  <c r="M235" i="45"/>
  <c r="M248" i="45"/>
  <c r="I265" i="45"/>
  <c r="M276" i="45"/>
  <c r="V282" i="45"/>
  <c r="G286" i="45"/>
  <c r="I288" i="45"/>
  <c r="I294" i="45"/>
  <c r="I295" i="45"/>
  <c r="I296" i="45"/>
  <c r="V309" i="45"/>
  <c r="M309" i="45"/>
  <c r="H320" i="45"/>
  <c r="V331" i="45"/>
  <c r="K348" i="45"/>
  <c r="M348" i="45" s="1"/>
  <c r="K350" i="45"/>
  <c r="M350" i="45" s="1"/>
  <c r="I350" i="45"/>
  <c r="G358" i="45"/>
  <c r="H358" i="45" s="1"/>
  <c r="I367" i="45"/>
  <c r="K387" i="45"/>
  <c r="M387" i="45" s="1"/>
  <c r="I390" i="45"/>
  <c r="I393" i="45"/>
  <c r="M404" i="45"/>
  <c r="I422" i="45"/>
  <c r="I424" i="45"/>
  <c r="V424" i="45"/>
  <c r="V433" i="45"/>
  <c r="I433" i="45"/>
  <c r="V99" i="45"/>
  <c r="M100" i="45"/>
  <c r="V108" i="45"/>
  <c r="H130" i="45"/>
  <c r="V158" i="45"/>
  <c r="M166" i="45"/>
  <c r="G212" i="45"/>
  <c r="H212" i="45" s="1"/>
  <c r="M234" i="45"/>
  <c r="M247" i="45"/>
  <c r="G257" i="45"/>
  <c r="H257" i="45" s="1"/>
  <c r="K265" i="45"/>
  <c r="I267" i="45"/>
  <c r="H268" i="45"/>
  <c r="I284" i="45"/>
  <c r="M297" i="45"/>
  <c r="V313" i="45"/>
  <c r="I324" i="45"/>
  <c r="H348" i="45"/>
  <c r="I357" i="45"/>
  <c r="V362" i="45"/>
  <c r="V364" i="45"/>
  <c r="K367" i="45"/>
  <c r="I382" i="45"/>
  <c r="K393" i="45"/>
  <c r="V395" i="45"/>
  <c r="G456" i="45"/>
  <c r="V70" i="45"/>
  <c r="V71" i="45"/>
  <c r="H75" i="45"/>
  <c r="V135" i="45"/>
  <c r="V145" i="45"/>
  <c r="V207" i="45"/>
  <c r="M265" i="45"/>
  <c r="I274" i="45"/>
  <c r="V276" i="45"/>
  <c r="H284" i="45"/>
  <c r="I286" i="45"/>
  <c r="K287" i="45"/>
  <c r="M287" i="45" s="1"/>
  <c r="I291" i="45"/>
  <c r="V311" i="45"/>
  <c r="I321" i="45"/>
  <c r="I334" i="45"/>
  <c r="V337" i="45"/>
  <c r="I337" i="45"/>
  <c r="I381" i="45"/>
  <c r="I389" i="45"/>
  <c r="V390" i="45"/>
  <c r="I396" i="45"/>
  <c r="V405" i="45"/>
  <c r="I405" i="45"/>
  <c r="H271" i="45"/>
  <c r="V317" i="45"/>
  <c r="M317" i="45"/>
  <c r="I336" i="45"/>
  <c r="V345" i="45"/>
  <c r="M345" i="45"/>
  <c r="I361" i="45"/>
  <c r="I373" i="45"/>
  <c r="I391" i="45"/>
  <c r="G410" i="45"/>
  <c r="K410" i="45"/>
  <c r="M410" i="45" s="1"/>
  <c r="H432" i="45"/>
  <c r="V438" i="45"/>
  <c r="V452" i="45"/>
  <c r="I452" i="45"/>
  <c r="I454" i="45"/>
  <c r="I316" i="45"/>
  <c r="H327" i="45"/>
  <c r="I344" i="45"/>
  <c r="M356" i="45"/>
  <c r="H387" i="45"/>
  <c r="V489" i="45"/>
  <c r="I489" i="45"/>
  <c r="V280" i="45"/>
  <c r="M280" i="45"/>
  <c r="I299" i="45"/>
  <c r="H300" i="45"/>
  <c r="I326" i="45"/>
  <c r="H356" i="45"/>
  <c r="V360" i="45"/>
  <c r="I360" i="45"/>
  <c r="M379" i="45"/>
  <c r="V386" i="45"/>
  <c r="K403" i="45"/>
  <c r="M403" i="45" s="1"/>
  <c r="V406" i="45"/>
  <c r="I406" i="45"/>
  <c r="K432" i="45"/>
  <c r="M432" i="45" s="1"/>
  <c r="V434" i="45"/>
  <c r="I434" i="45"/>
  <c r="G444" i="45"/>
  <c r="H444" i="45" s="1"/>
  <c r="K444" i="45"/>
  <c r="G452" i="45"/>
  <c r="H452" i="45" s="1"/>
  <c r="I458" i="45"/>
  <c r="V460" i="45"/>
  <c r="I460" i="45"/>
  <c r="H511" i="45"/>
  <c r="H460" i="45"/>
  <c r="G501" i="45"/>
  <c r="H501" i="45" s="1"/>
  <c r="K501" i="45"/>
  <c r="K523" i="45"/>
  <c r="G523" i="45"/>
  <c r="H523" i="45" s="1"/>
  <c r="V378" i="45"/>
  <c r="M378" i="45"/>
  <c r="M380" i="45"/>
  <c r="H385" i="45"/>
  <c r="I388" i="45"/>
  <c r="I408" i="45"/>
  <c r="M481" i="45"/>
  <c r="I451" i="45"/>
  <c r="V451" i="45"/>
  <c r="V456" i="45"/>
  <c r="I456" i="45"/>
  <c r="V490" i="45"/>
  <c r="I490" i="45"/>
  <c r="G511" i="45"/>
  <c r="I579" i="45"/>
  <c r="V579" i="45"/>
  <c r="I441" i="45"/>
  <c r="G446" i="45"/>
  <c r="H446" i="45" s="1"/>
  <c r="K446" i="45"/>
  <c r="M446" i="45" s="1"/>
  <c r="G460" i="45"/>
  <c r="K480" i="45"/>
  <c r="M480" i="45" s="1"/>
  <c r="I554" i="45"/>
  <c r="K554" i="45"/>
  <c r="I464" i="45"/>
  <c r="I534" i="45"/>
  <c r="V534" i="45"/>
  <c r="I445" i="45"/>
  <c r="V445" i="45"/>
  <c r="V473" i="45"/>
  <c r="I473" i="45"/>
  <c r="V486" i="45"/>
  <c r="I486" i="45"/>
  <c r="I407" i="45"/>
  <c r="H410" i="45"/>
  <c r="H407" i="45"/>
  <c r="K411" i="45"/>
  <c r="M411" i="45" s="1"/>
  <c r="I411" i="45"/>
  <c r="I420" i="45"/>
  <c r="I457" i="45"/>
  <c r="V457" i="45"/>
  <c r="M479" i="45"/>
  <c r="I392" i="45"/>
  <c r="I423" i="45"/>
  <c r="V423" i="45"/>
  <c r="K436" i="45"/>
  <c r="G436" i="45"/>
  <c r="I440" i="45"/>
  <c r="V440" i="45"/>
  <c r="V442" i="45"/>
  <c r="I450" i="45"/>
  <c r="V432" i="45"/>
  <c r="M435" i="45"/>
  <c r="V453" i="45"/>
  <c r="V461" i="45"/>
  <c r="V469" i="45"/>
  <c r="I492" i="45"/>
  <c r="H505" i="45"/>
  <c r="I524" i="45"/>
  <c r="H591" i="45"/>
  <c r="H371" i="45"/>
  <c r="H393" i="45"/>
  <c r="V404" i="45"/>
  <c r="H411" i="45"/>
  <c r="V437" i="45"/>
  <c r="M437" i="45"/>
  <c r="H456" i="45"/>
  <c r="I459" i="45"/>
  <c r="V468" i="45"/>
  <c r="V478" i="45"/>
  <c r="K485" i="45"/>
  <c r="M485" i="45" s="1"/>
  <c r="K502" i="45"/>
  <c r="K526" i="45"/>
  <c r="M529" i="45"/>
  <c r="H374" i="45"/>
  <c r="H455" i="45"/>
  <c r="I495" i="45"/>
  <c r="G508" i="45"/>
  <c r="H508" i="45" s="1"/>
  <c r="K508" i="45"/>
  <c r="G520" i="45"/>
  <c r="H520" i="45" s="1"/>
  <c r="K520" i="45"/>
  <c r="G568" i="45"/>
  <c r="H568" i="45" s="1"/>
  <c r="G601" i="45"/>
  <c r="H601" i="45" s="1"/>
  <c r="I610" i="45"/>
  <c r="V475" i="45"/>
  <c r="I538" i="45"/>
  <c r="V538" i="45"/>
  <c r="I470" i="45"/>
  <c r="I494" i="45"/>
  <c r="M523" i="45"/>
  <c r="I409" i="45"/>
  <c r="M436" i="45"/>
  <c r="G437" i="45"/>
  <c r="H437" i="45" s="1"/>
  <c r="K437" i="45"/>
  <c r="V491" i="45"/>
  <c r="I491" i="45"/>
  <c r="V492" i="45"/>
  <c r="I504" i="45"/>
  <c r="M505" i="45"/>
  <c r="I507" i="45"/>
  <c r="I514" i="45"/>
  <c r="I516" i="45"/>
  <c r="H525" i="45"/>
  <c r="G545" i="45"/>
  <c r="H545" i="45" s="1"/>
  <c r="G588" i="45"/>
  <c r="K588" i="45"/>
  <c r="M588" i="45" s="1"/>
  <c r="G479" i="45"/>
  <c r="H479" i="45" s="1"/>
  <c r="K479" i="45"/>
  <c r="H491" i="45"/>
  <c r="K527" i="45"/>
  <c r="I425" i="45"/>
  <c r="I463" i="45"/>
  <c r="I475" i="45"/>
  <c r="K510" i="45"/>
  <c r="G527" i="45"/>
  <c r="H527" i="45" s="1"/>
  <c r="H567" i="45"/>
  <c r="I449" i="45"/>
  <c r="I453" i="45"/>
  <c r="I461" i="45"/>
  <c r="M484" i="45"/>
  <c r="V487" i="45"/>
  <c r="G510" i="45"/>
  <c r="H510" i="45" s="1"/>
  <c r="V514" i="45"/>
  <c r="I518" i="45"/>
  <c r="G553" i="45"/>
  <c r="H553" i="45" s="1"/>
  <c r="G491" i="45"/>
  <c r="I493" i="45"/>
  <c r="V524" i="45"/>
  <c r="H535" i="45"/>
  <c r="K544" i="45"/>
  <c r="G544" i="45"/>
  <c r="H544" i="45" s="1"/>
  <c r="I443" i="45"/>
  <c r="I467" i="45"/>
  <c r="M513" i="45"/>
  <c r="K525" i="45"/>
  <c r="K536" i="45"/>
  <c r="M536" i="45" s="1"/>
  <c r="K540" i="45"/>
  <c r="M540" i="45" s="1"/>
  <c r="G540" i="45"/>
  <c r="G609" i="45"/>
  <c r="K609" i="45"/>
  <c r="M609" i="45" s="1"/>
  <c r="I618" i="45"/>
  <c r="K618" i="45"/>
  <c r="M618" i="45" s="1"/>
  <c r="I506" i="45"/>
  <c r="M544" i="45"/>
  <c r="I511" i="45"/>
  <c r="V511" i="45"/>
  <c r="K533" i="45"/>
  <c r="G533" i="45"/>
  <c r="H533" i="45" s="1"/>
  <c r="V537" i="45"/>
  <c r="I537" i="45"/>
  <c r="I548" i="45"/>
  <c r="V548" i="45"/>
  <c r="G592" i="45"/>
  <c r="H592" i="45" s="1"/>
  <c r="G509" i="45"/>
  <c r="H509" i="45" s="1"/>
  <c r="I465" i="45"/>
  <c r="I468" i="45"/>
  <c r="V470" i="45"/>
  <c r="M508" i="45"/>
  <c r="V517" i="45"/>
  <c r="I517" i="45"/>
  <c r="V518" i="45"/>
  <c r="V521" i="45"/>
  <c r="V543" i="45"/>
  <c r="I543" i="45"/>
  <c r="I564" i="45"/>
  <c r="V564" i="45"/>
  <c r="V575" i="45"/>
  <c r="I575" i="45"/>
  <c r="M599" i="45"/>
  <c r="M622" i="45"/>
  <c r="H468" i="45"/>
  <c r="V485" i="45"/>
  <c r="M503" i="45"/>
  <c r="M526" i="45"/>
  <c r="I570" i="45"/>
  <c r="I598" i="45"/>
  <c r="V598" i="45"/>
  <c r="V603" i="45"/>
  <c r="I603" i="45"/>
  <c r="V689" i="45"/>
  <c r="I689" i="45"/>
  <c r="H471" i="45"/>
  <c r="V482" i="45"/>
  <c r="V483" i="45"/>
  <c r="M502" i="45"/>
  <c r="M509" i="45"/>
  <c r="K519" i="45"/>
  <c r="M519" i="45" s="1"/>
  <c r="V523" i="45"/>
  <c r="I533" i="45"/>
  <c r="V546" i="45"/>
  <c r="M554" i="45"/>
  <c r="G660" i="45"/>
  <c r="H660" i="45" s="1"/>
  <c r="M501" i="45"/>
  <c r="I528" i="45"/>
  <c r="V536" i="45"/>
  <c r="I550" i="45"/>
  <c r="H554" i="45"/>
  <c r="I558" i="45"/>
  <c r="I562" i="45"/>
  <c r="V562" i="45"/>
  <c r="V577" i="45"/>
  <c r="V590" i="45"/>
  <c r="M600" i="45"/>
  <c r="V626" i="45"/>
  <c r="I626" i="45"/>
  <c r="H416" i="45"/>
  <c r="V512" i="45"/>
  <c r="I515" i="45"/>
  <c r="H529" i="45"/>
  <c r="I532" i="45"/>
  <c r="V574" i="45"/>
  <c r="H590" i="45"/>
  <c r="H613" i="45"/>
  <c r="H605" i="45"/>
  <c r="G616" i="45"/>
  <c r="H616" i="45" s="1"/>
  <c r="K616" i="45"/>
  <c r="M616" i="45" s="1"/>
  <c r="H666" i="45"/>
  <c r="V557" i="45"/>
  <c r="I568" i="45"/>
  <c r="V568" i="45"/>
  <c r="I592" i="45"/>
  <c r="V592" i="45"/>
  <c r="K611" i="45"/>
  <c r="G624" i="45"/>
  <c r="H624" i="45" s="1"/>
  <c r="K624" i="45"/>
  <c r="M624" i="45" s="1"/>
  <c r="I540" i="45"/>
  <c r="I545" i="45"/>
  <c r="V545" i="45"/>
  <c r="V553" i="45"/>
  <c r="G600" i="45"/>
  <c r="H600" i="45" s="1"/>
  <c r="K600" i="45"/>
  <c r="G613" i="45"/>
  <c r="I627" i="45"/>
  <c r="I638" i="45"/>
  <c r="V520" i="45"/>
  <c r="K522" i="45"/>
  <c r="M522" i="45" s="1"/>
  <c r="V532" i="45"/>
  <c r="H540" i="45"/>
  <c r="I561" i="45"/>
  <c r="G693" i="45"/>
  <c r="H693" i="45" s="1"/>
  <c r="K693" i="45"/>
  <c r="I637" i="45"/>
  <c r="K637" i="45"/>
  <c r="M637" i="45" s="1"/>
  <c r="K572" i="45"/>
  <c r="M572" i="45" s="1"/>
  <c r="M541" i="45"/>
  <c r="I557" i="45"/>
  <c r="G572" i="45"/>
  <c r="H572" i="45" s="1"/>
  <c r="M586" i="45"/>
  <c r="G589" i="45"/>
  <c r="H589" i="45" s="1"/>
  <c r="K589" i="45"/>
  <c r="K622" i="45"/>
  <c r="G622" i="45"/>
  <c r="H622" i="45" s="1"/>
  <c r="G669" i="45"/>
  <c r="G539" i="45"/>
  <c r="H539" i="45" s="1"/>
  <c r="V551" i="45"/>
  <c r="I551" i="45"/>
  <c r="K552" i="45"/>
  <c r="V555" i="45"/>
  <c r="K576" i="45"/>
  <c r="M585" i="45"/>
  <c r="H588" i="45"/>
  <c r="G599" i="45"/>
  <c r="H599" i="45" s="1"/>
  <c r="K599" i="45"/>
  <c r="H609" i="45"/>
  <c r="V612" i="45"/>
  <c r="I612" i="45"/>
  <c r="I698" i="45"/>
  <c r="V698" i="45"/>
  <c r="G552" i="45"/>
  <c r="H552" i="45" s="1"/>
  <c r="I553" i="45"/>
  <c r="G556" i="45"/>
  <c r="G560" i="45"/>
  <c r="H560" i="45" s="1"/>
  <c r="K560" i="45"/>
  <c r="M560" i="45" s="1"/>
  <c r="V563" i="45"/>
  <c r="I563" i="45"/>
  <c r="G576" i="45"/>
  <c r="H576" i="45" s="1"/>
  <c r="I636" i="45"/>
  <c r="V639" i="45"/>
  <c r="M535" i="45"/>
  <c r="H556" i="45"/>
  <c r="V578" i="45"/>
  <c r="K605" i="45"/>
  <c r="M605" i="45" s="1"/>
  <c r="H649" i="45"/>
  <c r="M694" i="45"/>
  <c r="V736" i="45"/>
  <c r="I736" i="45"/>
  <c r="V658" i="45"/>
  <c r="K671" i="45"/>
  <c r="G671" i="45"/>
  <c r="V677" i="45"/>
  <c r="I677" i="45"/>
  <c r="V684" i="45"/>
  <c r="I684" i="45"/>
  <c r="M589" i="45"/>
  <c r="I615" i="45"/>
  <c r="H638" i="45"/>
  <c r="K652" i="45"/>
  <c r="I654" i="45"/>
  <c r="V654" i="45"/>
  <c r="V667" i="45"/>
  <c r="V682" i="45"/>
  <c r="I682" i="45"/>
  <c r="V711" i="45"/>
  <c r="I711" i="45"/>
  <c r="M730" i="45"/>
  <c r="G748" i="45"/>
  <c r="H748" i="45" s="1"/>
  <c r="V648" i="45"/>
  <c r="I648" i="45"/>
  <c r="I661" i="45"/>
  <c r="H679" i="45"/>
  <c r="V695" i="45"/>
  <c r="I695" i="45"/>
  <c r="I705" i="45"/>
  <c r="V705" i="45"/>
  <c r="I601" i="45"/>
  <c r="I633" i="45"/>
  <c r="V633" i="45"/>
  <c r="K649" i="45"/>
  <c r="I657" i="45"/>
  <c r="K657" i="45"/>
  <c r="M657" i="45" s="1"/>
  <c r="I659" i="45"/>
  <c r="G664" i="45"/>
  <c r="H664" i="45" s="1"/>
  <c r="G666" i="45"/>
  <c r="I686" i="45"/>
  <c r="V686" i="45"/>
  <c r="G692" i="45"/>
  <c r="H692" i="45" s="1"/>
  <c r="M734" i="45"/>
  <c r="M789" i="45"/>
  <c r="M567" i="45"/>
  <c r="M573" i="45"/>
  <c r="M576" i="45"/>
  <c r="I576" i="45"/>
  <c r="G630" i="45"/>
  <c r="H630" i="45" s="1"/>
  <c r="I674" i="45"/>
  <c r="V674" i="45"/>
  <c r="M729" i="45"/>
  <c r="M611" i="45"/>
  <c r="K679" i="45"/>
  <c r="G679" i="45"/>
  <c r="V713" i="45"/>
  <c r="I713" i="45"/>
  <c r="I715" i="45"/>
  <c r="K721" i="45"/>
  <c r="G721" i="45"/>
  <c r="G656" i="45"/>
  <c r="H656" i="45" s="1"/>
  <c r="K656" i="45"/>
  <c r="M656" i="45" s="1"/>
  <c r="I672" i="45"/>
  <c r="V672" i="45"/>
  <c r="V691" i="45"/>
  <c r="I691" i="45"/>
  <c r="G697" i="45"/>
  <c r="H697" i="45" s="1"/>
  <c r="K697" i="45"/>
  <c r="M697" i="45" s="1"/>
  <c r="G644" i="45"/>
  <c r="H644" i="45" s="1"/>
  <c r="K644" i="45"/>
  <c r="I665" i="45"/>
  <c r="I670" i="45"/>
  <c r="M679" i="45"/>
  <c r="M692" i="45"/>
  <c r="M721" i="45"/>
  <c r="V733" i="45"/>
  <c r="I733" i="45"/>
  <c r="I740" i="45"/>
  <c r="V740" i="45"/>
  <c r="M744" i="45"/>
  <c r="K602" i="45"/>
  <c r="M602" i="45" s="1"/>
  <c r="G614" i="45"/>
  <c r="K614" i="45"/>
  <c r="M614" i="45" s="1"/>
  <c r="I632" i="45"/>
  <c r="I663" i="45"/>
  <c r="V663" i="45"/>
  <c r="V670" i="45"/>
  <c r="V628" i="45"/>
  <c r="I683" i="45"/>
  <c r="V683" i="45"/>
  <c r="I708" i="45"/>
  <c r="I625" i="45"/>
  <c r="I655" i="45"/>
  <c r="I658" i="45"/>
  <c r="I667" i="45"/>
  <c r="K676" i="45"/>
  <c r="M676" i="45" s="1"/>
  <c r="K691" i="45"/>
  <c r="I696" i="45"/>
  <c r="V696" i="45"/>
  <c r="I724" i="45"/>
  <c r="V724" i="45"/>
  <c r="K621" i="45"/>
  <c r="I635" i="45"/>
  <c r="M644" i="45"/>
  <c r="K647" i="45"/>
  <c r="I651" i="45"/>
  <c r="G653" i="45"/>
  <c r="H653" i="45" s="1"/>
  <c r="V660" i="45"/>
  <c r="I660" i="45"/>
  <c r="I673" i="45"/>
  <c r="G681" i="45"/>
  <c r="K681" i="45"/>
  <c r="G691" i="45"/>
  <c r="H691" i="45" s="1"/>
  <c r="G694" i="45"/>
  <c r="H694" i="45" s="1"/>
  <c r="H557" i="45"/>
  <c r="I572" i="45"/>
  <c r="K596" i="45"/>
  <c r="M596" i="45" s="1"/>
  <c r="I606" i="45"/>
  <c r="M621" i="45"/>
  <c r="I631" i="45"/>
  <c r="V631" i="45"/>
  <c r="K642" i="45"/>
  <c r="M642" i="45" s="1"/>
  <c r="G642" i="45"/>
  <c r="H642" i="45" s="1"/>
  <c r="I643" i="45"/>
  <c r="G647" i="45"/>
  <c r="H647" i="45" s="1"/>
  <c r="V669" i="45"/>
  <c r="I669" i="45"/>
  <c r="I539" i="45"/>
  <c r="V539" i="45"/>
  <c r="V547" i="45"/>
  <c r="M552" i="45"/>
  <c r="I556" i="45"/>
  <c r="K580" i="45"/>
  <c r="M580" i="45" s="1"/>
  <c r="V601" i="45"/>
  <c r="K620" i="45"/>
  <c r="M620" i="45" s="1"/>
  <c r="M646" i="45"/>
  <c r="V646" i="45"/>
  <c r="K650" i="45"/>
  <c r="G650" i="45"/>
  <c r="H650" i="45" s="1"/>
  <c r="V652" i="45"/>
  <c r="V665" i="45"/>
  <c r="H669" i="45"/>
  <c r="I675" i="45"/>
  <c r="I678" i="45"/>
  <c r="H680" i="45"/>
  <c r="V708" i="45"/>
  <c r="I722" i="45"/>
  <c r="V722" i="45"/>
  <c r="I653" i="45"/>
  <c r="V653" i="45"/>
  <c r="K662" i="45"/>
  <c r="G662" i="45"/>
  <c r="H662" i="45" s="1"/>
  <c r="I681" i="45"/>
  <c r="M681" i="45"/>
  <c r="V693" i="45"/>
  <c r="M693" i="45"/>
  <c r="I707" i="45"/>
  <c r="V591" i="45"/>
  <c r="I613" i="45"/>
  <c r="H614" i="45"/>
  <c r="I664" i="45"/>
  <c r="V664" i="45"/>
  <c r="G668" i="45"/>
  <c r="H668" i="45" s="1"/>
  <c r="I747" i="45"/>
  <c r="H761" i="45"/>
  <c r="M851" i="45"/>
  <c r="I717" i="45"/>
  <c r="I720" i="45"/>
  <c r="V720" i="45"/>
  <c r="I611" i="45"/>
  <c r="V647" i="45"/>
  <c r="H657" i="45"/>
  <c r="I687" i="45"/>
  <c r="I703" i="45"/>
  <c r="I709" i="45"/>
  <c r="V709" i="45"/>
  <c r="V742" i="45"/>
  <c r="I743" i="45"/>
  <c r="K762" i="45"/>
  <c r="I772" i="45"/>
  <c r="V772" i="45"/>
  <c r="H706" i="45"/>
  <c r="V707" i="45"/>
  <c r="I723" i="45"/>
  <c r="I726" i="45"/>
  <c r="V726" i="45"/>
  <c r="V728" i="45"/>
  <c r="I732" i="45"/>
  <c r="I739" i="45"/>
  <c r="G762" i="45"/>
  <c r="H762" i="45" s="1"/>
  <c r="M781" i="45"/>
  <c r="G761" i="45"/>
  <c r="V735" i="45"/>
  <c r="H754" i="45"/>
  <c r="G757" i="45"/>
  <c r="H757" i="45" s="1"/>
  <c r="K757" i="45"/>
  <c r="M757" i="45" s="1"/>
  <c r="I769" i="45"/>
  <c r="V769" i="45"/>
  <c r="V763" i="45"/>
  <c r="I763" i="45"/>
  <c r="K776" i="45"/>
  <c r="M776" i="45" s="1"/>
  <c r="G776" i="45"/>
  <c r="H776" i="45" s="1"/>
  <c r="M777" i="45"/>
  <c r="V719" i="45"/>
  <c r="I719" i="45"/>
  <c r="I797" i="45"/>
  <c r="V797" i="45"/>
  <c r="V741" i="45"/>
  <c r="I741" i="45"/>
  <c r="V717" i="45"/>
  <c r="K746" i="45"/>
  <c r="M746" i="45" s="1"/>
  <c r="G750" i="45"/>
  <c r="H750" i="45" s="1"/>
  <c r="G754" i="45"/>
  <c r="K754" i="45"/>
  <c r="V685" i="45"/>
  <c r="I716" i="45"/>
  <c r="I725" i="45"/>
  <c r="I735" i="45"/>
  <c r="K760" i="45"/>
  <c r="G760" i="45"/>
  <c r="M765" i="45"/>
  <c r="I630" i="45"/>
  <c r="K645" i="45"/>
  <c r="M645" i="45" s="1"/>
  <c r="M647" i="45"/>
  <c r="M650" i="45"/>
  <c r="M671" i="45"/>
  <c r="I671" i="45"/>
  <c r="I702" i="45"/>
  <c r="M706" i="45"/>
  <c r="I737" i="45"/>
  <c r="I738" i="45"/>
  <c r="K749" i="45"/>
  <c r="M749" i="45" s="1"/>
  <c r="K767" i="45"/>
  <c r="G767" i="45"/>
  <c r="H767" i="45" s="1"/>
  <c r="V587" i="45"/>
  <c r="K595" i="45"/>
  <c r="M595" i="45" s="1"/>
  <c r="H602" i="45"/>
  <c r="M608" i="45"/>
  <c r="V611" i="45"/>
  <c r="G645" i="45"/>
  <c r="H645" i="45" s="1"/>
  <c r="V656" i="45"/>
  <c r="I668" i="45"/>
  <c r="H721" i="45"/>
  <c r="G749" i="45"/>
  <c r="H749" i="45" s="1"/>
  <c r="M760" i="45"/>
  <c r="G764" i="45"/>
  <c r="H764" i="45" s="1"/>
  <c r="V793" i="45"/>
  <c r="I793" i="45"/>
  <c r="K778" i="45"/>
  <c r="K777" i="45"/>
  <c r="H780" i="45"/>
  <c r="I787" i="45"/>
  <c r="G785" i="45"/>
  <c r="H785" i="45" s="1"/>
  <c r="K785" i="45"/>
  <c r="M785" i="45" s="1"/>
  <c r="V754" i="45"/>
  <c r="M761" i="45"/>
  <c r="K766" i="45"/>
  <c r="M766" i="45" s="1"/>
  <c r="I775" i="45"/>
  <c r="G799" i="45"/>
  <c r="H799" i="45" s="1"/>
  <c r="H671" i="45"/>
  <c r="H681" i="45"/>
  <c r="K759" i="45"/>
  <c r="M759" i="45" s="1"/>
  <c r="G766" i="45"/>
  <c r="H766" i="45" s="1"/>
  <c r="I768" i="45"/>
  <c r="V768" i="45"/>
  <c r="G801" i="45"/>
  <c r="H801" i="45" s="1"/>
  <c r="M649" i="45"/>
  <c r="M666" i="45"/>
  <c r="V680" i="45"/>
  <c r="I718" i="45"/>
  <c r="G765" i="45"/>
  <c r="H765" i="45" s="1"/>
  <c r="I770" i="45"/>
  <c r="V770" i="45"/>
  <c r="I794" i="45"/>
  <c r="I774" i="45"/>
  <c r="H778" i="45"/>
  <c r="V796" i="45"/>
  <c r="I796" i="45"/>
  <c r="I710" i="45"/>
  <c r="I714" i="45"/>
  <c r="I727" i="45"/>
  <c r="V762" i="45"/>
  <c r="I762" i="45"/>
  <c r="M762" i="45"/>
  <c r="G798" i="45"/>
  <c r="H798" i="45" s="1"/>
  <c r="G770" i="45"/>
  <c r="H770" i="45" s="1"/>
  <c r="K770" i="45"/>
  <c r="K790" i="45"/>
  <c r="K820" i="45"/>
  <c r="M820" i="45" s="1"/>
  <c r="G820" i="45"/>
  <c r="H820" i="45" s="1"/>
  <c r="V760" i="45"/>
  <c r="V804" i="45"/>
  <c r="K809" i="45"/>
  <c r="M809" i="45" s="1"/>
  <c r="I812" i="45"/>
  <c r="K837" i="45"/>
  <c r="G837" i="45"/>
  <c r="H837" i="45" s="1"/>
  <c r="I847" i="45"/>
  <c r="K848" i="45"/>
  <c r="M848" i="45" s="1"/>
  <c r="V854" i="45"/>
  <c r="I854" i="45"/>
  <c r="H863" i="45"/>
  <c r="H876" i="45"/>
  <c r="H878" i="45"/>
  <c r="I879" i="45"/>
  <c r="V891" i="45"/>
  <c r="I891" i="45"/>
  <c r="M750" i="45"/>
  <c r="V753" i="45"/>
  <c r="K773" i="45"/>
  <c r="M773" i="45" s="1"/>
  <c r="V798" i="45"/>
  <c r="M802" i="45"/>
  <c r="V813" i="45"/>
  <c r="K838" i="45"/>
  <c r="M838" i="45" s="1"/>
  <c r="K871" i="45"/>
  <c r="M662" i="45"/>
  <c r="G773" i="45"/>
  <c r="G786" i="45"/>
  <c r="H786" i="45" s="1"/>
  <c r="H789" i="45"/>
  <c r="K795" i="45"/>
  <c r="M795" i="45" s="1"/>
  <c r="V799" i="45"/>
  <c r="I807" i="45"/>
  <c r="M852" i="45"/>
  <c r="M870" i="45"/>
  <c r="K771" i="45"/>
  <c r="M771" i="45" s="1"/>
  <c r="I808" i="45"/>
  <c r="V821" i="45"/>
  <c r="G828" i="45"/>
  <c r="G846" i="45"/>
  <c r="H846" i="45" s="1"/>
  <c r="I858" i="45"/>
  <c r="V858" i="45"/>
  <c r="G878" i="45"/>
  <c r="H760" i="45"/>
  <c r="I779" i="45"/>
  <c r="I816" i="45"/>
  <c r="V823" i="45"/>
  <c r="V825" i="45"/>
  <c r="M837" i="45"/>
  <c r="G802" i="45"/>
  <c r="H802" i="45" s="1"/>
  <c r="K833" i="45"/>
  <c r="M833" i="45" s="1"/>
  <c r="K843" i="45"/>
  <c r="V855" i="45"/>
  <c r="H865" i="45"/>
  <c r="I867" i="45"/>
  <c r="K876" i="45"/>
  <c r="K882" i="45"/>
  <c r="K897" i="45"/>
  <c r="G897" i="45"/>
  <c r="H897" i="45" s="1"/>
  <c r="G899" i="45"/>
  <c r="H899" i="45" s="1"/>
  <c r="K899" i="45"/>
  <c r="V806" i="45"/>
  <c r="V808" i="45"/>
  <c r="H814" i="45"/>
  <c r="V822" i="45"/>
  <c r="M882" i="45"/>
  <c r="K819" i="45"/>
  <c r="M819" i="45" s="1"/>
  <c r="I853" i="45"/>
  <c r="I859" i="45"/>
  <c r="V859" i="45"/>
  <c r="K803" i="45"/>
  <c r="M803" i="45" s="1"/>
  <c r="V812" i="45"/>
  <c r="K888" i="45"/>
  <c r="V902" i="45"/>
  <c r="I902" i="45"/>
  <c r="I821" i="45"/>
  <c r="G831" i="45"/>
  <c r="K831" i="45"/>
  <c r="M831" i="45" s="1"/>
  <c r="V879" i="45"/>
  <c r="V895" i="45"/>
  <c r="I895" i="45"/>
  <c r="V807" i="45"/>
  <c r="I811" i="45"/>
  <c r="V811" i="45"/>
  <c r="I825" i="45"/>
  <c r="M843" i="45"/>
  <c r="G865" i="45"/>
  <c r="I881" i="45"/>
  <c r="I806" i="45"/>
  <c r="V893" i="45"/>
  <c r="I893" i="45"/>
  <c r="H773" i="45"/>
  <c r="V777" i="45"/>
  <c r="V778" i="45"/>
  <c r="K780" i="45"/>
  <c r="M780" i="45" s="1"/>
  <c r="I815" i="45"/>
  <c r="V820" i="45"/>
  <c r="I844" i="45"/>
  <c r="K887" i="45"/>
  <c r="M887" i="45" s="1"/>
  <c r="G887" i="45"/>
  <c r="H887" i="45" s="1"/>
  <c r="H893" i="45"/>
  <c r="V782" i="45"/>
  <c r="I785" i="45"/>
  <c r="I798" i="45"/>
  <c r="V816" i="45"/>
  <c r="G870" i="45"/>
  <c r="H870" i="45" s="1"/>
  <c r="V752" i="45"/>
  <c r="M767" i="45"/>
  <c r="H781" i="45"/>
  <c r="I792" i="45"/>
  <c r="I813" i="45"/>
  <c r="V815" i="45"/>
  <c r="V824" i="45"/>
  <c r="K839" i="45"/>
  <c r="M839" i="45" s="1"/>
  <c r="K851" i="45"/>
  <c r="G851" i="45"/>
  <c r="V843" i="45"/>
  <c r="H900" i="45"/>
  <c r="G906" i="45"/>
  <c r="H906" i="45" s="1"/>
  <c r="K906" i="45"/>
  <c r="M906" i="45" s="1"/>
  <c r="I892" i="45"/>
  <c r="V892" i="45"/>
  <c r="V913" i="45"/>
  <c r="I913" i="45"/>
  <c r="H860" i="45"/>
  <c r="K872" i="45"/>
  <c r="M872" i="45" s="1"/>
  <c r="V933" i="45"/>
  <c r="I933" i="45"/>
  <c r="G872" i="45"/>
  <c r="M874" i="45"/>
  <c r="I904" i="45"/>
  <c r="V904" i="45"/>
  <c r="M973" i="45"/>
  <c r="M828" i="45"/>
  <c r="H835" i="45"/>
  <c r="H867" i="45"/>
  <c r="V869" i="45"/>
  <c r="G880" i="45"/>
  <c r="K880" i="45"/>
  <c r="K905" i="45"/>
  <c r="M905" i="45" s="1"/>
  <c r="I945" i="45"/>
  <c r="V945" i="45"/>
  <c r="K889" i="45"/>
  <c r="I914" i="45"/>
  <c r="V914" i="45"/>
  <c r="K940" i="45"/>
  <c r="G940" i="45"/>
  <c r="H940" i="45" s="1"/>
  <c r="V950" i="45"/>
  <c r="I950" i="45"/>
  <c r="H912" i="45"/>
  <c r="G928" i="45"/>
  <c r="H928" i="45" s="1"/>
  <c r="H930" i="45"/>
  <c r="V936" i="45"/>
  <c r="I936" i="45"/>
  <c r="M899" i="45"/>
  <c r="G938" i="45"/>
  <c r="H938" i="45" s="1"/>
  <c r="V921" i="45"/>
  <c r="I921" i="45"/>
  <c r="M784" i="45"/>
  <c r="I795" i="45"/>
  <c r="V819" i="45"/>
  <c r="V841" i="45"/>
  <c r="M847" i="45"/>
  <c r="I869" i="45"/>
  <c r="M865" i="45"/>
  <c r="V872" i="45"/>
  <c r="V890" i="45"/>
  <c r="I890" i="45"/>
  <c r="I927" i="45"/>
  <c r="V927" i="45"/>
  <c r="V851" i="45"/>
  <c r="V857" i="45"/>
  <c r="M868" i="45"/>
  <c r="K875" i="45"/>
  <c r="M875" i="45" s="1"/>
  <c r="V877" i="45"/>
  <c r="I877" i="45"/>
  <c r="V880" i="45"/>
  <c r="M880" i="45"/>
  <c r="V897" i="45"/>
  <c r="M897" i="45"/>
  <c r="I897" i="45"/>
  <c r="H828" i="45"/>
  <c r="H831" i="45"/>
  <c r="V849" i="45"/>
  <c r="M849" i="45"/>
  <c r="I912" i="45"/>
  <c r="I939" i="45"/>
  <c r="I884" i="45"/>
  <c r="V886" i="45"/>
  <c r="H889" i="45"/>
  <c r="K900" i="45"/>
  <c r="M900" i="45" s="1"/>
  <c r="G900" i="45"/>
  <c r="M907" i="45"/>
  <c r="K973" i="45"/>
  <c r="I1011" i="45"/>
  <c r="V1011" i="45"/>
  <c r="M871" i="45"/>
  <c r="H872" i="45"/>
  <c r="I888" i="45"/>
  <c r="V888" i="45"/>
  <c r="M888" i="45"/>
  <c r="V894" i="45"/>
  <c r="V898" i="45"/>
  <c r="K920" i="45"/>
  <c r="M920" i="45" s="1"/>
  <c r="G920" i="45"/>
  <c r="G980" i="45"/>
  <c r="H980" i="45" s="1"/>
  <c r="K850" i="45"/>
  <c r="M850" i="45" s="1"/>
  <c r="H871" i="45"/>
  <c r="I918" i="45"/>
  <c r="I923" i="45"/>
  <c r="K925" i="45"/>
  <c r="M925" i="45" s="1"/>
  <c r="G937" i="45"/>
  <c r="I946" i="45"/>
  <c r="V946" i="45"/>
  <c r="V1004" i="45"/>
  <c r="K912" i="45"/>
  <c r="M912" i="45" s="1"/>
  <c r="G912" i="45"/>
  <c r="K929" i="45"/>
  <c r="G929" i="45"/>
  <c r="H929" i="45" s="1"/>
  <c r="I944" i="45"/>
  <c r="V944" i="45"/>
  <c r="I972" i="45"/>
  <c r="I1006" i="45"/>
  <c r="V1006" i="45"/>
  <c r="H916" i="45"/>
  <c r="K941" i="45"/>
  <c r="M941" i="45" s="1"/>
  <c r="G941" i="45"/>
  <c r="H941" i="45" s="1"/>
  <c r="K954" i="45"/>
  <c r="H958" i="45"/>
  <c r="V981" i="45"/>
  <c r="I981" i="45"/>
  <c r="H931" i="45"/>
  <c r="K934" i="45"/>
  <c r="G934" i="45"/>
  <c r="H934" i="45" s="1"/>
  <c r="V956" i="45"/>
  <c r="G992" i="45"/>
  <c r="H992" i="45" s="1"/>
  <c r="K992" i="45"/>
  <c r="M992" i="45" s="1"/>
  <c r="G959" i="45"/>
  <c r="H959" i="45" s="1"/>
  <c r="K959" i="45"/>
  <c r="V974" i="45"/>
  <c r="I990" i="45"/>
  <c r="V979" i="45"/>
  <c r="I979" i="45"/>
  <c r="H1003" i="45"/>
  <c r="I964" i="45"/>
  <c r="V964" i="45"/>
  <c r="M975" i="45"/>
  <c r="G1012" i="45"/>
  <c r="K1012" i="45"/>
  <c r="I987" i="45"/>
  <c r="V990" i="45"/>
  <c r="I1021" i="45"/>
  <c r="V1021" i="45"/>
  <c r="H817" i="45"/>
  <c r="V833" i="45"/>
  <c r="M842" i="45"/>
  <c r="V852" i="45"/>
  <c r="M876" i="45"/>
  <c r="V883" i="45"/>
  <c r="V884" i="45"/>
  <c r="M886" i="45"/>
  <c r="K907" i="45"/>
  <c r="K908" i="45"/>
  <c r="M908" i="45" s="1"/>
  <c r="V943" i="45"/>
  <c r="I943" i="45"/>
  <c r="I971" i="45"/>
  <c r="V971" i="45"/>
  <c r="I974" i="45"/>
  <c r="V977" i="45"/>
  <c r="I977" i="45"/>
  <c r="V1001" i="45"/>
  <c r="I1001" i="45"/>
  <c r="K830" i="45"/>
  <c r="M830" i="45" s="1"/>
  <c r="G830" i="45"/>
  <c r="H830" i="45" s="1"/>
  <c r="H851" i="45"/>
  <c r="V875" i="45"/>
  <c r="H920" i="45"/>
  <c r="M940" i="45"/>
  <c r="V960" i="45"/>
  <c r="I960" i="45"/>
  <c r="I985" i="45"/>
  <c r="V985" i="45"/>
  <c r="M1016" i="45"/>
  <c r="I1009" i="45"/>
  <c r="V935" i="45"/>
  <c r="I935" i="45"/>
  <c r="H952" i="45"/>
  <c r="V978" i="45"/>
  <c r="I978" i="45"/>
  <c r="G997" i="45"/>
  <c r="H997" i="45" s="1"/>
  <c r="G1046" i="45"/>
  <c r="H1046" i="45" s="1"/>
  <c r="G1000" i="45"/>
  <c r="H1000" i="45" s="1"/>
  <c r="V937" i="45"/>
  <c r="I937" i="45"/>
  <c r="I947" i="45"/>
  <c r="K962" i="45"/>
  <c r="M962" i="45" s="1"/>
  <c r="V980" i="45"/>
  <c r="I980" i="45"/>
  <c r="H991" i="45"/>
  <c r="G1043" i="45"/>
  <c r="K1043" i="45"/>
  <c r="M928" i="45"/>
  <c r="H937" i="45"/>
  <c r="V940" i="45"/>
  <c r="V957" i="45"/>
  <c r="I957" i="45"/>
  <c r="V967" i="45"/>
  <c r="I967" i="45"/>
  <c r="V1049" i="45"/>
  <c r="I1049" i="45"/>
  <c r="I1033" i="45"/>
  <c r="V1029" i="45"/>
  <c r="I1029" i="45"/>
  <c r="G1042" i="45"/>
  <c r="H1042" i="45" s="1"/>
  <c r="K1042" i="45"/>
  <c r="I1007" i="45"/>
  <c r="K1007" i="45"/>
  <c r="M1007" i="45" s="1"/>
  <c r="V1033" i="45"/>
  <c r="I1010" i="45"/>
  <c r="K1010" i="45"/>
  <c r="I1040" i="45"/>
  <c r="K1040" i="45"/>
  <c r="I932" i="45"/>
  <c r="V938" i="45"/>
  <c r="I953" i="45"/>
  <c r="V953" i="45"/>
  <c r="H968" i="45"/>
  <c r="G969" i="45"/>
  <c r="H969" i="45" s="1"/>
  <c r="K969" i="45"/>
  <c r="M969" i="45" s="1"/>
  <c r="V1030" i="45"/>
  <c r="I1030" i="45"/>
  <c r="V1036" i="45"/>
  <c r="I1036" i="45"/>
  <c r="M835" i="45"/>
  <c r="V838" i="45"/>
  <c r="M863" i="45"/>
  <c r="V864" i="45"/>
  <c r="G866" i="45"/>
  <c r="H866" i="45" s="1"/>
  <c r="K866" i="45"/>
  <c r="M866" i="45" s="1"/>
  <c r="H880" i="45"/>
  <c r="H915" i="45"/>
  <c r="H919" i="45"/>
  <c r="M999" i="45"/>
  <c r="K1003" i="45"/>
  <c r="M1003" i="45" s="1"/>
  <c r="G1003" i="45"/>
  <c r="G1024" i="45"/>
  <c r="I986" i="45"/>
  <c r="H1081" i="45"/>
  <c r="V948" i="45"/>
  <c r="I955" i="45"/>
  <c r="V955" i="45"/>
  <c r="K989" i="45"/>
  <c r="M989" i="45" s="1"/>
  <c r="H1053" i="45"/>
  <c r="V1095" i="45"/>
  <c r="I1095" i="45"/>
  <c r="M929" i="45"/>
  <c r="V929" i="45"/>
  <c r="G991" i="45"/>
  <c r="K999" i="45"/>
  <c r="K1008" i="45"/>
  <c r="M1008" i="45" s="1"/>
  <c r="M1028" i="45"/>
  <c r="K1038" i="45"/>
  <c r="M1038" i="45" s="1"/>
  <c r="K1067" i="45"/>
  <c r="K1081" i="45"/>
  <c r="G1081" i="45"/>
  <c r="V1034" i="45"/>
  <c r="I1034" i="45"/>
  <c r="M1067" i="45"/>
  <c r="V928" i="45"/>
  <c r="M934" i="45"/>
  <c r="I954" i="45"/>
  <c r="V965" i="45"/>
  <c r="M1039" i="45"/>
  <c r="I1053" i="45"/>
  <c r="K1053" i="45"/>
  <c r="M1053" i="45" s="1"/>
  <c r="K1056" i="45"/>
  <c r="M1056" i="45" s="1"/>
  <c r="G1056" i="45"/>
  <c r="I1050" i="45"/>
  <c r="V1050" i="45"/>
  <c r="G1062" i="45"/>
  <c r="K1044" i="45"/>
  <c r="M1044" i="45" s="1"/>
  <c r="I1044" i="45"/>
  <c r="G1077" i="45"/>
  <c r="H1077" i="45" s="1"/>
  <c r="K1078" i="45"/>
  <c r="G1078" i="45"/>
  <c r="H1078" i="45" s="1"/>
  <c r="K1084" i="45"/>
  <c r="M1084" i="45" s="1"/>
  <c r="G1084" i="45"/>
  <c r="H1024" i="45"/>
  <c r="I1054" i="45"/>
  <c r="V1054" i="45"/>
  <c r="V949" i="45"/>
  <c r="K993" i="45"/>
  <c r="M993" i="45" s="1"/>
  <c r="V1020" i="45"/>
  <c r="I1020" i="45"/>
  <c r="H1023" i="45"/>
  <c r="I1042" i="45"/>
  <c r="V1042" i="45"/>
  <c r="H942" i="45"/>
  <c r="M959" i="45"/>
  <c r="G993" i="45"/>
  <c r="H993" i="45" s="1"/>
  <c r="M995" i="45"/>
  <c r="I1002" i="45"/>
  <c r="I1013" i="45"/>
  <c r="M1043" i="45"/>
  <c r="I970" i="45"/>
  <c r="I984" i="45"/>
  <c r="I1032" i="45"/>
  <c r="H1044" i="45"/>
  <c r="K1059" i="45"/>
  <c r="M1059" i="45" s="1"/>
  <c r="G1059" i="45"/>
  <c r="H1059" i="45" s="1"/>
  <c r="I1070" i="45"/>
  <c r="M1106" i="45"/>
  <c r="K1068" i="45"/>
  <c r="M1068" i="45" s="1"/>
  <c r="I1112" i="45"/>
  <c r="K1112" i="45"/>
  <c r="I951" i="45"/>
  <c r="V962" i="45"/>
  <c r="V998" i="45"/>
  <c r="V1012" i="45"/>
  <c r="H1043" i="45"/>
  <c r="I1066" i="45"/>
  <c r="G1068" i="45"/>
  <c r="H1068" i="45" s="1"/>
  <c r="H1092" i="45"/>
  <c r="H962" i="45"/>
  <c r="K975" i="45"/>
  <c r="K976" i="45"/>
  <c r="M976" i="45" s="1"/>
  <c r="I1005" i="45"/>
  <c r="H1012" i="45"/>
  <c r="K1016" i="45"/>
  <c r="G1016" i="45"/>
  <c r="H1016" i="45" s="1"/>
  <c r="G1086" i="45"/>
  <c r="H1086" i="45" s="1"/>
  <c r="I1099" i="45"/>
  <c r="V1099" i="45"/>
  <c r="V924" i="45"/>
  <c r="G975" i="45"/>
  <c r="H975" i="45" s="1"/>
  <c r="G976" i="45"/>
  <c r="H976" i="45" s="1"/>
  <c r="V982" i="45"/>
  <c r="I982" i="45"/>
  <c r="M994" i="45"/>
  <c r="V994" i="45"/>
  <c r="I1031" i="45"/>
  <c r="H1051" i="45"/>
  <c r="I1080" i="45"/>
  <c r="V1080" i="45"/>
  <c r="V1096" i="45"/>
  <c r="H1099" i="45"/>
  <c r="I1139" i="45"/>
  <c r="V1139" i="45"/>
  <c r="V1077" i="45"/>
  <c r="K1130" i="45"/>
  <c r="G1130" i="45"/>
  <c r="H1130" i="45" s="1"/>
  <c r="V1166" i="45"/>
  <c r="I1166" i="45"/>
  <c r="G1080" i="45"/>
  <c r="H1080" i="45" s="1"/>
  <c r="K1099" i="45"/>
  <c r="M1134" i="45"/>
  <c r="M1130" i="45"/>
  <c r="M1081" i="45"/>
  <c r="V1081" i="45"/>
  <c r="I1089" i="45"/>
  <c r="V1089" i="45"/>
  <c r="I1091" i="45"/>
  <c r="K1101" i="45"/>
  <c r="G1063" i="45"/>
  <c r="H1063" i="45" s="1"/>
  <c r="K1071" i="45"/>
  <c r="M1071" i="45" s="1"/>
  <c r="G1071" i="45"/>
  <c r="H1071" i="45" s="1"/>
  <c r="H1084" i="45"/>
  <c r="I1062" i="45"/>
  <c r="M1085" i="45"/>
  <c r="M1107" i="45"/>
  <c r="I1000" i="45"/>
  <c r="I1045" i="45"/>
  <c r="H1062" i="45"/>
  <c r="I1065" i="45"/>
  <c r="V1078" i="45"/>
  <c r="M1078" i="45"/>
  <c r="K1147" i="45"/>
  <c r="M1147" i="45" s="1"/>
  <c r="I1147" i="45"/>
  <c r="M1018" i="45"/>
  <c r="I1025" i="45"/>
  <c r="V1041" i="45"/>
  <c r="H1101" i="45"/>
  <c r="H1133" i="45"/>
  <c r="I1143" i="45"/>
  <c r="K996" i="45"/>
  <c r="M996" i="45" s="1"/>
  <c r="V1022" i="45"/>
  <c r="V1027" i="45"/>
  <c r="I1064" i="45"/>
  <c r="M1076" i="45"/>
  <c r="K1085" i="45"/>
  <c r="I1087" i="45"/>
  <c r="M1098" i="45"/>
  <c r="H1119" i="45"/>
  <c r="G1055" i="45"/>
  <c r="H1055" i="45" s="1"/>
  <c r="K1055" i="45"/>
  <c r="M1055" i="45" s="1"/>
  <c r="M1100" i="45"/>
  <c r="V1100" i="45"/>
  <c r="M1103" i="45"/>
  <c r="I1125" i="45"/>
  <c r="V1125" i="45"/>
  <c r="V1093" i="45"/>
  <c r="K1116" i="45"/>
  <c r="M1116" i="45" s="1"/>
  <c r="G1116" i="45"/>
  <c r="H1116" i="45" s="1"/>
  <c r="V1121" i="45"/>
  <c r="I1121" i="45"/>
  <c r="H1132" i="45"/>
  <c r="M1151" i="45"/>
  <c r="K1090" i="45"/>
  <c r="G1090" i="45"/>
  <c r="H1090" i="45" s="1"/>
  <c r="H1118" i="45"/>
  <c r="G1123" i="45"/>
  <c r="H1123" i="45" s="1"/>
  <c r="G1154" i="45"/>
  <c r="H1154" i="45" s="1"/>
  <c r="K1154" i="45"/>
  <c r="M1154" i="45" s="1"/>
  <c r="H1181" i="45"/>
  <c r="G1118" i="45"/>
  <c r="K1118" i="45"/>
  <c r="M1118" i="45" s="1"/>
  <c r="M1112" i="45"/>
  <c r="H1117" i="45"/>
  <c r="V1122" i="45"/>
  <c r="I1122" i="45"/>
  <c r="G1131" i="45"/>
  <c r="H1131" i="45" s="1"/>
  <c r="K1131" i="45"/>
  <c r="I1088" i="45"/>
  <c r="G1111" i="45"/>
  <c r="H1111" i="45" s="1"/>
  <c r="H1115" i="45"/>
  <c r="I1124" i="45"/>
  <c r="G1098" i="45"/>
  <c r="H1098" i="45" s="1"/>
  <c r="K1108" i="45"/>
  <c r="M1108" i="45" s="1"/>
  <c r="K1120" i="45"/>
  <c r="M1120" i="45" s="1"/>
  <c r="G1126" i="45"/>
  <c r="H1126" i="45" s="1"/>
  <c r="K1126" i="45"/>
  <c r="M1126" i="45" s="1"/>
  <c r="V993" i="45"/>
  <c r="H1056" i="45"/>
  <c r="H1057" i="45"/>
  <c r="V1079" i="45"/>
  <c r="I1094" i="45"/>
  <c r="V1094" i="45"/>
  <c r="G1120" i="45"/>
  <c r="H1120" i="45" s="1"/>
  <c r="G1134" i="45"/>
  <c r="H1134" i="45" s="1"/>
  <c r="K1134" i="45"/>
  <c r="V1187" i="45"/>
  <c r="I1187" i="45"/>
  <c r="K1159" i="45"/>
  <c r="M1159" i="45" s="1"/>
  <c r="V1168" i="45"/>
  <c r="I1172" i="45"/>
  <c r="G1145" i="45"/>
  <c r="H1145" i="45" s="1"/>
  <c r="K1145" i="45"/>
  <c r="M1145" i="45" s="1"/>
  <c r="I1158" i="45"/>
  <c r="V1158" i="45"/>
  <c r="I1162" i="45"/>
  <c r="K1165" i="45"/>
  <c r="I1219" i="45"/>
  <c r="V1219" i="45"/>
  <c r="H1144" i="45"/>
  <c r="I1204" i="45"/>
  <c r="V1204" i="45"/>
  <c r="K1119" i="45"/>
  <c r="M1119" i="45" s="1"/>
  <c r="G1133" i="45"/>
  <c r="I1164" i="45"/>
  <c r="V1164" i="45"/>
  <c r="G1174" i="45"/>
  <c r="H1174" i="45" s="1"/>
  <c r="G1197" i="45"/>
  <c r="H1197" i="45" s="1"/>
  <c r="K1197" i="45"/>
  <c r="M1197" i="45" s="1"/>
  <c r="K1132" i="45"/>
  <c r="M1132" i="45" s="1"/>
  <c r="G1132" i="45"/>
  <c r="M1165" i="45"/>
  <c r="I1168" i="45"/>
  <c r="V1176" i="45"/>
  <c r="I1176" i="45"/>
  <c r="I1179" i="45"/>
  <c r="V1179" i="45"/>
  <c r="K1185" i="45"/>
  <c r="G1202" i="45"/>
  <c r="K1202" i="45"/>
  <c r="G1221" i="45"/>
  <c r="K1221" i="45"/>
  <c r="H1109" i="45"/>
  <c r="I1138" i="45"/>
  <c r="K1144" i="45"/>
  <c r="M1144" i="45" s="1"/>
  <c r="V1172" i="45"/>
  <c r="K1183" i="45"/>
  <c r="G1185" i="45"/>
  <c r="H1185" i="45" s="1"/>
  <c r="G1195" i="45"/>
  <c r="H1195" i="45" s="1"/>
  <c r="H1108" i="45"/>
  <c r="I1155" i="45"/>
  <c r="I1157" i="45"/>
  <c r="V1157" i="45"/>
  <c r="K1186" i="45"/>
  <c r="G1186" i="45"/>
  <c r="M1189" i="45"/>
  <c r="I1140" i="45"/>
  <c r="G1173" i="45"/>
  <c r="H1173" i="45" s="1"/>
  <c r="V1175" i="45"/>
  <c r="K1181" i="45"/>
  <c r="G1181" i="45"/>
  <c r="H1186" i="45"/>
  <c r="H1107" i="45"/>
  <c r="G1117" i="45"/>
  <c r="G1153" i="45"/>
  <c r="H1153" i="45" s="1"/>
  <c r="V1163" i="45"/>
  <c r="I1163" i="45"/>
  <c r="H1106" i="45"/>
  <c r="M1131" i="45"/>
  <c r="K1137" i="45"/>
  <c r="M1155" i="45"/>
  <c r="V1182" i="45"/>
  <c r="I1182" i="45"/>
  <c r="H1194" i="45"/>
  <c r="V1070" i="45"/>
  <c r="V1072" i="45"/>
  <c r="H1103" i="45"/>
  <c r="K1113" i="45"/>
  <c r="M1113" i="45" s="1"/>
  <c r="M1123" i="45"/>
  <c r="V1123" i="45"/>
  <c r="G1127" i="45"/>
  <c r="K1127" i="45"/>
  <c r="M1127" i="45" s="1"/>
  <c r="G1137" i="45"/>
  <c r="H1137" i="45" s="1"/>
  <c r="K1151" i="45"/>
  <c r="I1192" i="45"/>
  <c r="V1192" i="45"/>
  <c r="H1061" i="45"/>
  <c r="H1069" i="45"/>
  <c r="H1073" i="45"/>
  <c r="M1101" i="45"/>
  <c r="G1113" i="45"/>
  <c r="H1113" i="45" s="1"/>
  <c r="M1117" i="45"/>
  <c r="K1149" i="45"/>
  <c r="M1149" i="45" s="1"/>
  <c r="G1151" i="45"/>
  <c r="H1151" i="45" s="1"/>
  <c r="G1160" i="45"/>
  <c r="H1160" i="45" s="1"/>
  <c r="V1165" i="45"/>
  <c r="M1177" i="45"/>
  <c r="I1118" i="45"/>
  <c r="I1177" i="45"/>
  <c r="V1180" i="45"/>
  <c r="M1180" i="45"/>
  <c r="V1193" i="45"/>
  <c r="I1193" i="45"/>
  <c r="V1200" i="45"/>
  <c r="H1208" i="45"/>
  <c r="I1230" i="45"/>
  <c r="I1119" i="45"/>
  <c r="I1120" i="45"/>
  <c r="V1135" i="45"/>
  <c r="M1136" i="45"/>
  <c r="K1177" i="45"/>
  <c r="H1193" i="45"/>
  <c r="V1216" i="45"/>
  <c r="I1216" i="45"/>
  <c r="V1224" i="45"/>
  <c r="M1224" i="45"/>
  <c r="G1236" i="45"/>
  <c r="H1236" i="45" s="1"/>
  <c r="K1236" i="45"/>
  <c r="G1239" i="45"/>
  <c r="H1239" i="45" s="1"/>
  <c r="K1239" i="45"/>
  <c r="M1239" i="45" s="1"/>
  <c r="I1262" i="45"/>
  <c r="V1262" i="45"/>
  <c r="K1082" i="45"/>
  <c r="M1082" i="45" s="1"/>
  <c r="H1146" i="45"/>
  <c r="V1159" i="45"/>
  <c r="I1159" i="45"/>
  <c r="V1174" i="45"/>
  <c r="K1205" i="45"/>
  <c r="H1216" i="45"/>
  <c r="G1082" i="45"/>
  <c r="H1082" i="45" s="1"/>
  <c r="M1109" i="45"/>
  <c r="I1110" i="45"/>
  <c r="V1110" i="45"/>
  <c r="H1127" i="45"/>
  <c r="I1171" i="45"/>
  <c r="V1185" i="45"/>
  <c r="I1185" i="45"/>
  <c r="G1208" i="45"/>
  <c r="K1208" i="45"/>
  <c r="V1210" i="45"/>
  <c r="G1254" i="45"/>
  <c r="H1254" i="45" s="1"/>
  <c r="K1180" i="45"/>
  <c r="G1193" i="45"/>
  <c r="I1195" i="45"/>
  <c r="V1195" i="45"/>
  <c r="H1202" i="45"/>
  <c r="K1216" i="45"/>
  <c r="K1224" i="45"/>
  <c r="I1227" i="45"/>
  <c r="K1233" i="45"/>
  <c r="M1233" i="45" s="1"/>
  <c r="I1233" i="45"/>
  <c r="V1246" i="45"/>
  <c r="I1246" i="45"/>
  <c r="V1120" i="45"/>
  <c r="I1141" i="45"/>
  <c r="V1177" i="45"/>
  <c r="M1183" i="45"/>
  <c r="G1198" i="45"/>
  <c r="H1198" i="45" s="1"/>
  <c r="K1198" i="45"/>
  <c r="M1198" i="45" s="1"/>
  <c r="I1210" i="45"/>
  <c r="V1242" i="45"/>
  <c r="I1242" i="45"/>
  <c r="G1271" i="45"/>
  <c r="H1271" i="45" s="1"/>
  <c r="M1188" i="45"/>
  <c r="I1191" i="45"/>
  <c r="V1191" i="45"/>
  <c r="V1215" i="45"/>
  <c r="I1215" i="45"/>
  <c r="K1240" i="45"/>
  <c r="M1240" i="45" s="1"/>
  <c r="G1240" i="45"/>
  <c r="H1240" i="45" s="1"/>
  <c r="I1261" i="45"/>
  <c r="K1261" i="45"/>
  <c r="M1261" i="45" s="1"/>
  <c r="V1181" i="45"/>
  <c r="M1199" i="45"/>
  <c r="V1201" i="45"/>
  <c r="I1201" i="45"/>
  <c r="V1212" i="45"/>
  <c r="I1223" i="45"/>
  <c r="V1223" i="45"/>
  <c r="K1217" i="45"/>
  <c r="G1217" i="45"/>
  <c r="H1217" i="45" s="1"/>
  <c r="V1186" i="45"/>
  <c r="M1186" i="45"/>
  <c r="V1190" i="45"/>
  <c r="G1206" i="45"/>
  <c r="H1206" i="45" s="1"/>
  <c r="K1206" i="45"/>
  <c r="M1206" i="45" s="1"/>
  <c r="I1161" i="45"/>
  <c r="V1171" i="45"/>
  <c r="I1196" i="45"/>
  <c r="M1217" i="45"/>
  <c r="I1274" i="45"/>
  <c r="K1274" i="45"/>
  <c r="I1214" i="45"/>
  <c r="I1218" i="45"/>
  <c r="V1229" i="45"/>
  <c r="V1266" i="45"/>
  <c r="I1266" i="45"/>
  <c r="I1202" i="45"/>
  <c r="V1203" i="45"/>
  <c r="K1245" i="45"/>
  <c r="M1245" i="45" s="1"/>
  <c r="V1209" i="45"/>
  <c r="V1222" i="45"/>
  <c r="I1222" i="45"/>
  <c r="G1244" i="45"/>
  <c r="H1244" i="45" s="1"/>
  <c r="V1260" i="45"/>
  <c r="V1271" i="45"/>
  <c r="I1271" i="45"/>
  <c r="M1205" i="45"/>
  <c r="I1205" i="45"/>
  <c r="K1237" i="45"/>
  <c r="M1237" i="45" s="1"/>
  <c r="G1238" i="45"/>
  <c r="H1238" i="45" s="1"/>
  <c r="K1214" i="45"/>
  <c r="M1214" i="45" s="1"/>
  <c r="V1225" i="45"/>
  <c r="V1228" i="45"/>
  <c r="M1236" i="45"/>
  <c r="V1253" i="45"/>
  <c r="I1253" i="45"/>
  <c r="G1288" i="45"/>
  <c r="H1288" i="45" s="1"/>
  <c r="K1288" i="45"/>
  <c r="I1243" i="45"/>
  <c r="K1247" i="45"/>
  <c r="M1247" i="45" s="1"/>
  <c r="G1247" i="45"/>
  <c r="G1324" i="45"/>
  <c r="H1324" i="45" s="1"/>
  <c r="G1289" i="45"/>
  <c r="V1281" i="45"/>
  <c r="I1281" i="45"/>
  <c r="V1294" i="45"/>
  <c r="I1294" i="45"/>
  <c r="V1194" i="45"/>
  <c r="I1194" i="45"/>
  <c r="M1203" i="45"/>
  <c r="V1214" i="45"/>
  <c r="V1218" i="45"/>
  <c r="H1221" i="45"/>
  <c r="H1224" i="45"/>
  <c r="I1254" i="45"/>
  <c r="K1267" i="45"/>
  <c r="G1267" i="45"/>
  <c r="H1267" i="45" s="1"/>
  <c r="H1203" i="45"/>
  <c r="K1211" i="45"/>
  <c r="M1211" i="45" s="1"/>
  <c r="I1228" i="45"/>
  <c r="K1235" i="45"/>
  <c r="M1235" i="45" s="1"/>
  <c r="M1241" i="45"/>
  <c r="M1255" i="45"/>
  <c r="M1265" i="45"/>
  <c r="V1208" i="45"/>
  <c r="M1208" i="45"/>
  <c r="M1213" i="45"/>
  <c r="I1225" i="45"/>
  <c r="V1243" i="45"/>
  <c r="I1279" i="45"/>
  <c r="V1279" i="45"/>
  <c r="V1258" i="45"/>
  <c r="I1258" i="45"/>
  <c r="V1217" i="45"/>
  <c r="K1231" i="45"/>
  <c r="M1231" i="45" s="1"/>
  <c r="K1252" i="45"/>
  <c r="G1252" i="45"/>
  <c r="H1252" i="45" s="1"/>
  <c r="M1275" i="45"/>
  <c r="G1277" i="45"/>
  <c r="V1280" i="45"/>
  <c r="I1280" i="45"/>
  <c r="V1317" i="45"/>
  <c r="I1317" i="45"/>
  <c r="V1248" i="45"/>
  <c r="I1248" i="45"/>
  <c r="V1255" i="45"/>
  <c r="I1255" i="45"/>
  <c r="V1250" i="45"/>
  <c r="M1277" i="45"/>
  <c r="V1321" i="45"/>
  <c r="I1321" i="45"/>
  <c r="I1252" i="45"/>
  <c r="V1252" i="45"/>
  <c r="M1252" i="45"/>
  <c r="M1259" i="45"/>
  <c r="H1261" i="45"/>
  <c r="M1267" i="45"/>
  <c r="I1267" i="45"/>
  <c r="V1267" i="45"/>
  <c r="H1277" i="45"/>
  <c r="I1284" i="45"/>
  <c r="V1284" i="45"/>
  <c r="I1257" i="45"/>
  <c r="H1284" i="45"/>
  <c r="H1247" i="45"/>
  <c r="K1255" i="45"/>
  <c r="G1292" i="45"/>
  <c r="H1292" i="45" s="1"/>
  <c r="K1292" i="45"/>
  <c r="M1274" i="45"/>
  <c r="V1302" i="45"/>
  <c r="M1250" i="45"/>
  <c r="I1250" i="45"/>
  <c r="K1251" i="45"/>
  <c r="M1251" i="45" s="1"/>
  <c r="G1251" i="45"/>
  <c r="H1251" i="45" s="1"/>
  <c r="I1268" i="45"/>
  <c r="V1268" i="45"/>
  <c r="I1310" i="45"/>
  <c r="V1310" i="45"/>
  <c r="G1308" i="45"/>
  <c r="H1308" i="45" s="1"/>
  <c r="K1332" i="45"/>
  <c r="G1332" i="45"/>
  <c r="H1332" i="45" s="1"/>
  <c r="K1250" i="45"/>
  <c r="G1250" i="45"/>
  <c r="H1250" i="45" s="1"/>
  <c r="I1270" i="45"/>
  <c r="V1270" i="45"/>
  <c r="V1272" i="45"/>
  <c r="I1272" i="45"/>
  <c r="I1287" i="45"/>
  <c r="V1287" i="45"/>
  <c r="I1302" i="45"/>
  <c r="H1265" i="45"/>
  <c r="I1283" i="45"/>
  <c r="I1286" i="45"/>
  <c r="V1286" i="45"/>
  <c r="V1334" i="45"/>
  <c r="I1334" i="45"/>
  <c r="K1336" i="45"/>
  <c r="G1336" i="45"/>
  <c r="H1336" i="45" s="1"/>
  <c r="I1359" i="45"/>
  <c r="V1359" i="45"/>
  <c r="V1245" i="45"/>
  <c r="K1297" i="45"/>
  <c r="M1297" i="45" s="1"/>
  <c r="V1306" i="45"/>
  <c r="I1306" i="45"/>
  <c r="I1356" i="45"/>
  <c r="V1356" i="45"/>
  <c r="H1231" i="45"/>
  <c r="V1238" i="45"/>
  <c r="I1244" i="45"/>
  <c r="K1259" i="45"/>
  <c r="V1331" i="45"/>
  <c r="G1346" i="45"/>
  <c r="H1346" i="45" s="1"/>
  <c r="K1265" i="45"/>
  <c r="G1265" i="45"/>
  <c r="I1269" i="45"/>
  <c r="V1269" i="45"/>
  <c r="I1278" i="45"/>
  <c r="K1342" i="45"/>
  <c r="K1344" i="45"/>
  <c r="G1344" i="45"/>
  <c r="V1241" i="45"/>
  <c r="H1274" i="45"/>
  <c r="V1288" i="45"/>
  <c r="I1288" i="45"/>
  <c r="G1316" i="45"/>
  <c r="H1316" i="45" s="1"/>
  <c r="I1329" i="45"/>
  <c r="H1333" i="45"/>
  <c r="G1342" i="45"/>
  <c r="K1234" i="45"/>
  <c r="M1234" i="45" s="1"/>
  <c r="V1239" i="45"/>
  <c r="V1240" i="45"/>
  <c r="V1273" i="45"/>
  <c r="G1327" i="45"/>
  <c r="H1327" i="45" s="1"/>
  <c r="K1327" i="45"/>
  <c r="I1331" i="45"/>
  <c r="V1338" i="45"/>
  <c r="I1338" i="45"/>
  <c r="V1365" i="45"/>
  <c r="I1365" i="45"/>
  <c r="I1358" i="45"/>
  <c r="V1358" i="45"/>
  <c r="V1336" i="45"/>
  <c r="I1336" i="45"/>
  <c r="I1293" i="45"/>
  <c r="V1293" i="45"/>
  <c r="M1298" i="45"/>
  <c r="G1364" i="45"/>
  <c r="H1364" i="45" s="1"/>
  <c r="K1364" i="45"/>
  <c r="M1364" i="45" s="1"/>
  <c r="K1320" i="45"/>
  <c r="M1320" i="45" s="1"/>
  <c r="G1320" i="45"/>
  <c r="H1320" i="45" s="1"/>
  <c r="V1322" i="45"/>
  <c r="I1323" i="45"/>
  <c r="I1357" i="45"/>
  <c r="V1357" i="45"/>
  <c r="V1330" i="45"/>
  <c r="I1330" i="45"/>
  <c r="M1332" i="45"/>
  <c r="I1332" i="45"/>
  <c r="K1333" i="45"/>
  <c r="M1333" i="45" s="1"/>
  <c r="G1333" i="45"/>
  <c r="M1351" i="45"/>
  <c r="I1371" i="45"/>
  <c r="K1371" i="45"/>
  <c r="M1371" i="45" s="1"/>
  <c r="H1289" i="45"/>
  <c r="I1291" i="45"/>
  <c r="I1300" i="45"/>
  <c r="G1315" i="45"/>
  <c r="H1315" i="45" s="1"/>
  <c r="M1342" i="45"/>
  <c r="I1342" i="45"/>
  <c r="V1342" i="45"/>
  <c r="K1363" i="45"/>
  <c r="M1363" i="45" s="1"/>
  <c r="G1363" i="45"/>
  <c r="H1363" i="45" s="1"/>
  <c r="V1307" i="45"/>
  <c r="V1327" i="45"/>
  <c r="M1327" i="45"/>
  <c r="H1342" i="45"/>
  <c r="V1361" i="45"/>
  <c r="I1361" i="45"/>
  <c r="V1303" i="45"/>
  <c r="I1311" i="45"/>
  <c r="V1311" i="45"/>
  <c r="I1337" i="45"/>
  <c r="V1337" i="45"/>
  <c r="K1350" i="45"/>
  <c r="M1369" i="45"/>
  <c r="I1292" i="45"/>
  <c r="M1292" i="45"/>
  <c r="K1296" i="45"/>
  <c r="M1296" i="45" s="1"/>
  <c r="V1312" i="45"/>
  <c r="I1312" i="45"/>
  <c r="K1351" i="45"/>
  <c r="I1353" i="45"/>
  <c r="V1323" i="45"/>
  <c r="M1341" i="45"/>
  <c r="V1362" i="45"/>
  <c r="I1362" i="45"/>
  <c r="G1367" i="45"/>
  <c r="H1367" i="45" s="1"/>
  <c r="V1297" i="45"/>
  <c r="H1326" i="45"/>
  <c r="M1328" i="45"/>
  <c r="V1339" i="45"/>
  <c r="I1339" i="45"/>
  <c r="G1348" i="45"/>
  <c r="H1348" i="45" s="1"/>
  <c r="K1348" i="45"/>
  <c r="M1348" i="45" s="1"/>
  <c r="M1295" i="45"/>
  <c r="V1315" i="45"/>
  <c r="I1315" i="45"/>
  <c r="M1370" i="45"/>
  <c r="I1324" i="45"/>
  <c r="K1343" i="45"/>
  <c r="M1366" i="45"/>
  <c r="V1366" i="45"/>
  <c r="M1323" i="45"/>
  <c r="I1345" i="45"/>
  <c r="V1360" i="45"/>
  <c r="I1360" i="45"/>
  <c r="G1372" i="45"/>
  <c r="H1372" i="45" s="1"/>
  <c r="K1372" i="45"/>
  <c r="M1372" i="45"/>
  <c r="V1295" i="45"/>
  <c r="I1316" i="45"/>
  <c r="V1316" i="45"/>
  <c r="V1343" i="45"/>
  <c r="I1343" i="45"/>
  <c r="H1385" i="45"/>
  <c r="K1309" i="45"/>
  <c r="M1309" i="45" s="1"/>
  <c r="G1309" i="45"/>
  <c r="H1309" i="45" s="1"/>
  <c r="V1318" i="45"/>
  <c r="V1340" i="45"/>
  <c r="M1344" i="45"/>
  <c r="M1350" i="45"/>
  <c r="K1304" i="45"/>
  <c r="M1304" i="45" s="1"/>
  <c r="K1341" i="45"/>
  <c r="H1344" i="45"/>
  <c r="G1341" i="45"/>
  <c r="H1341" i="45" s="1"/>
  <c r="I1354" i="45"/>
  <c r="H1378" i="45"/>
  <c r="I1377" i="45"/>
  <c r="V1299" i="45"/>
  <c r="V1380" i="45"/>
  <c r="V1383" i="45"/>
  <c r="V1379" i="45"/>
  <c r="V1384" i="45"/>
  <c r="K1370" i="45"/>
  <c r="G1374" i="45"/>
  <c r="H1374" i="45" s="1"/>
  <c r="I1386" i="45"/>
  <c r="H1351" i="45"/>
  <c r="K1355" i="45"/>
  <c r="M1355" i="45" s="1"/>
  <c r="V1368" i="45"/>
  <c r="H1369" i="45"/>
  <c r="I1376" i="45"/>
  <c r="I1381" i="45"/>
  <c r="I1367" i="45"/>
  <c r="H1368" i="45"/>
  <c r="K1375" i="45"/>
  <c r="M1375" i="45" s="1"/>
  <c r="K1382" i="45"/>
  <c r="G1382" i="45"/>
  <c r="H1382" i="45" s="1"/>
  <c r="I1385" i="45"/>
  <c r="M1382" i="45"/>
  <c r="G1385" i="45"/>
  <c r="I1384" i="45"/>
  <c r="V1385" i="45"/>
  <c r="M106" i="44"/>
  <c r="M44" i="44"/>
  <c r="M69" i="44"/>
  <c r="M7" i="44"/>
  <c r="M10" i="44"/>
  <c r="H12" i="44"/>
  <c r="M16" i="44"/>
  <c r="G111" i="44"/>
  <c r="H111" i="44" s="1"/>
  <c r="G8" i="44"/>
  <c r="H8" i="44" s="1"/>
  <c r="K8" i="44"/>
  <c r="M8" i="44" s="1"/>
  <c r="G47" i="44"/>
  <c r="H47" i="44" s="1"/>
  <c r="M208" i="44"/>
  <c r="M34" i="44"/>
  <c r="M19" i="44"/>
  <c r="K18" i="44"/>
  <c r="M18" i="44" s="1"/>
  <c r="V22" i="44"/>
  <c r="V23" i="44"/>
  <c r="V24" i="44"/>
  <c r="M30" i="44"/>
  <c r="M12" i="44"/>
  <c r="V27" i="44"/>
  <c r="V38" i="44"/>
  <c r="V39" i="44"/>
  <c r="V40" i="44"/>
  <c r="H65" i="44"/>
  <c r="H66" i="44"/>
  <c r="V78" i="44"/>
  <c r="H81" i="44"/>
  <c r="K88" i="44"/>
  <c r="M88" i="44" s="1"/>
  <c r="K89" i="44"/>
  <c r="M89" i="44" s="1"/>
  <c r="I113" i="44"/>
  <c r="I126" i="44"/>
  <c r="I137" i="44"/>
  <c r="V158" i="44"/>
  <c r="K182" i="44"/>
  <c r="K193" i="44"/>
  <c r="M193" i="44" s="1"/>
  <c r="I232" i="44"/>
  <c r="K258" i="44"/>
  <c r="I267" i="44"/>
  <c r="V267" i="44"/>
  <c r="I58" i="44"/>
  <c r="I73" i="44"/>
  <c r="I95" i="44"/>
  <c r="M104" i="44"/>
  <c r="K112" i="44"/>
  <c r="I144" i="44"/>
  <c r="V144" i="44"/>
  <c r="I159" i="44"/>
  <c r="I170" i="44"/>
  <c r="M226" i="44"/>
  <c r="M230" i="44"/>
  <c r="V235" i="44"/>
  <c r="I235" i="44"/>
  <c r="M258" i="44"/>
  <c r="I48" i="44"/>
  <c r="H14" i="44"/>
  <c r="I5" i="44"/>
  <c r="G7" i="44"/>
  <c r="H7" i="44" s="1"/>
  <c r="G9" i="44"/>
  <c r="H9" i="44" s="1"/>
  <c r="V47" i="44"/>
  <c r="V48" i="44"/>
  <c r="V49" i="44"/>
  <c r="V50" i="44"/>
  <c r="I59" i="44"/>
  <c r="K74" i="44"/>
  <c r="I76" i="44"/>
  <c r="V77" i="44"/>
  <c r="V86" i="44"/>
  <c r="G97" i="44"/>
  <c r="V101" i="44"/>
  <c r="V102" i="44"/>
  <c r="M109" i="44"/>
  <c r="M112" i="44"/>
  <c r="V113" i="44"/>
  <c r="I116" i="44"/>
  <c r="K119" i="44"/>
  <c r="I125" i="44"/>
  <c r="I130" i="44"/>
  <c r="I132" i="44"/>
  <c r="I136" i="44"/>
  <c r="I140" i="44"/>
  <c r="I145" i="44"/>
  <c r="M192" i="44"/>
  <c r="V213" i="44"/>
  <c r="K225" i="44"/>
  <c r="K229" i="44"/>
  <c r="M248" i="44"/>
  <c r="G261" i="44"/>
  <c r="H261" i="44" s="1"/>
  <c r="K261" i="44"/>
  <c r="M261" i="44" s="1"/>
  <c r="V283" i="44"/>
  <c r="I283" i="44"/>
  <c r="K285" i="44"/>
  <c r="M285" i="44" s="1"/>
  <c r="G285" i="44"/>
  <c r="H285" i="44" s="1"/>
  <c r="I6" i="44"/>
  <c r="V28" i="44"/>
  <c r="V51" i="44"/>
  <c r="K53" i="44"/>
  <c r="M53" i="44" s="1"/>
  <c r="I54" i="44"/>
  <c r="I55" i="44"/>
  <c r="K59" i="44"/>
  <c r="I60" i="44"/>
  <c r="M71" i="44"/>
  <c r="I72" i="44"/>
  <c r="G74" i="44"/>
  <c r="H74" i="44" s="1"/>
  <c r="V83" i="44"/>
  <c r="V85" i="44"/>
  <c r="V87" i="44"/>
  <c r="M94" i="44"/>
  <c r="M97" i="44"/>
  <c r="V99" i="44"/>
  <c r="V108" i="44"/>
  <c r="M119" i="44"/>
  <c r="K131" i="44"/>
  <c r="K149" i="44"/>
  <c r="M183" i="44"/>
  <c r="H213" i="44"/>
  <c r="M225" i="44"/>
  <c r="G229" i="44"/>
  <c r="H229" i="44" s="1"/>
  <c r="K252" i="44"/>
  <c r="M252" i="44" s="1"/>
  <c r="K257" i="44"/>
  <c r="M257" i="44" s="1"/>
  <c r="H260" i="44"/>
  <c r="G277" i="44"/>
  <c r="H277" i="44" s="1"/>
  <c r="G289" i="44"/>
  <c r="H289" i="44" s="1"/>
  <c r="M340" i="44"/>
  <c r="M20" i="44"/>
  <c r="I21" i="44"/>
  <c r="H42" i="44"/>
  <c r="V76" i="44"/>
  <c r="H80" i="44"/>
  <c r="V82" i="44"/>
  <c r="V98" i="44"/>
  <c r="K110" i="44"/>
  <c r="I115" i="44"/>
  <c r="I121" i="44"/>
  <c r="K135" i="44"/>
  <c r="M135" i="44" s="1"/>
  <c r="V137" i="44"/>
  <c r="V147" i="44"/>
  <c r="K153" i="44"/>
  <c r="M153" i="44" s="1"/>
  <c r="I181" i="44"/>
  <c r="K224" i="44"/>
  <c r="M224" i="44" s="1"/>
  <c r="V275" i="44"/>
  <c r="I275" i="44"/>
  <c r="V36" i="44"/>
  <c r="I79" i="44"/>
  <c r="G110" i="44"/>
  <c r="H110" i="44" s="1"/>
  <c r="I129" i="44"/>
  <c r="V151" i="44"/>
  <c r="I157" i="44"/>
  <c r="M182" i="44"/>
  <c r="I188" i="44"/>
  <c r="V188" i="44"/>
  <c r="K228" i="44"/>
  <c r="M228" i="44" s="1"/>
  <c r="H346" i="44"/>
  <c r="I10" i="44"/>
  <c r="I16" i="44"/>
  <c r="V55" i="44"/>
  <c r="V56" i="44"/>
  <c r="V57" i="44"/>
  <c r="V58" i="44"/>
  <c r="I62" i="44"/>
  <c r="I63" i="44"/>
  <c r="V91" i="44"/>
  <c r="K130" i="44"/>
  <c r="V136" i="44"/>
  <c r="I160" i="44"/>
  <c r="V190" i="44"/>
  <c r="I218" i="44"/>
  <c r="K260" i="44"/>
  <c r="M260" i="44" s="1"/>
  <c r="G260" i="44"/>
  <c r="I268" i="44"/>
  <c r="V268" i="44"/>
  <c r="M74" i="44"/>
  <c r="I78" i="44"/>
  <c r="V127" i="44"/>
  <c r="M149" i="44"/>
  <c r="G152" i="44"/>
  <c r="I168" i="44"/>
  <c r="V171" i="44"/>
  <c r="G173" i="44"/>
  <c r="H173" i="44" s="1"/>
  <c r="G215" i="44"/>
  <c r="H215" i="44" s="1"/>
  <c r="K215" i="44"/>
  <c r="I234" i="44"/>
  <c r="M247" i="44"/>
  <c r="I23" i="44"/>
  <c r="I25" i="44"/>
  <c r="G27" i="44"/>
  <c r="H27" i="44" s="1"/>
  <c r="G28" i="44"/>
  <c r="H28" i="44" s="1"/>
  <c r="G29" i="44"/>
  <c r="H29" i="44" s="1"/>
  <c r="G30" i="44"/>
  <c r="H30" i="44" s="1"/>
  <c r="G31" i="44"/>
  <c r="H31" i="44" s="1"/>
  <c r="G70" i="44"/>
  <c r="H70" i="44" s="1"/>
  <c r="G71" i="44"/>
  <c r="H71" i="44" s="1"/>
  <c r="G72" i="44"/>
  <c r="H72" i="44" s="1"/>
  <c r="G94" i="44"/>
  <c r="H94" i="44" s="1"/>
  <c r="G108" i="44"/>
  <c r="H108" i="44" s="1"/>
  <c r="I138" i="44"/>
  <c r="G143" i="44"/>
  <c r="H143" i="44" s="1"/>
  <c r="G147" i="44"/>
  <c r="H147" i="44" s="1"/>
  <c r="K147" i="44"/>
  <c r="K148" i="44"/>
  <c r="M148" i="44" s="1"/>
  <c r="V169" i="44"/>
  <c r="K181" i="44"/>
  <c r="G185" i="44"/>
  <c r="H185" i="44" s="1"/>
  <c r="V196" i="44"/>
  <c r="G222" i="44"/>
  <c r="H222" i="44" s="1"/>
  <c r="K223" i="44"/>
  <c r="M223" i="44" s="1"/>
  <c r="G384" i="44"/>
  <c r="G19" i="44"/>
  <c r="H19" i="44" s="1"/>
  <c r="G20" i="44"/>
  <c r="H20" i="44" s="1"/>
  <c r="I22" i="44"/>
  <c r="G34" i="44"/>
  <c r="H34" i="44" s="1"/>
  <c r="K39" i="44"/>
  <c r="I42" i="44"/>
  <c r="G44" i="44"/>
  <c r="H44" i="44" s="1"/>
  <c r="I77" i="44"/>
  <c r="K80" i="44"/>
  <c r="M80" i="44" s="1"/>
  <c r="G115" i="44"/>
  <c r="H115" i="44" s="1"/>
  <c r="V121" i="44"/>
  <c r="V126" i="44"/>
  <c r="I141" i="44"/>
  <c r="V146" i="44"/>
  <c r="I146" i="44"/>
  <c r="K151" i="44"/>
  <c r="G180" i="44"/>
  <c r="H180" i="44" s="1"/>
  <c r="G181" i="44"/>
  <c r="H181" i="44" s="1"/>
  <c r="I208" i="44"/>
  <c r="I209" i="44"/>
  <c r="M218" i="44"/>
  <c r="K32" i="44"/>
  <c r="M32" i="44" s="1"/>
  <c r="G35" i="44"/>
  <c r="H35" i="44" s="1"/>
  <c r="G36" i="44"/>
  <c r="H36" i="44" s="1"/>
  <c r="G37" i="44"/>
  <c r="H37" i="44" s="1"/>
  <c r="G38" i="44"/>
  <c r="H38" i="44" s="1"/>
  <c r="G39" i="44"/>
  <c r="H39" i="44" s="1"/>
  <c r="G92" i="44"/>
  <c r="H92" i="44" s="1"/>
  <c r="G93" i="44"/>
  <c r="H93" i="44" s="1"/>
  <c r="V95" i="44"/>
  <c r="H99" i="44"/>
  <c r="V134" i="44"/>
  <c r="I155" i="44"/>
  <c r="G156" i="44"/>
  <c r="H156" i="44" s="1"/>
  <c r="K156" i="44"/>
  <c r="M156" i="44" s="1"/>
  <c r="I172" i="44"/>
  <c r="G179" i="44"/>
  <c r="H179" i="44" s="1"/>
  <c r="K179" i="44"/>
  <c r="V187" i="44"/>
  <c r="I187" i="44"/>
  <c r="K206" i="44"/>
  <c r="M206" i="44" s="1"/>
  <c r="I214" i="44"/>
  <c r="V214" i="44"/>
  <c r="G221" i="44"/>
  <c r="H221" i="44" s="1"/>
  <c r="V236" i="44"/>
  <c r="I236" i="44"/>
  <c r="K259" i="44"/>
  <c r="M259" i="44" s="1"/>
  <c r="G259" i="44"/>
  <c r="H259" i="44" s="1"/>
  <c r="K33" i="44"/>
  <c r="M33" i="44" s="1"/>
  <c r="G50" i="44"/>
  <c r="H50" i="44" s="1"/>
  <c r="G51" i="44"/>
  <c r="H51" i="44" s="1"/>
  <c r="I56" i="44"/>
  <c r="V75" i="44"/>
  <c r="I82" i="44"/>
  <c r="I98" i="44"/>
  <c r="V132" i="44"/>
  <c r="K137" i="44"/>
  <c r="M137" i="44" s="1"/>
  <c r="G137" i="44"/>
  <c r="H137" i="44" s="1"/>
  <c r="V159" i="44"/>
  <c r="H177" i="44"/>
  <c r="M181" i="44"/>
  <c r="I190" i="44"/>
  <c r="H258" i="44"/>
  <c r="K328" i="44"/>
  <c r="M328" i="44" s="1"/>
  <c r="G328" i="44"/>
  <c r="H328" i="44" s="1"/>
  <c r="V170" i="44"/>
  <c r="K212" i="44"/>
  <c r="M212" i="44" s="1"/>
  <c r="I212" i="44"/>
  <c r="I216" i="44"/>
  <c r="V216" i="44"/>
  <c r="M222" i="44"/>
  <c r="K40" i="44"/>
  <c r="H58" i="44"/>
  <c r="V25" i="44"/>
  <c r="M27" i="44"/>
  <c r="M28" i="44"/>
  <c r="M29" i="44"/>
  <c r="I35" i="44"/>
  <c r="I36" i="44"/>
  <c r="I37" i="44"/>
  <c r="I38" i="44"/>
  <c r="M39" i="44"/>
  <c r="M40" i="44"/>
  <c r="K41" i="44"/>
  <c r="M41" i="44" s="1"/>
  <c r="I50" i="44"/>
  <c r="I90" i="44"/>
  <c r="I93" i="44"/>
  <c r="I101" i="44"/>
  <c r="I102" i="44"/>
  <c r="K107" i="44"/>
  <c r="M107" i="44" s="1"/>
  <c r="H119" i="44"/>
  <c r="I133" i="44"/>
  <c r="I165" i="44"/>
  <c r="V167" i="44"/>
  <c r="I167" i="44"/>
  <c r="I171" i="44"/>
  <c r="I203" i="44"/>
  <c r="K217" i="44"/>
  <c r="M227" i="44"/>
  <c r="G230" i="44"/>
  <c r="H230" i="44" s="1"/>
  <c r="K250" i="44"/>
  <c r="M250" i="44" s="1"/>
  <c r="G286" i="44"/>
  <c r="H286" i="44" s="1"/>
  <c r="V30" i="44"/>
  <c r="V32" i="44"/>
  <c r="V42" i="44"/>
  <c r="I51" i="44"/>
  <c r="I85" i="44"/>
  <c r="I86" i="44"/>
  <c r="I91" i="44"/>
  <c r="H97" i="44"/>
  <c r="I99" i="44"/>
  <c r="K101" i="44"/>
  <c r="I103" i="44"/>
  <c r="I111" i="44"/>
  <c r="I114" i="44"/>
  <c r="I118" i="44"/>
  <c r="V145" i="44"/>
  <c r="I154" i="44"/>
  <c r="I163" i="44"/>
  <c r="H167" i="44"/>
  <c r="V168" i="44"/>
  <c r="K177" i="44"/>
  <c r="M177" i="44" s="1"/>
  <c r="M179" i="44"/>
  <c r="I189" i="44"/>
  <c r="V189" i="44"/>
  <c r="I191" i="44"/>
  <c r="V191" i="44"/>
  <c r="M217" i="44"/>
  <c r="I243" i="44"/>
  <c r="K243" i="44"/>
  <c r="M243" i="44" s="1"/>
  <c r="H257" i="44"/>
  <c r="V282" i="44"/>
  <c r="I282" i="44"/>
  <c r="G333" i="44"/>
  <c r="H333" i="44" s="1"/>
  <c r="K333" i="44"/>
  <c r="M333" i="44" s="1"/>
  <c r="M353" i="44"/>
  <c r="V31" i="44"/>
  <c r="V20" i="44"/>
  <c r="V43" i="44"/>
  <c r="I46" i="44"/>
  <c r="I47" i="44"/>
  <c r="M63" i="44"/>
  <c r="V70" i="44"/>
  <c r="I87" i="44"/>
  <c r="M92" i="44"/>
  <c r="V93" i="44"/>
  <c r="I96" i="44"/>
  <c r="K99" i="44"/>
  <c r="M101" i="44"/>
  <c r="V114" i="44"/>
  <c r="I127" i="44"/>
  <c r="M128" i="44"/>
  <c r="V131" i="44"/>
  <c r="M131" i="44"/>
  <c r="V133" i="44"/>
  <c r="V149" i="44"/>
  <c r="V160" i="44"/>
  <c r="G177" i="44"/>
  <c r="K178" i="44"/>
  <c r="M178" i="44" s="1"/>
  <c r="G183" i="44"/>
  <c r="H183" i="44" s="1"/>
  <c r="I245" i="44"/>
  <c r="V245" i="44"/>
  <c r="K249" i="44"/>
  <c r="M249" i="44" s="1"/>
  <c r="M320" i="44"/>
  <c r="H89" i="44"/>
  <c r="I142" i="44"/>
  <c r="H152" i="44"/>
  <c r="I161" i="44"/>
  <c r="V184" i="44"/>
  <c r="V193" i="44"/>
  <c r="H198" i="44"/>
  <c r="H205" i="44"/>
  <c r="V217" i="44"/>
  <c r="V218" i="44"/>
  <c r="V226" i="44"/>
  <c r="V227" i="44"/>
  <c r="V229" i="44"/>
  <c r="G241" i="44"/>
  <c r="H241" i="44" s="1"/>
  <c r="H281" i="44"/>
  <c r="V306" i="44"/>
  <c r="K330" i="44"/>
  <c r="H343" i="44"/>
  <c r="I348" i="44"/>
  <c r="V350" i="44"/>
  <c r="M357" i="44"/>
  <c r="G370" i="44"/>
  <c r="I386" i="44"/>
  <c r="V386" i="44"/>
  <c r="V395" i="44"/>
  <c r="I414" i="44"/>
  <c r="V414" i="44"/>
  <c r="M418" i="44"/>
  <c r="I428" i="44"/>
  <c r="K439" i="44"/>
  <c r="G448" i="44"/>
  <c r="I288" i="44"/>
  <c r="I292" i="44"/>
  <c r="I298" i="44"/>
  <c r="I303" i="44"/>
  <c r="K348" i="44"/>
  <c r="M348" i="44" s="1"/>
  <c r="V359" i="44"/>
  <c r="I374" i="44"/>
  <c r="V433" i="44"/>
  <c r="I433" i="44"/>
  <c r="M439" i="44"/>
  <c r="G530" i="44"/>
  <c r="H530" i="44" s="1"/>
  <c r="V195" i="44"/>
  <c r="M195" i="44"/>
  <c r="G262" i="44"/>
  <c r="V284" i="44"/>
  <c r="G290" i="44"/>
  <c r="I291" i="44"/>
  <c r="G311" i="44"/>
  <c r="H311" i="44" s="1"/>
  <c r="I313" i="44"/>
  <c r="M314" i="44"/>
  <c r="V327" i="44"/>
  <c r="G334" i="44"/>
  <c r="H334" i="44" s="1"/>
  <c r="G360" i="44"/>
  <c r="H360" i="44" s="1"/>
  <c r="K365" i="44"/>
  <c r="I380" i="44"/>
  <c r="G394" i="44"/>
  <c r="V399" i="44"/>
  <c r="M405" i="44"/>
  <c r="I405" i="44"/>
  <c r="M468" i="44"/>
  <c r="K205" i="44"/>
  <c r="M205" i="44" s="1"/>
  <c r="K244" i="44"/>
  <c r="M244" i="44" s="1"/>
  <c r="I274" i="44"/>
  <c r="K281" i="44"/>
  <c r="M281" i="44" s="1"/>
  <c r="V300" i="44"/>
  <c r="I312" i="44"/>
  <c r="I329" i="44"/>
  <c r="K343" i="44"/>
  <c r="M343" i="44" s="1"/>
  <c r="K345" i="44"/>
  <c r="M345" i="44" s="1"/>
  <c r="I351" i="44"/>
  <c r="G365" i="44"/>
  <c r="H365" i="44" s="1"/>
  <c r="I366" i="44"/>
  <c r="K369" i="44"/>
  <c r="M369" i="44" s="1"/>
  <c r="I379" i="44"/>
  <c r="V380" i="44"/>
  <c r="M438" i="44"/>
  <c r="K197" i="44"/>
  <c r="M197" i="44" s="1"/>
  <c r="G197" i="44"/>
  <c r="H197" i="44" s="1"/>
  <c r="M241" i="44"/>
  <c r="H248" i="44"/>
  <c r="I263" i="44"/>
  <c r="I264" i="44"/>
  <c r="I278" i="44"/>
  <c r="V299" i="44"/>
  <c r="H302" i="44"/>
  <c r="I311" i="44"/>
  <c r="I347" i="44"/>
  <c r="V349" i="44"/>
  <c r="M349" i="44"/>
  <c r="V353" i="44"/>
  <c r="I356" i="44"/>
  <c r="M370" i="44"/>
  <c r="K390" i="44"/>
  <c r="M390" i="44" s="1"/>
  <c r="G390" i="44"/>
  <c r="H390" i="44" s="1"/>
  <c r="V391" i="44"/>
  <c r="V416" i="44"/>
  <c r="I416" i="44"/>
  <c r="V427" i="44"/>
  <c r="I427" i="44"/>
  <c r="I431" i="44"/>
  <c r="V431" i="44"/>
  <c r="H435" i="44"/>
  <c r="H437" i="44"/>
  <c r="G463" i="44"/>
  <c r="K463" i="44"/>
  <c r="H225" i="44"/>
  <c r="I246" i="44"/>
  <c r="H278" i="44"/>
  <c r="M286" i="44"/>
  <c r="M290" i="44"/>
  <c r="V292" i="44"/>
  <c r="I295" i="44"/>
  <c r="V298" i="44"/>
  <c r="I321" i="44"/>
  <c r="V358" i="44"/>
  <c r="V362" i="44"/>
  <c r="V383" i="44"/>
  <c r="I383" i="44"/>
  <c r="I407" i="44"/>
  <c r="V407" i="44"/>
  <c r="V443" i="44"/>
  <c r="I443" i="44"/>
  <c r="V451" i="44"/>
  <c r="I451" i="44"/>
  <c r="G460" i="44"/>
  <c r="H460" i="44" s="1"/>
  <c r="I277" i="44"/>
  <c r="H331" i="44"/>
  <c r="V372" i="44"/>
  <c r="G405" i="44"/>
  <c r="H405" i="44" s="1"/>
  <c r="K405" i="44"/>
  <c r="V274" i="44"/>
  <c r="I284" i="44"/>
  <c r="K287" i="44"/>
  <c r="M287" i="44" s="1"/>
  <c r="V312" i="44"/>
  <c r="G326" i="44"/>
  <c r="H326" i="44" s="1"/>
  <c r="M334" i="44"/>
  <c r="M365" i="44"/>
  <c r="H382" i="44"/>
  <c r="I385" i="44"/>
  <c r="V385" i="44"/>
  <c r="G399" i="44"/>
  <c r="H399" i="44" s="1"/>
  <c r="K445" i="44"/>
  <c r="G445" i="44"/>
  <c r="H445" i="44" s="1"/>
  <c r="V447" i="44"/>
  <c r="I447" i="44"/>
  <c r="V276" i="44"/>
  <c r="K278" i="44"/>
  <c r="M278" i="44" s="1"/>
  <c r="M280" i="44"/>
  <c r="G287" i="44"/>
  <c r="H287" i="44" s="1"/>
  <c r="I294" i="44"/>
  <c r="I306" i="44"/>
  <c r="I320" i="44"/>
  <c r="I325" i="44"/>
  <c r="I330" i="44"/>
  <c r="H337" i="44"/>
  <c r="G341" i="44"/>
  <c r="H341" i="44" s="1"/>
  <c r="V348" i="44"/>
  <c r="V352" i="44"/>
  <c r="I354" i="44"/>
  <c r="I363" i="44"/>
  <c r="K368" i="44"/>
  <c r="M368" i="44" s="1"/>
  <c r="V409" i="44"/>
  <c r="I409" i="44"/>
  <c r="M409" i="44"/>
  <c r="G410" i="44"/>
  <c r="H410" i="44" s="1"/>
  <c r="G435" i="44"/>
  <c r="H538" i="44"/>
  <c r="I361" i="44"/>
  <c r="V361" i="44"/>
  <c r="K407" i="44"/>
  <c r="G422" i="44"/>
  <c r="H422" i="44" s="1"/>
  <c r="K422" i="44"/>
  <c r="M422" i="44" s="1"/>
  <c r="K457" i="44"/>
  <c r="G457" i="44"/>
  <c r="H457" i="44" s="1"/>
  <c r="I299" i="44"/>
  <c r="G331" i="44"/>
  <c r="G340" i="44"/>
  <c r="H340" i="44" s="1"/>
  <c r="M342" i="44"/>
  <c r="G358" i="44"/>
  <c r="H358" i="44" s="1"/>
  <c r="G362" i="44"/>
  <c r="I373" i="44"/>
  <c r="I378" i="44"/>
  <c r="M389" i="44"/>
  <c r="K392" i="44"/>
  <c r="G392" i="44"/>
  <c r="H392" i="44" s="1"/>
  <c r="K396" i="44"/>
  <c r="G407" i="44"/>
  <c r="H407" i="44" s="1"/>
  <c r="V415" i="44"/>
  <c r="I415" i="44"/>
  <c r="H434" i="44"/>
  <c r="H456" i="44"/>
  <c r="V305" i="44"/>
  <c r="I305" i="44"/>
  <c r="V313" i="44"/>
  <c r="H314" i="44"/>
  <c r="V329" i="44"/>
  <c r="G339" i="44"/>
  <c r="H339" i="44" s="1"/>
  <c r="G357" i="44"/>
  <c r="H357" i="44" s="1"/>
  <c r="M363" i="44"/>
  <c r="V366" i="44"/>
  <c r="G367" i="44"/>
  <c r="H367" i="44" s="1"/>
  <c r="G381" i="44"/>
  <c r="H381" i="44" s="1"/>
  <c r="K381" i="44"/>
  <c r="M381" i="44" s="1"/>
  <c r="G382" i="44"/>
  <c r="M396" i="44"/>
  <c r="M399" i="44"/>
  <c r="I406" i="44"/>
  <c r="I432" i="44"/>
  <c r="V432" i="44"/>
  <c r="M457" i="44"/>
  <c r="G284" i="44"/>
  <c r="H284" i="44" s="1"/>
  <c r="K298" i="44"/>
  <c r="G298" i="44"/>
  <c r="G301" i="44"/>
  <c r="H301" i="44" s="1"/>
  <c r="V347" i="44"/>
  <c r="V351" i="44"/>
  <c r="I400" i="44"/>
  <c r="K409" i="44"/>
  <c r="K412" i="44"/>
  <c r="M412" i="44" s="1"/>
  <c r="G412" i="44"/>
  <c r="H412" i="44" s="1"/>
  <c r="V428" i="44"/>
  <c r="H298" i="44"/>
  <c r="G323" i="44"/>
  <c r="M331" i="44"/>
  <c r="M360" i="44"/>
  <c r="V360" i="44"/>
  <c r="M373" i="44"/>
  <c r="I391" i="44"/>
  <c r="I394" i="44"/>
  <c r="I395" i="44"/>
  <c r="G409" i="44"/>
  <c r="H409" i="44" s="1"/>
  <c r="V417" i="44"/>
  <c r="I417" i="44"/>
  <c r="I430" i="44"/>
  <c r="V430" i="44"/>
  <c r="G434" i="44"/>
  <c r="K434" i="44"/>
  <c r="H448" i="44"/>
  <c r="K456" i="44"/>
  <c r="G456" i="44"/>
  <c r="V143" i="44"/>
  <c r="I143" i="44"/>
  <c r="H153" i="44"/>
  <c r="K162" i="44"/>
  <c r="M162" i="44" s="1"/>
  <c r="G162" i="44"/>
  <c r="H162" i="44" s="1"/>
  <c r="M184" i="44"/>
  <c r="V185" i="44"/>
  <c r="V194" i="44"/>
  <c r="M221" i="44"/>
  <c r="M229" i="44"/>
  <c r="V230" i="44"/>
  <c r="H262" i="44"/>
  <c r="H290" i="44"/>
  <c r="I300" i="44"/>
  <c r="I304" i="44"/>
  <c r="G315" i="44"/>
  <c r="K317" i="44"/>
  <c r="M317" i="44" s="1"/>
  <c r="K318" i="44"/>
  <c r="M318" i="44" s="1"/>
  <c r="V328" i="44"/>
  <c r="K337" i="44"/>
  <c r="M337" i="44" s="1"/>
  <c r="I352" i="44"/>
  <c r="M362" i="44"/>
  <c r="I372" i="44"/>
  <c r="I384" i="44"/>
  <c r="G421" i="44"/>
  <c r="H421" i="44" s="1"/>
  <c r="K421" i="44"/>
  <c r="M421" i="44" s="1"/>
  <c r="V458" i="44"/>
  <c r="I458" i="44"/>
  <c r="I152" i="44"/>
  <c r="M176" i="44"/>
  <c r="H199" i="44"/>
  <c r="K242" i="44"/>
  <c r="M242" i="44" s="1"/>
  <c r="V246" i="44"/>
  <c r="V247" i="44"/>
  <c r="H254" i="44"/>
  <c r="I270" i="44"/>
  <c r="I276" i="44"/>
  <c r="V277" i="44"/>
  <c r="V286" i="44"/>
  <c r="I289" i="44"/>
  <c r="I297" i="44"/>
  <c r="G309" i="44"/>
  <c r="H309" i="44" s="1"/>
  <c r="K309" i="44"/>
  <c r="M309" i="44" s="1"/>
  <c r="V333" i="44"/>
  <c r="M358" i="44"/>
  <c r="H384" i="44"/>
  <c r="I408" i="44"/>
  <c r="V408" i="44"/>
  <c r="I411" i="44"/>
  <c r="V411" i="44"/>
  <c r="M434" i="44"/>
  <c r="V175" i="44"/>
  <c r="M175" i="44"/>
  <c r="V203" i="44"/>
  <c r="M203" i="44"/>
  <c r="V240" i="44"/>
  <c r="M240" i="44"/>
  <c r="H323" i="44"/>
  <c r="V341" i="44"/>
  <c r="M341" i="44"/>
  <c r="V364" i="44"/>
  <c r="I404" i="44"/>
  <c r="M410" i="44"/>
  <c r="M444" i="44"/>
  <c r="H463" i="44"/>
  <c r="I479" i="44"/>
  <c r="I499" i="44"/>
  <c r="I503" i="44"/>
  <c r="V520" i="44"/>
  <c r="M547" i="44"/>
  <c r="V483" i="44"/>
  <c r="V497" i="44"/>
  <c r="V517" i="44"/>
  <c r="I517" i="44"/>
  <c r="V555" i="44"/>
  <c r="I561" i="44"/>
  <c r="G585" i="44"/>
  <c r="H585" i="44" s="1"/>
  <c r="M459" i="44"/>
  <c r="I475" i="44"/>
  <c r="G480" i="44"/>
  <c r="V509" i="44"/>
  <c r="I509" i="44"/>
  <c r="V532" i="44"/>
  <c r="V536" i="44"/>
  <c r="G538" i="44"/>
  <c r="I557" i="44"/>
  <c r="H233" i="44"/>
  <c r="K302" i="44"/>
  <c r="M302" i="44" s="1"/>
  <c r="H362" i="44"/>
  <c r="V393" i="44"/>
  <c r="H394" i="44"/>
  <c r="V404" i="44"/>
  <c r="V429" i="44"/>
  <c r="G446" i="44"/>
  <c r="I486" i="44"/>
  <c r="I494" i="44"/>
  <c r="V519" i="44"/>
  <c r="G527" i="44"/>
  <c r="H527" i="44" s="1"/>
  <c r="G533" i="44"/>
  <c r="H533" i="44" s="1"/>
  <c r="M541" i="44"/>
  <c r="I541" i="44"/>
  <c r="I542" i="44"/>
  <c r="G552" i="44"/>
  <c r="H370" i="44"/>
  <c r="K375" i="44"/>
  <c r="M375" i="44" s="1"/>
  <c r="K387" i="44"/>
  <c r="M387" i="44" s="1"/>
  <c r="M392" i="44"/>
  <c r="K419" i="44"/>
  <c r="I425" i="44"/>
  <c r="H439" i="44"/>
  <c r="V464" i="44"/>
  <c r="K479" i="44"/>
  <c r="V489" i="44"/>
  <c r="I489" i="44"/>
  <c r="I498" i="44"/>
  <c r="I506" i="44"/>
  <c r="V516" i="44"/>
  <c r="I516" i="44"/>
  <c r="H545" i="44"/>
  <c r="V579" i="44"/>
  <c r="I449" i="44"/>
  <c r="I461" i="44"/>
  <c r="V461" i="44"/>
  <c r="I512" i="44"/>
  <c r="I521" i="44"/>
  <c r="M525" i="44"/>
  <c r="I529" i="44"/>
  <c r="V549" i="44"/>
  <c r="I549" i="44"/>
  <c r="K556" i="44"/>
  <c r="M556" i="44" s="1"/>
  <c r="H563" i="44"/>
  <c r="V569" i="44"/>
  <c r="I569" i="44"/>
  <c r="G575" i="44"/>
  <c r="K575" i="44"/>
  <c r="M426" i="44"/>
  <c r="M446" i="44"/>
  <c r="M463" i="44"/>
  <c r="I467" i="44"/>
  <c r="H468" i="44"/>
  <c r="K472" i="44"/>
  <c r="M472" i="44" s="1"/>
  <c r="V482" i="44"/>
  <c r="I483" i="44"/>
  <c r="I511" i="44"/>
  <c r="V535" i="44"/>
  <c r="V551" i="44"/>
  <c r="I551" i="44"/>
  <c r="K577" i="44"/>
  <c r="M577" i="44" s="1"/>
  <c r="G577" i="44"/>
  <c r="H577" i="44" s="1"/>
  <c r="M456" i="44"/>
  <c r="H482" i="44"/>
  <c r="I515" i="44"/>
  <c r="I526" i="44"/>
  <c r="K541" i="44"/>
  <c r="I566" i="44"/>
  <c r="I574" i="44"/>
  <c r="G623" i="44"/>
  <c r="I476" i="44"/>
  <c r="V476" i="44"/>
  <c r="M479" i="44"/>
  <c r="I497" i="44"/>
  <c r="V508" i="44"/>
  <c r="I508" i="44"/>
  <c r="I520" i="44"/>
  <c r="V572" i="44"/>
  <c r="I377" i="44"/>
  <c r="V377" i="44"/>
  <c r="M419" i="44"/>
  <c r="K450" i="44"/>
  <c r="M450" i="44" s="1"/>
  <c r="V488" i="44"/>
  <c r="I488" i="44"/>
  <c r="I502" i="44"/>
  <c r="V505" i="44"/>
  <c r="I536" i="44"/>
  <c r="M537" i="44"/>
  <c r="V539" i="44"/>
  <c r="I539" i="44"/>
  <c r="G540" i="44"/>
  <c r="H540" i="44" s="1"/>
  <c r="K559" i="44"/>
  <c r="V475" i="44"/>
  <c r="I478" i="44"/>
  <c r="G482" i="44"/>
  <c r="K482" i="44"/>
  <c r="M482" i="44" s="1"/>
  <c r="I491" i="44"/>
  <c r="I514" i="44"/>
  <c r="I532" i="44"/>
  <c r="I534" i="44"/>
  <c r="V534" i="44"/>
  <c r="K551" i="44"/>
  <c r="G551" i="44"/>
  <c r="H551" i="44" s="1"/>
  <c r="G583" i="44"/>
  <c r="H583" i="44" s="1"/>
  <c r="G466" i="44"/>
  <c r="H466" i="44" s="1"/>
  <c r="V481" i="44"/>
  <c r="I481" i="44"/>
  <c r="I519" i="44"/>
  <c r="V542" i="44"/>
  <c r="V557" i="44"/>
  <c r="K566" i="44"/>
  <c r="G566" i="44"/>
  <c r="H566" i="44" s="1"/>
  <c r="V425" i="44"/>
  <c r="V484" i="44"/>
  <c r="I484" i="44"/>
  <c r="I500" i="44"/>
  <c r="V500" i="44"/>
  <c r="V510" i="44"/>
  <c r="I510" i="44"/>
  <c r="V511" i="44"/>
  <c r="G528" i="44"/>
  <c r="H528" i="44" s="1"/>
  <c r="G553" i="44"/>
  <c r="H553" i="44" s="1"/>
  <c r="I572" i="44"/>
  <c r="V576" i="44"/>
  <c r="I576" i="44"/>
  <c r="H578" i="44"/>
  <c r="H580" i="44"/>
  <c r="G588" i="44"/>
  <c r="H588" i="44" s="1"/>
  <c r="M367" i="44"/>
  <c r="V457" i="44"/>
  <c r="I466" i="44"/>
  <c r="I485" i="44"/>
  <c r="I501" i="44"/>
  <c r="I513" i="44"/>
  <c r="V529" i="44"/>
  <c r="K535" i="44"/>
  <c r="G547" i="44"/>
  <c r="H547" i="44" s="1"/>
  <c r="V582" i="44"/>
  <c r="I582" i="44"/>
  <c r="H315" i="44"/>
  <c r="V368" i="44"/>
  <c r="V387" i="44"/>
  <c r="V412" i="44"/>
  <c r="H423" i="44"/>
  <c r="I435" i="44"/>
  <c r="V437" i="44"/>
  <c r="I448" i="44"/>
  <c r="V449" i="44"/>
  <c r="V455" i="44"/>
  <c r="H480" i="44"/>
  <c r="V487" i="44"/>
  <c r="I487" i="44"/>
  <c r="I507" i="44"/>
  <c r="I518" i="44"/>
  <c r="V521" i="44"/>
  <c r="H525" i="44"/>
  <c r="I527" i="44"/>
  <c r="I533" i="44"/>
  <c r="V533" i="44"/>
  <c r="V550" i="44"/>
  <c r="I550" i="44"/>
  <c r="I552" i="44"/>
  <c r="V552" i="44"/>
  <c r="V321" i="44"/>
  <c r="M321" i="44"/>
  <c r="V367" i="44"/>
  <c r="V392" i="44"/>
  <c r="I429" i="44"/>
  <c r="V436" i="44"/>
  <c r="I445" i="44"/>
  <c r="V445" i="44"/>
  <c r="M445" i="44"/>
  <c r="H446" i="44"/>
  <c r="I460" i="44"/>
  <c r="V463" i="44"/>
  <c r="I463" i="44"/>
  <c r="I465" i="44"/>
  <c r="M477" i="44"/>
  <c r="V485" i="44"/>
  <c r="V490" i="44"/>
  <c r="V492" i="44"/>
  <c r="V501" i="44"/>
  <c r="I530" i="44"/>
  <c r="V530" i="44"/>
  <c r="M544" i="44"/>
  <c r="H552" i="44"/>
  <c r="G580" i="44"/>
  <c r="K580" i="44"/>
  <c r="M580" i="44" s="1"/>
  <c r="H616" i="44"/>
  <c r="V478" i="44"/>
  <c r="G496" i="44"/>
  <c r="H496" i="44" s="1"/>
  <c r="M540" i="44"/>
  <c r="V544" i="44"/>
  <c r="K571" i="44"/>
  <c r="M571" i="44" s="1"/>
  <c r="I578" i="44"/>
  <c r="M586" i="44"/>
  <c r="I591" i="44"/>
  <c r="I597" i="44"/>
  <c r="I603" i="44"/>
  <c r="G606" i="44"/>
  <c r="K618" i="44"/>
  <c r="M618" i="44" s="1"/>
  <c r="H623" i="44"/>
  <c r="I641" i="44"/>
  <c r="V641" i="44"/>
  <c r="H668" i="44"/>
  <c r="H697" i="44"/>
  <c r="G596" i="44"/>
  <c r="H596" i="44" s="1"/>
  <c r="K596" i="44"/>
  <c r="V599" i="44"/>
  <c r="I599" i="44"/>
  <c r="K605" i="44"/>
  <c r="M605" i="44" s="1"/>
  <c r="G605" i="44"/>
  <c r="H605" i="44" s="1"/>
  <c r="G608" i="44"/>
  <c r="H608" i="44" s="1"/>
  <c r="K608" i="44"/>
  <c r="I611" i="44"/>
  <c r="G627" i="44"/>
  <c r="H627" i="44" s="1"/>
  <c r="K627" i="44"/>
  <c r="M627" i="44" s="1"/>
  <c r="G628" i="44"/>
  <c r="K666" i="44"/>
  <c r="H689" i="44"/>
  <c r="H701" i="44"/>
  <c r="V554" i="44"/>
  <c r="K595" i="44"/>
  <c r="G595" i="44"/>
  <c r="H595" i="44" s="1"/>
  <c r="G666" i="44"/>
  <c r="V687" i="44"/>
  <c r="I687" i="44"/>
  <c r="H477" i="44"/>
  <c r="I523" i="44"/>
  <c r="M553" i="44"/>
  <c r="V553" i="44"/>
  <c r="I573" i="44"/>
  <c r="V573" i="44"/>
  <c r="I577" i="44"/>
  <c r="G578" i="44"/>
  <c r="K586" i="44"/>
  <c r="V630" i="44"/>
  <c r="K641" i="44"/>
  <c r="H665" i="44"/>
  <c r="M666" i="44"/>
  <c r="H700" i="44"/>
  <c r="V602" i="44"/>
  <c r="I602" i="44"/>
  <c r="V607" i="44"/>
  <c r="G635" i="44"/>
  <c r="H635" i="44" s="1"/>
  <c r="K635" i="44"/>
  <c r="M635" i="44" s="1"/>
  <c r="G641" i="44"/>
  <c r="H641" i="44" s="1"/>
  <c r="K643" i="44"/>
  <c r="G643" i="44"/>
  <c r="H643" i="44" s="1"/>
  <c r="H645" i="44"/>
  <c r="V684" i="44"/>
  <c r="I684" i="44"/>
  <c r="G701" i="44"/>
  <c r="K701" i="44"/>
  <c r="V585" i="44"/>
  <c r="H607" i="44"/>
  <c r="I659" i="44"/>
  <c r="V659" i="44"/>
  <c r="G732" i="44"/>
  <c r="H732" i="44" s="1"/>
  <c r="G615" i="44"/>
  <c r="H615" i="44" s="1"/>
  <c r="K615" i="44"/>
  <c r="M615" i="44" s="1"/>
  <c r="V621" i="44"/>
  <c r="V642" i="44"/>
  <c r="V653" i="44"/>
  <c r="I653" i="44"/>
  <c r="M701" i="44"/>
  <c r="I609" i="44"/>
  <c r="I681" i="44"/>
  <c r="V681" i="44"/>
  <c r="M595" i="44"/>
  <c r="V597" i="44"/>
  <c r="K607" i="44"/>
  <c r="I634" i="44"/>
  <c r="K634" i="44"/>
  <c r="M634" i="44" s="1"/>
  <c r="I648" i="44"/>
  <c r="K648" i="44"/>
  <c r="K594" i="44"/>
  <c r="M594" i="44" s="1"/>
  <c r="G594" i="44"/>
  <c r="H594" i="44" s="1"/>
  <c r="G598" i="44"/>
  <c r="H598" i="44" s="1"/>
  <c r="G607" i="44"/>
  <c r="I613" i="44"/>
  <c r="K625" i="44"/>
  <c r="M625" i="44" s="1"/>
  <c r="M648" i="44"/>
  <c r="I655" i="44"/>
  <c r="K655" i="44"/>
  <c r="M655" i="44" s="1"/>
  <c r="V662" i="44"/>
  <c r="I581" i="44"/>
  <c r="I607" i="44"/>
  <c r="G620" i="44"/>
  <c r="H620" i="44" s="1"/>
  <c r="K622" i="44"/>
  <c r="I630" i="44"/>
  <c r="I651" i="44"/>
  <c r="V660" i="44"/>
  <c r="V688" i="44"/>
  <c r="I688" i="44"/>
  <c r="K601" i="44"/>
  <c r="I644" i="44"/>
  <c r="V654" i="44"/>
  <c r="V664" i="44"/>
  <c r="I664" i="44"/>
  <c r="M478" i="44"/>
  <c r="V524" i="44"/>
  <c r="I560" i="44"/>
  <c r="V560" i="44"/>
  <c r="K565" i="44"/>
  <c r="M565" i="44" s="1"/>
  <c r="M575" i="44"/>
  <c r="V581" i="44"/>
  <c r="I583" i="44"/>
  <c r="I585" i="44"/>
  <c r="G601" i="44"/>
  <c r="H601" i="44" s="1"/>
  <c r="I604" i="44"/>
  <c r="H606" i="44"/>
  <c r="K669" i="44"/>
  <c r="G669" i="44"/>
  <c r="H669" i="44" s="1"/>
  <c r="M538" i="44"/>
  <c r="V559" i="44"/>
  <c r="H560" i="44"/>
  <c r="G565" i="44"/>
  <c r="H565" i="44" s="1"/>
  <c r="V568" i="44"/>
  <c r="H575" i="44"/>
  <c r="V589" i="44"/>
  <c r="I593" i="44"/>
  <c r="M596" i="44"/>
  <c r="I608" i="44"/>
  <c r="V608" i="44"/>
  <c r="V612" i="44"/>
  <c r="I612" i="44"/>
  <c r="H636" i="44"/>
  <c r="I640" i="44"/>
  <c r="I642" i="44"/>
  <c r="I657" i="44"/>
  <c r="I690" i="44"/>
  <c r="V690" i="44"/>
  <c r="V699" i="44"/>
  <c r="I558" i="44"/>
  <c r="V558" i="44"/>
  <c r="K587" i="44"/>
  <c r="M601" i="44"/>
  <c r="G616" i="44"/>
  <c r="K616" i="44"/>
  <c r="M616" i="44" s="1"/>
  <c r="I621" i="44"/>
  <c r="V623" i="44"/>
  <c r="I623" i="44"/>
  <c r="K631" i="44"/>
  <c r="M631" i="44" s="1"/>
  <c r="I662" i="44"/>
  <c r="K570" i="44"/>
  <c r="M570" i="44" s="1"/>
  <c r="M587" i="44"/>
  <c r="V600" i="44"/>
  <c r="I600" i="44"/>
  <c r="V639" i="44"/>
  <c r="G668" i="44"/>
  <c r="M669" i="44"/>
  <c r="K692" i="44"/>
  <c r="M692" i="44" s="1"/>
  <c r="V695" i="44"/>
  <c r="V724" i="44"/>
  <c r="K729" i="44"/>
  <c r="M729" i="44" s="1"/>
  <c r="G729" i="44"/>
  <c r="H729" i="44" s="1"/>
  <c r="K735" i="44"/>
  <c r="M735" i="44" s="1"/>
  <c r="G735" i="44"/>
  <c r="I743" i="44"/>
  <c r="H758" i="44"/>
  <c r="K707" i="44"/>
  <c r="M707" i="44" s="1"/>
  <c r="G707" i="44"/>
  <c r="V718" i="44"/>
  <c r="M718" i="44"/>
  <c r="H821" i="44"/>
  <c r="G822" i="44"/>
  <c r="I709" i="44"/>
  <c r="V709" i="44"/>
  <c r="H740" i="44"/>
  <c r="G776" i="44"/>
  <c r="I859" i="44"/>
  <c r="K859" i="44"/>
  <c r="I638" i="44"/>
  <c r="I645" i="44"/>
  <c r="K677" i="44"/>
  <c r="M677" i="44" s="1"/>
  <c r="M714" i="44"/>
  <c r="H734" i="44"/>
  <c r="K663" i="44"/>
  <c r="M663" i="44" s="1"/>
  <c r="G663" i="44"/>
  <c r="H663" i="44" s="1"/>
  <c r="V666" i="44"/>
  <c r="I666" i="44"/>
  <c r="K695" i="44"/>
  <c r="G695" i="44"/>
  <c r="H695" i="44" s="1"/>
  <c r="I697" i="44"/>
  <c r="M697" i="44"/>
  <c r="I712" i="44"/>
  <c r="V712" i="44"/>
  <c r="I728" i="44"/>
  <c r="V793" i="44"/>
  <c r="I793" i="44"/>
  <c r="K839" i="44"/>
  <c r="M839" i="44" s="1"/>
  <c r="I839" i="44"/>
  <c r="K718" i="44"/>
  <c r="G718" i="44"/>
  <c r="H718" i="44" s="1"/>
  <c r="V736" i="44"/>
  <c r="I736" i="44"/>
  <c r="M802" i="44"/>
  <c r="M832" i="44"/>
  <c r="K837" i="44"/>
  <c r="M837" i="44" s="1"/>
  <c r="G837" i="44"/>
  <c r="H837" i="44" s="1"/>
  <c r="I731" i="44"/>
  <c r="K734" i="44"/>
  <c r="G740" i="44"/>
  <c r="H764" i="44"/>
  <c r="I788" i="44"/>
  <c r="K788" i="44"/>
  <c r="M728" i="44"/>
  <c r="I850" i="44"/>
  <c r="V850" i="44"/>
  <c r="K697" i="44"/>
  <c r="G706" i="44"/>
  <c r="H706" i="44" s="1"/>
  <c r="G720" i="44"/>
  <c r="H720" i="44" s="1"/>
  <c r="K720" i="44"/>
  <c r="M720" i="44" s="1"/>
  <c r="I723" i="44"/>
  <c r="H725" i="44"/>
  <c r="G744" i="44"/>
  <c r="H744" i="44" s="1"/>
  <c r="V652" i="44"/>
  <c r="K689" i="44"/>
  <c r="M689" i="44" s="1"/>
  <c r="I696" i="44"/>
  <c r="V696" i="44"/>
  <c r="I711" i="44"/>
  <c r="V711" i="44"/>
  <c r="I717" i="44"/>
  <c r="V717" i="44"/>
  <c r="M727" i="44"/>
  <c r="I737" i="44"/>
  <c r="V737" i="44"/>
  <c r="G761" i="44"/>
  <c r="K847" i="44"/>
  <c r="G847" i="44"/>
  <c r="H847" i="44" s="1"/>
  <c r="K590" i="44"/>
  <c r="M590" i="44" s="1"/>
  <c r="G590" i="44"/>
  <c r="H590" i="44" s="1"/>
  <c r="I606" i="44"/>
  <c r="K614" i="44"/>
  <c r="M614" i="44" s="1"/>
  <c r="I668" i="44"/>
  <c r="G679" i="44"/>
  <c r="H679" i="44" s="1"/>
  <c r="H692" i="44"/>
  <c r="V697" i="44"/>
  <c r="M706" i="44"/>
  <c r="V739" i="44"/>
  <c r="I739" i="44"/>
  <c r="H714" i="44"/>
  <c r="I732" i="44"/>
  <c r="V732" i="44"/>
  <c r="G842" i="44"/>
  <c r="H842" i="44" s="1"/>
  <c r="V563" i="44"/>
  <c r="H589" i="44"/>
  <c r="I601" i="44"/>
  <c r="V638" i="44"/>
  <c r="H676" i="44"/>
  <c r="G703" i="44"/>
  <c r="H703" i="44" s="1"/>
  <c r="K703" i="44"/>
  <c r="M703" i="44" s="1"/>
  <c r="M705" i="44"/>
  <c r="V816" i="44"/>
  <c r="I816" i="44"/>
  <c r="V588" i="44"/>
  <c r="M598" i="44"/>
  <c r="V680" i="44"/>
  <c r="I691" i="44"/>
  <c r="V698" i="44"/>
  <c r="V708" i="44"/>
  <c r="I715" i="44"/>
  <c r="V723" i="44"/>
  <c r="K741" i="44"/>
  <c r="M741" i="44" s="1"/>
  <c r="G741" i="44"/>
  <c r="I754" i="44"/>
  <c r="V754" i="44"/>
  <c r="V776" i="44"/>
  <c r="G825" i="44"/>
  <c r="H825" i="44" s="1"/>
  <c r="V667" i="44"/>
  <c r="M679" i="44"/>
  <c r="K725" i="44"/>
  <c r="M725" i="44" s="1"/>
  <c r="I748" i="44"/>
  <c r="V748" i="44"/>
  <c r="I624" i="44"/>
  <c r="H625" i="44"/>
  <c r="I670" i="44"/>
  <c r="K722" i="44"/>
  <c r="M722" i="44" s="1"/>
  <c r="G722" i="44"/>
  <c r="H722" i="44" s="1"/>
  <c r="I745" i="44"/>
  <c r="V745" i="44"/>
  <c r="K763" i="44"/>
  <c r="H769" i="44"/>
  <c r="V774" i="44"/>
  <c r="I774" i="44"/>
  <c r="K779" i="44"/>
  <c r="M779" i="44" s="1"/>
  <c r="V797" i="44"/>
  <c r="V817" i="44"/>
  <c r="I841" i="44"/>
  <c r="M870" i="44"/>
  <c r="K887" i="44"/>
  <c r="M887" i="44" s="1"/>
  <c r="H801" i="44"/>
  <c r="H822" i="44"/>
  <c r="G823" i="44"/>
  <c r="K823" i="44"/>
  <c r="I828" i="44"/>
  <c r="V828" i="44"/>
  <c r="K840" i="44"/>
  <c r="M840" i="44" s="1"/>
  <c r="V704" i="44"/>
  <c r="V719" i="44"/>
  <c r="V726" i="44"/>
  <c r="H741" i="44"/>
  <c r="G742" i="44"/>
  <c r="H742" i="44" s="1"/>
  <c r="K742" i="44"/>
  <c r="M742" i="44" s="1"/>
  <c r="V761" i="44"/>
  <c r="M761" i="44"/>
  <c r="K762" i="44"/>
  <c r="M762" i="44" s="1"/>
  <c r="V794" i="44"/>
  <c r="V798" i="44"/>
  <c r="I803" i="44"/>
  <c r="V803" i="44"/>
  <c r="V805" i="44"/>
  <c r="I805" i="44"/>
  <c r="I807" i="44"/>
  <c r="I809" i="44"/>
  <c r="V809" i="44"/>
  <c r="G840" i="44"/>
  <c r="H840" i="44" s="1"/>
  <c r="H761" i="44"/>
  <c r="H833" i="44"/>
  <c r="K834" i="44"/>
  <c r="M834" i="44" s="1"/>
  <c r="G834" i="44"/>
  <c r="H834" i="44" s="1"/>
  <c r="G868" i="44"/>
  <c r="H871" i="44"/>
  <c r="K889" i="44"/>
  <c r="G889" i="44"/>
  <c r="H889" i="44" s="1"/>
  <c r="M643" i="44"/>
  <c r="V643" i="44"/>
  <c r="H666" i="44"/>
  <c r="M693" i="44"/>
  <c r="I740" i="44"/>
  <c r="I744" i="44"/>
  <c r="M763" i="44"/>
  <c r="I787" i="44"/>
  <c r="V811" i="44"/>
  <c r="I817" i="44"/>
  <c r="I773" i="44"/>
  <c r="V773" i="44"/>
  <c r="H776" i="44"/>
  <c r="V796" i="44"/>
  <c r="I796" i="44"/>
  <c r="G803" i="44"/>
  <c r="H803" i="44" s="1"/>
  <c r="V813" i="44"/>
  <c r="I813" i="44"/>
  <c r="H890" i="44"/>
  <c r="K861" i="44"/>
  <c r="G861" i="44"/>
  <c r="H861" i="44" s="1"/>
  <c r="K821" i="44"/>
  <c r="M821" i="44" s="1"/>
  <c r="G821" i="44"/>
  <c r="I827" i="44"/>
  <c r="V844" i="44"/>
  <c r="K846" i="44"/>
  <c r="M846" i="44" s="1"/>
  <c r="M847" i="44"/>
  <c r="K877" i="44"/>
  <c r="G877" i="44"/>
  <c r="H877" i="44" s="1"/>
  <c r="I683" i="44"/>
  <c r="H686" i="44"/>
  <c r="V694" i="44"/>
  <c r="M734" i="44"/>
  <c r="H747" i="44"/>
  <c r="I771" i="44"/>
  <c r="V771" i="44"/>
  <c r="V775" i="44"/>
  <c r="I775" i="44"/>
  <c r="I804" i="44"/>
  <c r="V804" i="44"/>
  <c r="I806" i="44"/>
  <c r="G836" i="44"/>
  <c r="H836" i="44" s="1"/>
  <c r="K836" i="44"/>
  <c r="I858" i="44"/>
  <c r="V858" i="44"/>
  <c r="H884" i="44"/>
  <c r="K890" i="44"/>
  <c r="M890" i="44" s="1"/>
  <c r="G890" i="44"/>
  <c r="K898" i="44"/>
  <c r="G898" i="44"/>
  <c r="H898" i="44" s="1"/>
  <c r="I798" i="44"/>
  <c r="V810" i="44"/>
  <c r="I810" i="44"/>
  <c r="V746" i="44"/>
  <c r="H753" i="44"/>
  <c r="G758" i="44"/>
  <c r="K772" i="44"/>
  <c r="M772" i="44" s="1"/>
  <c r="G772" i="44"/>
  <c r="H772" i="44" s="1"/>
  <c r="I795" i="44"/>
  <c r="V795" i="44"/>
  <c r="K832" i="44"/>
  <c r="K841" i="44"/>
  <c r="V842" i="44"/>
  <c r="I872" i="44"/>
  <c r="V872" i="44"/>
  <c r="G878" i="44"/>
  <c r="K802" i="44"/>
  <c r="G802" i="44"/>
  <c r="I812" i="44"/>
  <c r="V812" i="44"/>
  <c r="H823" i="44"/>
  <c r="G831" i="44"/>
  <c r="H831" i="44" s="1"/>
  <c r="V840" i="44"/>
  <c r="G841" i="44"/>
  <c r="H841" i="44" s="1"/>
  <c r="I893" i="44"/>
  <c r="V893" i="44"/>
  <c r="H628" i="44"/>
  <c r="V702" i="44"/>
  <c r="V703" i="44"/>
  <c r="H707" i="44"/>
  <c r="H735" i="44"/>
  <c r="M738" i="44"/>
  <c r="V738" i="44"/>
  <c r="H752" i="44"/>
  <c r="V762" i="44"/>
  <c r="K790" i="44"/>
  <c r="M790" i="44" s="1"/>
  <c r="V792" i="44"/>
  <c r="K849" i="44"/>
  <c r="G870" i="44"/>
  <c r="H870" i="44" s="1"/>
  <c r="I874" i="44"/>
  <c r="V874" i="44"/>
  <c r="K897" i="44"/>
  <c r="M897" i="44" s="1"/>
  <c r="I897" i="44"/>
  <c r="I901" i="44"/>
  <c r="V901" i="44"/>
  <c r="H617" i="44"/>
  <c r="H672" i="44"/>
  <c r="V720" i="44"/>
  <c r="H738" i="44"/>
  <c r="I757" i="44"/>
  <c r="I765" i="44"/>
  <c r="K778" i="44"/>
  <c r="M778" i="44" s="1"/>
  <c r="I808" i="44"/>
  <c r="I814" i="44"/>
  <c r="V814" i="44"/>
  <c r="K818" i="44"/>
  <c r="M818" i="44" s="1"/>
  <c r="K820" i="44"/>
  <c r="M820" i="44" s="1"/>
  <c r="V827" i="44"/>
  <c r="I844" i="44"/>
  <c r="M845" i="44"/>
  <c r="K863" i="44"/>
  <c r="I876" i="44"/>
  <c r="H674" i="44"/>
  <c r="G778" i="44"/>
  <c r="H778" i="44" s="1"/>
  <c r="G818" i="44"/>
  <c r="H818" i="44" s="1"/>
  <c r="G830" i="44"/>
  <c r="H830" i="44" s="1"/>
  <c r="V851" i="44"/>
  <c r="G887" i="44"/>
  <c r="H887" i="44" s="1"/>
  <c r="I889" i="44"/>
  <c r="H918" i="44"/>
  <c r="I934" i="44"/>
  <c r="M959" i="44"/>
  <c r="V959" i="44"/>
  <c r="I962" i="44"/>
  <c r="V962" i="44"/>
  <c r="K968" i="44"/>
  <c r="M968" i="44" s="1"/>
  <c r="G968" i="44"/>
  <c r="H968" i="44" s="1"/>
  <c r="I895" i="44"/>
  <c r="V906" i="44"/>
  <c r="I906" i="44"/>
  <c r="M938" i="44"/>
  <c r="H843" i="44"/>
  <c r="I877" i="44"/>
  <c r="V877" i="44"/>
  <c r="V879" i="44"/>
  <c r="V908" i="44"/>
  <c r="V929" i="44"/>
  <c r="I950" i="44"/>
  <c r="V950" i="44"/>
  <c r="H633" i="44"/>
  <c r="G786" i="44"/>
  <c r="H786" i="44" s="1"/>
  <c r="M788" i="44"/>
  <c r="V788" i="44"/>
  <c r="I799" i="44"/>
  <c r="I824" i="44"/>
  <c r="V847" i="44"/>
  <c r="M859" i="44"/>
  <c r="K867" i="44"/>
  <c r="M867" i="44" s="1"/>
  <c r="G867" i="44"/>
  <c r="I868" i="44"/>
  <c r="K871" i="44"/>
  <c r="G875" i="44"/>
  <c r="H875" i="44" s="1"/>
  <c r="K884" i="44"/>
  <c r="M884" i="44" s="1"/>
  <c r="G884" i="44"/>
  <c r="I907" i="44"/>
  <c r="K907" i="44"/>
  <c r="M907" i="44" s="1"/>
  <c r="H929" i="44"/>
  <c r="G930" i="44"/>
  <c r="I933" i="44"/>
  <c r="G946" i="44"/>
  <c r="H946" i="44" s="1"/>
  <c r="K951" i="44"/>
  <c r="M951" i="44" s="1"/>
  <c r="V953" i="44"/>
  <c r="I750" i="44"/>
  <c r="H790" i="44"/>
  <c r="I837" i="44"/>
  <c r="K866" i="44"/>
  <c r="M866" i="44" s="1"/>
  <c r="I875" i="44"/>
  <c r="I885" i="44"/>
  <c r="M888" i="44"/>
  <c r="K918" i="44"/>
  <c r="G918" i="44"/>
  <c r="M939" i="44"/>
  <c r="I939" i="44"/>
  <c r="V956" i="44"/>
  <c r="I956" i="44"/>
  <c r="G959" i="44"/>
  <c r="H959" i="44" s="1"/>
  <c r="K959" i="44"/>
  <c r="V977" i="44"/>
  <c r="I977" i="44"/>
  <c r="K760" i="44"/>
  <c r="M760" i="44" s="1"/>
  <c r="I822" i="44"/>
  <c r="I825" i="44"/>
  <c r="I834" i="44"/>
  <c r="K864" i="44"/>
  <c r="M864" i="44" s="1"/>
  <c r="K882" i="44"/>
  <c r="M882" i="44" s="1"/>
  <c r="G882" i="44"/>
  <c r="H882" i="44" s="1"/>
  <c r="H917" i="44"/>
  <c r="K925" i="44"/>
  <c r="I880" i="44"/>
  <c r="H902" i="44"/>
  <c r="V909" i="44"/>
  <c r="H920" i="44"/>
  <c r="I942" i="44"/>
  <c r="V942" i="44"/>
  <c r="V964" i="44"/>
  <c r="I964" i="44"/>
  <c r="M889" i="44"/>
  <c r="V889" i="44"/>
  <c r="V905" i="44"/>
  <c r="I905" i="44"/>
  <c r="V923" i="44"/>
  <c r="K929" i="44"/>
  <c r="I931" i="44"/>
  <c r="M946" i="44"/>
  <c r="V969" i="44"/>
  <c r="I969" i="44"/>
  <c r="K881" i="44"/>
  <c r="M881" i="44" s="1"/>
  <c r="G881" i="44"/>
  <c r="H881" i="44" s="1"/>
  <c r="I891" i="44"/>
  <c r="V895" i="44"/>
  <c r="G899" i="44"/>
  <c r="H899" i="44" s="1"/>
  <c r="I910" i="44"/>
  <c r="K921" i="44"/>
  <c r="M921" i="44" s="1"/>
  <c r="I921" i="44"/>
  <c r="I924" i="44"/>
  <c r="G929" i="44"/>
  <c r="K939" i="44"/>
  <c r="G939" i="44"/>
  <c r="H939" i="44" s="1"/>
  <c r="V934" i="44"/>
  <c r="G949" i="44"/>
  <c r="H949" i="44" s="1"/>
  <c r="K949" i="44"/>
  <c r="G860" i="44"/>
  <c r="H860" i="44" s="1"/>
  <c r="I879" i="44"/>
  <c r="V891" i="44"/>
  <c r="I908" i="44"/>
  <c r="K913" i="44"/>
  <c r="V759" i="44"/>
  <c r="V768" i="44"/>
  <c r="V778" i="44"/>
  <c r="V783" i="44"/>
  <c r="V853" i="44"/>
  <c r="V870" i="44"/>
  <c r="K873" i="44"/>
  <c r="M873" i="44" s="1"/>
  <c r="V887" i="44"/>
  <c r="I894" i="44"/>
  <c r="V899" i="44"/>
  <c r="V910" i="44"/>
  <c r="M913" i="44"/>
  <c r="H919" i="44"/>
  <c r="V924" i="44"/>
  <c r="K927" i="44"/>
  <c r="G935" i="44"/>
  <c r="H935" i="44" s="1"/>
  <c r="I955" i="44"/>
  <c r="M985" i="44"/>
  <c r="M833" i="44"/>
  <c r="M848" i="44"/>
  <c r="V849" i="44"/>
  <c r="V875" i="44"/>
  <c r="I892" i="44"/>
  <c r="K902" i="44"/>
  <c r="M902" i="44" s="1"/>
  <c r="I904" i="44"/>
  <c r="V904" i="44"/>
  <c r="H907" i="44"/>
  <c r="G916" i="44"/>
  <c r="H916" i="44" s="1"/>
  <c r="I923" i="44"/>
  <c r="V925" i="44"/>
  <c r="M925" i="44"/>
  <c r="K926" i="44"/>
  <c r="G931" i="44"/>
  <c r="H931" i="44" s="1"/>
  <c r="V941" i="44"/>
  <c r="I941" i="44"/>
  <c r="M944" i="44"/>
  <c r="H832" i="44"/>
  <c r="I863" i="44"/>
  <c r="M863" i="44"/>
  <c r="I878" i="44"/>
  <c r="V878" i="44"/>
  <c r="V880" i="44"/>
  <c r="H896" i="44"/>
  <c r="H930" i="44"/>
  <c r="V933" i="44"/>
  <c r="K938" i="44"/>
  <c r="G938" i="44"/>
  <c r="H943" i="44"/>
  <c r="K952" i="44"/>
  <c r="M952" i="44" s="1"/>
  <c r="G952" i="44"/>
  <c r="H952" i="44" s="1"/>
  <c r="I972" i="44"/>
  <c r="K972" i="44"/>
  <c r="I785" i="44"/>
  <c r="I852" i="44"/>
  <c r="H867" i="44"/>
  <c r="H878" i="44"/>
  <c r="M916" i="44"/>
  <c r="V931" i="44"/>
  <c r="M935" i="44"/>
  <c r="G981" i="44"/>
  <c r="K981" i="44"/>
  <c r="M981" i="44" s="1"/>
  <c r="V1004" i="44"/>
  <c r="I1004" i="44"/>
  <c r="H868" i="44"/>
  <c r="V873" i="44"/>
  <c r="V890" i="44"/>
  <c r="V898" i="44"/>
  <c r="V943" i="44"/>
  <c r="I965" i="44"/>
  <c r="H981" i="44"/>
  <c r="I988" i="44"/>
  <c r="V1015" i="44"/>
  <c r="I1015" i="44"/>
  <c r="I974" i="44"/>
  <c r="V978" i="44"/>
  <c r="K988" i="44"/>
  <c r="V993" i="44"/>
  <c r="M993" i="44"/>
  <c r="M871" i="44"/>
  <c r="V871" i="44"/>
  <c r="V918" i="44"/>
  <c r="V919" i="44"/>
  <c r="V937" i="44"/>
  <c r="V952" i="44"/>
  <c r="G954" i="44"/>
  <c r="H954" i="44" s="1"/>
  <c r="K954" i="44"/>
  <c r="M954" i="44" s="1"/>
  <c r="G966" i="44"/>
  <c r="H966" i="44" s="1"/>
  <c r="H976" i="44"/>
  <c r="I980" i="44"/>
  <c r="K985" i="44"/>
  <c r="I1011" i="44"/>
  <c r="K1011" i="44"/>
  <c r="I1022" i="44"/>
  <c r="V1022" i="44"/>
  <c r="G1027" i="44"/>
  <c r="H1027" i="44" s="1"/>
  <c r="K1027" i="44"/>
  <c r="G985" i="44"/>
  <c r="H985" i="44" s="1"/>
  <c r="M1011" i="44"/>
  <c r="H848" i="44"/>
  <c r="M926" i="44"/>
  <c r="I932" i="44"/>
  <c r="V936" i="44"/>
  <c r="G973" i="44"/>
  <c r="H973" i="44" s="1"/>
  <c r="K973" i="44"/>
  <c r="M973" i="44" s="1"/>
  <c r="K986" i="44"/>
  <c r="M986" i="44" s="1"/>
  <c r="V1005" i="44"/>
  <c r="M1027" i="44"/>
  <c r="K965" i="44"/>
  <c r="M965" i="44" s="1"/>
  <c r="V975" i="44"/>
  <c r="I979" i="44"/>
  <c r="G993" i="44"/>
  <c r="H993" i="44" s="1"/>
  <c r="K993" i="44"/>
  <c r="I1012" i="44"/>
  <c r="I918" i="44"/>
  <c r="K937" i="44"/>
  <c r="M937" i="44" s="1"/>
  <c r="I943" i="44"/>
  <c r="V1003" i="44"/>
  <c r="I1003" i="44"/>
  <c r="K1015" i="44"/>
  <c r="I1020" i="44"/>
  <c r="V1020" i="44"/>
  <c r="V957" i="44"/>
  <c r="V988" i="44"/>
  <c r="H1010" i="44"/>
  <c r="V995" i="44"/>
  <c r="I995" i="44"/>
  <c r="G971" i="44"/>
  <c r="H971" i="44" s="1"/>
  <c r="V974" i="44"/>
  <c r="I978" i="44"/>
  <c r="V992" i="44"/>
  <c r="K1028" i="44"/>
  <c r="M1028" i="44" s="1"/>
  <c r="G1028" i="44"/>
  <c r="H1028" i="44" s="1"/>
  <c r="M1017" i="44"/>
  <c r="I1031" i="44"/>
  <c r="V1031" i="44"/>
  <c r="H1039" i="44"/>
  <c r="I947" i="44"/>
  <c r="V979" i="44"/>
  <c r="G1023" i="44"/>
  <c r="H1023" i="44" s="1"/>
  <c r="K1023" i="44"/>
  <c r="M1023" i="44" s="1"/>
  <c r="H802" i="44"/>
  <c r="M862" i="44"/>
  <c r="M898" i="44"/>
  <c r="M927" i="44"/>
  <c r="V932" i="44"/>
  <c r="M949" i="44"/>
  <c r="M971" i="44"/>
  <c r="I1008" i="44"/>
  <c r="V1021" i="44"/>
  <c r="V1025" i="44"/>
  <c r="V1028" i="44"/>
  <c r="K1038" i="44"/>
  <c r="M1038" i="44" s="1"/>
  <c r="V1048" i="44"/>
  <c r="G1072" i="44"/>
  <c r="I1079" i="44"/>
  <c r="K1079" i="44"/>
  <c r="M1079" i="44" s="1"/>
  <c r="K999" i="44"/>
  <c r="M999" i="44" s="1"/>
  <c r="H1011" i="44"/>
  <c r="I1043" i="44"/>
  <c r="G1051" i="44"/>
  <c r="I998" i="44"/>
  <c r="H999" i="44"/>
  <c r="V1016" i="44"/>
  <c r="K1030" i="44"/>
  <c r="M1030" i="44" s="1"/>
  <c r="H1033" i="44"/>
  <c r="H1040" i="44"/>
  <c r="H1051" i="44"/>
  <c r="G1070" i="44"/>
  <c r="H1070" i="44" s="1"/>
  <c r="H998" i="44"/>
  <c r="K1001" i="44"/>
  <c r="M1001" i="44" s="1"/>
  <c r="I1006" i="44"/>
  <c r="G1019" i="44"/>
  <c r="K1029" i="44"/>
  <c r="M1029" i="44" s="1"/>
  <c r="G1046" i="44"/>
  <c r="H1046" i="44" s="1"/>
  <c r="G1058" i="44"/>
  <c r="H1058" i="44" s="1"/>
  <c r="G1066" i="44"/>
  <c r="H1066" i="44" s="1"/>
  <c r="K1066" i="44"/>
  <c r="M1066" i="44" s="1"/>
  <c r="V1071" i="44"/>
  <c r="I1071" i="44"/>
  <c r="V1088" i="44"/>
  <c r="I1088" i="44"/>
  <c r="I1032" i="44"/>
  <c r="K1039" i="44"/>
  <c r="G1039" i="44"/>
  <c r="V1014" i="44"/>
  <c r="I1021" i="44"/>
  <c r="I1025" i="44"/>
  <c r="G1033" i="44"/>
  <c r="I1042" i="44"/>
  <c r="I1050" i="44"/>
  <c r="V1050" i="44"/>
  <c r="K1068" i="44"/>
  <c r="G1068" i="44"/>
  <c r="V1036" i="44"/>
  <c r="V1043" i="44"/>
  <c r="G1053" i="44"/>
  <c r="H1053" i="44" s="1"/>
  <c r="G1057" i="44"/>
  <c r="H1057" i="44" s="1"/>
  <c r="G1065" i="44"/>
  <c r="H1065" i="44" s="1"/>
  <c r="I1081" i="44"/>
  <c r="K1081" i="44"/>
  <c r="M1081" i="44" s="1"/>
  <c r="G1026" i="44"/>
  <c r="H1026" i="44" s="1"/>
  <c r="I1047" i="44"/>
  <c r="V970" i="44"/>
  <c r="M972" i="44"/>
  <c r="V983" i="44"/>
  <c r="V1000" i="44"/>
  <c r="V1023" i="44"/>
  <c r="V1056" i="44"/>
  <c r="K1049" i="44"/>
  <c r="M1049" i="44" s="1"/>
  <c r="G1049" i="44"/>
  <c r="H1049" i="44" s="1"/>
  <c r="V1097" i="44"/>
  <c r="I1097" i="44"/>
  <c r="V1006" i="44"/>
  <c r="I1014" i="44"/>
  <c r="M1019" i="44"/>
  <c r="V1019" i="44"/>
  <c r="V1027" i="44"/>
  <c r="V1032" i="44"/>
  <c r="V1041" i="44"/>
  <c r="I1041" i="44"/>
  <c r="V1042" i="44"/>
  <c r="H1061" i="44"/>
  <c r="I1002" i="44"/>
  <c r="I1036" i="44"/>
  <c r="I1045" i="44"/>
  <c r="V1063" i="44"/>
  <c r="I1063" i="44"/>
  <c r="V948" i="44"/>
  <c r="H991" i="44"/>
  <c r="G1013" i="44"/>
  <c r="H1013" i="44" s="1"/>
  <c r="V1092" i="44"/>
  <c r="I1092" i="44"/>
  <c r="H1072" i="44"/>
  <c r="H1094" i="44"/>
  <c r="H1085" i="44"/>
  <c r="K1103" i="44"/>
  <c r="M1103" i="44" s="1"/>
  <c r="I1076" i="44"/>
  <c r="K1089" i="44"/>
  <c r="M1089" i="44" s="1"/>
  <c r="G1089" i="44"/>
  <c r="H1089" i="44" s="1"/>
  <c r="G1085" i="44"/>
  <c r="K1059" i="44"/>
  <c r="M1059" i="44" s="1"/>
  <c r="K1067" i="44"/>
  <c r="K1098" i="44"/>
  <c r="K1091" i="44"/>
  <c r="G1091" i="44"/>
  <c r="K1099" i="44"/>
  <c r="M1099" i="44" s="1"/>
  <c r="G1099" i="44"/>
  <c r="H1099" i="44" s="1"/>
  <c r="M1131" i="44"/>
  <c r="H938" i="44"/>
  <c r="H1019" i="44"/>
  <c r="I1026" i="44"/>
  <c r="K1083" i="44"/>
  <c r="G1083" i="44"/>
  <c r="V1090" i="44"/>
  <c r="I1090" i="44"/>
  <c r="G1102" i="44"/>
  <c r="H1102" i="44" s="1"/>
  <c r="V1049" i="44"/>
  <c r="V1060" i="44"/>
  <c r="V1068" i="44"/>
  <c r="M1068" i="44"/>
  <c r="H1083" i="44"/>
  <c r="G1124" i="44"/>
  <c r="V1039" i="44"/>
  <c r="M1039" i="44"/>
  <c r="M1080" i="44"/>
  <c r="I1113" i="44"/>
  <c r="V1113" i="44"/>
  <c r="V1018" i="44"/>
  <c r="H1054" i="44"/>
  <c r="V1058" i="44"/>
  <c r="I1072" i="44"/>
  <c r="I1112" i="44"/>
  <c r="I1117" i="44"/>
  <c r="I1118" i="44"/>
  <c r="K1121" i="44"/>
  <c r="M1121" i="44" s="1"/>
  <c r="G1121" i="44"/>
  <c r="K1131" i="44"/>
  <c r="I1133" i="44"/>
  <c r="V1133" i="44"/>
  <c r="I1155" i="44"/>
  <c r="V1155" i="44"/>
  <c r="V1158" i="44"/>
  <c r="I1158" i="44"/>
  <c r="V1057" i="44"/>
  <c r="H1068" i="44"/>
  <c r="V1070" i="44"/>
  <c r="I1070" i="44"/>
  <c r="K1080" i="44"/>
  <c r="M1098" i="44"/>
  <c r="V1098" i="44"/>
  <c r="I1109" i="44"/>
  <c r="V1110" i="44"/>
  <c r="H1091" i="44"/>
  <c r="V1118" i="44"/>
  <c r="K1120" i="44"/>
  <c r="M1120" i="44" s="1"/>
  <c r="G1120" i="44"/>
  <c r="H1120" i="44" s="1"/>
  <c r="H1149" i="44"/>
  <c r="G1073" i="44"/>
  <c r="H1073" i="44" s="1"/>
  <c r="K1073" i="44"/>
  <c r="M1073" i="44" s="1"/>
  <c r="I1114" i="44"/>
  <c r="I1123" i="44"/>
  <c r="V1123" i="44"/>
  <c r="K1130" i="44"/>
  <c r="M1130" i="44" s="1"/>
  <c r="G1142" i="44"/>
  <c r="H1142" i="44" s="1"/>
  <c r="K1142" i="44"/>
  <c r="I1094" i="44"/>
  <c r="V1094" i="44"/>
  <c r="I1125" i="44"/>
  <c r="V1125" i="44"/>
  <c r="V1136" i="44"/>
  <c r="M1136" i="44"/>
  <c r="I1144" i="44"/>
  <c r="V1108" i="44"/>
  <c r="I1108" i="44"/>
  <c r="V1119" i="44"/>
  <c r="I1119" i="44"/>
  <c r="I1111" i="44"/>
  <c r="V1111" i="44"/>
  <c r="G1132" i="44"/>
  <c r="H1132" i="44" s="1"/>
  <c r="H1148" i="44"/>
  <c r="G1151" i="44"/>
  <c r="H1151" i="44" s="1"/>
  <c r="M1077" i="44"/>
  <c r="K1128" i="44"/>
  <c r="M1128" i="44" s="1"/>
  <c r="I1134" i="44"/>
  <c r="V1134" i="44"/>
  <c r="K1136" i="44"/>
  <c r="G1136" i="44"/>
  <c r="H1136" i="44" s="1"/>
  <c r="H1122" i="44"/>
  <c r="V1154" i="44"/>
  <c r="I1154" i="44"/>
  <c r="V1162" i="44"/>
  <c r="I1162" i="44"/>
  <c r="H986" i="44"/>
  <c r="V1054" i="44"/>
  <c r="I1084" i="44"/>
  <c r="V1084" i="44"/>
  <c r="M1091" i="44"/>
  <c r="V1093" i="44"/>
  <c r="I1093" i="44"/>
  <c r="V1100" i="44"/>
  <c r="H1143" i="44"/>
  <c r="I1150" i="44"/>
  <c r="V1150" i="44"/>
  <c r="I1124" i="44"/>
  <c r="V1124" i="44"/>
  <c r="I1141" i="44"/>
  <c r="I1145" i="44"/>
  <c r="V1145" i="44"/>
  <c r="I1157" i="44"/>
  <c r="V1157" i="44"/>
  <c r="M1083" i="44"/>
  <c r="M1102" i="44"/>
  <c r="I1110" i="44"/>
  <c r="H1121" i="44"/>
  <c r="G1122" i="44"/>
  <c r="H1124" i="44"/>
  <c r="V1126" i="44"/>
  <c r="V1166" i="44"/>
  <c r="I1166" i="44"/>
  <c r="I1074" i="44"/>
  <c r="V1099" i="44"/>
  <c r="V1064" i="44"/>
  <c r="H1081" i="44"/>
  <c r="V1082" i="44"/>
  <c r="K1093" i="44"/>
  <c r="V1095" i="44"/>
  <c r="K1101" i="44"/>
  <c r="M1101" i="44" s="1"/>
  <c r="V1135" i="44"/>
  <c r="I1135" i="44"/>
  <c r="G1150" i="44"/>
  <c r="H1150" i="44" s="1"/>
  <c r="G1179" i="44"/>
  <c r="H1179" i="44" s="1"/>
  <c r="I1103" i="44"/>
  <c r="M1151" i="44"/>
  <c r="I1160" i="44"/>
  <c r="H1130" i="44"/>
  <c r="K1143" i="44"/>
  <c r="K1161" i="44"/>
  <c r="M1161" i="44" s="1"/>
  <c r="G1161" i="44"/>
  <c r="H1161" i="44" s="1"/>
  <c r="G1175" i="44"/>
  <c r="I1178" i="44"/>
  <c r="V1178" i="44"/>
  <c r="K1127" i="44"/>
  <c r="M1127" i="44" s="1"/>
  <c r="M1142" i="44"/>
  <c r="V1142" i="44"/>
  <c r="G1143" i="44"/>
  <c r="M1148" i="44"/>
  <c r="H1164" i="44"/>
  <c r="G1185" i="44"/>
  <c r="H1185" i="44" s="1"/>
  <c r="K1185" i="44"/>
  <c r="M1185" i="44" s="1"/>
  <c r="M1186" i="44"/>
  <c r="H1127" i="44"/>
  <c r="V1146" i="44"/>
  <c r="I1146" i="44"/>
  <c r="I1171" i="44"/>
  <c r="M1171" i="44"/>
  <c r="G1183" i="44"/>
  <c r="H1183" i="44" s="1"/>
  <c r="K1178" i="44"/>
  <c r="I1163" i="44"/>
  <c r="G1164" i="44"/>
  <c r="G1178" i="44"/>
  <c r="H1178" i="44" s="1"/>
  <c r="G1181" i="44"/>
  <c r="G1176" i="44"/>
  <c r="M1178" i="44"/>
  <c r="K1171" i="44"/>
  <c r="G1163" i="44"/>
  <c r="H1163" i="44" s="1"/>
  <c r="K1163" i="44"/>
  <c r="I1132" i="44"/>
  <c r="V1140" i="44"/>
  <c r="I1140" i="44"/>
  <c r="I1175" i="44"/>
  <c r="V1175" i="44"/>
  <c r="V1177" i="44"/>
  <c r="I1177" i="44"/>
  <c r="K1180" i="44"/>
  <c r="M1180" i="44" s="1"/>
  <c r="M1143" i="44"/>
  <c r="V1163" i="44"/>
  <c r="H1107" i="44"/>
  <c r="I1139" i="44"/>
  <c r="K1148" i="44"/>
  <c r="H1084" i="44"/>
  <c r="I1122" i="44"/>
  <c r="V1168" i="44"/>
  <c r="H1153" i="44"/>
  <c r="H1168" i="44"/>
  <c r="H1176" i="44"/>
  <c r="H1180" i="44"/>
  <c r="I1183" i="44"/>
  <c r="V1167" i="44"/>
  <c r="G1169" i="44"/>
  <c r="H1169" i="44" s="1"/>
  <c r="V1181" i="44"/>
  <c r="V1199" i="44"/>
  <c r="H1175" i="44"/>
  <c r="I1182" i="44"/>
  <c r="M1214" i="44"/>
  <c r="V1203" i="44"/>
  <c r="I1203" i="44"/>
  <c r="I1181" i="44"/>
  <c r="I1196" i="44"/>
  <c r="I1170" i="44"/>
  <c r="H1181" i="44"/>
  <c r="V1182" i="44"/>
  <c r="H1192" i="44"/>
  <c r="H1200" i="44"/>
  <c r="M1164" i="44"/>
  <c r="V1164" i="44"/>
  <c r="I1165" i="44"/>
  <c r="K1193" i="44"/>
  <c r="M1193" i="44" s="1"/>
  <c r="H1223" i="44"/>
  <c r="H1235" i="44"/>
  <c r="I1149" i="44"/>
  <c r="V1159" i="44"/>
  <c r="H1184" i="44"/>
  <c r="H1220" i="44"/>
  <c r="V1205" i="44"/>
  <c r="V1218" i="44"/>
  <c r="I1218" i="44"/>
  <c r="V1202" i="44"/>
  <c r="K1214" i="44"/>
  <c r="I1214" i="44"/>
  <c r="I1239" i="44"/>
  <c r="V1239" i="44"/>
  <c r="G1220" i="44"/>
  <c r="K1213" i="44"/>
  <c r="M1213" i="44" s="1"/>
  <c r="G1213" i="44"/>
  <c r="M1189" i="44"/>
  <c r="V1198" i="44"/>
  <c r="I1198" i="44"/>
  <c r="I1205" i="44"/>
  <c r="I1227" i="44"/>
  <c r="V1227" i="44"/>
  <c r="H1182" i="44"/>
  <c r="G1208" i="44"/>
  <c r="H1208" i="44" s="1"/>
  <c r="I1217" i="44"/>
  <c r="V1219" i="44"/>
  <c r="V1231" i="44"/>
  <c r="I1231" i="44"/>
  <c r="I1197" i="44"/>
  <c r="I1224" i="44"/>
  <c r="V1224" i="44"/>
  <c r="K1234" i="44"/>
  <c r="G1234" i="44"/>
  <c r="H1234" i="44" s="1"/>
  <c r="G1236" i="44"/>
  <c r="H1236" i="44" s="1"/>
  <c r="K1236" i="44"/>
  <c r="M1232" i="44"/>
  <c r="I1238" i="44"/>
  <c r="M1305" i="44"/>
  <c r="M1248" i="44"/>
  <c r="M1279" i="44"/>
  <c r="I1234" i="44"/>
  <c r="V1240" i="44"/>
  <c r="I1240" i="44"/>
  <c r="K1250" i="44"/>
  <c r="M1250" i="44" s="1"/>
  <c r="G1250" i="44"/>
  <c r="H1250" i="44" s="1"/>
  <c r="K1174" i="44"/>
  <c r="M1174" i="44" s="1"/>
  <c r="H1221" i="44"/>
  <c r="I1222" i="44"/>
  <c r="K1222" i="44"/>
  <c r="M1222" i="44" s="1"/>
  <c r="K1241" i="44"/>
  <c r="M1241" i="44" s="1"/>
  <c r="I1244" i="44"/>
  <c r="G1256" i="44"/>
  <c r="H1256" i="44" s="1"/>
  <c r="I1201" i="44"/>
  <c r="K1216" i="44"/>
  <c r="M1216" i="44" s="1"/>
  <c r="M1271" i="44"/>
  <c r="I1220" i="44"/>
  <c r="V1220" i="44"/>
  <c r="H1226" i="44"/>
  <c r="K1249" i="44"/>
  <c r="G1249" i="44"/>
  <c r="H1249" i="44" s="1"/>
  <c r="G1240" i="44"/>
  <c r="H1240" i="44" s="1"/>
  <c r="K1258" i="44"/>
  <c r="M1277" i="44"/>
  <c r="V1236" i="44"/>
  <c r="I1236" i="44"/>
  <c r="K1246" i="44"/>
  <c r="M1246" i="44" s="1"/>
  <c r="G1257" i="44"/>
  <c r="H1257" i="44" s="1"/>
  <c r="K1257" i="44"/>
  <c r="M1257" i="44" s="1"/>
  <c r="K1274" i="44"/>
  <c r="M1274" i="44" s="1"/>
  <c r="I1204" i="44"/>
  <c r="V1204" i="44"/>
  <c r="G1228" i="44"/>
  <c r="K1228" i="44"/>
  <c r="M1228" i="44" s="1"/>
  <c r="V1229" i="44"/>
  <c r="M1280" i="44"/>
  <c r="I1245" i="44"/>
  <c r="K1251" i="44"/>
  <c r="M1251" i="44" s="1"/>
  <c r="K1260" i="44"/>
  <c r="M1260" i="44" s="1"/>
  <c r="G1260" i="44"/>
  <c r="H1260" i="44" s="1"/>
  <c r="G1223" i="44"/>
  <c r="K1223" i="44"/>
  <c r="M1223" i="44" s="1"/>
  <c r="M1225" i="44"/>
  <c r="H1247" i="44"/>
  <c r="G1248" i="44"/>
  <c r="H1248" i="44" s="1"/>
  <c r="K1271" i="44"/>
  <c r="G1271" i="44"/>
  <c r="H1271" i="44" s="1"/>
  <c r="V1281" i="44"/>
  <c r="I1281" i="44"/>
  <c r="I1272" i="44"/>
  <c r="V1283" i="44"/>
  <c r="M1233" i="44"/>
  <c r="K1253" i="44"/>
  <c r="M1253" i="44" s="1"/>
  <c r="V1274" i="44"/>
  <c r="I1274" i="44"/>
  <c r="I1285" i="44"/>
  <c r="K1288" i="44"/>
  <c r="V1298" i="44"/>
  <c r="H1302" i="44"/>
  <c r="G1237" i="44"/>
  <c r="H1237" i="44" s="1"/>
  <c r="G1308" i="44"/>
  <c r="H1308" i="44" s="1"/>
  <c r="H1241" i="44"/>
  <c r="M1243" i="44"/>
  <c r="V1287" i="44"/>
  <c r="G1318" i="44"/>
  <c r="H1318" i="44" s="1"/>
  <c r="I1336" i="44"/>
  <c r="V1336" i="44"/>
  <c r="I1270" i="44"/>
  <c r="G1344" i="44"/>
  <c r="K1344" i="44"/>
  <c r="G1289" i="44"/>
  <c r="H1289" i="44" s="1"/>
  <c r="V1248" i="44"/>
  <c r="I1252" i="44"/>
  <c r="M1258" i="44"/>
  <c r="G1267" i="44"/>
  <c r="H1267" i="44" s="1"/>
  <c r="I1269" i="44"/>
  <c r="H1273" i="44"/>
  <c r="G1274" i="44"/>
  <c r="H1274" i="44" s="1"/>
  <c r="G1298" i="44"/>
  <c r="H1298" i="44" s="1"/>
  <c r="M1270" i="44"/>
  <c r="G1301" i="44"/>
  <c r="H1301" i="44" s="1"/>
  <c r="K1305" i="44"/>
  <c r="M1298" i="44"/>
  <c r="M1269" i="44"/>
  <c r="V1272" i="44"/>
  <c r="K1297" i="44"/>
  <c r="M1297" i="44" s="1"/>
  <c r="H1255" i="44"/>
  <c r="G1264" i="44"/>
  <c r="H1264" i="44" s="1"/>
  <c r="M1268" i="44"/>
  <c r="K1278" i="44"/>
  <c r="M1278" i="44" s="1"/>
  <c r="V1300" i="44"/>
  <c r="I1300" i="44"/>
  <c r="V1286" i="44"/>
  <c r="I1286" i="44"/>
  <c r="V1303" i="44"/>
  <c r="M1187" i="44"/>
  <c r="V1187" i="44"/>
  <c r="K1200" i="44"/>
  <c r="M1200" i="44" s="1"/>
  <c r="H1213" i="44"/>
  <c r="V1241" i="44"/>
  <c r="I1254" i="44"/>
  <c r="G1262" i="44"/>
  <c r="H1262" i="44" s="1"/>
  <c r="M1266" i="44"/>
  <c r="M1296" i="44"/>
  <c r="K1309" i="44"/>
  <c r="M1309" i="44" s="1"/>
  <c r="H1189" i="44"/>
  <c r="G1200" i="44"/>
  <c r="H1228" i="44"/>
  <c r="I1237" i="44"/>
  <c r="M1249" i="44"/>
  <c r="G1255" i="44"/>
  <c r="V1271" i="44"/>
  <c r="I1283" i="44"/>
  <c r="V1323" i="44"/>
  <c r="I1323" i="44"/>
  <c r="M1333" i="44"/>
  <c r="K1293" i="44"/>
  <c r="M1293" i="44" s="1"/>
  <c r="K1296" i="44"/>
  <c r="V1330" i="44"/>
  <c r="I1311" i="44"/>
  <c r="H1353" i="44"/>
  <c r="I1314" i="44"/>
  <c r="V1314" i="44"/>
  <c r="H1339" i="44"/>
  <c r="V1251" i="44"/>
  <c r="V1269" i="44"/>
  <c r="K1277" i="44"/>
  <c r="V1288" i="44"/>
  <c r="H1319" i="44"/>
  <c r="H1341" i="44"/>
  <c r="M1211" i="44"/>
  <c r="I1212" i="44"/>
  <c r="V1212" i="44"/>
  <c r="V1250" i="44"/>
  <c r="I1284" i="44"/>
  <c r="H1288" i="44"/>
  <c r="G1293" i="44"/>
  <c r="H1293" i="44" s="1"/>
  <c r="K1306" i="44"/>
  <c r="M1332" i="44"/>
  <c r="V1334" i="44"/>
  <c r="H1344" i="44"/>
  <c r="G1351" i="44"/>
  <c r="H1351" i="44" s="1"/>
  <c r="K1351" i="44"/>
  <c r="K1339" i="44"/>
  <c r="G1339" i="44"/>
  <c r="K1348" i="44"/>
  <c r="G1348" i="44"/>
  <c r="H1348" i="44" s="1"/>
  <c r="G1355" i="44"/>
  <c r="K1355" i="44"/>
  <c r="M1355" i="44" s="1"/>
  <c r="V1317" i="44"/>
  <c r="I1317" i="44"/>
  <c r="V1338" i="44"/>
  <c r="I1338" i="44"/>
  <c r="V1325" i="44"/>
  <c r="V1340" i="44"/>
  <c r="V1347" i="44"/>
  <c r="I1347" i="44"/>
  <c r="I1349" i="44"/>
  <c r="I1320" i="44"/>
  <c r="H1333" i="44"/>
  <c r="K1343" i="44"/>
  <c r="M1343" i="44" s="1"/>
  <c r="G1343" i="44"/>
  <c r="H1343" i="44" s="1"/>
  <c r="I1310" i="44"/>
  <c r="V1324" i="44"/>
  <c r="I1324" i="44"/>
  <c r="I1354" i="44"/>
  <c r="V1354" i="44"/>
  <c r="V1315" i="44"/>
  <c r="I1315" i="44"/>
  <c r="I1330" i="44"/>
  <c r="G1333" i="44"/>
  <c r="K1333" i="44"/>
  <c r="I1255" i="44"/>
  <c r="V1273" i="44"/>
  <c r="V1279" i="44"/>
  <c r="M1301" i="44"/>
  <c r="H1315" i="44"/>
  <c r="I1340" i="44"/>
  <c r="H1342" i="44"/>
  <c r="G1374" i="44"/>
  <c r="V1261" i="44"/>
  <c r="M1261" i="44"/>
  <c r="M1306" i="44"/>
  <c r="V1344" i="44"/>
  <c r="V1292" i="44"/>
  <c r="V1337" i="44"/>
  <c r="I1337" i="44"/>
  <c r="M1351" i="44"/>
  <c r="I1357" i="44"/>
  <c r="V1364" i="44"/>
  <c r="K1332" i="44"/>
  <c r="M1339" i="44"/>
  <c r="I1342" i="44"/>
  <c r="V1342" i="44"/>
  <c r="I1353" i="44"/>
  <c r="G1362" i="44"/>
  <c r="H1362" i="44" s="1"/>
  <c r="I1331" i="44"/>
  <c r="V1341" i="44"/>
  <c r="K1361" i="44"/>
  <c r="M1361" i="44" s="1"/>
  <c r="I1344" i="44"/>
  <c r="K1366" i="44"/>
  <c r="G1366" i="44"/>
  <c r="H1366" i="44" s="1"/>
  <c r="V1371" i="44"/>
  <c r="I1371" i="44"/>
  <c r="M1344" i="44"/>
  <c r="I1365" i="44"/>
  <c r="V1365" i="44"/>
  <c r="M1366" i="44"/>
  <c r="V1316" i="44"/>
  <c r="V1348" i="44"/>
  <c r="V1357" i="44"/>
  <c r="V1339" i="44"/>
  <c r="G1352" i="44"/>
  <c r="H1352" i="44" s="1"/>
  <c r="I1335" i="44"/>
  <c r="K1341" i="44"/>
  <c r="V1345" i="44"/>
  <c r="V1359" i="44"/>
  <c r="I1359" i="44"/>
  <c r="I1362" i="44"/>
  <c r="I1372" i="44"/>
  <c r="I1379" i="44"/>
  <c r="V1379" i="44"/>
  <c r="V1363" i="44"/>
  <c r="M1377" i="44"/>
  <c r="K1369" i="44"/>
  <c r="M1369" i="44" s="1"/>
  <c r="G1381" i="44"/>
  <c r="H1381" i="44" s="1"/>
  <c r="K1381" i="44"/>
  <c r="M1381" i="44" s="1"/>
  <c r="V1356" i="44"/>
  <c r="K1377" i="44"/>
  <c r="G1377" i="44"/>
  <c r="H1377" i="44" s="1"/>
  <c r="V1355" i="44"/>
  <c r="H1355" i="44"/>
  <c r="I1363" i="44"/>
  <c r="I1370" i="44"/>
  <c r="M1383" i="44"/>
  <c r="I1380" i="44"/>
  <c r="K1380" i="44"/>
  <c r="M1376" i="44"/>
  <c r="M1380" i="44"/>
  <c r="H1363" i="44"/>
  <c r="G1384" i="44"/>
  <c r="H1384" i="44" s="1"/>
  <c r="I1374" i="44"/>
  <c r="I1375" i="44"/>
  <c r="V1386" i="44"/>
  <c r="M1386" i="44"/>
  <c r="I1386" i="44"/>
  <c r="I1373" i="44"/>
  <c r="K1386" i="44"/>
  <c r="I1385" i="44"/>
  <c r="G1386" i="44"/>
  <c r="H1386" i="44" s="1"/>
  <c r="I1368" i="44"/>
  <c r="V1360" i="44"/>
  <c r="K1382" i="44"/>
  <c r="M1382" i="44" s="1"/>
  <c r="H1374" i="44"/>
  <c r="M1384" i="44"/>
  <c r="V1383" i="44"/>
  <c r="V1384" i="44"/>
  <c r="M1354" i="45" l="1"/>
  <c r="G1325" i="45"/>
  <c r="H1325" i="45" s="1"/>
  <c r="K1325" i="45"/>
  <c r="M1325" i="45" s="1"/>
  <c r="K1291" i="45"/>
  <c r="G1291" i="45"/>
  <c r="H1291" i="45" s="1"/>
  <c r="K1358" i="45"/>
  <c r="G1358" i="45"/>
  <c r="H1358" i="45" s="1"/>
  <c r="M1288" i="45"/>
  <c r="M1270" i="45"/>
  <c r="K1196" i="45"/>
  <c r="M1196" i="45" s="1"/>
  <c r="G1196" i="45"/>
  <c r="H1196" i="45" s="1"/>
  <c r="K1271" i="45"/>
  <c r="M1271" i="45" s="1"/>
  <c r="K1169" i="45"/>
  <c r="M1169" i="45" s="1"/>
  <c r="G1169" i="45"/>
  <c r="H1169" i="45" s="1"/>
  <c r="K1195" i="45"/>
  <c r="M1195" i="45" s="1"/>
  <c r="G1172" i="45"/>
  <c r="H1172" i="45" s="1"/>
  <c r="K1172" i="45"/>
  <c r="K1121" i="45"/>
  <c r="G1121" i="45"/>
  <c r="H1121" i="45" s="1"/>
  <c r="G1096" i="45"/>
  <c r="H1096" i="45" s="1"/>
  <c r="K1096" i="45"/>
  <c r="M1096" i="45" s="1"/>
  <c r="K1005" i="45"/>
  <c r="M1005" i="45" s="1"/>
  <c r="G1005" i="45"/>
  <c r="H1005" i="45" s="1"/>
  <c r="G1032" i="45"/>
  <c r="H1032" i="45" s="1"/>
  <c r="K1032" i="45"/>
  <c r="K937" i="45"/>
  <c r="G883" i="45"/>
  <c r="H883" i="45" s="1"/>
  <c r="K883" i="45"/>
  <c r="M883" i="45" s="1"/>
  <c r="G927" i="45"/>
  <c r="H927" i="45" s="1"/>
  <c r="K927" i="45"/>
  <c r="K914" i="45"/>
  <c r="M914" i="45" s="1"/>
  <c r="G914" i="45"/>
  <c r="H914" i="45" s="1"/>
  <c r="I822" i="45"/>
  <c r="K822" i="45"/>
  <c r="M822" i="45" s="1"/>
  <c r="I799" i="45"/>
  <c r="K799" i="45"/>
  <c r="M799" i="45" s="1"/>
  <c r="G902" i="45"/>
  <c r="H902" i="45" s="1"/>
  <c r="K902" i="45"/>
  <c r="M902" i="45" s="1"/>
  <c r="K710" i="45"/>
  <c r="M710" i="45" s="1"/>
  <c r="G710" i="45"/>
  <c r="H710" i="45" s="1"/>
  <c r="G1148" i="45"/>
  <c r="H1148" i="45" s="1"/>
  <c r="K1148" i="45"/>
  <c r="M1148" i="45" s="1"/>
  <c r="I846" i="45"/>
  <c r="K846" i="45"/>
  <c r="M846" i="45" s="1"/>
  <c r="M456" i="45"/>
  <c r="K1383" i="45"/>
  <c r="M1383" i="45" s="1"/>
  <c r="G1383" i="45"/>
  <c r="H1383" i="45" s="1"/>
  <c r="G1384" i="45"/>
  <c r="H1384" i="45" s="1"/>
  <c r="K1384" i="45"/>
  <c r="M1291" i="45"/>
  <c r="K1310" i="45"/>
  <c r="G1310" i="45"/>
  <c r="H1310" i="45" s="1"/>
  <c r="K1225" i="45"/>
  <c r="M1225" i="45" s="1"/>
  <c r="G1225" i="45"/>
  <c r="H1225" i="45" s="1"/>
  <c r="G1212" i="45"/>
  <c r="H1212" i="45" s="1"/>
  <c r="K1212" i="45"/>
  <c r="K1227" i="45"/>
  <c r="M1227" i="45" s="1"/>
  <c r="G1227" i="45"/>
  <c r="H1227" i="45" s="1"/>
  <c r="K1161" i="45"/>
  <c r="M1161" i="45" s="1"/>
  <c r="G1161" i="45"/>
  <c r="H1161" i="45" s="1"/>
  <c r="K1179" i="45"/>
  <c r="M1179" i="45" s="1"/>
  <c r="G1179" i="45"/>
  <c r="H1179" i="45" s="1"/>
  <c r="G1204" i="45"/>
  <c r="H1204" i="45" s="1"/>
  <c r="K1204" i="45"/>
  <c r="K1094" i="45"/>
  <c r="M1094" i="45" s="1"/>
  <c r="G1094" i="45"/>
  <c r="H1094" i="45" s="1"/>
  <c r="M1121" i="45"/>
  <c r="K1080" i="45"/>
  <c r="M1080" i="45" s="1"/>
  <c r="G984" i="45"/>
  <c r="H984" i="45" s="1"/>
  <c r="K984" i="45"/>
  <c r="M984" i="45" s="1"/>
  <c r="M1020" i="45"/>
  <c r="M877" i="45"/>
  <c r="K945" i="45"/>
  <c r="M945" i="45" s="1"/>
  <c r="G945" i="45"/>
  <c r="H945" i="45" s="1"/>
  <c r="I827" i="45"/>
  <c r="K827" i="45"/>
  <c r="M827" i="45" s="1"/>
  <c r="K879" i="45"/>
  <c r="M879" i="45" s="1"/>
  <c r="G879" i="45"/>
  <c r="H879" i="45" s="1"/>
  <c r="K788" i="45"/>
  <c r="M788" i="45" s="1"/>
  <c r="G788" i="45"/>
  <c r="H788" i="45" s="1"/>
  <c r="G998" i="45"/>
  <c r="H998" i="45" s="1"/>
  <c r="K998" i="45"/>
  <c r="M998" i="45" s="1"/>
  <c r="K910" i="45"/>
  <c r="M910" i="45" s="1"/>
  <c r="G910" i="45"/>
  <c r="H910" i="45" s="1"/>
  <c r="G947" i="45"/>
  <c r="H947" i="45" s="1"/>
  <c r="K947" i="45"/>
  <c r="M947" i="45" s="1"/>
  <c r="K1021" i="45"/>
  <c r="G1021" i="45"/>
  <c r="H1021" i="45" s="1"/>
  <c r="G476" i="45"/>
  <c r="H476" i="45" s="1"/>
  <c r="K476" i="45"/>
  <c r="K1385" i="45"/>
  <c r="M1381" i="45"/>
  <c r="K1311" i="45"/>
  <c r="M1311" i="45" s="1"/>
  <c r="G1311" i="45"/>
  <c r="H1311" i="45" s="1"/>
  <c r="G1335" i="45"/>
  <c r="H1335" i="45" s="1"/>
  <c r="K1335" i="45"/>
  <c r="M1358" i="45"/>
  <c r="G1278" i="45"/>
  <c r="H1278" i="45" s="1"/>
  <c r="K1278" i="45"/>
  <c r="G1331" i="45"/>
  <c r="H1331" i="45" s="1"/>
  <c r="K1331" i="45"/>
  <c r="M1331" i="45" s="1"/>
  <c r="M1310" i="45"/>
  <c r="K1302" i="45"/>
  <c r="M1302" i="45" s="1"/>
  <c r="G1302" i="45"/>
  <c r="H1302" i="45" s="1"/>
  <c r="K1257" i="45"/>
  <c r="M1257" i="45" s="1"/>
  <c r="G1257" i="45"/>
  <c r="H1257" i="45" s="1"/>
  <c r="K1248" i="45"/>
  <c r="M1248" i="45" s="1"/>
  <c r="G1248" i="45"/>
  <c r="H1248" i="45" s="1"/>
  <c r="K1281" i="45"/>
  <c r="G1281" i="45"/>
  <c r="H1281" i="45" s="1"/>
  <c r="K1253" i="45"/>
  <c r="G1253" i="45"/>
  <c r="H1253" i="45" s="1"/>
  <c r="K1218" i="45"/>
  <c r="M1218" i="45" s="1"/>
  <c r="G1218" i="45"/>
  <c r="H1218" i="45" s="1"/>
  <c r="K1194" i="45"/>
  <c r="M1194" i="45" s="1"/>
  <c r="M1137" i="45"/>
  <c r="M1162" i="45"/>
  <c r="G1168" i="45"/>
  <c r="H1168" i="45" s="1"/>
  <c r="K1168" i="45"/>
  <c r="M1168" i="45" s="1"/>
  <c r="M1040" i="45"/>
  <c r="K1062" i="45"/>
  <c r="M1095" i="45"/>
  <c r="G986" i="45"/>
  <c r="H986" i="45" s="1"/>
  <c r="K986" i="45"/>
  <c r="K1033" i="45"/>
  <c r="G1033" i="45"/>
  <c r="H1033" i="45" s="1"/>
  <c r="G812" i="45"/>
  <c r="H812" i="45" s="1"/>
  <c r="K812" i="45"/>
  <c r="M812" i="45" s="1"/>
  <c r="G728" i="45"/>
  <c r="H728" i="45" s="1"/>
  <c r="K728" i="45"/>
  <c r="G201" i="45"/>
  <c r="H201" i="45" s="1"/>
  <c r="K201" i="45"/>
  <c r="M233" i="45"/>
  <c r="K1318" i="45"/>
  <c r="M1318" i="45" s="1"/>
  <c r="G1318" i="45"/>
  <c r="H1318" i="45" s="1"/>
  <c r="G1270" i="45"/>
  <c r="H1270" i="45" s="1"/>
  <c r="K1270" i="45"/>
  <c r="K1280" i="45"/>
  <c r="M1280" i="45" s="1"/>
  <c r="G1280" i="45"/>
  <c r="H1280" i="45" s="1"/>
  <c r="M1253" i="45"/>
  <c r="K1229" i="45"/>
  <c r="M1229" i="45" s="1"/>
  <c r="G1229" i="45"/>
  <c r="H1229" i="45" s="1"/>
  <c r="G1171" i="45"/>
  <c r="H1171" i="45" s="1"/>
  <c r="K1171" i="45"/>
  <c r="M1171" i="45" s="1"/>
  <c r="M1212" i="45"/>
  <c r="K1222" i="45"/>
  <c r="M1222" i="45" s="1"/>
  <c r="M1192" i="45"/>
  <c r="M1176" i="45"/>
  <c r="K1122" i="45"/>
  <c r="G1122" i="45"/>
  <c r="H1122" i="45" s="1"/>
  <c r="G1166" i="45"/>
  <c r="H1166" i="45" s="1"/>
  <c r="K1166" i="45"/>
  <c r="G1139" i="45"/>
  <c r="H1139" i="45" s="1"/>
  <c r="K1139" i="45"/>
  <c r="K1054" i="45"/>
  <c r="M1054" i="45" s="1"/>
  <c r="G1054" i="45"/>
  <c r="H1054" i="45" s="1"/>
  <c r="G965" i="45"/>
  <c r="H965" i="45" s="1"/>
  <c r="K965" i="45"/>
  <c r="M965" i="45" s="1"/>
  <c r="I938" i="45"/>
  <c r="K938" i="45"/>
  <c r="M938" i="45" s="1"/>
  <c r="M1033" i="45"/>
  <c r="K967" i="45"/>
  <c r="M967" i="45" s="1"/>
  <c r="G967" i="45"/>
  <c r="H967" i="45" s="1"/>
  <c r="K944" i="45"/>
  <c r="G944" i="45"/>
  <c r="H944" i="45" s="1"/>
  <c r="K936" i="45"/>
  <c r="G936" i="45"/>
  <c r="H936" i="45" s="1"/>
  <c r="G703" i="45"/>
  <c r="H703" i="45" s="1"/>
  <c r="K703" i="45"/>
  <c r="M703" i="45" s="1"/>
  <c r="M476" i="45"/>
  <c r="K200" i="45"/>
  <c r="G200" i="45"/>
  <c r="H200" i="45" s="1"/>
  <c r="M86" i="45"/>
  <c r="K1361" i="45"/>
  <c r="M1361" i="45" s="1"/>
  <c r="G1361" i="45"/>
  <c r="H1361" i="45" s="1"/>
  <c r="G1020" i="45"/>
  <c r="H1020" i="45" s="1"/>
  <c r="K1020" i="45"/>
  <c r="M986" i="45"/>
  <c r="G1287" i="45"/>
  <c r="H1287" i="45" s="1"/>
  <c r="K1287" i="45"/>
  <c r="K1381" i="45"/>
  <c r="K1365" i="45"/>
  <c r="M1365" i="45" s="1"/>
  <c r="G1365" i="45"/>
  <c r="H1365" i="45" s="1"/>
  <c r="M1286" i="45"/>
  <c r="M1278" i="45"/>
  <c r="K1268" i="45"/>
  <c r="M1268" i="45" s="1"/>
  <c r="M1260" i="45"/>
  <c r="K1215" i="45"/>
  <c r="G1215" i="45"/>
  <c r="H1215" i="45" s="1"/>
  <c r="G1242" i="45"/>
  <c r="H1242" i="45" s="1"/>
  <c r="K1242" i="45"/>
  <c r="M1242" i="45" s="1"/>
  <c r="K1210" i="45"/>
  <c r="G1210" i="45"/>
  <c r="H1210" i="45" s="1"/>
  <c r="K1175" i="45"/>
  <c r="M1175" i="45" s="1"/>
  <c r="G1175" i="45"/>
  <c r="H1175" i="45" s="1"/>
  <c r="K1089" i="45"/>
  <c r="M1089" i="45" s="1"/>
  <c r="G1089" i="45"/>
  <c r="H1089" i="45" s="1"/>
  <c r="K982" i="45"/>
  <c r="M982" i="45" s="1"/>
  <c r="G982" i="45"/>
  <c r="H982" i="45" s="1"/>
  <c r="G970" i="45"/>
  <c r="H970" i="45" s="1"/>
  <c r="K970" i="45"/>
  <c r="M970" i="45" s="1"/>
  <c r="M948" i="45"/>
  <c r="I878" i="45"/>
  <c r="K878" i="45"/>
  <c r="M878" i="45" s="1"/>
  <c r="G990" i="45"/>
  <c r="H990" i="45" s="1"/>
  <c r="K990" i="45"/>
  <c r="G946" i="45"/>
  <c r="H946" i="45" s="1"/>
  <c r="K946" i="45"/>
  <c r="K549" i="45"/>
  <c r="G549" i="45"/>
  <c r="H549" i="45" s="1"/>
  <c r="M627" i="45"/>
  <c r="G53" i="45"/>
  <c r="H53" i="45" s="1"/>
  <c r="K53" i="45"/>
  <c r="M1385" i="45"/>
  <c r="K1338" i="45"/>
  <c r="M1338" i="45" s="1"/>
  <c r="G1338" i="45"/>
  <c r="H1338" i="45" s="1"/>
  <c r="G1356" i="45"/>
  <c r="H1356" i="45" s="1"/>
  <c r="K1356" i="45"/>
  <c r="I1220" i="45"/>
  <c r="K1220" i="45"/>
  <c r="M1220" i="45" s="1"/>
  <c r="K1243" i="45"/>
  <c r="G1243" i="45"/>
  <c r="H1243" i="45" s="1"/>
  <c r="K1324" i="45"/>
  <c r="M1324" i="45" s="1"/>
  <c r="G1223" i="45"/>
  <c r="H1223" i="45" s="1"/>
  <c r="K1223" i="45"/>
  <c r="G1201" i="45"/>
  <c r="H1201" i="45" s="1"/>
  <c r="K1201" i="45"/>
  <c r="M1201" i="45" s="1"/>
  <c r="M1210" i="45"/>
  <c r="G1158" i="45"/>
  <c r="H1158" i="45" s="1"/>
  <c r="K1158" i="45"/>
  <c r="M1158" i="45" s="1"/>
  <c r="M1172" i="45"/>
  <c r="K1124" i="45"/>
  <c r="G1124" i="45"/>
  <c r="H1124" i="45" s="1"/>
  <c r="G1037" i="45"/>
  <c r="H1037" i="45" s="1"/>
  <c r="K1037" i="45"/>
  <c r="M1037" i="45" s="1"/>
  <c r="K1050" i="45"/>
  <c r="G1050" i="45"/>
  <c r="H1050" i="45" s="1"/>
  <c r="G977" i="45"/>
  <c r="H977" i="45" s="1"/>
  <c r="K977" i="45"/>
  <c r="M1021" i="45"/>
  <c r="M944" i="45"/>
  <c r="K857" i="45"/>
  <c r="M857" i="45" s="1"/>
  <c r="G857" i="45"/>
  <c r="H857" i="45" s="1"/>
  <c r="M950" i="45"/>
  <c r="K824" i="45"/>
  <c r="I824" i="45"/>
  <c r="K806" i="45"/>
  <c r="M806" i="45" s="1"/>
  <c r="G806" i="45"/>
  <c r="H806" i="45" s="1"/>
  <c r="G189" i="45"/>
  <c r="H189" i="45" s="1"/>
  <c r="K189" i="45"/>
  <c r="K1293" i="45"/>
  <c r="M1293" i="45" s="1"/>
  <c r="G1293" i="45"/>
  <c r="H1293" i="45" s="1"/>
  <c r="I1368" i="45"/>
  <c r="K1368" i="45"/>
  <c r="M1368" i="45" s="1"/>
  <c r="K1367" i="45"/>
  <c r="K1353" i="45"/>
  <c r="M1353" i="45" s="1"/>
  <c r="G1353" i="45"/>
  <c r="H1353" i="45" s="1"/>
  <c r="K1357" i="45"/>
  <c r="G1357" i="45"/>
  <c r="H1357" i="45" s="1"/>
  <c r="M1317" i="45"/>
  <c r="G1317" i="45"/>
  <c r="H1317" i="45" s="1"/>
  <c r="K1317" i="45"/>
  <c r="M1281" i="45"/>
  <c r="M1223" i="45"/>
  <c r="M1215" i="45"/>
  <c r="G1192" i="45"/>
  <c r="H1192" i="45" s="1"/>
  <c r="K1192" i="45"/>
  <c r="G1163" i="45"/>
  <c r="H1163" i="45" s="1"/>
  <c r="K1163" i="45"/>
  <c r="I1077" i="45"/>
  <c r="K1077" i="45"/>
  <c r="M1139" i="45"/>
  <c r="I931" i="45"/>
  <c r="K931" i="45"/>
  <c r="M931" i="45" s="1"/>
  <c r="G1095" i="45"/>
  <c r="H1095" i="45" s="1"/>
  <c r="K1095" i="45"/>
  <c r="M824" i="45"/>
  <c r="M805" i="45"/>
  <c r="K720" i="45"/>
  <c r="G720" i="45"/>
  <c r="H720" i="45" s="1"/>
  <c r="G683" i="45"/>
  <c r="H683" i="45" s="1"/>
  <c r="K683" i="45"/>
  <c r="I303" i="45"/>
  <c r="K303" i="45"/>
  <c r="M303" i="45" s="1"/>
  <c r="I187" i="45"/>
  <c r="K187" i="45"/>
  <c r="K199" i="45"/>
  <c r="G199" i="45"/>
  <c r="H199" i="45" s="1"/>
  <c r="G1262" i="45"/>
  <c r="H1262" i="45" s="1"/>
  <c r="K1262" i="45"/>
  <c r="M1262" i="45" s="1"/>
  <c r="I917" i="45"/>
  <c r="K917" i="45"/>
  <c r="M917" i="45" s="1"/>
  <c r="G939" i="45"/>
  <c r="H939" i="45" s="1"/>
  <c r="K939" i="45"/>
  <c r="M939" i="45" s="1"/>
  <c r="G1377" i="45"/>
  <c r="H1377" i="45" s="1"/>
  <c r="K1377" i="45"/>
  <c r="M1377" i="45" s="1"/>
  <c r="G1322" i="45"/>
  <c r="H1322" i="45" s="1"/>
  <c r="K1322" i="45"/>
  <c r="M1322" i="45" s="1"/>
  <c r="M1285" i="45"/>
  <c r="G1290" i="45"/>
  <c r="H1290" i="45" s="1"/>
  <c r="K1290" i="45"/>
  <c r="M1290" i="45" s="1"/>
  <c r="M1356" i="45"/>
  <c r="K1359" i="45"/>
  <c r="G1359" i="45"/>
  <c r="H1359" i="45" s="1"/>
  <c r="K1315" i="45"/>
  <c r="M1315" i="45" s="1"/>
  <c r="K1182" i="45"/>
  <c r="M1182" i="45" s="1"/>
  <c r="G1182" i="45"/>
  <c r="H1182" i="45" s="1"/>
  <c r="M1163" i="45"/>
  <c r="K1138" i="45"/>
  <c r="M1138" i="45" s="1"/>
  <c r="G1138" i="45"/>
  <c r="H1138" i="45" s="1"/>
  <c r="G1176" i="45"/>
  <c r="H1176" i="45" s="1"/>
  <c r="K1176" i="45"/>
  <c r="K1187" i="45"/>
  <c r="M1187" i="45" s="1"/>
  <c r="G1187" i="45"/>
  <c r="H1187" i="45" s="1"/>
  <c r="M1124" i="45"/>
  <c r="G1025" i="45"/>
  <c r="H1025" i="45" s="1"/>
  <c r="K1025" i="45"/>
  <c r="M1025" i="45" s="1"/>
  <c r="G948" i="45"/>
  <c r="H948" i="45" s="1"/>
  <c r="K948" i="45"/>
  <c r="I864" i="45"/>
  <c r="K864" i="45"/>
  <c r="M864" i="45" s="1"/>
  <c r="G964" i="45"/>
  <c r="H964" i="45" s="1"/>
  <c r="K964" i="45"/>
  <c r="M964" i="45" s="1"/>
  <c r="M990" i="45"/>
  <c r="K816" i="45"/>
  <c r="M816" i="45" s="1"/>
  <c r="G816" i="45"/>
  <c r="H816" i="45" s="1"/>
  <c r="I212" i="45"/>
  <c r="K212" i="45"/>
  <c r="M212" i="45" s="1"/>
  <c r="G1200" i="45"/>
  <c r="H1200" i="45" s="1"/>
  <c r="K1200" i="45"/>
  <c r="M1200" i="45" s="1"/>
  <c r="I1285" i="45"/>
  <c r="K1285" i="45"/>
  <c r="M1343" i="45"/>
  <c r="K1303" i="45"/>
  <c r="M1303" i="45" s="1"/>
  <c r="G1303" i="45"/>
  <c r="H1303" i="45" s="1"/>
  <c r="K1307" i="45"/>
  <c r="M1307" i="45" s="1"/>
  <c r="G1307" i="45"/>
  <c r="H1307" i="45" s="1"/>
  <c r="M1357" i="45"/>
  <c r="K1329" i="45"/>
  <c r="M1329" i="45" s="1"/>
  <c r="G1329" i="45"/>
  <c r="H1329" i="45" s="1"/>
  <c r="G1283" i="45"/>
  <c r="H1283" i="45" s="1"/>
  <c r="K1283" i="45"/>
  <c r="M1283" i="45" s="1"/>
  <c r="G1269" i="45"/>
  <c r="H1269" i="45" s="1"/>
  <c r="K1269" i="45"/>
  <c r="M1269" i="45" s="1"/>
  <c r="G1286" i="45"/>
  <c r="H1286" i="45" s="1"/>
  <c r="K1286" i="45"/>
  <c r="K1260" i="45"/>
  <c r="G1260" i="45"/>
  <c r="H1260" i="45" s="1"/>
  <c r="M1246" i="45"/>
  <c r="M1191" i="45"/>
  <c r="K1079" i="45"/>
  <c r="M1079" i="45" s="1"/>
  <c r="I1079" i="45"/>
  <c r="M1122" i="45"/>
  <c r="K1143" i="45"/>
  <c r="M1143" i="45" s="1"/>
  <c r="G1143" i="45"/>
  <c r="H1143" i="45" s="1"/>
  <c r="G1065" i="45"/>
  <c r="H1065" i="45" s="1"/>
  <c r="K1065" i="45"/>
  <c r="M1065" i="45" s="1"/>
  <c r="M1062" i="45"/>
  <c r="M1166" i="45"/>
  <c r="I968" i="45"/>
  <c r="K968" i="45"/>
  <c r="M968" i="45" s="1"/>
  <c r="M1042" i="45"/>
  <c r="I988" i="45"/>
  <c r="K988" i="45"/>
  <c r="M988" i="45" s="1"/>
  <c r="K1036" i="45"/>
  <c r="M1036" i="45" s="1"/>
  <c r="G1036" i="45"/>
  <c r="H1036" i="45" s="1"/>
  <c r="M953" i="45"/>
  <c r="K1000" i="45"/>
  <c r="M1000" i="45" s="1"/>
  <c r="K943" i="45"/>
  <c r="M943" i="45" s="1"/>
  <c r="G943" i="45"/>
  <c r="H943" i="45" s="1"/>
  <c r="K821" i="45"/>
  <c r="M821" i="45" s="1"/>
  <c r="G821" i="45"/>
  <c r="H821" i="45" s="1"/>
  <c r="G792" i="45"/>
  <c r="H792" i="45" s="1"/>
  <c r="K792" i="45"/>
  <c r="K347" i="45"/>
  <c r="G347" i="45"/>
  <c r="H347" i="45" s="1"/>
  <c r="K1334" i="45"/>
  <c r="M1334" i="45" s="1"/>
  <c r="G1334" i="45"/>
  <c r="H1334" i="45" s="1"/>
  <c r="I1380" i="45"/>
  <c r="K1380" i="45"/>
  <c r="M1380" i="45"/>
  <c r="K1376" i="45"/>
  <c r="M1376" i="45" s="1"/>
  <c r="G1376" i="45"/>
  <c r="H1376" i="45" s="1"/>
  <c r="M1362" i="45"/>
  <c r="K1312" i="45"/>
  <c r="M1312" i="45" s="1"/>
  <c r="G1312" i="45"/>
  <c r="H1312" i="45" s="1"/>
  <c r="M1337" i="45"/>
  <c r="G1300" i="45"/>
  <c r="H1300" i="45" s="1"/>
  <c r="K1300" i="45"/>
  <c r="M1300" i="45" s="1"/>
  <c r="G1305" i="45"/>
  <c r="H1305" i="45" s="1"/>
  <c r="K1305" i="45"/>
  <c r="M1305" i="45" s="1"/>
  <c r="G1264" i="45"/>
  <c r="H1264" i="45" s="1"/>
  <c r="K1264" i="45"/>
  <c r="M1264" i="45" s="1"/>
  <c r="G1190" i="45"/>
  <c r="H1190" i="45" s="1"/>
  <c r="K1190" i="45"/>
  <c r="M1190" i="45" s="1"/>
  <c r="G1246" i="45"/>
  <c r="H1246" i="45" s="1"/>
  <c r="K1246" i="45"/>
  <c r="K1093" i="45"/>
  <c r="G1093" i="45"/>
  <c r="H1093" i="45" s="1"/>
  <c r="K1087" i="45"/>
  <c r="M1087" i="45" s="1"/>
  <c r="G1087" i="45"/>
  <c r="H1087" i="45" s="1"/>
  <c r="G1034" i="45"/>
  <c r="H1034" i="45" s="1"/>
  <c r="K1034" i="45"/>
  <c r="M1034" i="45" s="1"/>
  <c r="M1010" i="45"/>
  <c r="G932" i="45"/>
  <c r="H932" i="45" s="1"/>
  <c r="K932" i="45"/>
  <c r="M932" i="45" s="1"/>
  <c r="K935" i="45"/>
  <c r="G935" i="45"/>
  <c r="H935" i="45" s="1"/>
  <c r="M987" i="45"/>
  <c r="G972" i="45"/>
  <c r="H972" i="45" s="1"/>
  <c r="K972" i="45"/>
  <c r="M972" i="45" s="1"/>
  <c r="G904" i="45"/>
  <c r="H904" i="45" s="1"/>
  <c r="K904" i="45"/>
  <c r="M904" i="45" s="1"/>
  <c r="K635" i="45"/>
  <c r="M635" i="45" s="1"/>
  <c r="G635" i="45"/>
  <c r="H635" i="45" s="1"/>
  <c r="M353" i="45"/>
  <c r="M1001" i="45"/>
  <c r="I1379" i="45"/>
  <c r="K1379" i="45"/>
  <c r="M1379" i="45" s="1"/>
  <c r="G1373" i="45"/>
  <c r="H1373" i="45" s="1"/>
  <c r="K1373" i="45"/>
  <c r="M1373" i="45" s="1"/>
  <c r="I1340" i="45"/>
  <c r="K1340" i="45"/>
  <c r="M1340" i="45" s="1"/>
  <c r="K1244" i="45"/>
  <c r="M1244" i="45" s="1"/>
  <c r="K1266" i="45"/>
  <c r="G1266" i="45"/>
  <c r="H1266" i="45" s="1"/>
  <c r="K1230" i="45"/>
  <c r="G1230" i="45"/>
  <c r="H1230" i="45" s="1"/>
  <c r="G1157" i="45"/>
  <c r="H1157" i="45" s="1"/>
  <c r="K1157" i="45"/>
  <c r="M1157" i="45" s="1"/>
  <c r="K1164" i="45"/>
  <c r="M1164" i="45" s="1"/>
  <c r="G1164" i="45"/>
  <c r="H1164" i="45" s="1"/>
  <c r="K1219" i="45"/>
  <c r="M1219" i="45" s="1"/>
  <c r="G1219" i="45"/>
  <c r="H1219" i="45" s="1"/>
  <c r="M1093" i="45"/>
  <c r="K1031" i="45"/>
  <c r="M1031" i="45" s="1"/>
  <c r="G1031" i="45"/>
  <c r="H1031" i="45" s="1"/>
  <c r="G1013" i="45"/>
  <c r="H1013" i="45" s="1"/>
  <c r="K1013" i="45"/>
  <c r="M1013" i="45" s="1"/>
  <c r="M1050" i="45"/>
  <c r="M954" i="45"/>
  <c r="I930" i="45"/>
  <c r="K930" i="45"/>
  <c r="M930" i="45" s="1"/>
  <c r="M1029" i="45"/>
  <c r="K1049" i="45"/>
  <c r="G1049" i="45"/>
  <c r="H1049" i="45" s="1"/>
  <c r="G974" i="45"/>
  <c r="H974" i="45" s="1"/>
  <c r="K974" i="45"/>
  <c r="M974" i="45" s="1"/>
  <c r="K862" i="45"/>
  <c r="M862" i="45" s="1"/>
  <c r="G862" i="45"/>
  <c r="H862" i="45" s="1"/>
  <c r="G685" i="45"/>
  <c r="H685" i="45" s="1"/>
  <c r="K685" i="45"/>
  <c r="M685" i="45" s="1"/>
  <c r="G192" i="45"/>
  <c r="H192" i="45" s="1"/>
  <c r="K192" i="45"/>
  <c r="M1287" i="45"/>
  <c r="K1162" i="45"/>
  <c r="G1162" i="45"/>
  <c r="H1162" i="45" s="1"/>
  <c r="K903" i="45"/>
  <c r="M903" i="45" s="1"/>
  <c r="G903" i="45"/>
  <c r="H903" i="45" s="1"/>
  <c r="G1386" i="45"/>
  <c r="H1386" i="45" s="1"/>
  <c r="K1386" i="45"/>
  <c r="M1386" i="45" s="1"/>
  <c r="K1360" i="45"/>
  <c r="M1360" i="45" s="1"/>
  <c r="G1360" i="45"/>
  <c r="H1360" i="45" s="1"/>
  <c r="K1337" i="45"/>
  <c r="G1337" i="45"/>
  <c r="H1337" i="45" s="1"/>
  <c r="M1336" i="45"/>
  <c r="K1273" i="45"/>
  <c r="M1273" i="45" s="1"/>
  <c r="I1273" i="45"/>
  <c r="M1359" i="45"/>
  <c r="M1207" i="45"/>
  <c r="K1279" i="45"/>
  <c r="M1279" i="45" s="1"/>
  <c r="G1279" i="45"/>
  <c r="H1279" i="45" s="1"/>
  <c r="M1209" i="45"/>
  <c r="K1294" i="45"/>
  <c r="M1294" i="45" s="1"/>
  <c r="G1294" i="45"/>
  <c r="H1294" i="45" s="1"/>
  <c r="M1181" i="45"/>
  <c r="K1191" i="45"/>
  <c r="G1191" i="45"/>
  <c r="H1191" i="45" s="1"/>
  <c r="M1185" i="45"/>
  <c r="G1091" i="45"/>
  <c r="H1091" i="45" s="1"/>
  <c r="K1091" i="45"/>
  <c r="M1091" i="45" s="1"/>
  <c r="G963" i="45"/>
  <c r="H963" i="45" s="1"/>
  <c r="K963" i="45"/>
  <c r="M963" i="45" s="1"/>
  <c r="M1012" i="45"/>
  <c r="M1002" i="45"/>
  <c r="M935" i="45"/>
  <c r="G987" i="45"/>
  <c r="H987" i="45" s="1"/>
  <c r="K987" i="45"/>
  <c r="I162" i="45"/>
  <c r="K162" i="45"/>
  <c r="I439" i="45"/>
  <c r="K439" i="45"/>
  <c r="M91" i="45"/>
  <c r="K1258" i="45"/>
  <c r="M1258" i="45" s="1"/>
  <c r="G1258" i="45"/>
  <c r="H1258" i="45" s="1"/>
  <c r="G1263" i="45"/>
  <c r="H1263" i="45" s="1"/>
  <c r="K1263" i="45"/>
  <c r="M1263" i="45" s="1"/>
  <c r="G1306" i="45"/>
  <c r="H1306" i="45" s="1"/>
  <c r="K1306" i="45"/>
  <c r="M1306" i="45" s="1"/>
  <c r="G1207" i="45"/>
  <c r="H1207" i="45" s="1"/>
  <c r="K1207" i="45"/>
  <c r="K1193" i="45"/>
  <c r="M1193" i="45" s="1"/>
  <c r="M1230" i="45"/>
  <c r="K1140" i="45"/>
  <c r="G1140" i="45"/>
  <c r="H1140" i="45" s="1"/>
  <c r="K1141" i="45"/>
  <c r="K1041" i="45"/>
  <c r="M1041" i="45" s="1"/>
  <c r="I1041" i="45"/>
  <c r="I1063" i="45"/>
  <c r="K1063" i="45"/>
  <c r="M1063" i="45" s="1"/>
  <c r="G1045" i="45"/>
  <c r="H1045" i="45" s="1"/>
  <c r="K1045" i="45"/>
  <c r="M1077" i="45"/>
  <c r="M1049" i="45"/>
  <c r="K845" i="45"/>
  <c r="M845" i="45" s="1"/>
  <c r="I845" i="45"/>
  <c r="K727" i="45"/>
  <c r="M727" i="45" s="1"/>
  <c r="G727" i="45"/>
  <c r="H727" i="45" s="1"/>
  <c r="G461" i="45"/>
  <c r="H461" i="45" s="1"/>
  <c r="K461" i="45"/>
  <c r="M461" i="45" s="1"/>
  <c r="K396" i="45"/>
  <c r="M396" i="45" s="1"/>
  <c r="G396" i="45"/>
  <c r="H396" i="45" s="1"/>
  <c r="G331" i="45"/>
  <c r="H331" i="45" s="1"/>
  <c r="K331" i="45"/>
  <c r="M331" i="45" s="1"/>
  <c r="M288" i="45"/>
  <c r="K1354" i="45"/>
  <c r="G1354" i="45"/>
  <c r="H1354" i="45" s="1"/>
  <c r="K1339" i="45"/>
  <c r="M1339" i="45" s="1"/>
  <c r="G1339" i="45"/>
  <c r="H1339" i="45" s="1"/>
  <c r="K1316" i="45"/>
  <c r="M1316" i="45" s="1"/>
  <c r="K1272" i="45"/>
  <c r="G1272" i="45"/>
  <c r="H1272" i="45" s="1"/>
  <c r="K1321" i="45"/>
  <c r="M1321" i="45" s="1"/>
  <c r="G1321" i="45"/>
  <c r="H1321" i="45" s="1"/>
  <c r="K1209" i="45"/>
  <c r="G1209" i="45"/>
  <c r="H1209" i="45" s="1"/>
  <c r="K1284" i="45"/>
  <c r="M1284" i="45" s="1"/>
  <c r="M1202" i="45"/>
  <c r="M1266" i="45"/>
  <c r="M1221" i="45"/>
  <c r="K1074" i="45"/>
  <c r="M1074" i="45" s="1"/>
  <c r="G1074" i="45"/>
  <c r="H1074" i="45" s="1"/>
  <c r="K1097" i="45"/>
  <c r="M1097" i="45" s="1"/>
  <c r="G1097" i="45"/>
  <c r="H1097" i="45" s="1"/>
  <c r="K1110" i="45"/>
  <c r="M1110" i="45" s="1"/>
  <c r="G1017" i="45"/>
  <c r="H1017" i="45" s="1"/>
  <c r="K1017" i="45"/>
  <c r="M1017" i="45" s="1"/>
  <c r="K924" i="45"/>
  <c r="M924" i="45" s="1"/>
  <c r="G924" i="45"/>
  <c r="H924" i="45" s="1"/>
  <c r="G949" i="45"/>
  <c r="H949" i="45" s="1"/>
  <c r="K949" i="45"/>
  <c r="M949" i="45" s="1"/>
  <c r="G957" i="45"/>
  <c r="H957" i="45" s="1"/>
  <c r="K957" i="45"/>
  <c r="M957" i="45" s="1"/>
  <c r="K981" i="45"/>
  <c r="G981" i="45"/>
  <c r="H981" i="45" s="1"/>
  <c r="K808" i="45"/>
  <c r="M808" i="45" s="1"/>
  <c r="G808" i="45"/>
  <c r="H808" i="45" s="1"/>
  <c r="G714" i="45"/>
  <c r="H714" i="45" s="1"/>
  <c r="K714" i="45"/>
  <c r="M714" i="45" s="1"/>
  <c r="M1141" i="45"/>
  <c r="M1384" i="45"/>
  <c r="M1367" i="45"/>
  <c r="K1345" i="45"/>
  <c r="M1345" i="45" s="1"/>
  <c r="G1345" i="45"/>
  <c r="H1345" i="45" s="1"/>
  <c r="K1362" i="45"/>
  <c r="G1362" i="45"/>
  <c r="H1362" i="45" s="1"/>
  <c r="G1330" i="45"/>
  <c r="H1330" i="45" s="1"/>
  <c r="K1330" i="45"/>
  <c r="M1330" i="45" s="1"/>
  <c r="M1335" i="45"/>
  <c r="M1272" i="45"/>
  <c r="M1243" i="45"/>
  <c r="G1228" i="45"/>
  <c r="H1228" i="45" s="1"/>
  <c r="K1228" i="45"/>
  <c r="M1228" i="45" s="1"/>
  <c r="K1254" i="45"/>
  <c r="M1254" i="45" s="1"/>
  <c r="M1216" i="45"/>
  <c r="G1170" i="45"/>
  <c r="H1170" i="45" s="1"/>
  <c r="K1170" i="45"/>
  <c r="M1170" i="45" s="1"/>
  <c r="K1142" i="45"/>
  <c r="M1142" i="45" s="1"/>
  <c r="G1142" i="45"/>
  <c r="H1142" i="45" s="1"/>
  <c r="I1072" i="45"/>
  <c r="K1072" i="45"/>
  <c r="M1072" i="45" s="1"/>
  <c r="G1104" i="45"/>
  <c r="H1104" i="45" s="1"/>
  <c r="K1104" i="45"/>
  <c r="M1104" i="45" s="1"/>
  <c r="M1140" i="45"/>
  <c r="M1204" i="45"/>
  <c r="G1058" i="45"/>
  <c r="H1058" i="45" s="1"/>
  <c r="K1058" i="45"/>
  <c r="M1058" i="45" s="1"/>
  <c r="K1088" i="45"/>
  <c r="M1088" i="45" s="1"/>
  <c r="G1088" i="45"/>
  <c r="H1088" i="45" s="1"/>
  <c r="K1125" i="45"/>
  <c r="M1125" i="45" s="1"/>
  <c r="G1125" i="45"/>
  <c r="H1125" i="45" s="1"/>
  <c r="G1064" i="45"/>
  <c r="H1064" i="45" s="1"/>
  <c r="K1064" i="45"/>
  <c r="M1064" i="45" s="1"/>
  <c r="M1045" i="45"/>
  <c r="G1083" i="45"/>
  <c r="H1083" i="45" s="1"/>
  <c r="K1083" i="45"/>
  <c r="M1083" i="45" s="1"/>
  <c r="K836" i="45"/>
  <c r="M836" i="45" s="1"/>
  <c r="I836" i="45"/>
  <c r="K1030" i="45"/>
  <c r="M1030" i="45" s="1"/>
  <c r="G1030" i="45"/>
  <c r="H1030" i="45" s="1"/>
  <c r="K955" i="45"/>
  <c r="K877" i="45"/>
  <c r="G877" i="45"/>
  <c r="H877" i="45" s="1"/>
  <c r="K813" i="45"/>
  <c r="M813" i="45" s="1"/>
  <c r="G813" i="45"/>
  <c r="H813" i="45" s="1"/>
  <c r="M793" i="45"/>
  <c r="K565" i="45"/>
  <c r="M565" i="45" s="1"/>
  <c r="G565" i="45"/>
  <c r="H565" i="45" s="1"/>
  <c r="G713" i="45"/>
  <c r="H713" i="45" s="1"/>
  <c r="K713" i="45"/>
  <c r="M713" i="45" s="1"/>
  <c r="G390" i="45"/>
  <c r="H390" i="45" s="1"/>
  <c r="K390" i="45"/>
  <c r="K774" i="45"/>
  <c r="M774" i="45" s="1"/>
  <c r="G774" i="45"/>
  <c r="H774" i="45" s="1"/>
  <c r="K718" i="45"/>
  <c r="M718" i="45" s="1"/>
  <c r="G718" i="45"/>
  <c r="H718" i="45" s="1"/>
  <c r="G737" i="45"/>
  <c r="H737" i="45" s="1"/>
  <c r="K737" i="45"/>
  <c r="M737" i="45" s="1"/>
  <c r="M716" i="45"/>
  <c r="K797" i="45"/>
  <c r="M797" i="45" s="1"/>
  <c r="G797" i="45"/>
  <c r="H797" i="45" s="1"/>
  <c r="G739" i="45"/>
  <c r="H739" i="45" s="1"/>
  <c r="K739" i="45"/>
  <c r="M739" i="45" s="1"/>
  <c r="G688" i="45"/>
  <c r="H688" i="45" s="1"/>
  <c r="K688" i="45"/>
  <c r="M652" i="45"/>
  <c r="G673" i="45"/>
  <c r="H673" i="45" s="1"/>
  <c r="K673" i="45"/>
  <c r="M673" i="45" s="1"/>
  <c r="K643" i="45"/>
  <c r="G643" i="45"/>
  <c r="H643" i="45" s="1"/>
  <c r="K659" i="45"/>
  <c r="G659" i="45"/>
  <c r="H659" i="45" s="1"/>
  <c r="G711" i="45"/>
  <c r="H711" i="45" s="1"/>
  <c r="K711" i="45"/>
  <c r="M711" i="45" s="1"/>
  <c r="G615" i="45"/>
  <c r="H615" i="45" s="1"/>
  <c r="K615" i="45"/>
  <c r="M615" i="45" s="1"/>
  <c r="K636" i="45"/>
  <c r="M636" i="45" s="1"/>
  <c r="G636" i="45"/>
  <c r="H636" i="45" s="1"/>
  <c r="M525" i="45"/>
  <c r="K539" i="45"/>
  <c r="M539" i="45" s="1"/>
  <c r="K627" i="45"/>
  <c r="G627" i="45"/>
  <c r="H627" i="45" s="1"/>
  <c r="K496" i="45"/>
  <c r="M496" i="45" s="1"/>
  <c r="I496" i="45"/>
  <c r="G558" i="45"/>
  <c r="H558" i="45" s="1"/>
  <c r="K558" i="45"/>
  <c r="M558" i="45" s="1"/>
  <c r="G515" i="45"/>
  <c r="H515" i="45" s="1"/>
  <c r="K515" i="45"/>
  <c r="M515" i="45" s="1"/>
  <c r="G598" i="45"/>
  <c r="H598" i="45" s="1"/>
  <c r="K598" i="45"/>
  <c r="M598" i="45" s="1"/>
  <c r="K564" i="45"/>
  <c r="M564" i="45" s="1"/>
  <c r="G564" i="45"/>
  <c r="H564" i="45" s="1"/>
  <c r="G413" i="45"/>
  <c r="H413" i="45" s="1"/>
  <c r="K413" i="45"/>
  <c r="M413" i="45" s="1"/>
  <c r="K537" i="45"/>
  <c r="G537" i="45"/>
  <c r="H537" i="45" s="1"/>
  <c r="K518" i="45"/>
  <c r="M518" i="45" s="1"/>
  <c r="G518" i="45"/>
  <c r="H518" i="45" s="1"/>
  <c r="I521" i="45"/>
  <c r="K521" i="45"/>
  <c r="G475" i="45"/>
  <c r="H475" i="45" s="1"/>
  <c r="K475" i="45"/>
  <c r="M475" i="45" s="1"/>
  <c r="M527" i="45"/>
  <c r="M579" i="45"/>
  <c r="K388" i="45"/>
  <c r="M388" i="45" s="1"/>
  <c r="G388" i="45"/>
  <c r="H388" i="45" s="1"/>
  <c r="G362" i="45"/>
  <c r="H362" i="45" s="1"/>
  <c r="K362" i="45"/>
  <c r="M362" i="45" s="1"/>
  <c r="G338" i="45"/>
  <c r="H338" i="45" s="1"/>
  <c r="K338" i="45"/>
  <c r="K449" i="45"/>
  <c r="K434" i="45"/>
  <c r="K292" i="45"/>
  <c r="G292" i="45"/>
  <c r="H292" i="45" s="1"/>
  <c r="K9" i="45"/>
  <c r="G9" i="45"/>
  <c r="H9" i="45" s="1"/>
  <c r="K294" i="45"/>
  <c r="M294" i="45" s="1"/>
  <c r="K118" i="45"/>
  <c r="M118" i="45" s="1"/>
  <c r="G118" i="45"/>
  <c r="H118" i="45" s="1"/>
  <c r="G186" i="45"/>
  <c r="H186" i="45" s="1"/>
  <c r="K186" i="45"/>
  <c r="K291" i="45"/>
  <c r="M291" i="45" s="1"/>
  <c r="K119" i="45"/>
  <c r="M119" i="45" s="1"/>
  <c r="G119" i="45"/>
  <c r="H119" i="45" s="1"/>
  <c r="G233" i="45"/>
  <c r="H233" i="45" s="1"/>
  <c r="K233" i="45"/>
  <c r="M172" i="45"/>
  <c r="G88" i="45"/>
  <c r="H88" i="45" s="1"/>
  <c r="K88" i="45"/>
  <c r="K28" i="45"/>
  <c r="G28" i="45"/>
  <c r="H28" i="45" s="1"/>
  <c r="M978" i="45"/>
  <c r="K979" i="45"/>
  <c r="M979" i="45" s="1"/>
  <c r="G979" i="45"/>
  <c r="H979" i="45" s="1"/>
  <c r="M946" i="45"/>
  <c r="G873" i="45"/>
  <c r="H873" i="45" s="1"/>
  <c r="K873" i="45"/>
  <c r="M873" i="45" s="1"/>
  <c r="I898" i="45"/>
  <c r="K898" i="45"/>
  <c r="M898" i="45" s="1"/>
  <c r="K884" i="45"/>
  <c r="M884" i="45" s="1"/>
  <c r="G884" i="45"/>
  <c r="H884" i="45" s="1"/>
  <c r="M790" i="45"/>
  <c r="M889" i="45"/>
  <c r="K805" i="45"/>
  <c r="G805" i="45"/>
  <c r="H805" i="45" s="1"/>
  <c r="M778" i="45"/>
  <c r="K752" i="45"/>
  <c r="M752" i="45" s="1"/>
  <c r="G752" i="45"/>
  <c r="H752" i="45" s="1"/>
  <c r="K701" i="45"/>
  <c r="M701" i="45" s="1"/>
  <c r="G701" i="45"/>
  <c r="H701" i="45" s="1"/>
  <c r="K811" i="45"/>
  <c r="M811" i="45" s="1"/>
  <c r="G811" i="45"/>
  <c r="H811" i="45" s="1"/>
  <c r="K798" i="45"/>
  <c r="M798" i="45" s="1"/>
  <c r="K619" i="45"/>
  <c r="M619" i="45" s="1"/>
  <c r="G619" i="45"/>
  <c r="H619" i="45" s="1"/>
  <c r="G716" i="45"/>
  <c r="H716" i="45" s="1"/>
  <c r="K716" i="45"/>
  <c r="K687" i="45"/>
  <c r="M687" i="45" s="1"/>
  <c r="G687" i="45"/>
  <c r="H687" i="45" s="1"/>
  <c r="M625" i="45"/>
  <c r="M740" i="45"/>
  <c r="M659" i="45"/>
  <c r="K648" i="45"/>
  <c r="G648" i="45"/>
  <c r="H648" i="45" s="1"/>
  <c r="K604" i="45"/>
  <c r="M604" i="45" s="1"/>
  <c r="G604" i="45"/>
  <c r="H604" i="45" s="1"/>
  <c r="M537" i="45"/>
  <c r="G524" i="45"/>
  <c r="H524" i="45" s="1"/>
  <c r="K524" i="45"/>
  <c r="M524" i="45" s="1"/>
  <c r="M521" i="45"/>
  <c r="G516" i="45"/>
  <c r="H516" i="45" s="1"/>
  <c r="K516" i="45"/>
  <c r="K488" i="45"/>
  <c r="G488" i="45"/>
  <c r="H488" i="45" s="1"/>
  <c r="K472" i="45"/>
  <c r="M472" i="45" s="1"/>
  <c r="G472" i="45"/>
  <c r="H472" i="45" s="1"/>
  <c r="G442" i="45"/>
  <c r="H442" i="45" s="1"/>
  <c r="K442" i="45"/>
  <c r="K361" i="45"/>
  <c r="M361" i="45" s="1"/>
  <c r="G361" i="45"/>
  <c r="H361" i="45" s="1"/>
  <c r="G383" i="45"/>
  <c r="H383" i="45" s="1"/>
  <c r="K383" i="45"/>
  <c r="M383" i="45" s="1"/>
  <c r="G39" i="45"/>
  <c r="H39" i="45" s="1"/>
  <c r="K39" i="45"/>
  <c r="M39" i="45" s="1"/>
  <c r="M286" i="45"/>
  <c r="G86" i="45"/>
  <c r="H86" i="45" s="1"/>
  <c r="K86" i="45"/>
  <c r="M224" i="45"/>
  <c r="M121" i="45"/>
  <c r="G84" i="45"/>
  <c r="H84" i="45" s="1"/>
  <c r="K84" i="45"/>
  <c r="M84" i="45" s="1"/>
  <c r="M95" i="45"/>
  <c r="M180" i="45"/>
  <c r="K218" i="45"/>
  <c r="G218" i="45"/>
  <c r="H218" i="45" s="1"/>
  <c r="K174" i="45"/>
  <c r="M174" i="45" s="1"/>
  <c r="G174" i="45"/>
  <c r="H174" i="45" s="1"/>
  <c r="M199" i="45"/>
  <c r="K960" i="45"/>
  <c r="M960" i="45" s="1"/>
  <c r="G960" i="45"/>
  <c r="H960" i="45" s="1"/>
  <c r="G1001" i="45"/>
  <c r="H1001" i="45" s="1"/>
  <c r="K1001" i="45"/>
  <c r="K961" i="45"/>
  <c r="M961" i="45" s="1"/>
  <c r="G961" i="45"/>
  <c r="H961" i="45" s="1"/>
  <c r="G894" i="45"/>
  <c r="H894" i="45" s="1"/>
  <c r="K894" i="45"/>
  <c r="M894" i="45" s="1"/>
  <c r="K1011" i="45"/>
  <c r="M1011" i="45" s="1"/>
  <c r="G1011" i="45"/>
  <c r="H1011" i="45" s="1"/>
  <c r="K890" i="45"/>
  <c r="M890" i="45" s="1"/>
  <c r="G890" i="45"/>
  <c r="H890" i="45" s="1"/>
  <c r="G844" i="45"/>
  <c r="H844" i="45" s="1"/>
  <c r="K844" i="45"/>
  <c r="M844" i="45" s="1"/>
  <c r="K859" i="45"/>
  <c r="M859" i="45" s="1"/>
  <c r="G859" i="45"/>
  <c r="H859" i="45" s="1"/>
  <c r="G738" i="45"/>
  <c r="H738" i="45" s="1"/>
  <c r="K738" i="45"/>
  <c r="M738" i="45" s="1"/>
  <c r="G732" i="45"/>
  <c r="H732" i="45" s="1"/>
  <c r="K732" i="45"/>
  <c r="M732" i="45" s="1"/>
  <c r="K717" i="45"/>
  <c r="M717" i="45" s="1"/>
  <c r="G717" i="45"/>
  <c r="H717" i="45" s="1"/>
  <c r="G587" i="45"/>
  <c r="H587" i="45" s="1"/>
  <c r="K587" i="45"/>
  <c r="M587" i="45" s="1"/>
  <c r="K625" i="45"/>
  <c r="G625" i="45"/>
  <c r="H625" i="45" s="1"/>
  <c r="G678" i="45"/>
  <c r="H678" i="45" s="1"/>
  <c r="K678" i="45"/>
  <c r="K663" i="45"/>
  <c r="M663" i="45" s="1"/>
  <c r="G663" i="45"/>
  <c r="H663" i="45" s="1"/>
  <c r="G651" i="45"/>
  <c r="H651" i="45" s="1"/>
  <c r="K651" i="45"/>
  <c r="M651" i="45" s="1"/>
  <c r="K542" i="45"/>
  <c r="M542" i="45" s="1"/>
  <c r="G542" i="45"/>
  <c r="H542" i="45" s="1"/>
  <c r="G705" i="45"/>
  <c r="H705" i="45" s="1"/>
  <c r="K705" i="45"/>
  <c r="M568" i="45"/>
  <c r="M549" i="45"/>
  <c r="K569" i="45"/>
  <c r="G569" i="45"/>
  <c r="H569" i="45" s="1"/>
  <c r="G474" i="45"/>
  <c r="H474" i="45" s="1"/>
  <c r="K474" i="45"/>
  <c r="M474" i="45" s="1"/>
  <c r="K514" i="45"/>
  <c r="G514" i="45"/>
  <c r="H514" i="45" s="1"/>
  <c r="M473" i="45"/>
  <c r="M408" i="45"/>
  <c r="M434" i="45"/>
  <c r="M489" i="45"/>
  <c r="K353" i="45"/>
  <c r="G353" i="45"/>
  <c r="H353" i="45" s="1"/>
  <c r="K336" i="45"/>
  <c r="M336" i="45" s="1"/>
  <c r="K282" i="45"/>
  <c r="M282" i="45" s="1"/>
  <c r="G282" i="45"/>
  <c r="H282" i="45" s="1"/>
  <c r="I76" i="45"/>
  <c r="K76" i="45"/>
  <c r="M76" i="45" s="1"/>
  <c r="K299" i="45"/>
  <c r="M299" i="45" s="1"/>
  <c r="G31" i="45"/>
  <c r="H31" i="45" s="1"/>
  <c r="K31" i="45"/>
  <c r="M31" i="45" s="1"/>
  <c r="M347" i="45"/>
  <c r="G225" i="45"/>
  <c r="H225" i="45" s="1"/>
  <c r="K225" i="45"/>
  <c r="G228" i="45"/>
  <c r="H228" i="45" s="1"/>
  <c r="K228" i="45"/>
  <c r="M228" i="45" s="1"/>
  <c r="M106" i="45"/>
  <c r="M87" i="45"/>
  <c r="G47" i="45"/>
  <c r="H47" i="45" s="1"/>
  <c r="K47" i="45"/>
  <c r="M47" i="45" s="1"/>
  <c r="G193" i="45"/>
  <c r="H193" i="45" s="1"/>
  <c r="K193" i="45"/>
  <c r="M193" i="45" s="1"/>
  <c r="K121" i="45"/>
  <c r="G121" i="45"/>
  <c r="H121" i="45" s="1"/>
  <c r="G95" i="45"/>
  <c r="H95" i="45" s="1"/>
  <c r="K95" i="45"/>
  <c r="G87" i="45"/>
  <c r="H87" i="45" s="1"/>
  <c r="K87" i="45"/>
  <c r="M184" i="45"/>
  <c r="K101" i="45"/>
  <c r="M101" i="45" s="1"/>
  <c r="G101" i="45"/>
  <c r="H101" i="45" s="1"/>
  <c r="M226" i="45"/>
  <c r="G116" i="45"/>
  <c r="H116" i="45" s="1"/>
  <c r="K116" i="45"/>
  <c r="M116" i="45" s="1"/>
  <c r="G584" i="45"/>
  <c r="H584" i="45" s="1"/>
  <c r="K584" i="45"/>
  <c r="M678" i="45"/>
  <c r="K630" i="45"/>
  <c r="M630" i="45" s="1"/>
  <c r="G682" i="45"/>
  <c r="H682" i="45" s="1"/>
  <c r="K682" i="45"/>
  <c r="M682" i="45" s="1"/>
  <c r="K669" i="45"/>
  <c r="K577" i="45"/>
  <c r="M577" i="45" s="1"/>
  <c r="I577" i="45"/>
  <c r="M550" i="45"/>
  <c r="I546" i="45"/>
  <c r="K546" i="45"/>
  <c r="M546" i="45" s="1"/>
  <c r="M488" i="45"/>
  <c r="K494" i="45"/>
  <c r="M494" i="45" s="1"/>
  <c r="G494" i="45"/>
  <c r="H494" i="45" s="1"/>
  <c r="M514" i="45"/>
  <c r="K534" i="45"/>
  <c r="M534" i="45" s="1"/>
  <c r="G534" i="45"/>
  <c r="H534" i="45" s="1"/>
  <c r="K364" i="45"/>
  <c r="G364" i="45"/>
  <c r="H364" i="45" s="1"/>
  <c r="K263" i="45"/>
  <c r="M263" i="45" s="1"/>
  <c r="G263" i="45"/>
  <c r="H263" i="45" s="1"/>
  <c r="K477" i="45"/>
  <c r="G477" i="45"/>
  <c r="H477" i="45" s="1"/>
  <c r="G346" i="45"/>
  <c r="H346" i="45" s="1"/>
  <c r="K346" i="45"/>
  <c r="M346" i="45" s="1"/>
  <c r="G377" i="45"/>
  <c r="H377" i="45" s="1"/>
  <c r="K377" i="45"/>
  <c r="M377" i="45" s="1"/>
  <c r="G23" i="45"/>
  <c r="H23" i="45" s="1"/>
  <c r="K23" i="45"/>
  <c r="M23" i="45" s="1"/>
  <c r="K373" i="45"/>
  <c r="M373" i="45" s="1"/>
  <c r="G329" i="45"/>
  <c r="H329" i="45" s="1"/>
  <c r="K329" i="45"/>
  <c r="M329" i="45" s="1"/>
  <c r="M225" i="45"/>
  <c r="G205" i="45"/>
  <c r="H205" i="45" s="1"/>
  <c r="K205" i="45"/>
  <c r="M205" i="45" s="1"/>
  <c r="G217" i="45"/>
  <c r="H217" i="45" s="1"/>
  <c r="K217" i="45"/>
  <c r="M217" i="45" s="1"/>
  <c r="G91" i="45"/>
  <c r="H91" i="45" s="1"/>
  <c r="K91" i="45"/>
  <c r="K405" i="45"/>
  <c r="M405" i="45" s="1"/>
  <c r="K180" i="45"/>
  <c r="G180" i="45"/>
  <c r="H180" i="45" s="1"/>
  <c r="G54" i="45"/>
  <c r="H54" i="45" s="1"/>
  <c r="K54" i="45"/>
  <c r="M54" i="45" s="1"/>
  <c r="K246" i="45"/>
  <c r="M246" i="45" s="1"/>
  <c r="G246" i="45"/>
  <c r="H246" i="45" s="1"/>
  <c r="K7" i="45"/>
  <c r="M7" i="45" s="1"/>
  <c r="M936" i="45"/>
  <c r="K950" i="45"/>
  <c r="G950" i="45"/>
  <c r="H950" i="45" s="1"/>
  <c r="M792" i="45"/>
  <c r="K854" i="45"/>
  <c r="M854" i="45" s="1"/>
  <c r="G854" i="45"/>
  <c r="H854" i="45" s="1"/>
  <c r="G804" i="45"/>
  <c r="H804" i="45" s="1"/>
  <c r="K804" i="45"/>
  <c r="M804" i="45" s="1"/>
  <c r="K768" i="45"/>
  <c r="G768" i="45"/>
  <c r="H768" i="45" s="1"/>
  <c r="I680" i="45"/>
  <c r="K680" i="45"/>
  <c r="M680" i="45" s="1"/>
  <c r="G763" i="45"/>
  <c r="H763" i="45" s="1"/>
  <c r="K763" i="45"/>
  <c r="M763" i="45" s="1"/>
  <c r="K668" i="45"/>
  <c r="M668" i="45" s="1"/>
  <c r="M584" i="45"/>
  <c r="M667" i="45"/>
  <c r="M691" i="45"/>
  <c r="M643" i="45"/>
  <c r="K629" i="45"/>
  <c r="G629" i="45"/>
  <c r="H629" i="45" s="1"/>
  <c r="G575" i="45"/>
  <c r="H575" i="45" s="1"/>
  <c r="K575" i="45"/>
  <c r="M575" i="45" s="1"/>
  <c r="K550" i="45"/>
  <c r="G550" i="45"/>
  <c r="H550" i="45" s="1"/>
  <c r="K497" i="45"/>
  <c r="M497" i="45" s="1"/>
  <c r="G497" i="45"/>
  <c r="H497" i="45" s="1"/>
  <c r="G689" i="45"/>
  <c r="H689" i="45" s="1"/>
  <c r="K689" i="45"/>
  <c r="M689" i="45" s="1"/>
  <c r="G543" i="45"/>
  <c r="H543" i="45" s="1"/>
  <c r="K543" i="45"/>
  <c r="M543" i="45" s="1"/>
  <c r="K493" i="45"/>
  <c r="G493" i="45"/>
  <c r="H493" i="45" s="1"/>
  <c r="G487" i="45"/>
  <c r="H487" i="45" s="1"/>
  <c r="K487" i="45"/>
  <c r="K453" i="45"/>
  <c r="M453" i="45" s="1"/>
  <c r="G453" i="45"/>
  <c r="H453" i="45" s="1"/>
  <c r="K470" i="45"/>
  <c r="M470" i="45" s="1"/>
  <c r="G470" i="45"/>
  <c r="H470" i="45" s="1"/>
  <c r="K610" i="45"/>
  <c r="G610" i="45"/>
  <c r="H610" i="45" s="1"/>
  <c r="M442" i="45"/>
  <c r="K370" i="45"/>
  <c r="M370" i="45" s="1"/>
  <c r="I370" i="45"/>
  <c r="M162" i="45"/>
  <c r="G305" i="45"/>
  <c r="H305" i="45" s="1"/>
  <c r="K305" i="45"/>
  <c r="K257" i="45"/>
  <c r="M257" i="45" s="1"/>
  <c r="K325" i="45"/>
  <c r="G325" i="45"/>
  <c r="H325" i="45" s="1"/>
  <c r="K275" i="45"/>
  <c r="G275" i="45"/>
  <c r="H275" i="45" s="1"/>
  <c r="K422" i="45"/>
  <c r="G422" i="45"/>
  <c r="H422" i="45" s="1"/>
  <c r="M335" i="45"/>
  <c r="G412" i="45"/>
  <c r="H412" i="45" s="1"/>
  <c r="K412" i="45"/>
  <c r="M412" i="45" s="1"/>
  <c r="K273" i="45"/>
  <c r="M273" i="45" s="1"/>
  <c r="G273" i="45"/>
  <c r="H273" i="45" s="1"/>
  <c r="M105" i="45"/>
  <c r="M232" i="45"/>
  <c r="G224" i="45"/>
  <c r="H224" i="45" s="1"/>
  <c r="K224" i="45"/>
  <c r="M227" i="45"/>
  <c r="M175" i="45"/>
  <c r="K198" i="45"/>
  <c r="G198" i="45"/>
  <c r="H198" i="45" s="1"/>
  <c r="G82" i="45"/>
  <c r="H82" i="45" s="1"/>
  <c r="K82" i="45"/>
  <c r="M82" i="45" s="1"/>
  <c r="K344" i="45"/>
  <c r="M344" i="45" s="1"/>
  <c r="G794" i="45"/>
  <c r="H794" i="45" s="1"/>
  <c r="K794" i="45"/>
  <c r="M794" i="45" s="1"/>
  <c r="M768" i="45"/>
  <c r="K735" i="45"/>
  <c r="M735" i="45" s="1"/>
  <c r="G735" i="45"/>
  <c r="H735" i="45" s="1"/>
  <c r="K772" i="45"/>
  <c r="M772" i="45" s="1"/>
  <c r="G772" i="45"/>
  <c r="H772" i="45" s="1"/>
  <c r="I547" i="45"/>
  <c r="K547" i="45"/>
  <c r="M660" i="45"/>
  <c r="M629" i="45"/>
  <c r="K563" i="45"/>
  <c r="G563" i="45"/>
  <c r="H563" i="45" s="1"/>
  <c r="K698" i="45"/>
  <c r="M698" i="45" s="1"/>
  <c r="G698" i="45"/>
  <c r="H698" i="45" s="1"/>
  <c r="K613" i="45"/>
  <c r="K498" i="45"/>
  <c r="M498" i="45" s="1"/>
  <c r="G498" i="45"/>
  <c r="H498" i="45" s="1"/>
  <c r="M569" i="45"/>
  <c r="K467" i="45"/>
  <c r="G467" i="45"/>
  <c r="H467" i="45" s="1"/>
  <c r="M487" i="45"/>
  <c r="K507" i="45"/>
  <c r="M507" i="45" s="1"/>
  <c r="G507" i="45"/>
  <c r="H507" i="45" s="1"/>
  <c r="M610" i="45"/>
  <c r="K457" i="45"/>
  <c r="M457" i="45" s="1"/>
  <c r="G457" i="45"/>
  <c r="H457" i="45" s="1"/>
  <c r="G579" i="45"/>
  <c r="H579" i="45" s="1"/>
  <c r="K579" i="45"/>
  <c r="G458" i="45"/>
  <c r="H458" i="45" s="1"/>
  <c r="K458" i="45"/>
  <c r="K438" i="45"/>
  <c r="G438" i="45"/>
  <c r="H438" i="45" s="1"/>
  <c r="K357" i="45"/>
  <c r="G357" i="45"/>
  <c r="H357" i="45" s="1"/>
  <c r="G433" i="45"/>
  <c r="H433" i="45" s="1"/>
  <c r="K433" i="45"/>
  <c r="M433" i="45" s="1"/>
  <c r="G321" i="45"/>
  <c r="H321" i="45" s="1"/>
  <c r="K321" i="45"/>
  <c r="M321" i="45" s="1"/>
  <c r="G301" i="45"/>
  <c r="H301" i="45" s="1"/>
  <c r="K301" i="45"/>
  <c r="M301" i="45" s="1"/>
  <c r="G372" i="45"/>
  <c r="H372" i="45" s="1"/>
  <c r="K372" i="45"/>
  <c r="M372" i="45" s="1"/>
  <c r="M305" i="45"/>
  <c r="G105" i="45"/>
  <c r="H105" i="45" s="1"/>
  <c r="K105" i="45"/>
  <c r="K167" i="45"/>
  <c r="M167" i="45" s="1"/>
  <c r="G167" i="45"/>
  <c r="H167" i="45" s="1"/>
  <c r="G195" i="45"/>
  <c r="H195" i="45" s="1"/>
  <c r="K195" i="45"/>
  <c r="M195" i="45" s="1"/>
  <c r="G231" i="45"/>
  <c r="H231" i="45" s="1"/>
  <c r="K231" i="45"/>
  <c r="M231" i="45" s="1"/>
  <c r="G96" i="45"/>
  <c r="H96" i="45" s="1"/>
  <c r="K96" i="45"/>
  <c r="M96" i="45" s="1"/>
  <c r="M122" i="45"/>
  <c r="M202" i="45"/>
  <c r="G83" i="45"/>
  <c r="H83" i="45" s="1"/>
  <c r="K83" i="45"/>
  <c r="M83" i="45" s="1"/>
  <c r="K20" i="45"/>
  <c r="M20" i="45" s="1"/>
  <c r="G20" i="45"/>
  <c r="H20" i="45" s="1"/>
  <c r="M937" i="45"/>
  <c r="K978" i="45"/>
  <c r="G978" i="45"/>
  <c r="H978" i="45" s="1"/>
  <c r="G971" i="45"/>
  <c r="H971" i="45" s="1"/>
  <c r="K971" i="45"/>
  <c r="M971" i="45" s="1"/>
  <c r="K1004" i="45"/>
  <c r="M1004" i="45" s="1"/>
  <c r="G1004" i="45"/>
  <c r="H1004" i="45" s="1"/>
  <c r="K892" i="45"/>
  <c r="M892" i="45" s="1"/>
  <c r="G892" i="45"/>
  <c r="H892" i="45" s="1"/>
  <c r="K807" i="45"/>
  <c r="M807" i="45" s="1"/>
  <c r="G807" i="45"/>
  <c r="H807" i="45" s="1"/>
  <c r="K855" i="45"/>
  <c r="G855" i="45"/>
  <c r="H855" i="45" s="1"/>
  <c r="G704" i="45"/>
  <c r="H704" i="45" s="1"/>
  <c r="K704" i="45"/>
  <c r="M704" i="45" s="1"/>
  <c r="G741" i="45"/>
  <c r="H741" i="45" s="1"/>
  <c r="K741" i="45"/>
  <c r="M741" i="45" s="1"/>
  <c r="M664" i="45"/>
  <c r="K743" i="45"/>
  <c r="M743" i="45" s="1"/>
  <c r="G743" i="45"/>
  <c r="H743" i="45" s="1"/>
  <c r="K658" i="45"/>
  <c r="G658" i="45"/>
  <c r="H658" i="45" s="1"/>
  <c r="K740" i="45"/>
  <c r="G740" i="45"/>
  <c r="H740" i="45" s="1"/>
  <c r="G665" i="45"/>
  <c r="H665" i="45" s="1"/>
  <c r="K665" i="45"/>
  <c r="K695" i="45"/>
  <c r="M695" i="45" s="1"/>
  <c r="G695" i="45"/>
  <c r="H695" i="45" s="1"/>
  <c r="G684" i="45"/>
  <c r="H684" i="45" s="1"/>
  <c r="K684" i="45"/>
  <c r="M684" i="45" s="1"/>
  <c r="M520" i="45"/>
  <c r="K626" i="45"/>
  <c r="M626" i="45" s="1"/>
  <c r="G626" i="45"/>
  <c r="H626" i="45" s="1"/>
  <c r="K660" i="45"/>
  <c r="K606" i="45"/>
  <c r="M606" i="45" s="1"/>
  <c r="G555" i="45"/>
  <c r="H555" i="45" s="1"/>
  <c r="K555" i="45"/>
  <c r="K465" i="45"/>
  <c r="M465" i="45" s="1"/>
  <c r="G465" i="45"/>
  <c r="H465" i="45" s="1"/>
  <c r="M493" i="45"/>
  <c r="M449" i="45"/>
  <c r="M469" i="45"/>
  <c r="G462" i="45"/>
  <c r="H462" i="45" s="1"/>
  <c r="K462" i="45"/>
  <c r="G376" i="45"/>
  <c r="H376" i="45" s="1"/>
  <c r="K376" i="45"/>
  <c r="M376" i="45" s="1"/>
  <c r="K406" i="45"/>
  <c r="M406" i="45" s="1"/>
  <c r="G406" i="45"/>
  <c r="H406" i="45" s="1"/>
  <c r="G489" i="45"/>
  <c r="H489" i="45" s="1"/>
  <c r="K489" i="45"/>
  <c r="M438" i="45"/>
  <c r="K334" i="45"/>
  <c r="M334" i="45" s="1"/>
  <c r="G334" i="45"/>
  <c r="H334" i="45" s="1"/>
  <c r="K456" i="45"/>
  <c r="M364" i="45"/>
  <c r="K392" i="45"/>
  <c r="M392" i="45" s="1"/>
  <c r="M283" i="45"/>
  <c r="M264" i="45"/>
  <c r="K197" i="45"/>
  <c r="M197" i="45" s="1"/>
  <c r="G197" i="45"/>
  <c r="H197" i="45" s="1"/>
  <c r="G123" i="45"/>
  <c r="H123" i="45" s="1"/>
  <c r="K123" i="45"/>
  <c r="M123" i="45" s="1"/>
  <c r="M53" i="45"/>
  <c r="G232" i="45"/>
  <c r="H232" i="45" s="1"/>
  <c r="K232" i="45"/>
  <c r="K163" i="45"/>
  <c r="M163" i="45" s="1"/>
  <c r="G58" i="45"/>
  <c r="H58" i="45" s="1"/>
  <c r="K58" i="45"/>
  <c r="M58" i="45" s="1"/>
  <c r="K37" i="45"/>
  <c r="M37" i="45" s="1"/>
  <c r="G37" i="45"/>
  <c r="H37" i="45" s="1"/>
  <c r="G175" i="45"/>
  <c r="H175" i="45" s="1"/>
  <c r="K175" i="45"/>
  <c r="M219" i="45"/>
  <c r="M198" i="45"/>
  <c r="M170" i="45"/>
  <c r="K122" i="45"/>
  <c r="G122" i="45"/>
  <c r="H122" i="45" s="1"/>
  <c r="G229" i="45"/>
  <c r="H229" i="45" s="1"/>
  <c r="K229" i="45"/>
  <c r="M229" i="45" s="1"/>
  <c r="M221" i="45"/>
  <c r="G114" i="45"/>
  <c r="H114" i="45" s="1"/>
  <c r="K114" i="45"/>
  <c r="M114" i="45" s="1"/>
  <c r="M60" i="45"/>
  <c r="K268" i="45"/>
  <c r="M268" i="45" s="1"/>
  <c r="K829" i="45"/>
  <c r="M829" i="45" s="1"/>
  <c r="I829" i="45"/>
  <c r="G1006" i="45"/>
  <c r="H1006" i="45" s="1"/>
  <c r="K1006" i="45"/>
  <c r="M1006" i="45" s="1"/>
  <c r="G918" i="45"/>
  <c r="H918" i="45" s="1"/>
  <c r="K918" i="45"/>
  <c r="M918" i="45" s="1"/>
  <c r="G856" i="45"/>
  <c r="H856" i="45" s="1"/>
  <c r="K856" i="45"/>
  <c r="M856" i="45" s="1"/>
  <c r="M855" i="45"/>
  <c r="G779" i="45"/>
  <c r="H779" i="45" s="1"/>
  <c r="K779" i="45"/>
  <c r="M779" i="45" s="1"/>
  <c r="M770" i="45"/>
  <c r="M754" i="45"/>
  <c r="G719" i="45"/>
  <c r="H719" i="45" s="1"/>
  <c r="K719" i="45"/>
  <c r="M719" i="45" s="1"/>
  <c r="M547" i="45"/>
  <c r="K640" i="45"/>
  <c r="M640" i="45" s="1"/>
  <c r="G640" i="45"/>
  <c r="H640" i="45" s="1"/>
  <c r="G724" i="45"/>
  <c r="H724" i="45" s="1"/>
  <c r="K724" i="45"/>
  <c r="M724" i="45" s="1"/>
  <c r="K654" i="45"/>
  <c r="M654" i="45" s="1"/>
  <c r="G654" i="45"/>
  <c r="H654" i="45" s="1"/>
  <c r="G639" i="45"/>
  <c r="H639" i="45" s="1"/>
  <c r="K639" i="45"/>
  <c r="M563" i="45"/>
  <c r="K664" i="45"/>
  <c r="K556" i="45"/>
  <c r="M556" i="45" s="1"/>
  <c r="G532" i="45"/>
  <c r="H532" i="45" s="1"/>
  <c r="K532" i="45"/>
  <c r="M532" i="45" s="1"/>
  <c r="G551" i="45"/>
  <c r="H551" i="45" s="1"/>
  <c r="K551" i="45"/>
  <c r="K592" i="45"/>
  <c r="K469" i="45"/>
  <c r="G469" i="45"/>
  <c r="H469" i="45" s="1"/>
  <c r="M462" i="45"/>
  <c r="M467" i="45"/>
  <c r="K506" i="45"/>
  <c r="M506" i="45" s="1"/>
  <c r="G506" i="45"/>
  <c r="H506" i="45" s="1"/>
  <c r="K440" i="45"/>
  <c r="G440" i="45"/>
  <c r="H440" i="45" s="1"/>
  <c r="G473" i="45"/>
  <c r="H473" i="45" s="1"/>
  <c r="K473" i="45"/>
  <c r="K460" i="45"/>
  <c r="M460" i="45" s="1"/>
  <c r="G310" i="45"/>
  <c r="H310" i="45" s="1"/>
  <c r="K310" i="45"/>
  <c r="M310" i="45" s="1"/>
  <c r="K245" i="45"/>
  <c r="M245" i="45" s="1"/>
  <c r="G245" i="45"/>
  <c r="H245" i="45" s="1"/>
  <c r="M349" i="45"/>
  <c r="M393" i="45"/>
  <c r="K421" i="45"/>
  <c r="G421" i="45"/>
  <c r="H421" i="45" s="1"/>
  <c r="I266" i="45"/>
  <c r="K266" i="45"/>
  <c r="M266" i="45" s="1"/>
  <c r="K893" i="45"/>
  <c r="K319" i="45"/>
  <c r="G319" i="45"/>
  <c r="H319" i="45" s="1"/>
  <c r="G261" i="45"/>
  <c r="H261" i="45" s="1"/>
  <c r="K261" i="45"/>
  <c r="M261" i="45" s="1"/>
  <c r="G55" i="45"/>
  <c r="H55" i="45" s="1"/>
  <c r="K55" i="45"/>
  <c r="M55" i="45" s="1"/>
  <c r="G183" i="45"/>
  <c r="H183" i="45" s="1"/>
  <c r="K183" i="45"/>
  <c r="M183" i="45" s="1"/>
  <c r="M50" i="45"/>
  <c r="M177" i="45"/>
  <c r="G32" i="45"/>
  <c r="H32" i="45" s="1"/>
  <c r="K32" i="45"/>
  <c r="M32" i="45" s="1"/>
  <c r="K161" i="45"/>
  <c r="M161" i="45" s="1"/>
  <c r="K34" i="45"/>
  <c r="M34" i="45" s="1"/>
  <c r="G34" i="45"/>
  <c r="H34" i="45" s="1"/>
  <c r="K170" i="45"/>
  <c r="G92" i="45"/>
  <c r="H92" i="45" s="1"/>
  <c r="K92" i="45"/>
  <c r="M92" i="45" s="1"/>
  <c r="K226" i="45"/>
  <c r="G226" i="45"/>
  <c r="H226" i="45" s="1"/>
  <c r="G194" i="45"/>
  <c r="H194" i="45" s="1"/>
  <c r="K194" i="45"/>
  <c r="M194" i="45" s="1"/>
  <c r="M1032" i="45"/>
  <c r="G1002" i="45"/>
  <c r="H1002" i="45" s="1"/>
  <c r="K1002" i="45"/>
  <c r="G953" i="45"/>
  <c r="H953" i="45" s="1"/>
  <c r="K953" i="45"/>
  <c r="K1029" i="45"/>
  <c r="G1029" i="45"/>
  <c r="H1029" i="45" s="1"/>
  <c r="G956" i="45"/>
  <c r="H956" i="45" s="1"/>
  <c r="K956" i="45"/>
  <c r="M956" i="45" s="1"/>
  <c r="M981" i="45"/>
  <c r="K980" i="45"/>
  <c r="M980" i="45" s="1"/>
  <c r="M927" i="45"/>
  <c r="K921" i="45"/>
  <c r="M921" i="45" s="1"/>
  <c r="G921" i="45"/>
  <c r="H921" i="45" s="1"/>
  <c r="K933" i="45"/>
  <c r="M933" i="45" s="1"/>
  <c r="G933" i="45"/>
  <c r="H933" i="45" s="1"/>
  <c r="G782" i="45"/>
  <c r="H782" i="45" s="1"/>
  <c r="K782" i="45"/>
  <c r="M782" i="45" s="1"/>
  <c r="M893" i="45"/>
  <c r="G881" i="45"/>
  <c r="H881" i="45" s="1"/>
  <c r="K881" i="45"/>
  <c r="M881" i="45" s="1"/>
  <c r="G895" i="45"/>
  <c r="H895" i="45" s="1"/>
  <c r="K895" i="45"/>
  <c r="M895" i="45" s="1"/>
  <c r="K869" i="45"/>
  <c r="M869" i="45" s="1"/>
  <c r="K891" i="45"/>
  <c r="M891" i="45" s="1"/>
  <c r="G891" i="45"/>
  <c r="H891" i="45" s="1"/>
  <c r="G796" i="45"/>
  <c r="H796" i="45" s="1"/>
  <c r="K796" i="45"/>
  <c r="M796" i="45" s="1"/>
  <c r="M702" i="45"/>
  <c r="G769" i="45"/>
  <c r="H769" i="45" s="1"/>
  <c r="K769" i="45"/>
  <c r="M769" i="45" s="1"/>
  <c r="G709" i="45"/>
  <c r="H709" i="45" s="1"/>
  <c r="K709" i="45"/>
  <c r="M709" i="45" s="1"/>
  <c r="K628" i="45"/>
  <c r="G628" i="45"/>
  <c r="H628" i="45" s="1"/>
  <c r="K653" i="45"/>
  <c r="M653" i="45" s="1"/>
  <c r="M633" i="45"/>
  <c r="M665" i="45"/>
  <c r="I594" i="45"/>
  <c r="K594" i="45"/>
  <c r="M594" i="45" s="1"/>
  <c r="G677" i="45"/>
  <c r="H677" i="45" s="1"/>
  <c r="K677" i="45"/>
  <c r="G736" i="45"/>
  <c r="H736" i="45" s="1"/>
  <c r="K736" i="45"/>
  <c r="M736" i="45" s="1"/>
  <c r="M639" i="45"/>
  <c r="G562" i="45"/>
  <c r="H562" i="45" s="1"/>
  <c r="K562" i="45"/>
  <c r="M562" i="45" s="1"/>
  <c r="K531" i="45"/>
  <c r="G531" i="45"/>
  <c r="H531" i="45" s="1"/>
  <c r="K548" i="45"/>
  <c r="G548" i="45"/>
  <c r="H548" i="45" s="1"/>
  <c r="M495" i="45"/>
  <c r="K491" i="45"/>
  <c r="M491" i="45" s="1"/>
  <c r="G478" i="45"/>
  <c r="H478" i="45" s="1"/>
  <c r="K478" i="45"/>
  <c r="K504" i="45"/>
  <c r="M504" i="45" s="1"/>
  <c r="G504" i="45"/>
  <c r="H504" i="45" s="1"/>
  <c r="K601" i="45"/>
  <c r="M601" i="45" s="1"/>
  <c r="M464" i="45"/>
  <c r="K511" i="45"/>
  <c r="M511" i="45" s="1"/>
  <c r="G262" i="45"/>
  <c r="H262" i="45" s="1"/>
  <c r="K262" i="45"/>
  <c r="M262" i="45" s="1"/>
  <c r="G382" i="45"/>
  <c r="H382" i="45" s="1"/>
  <c r="K382" i="45"/>
  <c r="M382" i="45" s="1"/>
  <c r="K274" i="45"/>
  <c r="M274" i="45" s="1"/>
  <c r="G274" i="45"/>
  <c r="H274" i="45" s="1"/>
  <c r="K332" i="45"/>
  <c r="M332" i="45" s="1"/>
  <c r="G332" i="45"/>
  <c r="H332" i="45" s="1"/>
  <c r="K302" i="45"/>
  <c r="M302" i="45" s="1"/>
  <c r="M357" i="45"/>
  <c r="M363" i="45"/>
  <c r="G466" i="45"/>
  <c r="H466" i="45" s="1"/>
  <c r="K466" i="45"/>
  <c r="K296" i="45"/>
  <c r="K177" i="45"/>
  <c r="G177" i="45"/>
  <c r="H177" i="45" s="1"/>
  <c r="K324" i="45"/>
  <c r="M27" i="45"/>
  <c r="M173" i="45"/>
  <c r="M62" i="45"/>
  <c r="G216" i="45"/>
  <c r="H216" i="45" s="1"/>
  <c r="K216" i="45"/>
  <c r="M216" i="45" s="1"/>
  <c r="K12" i="45"/>
  <c r="M12" i="45" s="1"/>
  <c r="G12" i="45"/>
  <c r="H12" i="45" s="1"/>
  <c r="K66" i="45"/>
  <c r="M66" i="45" s="1"/>
  <c r="G66" i="45"/>
  <c r="H66" i="45" s="1"/>
  <c r="K171" i="45"/>
  <c r="M171" i="45" s="1"/>
  <c r="K853" i="45"/>
  <c r="M853" i="45" s="1"/>
  <c r="G853" i="45"/>
  <c r="H853" i="45" s="1"/>
  <c r="K793" i="45"/>
  <c r="G793" i="45"/>
  <c r="H793" i="45" s="1"/>
  <c r="G725" i="45"/>
  <c r="H725" i="45" s="1"/>
  <c r="K725" i="45"/>
  <c r="M725" i="45" s="1"/>
  <c r="K726" i="45"/>
  <c r="M726" i="45" s="1"/>
  <c r="G726" i="45"/>
  <c r="H726" i="45" s="1"/>
  <c r="G747" i="45"/>
  <c r="H747" i="45" s="1"/>
  <c r="K747" i="45"/>
  <c r="M747" i="45" s="1"/>
  <c r="K707" i="45"/>
  <c r="M707" i="45" s="1"/>
  <c r="G707" i="45"/>
  <c r="H707" i="45" s="1"/>
  <c r="G675" i="45"/>
  <c r="H675" i="45" s="1"/>
  <c r="K675" i="45"/>
  <c r="M675" i="45" s="1"/>
  <c r="G672" i="45"/>
  <c r="H672" i="45" s="1"/>
  <c r="K672" i="45"/>
  <c r="K593" i="45"/>
  <c r="M593" i="45" s="1"/>
  <c r="G593" i="45"/>
  <c r="H593" i="45" s="1"/>
  <c r="M686" i="45"/>
  <c r="M555" i="45"/>
  <c r="M533" i="45"/>
  <c r="M548" i="45"/>
  <c r="M443" i="45"/>
  <c r="M478" i="45"/>
  <c r="K409" i="45"/>
  <c r="M409" i="45" s="1"/>
  <c r="G409" i="45"/>
  <c r="H409" i="45" s="1"/>
  <c r="K495" i="45"/>
  <c r="G495" i="45"/>
  <c r="H495" i="45" s="1"/>
  <c r="M458" i="45"/>
  <c r="K315" i="45"/>
  <c r="M315" i="45" s="1"/>
  <c r="G315" i="45"/>
  <c r="H315" i="45" s="1"/>
  <c r="G349" i="45"/>
  <c r="H349" i="45" s="1"/>
  <c r="K349" i="45"/>
  <c r="K244" i="45"/>
  <c r="M244" i="45" s="1"/>
  <c r="G244" i="45"/>
  <c r="H244" i="45" s="1"/>
  <c r="M271" i="45"/>
  <c r="G285" i="45"/>
  <c r="H285" i="45" s="1"/>
  <c r="K285" i="45"/>
  <c r="M285" i="45" s="1"/>
  <c r="M421" i="45"/>
  <c r="G341" i="45"/>
  <c r="H341" i="45" s="1"/>
  <c r="K341" i="45"/>
  <c r="M341" i="45" s="1"/>
  <c r="G148" i="45"/>
  <c r="H148" i="45" s="1"/>
  <c r="K148" i="45"/>
  <c r="M148" i="45" s="1"/>
  <c r="K312" i="45"/>
  <c r="M312" i="45" s="1"/>
  <c r="G312" i="45"/>
  <c r="H312" i="45" s="1"/>
  <c r="M319" i="45"/>
  <c r="K288" i="45"/>
  <c r="M220" i="45"/>
  <c r="K94" i="45"/>
  <c r="G94" i="45"/>
  <c r="H94" i="45" s="1"/>
  <c r="K17" i="45"/>
  <c r="M17" i="45" s="1"/>
  <c r="G17" i="45"/>
  <c r="H17" i="45" s="1"/>
  <c r="K182" i="45"/>
  <c r="M182" i="45" s="1"/>
  <c r="K26" i="45"/>
  <c r="M26" i="45" s="1"/>
  <c r="G26" i="45"/>
  <c r="H26" i="45" s="1"/>
  <c r="G115" i="45"/>
  <c r="H115" i="45" s="1"/>
  <c r="K115" i="45"/>
  <c r="M115" i="45" s="1"/>
  <c r="M9" i="45"/>
  <c r="K227" i="45"/>
  <c r="G227" i="45"/>
  <c r="H227" i="45" s="1"/>
  <c r="G62" i="45"/>
  <c r="H62" i="45" s="1"/>
  <c r="K62" i="45"/>
  <c r="K206" i="45"/>
  <c r="M206" i="45" s="1"/>
  <c r="K85" i="45"/>
  <c r="M85" i="45" s="1"/>
  <c r="G85" i="45"/>
  <c r="H85" i="45" s="1"/>
  <c r="G61" i="45"/>
  <c r="H61" i="45" s="1"/>
  <c r="K61" i="45"/>
  <c r="M61" i="45" s="1"/>
  <c r="M815" i="45"/>
  <c r="G783" i="45"/>
  <c r="H783" i="45" s="1"/>
  <c r="K783" i="45"/>
  <c r="M783" i="45" s="1"/>
  <c r="G702" i="45"/>
  <c r="H702" i="45" s="1"/>
  <c r="K702" i="45"/>
  <c r="G723" i="45"/>
  <c r="H723" i="45" s="1"/>
  <c r="K723" i="45"/>
  <c r="M723" i="45" s="1"/>
  <c r="G708" i="45"/>
  <c r="H708" i="45" s="1"/>
  <c r="K708" i="45"/>
  <c r="M708" i="45" s="1"/>
  <c r="G733" i="45"/>
  <c r="H733" i="45" s="1"/>
  <c r="K733" i="45"/>
  <c r="M733" i="45" s="1"/>
  <c r="M677" i="45"/>
  <c r="G696" i="45"/>
  <c r="H696" i="45" s="1"/>
  <c r="K696" i="45"/>
  <c r="M696" i="45" s="1"/>
  <c r="I590" i="45"/>
  <c r="K590" i="45"/>
  <c r="M531" i="45"/>
  <c r="K603" i="45"/>
  <c r="M603" i="45" s="1"/>
  <c r="G603" i="45"/>
  <c r="H603" i="45" s="1"/>
  <c r="G425" i="45"/>
  <c r="H425" i="45" s="1"/>
  <c r="K425" i="45"/>
  <c r="M425" i="45" s="1"/>
  <c r="K545" i="45"/>
  <c r="M545" i="45" s="1"/>
  <c r="K568" i="45"/>
  <c r="K459" i="45"/>
  <c r="M459" i="45" s="1"/>
  <c r="G459" i="45"/>
  <c r="H459" i="45" s="1"/>
  <c r="M440" i="45"/>
  <c r="G445" i="45"/>
  <c r="H445" i="45" s="1"/>
  <c r="K445" i="45"/>
  <c r="M445" i="45" s="1"/>
  <c r="K464" i="45"/>
  <c r="G464" i="45"/>
  <c r="H464" i="45" s="1"/>
  <c r="K326" i="45"/>
  <c r="M326" i="45" s="1"/>
  <c r="G326" i="45"/>
  <c r="H326" i="45" s="1"/>
  <c r="K420" i="45"/>
  <c r="G420" i="45"/>
  <c r="H420" i="45" s="1"/>
  <c r="K454" i="45"/>
  <c r="G454" i="45"/>
  <c r="H454" i="45" s="1"/>
  <c r="K381" i="45"/>
  <c r="M381" i="45" s="1"/>
  <c r="G381" i="45"/>
  <c r="H381" i="45" s="1"/>
  <c r="G281" i="45"/>
  <c r="H281" i="45" s="1"/>
  <c r="K281" i="45"/>
  <c r="M281" i="45" s="1"/>
  <c r="K424" i="45"/>
  <c r="M424" i="45" s="1"/>
  <c r="G424" i="45"/>
  <c r="H424" i="45" s="1"/>
  <c r="G293" i="45"/>
  <c r="H293" i="45" s="1"/>
  <c r="K293" i="45"/>
  <c r="K451" i="45"/>
  <c r="M451" i="45" s="1"/>
  <c r="K147" i="45"/>
  <c r="M147" i="45" s="1"/>
  <c r="G147" i="45"/>
  <c r="H147" i="45" s="1"/>
  <c r="K316" i="45"/>
  <c r="M316" i="45" s="1"/>
  <c r="K191" i="45"/>
  <c r="G191" i="45"/>
  <c r="H191" i="45" s="1"/>
  <c r="K29" i="45"/>
  <c r="M29" i="45" s="1"/>
  <c r="G29" i="45"/>
  <c r="H29" i="45" s="1"/>
  <c r="G220" i="45"/>
  <c r="H220" i="45" s="1"/>
  <c r="K220" i="45"/>
  <c r="M94" i="45"/>
  <c r="G203" i="45"/>
  <c r="H203" i="45" s="1"/>
  <c r="K203" i="45"/>
  <c r="M203" i="45" s="1"/>
  <c r="G24" i="45"/>
  <c r="H24" i="45" s="1"/>
  <c r="K24" i="45"/>
  <c r="M24" i="45" s="1"/>
  <c r="M190" i="45"/>
  <c r="M1090" i="45"/>
  <c r="M1099" i="45"/>
  <c r="G983" i="45"/>
  <c r="H983" i="45" s="1"/>
  <c r="K983" i="45"/>
  <c r="M983" i="45" s="1"/>
  <c r="M955" i="45"/>
  <c r="G985" i="45"/>
  <c r="H985" i="45" s="1"/>
  <c r="K985" i="45"/>
  <c r="M985" i="45" s="1"/>
  <c r="M977" i="45"/>
  <c r="G913" i="45"/>
  <c r="H913" i="45" s="1"/>
  <c r="K913" i="45"/>
  <c r="M913" i="45" s="1"/>
  <c r="K841" i="45"/>
  <c r="M841" i="45" s="1"/>
  <c r="G841" i="45"/>
  <c r="H841" i="45" s="1"/>
  <c r="K815" i="45"/>
  <c r="G815" i="45"/>
  <c r="H815" i="45" s="1"/>
  <c r="G858" i="45"/>
  <c r="H858" i="45" s="1"/>
  <c r="K858" i="45"/>
  <c r="M858" i="45" s="1"/>
  <c r="K825" i="45"/>
  <c r="M825" i="45" s="1"/>
  <c r="G825" i="45"/>
  <c r="H825" i="45" s="1"/>
  <c r="K631" i="45"/>
  <c r="M631" i="45" s="1"/>
  <c r="G631" i="45"/>
  <c r="H631" i="45" s="1"/>
  <c r="M628" i="45"/>
  <c r="G632" i="45"/>
  <c r="H632" i="45" s="1"/>
  <c r="K632" i="45"/>
  <c r="M632" i="45" s="1"/>
  <c r="K715" i="45"/>
  <c r="M715" i="45" s="1"/>
  <c r="G715" i="45"/>
  <c r="H715" i="45" s="1"/>
  <c r="G633" i="45"/>
  <c r="H633" i="45" s="1"/>
  <c r="K633" i="45"/>
  <c r="K670" i="45"/>
  <c r="G670" i="45"/>
  <c r="H670" i="45" s="1"/>
  <c r="K612" i="45"/>
  <c r="M612" i="45" s="1"/>
  <c r="G612" i="45"/>
  <c r="H612" i="45" s="1"/>
  <c r="M561" i="45"/>
  <c r="M510" i="45"/>
  <c r="M592" i="45"/>
  <c r="K512" i="45"/>
  <c r="M512" i="45" s="1"/>
  <c r="I512" i="45"/>
  <c r="K530" i="45"/>
  <c r="M530" i="45" s="1"/>
  <c r="G530" i="45"/>
  <c r="H530" i="45" s="1"/>
  <c r="M517" i="45"/>
  <c r="K443" i="45"/>
  <c r="G443" i="45"/>
  <c r="H443" i="45" s="1"/>
  <c r="K557" i="45"/>
  <c r="M557" i="45" s="1"/>
  <c r="K553" i="45"/>
  <c r="M553" i="45" s="1"/>
  <c r="K538" i="45"/>
  <c r="M538" i="45" s="1"/>
  <c r="G538" i="45"/>
  <c r="H538" i="45" s="1"/>
  <c r="M492" i="45"/>
  <c r="M486" i="45"/>
  <c r="G490" i="45"/>
  <c r="H490" i="45" s="1"/>
  <c r="K490" i="45"/>
  <c r="M490" i="45" s="1"/>
  <c r="K452" i="45"/>
  <c r="M452" i="45" s="1"/>
  <c r="M367" i="45"/>
  <c r="G243" i="45"/>
  <c r="H243" i="45" s="1"/>
  <c r="K243" i="45"/>
  <c r="M243" i="45" s="1"/>
  <c r="G395" i="45"/>
  <c r="H395" i="45" s="1"/>
  <c r="K395" i="45"/>
  <c r="M324" i="45"/>
  <c r="G426" i="45"/>
  <c r="H426" i="45" s="1"/>
  <c r="K426" i="45"/>
  <c r="M426" i="45" s="1"/>
  <c r="M338" i="45"/>
  <c r="M418" i="45"/>
  <c r="M333" i="45"/>
  <c r="K407" i="45"/>
  <c r="M407" i="45" s="1"/>
  <c r="G146" i="45"/>
  <c r="H146" i="45" s="1"/>
  <c r="K146" i="45"/>
  <c r="M146" i="45" s="1"/>
  <c r="M466" i="45"/>
  <c r="K308" i="45"/>
  <c r="I308" i="45"/>
  <c r="M191" i="45"/>
  <c r="G173" i="45"/>
  <c r="H173" i="45" s="1"/>
  <c r="K173" i="45"/>
  <c r="M201" i="45"/>
  <c r="K44" i="45"/>
  <c r="G44" i="45"/>
  <c r="H44" i="45" s="1"/>
  <c r="K142" i="45"/>
  <c r="M142" i="45" s="1"/>
  <c r="G142" i="45"/>
  <c r="H142" i="45" s="1"/>
  <c r="G219" i="45"/>
  <c r="H219" i="45" s="1"/>
  <c r="K219" i="45"/>
  <c r="K50" i="45"/>
  <c r="G50" i="45"/>
  <c r="H50" i="45" s="1"/>
  <c r="M200" i="45"/>
  <c r="K178" i="45"/>
  <c r="M178" i="45" s="1"/>
  <c r="G178" i="45"/>
  <c r="H178" i="45" s="1"/>
  <c r="M192" i="45"/>
  <c r="K202" i="45"/>
  <c r="G202" i="45"/>
  <c r="H202" i="45" s="1"/>
  <c r="G141" i="45"/>
  <c r="H141" i="45" s="1"/>
  <c r="K141" i="45"/>
  <c r="G112" i="45"/>
  <c r="H112" i="45" s="1"/>
  <c r="K112" i="45"/>
  <c r="M112" i="45" s="1"/>
  <c r="G181" i="45"/>
  <c r="H181" i="45" s="1"/>
  <c r="K181" i="45"/>
  <c r="M181" i="45" s="1"/>
  <c r="K169" i="45"/>
  <c r="M672" i="45"/>
  <c r="K674" i="45"/>
  <c r="M674" i="45" s="1"/>
  <c r="G674" i="45"/>
  <c r="H674" i="45" s="1"/>
  <c r="G686" i="45"/>
  <c r="H686" i="45" s="1"/>
  <c r="K686" i="45"/>
  <c r="M670" i="45"/>
  <c r="K667" i="45"/>
  <c r="G667" i="45"/>
  <c r="H667" i="45" s="1"/>
  <c r="M551" i="45"/>
  <c r="K574" i="45"/>
  <c r="M574" i="45" s="1"/>
  <c r="G574" i="45"/>
  <c r="H574" i="45" s="1"/>
  <c r="K528" i="45"/>
  <c r="M528" i="45" s="1"/>
  <c r="G528" i="45"/>
  <c r="H528" i="45" s="1"/>
  <c r="G566" i="45"/>
  <c r="H566" i="45" s="1"/>
  <c r="K566" i="45"/>
  <c r="M566" i="45" s="1"/>
  <c r="K517" i="45"/>
  <c r="G517" i="45"/>
  <c r="H517" i="45" s="1"/>
  <c r="M420" i="45"/>
  <c r="M296" i="45"/>
  <c r="G264" i="45"/>
  <c r="H264" i="45" s="1"/>
  <c r="K264" i="45"/>
  <c r="M292" i="45"/>
  <c r="K137" i="45"/>
  <c r="M137" i="45" s="1"/>
  <c r="G137" i="45"/>
  <c r="H137" i="45" s="1"/>
  <c r="K360" i="45"/>
  <c r="M360" i="45" s="1"/>
  <c r="M308" i="45"/>
  <c r="K343" i="45"/>
  <c r="M343" i="45" s="1"/>
  <c r="G343" i="45"/>
  <c r="H343" i="45" s="1"/>
  <c r="K242" i="45"/>
  <c r="M242" i="45" s="1"/>
  <c r="G242" i="45"/>
  <c r="H242" i="45" s="1"/>
  <c r="K102" i="45"/>
  <c r="G102" i="45"/>
  <c r="H102" i="45" s="1"/>
  <c r="G46" i="45"/>
  <c r="H46" i="45" s="1"/>
  <c r="K46" i="45"/>
  <c r="M46" i="45" s="1"/>
  <c r="M187" i="45"/>
  <c r="G90" i="45"/>
  <c r="H90" i="45" s="1"/>
  <c r="K90" i="45"/>
  <c r="M90" i="45" s="1"/>
  <c r="M124" i="45"/>
  <c r="G10" i="45"/>
  <c r="H10" i="45" s="1"/>
  <c r="K10" i="45"/>
  <c r="M103" i="45"/>
  <c r="M44" i="45"/>
  <c r="G104" i="45"/>
  <c r="H104" i="45" s="1"/>
  <c r="K104" i="45"/>
  <c r="M104" i="45" s="1"/>
  <c r="M218" i="45"/>
  <c r="K337" i="45"/>
  <c r="M337" i="45" s="1"/>
  <c r="K93" i="45"/>
  <c r="G93" i="45"/>
  <c r="H93" i="45" s="1"/>
  <c r="G823" i="45"/>
  <c r="H823" i="45" s="1"/>
  <c r="K823" i="45"/>
  <c r="M823" i="45" s="1"/>
  <c r="G775" i="45"/>
  <c r="H775" i="45" s="1"/>
  <c r="K775" i="45"/>
  <c r="M775" i="45" s="1"/>
  <c r="M720" i="45"/>
  <c r="M728" i="45"/>
  <c r="M613" i="45"/>
  <c r="G655" i="45"/>
  <c r="H655" i="45" s="1"/>
  <c r="K655" i="45"/>
  <c r="M655" i="45" s="1"/>
  <c r="M683" i="45"/>
  <c r="M658" i="45"/>
  <c r="K561" i="45"/>
  <c r="G561" i="45"/>
  <c r="H561" i="45" s="1"/>
  <c r="G559" i="45"/>
  <c r="H559" i="45" s="1"/>
  <c r="K559" i="45"/>
  <c r="M559" i="45" s="1"/>
  <c r="K468" i="45"/>
  <c r="M468" i="45" s="1"/>
  <c r="K492" i="45"/>
  <c r="G492" i="45"/>
  <c r="H492" i="45" s="1"/>
  <c r="K450" i="45"/>
  <c r="M450" i="45" s="1"/>
  <c r="G450" i="45"/>
  <c r="H450" i="45" s="1"/>
  <c r="K423" i="45"/>
  <c r="M423" i="45" s="1"/>
  <c r="G423" i="45"/>
  <c r="H423" i="45" s="1"/>
  <c r="M454" i="45"/>
  <c r="K304" i="45"/>
  <c r="M304" i="45" s="1"/>
  <c r="G304" i="45"/>
  <c r="H304" i="45" s="1"/>
  <c r="M325" i="45"/>
  <c r="M395" i="45"/>
  <c r="G136" i="45"/>
  <c r="H136" i="45" s="1"/>
  <c r="K136" i="45"/>
  <c r="M136" i="45" s="1"/>
  <c r="K290" i="45"/>
  <c r="M290" i="45" s="1"/>
  <c r="I290" i="45"/>
  <c r="M102" i="45"/>
  <c r="M36" i="45"/>
  <c r="M169" i="45"/>
  <c r="K284" i="45"/>
  <c r="M284" i="45" s="1"/>
  <c r="K113" i="45"/>
  <c r="M113" i="45" s="1"/>
  <c r="G113" i="45"/>
  <c r="H113" i="45" s="1"/>
  <c r="K103" i="45"/>
  <c r="G103" i="45"/>
  <c r="H103" i="45" s="1"/>
  <c r="K124" i="45"/>
  <c r="G124" i="45"/>
  <c r="H124" i="45" s="1"/>
  <c r="G223" i="45"/>
  <c r="H223" i="45" s="1"/>
  <c r="K223" i="45"/>
  <c r="M223" i="45" s="1"/>
  <c r="M189" i="45"/>
  <c r="M141" i="45"/>
  <c r="M93" i="45"/>
  <c r="K120" i="45"/>
  <c r="G120" i="45"/>
  <c r="H120" i="45" s="1"/>
  <c r="K40" i="45"/>
  <c r="M40" i="45" s="1"/>
  <c r="G756" i="45"/>
  <c r="H756" i="45" s="1"/>
  <c r="K756" i="45"/>
  <c r="M756" i="45" s="1"/>
  <c r="K787" i="45"/>
  <c r="M787" i="45" s="1"/>
  <c r="G787" i="45"/>
  <c r="H787" i="45" s="1"/>
  <c r="G742" i="45"/>
  <c r="H742" i="45" s="1"/>
  <c r="K742" i="45"/>
  <c r="M742" i="45" s="1"/>
  <c r="M688" i="45"/>
  <c r="G722" i="45"/>
  <c r="H722" i="45" s="1"/>
  <c r="K722" i="45"/>
  <c r="M722" i="45" s="1"/>
  <c r="M669" i="45"/>
  <c r="M648" i="45"/>
  <c r="M705" i="45"/>
  <c r="K661" i="45"/>
  <c r="M661" i="45" s="1"/>
  <c r="G661" i="45"/>
  <c r="H661" i="45" s="1"/>
  <c r="K570" i="45"/>
  <c r="M570" i="45" s="1"/>
  <c r="G570" i="45"/>
  <c r="H570" i="45" s="1"/>
  <c r="M590" i="45"/>
  <c r="M516" i="45"/>
  <c r="K486" i="45"/>
  <c r="G486" i="45"/>
  <c r="H486" i="45" s="1"/>
  <c r="K441" i="45"/>
  <c r="M441" i="45" s="1"/>
  <c r="G441" i="45"/>
  <c r="H441" i="45" s="1"/>
  <c r="M275" i="45"/>
  <c r="M422" i="45"/>
  <c r="M390" i="45"/>
  <c r="M477" i="45"/>
  <c r="G318" i="45"/>
  <c r="H318" i="45" s="1"/>
  <c r="K318" i="45"/>
  <c r="M318" i="45" s="1"/>
  <c r="G240" i="45"/>
  <c r="H240" i="45" s="1"/>
  <c r="K240" i="45"/>
  <c r="M240" i="45" s="1"/>
  <c r="K131" i="45"/>
  <c r="M131" i="45" s="1"/>
  <c r="I131" i="45"/>
  <c r="M439" i="45"/>
  <c r="M293" i="45"/>
  <c r="K179" i="45"/>
  <c r="M179" i="45" s="1"/>
  <c r="G179" i="45"/>
  <c r="H179" i="45" s="1"/>
  <c r="G36" i="45"/>
  <c r="H36" i="45" s="1"/>
  <c r="K36" i="45"/>
  <c r="M10" i="45"/>
  <c r="K389" i="45"/>
  <c r="M389" i="45" s="1"/>
  <c r="M186" i="45"/>
  <c r="G190" i="45"/>
  <c r="H190" i="45" s="1"/>
  <c r="K190" i="45"/>
  <c r="G106" i="45"/>
  <c r="H106" i="45" s="1"/>
  <c r="K106" i="45"/>
  <c r="K335" i="45"/>
  <c r="G63" i="45"/>
  <c r="H63" i="45" s="1"/>
  <c r="K63" i="45"/>
  <c r="M63" i="45" s="1"/>
  <c r="M88" i="45"/>
  <c r="M28" i="45"/>
  <c r="M120" i="45"/>
  <c r="K52" i="45"/>
  <c r="M52" i="45" s="1"/>
  <c r="K1375" i="44"/>
  <c r="G1375" i="44"/>
  <c r="H1375" i="44" s="1"/>
  <c r="K1324" i="44"/>
  <c r="M1324" i="44" s="1"/>
  <c r="G1324" i="44"/>
  <c r="H1324" i="44" s="1"/>
  <c r="K1317" i="44"/>
  <c r="G1317" i="44"/>
  <c r="H1317" i="44" s="1"/>
  <c r="M1242" i="44"/>
  <c r="M1234" i="44"/>
  <c r="K1104" i="44"/>
  <c r="M1104" i="44" s="1"/>
  <c r="I1104" i="44"/>
  <c r="M1157" i="44"/>
  <c r="G1052" i="44"/>
  <c r="H1052" i="44" s="1"/>
  <c r="K1052" i="44"/>
  <c r="M1052" i="44" s="1"/>
  <c r="M990" i="44"/>
  <c r="K1035" i="44"/>
  <c r="M1035" i="44" s="1"/>
  <c r="I1035" i="44"/>
  <c r="G781" i="44"/>
  <c r="H781" i="44" s="1"/>
  <c r="K781" i="44"/>
  <c r="M781" i="44" s="1"/>
  <c r="G908" i="44"/>
  <c r="H908" i="44" s="1"/>
  <c r="K908" i="44"/>
  <c r="G1340" i="44"/>
  <c r="H1340" i="44" s="1"/>
  <c r="K1340" i="44"/>
  <c r="K1300" i="44"/>
  <c r="G1300" i="44"/>
  <c r="H1300" i="44" s="1"/>
  <c r="G1217" i="44"/>
  <c r="H1217" i="44" s="1"/>
  <c r="K1217" i="44"/>
  <c r="M1217" i="44" s="1"/>
  <c r="M1198" i="44"/>
  <c r="K1166" i="44"/>
  <c r="M1166" i="44" s="1"/>
  <c r="G1166" i="44"/>
  <c r="H1166" i="44" s="1"/>
  <c r="M1134" i="44"/>
  <c r="M1125" i="44"/>
  <c r="K1055" i="44"/>
  <c r="M1055" i="44" s="1"/>
  <c r="I1055" i="44"/>
  <c r="K1076" i="44"/>
  <c r="M1076" i="44" s="1"/>
  <c r="G1076" i="44"/>
  <c r="H1076" i="44" s="1"/>
  <c r="G1036" i="44"/>
  <c r="H1036" i="44" s="1"/>
  <c r="K1036" i="44"/>
  <c r="M1036" i="44" s="1"/>
  <c r="M1042" i="44"/>
  <c r="G1088" i="44"/>
  <c r="H1088" i="44" s="1"/>
  <c r="K1088" i="44"/>
  <c r="M908" i="44"/>
  <c r="K947" i="44"/>
  <c r="M947" i="44" s="1"/>
  <c r="G792" i="44"/>
  <c r="H792" i="44" s="1"/>
  <c r="K792" i="44"/>
  <c r="G694" i="44"/>
  <c r="H694" i="44" s="1"/>
  <c r="K694" i="44"/>
  <c r="K746" i="44"/>
  <c r="M746" i="44" s="1"/>
  <c r="G746" i="44"/>
  <c r="H746" i="44" s="1"/>
  <c r="K1363" i="44"/>
  <c r="M1363" i="44" s="1"/>
  <c r="G1323" i="44"/>
  <c r="H1323" i="44" s="1"/>
  <c r="K1323" i="44"/>
  <c r="M1323" i="44" s="1"/>
  <c r="M1303" i="44"/>
  <c r="I1235" i="44"/>
  <c r="K1235" i="44"/>
  <c r="M1235" i="44" s="1"/>
  <c r="K1285" i="44"/>
  <c r="M1285" i="44" s="1"/>
  <c r="G1285" i="44"/>
  <c r="H1285" i="44" s="1"/>
  <c r="K1303" i="44"/>
  <c r="G1303" i="44"/>
  <c r="H1303" i="44" s="1"/>
  <c r="K1183" i="44"/>
  <c r="M1183" i="44" s="1"/>
  <c r="M1110" i="44"/>
  <c r="K1141" i="44"/>
  <c r="M1141" i="44" s="1"/>
  <c r="G1141" i="44"/>
  <c r="H1141" i="44" s="1"/>
  <c r="G1117" i="44"/>
  <c r="H1117" i="44" s="1"/>
  <c r="K1117" i="44"/>
  <c r="M1117" i="44" s="1"/>
  <c r="K912" i="44"/>
  <c r="M912" i="44" s="1"/>
  <c r="G912" i="44"/>
  <c r="H912" i="44" s="1"/>
  <c r="G1022" i="44"/>
  <c r="H1022" i="44" s="1"/>
  <c r="K1022" i="44"/>
  <c r="M1022" i="44" s="1"/>
  <c r="K1367" i="44"/>
  <c r="M1367" i="44" s="1"/>
  <c r="G1367" i="44"/>
  <c r="H1367" i="44" s="1"/>
  <c r="K1321" i="44"/>
  <c r="M1321" i="44" s="1"/>
  <c r="G1321" i="44"/>
  <c r="H1321" i="44" s="1"/>
  <c r="M1236" i="44"/>
  <c r="I1221" i="44"/>
  <c r="K1221" i="44"/>
  <c r="M1221" i="44" s="1"/>
  <c r="K1238" i="44"/>
  <c r="M1238" i="44" s="1"/>
  <c r="M1224" i="44"/>
  <c r="K1239" i="44"/>
  <c r="M1239" i="44" s="1"/>
  <c r="G1239" i="44"/>
  <c r="H1239" i="44" s="1"/>
  <c r="G1218" i="44"/>
  <c r="H1218" i="44" s="1"/>
  <c r="K1218" i="44"/>
  <c r="M1218" i="44" s="1"/>
  <c r="K1182" i="44"/>
  <c r="K1078" i="44"/>
  <c r="M1078" i="44" s="1"/>
  <c r="I1078" i="44"/>
  <c r="K1150" i="44"/>
  <c r="I1095" i="44"/>
  <c r="K1095" i="44"/>
  <c r="M1095" i="44" s="1"/>
  <c r="K1125" i="44"/>
  <c r="K1132" i="44"/>
  <c r="M1132" i="44" s="1"/>
  <c r="K1124" i="44"/>
  <c r="K1047" i="44"/>
  <c r="M1047" i="44" s="1"/>
  <c r="G1047" i="44"/>
  <c r="H1047" i="44" s="1"/>
  <c r="K1026" i="44"/>
  <c r="M1026" i="44" s="1"/>
  <c r="G995" i="44"/>
  <c r="H995" i="44" s="1"/>
  <c r="K995" i="44"/>
  <c r="M995" i="44" s="1"/>
  <c r="M941" i="44"/>
  <c r="K824" i="44"/>
  <c r="M824" i="44" s="1"/>
  <c r="G824" i="44"/>
  <c r="H824" i="44" s="1"/>
  <c r="K765" i="44"/>
  <c r="M765" i="44" s="1"/>
  <c r="G765" i="44"/>
  <c r="H765" i="44" s="1"/>
  <c r="G811" i="44"/>
  <c r="H811" i="44" s="1"/>
  <c r="K811" i="44"/>
  <c r="M1288" i="44"/>
  <c r="K1177" i="44"/>
  <c r="M1177" i="44" s="1"/>
  <c r="G1177" i="44"/>
  <c r="H1177" i="44" s="1"/>
  <c r="K1144" i="44"/>
  <c r="M1144" i="44" s="1"/>
  <c r="G1144" i="44"/>
  <c r="H1144" i="44" s="1"/>
  <c r="M1114" i="44"/>
  <c r="G1034" i="44"/>
  <c r="H1034" i="44" s="1"/>
  <c r="K1034" i="44"/>
  <c r="M1034" i="44" s="1"/>
  <c r="K1006" i="44"/>
  <c r="M1006" i="44" s="1"/>
  <c r="G1006" i="44"/>
  <c r="H1006" i="44" s="1"/>
  <c r="K974" i="44"/>
  <c r="G974" i="44"/>
  <c r="H974" i="44" s="1"/>
  <c r="M957" i="44"/>
  <c r="G879" i="44"/>
  <c r="H879" i="44" s="1"/>
  <c r="K879" i="44"/>
  <c r="K964" i="44"/>
  <c r="G964" i="44"/>
  <c r="H964" i="44" s="1"/>
  <c r="K750" i="44"/>
  <c r="M750" i="44" s="1"/>
  <c r="G750" i="44"/>
  <c r="H750" i="44" s="1"/>
  <c r="G1378" i="44"/>
  <c r="H1378" i="44" s="1"/>
  <c r="K1378" i="44"/>
  <c r="G1304" i="44"/>
  <c r="H1304" i="44" s="1"/>
  <c r="K1304" i="44"/>
  <c r="M1304" i="44" s="1"/>
  <c r="K1325" i="44"/>
  <c r="G1325" i="44"/>
  <c r="H1325" i="44" s="1"/>
  <c r="K1207" i="44"/>
  <c r="M1207" i="44" s="1"/>
  <c r="G1207" i="44"/>
  <c r="H1207" i="44" s="1"/>
  <c r="K1295" i="44"/>
  <c r="M1295" i="44" s="1"/>
  <c r="G1295" i="44"/>
  <c r="H1295" i="44" s="1"/>
  <c r="K1282" i="44"/>
  <c r="M1282" i="44" s="1"/>
  <c r="G1282" i="44"/>
  <c r="H1282" i="44" s="1"/>
  <c r="M1195" i="44"/>
  <c r="G1224" i="44"/>
  <c r="H1224" i="44" s="1"/>
  <c r="K1224" i="44"/>
  <c r="K1231" i="44"/>
  <c r="M1231" i="44" s="1"/>
  <c r="G1231" i="44"/>
  <c r="H1231" i="44" s="1"/>
  <c r="G1198" i="44"/>
  <c r="H1198" i="44" s="1"/>
  <c r="K1198" i="44"/>
  <c r="K1170" i="44"/>
  <c r="M1170" i="44" s="1"/>
  <c r="G1170" i="44"/>
  <c r="H1170" i="44" s="1"/>
  <c r="G1134" i="44"/>
  <c r="H1134" i="44" s="1"/>
  <c r="K1134" i="44"/>
  <c r="I1040" i="44"/>
  <c r="K1040" i="44"/>
  <c r="M1040" i="44" s="1"/>
  <c r="K1002" i="44"/>
  <c r="M1002" i="44" s="1"/>
  <c r="K945" i="44"/>
  <c r="M945" i="44" s="1"/>
  <c r="G945" i="44"/>
  <c r="H945" i="44" s="1"/>
  <c r="M988" i="44"/>
  <c r="M856" i="44"/>
  <c r="G904" i="44"/>
  <c r="H904" i="44" s="1"/>
  <c r="K904" i="44"/>
  <c r="M904" i="44" s="1"/>
  <c r="K923" i="44"/>
  <c r="G923" i="44"/>
  <c r="H923" i="44" s="1"/>
  <c r="I721" i="44"/>
  <c r="K721" i="44"/>
  <c r="M721" i="44" s="1"/>
  <c r="K619" i="44"/>
  <c r="M619" i="44" s="1"/>
  <c r="G619" i="44"/>
  <c r="H619" i="44" s="1"/>
  <c r="K744" i="44"/>
  <c r="M1375" i="44"/>
  <c r="G1316" i="44"/>
  <c r="H1316" i="44" s="1"/>
  <c r="K1316" i="44"/>
  <c r="M1316" i="44" s="1"/>
  <c r="M1378" i="44"/>
  <c r="K1212" i="44"/>
  <c r="M1212" i="44" s="1"/>
  <c r="K1110" i="44"/>
  <c r="G1110" i="44"/>
  <c r="H1110" i="44" s="1"/>
  <c r="M1348" i="44"/>
  <c r="K1294" i="44"/>
  <c r="M1294" i="44" s="1"/>
  <c r="G1294" i="44"/>
  <c r="H1294" i="44" s="1"/>
  <c r="K1368" i="44"/>
  <c r="M1368" i="44" s="1"/>
  <c r="K1374" i="44"/>
  <c r="M1374" i="44" s="1"/>
  <c r="K1342" i="44"/>
  <c r="M1342" i="44" s="1"/>
  <c r="K1194" i="44"/>
  <c r="M1194" i="44" s="1"/>
  <c r="G1194" i="44"/>
  <c r="H1194" i="44" s="1"/>
  <c r="M1190" i="44"/>
  <c r="G1245" i="44"/>
  <c r="H1245" i="44" s="1"/>
  <c r="K1245" i="44"/>
  <c r="M1245" i="44" s="1"/>
  <c r="G1229" i="44"/>
  <c r="H1229" i="44" s="1"/>
  <c r="K1229" i="44"/>
  <c r="M1229" i="44" s="1"/>
  <c r="G1203" i="44"/>
  <c r="H1203" i="44" s="1"/>
  <c r="K1203" i="44"/>
  <c r="M1203" i="44" s="1"/>
  <c r="K1114" i="44"/>
  <c r="G1114" i="44"/>
  <c r="H1114" i="44" s="1"/>
  <c r="I961" i="44"/>
  <c r="K961" i="44"/>
  <c r="G979" i="44"/>
  <c r="H979" i="44" s="1"/>
  <c r="K979" i="44"/>
  <c r="M979" i="44" s="1"/>
  <c r="K900" i="44"/>
  <c r="M900" i="44" s="1"/>
  <c r="G900" i="44"/>
  <c r="H900" i="44" s="1"/>
  <c r="M964" i="44"/>
  <c r="M748" i="44"/>
  <c r="M1292" i="44"/>
  <c r="K1195" i="44"/>
  <c r="G1195" i="44"/>
  <c r="H1195" i="44" s="1"/>
  <c r="K1292" i="44"/>
  <c r="G1292" i="44"/>
  <c r="H1292" i="44" s="1"/>
  <c r="K1190" i="44"/>
  <c r="G1190" i="44"/>
  <c r="H1190" i="44" s="1"/>
  <c r="K1284" i="44"/>
  <c r="M1284" i="44" s="1"/>
  <c r="K1281" i="44"/>
  <c r="M1281" i="44" s="1"/>
  <c r="G1281" i="44"/>
  <c r="H1281" i="44" s="1"/>
  <c r="K1181" i="44"/>
  <c r="M1181" i="44" s="1"/>
  <c r="K1175" i="44"/>
  <c r="M1154" i="44"/>
  <c r="G1133" i="44"/>
  <c r="H1133" i="44" s="1"/>
  <c r="K1133" i="44"/>
  <c r="M1133" i="44" s="1"/>
  <c r="K1007" i="44"/>
  <c r="M1007" i="44" s="1"/>
  <c r="G1007" i="44"/>
  <c r="H1007" i="44" s="1"/>
  <c r="K960" i="44"/>
  <c r="M960" i="44" s="1"/>
  <c r="G960" i="44"/>
  <c r="H960" i="44" s="1"/>
  <c r="K975" i="44"/>
  <c r="G975" i="44"/>
  <c r="H975" i="44" s="1"/>
  <c r="G980" i="44"/>
  <c r="H980" i="44" s="1"/>
  <c r="K980" i="44"/>
  <c r="M980" i="44" s="1"/>
  <c r="M823" i="44"/>
  <c r="G906" i="44"/>
  <c r="H906" i="44" s="1"/>
  <c r="K906" i="44"/>
  <c r="K804" i="44"/>
  <c r="M804" i="44" s="1"/>
  <c r="G804" i="44"/>
  <c r="H804" i="44" s="1"/>
  <c r="I776" i="44"/>
  <c r="K776" i="44"/>
  <c r="M1255" i="44"/>
  <c r="M1172" i="44"/>
  <c r="G1205" i="44"/>
  <c r="H1205" i="44" s="1"/>
  <c r="K1205" i="44"/>
  <c r="M1205" i="44" s="1"/>
  <c r="G1199" i="44"/>
  <c r="H1199" i="44" s="1"/>
  <c r="K1199" i="44"/>
  <c r="M1199" i="44" s="1"/>
  <c r="I1176" i="44"/>
  <c r="K1176" i="44"/>
  <c r="K1165" i="44"/>
  <c r="M1165" i="44" s="1"/>
  <c r="K1082" i="44"/>
  <c r="M1082" i="44" s="1"/>
  <c r="G1082" i="44"/>
  <c r="H1082" i="44" s="1"/>
  <c r="G1111" i="44"/>
  <c r="H1111" i="44" s="1"/>
  <c r="K1111" i="44"/>
  <c r="M1111" i="44" s="1"/>
  <c r="M1158" i="44"/>
  <c r="G1112" i="44"/>
  <c r="H1112" i="44" s="1"/>
  <c r="K1112" i="44"/>
  <c r="G1097" i="44"/>
  <c r="H1097" i="44" s="1"/>
  <c r="K1097" i="44"/>
  <c r="M1097" i="44" s="1"/>
  <c r="M1056" i="44"/>
  <c r="K1032" i="44"/>
  <c r="M1032" i="44" s="1"/>
  <c r="G1032" i="44"/>
  <c r="H1032" i="44" s="1"/>
  <c r="K996" i="44"/>
  <c r="G996" i="44"/>
  <c r="H996" i="44" s="1"/>
  <c r="K1072" i="44"/>
  <c r="K978" i="44"/>
  <c r="M978" i="44" s="1"/>
  <c r="G978" i="44"/>
  <c r="H978" i="44" s="1"/>
  <c r="K1010" i="44"/>
  <c r="I1010" i="44"/>
  <c r="I930" i="44"/>
  <c r="K930" i="44"/>
  <c r="M930" i="44" s="1"/>
  <c r="I857" i="44"/>
  <c r="K857" i="44"/>
  <c r="I915" i="44"/>
  <c r="K915" i="44"/>
  <c r="M915" i="44" s="1"/>
  <c r="I835" i="44"/>
  <c r="K835" i="44"/>
  <c r="M835" i="44" s="1"/>
  <c r="G785" i="44"/>
  <c r="H785" i="44" s="1"/>
  <c r="K785" i="44"/>
  <c r="M785" i="44" s="1"/>
  <c r="M906" i="44"/>
  <c r="G1291" i="44"/>
  <c r="H1291" i="44" s="1"/>
  <c r="K1291" i="44"/>
  <c r="M1291" i="44" s="1"/>
  <c r="G1356" i="44"/>
  <c r="H1356" i="44" s="1"/>
  <c r="K1356" i="44"/>
  <c r="G1379" i="44"/>
  <c r="H1379" i="44" s="1"/>
  <c r="K1379" i="44"/>
  <c r="M1379" i="44" s="1"/>
  <c r="K1290" i="44"/>
  <c r="M1290" i="44" s="1"/>
  <c r="G1290" i="44"/>
  <c r="H1290" i="44" s="1"/>
  <c r="K1364" i="44"/>
  <c r="G1364" i="44"/>
  <c r="H1364" i="44" s="1"/>
  <c r="I1188" i="44"/>
  <c r="K1188" i="44"/>
  <c r="M1188" i="44" s="1"/>
  <c r="G1201" i="44"/>
  <c r="H1201" i="44" s="1"/>
  <c r="K1201" i="44"/>
  <c r="M1201" i="44" s="1"/>
  <c r="M1240" i="44"/>
  <c r="K1172" i="44"/>
  <c r="G1172" i="44"/>
  <c r="H1172" i="44" s="1"/>
  <c r="I1147" i="44"/>
  <c r="K1147" i="44"/>
  <c r="M1147" i="44" s="1"/>
  <c r="M1135" i="44"/>
  <c r="M1145" i="44"/>
  <c r="M1124" i="44"/>
  <c r="K1123" i="44"/>
  <c r="M1123" i="44" s="1"/>
  <c r="G1123" i="44"/>
  <c r="H1123" i="44" s="1"/>
  <c r="K1113" i="44"/>
  <c r="G1113" i="44"/>
  <c r="H1113" i="44" s="1"/>
  <c r="K1090" i="44"/>
  <c r="G1090" i="44"/>
  <c r="H1090" i="44" s="1"/>
  <c r="K1092" i="44"/>
  <c r="G1092" i="44"/>
  <c r="H1092" i="44" s="1"/>
  <c r="I948" i="44"/>
  <c r="K948" i="44"/>
  <c r="M948" i="44" s="1"/>
  <c r="M996" i="44"/>
  <c r="M1050" i="44"/>
  <c r="K1021" i="44"/>
  <c r="M1021" i="44" s="1"/>
  <c r="G1021" i="44"/>
  <c r="H1021" i="44" s="1"/>
  <c r="K1070" i="44"/>
  <c r="M1070" i="44" s="1"/>
  <c r="G1008" i="44"/>
  <c r="H1008" i="44" s="1"/>
  <c r="K1008" i="44"/>
  <c r="M1008" i="44" s="1"/>
  <c r="K1012" i="44"/>
  <c r="G1012" i="44"/>
  <c r="H1012" i="44" s="1"/>
  <c r="K936" i="44"/>
  <c r="G936" i="44"/>
  <c r="H936" i="44" s="1"/>
  <c r="K943" i="44"/>
  <c r="I899" i="44"/>
  <c r="K899" i="44"/>
  <c r="K674" i="44"/>
  <c r="M674" i="44" s="1"/>
  <c r="I674" i="44"/>
  <c r="G709" i="44"/>
  <c r="H709" i="44" s="1"/>
  <c r="K709" i="44"/>
  <c r="K1335" i="44"/>
  <c r="M1335" i="44" s="1"/>
  <c r="G1335" i="44"/>
  <c r="H1335" i="44" s="1"/>
  <c r="M1364" i="44"/>
  <c r="G1287" i="44"/>
  <c r="H1287" i="44" s="1"/>
  <c r="K1287" i="44"/>
  <c r="M1287" i="44" s="1"/>
  <c r="G1139" i="44"/>
  <c r="H1139" i="44" s="1"/>
  <c r="K1139" i="44"/>
  <c r="M1139" i="44" s="1"/>
  <c r="M1163" i="44"/>
  <c r="G1126" i="44"/>
  <c r="H1126" i="44" s="1"/>
  <c r="K1126" i="44"/>
  <c r="M1126" i="44" s="1"/>
  <c r="K1145" i="44"/>
  <c r="G1145" i="44"/>
  <c r="H1145" i="44" s="1"/>
  <c r="K1118" i="44"/>
  <c r="M1118" i="44" s="1"/>
  <c r="G1118" i="44"/>
  <c r="H1118" i="44" s="1"/>
  <c r="M1067" i="44"/>
  <c r="G1154" i="44"/>
  <c r="H1154" i="44" s="1"/>
  <c r="K1154" i="44"/>
  <c r="K1084" i="44"/>
  <c r="M936" i="44"/>
  <c r="G1003" i="44"/>
  <c r="H1003" i="44" s="1"/>
  <c r="K1003" i="44"/>
  <c r="M1003" i="44" s="1"/>
  <c r="M1004" i="44"/>
  <c r="M879" i="44"/>
  <c r="G880" i="44"/>
  <c r="H880" i="44" s="1"/>
  <c r="K880" i="44"/>
  <c r="M899" i="44"/>
  <c r="G810" i="44"/>
  <c r="H810" i="44" s="1"/>
  <c r="K810" i="44"/>
  <c r="M810" i="44" s="1"/>
  <c r="G795" i="44"/>
  <c r="H795" i="44" s="1"/>
  <c r="K795" i="44"/>
  <c r="K773" i="44"/>
  <c r="M773" i="44" s="1"/>
  <c r="G773" i="44"/>
  <c r="H773" i="44" s="1"/>
  <c r="K774" i="44"/>
  <c r="M774" i="44" s="1"/>
  <c r="G774" i="44"/>
  <c r="H774" i="44" s="1"/>
  <c r="M1356" i="44"/>
  <c r="K1370" i="44"/>
  <c r="G1370" i="44"/>
  <c r="H1370" i="44" s="1"/>
  <c r="G1365" i="44"/>
  <c r="H1365" i="44" s="1"/>
  <c r="K1365" i="44"/>
  <c r="M1365" i="44" s="1"/>
  <c r="K1311" i="44"/>
  <c r="M1311" i="44" s="1"/>
  <c r="G1311" i="44"/>
  <c r="H1311" i="44" s="1"/>
  <c r="M1330" i="44"/>
  <c r="M1202" i="44"/>
  <c r="G1227" i="44"/>
  <c r="H1227" i="44" s="1"/>
  <c r="K1227" i="44"/>
  <c r="M1227" i="44" s="1"/>
  <c r="M1176" i="44"/>
  <c r="G1140" i="44"/>
  <c r="H1140" i="44" s="1"/>
  <c r="K1140" i="44"/>
  <c r="M1140" i="44" s="1"/>
  <c r="K1146" i="44"/>
  <c r="M1146" i="44" s="1"/>
  <c r="G1146" i="44"/>
  <c r="H1146" i="44" s="1"/>
  <c r="K1135" i="44"/>
  <c r="G1135" i="44"/>
  <c r="H1135" i="44" s="1"/>
  <c r="K1075" i="44"/>
  <c r="M1075" i="44" s="1"/>
  <c r="G1075" i="44"/>
  <c r="H1075" i="44" s="1"/>
  <c r="I1064" i="44"/>
  <c r="K1064" i="44"/>
  <c r="M1064" i="44" s="1"/>
  <c r="I1085" i="44"/>
  <c r="K1085" i="44"/>
  <c r="M1085" i="44" s="1"/>
  <c r="K1158" i="44"/>
  <c r="G1158" i="44"/>
  <c r="H1158" i="44" s="1"/>
  <c r="M1113" i="44"/>
  <c r="M1090" i="44"/>
  <c r="K1094" i="44"/>
  <c r="M1094" i="44" s="1"/>
  <c r="G1063" i="44"/>
  <c r="H1063" i="44" s="1"/>
  <c r="K1063" i="44"/>
  <c r="G1050" i="44"/>
  <c r="H1050" i="44" s="1"/>
  <c r="K1050" i="44"/>
  <c r="M1088" i="44"/>
  <c r="M1043" i="44"/>
  <c r="G1000" i="44"/>
  <c r="H1000" i="44" s="1"/>
  <c r="K1000" i="44"/>
  <c r="M943" i="44"/>
  <c r="M974" i="44"/>
  <c r="K998" i="44"/>
  <c r="M998" i="44" s="1"/>
  <c r="I917" i="44"/>
  <c r="K917" i="44"/>
  <c r="M917" i="44" s="1"/>
  <c r="M878" i="44"/>
  <c r="G969" i="44"/>
  <c r="H969" i="44" s="1"/>
  <c r="K969" i="44"/>
  <c r="M969" i="44" s="1"/>
  <c r="G784" i="44"/>
  <c r="H784" i="44" s="1"/>
  <c r="K784" i="44"/>
  <c r="M784" i="44" s="1"/>
  <c r="I843" i="44"/>
  <c r="K843" i="44"/>
  <c r="M843" i="44" s="1"/>
  <c r="K878" i="44"/>
  <c r="G1354" i="44"/>
  <c r="H1354" i="44" s="1"/>
  <c r="K1354" i="44"/>
  <c r="M1354" i="44" s="1"/>
  <c r="M1360" i="44"/>
  <c r="G1359" i="44"/>
  <c r="H1359" i="44" s="1"/>
  <c r="K1359" i="44"/>
  <c r="M1359" i="44" s="1"/>
  <c r="K1362" i="44"/>
  <c r="M1362" i="44" s="1"/>
  <c r="K1286" i="44"/>
  <c r="M1286" i="44" s="1"/>
  <c r="G1286" i="44"/>
  <c r="H1286" i="44" s="1"/>
  <c r="G1244" i="44"/>
  <c r="H1244" i="44" s="1"/>
  <c r="K1244" i="44"/>
  <c r="M1370" i="44"/>
  <c r="G1357" i="44"/>
  <c r="H1357" i="44" s="1"/>
  <c r="K1357" i="44"/>
  <c r="M1357" i="44" s="1"/>
  <c r="K1331" i="44"/>
  <c r="M1331" i="44" s="1"/>
  <c r="G1331" i="44"/>
  <c r="H1331" i="44" s="1"/>
  <c r="G1320" i="44"/>
  <c r="H1320" i="44" s="1"/>
  <c r="K1320" i="44"/>
  <c r="M1320" i="44" s="1"/>
  <c r="G1349" i="44"/>
  <c r="H1349" i="44" s="1"/>
  <c r="K1349" i="44"/>
  <c r="M1349" i="44" s="1"/>
  <c r="G1330" i="44"/>
  <c r="H1330" i="44" s="1"/>
  <c r="K1330" i="44"/>
  <c r="M1325" i="44"/>
  <c r="K1237" i="44"/>
  <c r="M1237" i="44" s="1"/>
  <c r="M1230" i="44"/>
  <c r="K1240" i="44"/>
  <c r="G1159" i="44"/>
  <c r="H1159" i="44" s="1"/>
  <c r="K1159" i="44"/>
  <c r="M1159" i="44" s="1"/>
  <c r="K1167" i="44"/>
  <c r="M1167" i="44" s="1"/>
  <c r="G1167" i="44"/>
  <c r="H1167" i="44" s="1"/>
  <c r="K1100" i="44"/>
  <c r="M1100" i="44" s="1"/>
  <c r="I1100" i="44"/>
  <c r="M1072" i="44"/>
  <c r="I940" i="44"/>
  <c r="K940" i="44"/>
  <c r="M940" i="44" s="1"/>
  <c r="K957" i="44"/>
  <c r="G957" i="44"/>
  <c r="H957" i="44" s="1"/>
  <c r="M849" i="44"/>
  <c r="K783" i="44"/>
  <c r="M783" i="44" s="1"/>
  <c r="G783" i="44"/>
  <c r="H783" i="44" s="1"/>
  <c r="I588" i="44"/>
  <c r="K588" i="44"/>
  <c r="M588" i="44" s="1"/>
  <c r="G1347" i="44"/>
  <c r="H1347" i="44" s="1"/>
  <c r="K1347" i="44"/>
  <c r="M1347" i="44" s="1"/>
  <c r="M1340" i="44"/>
  <c r="G1334" i="44"/>
  <c r="H1334" i="44" s="1"/>
  <c r="K1334" i="44"/>
  <c r="M1334" i="44" s="1"/>
  <c r="G1283" i="44"/>
  <c r="H1283" i="44" s="1"/>
  <c r="K1283" i="44"/>
  <c r="M1283" i="44" s="1"/>
  <c r="G1252" i="44"/>
  <c r="H1252" i="44" s="1"/>
  <c r="K1252" i="44"/>
  <c r="M1252" i="44" s="1"/>
  <c r="G1204" i="44"/>
  <c r="H1204" i="44" s="1"/>
  <c r="K1204" i="44"/>
  <c r="M1204" i="44" s="1"/>
  <c r="K1230" i="44"/>
  <c r="G1230" i="44"/>
  <c r="H1230" i="44" s="1"/>
  <c r="G1202" i="44"/>
  <c r="H1202" i="44" s="1"/>
  <c r="K1202" i="44"/>
  <c r="G1196" i="44"/>
  <c r="H1196" i="44" s="1"/>
  <c r="K1196" i="44"/>
  <c r="M1196" i="44" s="1"/>
  <c r="G1074" i="44"/>
  <c r="H1074" i="44" s="1"/>
  <c r="K1074" i="44"/>
  <c r="M1074" i="44" s="1"/>
  <c r="K1122" i="44"/>
  <c r="M1122" i="44" s="1"/>
  <c r="K1018" i="44"/>
  <c r="M1018" i="44" s="1"/>
  <c r="I1018" i="44"/>
  <c r="K1042" i="44"/>
  <c r="G1042" i="44"/>
  <c r="H1042" i="44" s="1"/>
  <c r="K1045" i="44"/>
  <c r="M1045" i="44" s="1"/>
  <c r="G1045" i="44"/>
  <c r="H1045" i="44" s="1"/>
  <c r="G1014" i="44"/>
  <c r="H1014" i="44" s="1"/>
  <c r="K1014" i="44"/>
  <c r="G1043" i="44"/>
  <c r="H1043" i="44" s="1"/>
  <c r="K1043" i="44"/>
  <c r="I920" i="44"/>
  <c r="K920" i="44"/>
  <c r="G933" i="44"/>
  <c r="H933" i="44" s="1"/>
  <c r="K933" i="44"/>
  <c r="M933" i="44" s="1"/>
  <c r="K782" i="44"/>
  <c r="M782" i="44" s="1"/>
  <c r="G782" i="44"/>
  <c r="H782" i="44" s="1"/>
  <c r="K696" i="44"/>
  <c r="M696" i="44" s="1"/>
  <c r="G696" i="44"/>
  <c r="H696" i="44" s="1"/>
  <c r="M1341" i="44"/>
  <c r="K1310" i="44"/>
  <c r="M1310" i="44" s="1"/>
  <c r="G1310" i="44"/>
  <c r="H1310" i="44" s="1"/>
  <c r="K1336" i="44"/>
  <c r="M1336" i="44" s="1"/>
  <c r="G1336" i="44"/>
  <c r="H1336" i="44" s="1"/>
  <c r="K1220" i="44"/>
  <c r="M1220" i="44" s="1"/>
  <c r="K1160" i="44"/>
  <c r="M1160" i="44" s="1"/>
  <c r="K1138" i="44"/>
  <c r="M1138" i="44" s="1"/>
  <c r="G1138" i="44"/>
  <c r="H1138" i="44" s="1"/>
  <c r="M1093" i="44"/>
  <c r="G1119" i="44"/>
  <c r="H1119" i="44" s="1"/>
  <c r="K1119" i="44"/>
  <c r="M1119" i="44" s="1"/>
  <c r="K967" i="44"/>
  <c r="M967" i="44" s="1"/>
  <c r="G967" i="44"/>
  <c r="H967" i="44" s="1"/>
  <c r="I919" i="44"/>
  <c r="K919" i="44"/>
  <c r="M919" i="44" s="1"/>
  <c r="K892" i="44"/>
  <c r="G892" i="44"/>
  <c r="H892" i="44" s="1"/>
  <c r="K771" i="44"/>
  <c r="M771" i="44" s="1"/>
  <c r="G771" i="44"/>
  <c r="H771" i="44" s="1"/>
  <c r="K872" i="44"/>
  <c r="M872" i="44" s="1"/>
  <c r="G872" i="44"/>
  <c r="H872" i="44" s="1"/>
  <c r="K665" i="44"/>
  <c r="M665" i="44" s="1"/>
  <c r="I665" i="44"/>
  <c r="M1244" i="44"/>
  <c r="G1373" i="44"/>
  <c r="H1373" i="44" s="1"/>
  <c r="K1373" i="44"/>
  <c r="M1373" i="44" s="1"/>
  <c r="K1371" i="44"/>
  <c r="G1371" i="44"/>
  <c r="H1371" i="44" s="1"/>
  <c r="M1317" i="44"/>
  <c r="K1345" i="44"/>
  <c r="M1345" i="44" s="1"/>
  <c r="G1345" i="44"/>
  <c r="H1345" i="44" s="1"/>
  <c r="K1315" i="44"/>
  <c r="M1315" i="44" s="1"/>
  <c r="K1254" i="44"/>
  <c r="M1254" i="44" s="1"/>
  <c r="G1254" i="44"/>
  <c r="H1254" i="44" s="1"/>
  <c r="K1197" i="44"/>
  <c r="M1197" i="44" s="1"/>
  <c r="G1197" i="44"/>
  <c r="H1197" i="44" s="1"/>
  <c r="K1385" i="44"/>
  <c r="M1385" i="44" s="1"/>
  <c r="G1385" i="44"/>
  <c r="H1385" i="44" s="1"/>
  <c r="K1360" i="44"/>
  <c r="G1360" i="44"/>
  <c r="H1360" i="44" s="1"/>
  <c r="G1372" i="44"/>
  <c r="H1372" i="44" s="1"/>
  <c r="K1372" i="44"/>
  <c r="M1372" i="44" s="1"/>
  <c r="M1371" i="44"/>
  <c r="K1337" i="44"/>
  <c r="M1337" i="44" s="1"/>
  <c r="G1337" i="44"/>
  <c r="H1337" i="44" s="1"/>
  <c r="K1322" i="44"/>
  <c r="M1322" i="44" s="1"/>
  <c r="G1322" i="44"/>
  <c r="H1322" i="44" s="1"/>
  <c r="K1307" i="44"/>
  <c r="M1307" i="44" s="1"/>
  <c r="G1307" i="44"/>
  <c r="H1307" i="44" s="1"/>
  <c r="K1338" i="44"/>
  <c r="M1338" i="44" s="1"/>
  <c r="G1338" i="44"/>
  <c r="H1338" i="44" s="1"/>
  <c r="G1314" i="44"/>
  <c r="H1314" i="44" s="1"/>
  <c r="K1314" i="44"/>
  <c r="M1314" i="44" s="1"/>
  <c r="K1255" i="44"/>
  <c r="M1300" i="44"/>
  <c r="G1272" i="44"/>
  <c r="H1272" i="44" s="1"/>
  <c r="K1272" i="44"/>
  <c r="M1272" i="44" s="1"/>
  <c r="K1242" i="44"/>
  <c r="G1242" i="44"/>
  <c r="H1242" i="44" s="1"/>
  <c r="G1206" i="44"/>
  <c r="H1206" i="44" s="1"/>
  <c r="K1206" i="44"/>
  <c r="M1206" i="44" s="1"/>
  <c r="G1219" i="44"/>
  <c r="H1219" i="44" s="1"/>
  <c r="K1219" i="44"/>
  <c r="M1219" i="44" s="1"/>
  <c r="M1182" i="44"/>
  <c r="K1149" i="44"/>
  <c r="M1149" i="44" s="1"/>
  <c r="K1157" i="44"/>
  <c r="G1157" i="44"/>
  <c r="H1157" i="44" s="1"/>
  <c r="M1150" i="44"/>
  <c r="K1062" i="44"/>
  <c r="M1062" i="44" s="1"/>
  <c r="I1062" i="44"/>
  <c r="K1060" i="44"/>
  <c r="M1060" i="44" s="1"/>
  <c r="G1060" i="44"/>
  <c r="H1060" i="44" s="1"/>
  <c r="I990" i="44"/>
  <c r="K990" i="44"/>
  <c r="K958" i="44"/>
  <c r="M958" i="44" s="1"/>
  <c r="G958" i="44"/>
  <c r="H958" i="44" s="1"/>
  <c r="G941" i="44"/>
  <c r="H941" i="44" s="1"/>
  <c r="K941" i="44"/>
  <c r="K885" i="44"/>
  <c r="M885" i="44" s="1"/>
  <c r="G885" i="44"/>
  <c r="H885" i="44" s="1"/>
  <c r="G942" i="44"/>
  <c r="H942" i="44" s="1"/>
  <c r="K942" i="44"/>
  <c r="M942" i="44" s="1"/>
  <c r="M977" i="44"/>
  <c r="M893" i="44"/>
  <c r="G813" i="44"/>
  <c r="H813" i="44" s="1"/>
  <c r="K813" i="44"/>
  <c r="M813" i="44" s="1"/>
  <c r="I842" i="44"/>
  <c r="K842" i="44"/>
  <c r="M842" i="44" s="1"/>
  <c r="I629" i="44"/>
  <c r="K629" i="44"/>
  <c r="M629" i="44" s="1"/>
  <c r="K962" i="44"/>
  <c r="M962" i="44" s="1"/>
  <c r="G962" i="44"/>
  <c r="H962" i="44" s="1"/>
  <c r="G893" i="44"/>
  <c r="H893" i="44" s="1"/>
  <c r="K893" i="44"/>
  <c r="G812" i="44"/>
  <c r="H812" i="44" s="1"/>
  <c r="K812" i="44"/>
  <c r="M812" i="44" s="1"/>
  <c r="G808" i="44"/>
  <c r="H808" i="44" s="1"/>
  <c r="K808" i="44"/>
  <c r="G647" i="44"/>
  <c r="H647" i="44" s="1"/>
  <c r="K647" i="44"/>
  <c r="M647" i="44" s="1"/>
  <c r="G717" i="44"/>
  <c r="H717" i="44" s="1"/>
  <c r="K717" i="44"/>
  <c r="K639" i="44"/>
  <c r="M639" i="44" s="1"/>
  <c r="G639" i="44"/>
  <c r="H639" i="44" s="1"/>
  <c r="M559" i="44"/>
  <c r="K664" i="44"/>
  <c r="M664" i="44" s="1"/>
  <c r="G664" i="44"/>
  <c r="H664" i="44" s="1"/>
  <c r="G534" i="44"/>
  <c r="H534" i="44" s="1"/>
  <c r="K534" i="44"/>
  <c r="M534" i="44" s="1"/>
  <c r="K455" i="44"/>
  <c r="M455" i="44" s="1"/>
  <c r="G455" i="44"/>
  <c r="H455" i="44" s="1"/>
  <c r="G476" i="44"/>
  <c r="H476" i="44" s="1"/>
  <c r="K476" i="44"/>
  <c r="G514" i="44"/>
  <c r="H514" i="44" s="1"/>
  <c r="K514" i="44"/>
  <c r="M514" i="44" s="1"/>
  <c r="K501" i="44"/>
  <c r="M501" i="44" s="1"/>
  <c r="G501" i="44"/>
  <c r="H501" i="44" s="1"/>
  <c r="K471" i="44"/>
  <c r="G471" i="44"/>
  <c r="H471" i="44" s="1"/>
  <c r="G452" i="44"/>
  <c r="H452" i="44" s="1"/>
  <c r="K452" i="44"/>
  <c r="M452" i="44" s="1"/>
  <c r="G294" i="44"/>
  <c r="H294" i="44" s="1"/>
  <c r="K294" i="44"/>
  <c r="M294" i="44" s="1"/>
  <c r="K374" i="44"/>
  <c r="M374" i="44" s="1"/>
  <c r="G374" i="44"/>
  <c r="H374" i="44" s="1"/>
  <c r="M307" i="44"/>
  <c r="K386" i="44"/>
  <c r="G386" i="44"/>
  <c r="H386" i="44" s="1"/>
  <c r="K161" i="44"/>
  <c r="M161" i="44" s="1"/>
  <c r="G161" i="44"/>
  <c r="H161" i="44" s="1"/>
  <c r="K64" i="44"/>
  <c r="I64" i="44"/>
  <c r="G191" i="44"/>
  <c r="H191" i="44" s="1"/>
  <c r="K191" i="44"/>
  <c r="M191" i="44" s="1"/>
  <c r="G155" i="44"/>
  <c r="H155" i="44" s="1"/>
  <c r="K155" i="44"/>
  <c r="G98" i="44"/>
  <c r="H98" i="44" s="1"/>
  <c r="K98" i="44"/>
  <c r="M98" i="44" s="1"/>
  <c r="K157" i="44"/>
  <c r="G157" i="44"/>
  <c r="H157" i="44" s="1"/>
  <c r="K95" i="44"/>
  <c r="G95" i="44"/>
  <c r="H95" i="44" s="1"/>
  <c r="G25" i="44"/>
  <c r="H25" i="44" s="1"/>
  <c r="K25" i="44"/>
  <c r="K251" i="44"/>
  <c r="M251" i="44" s="1"/>
  <c r="G251" i="44"/>
  <c r="H251" i="44" s="1"/>
  <c r="M126" i="44"/>
  <c r="K136" i="44"/>
  <c r="M136" i="44" s="1"/>
  <c r="G136" i="44"/>
  <c r="H136" i="44" s="1"/>
  <c r="K554" i="44"/>
  <c r="M554" i="44" s="1"/>
  <c r="G554" i="44"/>
  <c r="H554" i="44" s="1"/>
  <c r="M448" i="44"/>
  <c r="K513" i="44"/>
  <c r="M513" i="44" s="1"/>
  <c r="G513" i="44"/>
  <c r="H513" i="44" s="1"/>
  <c r="M471" i="44"/>
  <c r="K557" i="44"/>
  <c r="G557" i="44"/>
  <c r="H557" i="44" s="1"/>
  <c r="M465" i="44"/>
  <c r="G574" i="44"/>
  <c r="H574" i="44" s="1"/>
  <c r="K574" i="44"/>
  <c r="M574" i="44" s="1"/>
  <c r="G536" i="44"/>
  <c r="H536" i="44" s="1"/>
  <c r="K536" i="44"/>
  <c r="M536" i="44" s="1"/>
  <c r="K533" i="44"/>
  <c r="M533" i="44" s="1"/>
  <c r="M512" i="44"/>
  <c r="K366" i="44"/>
  <c r="G366" i="44"/>
  <c r="H366" i="44" s="1"/>
  <c r="K458" i="44"/>
  <c r="G458" i="44"/>
  <c r="H458" i="44" s="1"/>
  <c r="K307" i="44"/>
  <c r="G307" i="44"/>
  <c r="H307" i="44" s="1"/>
  <c r="K272" i="44"/>
  <c r="M272" i="44" s="1"/>
  <c r="G272" i="44"/>
  <c r="H272" i="44" s="1"/>
  <c r="M386" i="44"/>
  <c r="G245" i="44"/>
  <c r="H245" i="44" s="1"/>
  <c r="K245" i="44"/>
  <c r="M102" i="44"/>
  <c r="K83" i="44"/>
  <c r="G83" i="44"/>
  <c r="H83" i="44" s="1"/>
  <c r="M155" i="44"/>
  <c r="K86" i="44"/>
  <c r="M86" i="44" s="1"/>
  <c r="G86" i="44"/>
  <c r="H86" i="44" s="1"/>
  <c r="G24" i="44"/>
  <c r="H24" i="44" s="1"/>
  <c r="K24" i="44"/>
  <c r="M115" i="44"/>
  <c r="G166" i="44"/>
  <c r="H166" i="44" s="1"/>
  <c r="K166" i="44"/>
  <c r="M166" i="44" s="1"/>
  <c r="K167" i="44"/>
  <c r="K144" i="44"/>
  <c r="G144" i="44"/>
  <c r="H144" i="44" s="1"/>
  <c r="M13" i="44"/>
  <c r="K51" i="44"/>
  <c r="M775" i="44"/>
  <c r="M652" i="44"/>
  <c r="K724" i="44"/>
  <c r="G724" i="44"/>
  <c r="H724" i="44" s="1"/>
  <c r="G621" i="44"/>
  <c r="H621" i="44" s="1"/>
  <c r="K621" i="44"/>
  <c r="M621" i="44" s="1"/>
  <c r="K684" i="44"/>
  <c r="G684" i="44"/>
  <c r="H684" i="44" s="1"/>
  <c r="K466" i="44"/>
  <c r="M466" i="44" s="1"/>
  <c r="G549" i="44"/>
  <c r="H549" i="44" s="1"/>
  <c r="K549" i="44"/>
  <c r="M549" i="44" s="1"/>
  <c r="K465" i="44"/>
  <c r="G465" i="44"/>
  <c r="H465" i="44" s="1"/>
  <c r="G572" i="44"/>
  <c r="H572" i="44" s="1"/>
  <c r="K572" i="44"/>
  <c r="G467" i="44"/>
  <c r="H467" i="44" s="1"/>
  <c r="K467" i="44"/>
  <c r="M467" i="44" s="1"/>
  <c r="K555" i="44"/>
  <c r="G555" i="44"/>
  <c r="H555" i="44" s="1"/>
  <c r="G483" i="44"/>
  <c r="H483" i="44" s="1"/>
  <c r="K483" i="44"/>
  <c r="M483" i="44" s="1"/>
  <c r="K560" i="44"/>
  <c r="M560" i="44" s="1"/>
  <c r="G440" i="44"/>
  <c r="H440" i="44" s="1"/>
  <c r="K440" i="44"/>
  <c r="M440" i="44" s="1"/>
  <c r="K322" i="44"/>
  <c r="M322" i="44" s="1"/>
  <c r="G322" i="44"/>
  <c r="H322" i="44" s="1"/>
  <c r="G512" i="44"/>
  <c r="H512" i="44" s="1"/>
  <c r="K512" i="44"/>
  <c r="K499" i="44"/>
  <c r="M499" i="44" s="1"/>
  <c r="G499" i="44"/>
  <c r="H499" i="44" s="1"/>
  <c r="K435" i="44"/>
  <c r="M435" i="44" s="1"/>
  <c r="K379" i="44"/>
  <c r="M379" i="44" s="1"/>
  <c r="G379" i="44"/>
  <c r="H379" i="44" s="1"/>
  <c r="K271" i="44"/>
  <c r="M271" i="44" s="1"/>
  <c r="I271" i="44"/>
  <c r="M355" i="44"/>
  <c r="K312" i="44"/>
  <c r="G312" i="44"/>
  <c r="H312" i="44" s="1"/>
  <c r="G154" i="44"/>
  <c r="H154" i="44" s="1"/>
  <c r="K154" i="44"/>
  <c r="M167" i="44"/>
  <c r="G87" i="44"/>
  <c r="H87" i="44" s="1"/>
  <c r="K87" i="44"/>
  <c r="M87" i="44" s="1"/>
  <c r="M76" i="44"/>
  <c r="G126" i="44"/>
  <c r="H126" i="44" s="1"/>
  <c r="K126" i="44"/>
  <c r="G165" i="44"/>
  <c r="H165" i="44" s="1"/>
  <c r="K165" i="44"/>
  <c r="M165" i="44" s="1"/>
  <c r="K102" i="44"/>
  <c r="G102" i="44"/>
  <c r="H102" i="44" s="1"/>
  <c r="M151" i="44"/>
  <c r="M93" i="44"/>
  <c r="K23" i="44"/>
  <c r="M23" i="44" s="1"/>
  <c r="G23" i="44"/>
  <c r="H23" i="44" s="1"/>
  <c r="K277" i="44"/>
  <c r="K311" i="44"/>
  <c r="M311" i="44" s="1"/>
  <c r="K121" i="44"/>
  <c r="M121" i="44" s="1"/>
  <c r="G121" i="44"/>
  <c r="H121" i="44" s="1"/>
  <c r="K13" i="44"/>
  <c r="I13" i="44"/>
  <c r="K152" i="44"/>
  <c r="K47" i="44"/>
  <c r="G768" i="44"/>
  <c r="H768" i="44" s="1"/>
  <c r="K768" i="44"/>
  <c r="M768" i="44" s="1"/>
  <c r="G903" i="44"/>
  <c r="H903" i="44" s="1"/>
  <c r="K903" i="44"/>
  <c r="M903" i="44" s="1"/>
  <c r="M914" i="44"/>
  <c r="K806" i="44"/>
  <c r="M806" i="44" s="1"/>
  <c r="G806" i="44"/>
  <c r="H806" i="44" s="1"/>
  <c r="K624" i="44"/>
  <c r="M624" i="44" s="1"/>
  <c r="G624" i="44"/>
  <c r="H624" i="44" s="1"/>
  <c r="K809" i="44"/>
  <c r="G809" i="44"/>
  <c r="H809" i="44" s="1"/>
  <c r="M777" i="44"/>
  <c r="M754" i="44"/>
  <c r="K646" i="44"/>
  <c r="M646" i="44" s="1"/>
  <c r="G646" i="44"/>
  <c r="H646" i="44" s="1"/>
  <c r="G652" i="44"/>
  <c r="H652" i="44" s="1"/>
  <c r="K652" i="44"/>
  <c r="K638" i="44"/>
  <c r="G638" i="44"/>
  <c r="H638" i="44" s="1"/>
  <c r="M724" i="44"/>
  <c r="M585" i="44"/>
  <c r="K644" i="44"/>
  <c r="M644" i="44" s="1"/>
  <c r="G644" i="44"/>
  <c r="H644" i="44" s="1"/>
  <c r="K600" i="44"/>
  <c r="G567" i="44"/>
  <c r="H567" i="44" s="1"/>
  <c r="K567" i="44"/>
  <c r="M567" i="44" s="1"/>
  <c r="G507" i="44"/>
  <c r="H507" i="44" s="1"/>
  <c r="K507" i="44"/>
  <c r="G464" i="44"/>
  <c r="H464" i="44" s="1"/>
  <c r="K464" i="44"/>
  <c r="M464" i="44" s="1"/>
  <c r="K497" i="44"/>
  <c r="M497" i="44" s="1"/>
  <c r="G497" i="44"/>
  <c r="H497" i="44" s="1"/>
  <c r="M566" i="44"/>
  <c r="M507" i="44"/>
  <c r="K319" i="44"/>
  <c r="M319" i="44" s="1"/>
  <c r="G319" i="44"/>
  <c r="H319" i="44" s="1"/>
  <c r="K292" i="44"/>
  <c r="G292" i="44"/>
  <c r="H292" i="44" s="1"/>
  <c r="K279" i="44"/>
  <c r="M279" i="44" s="1"/>
  <c r="G279" i="44"/>
  <c r="H279" i="44" s="1"/>
  <c r="K448" i="44"/>
  <c r="G282" i="44"/>
  <c r="H282" i="44" s="1"/>
  <c r="K282" i="44"/>
  <c r="K150" i="44"/>
  <c r="G150" i="44"/>
  <c r="H150" i="44" s="1"/>
  <c r="K77" i="44"/>
  <c r="M77" i="44" s="1"/>
  <c r="G77" i="44"/>
  <c r="H77" i="44" s="1"/>
  <c r="M82" i="44"/>
  <c r="K49" i="44"/>
  <c r="G49" i="44"/>
  <c r="H49" i="44" s="1"/>
  <c r="M78" i="44"/>
  <c r="K22" i="44"/>
  <c r="G22" i="44"/>
  <c r="H22" i="44" s="1"/>
  <c r="K96" i="44"/>
  <c r="M96" i="44" s="1"/>
  <c r="M150" i="44"/>
  <c r="G216" i="44"/>
  <c r="H216" i="44" s="1"/>
  <c r="K216" i="44"/>
  <c r="M51" i="44"/>
  <c r="G610" i="44"/>
  <c r="H610" i="44" s="1"/>
  <c r="K610" i="44"/>
  <c r="M610" i="44" s="1"/>
  <c r="K657" i="44"/>
  <c r="M657" i="44" s="1"/>
  <c r="G657" i="44"/>
  <c r="H657" i="44" s="1"/>
  <c r="K688" i="44"/>
  <c r="G688" i="44"/>
  <c r="H688" i="44" s="1"/>
  <c r="K732" i="44"/>
  <c r="M732" i="44" s="1"/>
  <c r="G687" i="44"/>
  <c r="H687" i="44" s="1"/>
  <c r="K687" i="44"/>
  <c r="M687" i="44" s="1"/>
  <c r="M546" i="44"/>
  <c r="G490" i="44"/>
  <c r="H490" i="44" s="1"/>
  <c r="K490" i="44"/>
  <c r="M490" i="44" s="1"/>
  <c r="I505" i="44"/>
  <c r="K505" i="44"/>
  <c r="K461" i="44"/>
  <c r="G461" i="44"/>
  <c r="H461" i="44" s="1"/>
  <c r="M572" i="44"/>
  <c r="M461" i="44"/>
  <c r="I316" i="44"/>
  <c r="K316" i="44"/>
  <c r="M316" i="44" s="1"/>
  <c r="G415" i="44"/>
  <c r="H415" i="44" s="1"/>
  <c r="K415" i="44"/>
  <c r="M415" i="44" s="1"/>
  <c r="G253" i="44"/>
  <c r="H253" i="44" s="1"/>
  <c r="K253" i="44"/>
  <c r="M253" i="44" s="1"/>
  <c r="M282" i="44"/>
  <c r="K145" i="44"/>
  <c r="G145" i="44"/>
  <c r="H145" i="44" s="1"/>
  <c r="K76" i="44"/>
  <c r="G76" i="44"/>
  <c r="H76" i="44" s="1"/>
  <c r="K284" i="44"/>
  <c r="K48" i="44"/>
  <c r="M48" i="44" s="1"/>
  <c r="G48" i="44"/>
  <c r="H48" i="44" s="1"/>
  <c r="M21" i="44"/>
  <c r="K142" i="44"/>
  <c r="M142" i="44" s="1"/>
  <c r="K50" i="44"/>
  <c r="M50" i="44" s="1"/>
  <c r="K1162" i="44"/>
  <c r="M1162" i="44" s="1"/>
  <c r="G1162" i="44"/>
  <c r="H1162" i="44" s="1"/>
  <c r="K984" i="44"/>
  <c r="M984" i="44" s="1"/>
  <c r="G984" i="44"/>
  <c r="H984" i="44" s="1"/>
  <c r="K1041" i="44"/>
  <c r="M1041" i="44" s="1"/>
  <c r="G1041" i="44"/>
  <c r="H1041" i="44" s="1"/>
  <c r="K1071" i="44"/>
  <c r="M1071" i="44" s="1"/>
  <c r="G1071" i="44"/>
  <c r="H1071" i="44" s="1"/>
  <c r="K1016" i="44"/>
  <c r="M1016" i="44" s="1"/>
  <c r="G1016" i="44"/>
  <c r="H1016" i="44" s="1"/>
  <c r="K992" i="44"/>
  <c r="M992" i="44" s="1"/>
  <c r="G992" i="44"/>
  <c r="H992" i="44" s="1"/>
  <c r="M1012" i="44"/>
  <c r="K932" i="44"/>
  <c r="M932" i="44" s="1"/>
  <c r="G932" i="44"/>
  <c r="H932" i="44" s="1"/>
  <c r="M1015" i="44"/>
  <c r="M920" i="44"/>
  <c r="G1004" i="44"/>
  <c r="H1004" i="44" s="1"/>
  <c r="K1004" i="44"/>
  <c r="G854" i="44"/>
  <c r="H854" i="44" s="1"/>
  <c r="K854" i="44"/>
  <c r="M854" i="44" s="1"/>
  <c r="M923" i="44"/>
  <c r="K953" i="44"/>
  <c r="M953" i="44" s="1"/>
  <c r="G953" i="44"/>
  <c r="H953" i="44" s="1"/>
  <c r="M877" i="44"/>
  <c r="K895" i="44"/>
  <c r="M895" i="44" s="1"/>
  <c r="G895" i="44"/>
  <c r="H895" i="44" s="1"/>
  <c r="K914" i="44"/>
  <c r="G914" i="44"/>
  <c r="H914" i="44" s="1"/>
  <c r="G876" i="44"/>
  <c r="H876" i="44" s="1"/>
  <c r="K876" i="44"/>
  <c r="G814" i="44"/>
  <c r="H814" i="44" s="1"/>
  <c r="K814" i="44"/>
  <c r="M814" i="44" s="1"/>
  <c r="K874" i="44"/>
  <c r="M874" i="44" s="1"/>
  <c r="G874" i="44"/>
  <c r="H874" i="44" s="1"/>
  <c r="G756" i="44"/>
  <c r="H756" i="44" s="1"/>
  <c r="K756" i="44"/>
  <c r="M756" i="44" s="1"/>
  <c r="G683" i="44"/>
  <c r="H683" i="44" s="1"/>
  <c r="K683" i="44"/>
  <c r="M683" i="44" s="1"/>
  <c r="K787" i="44"/>
  <c r="M787" i="44" s="1"/>
  <c r="G787" i="44"/>
  <c r="H787" i="44" s="1"/>
  <c r="G777" i="44"/>
  <c r="H777" i="44" s="1"/>
  <c r="K777" i="44"/>
  <c r="G745" i="44"/>
  <c r="H745" i="44" s="1"/>
  <c r="K745" i="44"/>
  <c r="M745" i="44" s="1"/>
  <c r="G748" i="44"/>
  <c r="H748" i="44" s="1"/>
  <c r="K748" i="44"/>
  <c r="K667" i="44"/>
  <c r="M667" i="44" s="1"/>
  <c r="G667" i="44"/>
  <c r="H667" i="44" s="1"/>
  <c r="K698" i="44"/>
  <c r="G698" i="44"/>
  <c r="H698" i="44" s="1"/>
  <c r="K632" i="44"/>
  <c r="M632" i="44" s="1"/>
  <c r="G632" i="44"/>
  <c r="H632" i="44" s="1"/>
  <c r="K731" i="44"/>
  <c r="G731" i="44"/>
  <c r="H731" i="44" s="1"/>
  <c r="K712" i="44"/>
  <c r="M712" i="44" s="1"/>
  <c r="G712" i="44"/>
  <c r="H712" i="44" s="1"/>
  <c r="M600" i="44"/>
  <c r="M688" i="44"/>
  <c r="K640" i="44"/>
  <c r="M640" i="44" s="1"/>
  <c r="G640" i="44"/>
  <c r="H640" i="44" s="1"/>
  <c r="K681" i="44"/>
  <c r="G681" i="44"/>
  <c r="H681" i="44" s="1"/>
  <c r="M653" i="44"/>
  <c r="M641" i="44"/>
  <c r="K546" i="44"/>
  <c r="G546" i="44"/>
  <c r="H546" i="44" s="1"/>
  <c r="M449" i="44"/>
  <c r="K583" i="44"/>
  <c r="M583" i="44" s="1"/>
  <c r="K532" i="44"/>
  <c r="M532" i="44" s="1"/>
  <c r="G532" i="44"/>
  <c r="H532" i="44" s="1"/>
  <c r="K462" i="44"/>
  <c r="M462" i="44" s="1"/>
  <c r="G462" i="44"/>
  <c r="H462" i="44" s="1"/>
  <c r="K516" i="44"/>
  <c r="M516" i="44" s="1"/>
  <c r="G516" i="44"/>
  <c r="H516" i="44" s="1"/>
  <c r="K489" i="44"/>
  <c r="M489" i="44" s="1"/>
  <c r="G489" i="44"/>
  <c r="H489" i="44" s="1"/>
  <c r="K494" i="44"/>
  <c r="M494" i="44" s="1"/>
  <c r="G494" i="44"/>
  <c r="H494" i="44" s="1"/>
  <c r="K420" i="44"/>
  <c r="M420" i="44" s="1"/>
  <c r="G420" i="44"/>
  <c r="H420" i="44" s="1"/>
  <c r="K527" i="44"/>
  <c r="K585" i="44"/>
  <c r="K408" i="44"/>
  <c r="M408" i="44" s="1"/>
  <c r="G408" i="44"/>
  <c r="H408" i="44" s="1"/>
  <c r="K256" i="44"/>
  <c r="M256" i="44" s="1"/>
  <c r="G256" i="44"/>
  <c r="H256" i="44" s="1"/>
  <c r="K385" i="44"/>
  <c r="M385" i="44" s="1"/>
  <c r="K395" i="44"/>
  <c r="G395" i="44"/>
  <c r="H395" i="44" s="1"/>
  <c r="G433" i="44"/>
  <c r="H433" i="44" s="1"/>
  <c r="K433" i="44"/>
  <c r="K359" i="44"/>
  <c r="M359" i="44" s="1"/>
  <c r="G359" i="44"/>
  <c r="H359" i="44" s="1"/>
  <c r="K295" i="44"/>
  <c r="M295" i="44" s="1"/>
  <c r="G295" i="44"/>
  <c r="H295" i="44" s="1"/>
  <c r="G416" i="44"/>
  <c r="H416" i="44" s="1"/>
  <c r="K416" i="44"/>
  <c r="M416" i="44" s="1"/>
  <c r="M330" i="44"/>
  <c r="M300" i="44"/>
  <c r="K132" i="44"/>
  <c r="M132" i="44" s="1"/>
  <c r="G132" i="44"/>
  <c r="H132" i="44" s="1"/>
  <c r="K57" i="44"/>
  <c r="M57" i="44" s="1"/>
  <c r="G57" i="44"/>
  <c r="H57" i="44" s="1"/>
  <c r="M145" i="44"/>
  <c r="K82" i="44"/>
  <c r="G82" i="44"/>
  <c r="H82" i="44" s="1"/>
  <c r="G46" i="44"/>
  <c r="H46" i="44" s="1"/>
  <c r="K46" i="44"/>
  <c r="M46" i="44" s="1"/>
  <c r="K384" i="44"/>
  <c r="G85" i="44"/>
  <c r="H85" i="44" s="1"/>
  <c r="K85" i="44"/>
  <c r="M85" i="44" s="1"/>
  <c r="M154" i="44"/>
  <c r="M141" i="44"/>
  <c r="M235" i="44"/>
  <c r="M110" i="44"/>
  <c r="K35" i="44"/>
  <c r="M35" i="44" s="1"/>
  <c r="K93" i="44"/>
  <c r="K1108" i="44"/>
  <c r="M1108" i="44" s="1"/>
  <c r="G1108" i="44"/>
  <c r="H1108" i="44" s="1"/>
  <c r="M1014" i="44"/>
  <c r="G1056" i="44"/>
  <c r="H1056" i="44" s="1"/>
  <c r="K1056" i="44"/>
  <c r="K1025" i="44"/>
  <c r="M1025" i="44" s="1"/>
  <c r="G1025" i="44"/>
  <c r="H1025" i="44" s="1"/>
  <c r="M918" i="44"/>
  <c r="G852" i="44"/>
  <c r="H852" i="44" s="1"/>
  <c r="K852" i="44"/>
  <c r="M852" i="44" s="1"/>
  <c r="M857" i="44"/>
  <c r="G955" i="44"/>
  <c r="H955" i="44" s="1"/>
  <c r="K955" i="44"/>
  <c r="M955" i="44" s="1"/>
  <c r="K909" i="44"/>
  <c r="M909" i="44" s="1"/>
  <c r="G909" i="44"/>
  <c r="H909" i="44" s="1"/>
  <c r="M880" i="44"/>
  <c r="G767" i="44"/>
  <c r="H767" i="44" s="1"/>
  <c r="K767" i="44"/>
  <c r="M767" i="44" s="1"/>
  <c r="M929" i="44"/>
  <c r="K798" i="44"/>
  <c r="M798" i="44" s="1"/>
  <c r="G798" i="44"/>
  <c r="H798" i="44" s="1"/>
  <c r="K807" i="44"/>
  <c r="M807" i="44" s="1"/>
  <c r="G807" i="44"/>
  <c r="H807" i="44" s="1"/>
  <c r="M795" i="44"/>
  <c r="K726" i="44"/>
  <c r="M726" i="44" s="1"/>
  <c r="G726" i="44"/>
  <c r="H726" i="44" s="1"/>
  <c r="I680" i="44"/>
  <c r="K680" i="44"/>
  <c r="M680" i="44" s="1"/>
  <c r="M695" i="44"/>
  <c r="M681" i="44"/>
  <c r="G653" i="44"/>
  <c r="H653" i="44" s="1"/>
  <c r="K653" i="44"/>
  <c r="M607" i="44"/>
  <c r="G592" i="44"/>
  <c r="H592" i="44" s="1"/>
  <c r="K592" i="44"/>
  <c r="M592" i="44" s="1"/>
  <c r="M552" i="44"/>
  <c r="K558" i="44"/>
  <c r="M558" i="44" s="1"/>
  <c r="G429" i="44"/>
  <c r="H429" i="44" s="1"/>
  <c r="K429" i="44"/>
  <c r="M429" i="44" s="1"/>
  <c r="M569" i="44"/>
  <c r="G491" i="44"/>
  <c r="H491" i="44" s="1"/>
  <c r="K491" i="44"/>
  <c r="K449" i="44"/>
  <c r="G449" i="44"/>
  <c r="H449" i="44" s="1"/>
  <c r="K485" i="44"/>
  <c r="G485" i="44"/>
  <c r="H485" i="44" s="1"/>
  <c r="M491" i="44"/>
  <c r="K391" i="44"/>
  <c r="M391" i="44" s="1"/>
  <c r="G391" i="44"/>
  <c r="H391" i="44" s="1"/>
  <c r="M443" i="44"/>
  <c r="G219" i="44"/>
  <c r="H219" i="44" s="1"/>
  <c r="K219" i="44"/>
  <c r="M219" i="44" s="1"/>
  <c r="K56" i="44"/>
  <c r="M56" i="44" s="1"/>
  <c r="G56" i="44"/>
  <c r="H56" i="44" s="1"/>
  <c r="K189" i="44"/>
  <c r="M189" i="44" s="1"/>
  <c r="G189" i="44"/>
  <c r="H189" i="44" s="1"/>
  <c r="G141" i="44"/>
  <c r="H141" i="44" s="1"/>
  <c r="K141" i="44"/>
  <c r="K78" i="44"/>
  <c r="G78" i="44"/>
  <c r="H78" i="44" s="1"/>
  <c r="K190" i="44"/>
  <c r="M190" i="44" s="1"/>
  <c r="G190" i="44"/>
  <c r="H190" i="44" s="1"/>
  <c r="M140" i="44"/>
  <c r="K58" i="44"/>
  <c r="M58" i="44" s="1"/>
  <c r="G759" i="44"/>
  <c r="H759" i="44" s="1"/>
  <c r="K759" i="44"/>
  <c r="M759" i="44" s="1"/>
  <c r="M876" i="44"/>
  <c r="M901" i="44"/>
  <c r="K858" i="44"/>
  <c r="M858" i="44" s="1"/>
  <c r="G858" i="44"/>
  <c r="H858" i="44" s="1"/>
  <c r="M792" i="44"/>
  <c r="G661" i="44"/>
  <c r="H661" i="44" s="1"/>
  <c r="K661" i="44"/>
  <c r="M661" i="44" s="1"/>
  <c r="M757" i="44"/>
  <c r="K828" i="44"/>
  <c r="M828" i="44" s="1"/>
  <c r="G828" i="44"/>
  <c r="H828" i="44" s="1"/>
  <c r="G754" i="44"/>
  <c r="H754" i="44" s="1"/>
  <c r="K754" i="44"/>
  <c r="M698" i="44"/>
  <c r="G708" i="44"/>
  <c r="H708" i="44" s="1"/>
  <c r="K708" i="44"/>
  <c r="K822" i="44"/>
  <c r="M822" i="44" s="1"/>
  <c r="K642" i="44"/>
  <c r="M642" i="44" s="1"/>
  <c r="G642" i="44"/>
  <c r="H642" i="44" s="1"/>
  <c r="M684" i="44"/>
  <c r="M602" i="44"/>
  <c r="G591" i="44"/>
  <c r="H591" i="44" s="1"/>
  <c r="K591" i="44"/>
  <c r="M591" i="44" s="1"/>
  <c r="K542" i="44"/>
  <c r="M542" i="44" s="1"/>
  <c r="G542" i="44"/>
  <c r="H542" i="44" s="1"/>
  <c r="K481" i="44"/>
  <c r="G481" i="44"/>
  <c r="H481" i="44" s="1"/>
  <c r="K424" i="44"/>
  <c r="M424" i="44" s="1"/>
  <c r="G424" i="44"/>
  <c r="H424" i="44" s="1"/>
  <c r="K510" i="44"/>
  <c r="M510" i="44" s="1"/>
  <c r="G510" i="44"/>
  <c r="H510" i="44" s="1"/>
  <c r="M539" i="44"/>
  <c r="M505" i="44"/>
  <c r="K436" i="44"/>
  <c r="M436" i="44" s="1"/>
  <c r="G436" i="44"/>
  <c r="H436" i="44" s="1"/>
  <c r="G520" i="44"/>
  <c r="H520" i="44" s="1"/>
  <c r="K520" i="44"/>
  <c r="M520" i="44" s="1"/>
  <c r="M555" i="44"/>
  <c r="M481" i="44"/>
  <c r="K425" i="44"/>
  <c r="M425" i="44" s="1"/>
  <c r="G425" i="44"/>
  <c r="H425" i="44" s="1"/>
  <c r="G406" i="44"/>
  <c r="H406" i="44" s="1"/>
  <c r="K406" i="44"/>
  <c r="M406" i="44" s="1"/>
  <c r="K329" i="44"/>
  <c r="M329" i="44" s="1"/>
  <c r="G329" i="44"/>
  <c r="H329" i="44" s="1"/>
  <c r="M277" i="44"/>
  <c r="M313" i="44"/>
  <c r="M407" i="44"/>
  <c r="M394" i="44"/>
  <c r="K394" i="44"/>
  <c r="G303" i="44"/>
  <c r="H303" i="44" s="1"/>
  <c r="K303" i="44"/>
  <c r="M303" i="44" s="1"/>
  <c r="G414" i="44"/>
  <c r="H414" i="44" s="1"/>
  <c r="K414" i="44"/>
  <c r="M414" i="44" s="1"/>
  <c r="K356" i="44"/>
  <c r="M356" i="44" s="1"/>
  <c r="G356" i="44"/>
  <c r="H356" i="44" s="1"/>
  <c r="K55" i="44"/>
  <c r="G55" i="44"/>
  <c r="H55" i="44" s="1"/>
  <c r="M138" i="44"/>
  <c r="K133" i="44"/>
  <c r="G133" i="44"/>
  <c r="H133" i="44" s="1"/>
  <c r="K146" i="44"/>
  <c r="M146" i="44" s="1"/>
  <c r="G146" i="44"/>
  <c r="H146" i="44" s="1"/>
  <c r="M144" i="44"/>
  <c r="M168" i="44"/>
  <c r="K134" i="44"/>
  <c r="M134" i="44" s="1"/>
  <c r="G134" i="44"/>
  <c r="H134" i="44" s="1"/>
  <c r="K79" i="44"/>
  <c r="M79" i="44" s="1"/>
  <c r="G79" i="44"/>
  <c r="H79" i="44" s="1"/>
  <c r="M283" i="44"/>
  <c r="M267" i="44"/>
  <c r="M103" i="44"/>
  <c r="G6" i="44"/>
  <c r="H6" i="44" s="1"/>
  <c r="K6" i="44"/>
  <c r="M6" i="44" s="1"/>
  <c r="K699" i="44"/>
  <c r="M699" i="44" s="1"/>
  <c r="G699" i="44"/>
  <c r="H699" i="44" s="1"/>
  <c r="K654" i="44"/>
  <c r="M654" i="44" s="1"/>
  <c r="G654" i="44"/>
  <c r="H654" i="44" s="1"/>
  <c r="K660" i="44"/>
  <c r="M660" i="44" s="1"/>
  <c r="G660" i="44"/>
  <c r="H660" i="44" s="1"/>
  <c r="K602" i="44"/>
  <c r="G602" i="44"/>
  <c r="H602" i="44" s="1"/>
  <c r="M527" i="44"/>
  <c r="M495" i="44"/>
  <c r="G526" i="44"/>
  <c r="H526" i="44" s="1"/>
  <c r="K526" i="44"/>
  <c r="M526" i="44" s="1"/>
  <c r="G511" i="44"/>
  <c r="H511" i="44" s="1"/>
  <c r="K511" i="44"/>
  <c r="M511" i="44" s="1"/>
  <c r="G441" i="44"/>
  <c r="H441" i="44" s="1"/>
  <c r="K441" i="44"/>
  <c r="M441" i="44" s="1"/>
  <c r="K469" i="44"/>
  <c r="M469" i="44" s="1"/>
  <c r="G469" i="44"/>
  <c r="H469" i="44" s="1"/>
  <c r="G486" i="44"/>
  <c r="H486" i="44" s="1"/>
  <c r="K486" i="44"/>
  <c r="M486" i="44" s="1"/>
  <c r="M476" i="44"/>
  <c r="M403" i="44"/>
  <c r="K313" i="44"/>
  <c r="G313" i="44"/>
  <c r="H313" i="44" s="1"/>
  <c r="M395" i="44"/>
  <c r="G430" i="44"/>
  <c r="H430" i="44" s="1"/>
  <c r="K430" i="44"/>
  <c r="M430" i="44" s="1"/>
  <c r="M433" i="44"/>
  <c r="K460" i="44"/>
  <c r="M460" i="44" s="1"/>
  <c r="M308" i="44"/>
  <c r="M284" i="44"/>
  <c r="K54" i="44"/>
  <c r="G54" i="44"/>
  <c r="H54" i="44" s="1"/>
  <c r="M75" i="44"/>
  <c r="K187" i="44"/>
  <c r="M187" i="44" s="1"/>
  <c r="G187" i="44"/>
  <c r="H187" i="44" s="1"/>
  <c r="K160" i="44"/>
  <c r="M160" i="44" s="1"/>
  <c r="G160" i="44"/>
  <c r="H160" i="44" s="1"/>
  <c r="M129" i="44"/>
  <c r="K73" i="44"/>
  <c r="G73" i="44"/>
  <c r="H73" i="44" s="1"/>
  <c r="M216" i="44"/>
  <c r="I213" i="44"/>
  <c r="K213" i="44"/>
  <c r="K140" i="44"/>
  <c r="G140" i="44"/>
  <c r="H140" i="44" s="1"/>
  <c r="G235" i="44"/>
  <c r="H235" i="44" s="1"/>
  <c r="K235" i="44"/>
  <c r="M99" i="44"/>
  <c r="G5" i="44"/>
  <c r="H5" i="44" s="1"/>
  <c r="K5" i="44"/>
  <c r="M5" i="44" s="1"/>
  <c r="M892" i="44"/>
  <c r="G905" i="44"/>
  <c r="H905" i="44" s="1"/>
  <c r="K905" i="44"/>
  <c r="M905" i="44" s="1"/>
  <c r="M956" i="44"/>
  <c r="K875" i="44"/>
  <c r="M875" i="44" s="1"/>
  <c r="M891" i="44"/>
  <c r="G851" i="44"/>
  <c r="H851" i="44" s="1"/>
  <c r="K851" i="44"/>
  <c r="M851" i="44" s="1"/>
  <c r="K757" i="44"/>
  <c r="G757" i="44"/>
  <c r="H757" i="44" s="1"/>
  <c r="G670" i="44"/>
  <c r="H670" i="44" s="1"/>
  <c r="K670" i="44"/>
  <c r="M670" i="44" s="1"/>
  <c r="K817" i="44"/>
  <c r="M817" i="44" s="1"/>
  <c r="G817" i="44"/>
  <c r="H817" i="44" s="1"/>
  <c r="K825" i="44"/>
  <c r="M825" i="44" s="1"/>
  <c r="M708" i="44"/>
  <c r="G690" i="44"/>
  <c r="H690" i="44" s="1"/>
  <c r="K690" i="44"/>
  <c r="M690" i="44" s="1"/>
  <c r="M613" i="44"/>
  <c r="K659" i="44"/>
  <c r="M659" i="44" s="1"/>
  <c r="G659" i="44"/>
  <c r="H659" i="44" s="1"/>
  <c r="M530" i="44"/>
  <c r="G487" i="44"/>
  <c r="H487" i="44" s="1"/>
  <c r="K487" i="44"/>
  <c r="M487" i="44" s="1"/>
  <c r="K539" i="44"/>
  <c r="G539" i="44"/>
  <c r="H539" i="44" s="1"/>
  <c r="G495" i="44"/>
  <c r="H495" i="44" s="1"/>
  <c r="K495" i="44"/>
  <c r="K404" i="44"/>
  <c r="M404" i="44" s="1"/>
  <c r="G404" i="44"/>
  <c r="H404" i="44" s="1"/>
  <c r="K576" i="44"/>
  <c r="M576" i="44" s="1"/>
  <c r="G576" i="44"/>
  <c r="H576" i="44" s="1"/>
  <c r="K500" i="44"/>
  <c r="M500" i="44" s="1"/>
  <c r="G500" i="44"/>
  <c r="H500" i="44" s="1"/>
  <c r="K519" i="44"/>
  <c r="G519" i="44"/>
  <c r="H519" i="44" s="1"/>
  <c r="M557" i="44"/>
  <c r="G484" i="44"/>
  <c r="H484" i="44" s="1"/>
  <c r="K484" i="44"/>
  <c r="M484" i="44" s="1"/>
  <c r="M432" i="44"/>
  <c r="K306" i="44"/>
  <c r="G306" i="44"/>
  <c r="H306" i="44" s="1"/>
  <c r="G431" i="44"/>
  <c r="H431" i="44" s="1"/>
  <c r="K431" i="44"/>
  <c r="M431" i="44" s="1"/>
  <c r="G308" i="44"/>
  <c r="H308" i="44" s="1"/>
  <c r="K308" i="44"/>
  <c r="M299" i="44"/>
  <c r="K351" i="44"/>
  <c r="M351" i="44" s="1"/>
  <c r="G351" i="44"/>
  <c r="H351" i="44" s="1"/>
  <c r="K118" i="44"/>
  <c r="M118" i="44" s="1"/>
  <c r="G118" i="44"/>
  <c r="H118" i="44" s="1"/>
  <c r="K114" i="44"/>
  <c r="M114" i="44" s="1"/>
  <c r="G114" i="44"/>
  <c r="H114" i="44" s="1"/>
  <c r="M25" i="44"/>
  <c r="G138" i="44"/>
  <c r="H138" i="44" s="1"/>
  <c r="K138" i="44"/>
  <c r="G275" i="44"/>
  <c r="H275" i="44" s="1"/>
  <c r="K275" i="44"/>
  <c r="M275" i="44" s="1"/>
  <c r="M213" i="44"/>
  <c r="K143" i="44"/>
  <c r="M143" i="44" s="1"/>
  <c r="K950" i="44"/>
  <c r="M950" i="44" s="1"/>
  <c r="G950" i="44"/>
  <c r="H950" i="44" s="1"/>
  <c r="K924" i="44"/>
  <c r="M924" i="44" s="1"/>
  <c r="G924" i="44"/>
  <c r="H924" i="44" s="1"/>
  <c r="K891" i="44"/>
  <c r="G891" i="44"/>
  <c r="H891" i="44" s="1"/>
  <c r="M841" i="44"/>
  <c r="K751" i="44"/>
  <c r="M751" i="44" s="1"/>
  <c r="G751" i="44"/>
  <c r="H751" i="44" s="1"/>
  <c r="K868" i="44"/>
  <c r="M868" i="44" s="1"/>
  <c r="K805" i="44"/>
  <c r="M805" i="44" s="1"/>
  <c r="G805" i="44"/>
  <c r="H805" i="44" s="1"/>
  <c r="K794" i="44"/>
  <c r="M794" i="44" s="1"/>
  <c r="G794" i="44"/>
  <c r="H794" i="44" s="1"/>
  <c r="M816" i="44"/>
  <c r="K743" i="44"/>
  <c r="M743" i="44" s="1"/>
  <c r="G743" i="44"/>
  <c r="H743" i="44" s="1"/>
  <c r="K612" i="44"/>
  <c r="M612" i="44" s="1"/>
  <c r="G612" i="44"/>
  <c r="H612" i="44" s="1"/>
  <c r="G568" i="44"/>
  <c r="H568" i="44" s="1"/>
  <c r="K568" i="44"/>
  <c r="M568" i="44" s="1"/>
  <c r="G562" i="44"/>
  <c r="H562" i="44" s="1"/>
  <c r="K562" i="44"/>
  <c r="M562" i="44" s="1"/>
  <c r="K613" i="44"/>
  <c r="G613" i="44"/>
  <c r="H613" i="44" s="1"/>
  <c r="K645" i="44"/>
  <c r="M645" i="44" s="1"/>
  <c r="K578" i="44"/>
  <c r="M578" i="44" s="1"/>
  <c r="K668" i="44"/>
  <c r="M668" i="44" s="1"/>
  <c r="K523" i="44"/>
  <c r="M523" i="44" s="1"/>
  <c r="K492" i="44"/>
  <c r="M492" i="44" s="1"/>
  <c r="G492" i="44"/>
  <c r="H492" i="44" s="1"/>
  <c r="M529" i="44"/>
  <c r="G506" i="44"/>
  <c r="H506" i="44" s="1"/>
  <c r="K506" i="44"/>
  <c r="M506" i="44" s="1"/>
  <c r="K403" i="44"/>
  <c r="G403" i="44"/>
  <c r="H403" i="44" s="1"/>
  <c r="M152" i="44"/>
  <c r="G305" i="44"/>
  <c r="H305" i="44" s="1"/>
  <c r="K305" i="44"/>
  <c r="M305" i="44" s="1"/>
  <c r="K355" i="44"/>
  <c r="G355" i="44"/>
  <c r="H355" i="44" s="1"/>
  <c r="K288" i="44"/>
  <c r="G288" i="44"/>
  <c r="H288" i="44" s="1"/>
  <c r="M49" i="44"/>
  <c r="M47" i="44"/>
  <c r="K170" i="44"/>
  <c r="G170" i="44"/>
  <c r="H170" i="44" s="1"/>
  <c r="K103" i="44"/>
  <c r="G103" i="44"/>
  <c r="H103" i="44" s="1"/>
  <c r="M22" i="44"/>
  <c r="K263" i="44"/>
  <c r="M263" i="44" s="1"/>
  <c r="G188" i="44"/>
  <c r="H188" i="44" s="1"/>
  <c r="K188" i="44"/>
  <c r="M188" i="44" s="1"/>
  <c r="M147" i="44"/>
  <c r="G853" i="44"/>
  <c r="H853" i="44" s="1"/>
  <c r="K853" i="44"/>
  <c r="M853" i="44" s="1"/>
  <c r="K910" i="44"/>
  <c r="M910" i="44" s="1"/>
  <c r="G910" i="44"/>
  <c r="H910" i="44" s="1"/>
  <c r="G901" i="44"/>
  <c r="H901" i="44" s="1"/>
  <c r="K901" i="44"/>
  <c r="M626" i="44"/>
  <c r="I752" i="44"/>
  <c r="K752" i="44"/>
  <c r="M752" i="44" s="1"/>
  <c r="G844" i="44"/>
  <c r="H844" i="44" s="1"/>
  <c r="K844" i="44"/>
  <c r="K803" i="44"/>
  <c r="M803" i="44" s="1"/>
  <c r="G719" i="44"/>
  <c r="H719" i="44" s="1"/>
  <c r="K719" i="44"/>
  <c r="M719" i="44" s="1"/>
  <c r="M717" i="44"/>
  <c r="M739" i="44"/>
  <c r="K711" i="44"/>
  <c r="M711" i="44" s="1"/>
  <c r="G711" i="44"/>
  <c r="H711" i="44" s="1"/>
  <c r="M793" i="44"/>
  <c r="I686" i="44"/>
  <c r="K686" i="44"/>
  <c r="M686" i="44" s="1"/>
  <c r="M609" i="44"/>
  <c r="K550" i="44"/>
  <c r="M550" i="44" s="1"/>
  <c r="G550" i="44"/>
  <c r="H550" i="44" s="1"/>
  <c r="K518" i="44"/>
  <c r="M518" i="44" s="1"/>
  <c r="G518" i="44"/>
  <c r="H518" i="44" s="1"/>
  <c r="M485" i="44"/>
  <c r="K531" i="44"/>
  <c r="G531" i="44"/>
  <c r="H531" i="44" s="1"/>
  <c r="G377" i="44"/>
  <c r="H377" i="44" s="1"/>
  <c r="K377" i="44"/>
  <c r="M377" i="44"/>
  <c r="K515" i="44"/>
  <c r="G515" i="44"/>
  <c r="H515" i="44" s="1"/>
  <c r="K579" i="44"/>
  <c r="M579" i="44" s="1"/>
  <c r="G579" i="44"/>
  <c r="H579" i="44" s="1"/>
  <c r="K393" i="44"/>
  <c r="M393" i="44" s="1"/>
  <c r="I393" i="44"/>
  <c r="K552" i="44"/>
  <c r="G509" i="44"/>
  <c r="H509" i="44" s="1"/>
  <c r="K509" i="44"/>
  <c r="M509" i="44" s="1"/>
  <c r="G417" i="44"/>
  <c r="H417" i="44" s="1"/>
  <c r="K417" i="44"/>
  <c r="M417" i="44" s="1"/>
  <c r="K380" i="44"/>
  <c r="M380" i="44" s="1"/>
  <c r="G380" i="44"/>
  <c r="H380" i="44" s="1"/>
  <c r="G432" i="44"/>
  <c r="H432" i="44" s="1"/>
  <c r="K432" i="44"/>
  <c r="G299" i="44"/>
  <c r="H299" i="44" s="1"/>
  <c r="K299" i="44"/>
  <c r="M298" i="44"/>
  <c r="K276" i="44"/>
  <c r="M276" i="44" s="1"/>
  <c r="K75" i="44"/>
  <c r="G75" i="44"/>
  <c r="H75" i="44" s="1"/>
  <c r="G171" i="44"/>
  <c r="H171" i="44" s="1"/>
  <c r="K171" i="44"/>
  <c r="M171" i="44" s="1"/>
  <c r="M236" i="44"/>
  <c r="M95" i="44"/>
  <c r="K158" i="44"/>
  <c r="M158" i="44" s="1"/>
  <c r="G158" i="44"/>
  <c r="H158" i="44" s="1"/>
  <c r="K111" i="44"/>
  <c r="M111" i="44" s="1"/>
  <c r="M1175" i="44"/>
  <c r="M1084" i="44"/>
  <c r="G1109" i="44"/>
  <c r="H1109" i="44" s="1"/>
  <c r="K1109" i="44"/>
  <c r="M1109" i="44" s="1"/>
  <c r="G1155" i="44"/>
  <c r="H1155" i="44" s="1"/>
  <c r="K1155" i="44"/>
  <c r="M1155" i="44" s="1"/>
  <c r="M1112" i="44"/>
  <c r="K1044" i="44"/>
  <c r="M1044" i="44" s="1"/>
  <c r="G1044" i="44"/>
  <c r="H1044" i="44" s="1"/>
  <c r="M1092" i="44"/>
  <c r="M1063" i="44"/>
  <c r="K1020" i="44"/>
  <c r="M1020" i="44" s="1"/>
  <c r="G1020" i="44"/>
  <c r="H1020" i="44" s="1"/>
  <c r="M836" i="44"/>
  <c r="K931" i="44"/>
  <c r="M931" i="44" s="1"/>
  <c r="G977" i="44"/>
  <c r="H977" i="44" s="1"/>
  <c r="K977" i="44"/>
  <c r="G956" i="44"/>
  <c r="H956" i="44" s="1"/>
  <c r="K956" i="44"/>
  <c r="G775" i="44"/>
  <c r="H775" i="44" s="1"/>
  <c r="K775" i="44"/>
  <c r="K626" i="44"/>
  <c r="G626" i="44"/>
  <c r="H626" i="44" s="1"/>
  <c r="G827" i="44"/>
  <c r="H827" i="44" s="1"/>
  <c r="K827" i="44"/>
  <c r="M827" i="44" s="1"/>
  <c r="K704" i="44"/>
  <c r="M704" i="44" s="1"/>
  <c r="G704" i="44"/>
  <c r="H704" i="44" s="1"/>
  <c r="M797" i="44"/>
  <c r="G650" i="44"/>
  <c r="H650" i="44" s="1"/>
  <c r="K650" i="44"/>
  <c r="M650" i="44" s="1"/>
  <c r="M776" i="44"/>
  <c r="K691" i="44"/>
  <c r="M691" i="44" s="1"/>
  <c r="G691" i="44"/>
  <c r="H691" i="44" s="1"/>
  <c r="G739" i="44"/>
  <c r="H739" i="44" s="1"/>
  <c r="K739" i="44"/>
  <c r="K740" i="44"/>
  <c r="M740" i="44" s="1"/>
  <c r="M604" i="44"/>
  <c r="K597" i="44"/>
  <c r="G597" i="44"/>
  <c r="H597" i="44" s="1"/>
  <c r="K524" i="44"/>
  <c r="M524" i="44" s="1"/>
  <c r="G524" i="44"/>
  <c r="H524" i="44" s="1"/>
  <c r="G473" i="44"/>
  <c r="H473" i="44" s="1"/>
  <c r="K473" i="44"/>
  <c r="M473" i="44" s="1"/>
  <c r="I401" i="44"/>
  <c r="K401" i="44"/>
  <c r="M401" i="44" s="1"/>
  <c r="K411" i="44"/>
  <c r="G411" i="44"/>
  <c r="H411" i="44" s="1"/>
  <c r="M306" i="44"/>
  <c r="G361" i="44"/>
  <c r="H361" i="44" s="1"/>
  <c r="K361" i="44"/>
  <c r="M366" i="44"/>
  <c r="K296" i="44"/>
  <c r="G296" i="44"/>
  <c r="H296" i="44" s="1"/>
  <c r="M361" i="44"/>
  <c r="K274" i="44"/>
  <c r="G274" i="44"/>
  <c r="H274" i="44" s="1"/>
  <c r="K125" i="44"/>
  <c r="M125" i="44" s="1"/>
  <c r="G125" i="44"/>
  <c r="H125" i="44" s="1"/>
  <c r="K214" i="44"/>
  <c r="M214" i="44" s="1"/>
  <c r="G214" i="44"/>
  <c r="H214" i="44" s="1"/>
  <c r="K372" i="44"/>
  <c r="M372" i="44" s="1"/>
  <c r="G168" i="44"/>
  <c r="H168" i="44" s="1"/>
  <c r="K168" i="44"/>
  <c r="G127" i="44"/>
  <c r="H127" i="44" s="1"/>
  <c r="K127" i="44"/>
  <c r="M127" i="44" s="1"/>
  <c r="G268" i="44"/>
  <c r="H268" i="44" s="1"/>
  <c r="K268" i="44"/>
  <c r="M268" i="44" s="1"/>
  <c r="M133" i="44"/>
  <c r="M54" i="44"/>
  <c r="M59" i="44"/>
  <c r="M215" i="44"/>
  <c r="K283" i="44"/>
  <c r="G283" i="44"/>
  <c r="H283" i="44" s="1"/>
  <c r="G267" i="44"/>
  <c r="H267" i="44" s="1"/>
  <c r="K267" i="44"/>
  <c r="K42" i="44"/>
  <c r="M42" i="44" s="1"/>
  <c r="K37" i="44"/>
  <c r="M37" i="44" s="1"/>
  <c r="G766" i="44"/>
  <c r="H766" i="44" s="1"/>
  <c r="K766" i="44"/>
  <c r="M766" i="44" s="1"/>
  <c r="K682" i="44"/>
  <c r="M682" i="44" s="1"/>
  <c r="G682" i="44"/>
  <c r="H682" i="44" s="1"/>
  <c r="M731" i="44"/>
  <c r="M638" i="44"/>
  <c r="K850" i="44"/>
  <c r="M850" i="44" s="1"/>
  <c r="G850" i="44"/>
  <c r="H850" i="44" s="1"/>
  <c r="G593" i="44"/>
  <c r="H593" i="44" s="1"/>
  <c r="K593" i="44"/>
  <c r="M593" i="44" s="1"/>
  <c r="K609" i="44"/>
  <c r="G609" i="44"/>
  <c r="H609" i="44" s="1"/>
  <c r="G604" i="44"/>
  <c r="H604" i="44" s="1"/>
  <c r="K604" i="44"/>
  <c r="M581" i="44"/>
  <c r="G573" i="44"/>
  <c r="H573" i="44" s="1"/>
  <c r="K573" i="44"/>
  <c r="M573" i="44" s="1"/>
  <c r="K606" i="44"/>
  <c r="M606" i="44" s="1"/>
  <c r="M475" i="44"/>
  <c r="M531" i="44"/>
  <c r="G508" i="44"/>
  <c r="H508" i="44" s="1"/>
  <c r="K508" i="44"/>
  <c r="M508" i="44" s="1"/>
  <c r="K623" i="44"/>
  <c r="M623" i="44" s="1"/>
  <c r="K521" i="44"/>
  <c r="M521" i="44" s="1"/>
  <c r="G521" i="44"/>
  <c r="H521" i="44" s="1"/>
  <c r="G502" i="44"/>
  <c r="H502" i="44" s="1"/>
  <c r="K502" i="44"/>
  <c r="M502" i="44" s="1"/>
  <c r="G376" i="44"/>
  <c r="H376" i="44" s="1"/>
  <c r="K376" i="44"/>
  <c r="M376" i="44" s="1"/>
  <c r="M519" i="44"/>
  <c r="K291" i="44"/>
  <c r="M291" i="44" s="1"/>
  <c r="G291" i="44"/>
  <c r="H291" i="44" s="1"/>
  <c r="K352" i="44"/>
  <c r="M352" i="44" s="1"/>
  <c r="G352" i="44"/>
  <c r="H352" i="44" s="1"/>
  <c r="K300" i="44"/>
  <c r="G300" i="44"/>
  <c r="H300" i="44" s="1"/>
  <c r="M296" i="44"/>
  <c r="K530" i="44"/>
  <c r="K400" i="44"/>
  <c r="M400" i="44" s="1"/>
  <c r="G400" i="44"/>
  <c r="H400" i="44" s="1"/>
  <c r="K350" i="44"/>
  <c r="M350" i="44" s="1"/>
  <c r="I350" i="44"/>
  <c r="K270" i="44"/>
  <c r="M270" i="44" s="1"/>
  <c r="G163" i="44"/>
  <c r="H163" i="44" s="1"/>
  <c r="K163" i="44"/>
  <c r="M163" i="44" s="1"/>
  <c r="G113" i="44"/>
  <c r="H113" i="44" s="1"/>
  <c r="K113" i="44"/>
  <c r="M113" i="44" s="1"/>
  <c r="K38" i="44"/>
  <c r="M38" i="44" s="1"/>
  <c r="K169" i="44"/>
  <c r="G169" i="44"/>
  <c r="H169" i="44" s="1"/>
  <c r="M72" i="44"/>
  <c r="M130" i="44"/>
  <c r="M73" i="44"/>
  <c r="G934" i="44"/>
  <c r="H934" i="44" s="1"/>
  <c r="K934" i="44"/>
  <c r="M934" i="44" s="1"/>
  <c r="G856" i="44"/>
  <c r="H856" i="44" s="1"/>
  <c r="K856" i="44"/>
  <c r="G799" i="44"/>
  <c r="H799" i="44" s="1"/>
  <c r="K799" i="44"/>
  <c r="M799" i="44" s="1"/>
  <c r="G671" i="44"/>
  <c r="H671" i="44" s="1"/>
  <c r="K671" i="44"/>
  <c r="M671" i="44" s="1"/>
  <c r="G770" i="44"/>
  <c r="H770" i="44" s="1"/>
  <c r="K770" i="44"/>
  <c r="M770" i="44" s="1"/>
  <c r="K716" i="44"/>
  <c r="G716" i="44"/>
  <c r="H716" i="44" s="1"/>
  <c r="M796" i="44"/>
  <c r="M694" i="44"/>
  <c r="M811" i="44"/>
  <c r="M744" i="44"/>
  <c r="M809" i="44"/>
  <c r="K737" i="44"/>
  <c r="M737" i="44" s="1"/>
  <c r="G737" i="44"/>
  <c r="H737" i="44" s="1"/>
  <c r="K723" i="44"/>
  <c r="M723" i="44" s="1"/>
  <c r="G723" i="44"/>
  <c r="H723" i="44" s="1"/>
  <c r="K736" i="44"/>
  <c r="M736" i="44" s="1"/>
  <c r="G736" i="44"/>
  <c r="H736" i="44" s="1"/>
  <c r="G793" i="44"/>
  <c r="H793" i="44" s="1"/>
  <c r="K793" i="44"/>
  <c r="M709" i="44"/>
  <c r="M608" i="44"/>
  <c r="G630" i="44"/>
  <c r="H630" i="44" s="1"/>
  <c r="K630" i="44"/>
  <c r="M630" i="44" s="1"/>
  <c r="K581" i="44"/>
  <c r="G581" i="44"/>
  <c r="H581" i="44" s="1"/>
  <c r="K611" i="44"/>
  <c r="M611" i="44" s="1"/>
  <c r="G611" i="44"/>
  <c r="H611" i="44" s="1"/>
  <c r="M515" i="44"/>
  <c r="G475" i="44"/>
  <c r="H475" i="44" s="1"/>
  <c r="K475" i="44"/>
  <c r="K529" i="44"/>
  <c r="G529" i="44"/>
  <c r="H529" i="44" s="1"/>
  <c r="G488" i="44"/>
  <c r="H488" i="44" s="1"/>
  <c r="K488" i="44"/>
  <c r="M488" i="44" s="1"/>
  <c r="K569" i="44"/>
  <c r="G569" i="44"/>
  <c r="H569" i="44" s="1"/>
  <c r="G371" i="44"/>
  <c r="H371" i="44" s="1"/>
  <c r="K371" i="44"/>
  <c r="M371" i="44" s="1"/>
  <c r="K517" i="44"/>
  <c r="M517" i="44" s="1"/>
  <c r="G517" i="44"/>
  <c r="H517" i="44" s="1"/>
  <c r="M503" i="44"/>
  <c r="M411" i="44"/>
  <c r="G297" i="44"/>
  <c r="H297" i="44" s="1"/>
  <c r="K297" i="44"/>
  <c r="M297" i="44" s="1"/>
  <c r="M384" i="44"/>
  <c r="G304" i="44"/>
  <c r="H304" i="44" s="1"/>
  <c r="K304" i="44"/>
  <c r="M304" i="44" s="1"/>
  <c r="K428" i="44"/>
  <c r="M428" i="44" s="1"/>
  <c r="G428" i="44"/>
  <c r="H428" i="44" s="1"/>
  <c r="K447" i="44"/>
  <c r="M447" i="44" s="1"/>
  <c r="G447" i="44"/>
  <c r="H447" i="44" s="1"/>
  <c r="G451" i="44"/>
  <c r="H451" i="44" s="1"/>
  <c r="K451" i="44"/>
  <c r="M451" i="44" s="1"/>
  <c r="K246" i="44"/>
  <c r="M246" i="44" s="1"/>
  <c r="G246" i="44"/>
  <c r="H246" i="44" s="1"/>
  <c r="M292" i="44"/>
  <c r="M288" i="44"/>
  <c r="K264" i="44"/>
  <c r="M264" i="44" s="1"/>
  <c r="G264" i="44"/>
  <c r="H264" i="44" s="1"/>
  <c r="M55" i="44"/>
  <c r="G236" i="44"/>
  <c r="H236" i="44" s="1"/>
  <c r="K236" i="44"/>
  <c r="K129" i="44"/>
  <c r="K234" i="44"/>
  <c r="M234" i="44" s="1"/>
  <c r="G234" i="44"/>
  <c r="H234" i="44" s="1"/>
  <c r="M157" i="44"/>
  <c r="G196" i="44"/>
  <c r="H196" i="44" s="1"/>
  <c r="K196" i="44"/>
  <c r="M196" i="44" s="1"/>
  <c r="M83" i="44"/>
  <c r="K72" i="44"/>
  <c r="K987" i="44"/>
  <c r="M987" i="44" s="1"/>
  <c r="G987" i="44"/>
  <c r="H987" i="44" s="1"/>
  <c r="M1000" i="44"/>
  <c r="M975" i="44"/>
  <c r="G1031" i="44"/>
  <c r="H1031" i="44" s="1"/>
  <c r="K1031" i="44"/>
  <c r="M1031" i="44" s="1"/>
  <c r="K1005" i="44"/>
  <c r="M1005" i="44" s="1"/>
  <c r="G1005" i="44"/>
  <c r="H1005" i="44" s="1"/>
  <c r="M1010" i="44"/>
  <c r="M961" i="44"/>
  <c r="M861" i="44"/>
  <c r="G894" i="44"/>
  <c r="H894" i="44" s="1"/>
  <c r="K894" i="44"/>
  <c r="M894" i="44" s="1"/>
  <c r="G855" i="44"/>
  <c r="H855" i="44" s="1"/>
  <c r="K855" i="44"/>
  <c r="M855" i="44" s="1"/>
  <c r="M716" i="44"/>
  <c r="M808" i="44"/>
  <c r="G796" i="44"/>
  <c r="H796" i="44" s="1"/>
  <c r="K796" i="44"/>
  <c r="G649" i="44"/>
  <c r="H649" i="44" s="1"/>
  <c r="K649" i="44"/>
  <c r="M649" i="44" s="1"/>
  <c r="M844" i="44"/>
  <c r="G797" i="44"/>
  <c r="H797" i="44" s="1"/>
  <c r="K797" i="44"/>
  <c r="G816" i="44"/>
  <c r="H816" i="44" s="1"/>
  <c r="K816" i="44"/>
  <c r="G715" i="44"/>
  <c r="H715" i="44" s="1"/>
  <c r="K715" i="44"/>
  <c r="M715" i="44" s="1"/>
  <c r="M622" i="44"/>
  <c r="K662" i="44"/>
  <c r="M662" i="44" s="1"/>
  <c r="G662" i="44"/>
  <c r="H662" i="44" s="1"/>
  <c r="M597" i="44"/>
  <c r="K599" i="44"/>
  <c r="M599" i="44" s="1"/>
  <c r="G603" i="44"/>
  <c r="H603" i="44" s="1"/>
  <c r="K603" i="44"/>
  <c r="M603" i="44" s="1"/>
  <c r="M535" i="44"/>
  <c r="K582" i="44"/>
  <c r="M582" i="44" s="1"/>
  <c r="G582" i="44"/>
  <c r="H582" i="44" s="1"/>
  <c r="M551" i="44"/>
  <c r="K498" i="44"/>
  <c r="M498" i="44" s="1"/>
  <c r="G498" i="44"/>
  <c r="H498" i="44" s="1"/>
  <c r="K453" i="44"/>
  <c r="M453" i="44" s="1"/>
  <c r="G453" i="44"/>
  <c r="H453" i="44" s="1"/>
  <c r="K503" i="44"/>
  <c r="G503" i="44"/>
  <c r="H503" i="44" s="1"/>
  <c r="M458" i="44"/>
  <c r="K378" i="44"/>
  <c r="M378" i="44" s="1"/>
  <c r="G378" i="44"/>
  <c r="H378" i="44" s="1"/>
  <c r="M274" i="44"/>
  <c r="K383" i="44"/>
  <c r="M383" i="44" s="1"/>
  <c r="G443" i="44"/>
  <c r="H443" i="44" s="1"/>
  <c r="K443" i="44"/>
  <c r="M312" i="44"/>
  <c r="K427" i="44"/>
  <c r="M427" i="44" s="1"/>
  <c r="G427" i="44"/>
  <c r="H427" i="44" s="1"/>
  <c r="K332" i="44"/>
  <c r="M332" i="44" s="1"/>
  <c r="G332" i="44"/>
  <c r="H332" i="44" s="1"/>
  <c r="K347" i="44"/>
  <c r="M347" i="44" s="1"/>
  <c r="G347" i="44"/>
  <c r="H347" i="44" s="1"/>
  <c r="M245" i="44"/>
  <c r="M64" i="44"/>
  <c r="G159" i="44"/>
  <c r="H159" i="44" s="1"/>
  <c r="K159" i="44"/>
  <c r="M159" i="44" s="1"/>
  <c r="K91" i="44"/>
  <c r="M91" i="44" s="1"/>
  <c r="G91" i="44"/>
  <c r="H91" i="44" s="1"/>
  <c r="M24" i="44"/>
  <c r="K115" i="44"/>
  <c r="K116" i="44"/>
  <c r="M116" i="44" s="1"/>
  <c r="K289" i="44"/>
  <c r="M289" i="44" s="1"/>
  <c r="M170" i="44"/>
  <c r="M169" i="44"/>
  <c r="G232" i="44"/>
  <c r="H232" i="44" s="1"/>
  <c r="K232" i="44"/>
  <c r="M232" i="44" s="1"/>
  <c r="K21" i="44"/>
  <c r="K36" i="44"/>
  <c r="M36" i="44" s="1"/>
  <c r="M18" i="6" l="1"/>
  <c r="L18" i="6"/>
  <c r="K18" i="6"/>
  <c r="M17" i="6"/>
  <c r="L17" i="6"/>
  <c r="K17" i="6"/>
  <c r="M16" i="6"/>
  <c r="L16" i="6"/>
  <c r="K16" i="6"/>
  <c r="M15" i="6"/>
  <c r="L15" i="6"/>
  <c r="K15" i="6"/>
  <c r="D18" i="38" l="1"/>
  <c r="D17" i="38"/>
  <c r="E16" i="38"/>
  <c r="D15" i="38"/>
  <c r="D14" i="38"/>
  <c r="E8" i="38"/>
  <c r="D8" i="38"/>
  <c r="F8" i="38" s="1"/>
  <c r="E7" i="38"/>
  <c r="F7" i="38" s="1"/>
  <c r="D7" i="38"/>
  <c r="E6" i="38"/>
  <c r="F6" i="38" s="1"/>
  <c r="D6" i="38"/>
  <c r="E5" i="38"/>
  <c r="F5" i="38" s="1"/>
  <c r="D5" i="38"/>
  <c r="F4" i="38"/>
  <c r="E4" i="38"/>
  <c r="D4" i="38"/>
  <c r="E14" i="38" l="1"/>
  <c r="F14" i="38" s="1"/>
  <c r="E17" i="38"/>
  <c r="F17" i="38"/>
  <c r="E18" i="38"/>
  <c r="F18" i="38" s="1"/>
  <c r="D16" i="38"/>
  <c r="F16" i="38" s="1"/>
  <c r="E15" i="38"/>
  <c r="F15" i="38" s="1"/>
  <c r="B22" i="37"/>
  <c r="C22" i="37"/>
  <c r="D22" i="37"/>
  <c r="E22" i="37"/>
  <c r="F22" i="37"/>
  <c r="G22" i="37"/>
  <c r="H22" i="37"/>
  <c r="I22" i="37"/>
  <c r="J22" i="37"/>
  <c r="K22" i="37"/>
  <c r="L22" i="37"/>
  <c r="M22" i="37"/>
  <c r="N22" i="37"/>
  <c r="O22" i="37"/>
  <c r="G29" i="37"/>
  <c r="I28" i="37"/>
  <c r="J29" i="37"/>
  <c r="G28" i="37"/>
  <c r="F7" i="36"/>
  <c r="F6" i="36"/>
  <c r="F5" i="36"/>
  <c r="F4" i="36"/>
  <c r="F3" i="36"/>
  <c r="F2" i="36"/>
  <c r="D78" i="35"/>
  <c r="C78" i="35"/>
  <c r="E78" i="35" s="1"/>
  <c r="B78" i="35"/>
  <c r="D77" i="35"/>
  <c r="E77" i="35" s="1"/>
  <c r="C77" i="35"/>
  <c r="B77" i="35"/>
  <c r="D76" i="35"/>
  <c r="C76" i="35"/>
  <c r="B76" i="35"/>
  <c r="D75" i="35"/>
  <c r="C75" i="35"/>
  <c r="E75" i="35" s="1"/>
  <c r="B75" i="35"/>
  <c r="D74" i="35"/>
  <c r="C74" i="35"/>
  <c r="E74" i="35" s="1"/>
  <c r="B74" i="35"/>
  <c r="D73" i="35"/>
  <c r="C73" i="35"/>
  <c r="B73" i="35"/>
  <c r="D72" i="35"/>
  <c r="C72" i="35"/>
  <c r="B72" i="35"/>
  <c r="D71" i="35"/>
  <c r="C71" i="35"/>
  <c r="E71" i="35" s="1"/>
  <c r="B71" i="35"/>
  <c r="D70" i="35"/>
  <c r="C70" i="35"/>
  <c r="E70" i="35" s="1"/>
  <c r="B70" i="35"/>
  <c r="D69" i="35"/>
  <c r="C69" i="35"/>
  <c r="B69" i="35"/>
  <c r="D68" i="35"/>
  <c r="C68" i="35"/>
  <c r="E68" i="35" s="1"/>
  <c r="B68" i="35"/>
  <c r="D67" i="35"/>
  <c r="C67" i="35"/>
  <c r="B67" i="35"/>
  <c r="D66" i="35"/>
  <c r="C66" i="35"/>
  <c r="E66" i="35" s="1"/>
  <c r="B66" i="35"/>
  <c r="D65" i="35"/>
  <c r="C65" i="35"/>
  <c r="B65" i="35"/>
  <c r="D64" i="35"/>
  <c r="C64" i="35"/>
  <c r="E64" i="35" s="1"/>
  <c r="B64" i="35"/>
  <c r="D63" i="35"/>
  <c r="C63" i="35"/>
  <c r="E63" i="35" s="1"/>
  <c r="B63" i="35"/>
  <c r="E62" i="35"/>
  <c r="D62" i="35"/>
  <c r="C62" i="35"/>
  <c r="B62" i="35"/>
  <c r="D61" i="35"/>
  <c r="C61" i="35"/>
  <c r="B61" i="35"/>
  <c r="D60" i="35"/>
  <c r="C60" i="35"/>
  <c r="E60" i="35" s="1"/>
  <c r="B60" i="35"/>
  <c r="J28" i="37" l="1"/>
  <c r="I29" i="37"/>
  <c r="E65" i="35"/>
  <c r="E61" i="35"/>
  <c r="E76" i="35"/>
  <c r="E69" i="35"/>
  <c r="E67" i="35"/>
  <c r="E72" i="35"/>
  <c r="E73" i="35"/>
  <c r="AA76" i="31" l="1"/>
  <c r="AB76" i="31" s="1"/>
  <c r="AC76" i="31" s="1"/>
  <c r="AB75" i="31"/>
  <c r="AC75" i="31" s="1"/>
  <c r="AA75" i="31"/>
  <c r="Q23" i="31"/>
  <c r="P23" i="31"/>
  <c r="O23" i="31"/>
  <c r="N23" i="31"/>
  <c r="M23" i="31"/>
  <c r="L23" i="31"/>
  <c r="K23" i="31"/>
  <c r="J23" i="31"/>
  <c r="I23" i="31"/>
  <c r="H23" i="31"/>
  <c r="G23" i="31"/>
  <c r="F23" i="31"/>
  <c r="E23" i="31"/>
  <c r="D23" i="31"/>
  <c r="C23" i="31"/>
  <c r="B23" i="31"/>
  <c r="Q11" i="27" l="1"/>
  <c r="M11" i="27"/>
  <c r="C17" i="27"/>
  <c r="Q14" i="27"/>
  <c r="E24" i="27"/>
  <c r="N11" i="27"/>
  <c r="E23" i="27"/>
  <c r="D24" i="27"/>
  <c r="P11" i="27"/>
  <c r="P14" i="27"/>
  <c r="P15" i="27" s="1"/>
  <c r="C23" i="27"/>
  <c r="C24" i="27"/>
  <c r="D17" i="27"/>
  <c r="Q15" i="27"/>
  <c r="D14" i="27"/>
  <c r="I17" i="27"/>
  <c r="D11" i="27"/>
  <c r="F14" i="27"/>
  <c r="L17" i="27"/>
  <c r="G26" i="27"/>
  <c r="C11" i="27"/>
  <c r="C18" i="27" s="1"/>
  <c r="E11" i="27"/>
  <c r="G14" i="27"/>
  <c r="G15" i="27" s="1"/>
  <c r="M17" i="27"/>
  <c r="M18" i="27" s="1"/>
  <c r="H26" i="27"/>
  <c r="I25" i="27"/>
  <c r="E14" i="27"/>
  <c r="F26" i="27"/>
  <c r="F11" i="27"/>
  <c r="H14" i="27"/>
  <c r="N17" i="27"/>
  <c r="I26" i="27"/>
  <c r="I14" i="27"/>
  <c r="R14" i="27"/>
  <c r="R15" i="27" s="1"/>
  <c r="H17" i="27"/>
  <c r="G11" i="27"/>
  <c r="O17" i="27"/>
  <c r="H11" i="27"/>
  <c r="L14" i="27"/>
  <c r="L15" i="27" s="1"/>
  <c r="P17" i="27"/>
  <c r="P18" i="27" s="1"/>
  <c r="I11" i="27"/>
  <c r="M14" i="27"/>
  <c r="M15" i="27" s="1"/>
  <c r="Q17" i="27"/>
  <c r="Q18" i="27" s="1"/>
  <c r="L11" i="27"/>
  <c r="N14" i="27"/>
  <c r="R17" i="27"/>
  <c r="R18" i="27" s="1"/>
  <c r="D23" i="27"/>
  <c r="O14" i="27"/>
  <c r="E17" i="27"/>
  <c r="E18" i="27" s="1"/>
  <c r="F25" i="27"/>
  <c r="O11" i="27"/>
  <c r="R11" i="27"/>
  <c r="F17" i="27"/>
  <c r="G25" i="27"/>
  <c r="C14" i="27"/>
  <c r="G17" i="27"/>
  <c r="H25" i="27"/>
  <c r="I15" i="27" l="1"/>
  <c r="I18" i="27"/>
  <c r="F15" i="27"/>
  <c r="D18" i="27"/>
  <c r="F18" i="27"/>
  <c r="N18" i="27"/>
  <c r="N15" i="27"/>
  <c r="L18" i="27"/>
  <c r="O18" i="27"/>
  <c r="O15" i="27"/>
  <c r="G18" i="27"/>
  <c r="H18" i="27"/>
  <c r="C15" i="27"/>
  <c r="H15" i="27"/>
  <c r="D15" i="27"/>
  <c r="E15" i="27"/>
  <c r="D4" i="24" l="1"/>
  <c r="E4" i="24" s="1"/>
  <c r="F4" i="24" s="1"/>
  <c r="G4" i="24" s="1"/>
  <c r="H4" i="24" s="1"/>
  <c r="I4" i="24" s="1"/>
  <c r="J4" i="24" s="1"/>
  <c r="K4" i="24" s="1"/>
  <c r="L4" i="24" s="1"/>
  <c r="M4" i="24" s="1"/>
  <c r="N4" i="24" s="1"/>
  <c r="AG3" i="23"/>
  <c r="AF3" i="23"/>
  <c r="AE3" i="23"/>
  <c r="AD3" i="23"/>
  <c r="AC3" i="23"/>
  <c r="AB3" i="23"/>
  <c r="AA3" i="23"/>
  <c r="Z3" i="23"/>
  <c r="Y3" i="23"/>
  <c r="X3" i="23"/>
  <c r="W3" i="23"/>
  <c r="V3" i="23"/>
  <c r="U3" i="23"/>
  <c r="T3" i="23"/>
  <c r="S3" i="23"/>
  <c r="R3" i="23"/>
  <c r="Q3" i="23"/>
  <c r="P3" i="23"/>
  <c r="O3" i="23"/>
  <c r="N3" i="23"/>
  <c r="O4" i="24" l="1"/>
  <c r="N3" i="24"/>
  <c r="O3" i="24" l="1"/>
  <c r="P4" i="24"/>
  <c r="Q4" i="24" l="1"/>
  <c r="P3" i="24"/>
  <c r="Q3" i="24" l="1"/>
  <c r="R4" i="24"/>
  <c r="R3" i="24" l="1"/>
  <c r="S4" i="24"/>
  <c r="S3" i="24" l="1"/>
  <c r="T4" i="24"/>
  <c r="T3" i="24" l="1"/>
  <c r="U4" i="24"/>
  <c r="U3" i="24" l="1"/>
  <c r="V4" i="24"/>
  <c r="V3" i="24" l="1"/>
  <c r="W4" i="24"/>
  <c r="X4" i="24" l="1"/>
  <c r="W3" i="24"/>
  <c r="X3" i="24" l="1"/>
  <c r="Y4" i="24"/>
  <c r="Y3" i="24" l="1"/>
  <c r="Z4" i="24"/>
  <c r="Z3" i="24" l="1"/>
  <c r="AA4" i="24"/>
  <c r="AB4" i="24" l="1"/>
  <c r="AA3" i="24"/>
  <c r="AB3" i="24" l="1"/>
  <c r="AC4" i="24"/>
  <c r="AC3" i="24" l="1"/>
  <c r="AD4" i="24"/>
  <c r="AE4" i="24" l="1"/>
  <c r="AD3" i="24"/>
  <c r="AF4" i="24" l="1"/>
  <c r="AE3" i="24"/>
  <c r="AG4" i="24" l="1"/>
  <c r="AG3" i="24" s="1"/>
  <c r="AF3" i="24"/>
</calcChain>
</file>

<file path=xl/sharedStrings.xml><?xml version="1.0" encoding="utf-8"?>
<sst xmlns="http://schemas.openxmlformats.org/spreadsheetml/2006/main" count="2834" uniqueCount="1945">
  <si>
    <t>International Monetary Fund</t>
  </si>
  <si>
    <t>Fiscal Affairs Department</t>
  </si>
  <si>
    <t>Disclaimer: Should there be any discrepancies with the print version, the latter represents the official version.</t>
  </si>
  <si>
    <t>In case of questions, please contact: fiscalmonitor@imf.org</t>
  </si>
  <si>
    <t>Table of Contents</t>
  </si>
  <si>
    <t>Figures</t>
  </si>
  <si>
    <t>April 2025 Fiscal Monitor "Fiscal Policy Under Uncertainty"</t>
  </si>
  <si>
    <r>
      <t>This database includes the tables, charts, and underlying data from the April 2025 IMF Fiscal Monitor. 
When using the data, please refer to the IMF,</t>
    </r>
    <r>
      <rPr>
        <i/>
        <sz val="11"/>
        <rFont val="Times New Roman"/>
        <family val="1"/>
      </rPr>
      <t xml:space="preserve"> Fiscal Monitor, April, 2025</t>
    </r>
    <r>
      <rPr>
        <sz val="11"/>
        <rFont val="Times New Roman"/>
        <family val="1"/>
      </rPr>
      <t xml:space="preserve">. </t>
    </r>
  </si>
  <si>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</si>
  <si>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</si>
  <si>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</si>
  <si>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</si>
  <si>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 xml:space="preserve">This database includes the tables, charts, and underlying data from the April 2025 IMF Fiscal Monitor. When using the data, please refer to the IMF, Fiscal Monitor, April 2025. </t>
  </si>
  <si>
    <t>month</t>
  </si>
  <si>
    <t>Trade Policy Uncertainty Index</t>
  </si>
  <si>
    <t>WUI</t>
  </si>
  <si>
    <t>World Uncertainty Index (right scale)</t>
  </si>
  <si>
    <t>publication_datetime</t>
  </si>
  <si>
    <t>United States</t>
  </si>
  <si>
    <t>China</t>
  </si>
  <si>
    <t>Global</t>
  </si>
  <si>
    <t>Median</t>
  </si>
  <si>
    <t>50-25</t>
  </si>
  <si>
    <t>avg-25</t>
  </si>
  <si>
    <t>75-50</t>
  </si>
  <si>
    <t>75-avg</t>
  </si>
  <si>
    <t>50-10</t>
  </si>
  <si>
    <t>avg-10</t>
  </si>
  <si>
    <t>90-50</t>
  </si>
  <si>
    <t>90-avg</t>
  </si>
  <si>
    <t>2025avg</t>
  </si>
  <si>
    <t>90-75</t>
  </si>
  <si>
    <t>75-10</t>
  </si>
  <si>
    <t>Average</t>
  </si>
  <si>
    <t>usa</t>
  </si>
  <si>
    <t>dif_ggxcnl_gdp</t>
  </si>
  <si>
    <t>dif_ggr_gdp</t>
  </si>
  <si>
    <t>dif_ggei_gdp</t>
  </si>
  <si>
    <t>dif_gges_gdp</t>
  </si>
  <si>
    <t>dif_ggx_gdp</t>
  </si>
  <si>
    <t>dif_ggece_gdp</t>
  </si>
  <si>
    <t>ggegs_gdp</t>
  </si>
  <si>
    <t>Fiscal deficit</t>
  </si>
  <si>
    <t>Revenue(-)</t>
  </si>
  <si>
    <t>Interest expenses</t>
  </si>
  <si>
    <t>Social benefits</t>
  </si>
  <si>
    <t>Other expenditure</t>
  </si>
  <si>
    <t>Total expenditure</t>
  </si>
  <si>
    <t>adv</t>
  </si>
  <si>
    <t>Advanced economies excl. United States</t>
  </si>
  <si>
    <t>chn</t>
  </si>
  <si>
    <t>eme</t>
  </si>
  <si>
    <t>Emerging markets excl. China</t>
  </si>
  <si>
    <t>lic</t>
  </si>
  <si>
    <t>Low-income developing countries</t>
  </si>
  <si>
    <t>year</t>
  </si>
  <si>
    <t>ggei_ggradv</t>
  </si>
  <si>
    <t>ggei_ggrchn</t>
  </si>
  <si>
    <t>ggei_ggreme</t>
  </si>
  <si>
    <t>ggei_ggrlic</t>
  </si>
  <si>
    <t>ggei_ggrusa</t>
  </si>
  <si>
    <t>ggei_gdpadv</t>
  </si>
  <si>
    <t>ggei_gdpchn</t>
  </si>
  <si>
    <t>ggei_gdpeme</t>
  </si>
  <si>
    <t>ggei_gdplic</t>
  </si>
  <si>
    <t>ggei_gdpusa</t>
  </si>
  <si>
    <t>ggei_ggtradv</t>
  </si>
  <si>
    <t>ggei_ggtrchn</t>
  </si>
  <si>
    <t>ggei_ggtreme</t>
  </si>
  <si>
    <t>ggei_ggtrlic</t>
  </si>
  <si>
    <t>ggei_ggtrusa</t>
  </si>
  <si>
    <t>// Contributors to (changes in) primary balance</t>
  </si>
  <si>
    <t>use "$data\WEO_select", clear</t>
  </si>
  <si>
    <t>keep if vintage=="2023M10"</t>
  </si>
  <si>
    <t>gen ggei_ggr = ggei / ggr *100</t>
  </si>
  <si>
    <t>ggei_gdp</t>
  </si>
  <si>
    <t>ggei_ggr</t>
  </si>
  <si>
    <t>collapse (mean) ggei_ggr ggei_gdp [aweight = ngdp_fy_usd], by(fm_grp2 year)</t>
  </si>
  <si>
    <t>reshape wide ggei_ggr ggei_gdp, i(year) j(fm_grp2) string</t>
  </si>
  <si>
    <t>Advanced economies</t>
  </si>
  <si>
    <t>Emerging markets</t>
  </si>
  <si>
    <t>Figure 1.3. General Government Interest Expenses</t>
  </si>
  <si>
    <t>Median (conditional on intial debt only) matches WEO</t>
  </si>
  <si>
    <t>&lt;-- need to be manually updated</t>
  </si>
  <si>
    <t>P95 (combined)</t>
  </si>
  <si>
    <t>p75&gt;0</t>
  </si>
  <si>
    <t>p50</t>
  </si>
  <si>
    <t>all &lt;0</t>
  </si>
  <si>
    <t>p25&lt;0</t>
  </si>
  <si>
    <t>all&gt;0</t>
  </si>
  <si>
    <t>mean</t>
  </si>
  <si>
    <t>p25</t>
  </si>
  <si>
    <t>p75</t>
  </si>
  <si>
    <t>25th–75th percentiles</t>
  </si>
  <si>
    <t>AE median</t>
  </si>
  <si>
    <t>AE average (excluding United States)</t>
  </si>
  <si>
    <t>25th–75th percentiles (projections)</t>
  </si>
  <si>
    <t>EM average (excluding China)</t>
  </si>
  <si>
    <t>LIDC average</t>
  </si>
  <si>
    <t>Australia</t>
  </si>
  <si>
    <t>Austria</t>
  </si>
  <si>
    <t>Belgium</t>
  </si>
  <si>
    <t>Canada</t>
  </si>
  <si>
    <t>Croatia</t>
  </si>
  <si>
    <t>Czech Republic</t>
  </si>
  <si>
    <t>Denmark</t>
  </si>
  <si>
    <t>Estonia</t>
  </si>
  <si>
    <t>Finland</t>
  </si>
  <si>
    <t>France</t>
  </si>
  <si>
    <t>Germany</t>
  </si>
  <si>
    <t>Iceland</t>
  </si>
  <si>
    <t>Ireland</t>
  </si>
  <si>
    <t>Israel</t>
  </si>
  <si>
    <t>Italy</t>
  </si>
  <si>
    <t>Japan</t>
  </si>
  <si>
    <t>Latvia</t>
  </si>
  <si>
    <t>Lithuania</t>
  </si>
  <si>
    <t>Luxembourg</t>
  </si>
  <si>
    <t>Netherlands</t>
  </si>
  <si>
    <t>New Zealand</t>
  </si>
  <si>
    <t>Portugal</t>
  </si>
  <si>
    <t>Slovenia</t>
  </si>
  <si>
    <t>Spain</t>
  </si>
  <si>
    <t>Sweden</t>
  </si>
  <si>
    <t>Switzerland</t>
  </si>
  <si>
    <t>United Kingdom</t>
  </si>
  <si>
    <t>Advanced Economies</t>
  </si>
  <si>
    <t>AE exc. US</t>
  </si>
  <si>
    <t>pexp</t>
  </si>
  <si>
    <t>Overall deficit</t>
  </si>
  <si>
    <t>def</t>
  </si>
  <si>
    <t>Primary deficit</t>
  </si>
  <si>
    <t>pdef</t>
  </si>
  <si>
    <t>Interest expense</t>
  </si>
  <si>
    <t>Interest revenue (-)</t>
  </si>
  <si>
    <t>Primary spending</t>
  </si>
  <si>
    <t>Primary revenue (-)</t>
  </si>
  <si>
    <t>prev (-)</t>
  </si>
  <si>
    <t>ACMY10</t>
  </si>
  <si>
    <t>ACMTP10</t>
  </si>
  <si>
    <t>ACMRNY10</t>
  </si>
  <si>
    <t>US FPU</t>
  </si>
  <si>
    <t>10-year Treasury yields</t>
  </si>
  <si>
    <t>Term premiums</t>
  </si>
  <si>
    <t>Risk-neutral yields</t>
  </si>
  <si>
    <t>US fiscal policy uncertainty (right scale)</t>
  </si>
  <si>
    <t>30-Jun-1961</t>
  </si>
  <si>
    <t>31-Jul-1961</t>
  </si>
  <si>
    <t>31-Aug-1961</t>
  </si>
  <si>
    <t>29-Sep-1961</t>
  </si>
  <si>
    <t>31-Oct-1961</t>
  </si>
  <si>
    <t>30-Nov-1961</t>
  </si>
  <si>
    <t>29-Dec-1961</t>
  </si>
  <si>
    <t>31-Jan-1962</t>
  </si>
  <si>
    <t>28-Feb-1962</t>
  </si>
  <si>
    <t>30-Mar-1962</t>
  </si>
  <si>
    <t>30-Apr-1962</t>
  </si>
  <si>
    <t>31-May-1962</t>
  </si>
  <si>
    <t>29-Jun-1962</t>
  </si>
  <si>
    <t>31-Jul-1962</t>
  </si>
  <si>
    <t>31-Aug-1962</t>
  </si>
  <si>
    <t>28-Sep-1962</t>
  </si>
  <si>
    <t>31-Oct-1962</t>
  </si>
  <si>
    <t>30-Nov-1962</t>
  </si>
  <si>
    <t>31-Dec-1962</t>
  </si>
  <si>
    <t>31-Jan-1963</t>
  </si>
  <si>
    <t>28-Feb-1963</t>
  </si>
  <si>
    <t>29-Mar-1963</t>
  </si>
  <si>
    <t>30-Apr-1963</t>
  </si>
  <si>
    <t>31-May-1963</t>
  </si>
  <si>
    <t>28-Jun-1963</t>
  </si>
  <si>
    <t>31-Jul-1963</t>
  </si>
  <si>
    <t>30-Aug-1963</t>
  </si>
  <si>
    <t>30-Sep-1963</t>
  </si>
  <si>
    <t>31-Oct-1963</t>
  </si>
  <si>
    <t>29-Nov-1963</t>
  </si>
  <si>
    <t>31-Dec-1963</t>
  </si>
  <si>
    <t>31-Jan-1964</t>
  </si>
  <si>
    <t>28-Feb-1964</t>
  </si>
  <si>
    <t>31-Mar-1964</t>
  </si>
  <si>
    <t>30-Apr-1964</t>
  </si>
  <si>
    <t>28-May-1964</t>
  </si>
  <si>
    <t>30-Jun-1964</t>
  </si>
  <si>
    <t>31-Jul-1964</t>
  </si>
  <si>
    <t>31-Aug-1964</t>
  </si>
  <si>
    <t>30-Sep-1964</t>
  </si>
  <si>
    <t>30-Oct-1964</t>
  </si>
  <si>
    <t>30-Nov-1964</t>
  </si>
  <si>
    <t>31-Dec-1964</t>
  </si>
  <si>
    <t>29-Jan-1965</t>
  </si>
  <si>
    <t>26-Feb-1965</t>
  </si>
  <si>
    <t>31-Mar-1965</t>
  </si>
  <si>
    <t>30-Apr-1965</t>
  </si>
  <si>
    <t>28-May-1965</t>
  </si>
  <si>
    <t>30-Jun-1965</t>
  </si>
  <si>
    <t>30-Jul-1965</t>
  </si>
  <si>
    <t>31-Aug-1965</t>
  </si>
  <si>
    <t>30-Sep-1965</t>
  </si>
  <si>
    <t>29-Oct-1965</t>
  </si>
  <si>
    <t>30-Nov-1965</t>
  </si>
  <si>
    <t>31-Dec-1965</t>
  </si>
  <si>
    <t>31-Jan-1966</t>
  </si>
  <si>
    <t>28-Feb-1966</t>
  </si>
  <si>
    <t>31-Mar-1966</t>
  </si>
  <si>
    <t>29-Apr-1966</t>
  </si>
  <si>
    <t>31-May-1966</t>
  </si>
  <si>
    <t>30-Jun-1966</t>
  </si>
  <si>
    <t>29-Jul-1966</t>
  </si>
  <si>
    <t>31-Aug-1966</t>
  </si>
  <si>
    <t>30-Sep-1966</t>
  </si>
  <si>
    <t>31-Oct-1966</t>
  </si>
  <si>
    <t>30-Nov-1966</t>
  </si>
  <si>
    <t>30-Dec-1966</t>
  </si>
  <si>
    <t>31-Jan-1967</t>
  </si>
  <si>
    <t>28-Feb-1967</t>
  </si>
  <si>
    <t>31-Mar-1967</t>
  </si>
  <si>
    <t>28-Apr-1967</t>
  </si>
  <si>
    <t>31-May-1967</t>
  </si>
  <si>
    <t>30-Jun-1967</t>
  </si>
  <si>
    <t>31-Jul-1967</t>
  </si>
  <si>
    <t>31-Aug-1967</t>
  </si>
  <si>
    <t>29-Sep-1967</t>
  </si>
  <si>
    <t>31-Oct-1967</t>
  </si>
  <si>
    <t>30-Nov-1967</t>
  </si>
  <si>
    <t>29-Dec-1967</t>
  </si>
  <si>
    <t>31-Jan-1968</t>
  </si>
  <si>
    <t>29-Feb-1968</t>
  </si>
  <si>
    <t>29-Mar-1968</t>
  </si>
  <si>
    <t>30-Apr-1968</t>
  </si>
  <si>
    <t>31-May-1968</t>
  </si>
  <si>
    <t>28-Jun-1968</t>
  </si>
  <si>
    <t>31-Jul-1968</t>
  </si>
  <si>
    <t>30-Aug-1968</t>
  </si>
  <si>
    <t>30-Sep-1968</t>
  </si>
  <si>
    <t>31-Oct-1968</t>
  </si>
  <si>
    <t>29-Nov-1968</t>
  </si>
  <si>
    <t>31-Dec-1968</t>
  </si>
  <si>
    <t>31-Jan-1969</t>
  </si>
  <si>
    <t>28-Feb-1969</t>
  </si>
  <si>
    <t>28-Mar-1969</t>
  </si>
  <si>
    <t>30-Apr-1969</t>
  </si>
  <si>
    <t>29-May-1969</t>
  </si>
  <si>
    <t>30-Jun-1969</t>
  </si>
  <si>
    <t>31-Jul-1969</t>
  </si>
  <si>
    <t>29-Aug-1969</t>
  </si>
  <si>
    <t>30-Sep-1969</t>
  </si>
  <si>
    <t>31-Oct-1969</t>
  </si>
  <si>
    <t>28-Nov-1969</t>
  </si>
  <si>
    <t>31-Dec-1969</t>
  </si>
  <si>
    <t>30-Jan-1970</t>
  </si>
  <si>
    <t>27-Feb-1970</t>
  </si>
  <si>
    <t>31-Mar-1970</t>
  </si>
  <si>
    <t>30-Apr-1970</t>
  </si>
  <si>
    <t>29-May-1970</t>
  </si>
  <si>
    <t>30-Jun-1970</t>
  </si>
  <si>
    <t>31-Jul-1970</t>
  </si>
  <si>
    <t>31-Aug-1970</t>
  </si>
  <si>
    <t>30-Sep-1970</t>
  </si>
  <si>
    <t>30-Oct-1970</t>
  </si>
  <si>
    <t>30-Nov-1970</t>
  </si>
  <si>
    <t>31-Dec-1970</t>
  </si>
  <si>
    <t>29-Jan-1971</t>
  </si>
  <si>
    <t>26-Feb-1971</t>
  </si>
  <si>
    <t>31-Mar-1971</t>
  </si>
  <si>
    <t>30-Apr-1971</t>
  </si>
  <si>
    <t>28-May-1971</t>
  </si>
  <si>
    <t>30-Jun-1971</t>
  </si>
  <si>
    <t>30-Jul-1971</t>
  </si>
  <si>
    <t>31-Aug-1971</t>
  </si>
  <si>
    <t>30-Sep-1971</t>
  </si>
  <si>
    <t>29-Oct-1971</t>
  </si>
  <si>
    <t>30-Nov-1971</t>
  </si>
  <si>
    <t>31-Dec-1971</t>
  </si>
  <si>
    <t>31-Jan-1972</t>
  </si>
  <si>
    <t>29-Feb-1972</t>
  </si>
  <si>
    <t>30-Mar-1972</t>
  </si>
  <si>
    <t>28-Apr-1972</t>
  </si>
  <si>
    <t>31-May-1972</t>
  </si>
  <si>
    <t>30-Jun-1972</t>
  </si>
  <si>
    <t>31-Jul-1972</t>
  </si>
  <si>
    <t>31-Aug-1972</t>
  </si>
  <si>
    <t>29-Sep-1972</t>
  </si>
  <si>
    <t>31-Oct-1972</t>
  </si>
  <si>
    <t>30-Nov-1972</t>
  </si>
  <si>
    <t>29-Dec-1972</t>
  </si>
  <si>
    <t>31-Jan-1973</t>
  </si>
  <si>
    <t>28-Feb-1973</t>
  </si>
  <si>
    <t>30-Mar-1973</t>
  </si>
  <si>
    <t>30-Apr-1973</t>
  </si>
  <si>
    <t>31-May-1973</t>
  </si>
  <si>
    <t>29-Jun-1973</t>
  </si>
  <si>
    <t>31-Jul-1973</t>
  </si>
  <si>
    <t>31-Aug-1973</t>
  </si>
  <si>
    <t>28-Sep-1973</t>
  </si>
  <si>
    <t>31-Oct-1973</t>
  </si>
  <si>
    <t>30-Nov-1973</t>
  </si>
  <si>
    <t>31-Dec-1973</t>
  </si>
  <si>
    <t>31-Jan-1974</t>
  </si>
  <si>
    <t>28-Feb-1974</t>
  </si>
  <si>
    <t>29-Mar-1974</t>
  </si>
  <si>
    <t>30-Apr-1974</t>
  </si>
  <si>
    <t>31-May-1974</t>
  </si>
  <si>
    <t>28-Jun-1974</t>
  </si>
  <si>
    <t>31-Jul-1974</t>
  </si>
  <si>
    <t>30-Aug-1974</t>
  </si>
  <si>
    <t>30-Sep-1974</t>
  </si>
  <si>
    <t>31-Oct-1974</t>
  </si>
  <si>
    <t>29-Nov-1974</t>
  </si>
  <si>
    <t>31-Dec-1974</t>
  </si>
  <si>
    <t>31-Jan-1975</t>
  </si>
  <si>
    <t>28-Feb-1975</t>
  </si>
  <si>
    <t>31-Mar-1975</t>
  </si>
  <si>
    <t>30-Apr-1975</t>
  </si>
  <si>
    <t>30-May-1975</t>
  </si>
  <si>
    <t>30-Jun-1975</t>
  </si>
  <si>
    <t>31-Jul-1975</t>
  </si>
  <si>
    <t>29-Aug-1975</t>
  </si>
  <si>
    <t>30-Sep-1975</t>
  </si>
  <si>
    <t>31-Oct-1975</t>
  </si>
  <si>
    <t>28-Nov-1975</t>
  </si>
  <si>
    <t>31-Dec-1975</t>
  </si>
  <si>
    <t>30-Jan-1976</t>
  </si>
  <si>
    <t>27-Feb-1976</t>
  </si>
  <si>
    <t>31-Mar-1976</t>
  </si>
  <si>
    <t>30-Apr-1976</t>
  </si>
  <si>
    <t>28-May-1976</t>
  </si>
  <si>
    <t>30-Jun-1976</t>
  </si>
  <si>
    <t>30-Jul-1976</t>
  </si>
  <si>
    <t>31-Aug-1976</t>
  </si>
  <si>
    <t>30-Sep-1976</t>
  </si>
  <si>
    <t>29-Oct-1976</t>
  </si>
  <si>
    <t>30-Nov-1976</t>
  </si>
  <si>
    <t>31-Dec-1976</t>
  </si>
  <si>
    <t>31-Jan-1977</t>
  </si>
  <si>
    <t>28-Feb-1977</t>
  </si>
  <si>
    <t>31-Mar-1977</t>
  </si>
  <si>
    <t>29-Apr-1977</t>
  </si>
  <si>
    <t>31-May-1977</t>
  </si>
  <si>
    <t>30-Jun-1977</t>
  </si>
  <si>
    <t>29-Jul-1977</t>
  </si>
  <si>
    <t>31-Aug-1977</t>
  </si>
  <si>
    <t>30-Sep-1977</t>
  </si>
  <si>
    <t>31-Oct-1977</t>
  </si>
  <si>
    <t>30-Nov-1977</t>
  </si>
  <si>
    <t>30-Dec-1977</t>
  </si>
  <si>
    <t>31-Jan-1978</t>
  </si>
  <si>
    <t>28-Feb-1978</t>
  </si>
  <si>
    <t>31-Mar-1978</t>
  </si>
  <si>
    <t>28-Apr-1978</t>
  </si>
  <si>
    <t>31-May-1978</t>
  </si>
  <si>
    <t>30-Jun-1978</t>
  </si>
  <si>
    <t>31-Jul-1978</t>
  </si>
  <si>
    <t>31-Aug-1978</t>
  </si>
  <si>
    <t>29-Sep-1978</t>
  </si>
  <si>
    <t>31-Oct-1978</t>
  </si>
  <si>
    <t>30-Nov-1978</t>
  </si>
  <si>
    <t>29-Dec-1978</t>
  </si>
  <si>
    <t>31-Jan-1979</t>
  </si>
  <si>
    <t>28-Feb-1979</t>
  </si>
  <si>
    <t>30-Mar-1979</t>
  </si>
  <si>
    <t>30-Apr-1979</t>
  </si>
  <si>
    <t>31-May-1979</t>
  </si>
  <si>
    <t>29-Jun-1979</t>
  </si>
  <si>
    <t>31-Jul-1979</t>
  </si>
  <si>
    <t>31-Aug-1979</t>
  </si>
  <si>
    <t>28-Sep-1979</t>
  </si>
  <si>
    <t>31-Oct-1979</t>
  </si>
  <si>
    <t>30-Nov-1979</t>
  </si>
  <si>
    <t>31-Dec-1979</t>
  </si>
  <si>
    <t>31-Jan-1980</t>
  </si>
  <si>
    <t>29-Feb-1980</t>
  </si>
  <si>
    <t>31-Mar-1980</t>
  </si>
  <si>
    <t>30-Apr-1980</t>
  </si>
  <si>
    <t>30-May-1980</t>
  </si>
  <si>
    <t>30-Jun-1980</t>
  </si>
  <si>
    <t>31-Jul-1980</t>
  </si>
  <si>
    <t>29-Aug-1980</t>
  </si>
  <si>
    <t>30-Sep-1980</t>
  </si>
  <si>
    <t>31-Oct-1980</t>
  </si>
  <si>
    <t>28-Nov-1980</t>
  </si>
  <si>
    <t>31-Dec-1980</t>
  </si>
  <si>
    <t>30-Jan-1981</t>
  </si>
  <si>
    <t>27-Feb-1981</t>
  </si>
  <si>
    <t>31-Mar-1981</t>
  </si>
  <si>
    <t>30-Apr-1981</t>
  </si>
  <si>
    <t>29-May-1981</t>
  </si>
  <si>
    <t>30-Jun-1981</t>
  </si>
  <si>
    <t>31-Jul-1981</t>
  </si>
  <si>
    <t>31-Aug-1981</t>
  </si>
  <si>
    <t>30-Sep-1981</t>
  </si>
  <si>
    <t>30-Oct-1981</t>
  </si>
  <si>
    <t>30-Nov-1981</t>
  </si>
  <si>
    <t>31-Dec-1981</t>
  </si>
  <si>
    <t>29-Jan-1982</t>
  </si>
  <si>
    <t>26-Feb-1982</t>
  </si>
  <si>
    <t>31-Mar-1982</t>
  </si>
  <si>
    <t>30-Apr-1982</t>
  </si>
  <si>
    <t>28-May-1982</t>
  </si>
  <si>
    <t>30-Jun-1982</t>
  </si>
  <si>
    <t>30-Jul-1982</t>
  </si>
  <si>
    <t>31-Aug-1982</t>
  </si>
  <si>
    <t>30-Sep-1982</t>
  </si>
  <si>
    <t>29-Oct-1982</t>
  </si>
  <si>
    <t>30-Nov-1982</t>
  </si>
  <si>
    <t>31-Dec-1982</t>
  </si>
  <si>
    <t>31-Jan-1983</t>
  </si>
  <si>
    <t>28-Feb-1983</t>
  </si>
  <si>
    <t>31-Mar-1983</t>
  </si>
  <si>
    <t>29-Apr-1983</t>
  </si>
  <si>
    <t>31-May-1983</t>
  </si>
  <si>
    <t>30-Jun-1983</t>
  </si>
  <si>
    <t>29-Jul-1983</t>
  </si>
  <si>
    <t>31-Aug-1983</t>
  </si>
  <si>
    <t>30-Sep-1983</t>
  </si>
  <si>
    <t>31-Oct-1983</t>
  </si>
  <si>
    <t>30-Nov-1983</t>
  </si>
  <si>
    <t>30-Dec-1983</t>
  </si>
  <si>
    <t>31-Jan-1984</t>
  </si>
  <si>
    <t>29-Feb-1984</t>
  </si>
  <si>
    <t>30-Mar-1984</t>
  </si>
  <si>
    <t>30-Apr-1984</t>
  </si>
  <si>
    <t>31-May-1984</t>
  </si>
  <si>
    <t>29-Jun-1984</t>
  </si>
  <si>
    <t>31-Jul-1984</t>
  </si>
  <si>
    <t>31-Aug-1984</t>
  </si>
  <si>
    <t>28-Sep-1984</t>
  </si>
  <si>
    <t>31-Oct-1984</t>
  </si>
  <si>
    <t>30-Nov-1984</t>
  </si>
  <si>
    <t>31-Dec-1984</t>
  </si>
  <si>
    <t>31-Jan-1985</t>
  </si>
  <si>
    <t>28-Feb-1985</t>
  </si>
  <si>
    <t>29-Mar-1985</t>
  </si>
  <si>
    <t>30-Apr-1985</t>
  </si>
  <si>
    <t>31-May-1985</t>
  </si>
  <si>
    <t>28-Jun-1985</t>
  </si>
  <si>
    <t>31-Jul-1985</t>
  </si>
  <si>
    <t>30-Aug-1985</t>
  </si>
  <si>
    <t>30-Sep-1985</t>
  </si>
  <si>
    <t>31-Oct-1985</t>
  </si>
  <si>
    <t>29-Nov-1985</t>
  </si>
  <si>
    <t>31-Dec-1985</t>
  </si>
  <si>
    <t>31-Jan-1986</t>
  </si>
  <si>
    <t>28-Feb-1986</t>
  </si>
  <si>
    <t>31-Mar-1986</t>
  </si>
  <si>
    <t>30-Apr-1986</t>
  </si>
  <si>
    <t>30-May-1986</t>
  </si>
  <si>
    <t>30-Jun-1986</t>
  </si>
  <si>
    <t>31-Jul-1986</t>
  </si>
  <si>
    <t>29-Aug-1986</t>
  </si>
  <si>
    <t>30-Sep-1986</t>
  </si>
  <si>
    <t>31-Oct-1986</t>
  </si>
  <si>
    <t>28-Nov-1986</t>
  </si>
  <si>
    <t>31-Dec-1986</t>
  </si>
  <si>
    <t>30-Jan-1987</t>
  </si>
  <si>
    <t>27-Feb-1987</t>
  </si>
  <si>
    <t>31-Mar-1987</t>
  </si>
  <si>
    <t>30-Apr-1987</t>
  </si>
  <si>
    <t>29-May-1987</t>
  </si>
  <si>
    <t>30-Jun-1987</t>
  </si>
  <si>
    <t>31-Jul-1987</t>
  </si>
  <si>
    <t>31-Aug-1987</t>
  </si>
  <si>
    <t>30-Sep-1987</t>
  </si>
  <si>
    <t>30-Oct-1987</t>
  </si>
  <si>
    <t>30-Nov-1987</t>
  </si>
  <si>
    <t>31-Dec-1987</t>
  </si>
  <si>
    <t>29-Jan-1988</t>
  </si>
  <si>
    <t>29-Feb-1988</t>
  </si>
  <si>
    <t>31-Mar-1988</t>
  </si>
  <si>
    <t>29-Apr-1988</t>
  </si>
  <si>
    <t>31-May-1988</t>
  </si>
  <si>
    <t>30-Jun-1988</t>
  </si>
  <si>
    <t>29-Jul-1988</t>
  </si>
  <si>
    <t>31-Aug-1988</t>
  </si>
  <si>
    <t>30-Sep-1988</t>
  </si>
  <si>
    <t>31-Oct-1988</t>
  </si>
  <si>
    <t>30-Nov-1988</t>
  </si>
  <si>
    <t>30-Dec-1988</t>
  </si>
  <si>
    <t>31-Jan-1989</t>
  </si>
  <si>
    <t>28-Feb-1989</t>
  </si>
  <si>
    <t>31-Mar-1989</t>
  </si>
  <si>
    <t>28-Apr-1989</t>
  </si>
  <si>
    <t>31-May-1989</t>
  </si>
  <si>
    <t>30-Jun-1989</t>
  </si>
  <si>
    <t>31-Jul-1989</t>
  </si>
  <si>
    <t>31-Aug-1989</t>
  </si>
  <si>
    <t>29-Sep-1989</t>
  </si>
  <si>
    <t>31-Oct-1989</t>
  </si>
  <si>
    <t>30-Nov-1989</t>
  </si>
  <si>
    <t>29-Dec-1989</t>
  </si>
  <si>
    <t>31-Jan-1990</t>
  </si>
  <si>
    <t>28-Feb-1990</t>
  </si>
  <si>
    <t>30-Mar-1990</t>
  </si>
  <si>
    <t>30-Apr-1990</t>
  </si>
  <si>
    <t>31-May-1990</t>
  </si>
  <si>
    <t>29-Jun-1990</t>
  </si>
  <si>
    <t>31-Jul-1990</t>
  </si>
  <si>
    <t>31-Aug-1990</t>
  </si>
  <si>
    <t>28-Sep-1990</t>
  </si>
  <si>
    <t>31-Oct-1990</t>
  </si>
  <si>
    <t>30-Nov-1990</t>
  </si>
  <si>
    <t>31-Dec-1990</t>
  </si>
  <si>
    <t>31-Jan-1991</t>
  </si>
  <si>
    <t>28-Feb-1991</t>
  </si>
  <si>
    <t>28-Mar-1991</t>
  </si>
  <si>
    <t>30-Apr-1991</t>
  </si>
  <si>
    <t>31-May-1991</t>
  </si>
  <si>
    <t>28-Jun-1991</t>
  </si>
  <si>
    <t>31-Jul-1991</t>
  </si>
  <si>
    <t>30-Aug-1991</t>
  </si>
  <si>
    <t>30-Sep-1991</t>
  </si>
  <si>
    <t>31-Oct-1991</t>
  </si>
  <si>
    <t>29-Nov-1991</t>
  </si>
  <si>
    <t>31-Dec-1991</t>
  </si>
  <si>
    <t>31-Jan-1992</t>
  </si>
  <si>
    <t>28-Feb-1992</t>
  </si>
  <si>
    <t>31-Mar-1992</t>
  </si>
  <si>
    <t>30-Apr-1992</t>
  </si>
  <si>
    <t>29-May-1992</t>
  </si>
  <si>
    <t>30-Jun-1992</t>
  </si>
  <si>
    <t>31-Jul-1992</t>
  </si>
  <si>
    <t>31-Aug-1992</t>
  </si>
  <si>
    <t>30-Sep-1992</t>
  </si>
  <si>
    <t>30-Oct-1992</t>
  </si>
  <si>
    <t>30-Nov-1992</t>
  </si>
  <si>
    <t>30-Dec-1992</t>
  </si>
  <si>
    <t>29-Jan-1993</t>
  </si>
  <si>
    <t>26-Feb-1993</t>
  </si>
  <si>
    <t>31-Mar-1993</t>
  </si>
  <si>
    <t>29-Apr-1993</t>
  </si>
  <si>
    <t>28-May-1993</t>
  </si>
  <si>
    <t>30-Jun-1993</t>
  </si>
  <si>
    <t>30-Jul-1993</t>
  </si>
  <si>
    <t>31-Aug-1993</t>
  </si>
  <si>
    <t>30-Sep-1993</t>
  </si>
  <si>
    <t>29-Oct-1993</t>
  </si>
  <si>
    <t>30-Nov-1993</t>
  </si>
  <si>
    <t>31-Dec-1993</t>
  </si>
  <si>
    <t>31-Jan-1994</t>
  </si>
  <si>
    <t>28-Feb-1994</t>
  </si>
  <si>
    <t>31-Mar-1994</t>
  </si>
  <si>
    <t>29-Apr-1994</t>
  </si>
  <si>
    <t>31-May-1994</t>
  </si>
  <si>
    <t>30-Jun-1994</t>
  </si>
  <si>
    <t>29-Jul-1994</t>
  </si>
  <si>
    <t>31-Aug-1994</t>
  </si>
  <si>
    <t>30-Sep-1994</t>
  </si>
  <si>
    <t>31-Oct-1994</t>
  </si>
  <si>
    <t>30-Nov-1994</t>
  </si>
  <si>
    <t>30-Dec-1994</t>
  </si>
  <si>
    <t>31-Jan-1995</t>
  </si>
  <si>
    <t>28-Feb-1995</t>
  </si>
  <si>
    <t>31-Mar-1995</t>
  </si>
  <si>
    <t>28-Apr-1995</t>
  </si>
  <si>
    <t>31-May-1995</t>
  </si>
  <si>
    <t>30-Jun-1995</t>
  </si>
  <si>
    <t>31-Jul-1995</t>
  </si>
  <si>
    <t>31-Aug-1995</t>
  </si>
  <si>
    <t>29-Sep-1995</t>
  </si>
  <si>
    <t>31-Oct-1995</t>
  </si>
  <si>
    <t>30-Nov-1995</t>
  </si>
  <si>
    <t>29-Dec-1995</t>
  </si>
  <si>
    <t>31-Jan-1996</t>
  </si>
  <si>
    <t>29-Feb-1996</t>
  </si>
  <si>
    <t>29-Mar-1996</t>
  </si>
  <si>
    <t>30-Apr-1996</t>
  </si>
  <si>
    <t>31-May-1996</t>
  </si>
  <si>
    <t>28-Jun-1996</t>
  </si>
  <si>
    <t>31-Jul-1996</t>
  </si>
  <si>
    <t>30-Aug-1996</t>
  </si>
  <si>
    <t>30-Sep-1996</t>
  </si>
  <si>
    <t>31-Oct-1996</t>
  </si>
  <si>
    <t>29-Nov-1996</t>
  </si>
  <si>
    <t>31-Dec-1996</t>
  </si>
  <si>
    <t>31-Jan-1997</t>
  </si>
  <si>
    <t>28-Feb-1997</t>
  </si>
  <si>
    <t>31-Mar-1997</t>
  </si>
  <si>
    <t>30-Apr-1997</t>
  </si>
  <si>
    <t>30-May-1997</t>
  </si>
  <si>
    <t>30-Jun-1997</t>
  </si>
  <si>
    <t>31-Jul-1997</t>
  </si>
  <si>
    <t>29-Aug-1997</t>
  </si>
  <si>
    <t>30-Sep-1997</t>
  </si>
  <si>
    <t>31-Oct-1997</t>
  </si>
  <si>
    <t>28-Nov-1997</t>
  </si>
  <si>
    <t>31-Dec-1997</t>
  </si>
  <si>
    <t>30-Jan-1998</t>
  </si>
  <si>
    <t>27-Feb-1998</t>
  </si>
  <si>
    <t>31-Mar-1998</t>
  </si>
  <si>
    <t>30-Apr-1998</t>
  </si>
  <si>
    <t>29-May-1998</t>
  </si>
  <si>
    <t>30-Jun-1998</t>
  </si>
  <si>
    <t>31-Jul-1998</t>
  </si>
  <si>
    <t>31-Aug-1998</t>
  </si>
  <si>
    <t>30-Sep-1998</t>
  </si>
  <si>
    <t>30-Oct-1998</t>
  </si>
  <si>
    <t>30-Nov-1998</t>
  </si>
  <si>
    <t>31-Dec-1998</t>
  </si>
  <si>
    <t>29-Jan-1999</t>
  </si>
  <si>
    <t>26-Feb-1999</t>
  </si>
  <si>
    <t>31-Mar-1999</t>
  </si>
  <si>
    <t>30-Apr-1999</t>
  </si>
  <si>
    <t>27-May-1999</t>
  </si>
  <si>
    <t>30-Jun-1999</t>
  </si>
  <si>
    <t>30-Jul-1999</t>
  </si>
  <si>
    <t>31-Aug-1999</t>
  </si>
  <si>
    <t>30-Sep-1999</t>
  </si>
  <si>
    <t>29-Oct-1999</t>
  </si>
  <si>
    <t>30-Nov-1999</t>
  </si>
  <si>
    <t>31-Dec-1999</t>
  </si>
  <si>
    <t>31-Jan-2000</t>
  </si>
  <si>
    <t>29-Feb-2000</t>
  </si>
  <si>
    <t>31-Mar-2000</t>
  </si>
  <si>
    <t>28-Apr-2000</t>
  </si>
  <si>
    <t>31-May-2000</t>
  </si>
  <si>
    <t>30-Jun-2000</t>
  </si>
  <si>
    <t>31-Jul-2000</t>
  </si>
  <si>
    <t>31-Aug-2000</t>
  </si>
  <si>
    <t>29-Sep-2000</t>
  </si>
  <si>
    <t>31-Oct-2000</t>
  </si>
  <si>
    <t>30-Nov-2000</t>
  </si>
  <si>
    <t>29-Dec-2000</t>
  </si>
  <si>
    <t>31-Jan-2001</t>
  </si>
  <si>
    <t>28-Feb-2001</t>
  </si>
  <si>
    <t>30-Mar-2001</t>
  </si>
  <si>
    <t>30-Apr-2001</t>
  </si>
  <si>
    <t>31-May-2001</t>
  </si>
  <si>
    <t>29-Jun-2001</t>
  </si>
  <si>
    <t>31-Jul-2001</t>
  </si>
  <si>
    <t>31-Aug-2001</t>
  </si>
  <si>
    <t>28-Sep-2001</t>
  </si>
  <si>
    <t>31-Oct-2001</t>
  </si>
  <si>
    <t>30-Nov-2001</t>
  </si>
  <si>
    <t>31-Dec-2001</t>
  </si>
  <si>
    <t>31-Jan-2002</t>
  </si>
  <si>
    <t>28-Feb-2002</t>
  </si>
  <si>
    <t>28-Mar-2002</t>
  </si>
  <si>
    <t>30-Apr-2002</t>
  </si>
  <si>
    <t>31-May-2002</t>
  </si>
  <si>
    <t>28-Jun-2002</t>
  </si>
  <si>
    <t>31-Jul-2002</t>
  </si>
  <si>
    <t>30-Aug-2002</t>
  </si>
  <si>
    <t>30-Sep-2002</t>
  </si>
  <si>
    <t>31-Oct-2002</t>
  </si>
  <si>
    <t>29-Nov-2002</t>
  </si>
  <si>
    <t>31-Dec-2002</t>
  </si>
  <si>
    <t>31-Jan-2003</t>
  </si>
  <si>
    <t>28-Feb-2003</t>
  </si>
  <si>
    <t>31-Mar-2003</t>
  </si>
  <si>
    <t>30-Apr-2003</t>
  </si>
  <si>
    <t>30-May-2003</t>
  </si>
  <si>
    <t>30-Jun-2003</t>
  </si>
  <si>
    <t>31-Jul-2003</t>
  </si>
  <si>
    <t>29-Aug-2003</t>
  </si>
  <si>
    <t>30-Sep-2003</t>
  </si>
  <si>
    <t>31-Oct-2003</t>
  </si>
  <si>
    <t>28-Nov-2003</t>
  </si>
  <si>
    <t>31-Dec-2003</t>
  </si>
  <si>
    <t>30-Jan-2004</t>
  </si>
  <si>
    <t>27-Feb-2004</t>
  </si>
  <si>
    <t>31-Mar-2004</t>
  </si>
  <si>
    <t>30-Apr-2004</t>
  </si>
  <si>
    <t>28-May-2004</t>
  </si>
  <si>
    <t>30-Jun-2004</t>
  </si>
  <si>
    <t>30-Jul-2004</t>
  </si>
  <si>
    <t>31-Aug-2004</t>
  </si>
  <si>
    <t>30-Sep-2004</t>
  </si>
  <si>
    <t>29-Oct-2004</t>
  </si>
  <si>
    <t>30-Nov-2004</t>
  </si>
  <si>
    <t>31-Dec-2004</t>
  </si>
  <si>
    <t>31-Jan-2005</t>
  </si>
  <si>
    <t>28-Feb-2005</t>
  </si>
  <si>
    <t>31-Mar-2005</t>
  </si>
  <si>
    <t>29-Apr-2005</t>
  </si>
  <si>
    <t>31-May-2005</t>
  </si>
  <si>
    <t>30-Jun-2005</t>
  </si>
  <si>
    <t>29-Jul-2005</t>
  </si>
  <si>
    <t>31-Aug-2005</t>
  </si>
  <si>
    <t>30-Sep-2005</t>
  </si>
  <si>
    <t>31-Oct-2005</t>
  </si>
  <si>
    <t>30-Nov-2005</t>
  </si>
  <si>
    <t>30-Dec-2005</t>
  </si>
  <si>
    <t>31-Jan-2006</t>
  </si>
  <si>
    <t>28-Feb-2006</t>
  </si>
  <si>
    <t>31-Mar-2006</t>
  </si>
  <si>
    <t>28-Apr-2006</t>
  </si>
  <si>
    <t>31-May-2006</t>
  </si>
  <si>
    <t>30-Jun-2006</t>
  </si>
  <si>
    <t>31-Jul-2006</t>
  </si>
  <si>
    <t>31-Aug-2006</t>
  </si>
  <si>
    <t>29-Sep-2006</t>
  </si>
  <si>
    <t>31-Oct-2006</t>
  </si>
  <si>
    <t>30-Nov-2006</t>
  </si>
  <si>
    <t>29-Dec-2006</t>
  </si>
  <si>
    <t>31-Jan-2007</t>
  </si>
  <si>
    <t>28-Feb-2007</t>
  </si>
  <si>
    <t>30-Mar-2007</t>
  </si>
  <si>
    <t>30-Apr-2007</t>
  </si>
  <si>
    <t>31-May-2007</t>
  </si>
  <si>
    <t>29-Jun-2007</t>
  </si>
  <si>
    <t>31-Jul-2007</t>
  </si>
  <si>
    <t>31-Aug-2007</t>
  </si>
  <si>
    <t>28-Sep-2007</t>
  </si>
  <si>
    <t>31-Oct-2007</t>
  </si>
  <si>
    <t>30-Nov-2007</t>
  </si>
  <si>
    <t>31-Dec-2007</t>
  </si>
  <si>
    <t>31-Jan-2008</t>
  </si>
  <si>
    <t>29-Feb-2008</t>
  </si>
  <si>
    <t>31-Mar-2008</t>
  </si>
  <si>
    <t>30-Apr-2008</t>
  </si>
  <si>
    <t>30-May-2008</t>
  </si>
  <si>
    <t>30-Jun-2008</t>
  </si>
  <si>
    <t>31-Jul-2008</t>
  </si>
  <si>
    <t>29-Aug-2008</t>
  </si>
  <si>
    <t>30-Sep-2008</t>
  </si>
  <si>
    <t>31-Oct-2008</t>
  </si>
  <si>
    <t>28-Nov-2008</t>
  </si>
  <si>
    <t>31-Dec-2008</t>
  </si>
  <si>
    <t>30-Jan-2009</t>
  </si>
  <si>
    <t>27-Feb-2009</t>
  </si>
  <si>
    <t>31-Mar-2009</t>
  </si>
  <si>
    <t>30-Apr-2009</t>
  </si>
  <si>
    <t>29-May-2009</t>
  </si>
  <si>
    <t>30-Jun-2009</t>
  </si>
  <si>
    <t>31-Jul-2009</t>
  </si>
  <si>
    <t>31-Aug-2009</t>
  </si>
  <si>
    <t>30-Sep-2009</t>
  </si>
  <si>
    <t>30-Oct-2009</t>
  </si>
  <si>
    <t>30-Nov-2009</t>
  </si>
  <si>
    <t>31-Dec-2009</t>
  </si>
  <si>
    <t>29-Jan-2010</t>
  </si>
  <si>
    <t>26-Feb-2010</t>
  </si>
  <si>
    <t>31-Mar-2010</t>
  </si>
  <si>
    <t>30-Apr-2010</t>
  </si>
  <si>
    <t>28-May-2010</t>
  </si>
  <si>
    <t>30-Jun-2010</t>
  </si>
  <si>
    <t>30-Jul-2010</t>
  </si>
  <si>
    <t>31-Aug-2010</t>
  </si>
  <si>
    <t>30-Sep-2010</t>
  </si>
  <si>
    <t>29-Oct-2010</t>
  </si>
  <si>
    <t>30-Nov-2010</t>
  </si>
  <si>
    <t>31-Dec-2010</t>
  </si>
  <si>
    <t>31-Jan-2011</t>
  </si>
  <si>
    <t>28-Feb-2011</t>
  </si>
  <si>
    <t>31-Mar-2011</t>
  </si>
  <si>
    <t>29-Apr-2011</t>
  </si>
  <si>
    <t>31-May-2011</t>
  </si>
  <si>
    <t>30-Jun-2011</t>
  </si>
  <si>
    <t>29-Jul-2011</t>
  </si>
  <si>
    <t>31-Aug-2011</t>
  </si>
  <si>
    <t>30-Sep-2011</t>
  </si>
  <si>
    <t>31-Oct-2011</t>
  </si>
  <si>
    <t>30-Nov-2011</t>
  </si>
  <si>
    <t>30-Dec-2011</t>
  </si>
  <si>
    <t>31-Jan-2012</t>
  </si>
  <si>
    <t>29-Feb-2012</t>
  </si>
  <si>
    <t>30-Mar-2012</t>
  </si>
  <si>
    <t>30-Apr-2012</t>
  </si>
  <si>
    <t>31-May-2012</t>
  </si>
  <si>
    <t>29-Jun-2012</t>
  </si>
  <si>
    <t>31-Jul-2012</t>
  </si>
  <si>
    <t>31-Aug-2012</t>
  </si>
  <si>
    <t>28-Sep-2012</t>
  </si>
  <si>
    <t>31-Oct-2012</t>
  </si>
  <si>
    <t>30-Nov-2012</t>
  </si>
  <si>
    <t>31-Dec-2012</t>
  </si>
  <si>
    <t>31-Jan-2013</t>
  </si>
  <si>
    <t>28-Feb-2013</t>
  </si>
  <si>
    <t>28-Mar-2013</t>
  </si>
  <si>
    <t>30-Apr-2013</t>
  </si>
  <si>
    <t>31-May-2013</t>
  </si>
  <si>
    <t>28-Jun-2013</t>
  </si>
  <si>
    <t>31-Jul-2013</t>
  </si>
  <si>
    <t>30-Aug-2013</t>
  </si>
  <si>
    <t>30-Sep-2013</t>
  </si>
  <si>
    <t>31-Oct-2013</t>
  </si>
  <si>
    <t>29-Nov-2013</t>
  </si>
  <si>
    <t>31-Dec-2013</t>
  </si>
  <si>
    <t>31-Jan-2014</t>
  </si>
  <si>
    <t>28-Feb-2014</t>
  </si>
  <si>
    <t>31-Mar-2014</t>
  </si>
  <si>
    <t>30-Apr-2014</t>
  </si>
  <si>
    <t>30-May-2014</t>
  </si>
  <si>
    <t>30-Jun-2014</t>
  </si>
  <si>
    <t>31-Jul-2014</t>
  </si>
  <si>
    <t>29-Aug-2014</t>
  </si>
  <si>
    <t>30-Sep-2014</t>
  </si>
  <si>
    <t>31-Oct-2014</t>
  </si>
  <si>
    <t>28-Nov-2014</t>
  </si>
  <si>
    <t>31-Dec-2014</t>
  </si>
  <si>
    <t>30-Jan-2015</t>
  </si>
  <si>
    <t>27-Feb-2015</t>
  </si>
  <si>
    <t>31-Mar-2015</t>
  </si>
  <si>
    <t>30-Apr-2015</t>
  </si>
  <si>
    <t>29-May-2015</t>
  </si>
  <si>
    <t>30-Jun-2015</t>
  </si>
  <si>
    <t>31-Jul-2015</t>
  </si>
  <si>
    <t>31-Aug-2015</t>
  </si>
  <si>
    <t>30-Sep-2015</t>
  </si>
  <si>
    <t>30-Oct-2015</t>
  </si>
  <si>
    <t>30-Nov-2015</t>
  </si>
  <si>
    <t>31-Dec-2015</t>
  </si>
  <si>
    <t>29-Jan-2016</t>
  </si>
  <si>
    <t>29-Feb-2016</t>
  </si>
  <si>
    <t>31-Mar-2016</t>
  </si>
  <si>
    <t>29-Apr-2016</t>
  </si>
  <si>
    <t>31-May-2016</t>
  </si>
  <si>
    <t>30-Jun-2016</t>
  </si>
  <si>
    <t>29-Jul-2016</t>
  </si>
  <si>
    <t>31-Aug-2016</t>
  </si>
  <si>
    <t>30-Sep-2016</t>
  </si>
  <si>
    <t>31-Oct-2016</t>
  </si>
  <si>
    <t>30-Nov-2016</t>
  </si>
  <si>
    <t>30-Dec-2016</t>
  </si>
  <si>
    <t>31-Jan-2017</t>
  </si>
  <si>
    <t>28-Feb-2017</t>
  </si>
  <si>
    <t>31-Mar-2017</t>
  </si>
  <si>
    <t>28-Apr-2017</t>
  </si>
  <si>
    <t>31-May-2017</t>
  </si>
  <si>
    <t>30-Jun-2017</t>
  </si>
  <si>
    <t>31-Jul-2017</t>
  </si>
  <si>
    <t>31-Aug-2017</t>
  </si>
  <si>
    <t>29-Sep-2017</t>
  </si>
  <si>
    <t>31-Oct-2017</t>
  </si>
  <si>
    <t>30-Nov-2017</t>
  </si>
  <si>
    <t>29-Dec-2017</t>
  </si>
  <si>
    <t>31-Jan-2018</t>
  </si>
  <si>
    <t>28-Feb-2018</t>
  </si>
  <si>
    <t>29-Mar-2018</t>
  </si>
  <si>
    <t>30-Apr-2018</t>
  </si>
  <si>
    <t>31-May-2018</t>
  </si>
  <si>
    <t>29-Jun-2018</t>
  </si>
  <si>
    <t>31-Jul-2018</t>
  </si>
  <si>
    <t>31-Aug-2018</t>
  </si>
  <si>
    <t>28-Sep-2018</t>
  </si>
  <si>
    <t>31-Oct-2018</t>
  </si>
  <si>
    <t>30-Nov-2018</t>
  </si>
  <si>
    <t>31-Dec-2018</t>
  </si>
  <si>
    <t>31-Jan-2019</t>
  </si>
  <si>
    <t>28-Feb-2019</t>
  </si>
  <si>
    <t>29-Mar-2019</t>
  </si>
  <si>
    <t>30-Apr-2019</t>
  </si>
  <si>
    <t>31-May-2019</t>
  </si>
  <si>
    <t>28-Jun-2019</t>
  </si>
  <si>
    <t>31-Jul-2019</t>
  </si>
  <si>
    <t>30-Aug-2019</t>
  </si>
  <si>
    <t>30-Sep-2019</t>
  </si>
  <si>
    <t>31-Oct-2019</t>
  </si>
  <si>
    <t>29-Nov-2019</t>
  </si>
  <si>
    <t>31-Dec-2019</t>
  </si>
  <si>
    <t>31-Jan-2020</t>
  </si>
  <si>
    <t>28-Feb-2020</t>
  </si>
  <si>
    <t>31-Mar-2020</t>
  </si>
  <si>
    <t>30-Apr-2020</t>
  </si>
  <si>
    <t>29-May-2020</t>
  </si>
  <si>
    <t>30-Jun-2020</t>
  </si>
  <si>
    <t>31-Jul-2020</t>
  </si>
  <si>
    <t>31-Aug-2020</t>
  </si>
  <si>
    <t>30-Sep-2020</t>
  </si>
  <si>
    <t>30-Oct-2020</t>
  </si>
  <si>
    <t>30-Nov-2020</t>
  </si>
  <si>
    <t>31-Dec-2020</t>
  </si>
  <si>
    <t>29-Jan-2021</t>
  </si>
  <si>
    <t>26-Feb-2021</t>
  </si>
  <si>
    <t>31-Mar-2021</t>
  </si>
  <si>
    <t>30-Apr-2021</t>
  </si>
  <si>
    <t>28-May-2021</t>
  </si>
  <si>
    <t>30-Jun-2021</t>
  </si>
  <si>
    <t>30-Jul-2021</t>
  </si>
  <si>
    <t>31-Aug-2021</t>
  </si>
  <si>
    <t>30-Sep-2021</t>
  </si>
  <si>
    <t>29-Oct-2021</t>
  </si>
  <si>
    <t>30-Nov-2021</t>
  </si>
  <si>
    <t>31-Dec-2021</t>
  </si>
  <si>
    <t>31-Jan-2022</t>
  </si>
  <si>
    <t>28-Feb-2022</t>
  </si>
  <si>
    <t>31-Mar-2022</t>
  </si>
  <si>
    <t>29-Apr-2022</t>
  </si>
  <si>
    <t>31-May-2022</t>
  </si>
  <si>
    <t>30-Jun-2022</t>
  </si>
  <si>
    <t>29-Jul-2022</t>
  </si>
  <si>
    <t>31-Aug-2022</t>
  </si>
  <si>
    <t>30-Sep-2022</t>
  </si>
  <si>
    <t>31-Oct-2022</t>
  </si>
  <si>
    <t>30-Nov-2022</t>
  </si>
  <si>
    <t>30-Dec-2022</t>
  </si>
  <si>
    <t>31-Jan-2023</t>
  </si>
  <si>
    <t>28-Feb-2023</t>
  </si>
  <si>
    <t>31-Mar-2023</t>
  </si>
  <si>
    <t>28-Apr-2023</t>
  </si>
  <si>
    <t>31-May-2023</t>
  </si>
  <si>
    <t>30-Jun-2023</t>
  </si>
  <si>
    <t>31-Jul-2023</t>
  </si>
  <si>
    <t>31-Aug-2023</t>
  </si>
  <si>
    <t>29-Sep-2023</t>
  </si>
  <si>
    <t>31-Oct-2023</t>
  </si>
  <si>
    <t>30-Nov-2023</t>
  </si>
  <si>
    <t>29-Dec-2023</t>
  </si>
  <si>
    <t>31-Jan-2024</t>
  </si>
  <si>
    <t>31-May-2024</t>
  </si>
  <si>
    <t>31-Jul-2024</t>
  </si>
  <si>
    <t>31-Oct-2024</t>
  </si>
  <si>
    <t>31-Jan-2025</t>
  </si>
  <si>
    <t>Figure 1.2. Fiscal Policy Legacies from the COVID-19 Pandemic</t>
  </si>
  <si>
    <t>coeff_debt_1plus</t>
  </si>
  <si>
    <t>coeff_debt</t>
  </si>
  <si>
    <t>date</t>
  </si>
  <si>
    <t>coeff_debt_1minus</t>
  </si>
  <si>
    <t>label</t>
  </si>
  <si>
    <t>Point estimate for the whole sample</t>
  </si>
  <si>
    <t>range</t>
  </si>
  <si>
    <t>Central Government</t>
  </si>
  <si>
    <t>General Government</t>
  </si>
  <si>
    <t>Local Government</t>
  </si>
  <si>
    <t>Deficit (Official)</t>
  </si>
  <si>
    <t>Expenditure (Official)</t>
  </si>
  <si>
    <t>Revenue (Official, -)</t>
  </si>
  <si>
    <t>ngdp_dpch</t>
  </si>
  <si>
    <t>pcpi_pch</t>
  </si>
  <si>
    <t>ggr_gdp</t>
  </si>
  <si>
    <t>ggx_gdp</t>
  </si>
  <si>
    <t>ggxcnl_gdp</t>
  </si>
  <si>
    <t>Government Expenditure (-)</t>
  </si>
  <si>
    <t>time</t>
  </si>
  <si>
    <t>AA</t>
  </si>
  <si>
    <t>AA+</t>
  </si>
  <si>
    <t>Net Bond Financing</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</si>
  <si>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</si>
  <si>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</si>
  <si>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</si>
  <si>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</si>
  <si>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</si>
  <si>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</si>
  <si>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</si>
  <si>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</si>
  <si>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</si>
  <si>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</si>
  <si>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</si>
  <si>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</si>
  <si>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</si>
  <si>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</si>
  <si>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</si>
  <si>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</si>
  <si>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</si>
  <si>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</si>
  <si>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</si>
  <si>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</si>
  <si>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</si>
  <si>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</si>
  <si>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</si>
  <si>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</si>
  <si>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</si>
  <si>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</si>
  <si>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</si>
  <si>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</si>
  <si>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</si>
  <si>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</si>
  <si>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</si>
  <si>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</si>
  <si>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</si>
  <si>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</si>
  <si>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</si>
  <si>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</si>
  <si>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</si>
  <si>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</si>
  <si>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</si>
  <si>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</si>
  <si>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</si>
  <si>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</si>
  <si>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</si>
  <si>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</si>
  <si>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</si>
  <si>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</si>
  <si>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</si>
  <si>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</si>
  <si>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</si>
  <si>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</si>
  <si>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</si>
  <si>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</si>
  <si>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</si>
  <si>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</si>
  <si>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</si>
  <si>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</si>
  <si>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</si>
  <si>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</si>
  <si>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</si>
  <si>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10 years</t>
  </si>
  <si>
    <t>2 years</t>
  </si>
  <si>
    <t>Spread 10y-2Y</t>
  </si>
  <si>
    <t>USA</t>
  </si>
  <si>
    <t>Euro</t>
  </si>
  <si>
    <t>UK</t>
  </si>
  <si>
    <t>US10YT=RR</t>
  </si>
  <si>
    <t>EU10YT=RR</t>
  </si>
  <si>
    <t>JP10YT=RR</t>
  </si>
  <si>
    <t>GB10YT=RR</t>
  </si>
  <si>
    <t>CA10YT=RR</t>
  </si>
  <si>
    <t>AU10YT=RR</t>
  </si>
  <si>
    <t>FR10YT=RR</t>
  </si>
  <si>
    <t>DE10YT=RR</t>
  </si>
  <si>
    <t>US2YT=RR</t>
  </si>
  <si>
    <t>EU2YT=RR</t>
  </si>
  <si>
    <t>JP2YT=RR</t>
  </si>
  <si>
    <t>GB2YT=RR</t>
  </si>
  <si>
    <t>CA2YT=RR</t>
  </si>
  <si>
    <t>AU2YT=RR</t>
  </si>
  <si>
    <t>FR2YT=RR</t>
  </si>
  <si>
    <t>DE2YT=RR</t>
  </si>
  <si>
    <t>Month</t>
  </si>
  <si>
    <t>AE 0 - below 10 years</t>
  </si>
  <si>
    <t>AE 10 - below 30 years</t>
  </si>
  <si>
    <t>AE 30 and over years</t>
  </si>
  <si>
    <t>EM 0 - below 10 years</t>
  </si>
  <si>
    <t>EM 10 - below 30 years</t>
  </si>
  <si>
    <t>EM 30 and over years</t>
  </si>
  <si>
    <t>LIDC 0 - below 10 years</t>
  </si>
  <si>
    <t>LIDC 10 - below 30 years</t>
  </si>
  <si>
    <t>LIC - 30 and over years</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</si>
  <si>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</si>
  <si>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</si>
  <si>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</si>
  <si>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</si>
  <si>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</si>
  <si>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</si>
  <si>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</si>
  <si>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</si>
  <si>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</si>
  <si>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</si>
  <si>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</si>
  <si>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</si>
  <si>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</si>
  <si>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</si>
  <si>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</si>
  <si>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</si>
  <si>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</si>
  <si>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</si>
  <si>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</si>
  <si>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</si>
  <si>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</si>
  <si>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</si>
  <si>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</si>
  <si>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</si>
  <si>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</si>
  <si>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</si>
  <si>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</si>
  <si>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country</t>
  </si>
  <si>
    <t>2020</t>
  </si>
  <si>
    <t>2023</t>
  </si>
  <si>
    <t>Bulgaria</t>
  </si>
  <si>
    <t>Romania</t>
  </si>
  <si>
    <t>Hungary</t>
  </si>
  <si>
    <t>Poland</t>
  </si>
  <si>
    <t>lower bound_s</t>
  </si>
  <si>
    <t>upper bound_s</t>
  </si>
  <si>
    <t>10th-90th percentile</t>
  </si>
  <si>
    <t>standard error</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</si>
  <si>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</si>
  <si>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</si>
  <si>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</si>
  <si>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</si>
  <si>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</si>
  <si>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</si>
  <si>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</si>
  <si>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</si>
  <si>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</si>
  <si>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</si>
  <si>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</si>
  <si>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</si>
  <si>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</si>
  <si>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</si>
  <si>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</si>
  <si>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</si>
  <si>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</si>
  <si>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</si>
  <si>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</si>
  <si>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</si>
  <si>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</si>
  <si>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</si>
  <si>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</si>
  <si>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</si>
  <si>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</si>
  <si>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</si>
  <si>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</si>
  <si>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</si>
  <si>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</si>
  <si>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</si>
  <si>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</si>
  <si>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</si>
  <si>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</si>
  <si>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</si>
  <si>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</si>
  <si>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</si>
  <si>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</si>
  <si>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</si>
  <si>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</si>
  <si>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</si>
  <si>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</si>
  <si>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</si>
  <si>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</si>
  <si>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</si>
  <si>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</si>
  <si>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</si>
  <si>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</si>
  <si>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</si>
  <si>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</si>
  <si>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</si>
  <si>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2021</t>
  </si>
  <si>
    <t>2022</t>
  </si>
  <si>
    <t>Year</t>
  </si>
  <si>
    <t>Q25</t>
  </si>
  <si>
    <t>Q75</t>
  </si>
  <si>
    <t>Mean_All</t>
  </si>
  <si>
    <t>Median_All</t>
  </si>
  <si>
    <t>Historical_Avg_2010_19</t>
  </si>
  <si>
    <t>IQR</t>
  </si>
  <si>
    <t>scatter_y</t>
  </si>
  <si>
    <t>Figure 1.10. Evolution of Fiscal Revenues in Emerging Markets</t>
  </si>
  <si>
    <t>(Percent of GDP)</t>
  </si>
  <si>
    <t>grp</t>
  </si>
  <si>
    <t>spread_501</t>
  </si>
  <si>
    <t>spread_751</t>
  </si>
  <si>
    <t>spread_251</t>
  </si>
  <si>
    <t>spread_502</t>
  </si>
  <si>
    <t>spread_752</t>
  </si>
  <si>
    <t>spread_252</t>
  </si>
  <si>
    <t>spread_503</t>
  </si>
  <si>
    <t>spread_753</t>
  </si>
  <si>
    <t>spread_253</t>
  </si>
  <si>
    <t>Pct1_Low</t>
  </si>
  <si>
    <t>Low debt, 25th–75th percentiles</t>
  </si>
  <si>
    <t>Low debt, median</t>
  </si>
  <si>
    <t>Pct3_Low</t>
  </si>
  <si>
    <t>High debt, 25th–75th percentiles</t>
  </si>
  <si>
    <t>High debt, median</t>
  </si>
  <si>
    <t>2012m1</t>
  </si>
  <si>
    <t>emde</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</si>
  <si>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</si>
  <si>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</si>
  <si>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</si>
  <si>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</si>
  <si>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</si>
  <si>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</si>
  <si>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</si>
  <si>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</si>
  <si>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</si>
  <si>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</si>
  <si>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</si>
  <si>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</si>
  <si>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</si>
  <si>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</si>
  <si>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</si>
  <si>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</si>
  <si>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</si>
  <si>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</si>
  <si>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</si>
  <si>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</si>
  <si>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</si>
  <si>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</si>
  <si>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</si>
  <si>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</si>
  <si>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</si>
  <si>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</si>
  <si>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</si>
  <si>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</si>
  <si>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</si>
  <si>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</si>
  <si>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</si>
  <si>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</si>
  <si>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</si>
  <si>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</si>
  <si>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</si>
  <si>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</si>
  <si>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</si>
  <si>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</si>
  <si>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</si>
  <si>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</si>
  <si>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</si>
  <si>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</si>
  <si>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</si>
  <si>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</si>
  <si>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</si>
  <si>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</si>
  <si>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</si>
  <si>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</si>
  <si>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</si>
  <si>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</si>
  <si>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</si>
  <si>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</si>
  <si>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</si>
  <si>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</si>
  <si>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</si>
  <si>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</si>
  <si>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</si>
  <si>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</si>
  <si>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</si>
  <si>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</si>
  <si>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</si>
  <si>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</si>
  <si>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</si>
  <si>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</si>
  <si>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</si>
  <si>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</si>
  <si>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</si>
  <si>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</si>
  <si>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</si>
  <si>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</si>
  <si>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</si>
  <si>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</si>
  <si>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</si>
  <si>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</si>
  <si>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</si>
  <si>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</si>
  <si>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</si>
  <si>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</si>
  <si>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</si>
  <si>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</si>
  <si>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</si>
  <si>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</si>
  <si>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</si>
  <si>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</si>
  <si>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</si>
  <si>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</si>
  <si>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</si>
  <si>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</si>
  <si>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</si>
  <si>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</si>
  <si>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</si>
  <si>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</si>
  <si>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</si>
  <si>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</si>
  <si>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</si>
  <si>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</si>
  <si>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</si>
  <si>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</si>
  <si>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</si>
  <si>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</si>
  <si>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</si>
  <si>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</si>
  <si>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</si>
  <si>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</si>
  <si>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</si>
  <si>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</si>
  <si>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</si>
  <si>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</si>
  <si>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</si>
  <si>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</si>
  <si>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</si>
  <si>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</si>
  <si>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</si>
  <si>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</si>
  <si>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</si>
  <si>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</si>
  <si>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</si>
  <si>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</si>
  <si>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</si>
  <si>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</si>
  <si>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</si>
  <si>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</si>
  <si>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</si>
  <si>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</si>
  <si>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</si>
  <si>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</si>
  <si>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</si>
  <si>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</si>
  <si>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</si>
  <si>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</si>
  <si>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</si>
  <si>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</si>
  <si>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</si>
  <si>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</si>
  <si>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</si>
  <si>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</si>
  <si>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</si>
  <si>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</si>
  <si>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</si>
  <si>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</si>
  <si>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</si>
  <si>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</si>
  <si>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</si>
  <si>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</si>
  <si>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</si>
  <si>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</si>
  <si>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</si>
  <si>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</si>
  <si>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</si>
  <si>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</si>
  <si>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</si>
  <si>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</si>
  <si>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</si>
  <si>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</si>
  <si>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</si>
  <si>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2025m1</t>
  </si>
  <si>
    <t>2025m2</t>
  </si>
  <si>
    <t>Low-Income Developing Countries: Grants (Billions)</t>
  </si>
  <si>
    <t>Bangladesh</t>
  </si>
  <si>
    <t>Benin</t>
  </si>
  <si>
    <t>Burkina Faso</t>
  </si>
  <si>
    <t>Cambodia</t>
  </si>
  <si>
    <t>Cameroon</t>
  </si>
  <si>
    <t>Central African Republic</t>
  </si>
  <si>
    <t>Chad</t>
  </si>
  <si>
    <t>Comoros</t>
  </si>
  <si>
    <t>Djibouti</t>
  </si>
  <si>
    <t>Ethiopia</t>
  </si>
  <si>
    <t>Guinea</t>
  </si>
  <si>
    <t>Guinea-Bissau</t>
  </si>
  <si>
    <t>Honduras</t>
  </si>
  <si>
    <t>Kenya</t>
  </si>
  <si>
    <t>Kyrgyz Republic</t>
  </si>
  <si>
    <t>Liberia</t>
  </si>
  <si>
    <t>Madagascar</t>
  </si>
  <si>
    <t>Malawi</t>
  </si>
  <si>
    <t>Mali</t>
  </si>
  <si>
    <t>Mauritania</t>
  </si>
  <si>
    <t>Moldova</t>
  </si>
  <si>
    <t>Myanmar</t>
  </si>
  <si>
    <t>Nepal</t>
  </si>
  <si>
    <t>Nicaragua</t>
  </si>
  <si>
    <t>Niger</t>
  </si>
  <si>
    <t>Nigeria</t>
  </si>
  <si>
    <t>Papua New Guinea</t>
  </si>
  <si>
    <t>Rwanda</t>
  </si>
  <si>
    <t>Senegal</t>
  </si>
  <si>
    <t>Sierra Leone</t>
  </si>
  <si>
    <t>Solomon Islands</t>
  </si>
  <si>
    <t>Tajikistan</t>
  </si>
  <si>
    <t>Tanzania</t>
  </si>
  <si>
    <t>Togo</t>
  </si>
  <si>
    <t>Uganda</t>
  </si>
  <si>
    <t>Uzbekistan</t>
  </si>
  <si>
    <t>Low-Income Developing Countries</t>
  </si>
  <si>
    <t>Asia</t>
  </si>
  <si>
    <t>Sub-Saharan Africa</t>
  </si>
  <si>
    <t>Latin America</t>
  </si>
  <si>
    <t>Others</t>
  </si>
  <si>
    <t>Others plus Latin America</t>
  </si>
  <si>
    <t>Middle East and Central Asia</t>
  </si>
  <si>
    <t>(r-g)/(1+g)</t>
  </si>
  <si>
    <t>R minus g</t>
  </si>
  <si>
    <t>Low-income countries</t>
  </si>
  <si>
    <t>Debt-at-Risk Drivers for the World (Three Years Ahead)</t>
  </si>
  <si>
    <t>Percent of GDP</t>
  </si>
  <si>
    <t>2. Drivers of Changes Global Debt-at-Risk</t>
  </si>
  <si>
    <t>Base</t>
  </si>
  <si>
    <t>Down</t>
  </si>
  <si>
    <t>Up</t>
  </si>
  <si>
    <t>Flow</t>
  </si>
  <si>
    <t>(Percentage points of GDP)</t>
  </si>
  <si>
    <t>Debt-at-Risk
(2026)</t>
  </si>
  <si>
    <t>Change in 
debt-to-GDP 
(2027 vs. 2026)</t>
  </si>
  <si>
    <t>Initial 
debt</t>
  </si>
  <si>
    <t>Primary 
deficit</t>
  </si>
  <si>
    <t>Financial 
conditions</t>
  </si>
  <si>
    <t>Economic and political 
uncertainty and risks</t>
  </si>
  <si>
    <t>Growth</t>
  </si>
  <si>
    <t>Inflation</t>
  </si>
  <si>
    <t>Debt-at-Risk
(2027)</t>
  </si>
  <si>
    <t>World</t>
  </si>
  <si>
    <t>Pro-rated contributions (pro-rate out the impact of changing weights)</t>
  </si>
  <si>
    <t>1. WEO forecast (2023), three years ahead</t>
  </si>
  <si>
    <t>2. WEO forecast (2024), three years ahead</t>
  </si>
  <si>
    <t>3. Debt-at-risk (2023)</t>
  </si>
  <si>
    <t>4. Debt-at-risk (2024)</t>
  </si>
  <si>
    <t>5. Change in debt at risk (2024 vs. 2023)</t>
  </si>
  <si>
    <t>Of which, impact of change in:</t>
  </si>
  <si>
    <t>Debt to GDP (Revision to 2023)</t>
  </si>
  <si>
    <t>Debt to GDP (2024 vs. 2023)</t>
  </si>
  <si>
    <t>weights</t>
  </si>
  <si>
    <t>Conditioning Factors</t>
  </si>
  <si>
    <t>Initial Debt</t>
  </si>
  <si>
    <t>Financial Stress</t>
  </si>
  <si>
    <t>Spread</t>
  </si>
  <si>
    <t>World Uncertainty</t>
  </si>
  <si>
    <t>Social Unrest</t>
  </si>
  <si>
    <t>Primary Balance</t>
  </si>
  <si>
    <t>horizon=0</t>
  </si>
  <si>
    <t>Debt-to-GDP</t>
  </si>
  <si>
    <t>Revenues (%GDP)"</t>
  </si>
  <si>
    <t xml:space="preserve">Expenditure (%GDP)" </t>
  </si>
  <si>
    <t>Spread long term interest rate"</t>
  </si>
  <si>
    <t>Real output (logs)</t>
  </si>
  <si>
    <t>GDP deflator (logs)"</t>
  </si>
  <si>
    <t>Long term interest rate</t>
  </si>
  <si>
    <t>horizon=4</t>
  </si>
  <si>
    <t>bb_6</t>
  </si>
  <si>
    <t>bb_5</t>
  </si>
  <si>
    <t>bb_7</t>
  </si>
  <si>
    <t>bb_1</t>
  </si>
  <si>
    <t>bb_2</t>
  </si>
  <si>
    <t>bb_3</t>
  </si>
  <si>
    <t>bb_8</t>
  </si>
  <si>
    <t>upper</t>
  </si>
  <si>
    <t>uu_6</t>
  </si>
  <si>
    <t>uu_5</t>
  </si>
  <si>
    <t>uu_7</t>
  </si>
  <si>
    <t>uu_1</t>
  </si>
  <si>
    <t>uu_2</t>
  </si>
  <si>
    <t>uu_3</t>
  </si>
  <si>
    <t>uu_8</t>
  </si>
  <si>
    <t>err</t>
  </si>
  <si>
    <t>lower</t>
  </si>
  <si>
    <t>dd_6</t>
  </si>
  <si>
    <t>dd_5</t>
  </si>
  <si>
    <t>dd_7</t>
  </si>
  <si>
    <t>dd_1</t>
  </si>
  <si>
    <t>dd_2</t>
  </si>
  <si>
    <t>dd_3</t>
  </si>
  <si>
    <t>dd_8</t>
  </si>
  <si>
    <t>For chart with secondary axis</t>
  </si>
  <si>
    <t>horizon</t>
  </si>
  <si>
    <t>Revenue (lhs)</t>
  </si>
  <si>
    <t>Expenditure (lhs)</t>
  </si>
  <si>
    <t>Spread Long-term Interest Rate</t>
  </si>
  <si>
    <t>Real Output (log, rhs)</t>
  </si>
  <si>
    <t>GDP Defl. (log, rhs)</t>
  </si>
  <si>
    <t>Long-term Rate (rhs)</t>
  </si>
  <si>
    <t>For chart with secondary axis (version 2)</t>
  </si>
  <si>
    <t>Expenditure (right scale)</t>
  </si>
  <si>
    <t>Revenue (right scale)</t>
  </si>
  <si>
    <t>Real output</t>
  </si>
  <si>
    <t>GDP deflator</t>
  </si>
  <si>
    <t>Long-term rate (right scale)</t>
  </si>
  <si>
    <t>bb2_5</t>
  </si>
  <si>
    <t>uu2_5</t>
  </si>
  <si>
    <t>dd2_5</t>
  </si>
  <si>
    <t>bb2_6</t>
  </si>
  <si>
    <t>uu2_6</t>
  </si>
  <si>
    <t>dd2_6</t>
  </si>
  <si>
    <t>bb2_7</t>
  </si>
  <si>
    <t>uu2_7</t>
  </si>
  <si>
    <t>dd2_7</t>
  </si>
  <si>
    <t xml:space="preserve"> </t>
  </si>
  <si>
    <t>Expenditure</t>
  </si>
  <si>
    <t>Revenue</t>
  </si>
  <si>
    <t>AE</t>
  </si>
  <si>
    <t>EMDE</t>
  </si>
  <si>
    <t>Column Labels</t>
  </si>
  <si>
    <t>Emerging Market and Middle-Income Economies</t>
  </si>
  <si>
    <t>usvar</t>
  </si>
  <si>
    <t>m5_usir3m</t>
  </si>
  <si>
    <t>lhsvarheterogvar</t>
  </si>
  <si>
    <t>(Multiple Items)</t>
  </si>
  <si>
    <t>nonintexp_y</t>
  </si>
  <si>
    <t>consfixedcap_y</t>
  </si>
  <si>
    <t>subsidies_y</t>
  </si>
  <si>
    <t>socialbenefits_y</t>
  </si>
  <si>
    <t>health_y</t>
  </si>
  <si>
    <t>mall_debt_y</t>
  </si>
  <si>
    <t>mall_ext_tot_y</t>
  </si>
  <si>
    <t>mall_kaopen</t>
  </si>
  <si>
    <t>Sum of coef</t>
  </si>
  <si>
    <t>Sum of se</t>
  </si>
  <si>
    <t>non-interest 
expenditure</t>
  </si>
  <si>
    <t>investment</t>
  </si>
  <si>
    <t>subsidies</t>
  </si>
  <si>
    <t>social benefits</t>
  </si>
  <si>
    <t>health</t>
  </si>
  <si>
    <t>For chart reformat</t>
  </si>
  <si>
    <t>Non-interest total expenditure</t>
  </si>
  <si>
    <t>Public investment</t>
  </si>
  <si>
    <t>Subsidies</t>
  </si>
  <si>
    <t>Share of countries in need of adjustment</t>
  </si>
  <si>
    <t>Share of the global GDP of the countries in need of adjustment</t>
  </si>
  <si>
    <t>PD - DSPD (interquartile range; right scale)</t>
  </si>
  <si>
    <t>PD - DSPD (average; right scale)</t>
  </si>
  <si>
    <t>US</t>
  </si>
  <si>
    <t>iso3</t>
  </si>
  <si>
    <t>pb_forecast</t>
  </si>
  <si>
    <t>upper_20</t>
  </si>
  <si>
    <t>pstar_depre</t>
  </si>
  <si>
    <t>ae</t>
  </si>
  <si>
    <t>em</t>
  </si>
  <si>
    <t>labels</t>
  </si>
  <si>
    <t>GBR</t>
  </si>
  <si>
    <t>AUT</t>
  </si>
  <si>
    <t>BEL</t>
  </si>
  <si>
    <t>DNK</t>
  </si>
  <si>
    <t>FRA</t>
  </si>
  <si>
    <t>DEU</t>
  </si>
  <si>
    <t>ITA</t>
  </si>
  <si>
    <t>LUX</t>
  </si>
  <si>
    <t>NLD</t>
  </si>
  <si>
    <t>SWE</t>
  </si>
  <si>
    <t>CHE</t>
  </si>
  <si>
    <t>CAN</t>
  </si>
  <si>
    <t>JPN</t>
  </si>
  <si>
    <t>FIN</t>
  </si>
  <si>
    <t>ISL</t>
  </si>
  <si>
    <t>IRL</t>
  </si>
  <si>
    <t>PRT</t>
  </si>
  <si>
    <t>ESP</t>
  </si>
  <si>
    <t>AUS</t>
  </si>
  <si>
    <t>NZL</t>
  </si>
  <si>
    <t>ISR</t>
  </si>
  <si>
    <t>CZE</t>
  </si>
  <si>
    <t>EST</t>
  </si>
  <si>
    <t>LVA</t>
  </si>
  <si>
    <t>LTU</t>
  </si>
  <si>
    <t>SVN</t>
  </si>
  <si>
    <t>ZAF</t>
  </si>
  <si>
    <t>South Africa</t>
  </si>
  <si>
    <t>BOL</t>
  </si>
  <si>
    <t>Bolivia</t>
  </si>
  <si>
    <t>BRA</t>
  </si>
  <si>
    <t>Brazil</t>
  </si>
  <si>
    <t>CHL</t>
  </si>
  <si>
    <t>Chile</t>
  </si>
  <si>
    <t>COL</t>
  </si>
  <si>
    <t>Colombia</t>
  </si>
  <si>
    <t>CRI</t>
  </si>
  <si>
    <t>Costa Rica</t>
  </si>
  <si>
    <t>DOM</t>
  </si>
  <si>
    <t>Dominican Republic</t>
  </si>
  <si>
    <t>ECU</t>
  </si>
  <si>
    <t>Ecuador</t>
  </si>
  <si>
    <t>SLV</t>
  </si>
  <si>
    <t>El Salvador</t>
  </si>
  <si>
    <t>GTM</t>
  </si>
  <si>
    <t>Guatemala</t>
  </si>
  <si>
    <t>HND</t>
  </si>
  <si>
    <t>MEX</t>
  </si>
  <si>
    <t>Mexico</t>
  </si>
  <si>
    <t>NIC</t>
  </si>
  <si>
    <t>PAN</t>
  </si>
  <si>
    <t>Panama</t>
  </si>
  <si>
    <t>PRY</t>
  </si>
  <si>
    <t>Paraguay</t>
  </si>
  <si>
    <t>PER</t>
  </si>
  <si>
    <t>Peru</t>
  </si>
  <si>
    <t>URY</t>
  </si>
  <si>
    <t>Uruguay</t>
  </si>
  <si>
    <t>GUY</t>
  </si>
  <si>
    <t>Guyana</t>
  </si>
  <si>
    <t>BLZ</t>
  </si>
  <si>
    <t>Belize</t>
  </si>
  <si>
    <t>JAM</t>
  </si>
  <si>
    <t>Jamaica</t>
  </si>
  <si>
    <t>TTO</t>
  </si>
  <si>
    <t>Trinidad and Tobago</t>
  </si>
  <si>
    <t>BHR</t>
  </si>
  <si>
    <t>Bahrain</t>
  </si>
  <si>
    <t>IRQ</t>
  </si>
  <si>
    <t>Iraq</t>
  </si>
  <si>
    <t>JOR</t>
  </si>
  <si>
    <t>Jordan</t>
  </si>
  <si>
    <t>OMN</t>
  </si>
  <si>
    <t>Oman</t>
  </si>
  <si>
    <t>QAT</t>
  </si>
  <si>
    <t>Qatar</t>
  </si>
  <si>
    <t>SAU</t>
  </si>
  <si>
    <t>Saudi Arabia</t>
  </si>
  <si>
    <t>BGD</t>
  </si>
  <si>
    <t>BRN</t>
  </si>
  <si>
    <t>Brunei Darussalam</t>
  </si>
  <si>
    <t>MMR</t>
  </si>
  <si>
    <t>KHM</t>
  </si>
  <si>
    <t>IND</t>
  </si>
  <si>
    <t>India</t>
  </si>
  <si>
    <t>IDN</t>
  </si>
  <si>
    <t>Indonesia</t>
  </si>
  <si>
    <t>MYS</t>
  </si>
  <si>
    <t>Malaysia</t>
  </si>
  <si>
    <t>MDV</t>
  </si>
  <si>
    <t>Maldives</t>
  </si>
  <si>
    <t>NPL</t>
  </si>
  <si>
    <t>PAK</t>
  </si>
  <si>
    <t>Pakistan</t>
  </si>
  <si>
    <t>PHL</t>
  </si>
  <si>
    <t>Philippines</t>
  </si>
  <si>
    <t>THA</t>
  </si>
  <si>
    <t>Thailand</t>
  </si>
  <si>
    <t>VNM</t>
  </si>
  <si>
    <t>Vietnam</t>
  </si>
  <si>
    <t>DJI</t>
  </si>
  <si>
    <t>DZA</t>
  </si>
  <si>
    <t>Algeria</t>
  </si>
  <si>
    <t>BWA</t>
  </si>
  <si>
    <t>Botswana</t>
  </si>
  <si>
    <t>CMR</t>
  </si>
  <si>
    <t>CAF</t>
  </si>
  <si>
    <t>TCD</t>
  </si>
  <si>
    <t>COM</t>
  </si>
  <si>
    <t>BEN</t>
  </si>
  <si>
    <t>ETH</t>
  </si>
  <si>
    <t>GAB</t>
  </si>
  <si>
    <t>Gabon</t>
  </si>
  <si>
    <t>GNB</t>
  </si>
  <si>
    <t>GIN</t>
  </si>
  <si>
    <t>KEN</t>
  </si>
  <si>
    <t>LBR</t>
  </si>
  <si>
    <t>MDG</t>
  </si>
  <si>
    <t>MWI</t>
  </si>
  <si>
    <t>MLI</t>
  </si>
  <si>
    <t>MRT</t>
  </si>
  <si>
    <t>MUS</t>
  </si>
  <si>
    <t>Mauritius</t>
  </si>
  <si>
    <t>MAR</t>
  </si>
  <si>
    <t>Morocco</t>
  </si>
  <si>
    <t>NER</t>
  </si>
  <si>
    <t>NGA</t>
  </si>
  <si>
    <t>RWA</t>
  </si>
  <si>
    <t>SYC</t>
  </si>
  <si>
    <t>Seychelles</t>
  </si>
  <si>
    <t>SEN</t>
  </si>
  <si>
    <t>SLE</t>
  </si>
  <si>
    <t>NAM</t>
  </si>
  <si>
    <t>Namibia</t>
  </si>
  <si>
    <t>SWZ</t>
  </si>
  <si>
    <t>Eswatini</t>
  </si>
  <si>
    <t>TZA</t>
  </si>
  <si>
    <t>TGO</t>
  </si>
  <si>
    <t>TUN</t>
  </si>
  <si>
    <t>Tunisia</t>
  </si>
  <si>
    <t>UGA</t>
  </si>
  <si>
    <t>BFA</t>
  </si>
  <si>
    <t>SLB</t>
  </si>
  <si>
    <t>FJI</t>
  </si>
  <si>
    <t>Fiji</t>
  </si>
  <si>
    <t>VUT</t>
  </si>
  <si>
    <t>Vanuatu</t>
  </si>
  <si>
    <t>PNG</t>
  </si>
  <si>
    <t>TON</t>
  </si>
  <si>
    <t>Tonga</t>
  </si>
  <si>
    <t>MHL</t>
  </si>
  <si>
    <t>Marshall Islands</t>
  </si>
  <si>
    <t>ARM</t>
  </si>
  <si>
    <t>Armenia</t>
  </si>
  <si>
    <t>AZE</t>
  </si>
  <si>
    <t>Azerbaijan</t>
  </si>
  <si>
    <t>BLR</t>
  </si>
  <si>
    <t>Belarus</t>
  </si>
  <si>
    <t>ALB</t>
  </si>
  <si>
    <t>Albania</t>
  </si>
  <si>
    <t>GEO</t>
  </si>
  <si>
    <t>Georgia</t>
  </si>
  <si>
    <t>KAZ</t>
  </si>
  <si>
    <t>Kazakhstan</t>
  </si>
  <si>
    <t>KGZ</t>
  </si>
  <si>
    <t>BGR</t>
  </si>
  <si>
    <t>MDA</t>
  </si>
  <si>
    <t>TJK</t>
  </si>
  <si>
    <t>CHN</t>
  </si>
  <si>
    <t>UZB</t>
  </si>
  <si>
    <t>SRB</t>
  </si>
  <si>
    <t>Serbia</t>
  </si>
  <si>
    <t>HUN</t>
  </si>
  <si>
    <t>MNG</t>
  </si>
  <si>
    <t>Mongolia</t>
  </si>
  <si>
    <t>HRV</t>
  </si>
  <si>
    <t>BIH</t>
  </si>
  <si>
    <t>Bosnia and Herzegovina</t>
  </si>
  <si>
    <t>POL</t>
  </si>
  <si>
    <t>ROU</t>
  </si>
  <si>
    <t>horizon 0 (impact)</t>
  </si>
  <si>
    <t>one year after the shock</t>
  </si>
  <si>
    <t>two years after the shock</t>
  </si>
  <si>
    <t>three years after the shock</t>
  </si>
  <si>
    <t>four years after the shock</t>
  </si>
  <si>
    <t>quantiles</t>
  </si>
  <si>
    <t>point estimate</t>
  </si>
  <si>
    <t>upper bound</t>
  </si>
  <si>
    <t>lower bound</t>
  </si>
  <si>
    <t>Years</t>
  </si>
  <si>
    <t>Zero</t>
  </si>
  <si>
    <t>95-th quantile</t>
  </si>
  <si>
    <t>estimate</t>
  </si>
  <si>
    <t>error bar</t>
  </si>
  <si>
    <t>No fiscal rule</t>
  </si>
  <si>
    <t>Fiscal rule</t>
  </si>
  <si>
    <t>Baseline</t>
  </si>
  <si>
    <t>econaffairs_y</t>
  </si>
  <si>
    <t>heterogvar</t>
  </si>
  <si>
    <t>Debt uncertainty</t>
  </si>
  <si>
    <t>years after shock</t>
  </si>
  <si>
    <t>zero_s</t>
  </si>
  <si>
    <t>debt uncertainty</t>
  </si>
  <si>
    <t>range_s</t>
  </si>
  <si>
    <t>Debt level</t>
  </si>
  <si>
    <t>debt level</t>
  </si>
  <si>
    <t>lower bound_l</t>
  </si>
  <si>
    <t>upper bound_l</t>
  </si>
  <si>
    <t>range_l</t>
  </si>
  <si>
    <t>Table 1.1. General Government Fiscal Balance, 2019–30: Overall Balance</t>
  </si>
  <si>
    <t>(Percent of GDP, unless noted otherwise)</t>
  </si>
  <si>
    <t>Projections</t>
  </si>
  <si>
    <t>Advanced Economies excl. US</t>
  </si>
  <si>
    <t>Euro Area</t>
  </si>
  <si>
    <r>
      <t>Spain</t>
    </r>
    <r>
      <rPr>
        <vertAlign val="superscript"/>
        <sz val="9"/>
        <rFont val="Arial"/>
        <family val="2"/>
      </rPr>
      <t>1</t>
    </r>
  </si>
  <si>
    <t xml:space="preserve">Japan </t>
  </si>
  <si>
    <t>Other Advanced Economies</t>
  </si>
  <si>
    <t>Other Advanced (excl. Euro Area, Canada, Japan, US, and UK)</t>
  </si>
  <si>
    <t>Emerging Market and Developing Economies</t>
  </si>
  <si>
    <t>Emerging Markets excl. China</t>
  </si>
  <si>
    <t>EME exc. China</t>
  </si>
  <si>
    <t>Excluding MENA Oil Producers</t>
  </si>
  <si>
    <t>EME exc MENA oil producers</t>
  </si>
  <si>
    <t>Emerging and Middle-Income Asia</t>
  </si>
  <si>
    <r>
      <t>China</t>
    </r>
    <r>
      <rPr>
        <vertAlign val="superscript"/>
        <sz val="9"/>
        <rFont val="Arial"/>
        <family val="2"/>
      </rPr>
      <t>2</t>
    </r>
  </si>
  <si>
    <t>Europe</t>
  </si>
  <si>
    <t>Emerging and Middle-Income Europe</t>
  </si>
  <si>
    <t>Russia</t>
  </si>
  <si>
    <t>Emerging and Middle-Income Latin America</t>
  </si>
  <si>
    <t>MENA</t>
  </si>
  <si>
    <t>Emerging and Middle-Income Middle East and North Africa</t>
  </si>
  <si>
    <t>Oil Producers</t>
  </si>
  <si>
    <t>Memorandum</t>
  </si>
  <si>
    <t>World Output (percent)</t>
  </si>
  <si>
    <t>Source: IMF staff estimates and projections.</t>
  </si>
  <si>
    <r>
      <rPr>
        <vertAlign val="superscript"/>
        <sz val="8"/>
        <rFont val="Arial"/>
        <family val="2"/>
      </rPr>
      <t>1</t>
    </r>
    <r>
      <rPr>
        <sz val="8"/>
        <rFont val="Arial"/>
        <family val="2"/>
      </rPr>
      <t xml:space="preserve"> Including financial sector support.</t>
    </r>
  </si>
  <si>
    <r>
      <rPr>
        <vertAlign val="superscript"/>
        <sz val="8"/>
        <color theme="1"/>
        <rFont val="Arial"/>
        <family val="2"/>
      </rPr>
      <t xml:space="preserve">2 </t>
    </r>
    <r>
      <rPr>
        <sz val="8"/>
        <color theme="1"/>
        <rFont val="Arial"/>
        <family val="2"/>
      </rPr>
      <t xml:space="preserve">China’s deficit and public debt numbers presented in this table cover a narrower perimeter of the general government than the IMF staff estimates in China Article IV reports (see IMF 2024 for a reconciliation of the two estimates). </t>
    </r>
  </si>
  <si>
    <t>Gross Debt</t>
  </si>
  <si>
    <r>
      <t>World</t>
    </r>
    <r>
      <rPr>
        <b/>
        <vertAlign val="superscript"/>
        <sz val="9"/>
        <rFont val="Arial"/>
        <family val="2"/>
      </rPr>
      <t>1</t>
    </r>
  </si>
  <si>
    <r>
      <t>Canada</t>
    </r>
    <r>
      <rPr>
        <vertAlign val="superscript"/>
        <sz val="9"/>
        <rFont val="Arial"/>
        <family val="2"/>
      </rPr>
      <t>2</t>
    </r>
  </si>
  <si>
    <r>
      <t>United States</t>
    </r>
    <r>
      <rPr>
        <vertAlign val="superscript"/>
        <sz val="9"/>
        <rFont val="Arial"/>
        <family val="2"/>
      </rPr>
      <t>2</t>
    </r>
  </si>
  <si>
    <t>Emerging Market Economies excl. China</t>
  </si>
  <si>
    <r>
      <t>China</t>
    </r>
    <r>
      <rPr>
        <vertAlign val="superscript"/>
        <sz val="9"/>
        <rFont val="Arial"/>
        <family val="2"/>
      </rPr>
      <t>3</t>
    </r>
  </si>
  <si>
    <r>
      <t>Brazil</t>
    </r>
    <r>
      <rPr>
        <vertAlign val="superscript"/>
        <sz val="9"/>
        <rFont val="Arial"/>
        <family val="2"/>
      </rPr>
      <t>4</t>
    </r>
  </si>
  <si>
    <t>MENA Region</t>
  </si>
  <si>
    <r>
      <t>Net Debt</t>
    </r>
    <r>
      <rPr>
        <b/>
        <vertAlign val="superscript"/>
        <sz val="9"/>
        <rFont val="Arial"/>
        <family val="2"/>
      </rPr>
      <t>5</t>
    </r>
  </si>
  <si>
    <t>Advanced G-20</t>
  </si>
  <si>
    <t>…</t>
  </si>
  <si>
    <r>
      <rPr>
        <vertAlign val="superscript"/>
        <sz val="8"/>
        <rFont val="Arial"/>
        <family val="2"/>
      </rPr>
      <t>1</t>
    </r>
    <r>
      <rPr>
        <sz val="8"/>
        <rFont val="Arial"/>
        <family val="2"/>
      </rPr>
      <t xml:space="preserve"> Gross and net debt averages do not include the debt incurred by the European Union and used to finance the grants portion of the NextGenerationEU package. This debt totaled €58 billion (0.4 percent of European Union GDP) as of December 31, 2021, and €158 billion (1 percent of European Union GDP) as of February 16, 2023. Debt incurred by the European Union and used to onlend to member states is included within member state debt data and regional aggregates.</t>
    </r>
  </si>
  <si>
    <r>
      <rPr>
        <vertAlign val="superscript"/>
        <sz val="8"/>
        <rFont val="Arial"/>
        <family val="2"/>
      </rPr>
      <t>2</t>
    </r>
    <r>
      <rPr>
        <sz val="8"/>
        <rFont val="Arial"/>
        <family val="2"/>
      </rPr>
      <t xml:space="preserve"> For cross-economy comparability, gross and net debt levels reported by national statistical agencies for economies that have adopted the 2008 System of National Accounts (Canada, United States) are adjusted to exclude unfunded pension liabilities of government employees’ defined-benefit pension plans.</t>
    </r>
  </si>
  <si>
    <r>
      <rPr>
        <vertAlign val="superscript"/>
        <sz val="8"/>
        <color theme="1"/>
        <rFont val="Arial"/>
        <family val="2"/>
      </rPr>
      <t xml:space="preserve">3 </t>
    </r>
    <r>
      <rPr>
        <sz val="8"/>
        <color theme="1"/>
        <rFont val="Arial"/>
        <family val="2"/>
      </rPr>
      <t xml:space="preserve">China’s deficit and public debt numbers presented in this table cover a narrower perimeter of the general government than the IMF staff estimates in China Article IV reports (see IMF 2024 for a reconciliation of the two estimates). </t>
    </r>
  </si>
  <si>
    <r>
      <rPr>
        <vertAlign val="superscript"/>
        <sz val="8"/>
        <color theme="1"/>
        <rFont val="Arial"/>
        <family val="2"/>
      </rPr>
      <t>4</t>
    </r>
    <r>
      <rPr>
        <sz val="8"/>
        <color theme="1"/>
        <rFont val="Arial"/>
        <family val="2"/>
      </rPr>
      <t xml:space="preserve"> Gross debt refers to the nonfinancial public sector, excluding Eletrobras and Petrobras, and includes sovereign debt held on the balance sheet of the central bank.
</t>
    </r>
  </si>
  <si>
    <r>
      <rPr>
        <vertAlign val="superscript"/>
        <sz val="8"/>
        <color theme="1"/>
        <rFont val="Arial"/>
        <family val="2"/>
      </rPr>
      <t xml:space="preserve">5 </t>
    </r>
    <r>
      <rPr>
        <sz val="8"/>
        <color theme="1"/>
        <rFont val="Arial"/>
        <family val="2"/>
      </rPr>
      <t>Net debt refers to gross debt minus financial assets in the form of debt instruments.</t>
    </r>
  </si>
  <si>
    <t>Table 1.2. General Government Debt, 2019–30</t>
  </si>
  <si>
    <t>Tables</t>
  </si>
  <si>
    <t>05</t>
  </si>
  <si>
    <t>VIX Index</t>
  </si>
  <si>
    <t>VIX</t>
  </si>
  <si>
    <t>United States- 10 Year Bond Yields</t>
  </si>
  <si>
    <t>10-Year Inf. Linked Bond Yields</t>
  </si>
  <si>
    <t>Breakeven inflation</t>
  </si>
  <si>
    <t>EMBI Yield</t>
  </si>
  <si>
    <t>EMBI Real Yield</t>
  </si>
  <si>
    <t>Germany - 10 Year Bond Yields</t>
  </si>
  <si>
    <t>EMBIG (Corporate)</t>
  </si>
  <si>
    <t>EMBIG (Sovereign) RHS</t>
  </si>
  <si>
    <t xml:space="preserve">S&amp;P 500 - LHS </t>
  </si>
  <si>
    <t>HY</t>
  </si>
  <si>
    <t>10-Year Bond Yields</t>
  </si>
  <si>
    <t>USBINF</t>
  </si>
  <si>
    <t>breakeven Inflation</t>
  </si>
  <si>
    <t>yield</t>
  </si>
  <si>
    <t>Germany Yield</t>
  </si>
  <si>
    <t>EURO EMBI</t>
  </si>
  <si>
    <t>Peers</t>
  </si>
  <si>
    <t>aux</t>
  </si>
  <si>
    <t>Marrakesh 9'23</t>
  </si>
  <si>
    <t>US EMBI_percent</t>
  </si>
  <si>
    <t>EURO EMBI_percent</t>
  </si>
  <si>
    <t>Data cut-off date:</t>
  </si>
  <si>
    <t>DATE</t>
  </si>
  <si>
    <t>29-Feb-2024</t>
  </si>
  <si>
    <t>28-Mar-2024</t>
  </si>
  <si>
    <t>30-Apr-2024</t>
  </si>
  <si>
    <t>28-Jun-2024</t>
  </si>
  <si>
    <t>30-Aug-2024</t>
  </si>
  <si>
    <t>30-Sep-2024</t>
  </si>
  <si>
    <t>29-Nov-2024</t>
  </si>
  <si>
    <t>31-Dec-2024</t>
  </si>
  <si>
    <t>28-Feb-2025</t>
  </si>
  <si>
    <t>31-Mar-2025</t>
  </si>
  <si>
    <t>2025m3</t>
  </si>
  <si>
    <t>2025m4</t>
  </si>
  <si>
    <t>06</t>
  </si>
  <si>
    <t>07</t>
  </si>
  <si>
    <t>08</t>
  </si>
  <si>
    <t>09</t>
  </si>
  <si>
    <t>10</t>
  </si>
  <si>
    <t>11</t>
  </si>
  <si>
    <t>12</t>
  </si>
  <si>
    <t>13</t>
  </si>
  <si>
    <t>14</t>
  </si>
  <si>
    <t>15</t>
  </si>
  <si>
    <t>16</t>
  </si>
  <si>
    <t>17</t>
  </si>
  <si>
    <t>18</t>
  </si>
  <si>
    <t>19</t>
  </si>
  <si>
    <t>20</t>
  </si>
  <si>
    <t>21</t>
  </si>
  <si>
    <t>22</t>
  </si>
  <si>
    <t>23</t>
  </si>
  <si>
    <t>24</t>
  </si>
  <si>
    <t>AA−</t>
  </si>
  <si>
    <t>2011:Q3</t>
  </si>
  <si>
    <t>11:Q4</t>
  </si>
  <si>
    <t>12:Q1</t>
  </si>
  <si>
    <t>12:Q2</t>
  </si>
  <si>
    <t>12:Q3</t>
  </si>
  <si>
    <t>12:Q4</t>
  </si>
  <si>
    <t>13:Q1</t>
  </si>
  <si>
    <t>13:Q2</t>
  </si>
  <si>
    <t>13:Q3</t>
  </si>
  <si>
    <t>13:Q4</t>
  </si>
  <si>
    <t>14:Q1</t>
  </si>
  <si>
    <t>14:Q2</t>
  </si>
  <si>
    <t>14:Q3</t>
  </si>
  <si>
    <t>14:Q4</t>
  </si>
  <si>
    <t>15:Q1</t>
  </si>
  <si>
    <t>15:Q2</t>
  </si>
  <si>
    <t>15:Q3</t>
  </si>
  <si>
    <t>15:Q4</t>
  </si>
  <si>
    <t>16:Q1</t>
  </si>
  <si>
    <t>16:Q2</t>
  </si>
  <si>
    <t>16:Q3</t>
  </si>
  <si>
    <t>16:Q4</t>
  </si>
  <si>
    <t>17:Q1</t>
  </si>
  <si>
    <t>17:Q2</t>
  </si>
  <si>
    <t>17:Q3</t>
  </si>
  <si>
    <t>17:Q4</t>
  </si>
  <si>
    <t>18:Q1</t>
  </si>
  <si>
    <t>18:Q2</t>
  </si>
  <si>
    <t>18:Q3</t>
  </si>
  <si>
    <t>18:Q4</t>
  </si>
  <si>
    <t>19:Q1</t>
  </si>
  <si>
    <t>19:Q2</t>
  </si>
  <si>
    <t>19:Q3</t>
  </si>
  <si>
    <t>19:Q4</t>
  </si>
  <si>
    <t>20:Q1</t>
  </si>
  <si>
    <t>20:Q2</t>
  </si>
  <si>
    <t>20:Q3</t>
  </si>
  <si>
    <t>20:Q4</t>
  </si>
  <si>
    <t>21:Q1</t>
  </si>
  <si>
    <t>21:Q2</t>
  </si>
  <si>
    <t>21:Q3</t>
  </si>
  <si>
    <t>21:Q4</t>
  </si>
  <si>
    <t>22:Q1</t>
  </si>
  <si>
    <t>22:Q2</t>
  </si>
  <si>
    <t>22:Q3</t>
  </si>
  <si>
    <t>22:Q4</t>
  </si>
  <si>
    <t>23:Q1</t>
  </si>
  <si>
    <t>23:Q2</t>
  </si>
  <si>
    <t>23:Q3</t>
  </si>
  <si>
    <t>23:Q4</t>
  </si>
  <si>
    <t>24:Q1</t>
  </si>
  <si>
    <t>24:Q2</t>
  </si>
  <si>
    <t>24:Q3</t>
  </si>
  <si>
    <t>United States_Term_Spread_10_2</t>
  </si>
  <si>
    <t>Eurozone_Term_Spread_10_2</t>
  </si>
  <si>
    <t>Japan_Term_Spread_10_2</t>
  </si>
  <si>
    <t>United Kingdom_Term_Spread_10_2</t>
  </si>
  <si>
    <t>Canada_Term_Spread_10_2</t>
  </si>
  <si>
    <t>Australia_Term_Spread_10_2</t>
  </si>
  <si>
    <t>France_Term_Spread_10_2</t>
  </si>
  <si>
    <t>Germany_Term_Spread_10_2</t>
  </si>
  <si>
    <t>2025-04</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</si>
  <si>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</si>
  <si>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</si>
  <si>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</si>
  <si>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</si>
  <si>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</si>
  <si>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</si>
  <si>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</si>
  <si>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</si>
  <si>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</si>
  <si>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</si>
  <si>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</si>
  <si>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</si>
  <si>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</si>
  <si>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</si>
  <si>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</si>
  <si>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</si>
  <si>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</si>
  <si>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</si>
  <si>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</si>
  <si>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</si>
  <si>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</si>
  <si>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</si>
  <si>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</si>
  <si>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</si>
  <si>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</si>
  <si>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</si>
  <si>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</si>
  <si>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</si>
  <si>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</si>
  <si>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</si>
  <si>
    <t>01</t>
  </si>
  <si>
    <t>02</t>
  </si>
  <si>
    <t>03</t>
  </si>
  <si>
    <t>04</t>
  </si>
  <si>
    <t>Data cut-off time: 04/14/2025</t>
  </si>
  <si>
    <t>Horizon = 0</t>
  </si>
  <si>
    <t>Horizon = 4</t>
  </si>
  <si>
    <t>EM sovereign bond yield volatility</t>
  </si>
  <si>
    <t>Crude oil volatility</t>
  </si>
  <si>
    <t>Months</t>
  </si>
  <si>
    <t>Lower 95</t>
  </si>
  <si>
    <t>Upper 95</t>
  </si>
  <si>
    <t>Commodity oil price</t>
  </si>
  <si>
    <t>Low-income
developing countries</t>
  </si>
  <si>
    <t>dummy sh</t>
  </si>
  <si>
    <t>China: PD-DSPD (RHS)</t>
  </si>
  <si>
    <t>United States: PD-DSPD (RHS)</t>
  </si>
  <si>
    <t>ver:250415</t>
  </si>
  <si>
    <t>transposed data output from stata:</t>
  </si>
  <si>
    <t>group_ex</t>
  </si>
  <si>
    <t>ADV excl US</t>
  </si>
  <si>
    <t>EME excl CHN</t>
  </si>
  <si>
    <t>LIC</t>
  </si>
  <si>
    <t>PD - DSPD (right axis)</t>
  </si>
  <si>
    <t>Share of countries PD&gt;DSPD</t>
  </si>
  <si>
    <t>P25 of PD - DSPD</t>
  </si>
  <si>
    <t>P75 of PD - DSPD</t>
  </si>
  <si>
    <t>Newly added</t>
  </si>
  <si>
    <t>Advanced economies excluding US</t>
  </si>
  <si>
    <t>Emerging markets
excluding China</t>
  </si>
  <si>
    <t>Share of the global GDP of countries in need of adjustment</t>
  </si>
  <si>
    <t>Note: The estimates and projections are based on statistical information available through April 14, 2025, but may not reflect the latest published data in all cases. For the date of the last data update for each economy, please refer to the notes provided in the online World Economic Outlook database.</t>
  </si>
  <si>
    <t>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For country-specific details, see "Data and Conventions" and Tables A, B, C, and D in the Methodological and Statistical Appendix. excl. = excluding; MENA = Middle East and North Africa.</t>
  </si>
  <si>
    <t>Figure 1.1. Rising Uncertainties with Tighter and More Volatile Financial Conditions</t>
  </si>
  <si>
    <t>Figure 1.4. Primary Balances in Advanced Economies, Emerging Markets, and Low-Income Developing Countries</t>
  </si>
  <si>
    <t>Figure 1.5. Drivers of Changes in the US Fiscal Deficit Relative to Prepandemic Levels</t>
  </si>
  <si>
    <t>Figure 1.6. US 10-Year Treasury Nominal Yields, Risk Premiums, and Fiscal Uncertainty</t>
  </si>
  <si>
    <t>Figure 1.7. Effect of Expected Public Debt on US Forward Interest Rates</t>
  </si>
  <si>
    <t>Figure 1.8. General Government Fiscal Variables, GDP Deflator Change, and Local Government Financial Vehicle Net Bond Financing in China</t>
  </si>
  <si>
    <t>Figure 1.9. Evolution of Term Spreads for Select Advanced Economies and the Weighted Average of Yield to Maturity of Recent Emissions in Different Income Groups</t>
  </si>
  <si>
    <t>Figure 1.10. Military Spending in the European Union</t>
  </si>
  <si>
    <t>Figure 1.11. Distribution of Fiscal Revenues in Emerging Markets (Excluding China) per Year</t>
  </si>
  <si>
    <t>Figure 1.12. Foreign-Currency Sovereign Spreads in Emerging Market and Developing Countries</t>
  </si>
  <si>
    <t>Figure 1.13. Grants and Interest-Growth Rates Differential in Low-Income Developing Countries</t>
  </si>
  <si>
    <t>Figure 1.14. Global Public Debt-at-Risk 2027 and Changes from 2026</t>
  </si>
  <si>
    <t>Figure 1.15. Macrofiscal Effects of Geoeconomic Uncertainty</t>
  </si>
  <si>
    <t>Figure 1.16. Fiscal Effects of Geoeconomic Uncertainty in Advanced versus Emerging Market and Developing Economies</t>
  </si>
  <si>
    <t>Figure 1.17. Spillovers of Financial Volatility in the United States</t>
  </si>
  <si>
    <t>Figure 1.18. Effective Yields on Government Debt</t>
  </si>
  <si>
    <t>Figure 1.19. Crowding-Out Effects of Interest Expenses on Other Public Spending</t>
  </si>
  <si>
    <t>Figure 1.20. Required Adjustment of the Primary Balance to Stabilize Public Debt</t>
  </si>
  <si>
    <t>Figure 1.21. Debt-Stabilizing Primary Balance versus an Optimistic Forecast of Primary Balance</t>
  </si>
  <si>
    <t>Figure 1.22. Effects of Fiscal Adjustments on Debt and Debt-at-Risk</t>
  </si>
  <si>
    <t>debt_gdpg_support</t>
  </si>
  <si>
    <t>density_combined_w2023WLD</t>
  </si>
  <si>
    <t>p5_combined2023WLD</t>
  </si>
  <si>
    <t>p50_combined2023WLD</t>
  </si>
  <si>
    <t>p95_combined2023WLD</t>
  </si>
  <si>
    <t>mean_combined2023WLD</t>
  </si>
  <si>
    <t>mode_combined2023WLD</t>
  </si>
  <si>
    <t>density_combined_w2024WLD</t>
  </si>
  <si>
    <t>p5_combined2024WLD</t>
  </si>
  <si>
    <t>p50_combined2024WLD</t>
  </si>
  <si>
    <t>p95_combined2024WLD</t>
  </si>
  <si>
    <t>mean_combined2024WLD</t>
  </si>
  <si>
    <t>mode_combined2024WLD</t>
  </si>
  <si>
    <t>...</t>
  </si>
  <si>
    <t>Effective interest, GDP 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</si>
</sst>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yyyy\-mm"/>
    <numFmt numFmtId="165" formatCode="0.0"/>
    <numFmt numFmtId="166" formatCode="0.000"/>
    <numFmt numFmtId="167" formatCode="_(* #,##0.0_);_(* \(#,##0.0\);_(* &quot;-&quot;??_);_(@_)"/>
    <numFmt numFmtId="168" formatCode="0.0000"/>
    <numFmt numFmtId="169" formatCode="0.00000"/>
    <numFmt numFmtId="170" formatCode="[$-409]mmm\-yy;@"/>
  </numFmts>
  <fonts count="76">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u/>
      <sz val="11"/>
      <color theme="10"/>
      <name val="Calibri"/>
      <family val="2"/>
      <scheme val="minor"/>
    </font>
    <font>
      <sz val="10"/>
      <name val="Arial"/>
      <family val="2"/>
    </font>
    <font>
      <sz val="11"/>
      <name val="Times New Roman"/>
      <family val="1"/>
    </font>
    <font>
      <b/>
      <sz val="11"/>
      <name val="Times New Roman"/>
      <family val="1"/>
    </font>
    <font>
      <sz val="11"/>
      <color theme="1"/>
      <name val="Times New Roman"/>
      <family val="1"/>
    </font>
    <font>
      <i/>
      <sz val="11"/>
      <name val="Times New Roman"/>
      <family val="1"/>
    </font>
    <font>
      <u/>
      <sz val="11"/>
      <color theme="10"/>
      <name val="Calibri"/>
      <family val="2"/>
    </font>
    <font>
      <u/>
      <sz val="11"/>
      <color theme="10"/>
      <name val="Times New Roman"/>
      <family val="1"/>
    </font>
    <font>
      <u/>
      <sz val="10"/>
      <color theme="10"/>
      <name val="Arial"/>
      <family val="2"/>
    </font>
    <font>
      <u/>
      <sz val="10"/>
      <color rgb="FF7030A0"/>
      <name val="Arial"/>
      <family val="2"/>
    </font>
    <font>
      <b/>
      <sz val="11"/>
      <color rgb="FF7030A0"/>
      <name val="Times New Roman"/>
      <family val="1"/>
    </font>
    <font>
      <u/>
      <sz val="11"/>
      <name val="Times New Roman"/>
      <family val="1"/>
    </font>
    <font>
      <sz val="10"/>
      <name val="Arial"/>
    </font>
    <font>
      <b/>
      <sz val="10"/>
      <name val="Segoe UI"/>
      <family val="2"/>
    </font>
    <font>
      <sz val="10"/>
      <color theme="0" tint="-0.499984740745262"/>
      <name val="Arial"/>
      <family val="2"/>
    </font>
    <font>
      <sz val="11"/>
      <name val="Calibri"/>
      <family val="2"/>
    </font>
    <font>
      <sz val="11"/>
      <name val="Calibri"/>
    </font>
    <font>
      <b/>
      <sz val="11"/>
      <color rgb="FFC00000"/>
      <name val="Calibri"/>
      <family val="2"/>
    </font>
    <font>
      <sz val="14"/>
      <color theme="1"/>
      <name val="Corbel"/>
      <family val="2"/>
    </font>
    <font>
      <b/>
      <sz val="14"/>
      <color theme="1"/>
      <name val="Corbel"/>
      <family val="2"/>
    </font>
    <font>
      <sz val="14"/>
      <color theme="9" tint="-0.499984740745262"/>
      <name val="Corbel"/>
      <family val="2"/>
    </font>
    <font>
      <sz val="9"/>
      <color theme="1"/>
      <name val="Segoe UI"/>
      <family val="2"/>
    </font>
    <font>
      <sz val="14"/>
      <color theme="0" tint="-0.14999847407452621"/>
      <name val="Corbel"/>
      <family val="2"/>
    </font>
    <font>
      <b/>
      <sz val="14"/>
      <color theme="0" tint="-0.14999847407452621"/>
      <name val="Corbel"/>
      <family val="2"/>
    </font>
    <font>
      <sz val="10"/>
      <name val="Calibri"/>
      <family val="2"/>
      <scheme val="minor"/>
    </font>
    <font>
      <b/>
      <sz val="12"/>
      <name val="Calibri"/>
      <family val="2"/>
      <scheme val="minor"/>
    </font>
    <font>
      <sz val="12"/>
      <name val="Calibri"/>
      <family val="2"/>
      <scheme val="minor"/>
    </font>
    <font>
      <b/>
      <sz val="10"/>
      <name val="Calibri"/>
      <family val="2"/>
      <scheme val="minor"/>
    </font>
    <font>
      <b/>
      <i/>
      <sz val="10"/>
      <color rgb="FFFF0000"/>
      <name val="Calibri"/>
      <family val="2"/>
      <scheme val="minor"/>
    </font>
    <font>
      <sz val="8"/>
      <name val="Arial"/>
      <family val="2"/>
    </font>
    <font>
      <i/>
      <sz val="10"/>
      <color rgb="FFFF0000"/>
      <name val="Calibri"/>
      <family val="2"/>
      <scheme val="minor"/>
    </font>
    <font>
      <sz val="10"/>
      <color rgb="FFFF0000"/>
      <name val="Calibri"/>
      <family val="2"/>
      <scheme val="minor"/>
    </font>
    <font>
      <sz val="11"/>
      <name val="Calibri"/>
      <family val="2"/>
      <scheme val="minor"/>
    </font>
    <font>
      <sz val="10"/>
      <color theme="1"/>
      <name val="Calibri"/>
      <family val="2"/>
      <scheme val="minor"/>
    </font>
    <font>
      <b/>
      <sz val="10"/>
      <color rgb="FF7030A0"/>
      <name val="Arial"/>
      <family val="2"/>
    </font>
    <font>
      <b/>
      <sz val="11"/>
      <color theme="1"/>
      <name val="Calibri"/>
      <family val="2"/>
      <scheme val="minor"/>
    </font>
    <font>
      <b/>
      <sz val="10"/>
      <color rgb="FFFF0000"/>
      <name val="Arial"/>
      <family val="2"/>
    </font>
    <font>
      <b/>
      <sz val="11"/>
      <color rgb="FF7030A0"/>
      <name val="Calibri"/>
      <family val="2"/>
      <scheme val="minor"/>
    </font>
    <font>
      <sz val="11"/>
      <color rgb="FF7030A0"/>
      <name val="Calibri"/>
      <family val="2"/>
      <scheme val="minor"/>
    </font>
    <font>
      <b/>
      <sz val="11"/>
      <name val="Calibri"/>
      <family val="2"/>
      <scheme val="minor"/>
    </font>
    <font>
      <sz val="10"/>
      <color rgb="FF002060"/>
      <name val="Calibri"/>
      <family val="2"/>
      <scheme val="minor"/>
    </font>
    <font>
      <b/>
      <sz val="10"/>
      <color rgb="FF7030A0"/>
      <name val="Segoe UI"/>
      <family val="2"/>
    </font>
    <font>
      <sz val="10"/>
      <name val="Segoe UI"/>
      <family val="2"/>
    </font>
    <font>
      <b/>
      <sz val="14"/>
      <name val="Segoe UI"/>
      <family val="2"/>
    </font>
    <font>
      <sz val="14"/>
      <name val="Segoe UI"/>
      <family val="2"/>
    </font>
    <font>
      <i/>
      <sz val="10"/>
      <name val="Segoe UI"/>
      <family val="2"/>
    </font>
    <font>
      <sz val="11"/>
      <color rgb="FFFF0000"/>
      <name val="Calibri"/>
      <family val="2"/>
    </font>
    <font>
      <sz val="10"/>
      <color theme="0" tint="-0.34998626667073579"/>
      <name val="Arial"/>
      <family val="2"/>
    </font>
    <font>
      <sz val="10"/>
      <color theme="4"/>
      <name val="Arial"/>
      <family val="2"/>
    </font>
    <font>
      <sz val="9"/>
      <name val="Arial"/>
      <family val="2"/>
    </font>
    <font>
      <b/>
      <sz val="10"/>
      <color rgb="FF7030A0"/>
      <name val="HelveticaNeueLT Std"/>
      <family val="2"/>
    </font>
    <font>
      <i/>
      <sz val="9"/>
      <color rgb="FF7030A0"/>
      <name val="Arial"/>
      <family val="2"/>
    </font>
    <font>
      <i/>
      <sz val="9"/>
      <name val="Arial"/>
      <family val="2"/>
    </font>
    <font>
      <b/>
      <sz val="9"/>
      <name val="Arial"/>
      <family val="2"/>
    </font>
    <font>
      <vertAlign val="superscript"/>
      <sz val="9"/>
      <name val="Arial"/>
      <family val="2"/>
    </font>
    <font>
      <sz val="9"/>
      <color theme="1"/>
      <name val="Arial"/>
      <family val="2"/>
    </font>
    <font>
      <vertAlign val="superscript"/>
      <sz val="8"/>
      <name val="Arial"/>
      <family val="2"/>
    </font>
    <font>
      <sz val="8"/>
      <color theme="1"/>
      <name val="Arial"/>
      <family val="2"/>
    </font>
    <font>
      <vertAlign val="superscript"/>
      <sz val="8"/>
      <color theme="1"/>
      <name val="Arial"/>
      <family val="2"/>
    </font>
    <font>
      <b/>
      <sz val="10"/>
      <name val="Arial"/>
      <family val="2"/>
    </font>
    <font>
      <i/>
      <sz val="9"/>
      <color rgb="FF7030A0"/>
      <name val="HelveticaNeueLT Std"/>
      <family val="2"/>
    </font>
    <font>
      <i/>
      <sz val="10"/>
      <name val="Arial"/>
      <family val="2"/>
    </font>
    <font>
      <b/>
      <vertAlign val="superscript"/>
      <sz val="9"/>
      <name val="Arial"/>
      <family val="2"/>
    </font>
    <font>
      <b/>
      <sz val="9"/>
      <color theme="1"/>
      <name val="Arial"/>
      <family val="2"/>
    </font>
    <font>
      <sz val="9"/>
      <color rgb="FFFF0000"/>
      <name val="Arial"/>
      <family val="2"/>
    </font>
    <font>
      <sz val="12"/>
      <color rgb="FF000000"/>
      <name val="Calibri"/>
      <family val="2"/>
    </font>
    <font>
      <b/>
      <sz val="11"/>
      <color rgb="FFFF0000"/>
      <name val="Calibri"/>
      <family val="2"/>
      <scheme val="minor"/>
    </font>
  </fonts>
  <fills count="16">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7" tint="0.79995117038483843"/>
        <bgColor indexed="64"/>
      </patternFill>
    </fill>
    <fill>
      <patternFill patternType="solid">
        <fgColor theme="5"/>
        <bgColor indexed="64"/>
      </patternFill>
    </fill>
    <fill>
      <patternFill patternType="solid">
        <fgColor theme="7"/>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79995117038483843"/>
        <bgColor indexed="64"/>
      </patternFill>
    </fill>
    <fill>
      <patternFill patternType="solid">
        <fgColor rgb="FFE4D4F0"/>
        <bgColor indexed="64"/>
      </patternFill>
    </fill>
    <fill>
      <patternFill patternType="solid">
        <fgColor rgb="FF57FFD3"/>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diagonal/>
    </border>
    <border>
      <left/>
      <right/>
      <top style="thin">
        <color auto="1"/>
      </top>
      <bottom/>
      <diagonal/>
    </border>
    <border>
      <left/>
      <right/>
      <top/>
      <bottom style="thin">
        <color indexed="64"/>
      </bottom>
      <diagonal/>
    </border>
  </borders>
  <cellStyleXfs count="25">
    <xf numFmtId="0" fontId="0" fillId="0" borderId="0"/>
    <xf numFmtId="0" fontId="9" fillId="0" borderId="0" applyNumberFormat="0" applyFill="0" applyBorder="0" applyAlignment="0" applyProtection="0"/>
    <xf numFmtId="0" fontId="10" fillId="0" borderId="0"/>
    <xf numFmtId="0" fontId="7" fillId="0" borderId="0"/>
    <xf numFmtId="0" fontId="15" fillId="0" borderId="0" applyNumberFormat="0" applyFill="0" applyBorder="0" applyAlignment="0" applyProtection="0">
      <alignment vertical="top"/>
      <protection locked="0"/>
    </xf>
    <xf numFmtId="0" fontId="17" fillId="0" borderId="0" applyNumberFormat="0" applyFill="0" applyBorder="0" applyAlignment="0" applyProtection="0"/>
    <xf numFmtId="0" fontId="21" fillId="0" borderId="0"/>
    <xf numFmtId="0" fontId="24" fillId="0" borderId="0"/>
    <xf numFmtId="43" fontId="25" fillId="0" borderId="0" applyFont="0" applyFill="0" applyBorder="0" applyAlignment="0" applyProtection="0"/>
    <xf numFmtId="0" fontId="27" fillId="0" borderId="0"/>
    <xf numFmtId="9" fontId="7" fillId="0" borderId="0" applyFont="0" applyFill="0" applyBorder="0" applyAlignment="0" applyProtection="0"/>
    <xf numFmtId="0" fontId="7" fillId="0" borderId="0"/>
    <xf numFmtId="0" fontId="25" fillId="0" borderId="0"/>
    <xf numFmtId="0" fontId="24" fillId="0" borderId="0"/>
    <xf numFmtId="0" fontId="6" fillId="0" borderId="0"/>
    <xf numFmtId="0" fontId="5" fillId="0" borderId="0"/>
    <xf numFmtId="0" fontId="5" fillId="0" borderId="0"/>
    <xf numFmtId="0" fontId="4" fillId="0" borderId="0"/>
    <xf numFmtId="0" fontId="4" fillId="0" borderId="0"/>
    <xf numFmtId="0" fontId="3" fillId="0" borderId="0"/>
    <xf numFmtId="0" fontId="74" fillId="0" borderId="0"/>
    <xf numFmtId="0" fontId="2" fillId="0" borderId="0"/>
    <xf numFmtId="0" fontId="10" fillId="0" borderId="0"/>
    <xf numFmtId="0" fontId="1" fillId="0" borderId="0"/>
    <xf numFmtId="0" fontId="1" fillId="0" borderId="0"/>
  </cellStyleXfs>
  <cellXfs count="378">
    <xf numFmtId="0" fontId="0" fillId="0" borderId="0" xfId="0"/>
    <xf numFmtId="0" fontId="11" fillId="2" borderId="0" xfId="2" applyFont="1" applyFill="1" applyAlignment="1">
      <alignment vertical="top"/>
    </xf>
    <xf numFmtId="0" fontId="11" fillId="3" borderId="1" xfId="2" applyFont="1" applyFill="1" applyBorder="1" applyAlignment="1">
      <alignment vertical="top"/>
    </xf>
    <xf numFmtId="0" fontId="11" fillId="3" borderId="2" xfId="2" applyFont="1" applyFill="1" applyBorder="1" applyAlignment="1">
      <alignment vertical="top"/>
    </xf>
    <xf numFmtId="0" fontId="11" fillId="3" borderId="3" xfId="2" applyFont="1" applyFill="1" applyBorder="1" applyAlignment="1">
      <alignment vertical="top"/>
    </xf>
    <xf numFmtId="0" fontId="11" fillId="3" borderId="4" xfId="2" applyFont="1" applyFill="1" applyBorder="1" applyAlignment="1">
      <alignment vertical="top"/>
    </xf>
    <xf numFmtId="0" fontId="11" fillId="3" borderId="0" xfId="2" applyFont="1" applyFill="1" applyAlignment="1">
      <alignment vertical="top"/>
    </xf>
    <xf numFmtId="0" fontId="11" fillId="3" borderId="5" xfId="2" applyFont="1" applyFill="1" applyBorder="1" applyAlignment="1">
      <alignment vertical="top"/>
    </xf>
    <xf numFmtId="0" fontId="12" fillId="3" borderId="4" xfId="2" applyFont="1" applyFill="1" applyBorder="1" applyAlignment="1">
      <alignment horizontal="center" vertical="top"/>
    </xf>
    <xf numFmtId="0" fontId="12" fillId="3" borderId="0" xfId="2" applyFont="1" applyFill="1" applyAlignment="1">
      <alignment horizontal="center" vertical="top"/>
    </xf>
    <xf numFmtId="0" fontId="12" fillId="3" borderId="5" xfId="2" applyFont="1" applyFill="1" applyBorder="1" applyAlignment="1">
      <alignment horizontal="center" vertical="top"/>
    </xf>
    <xf numFmtId="0" fontId="11" fillId="3" borderId="4" xfId="2" applyFont="1" applyFill="1" applyBorder="1" applyAlignment="1">
      <alignment horizontal="centerContinuous" vertical="top"/>
    </xf>
    <xf numFmtId="0" fontId="11" fillId="3" borderId="0" xfId="2" applyFont="1" applyFill="1" applyAlignment="1">
      <alignment horizontal="centerContinuous" vertical="top"/>
    </xf>
    <xf numFmtId="0" fontId="11" fillId="3" borderId="5" xfId="2" applyFont="1" applyFill="1" applyBorder="1" applyAlignment="1">
      <alignment horizontal="centerContinuous" vertical="top"/>
    </xf>
    <xf numFmtId="0" fontId="12" fillId="3" borderId="4" xfId="2" applyFont="1" applyFill="1" applyBorder="1" applyAlignment="1">
      <alignment horizontal="center" vertical="top" wrapText="1"/>
    </xf>
    <xf numFmtId="0" fontId="13" fillId="3" borderId="0" xfId="3" applyFont="1" applyFill="1" applyAlignment="1">
      <alignment vertical="top" wrapText="1"/>
    </xf>
    <xf numFmtId="0" fontId="13" fillId="3" borderId="5" xfId="3" applyFont="1" applyFill="1" applyBorder="1" applyAlignment="1">
      <alignment vertical="top" wrapText="1"/>
    </xf>
    <xf numFmtId="0" fontId="12" fillId="3" borderId="4" xfId="2" applyFont="1" applyFill="1" applyBorder="1" applyAlignment="1">
      <alignment vertical="top"/>
    </xf>
    <xf numFmtId="0" fontId="12" fillId="3" borderId="0" xfId="2" applyFont="1" applyFill="1" applyAlignment="1">
      <alignment vertical="top"/>
    </xf>
    <xf numFmtId="0" fontId="12" fillId="3" borderId="5" xfId="2" applyFont="1" applyFill="1" applyBorder="1" applyAlignment="1">
      <alignment vertical="top"/>
    </xf>
    <xf numFmtId="0" fontId="11" fillId="3" borderId="4" xfId="2" applyFont="1" applyFill="1" applyBorder="1" applyAlignment="1">
      <alignment horizontal="center" vertical="top"/>
    </xf>
    <xf numFmtId="0" fontId="11" fillId="3" borderId="0" xfId="2" applyFont="1" applyFill="1" applyAlignment="1">
      <alignment horizontal="center" vertical="top"/>
    </xf>
    <xf numFmtId="0" fontId="11" fillId="3" borderId="5" xfId="2" applyFont="1" applyFill="1" applyBorder="1" applyAlignment="1">
      <alignment horizontal="center" vertical="top"/>
    </xf>
    <xf numFmtId="0" fontId="16" fillId="3" borderId="4" xfId="4" applyFont="1" applyFill="1" applyBorder="1" applyAlignment="1" applyProtection="1">
      <alignment vertical="top"/>
    </xf>
    <xf numFmtId="0" fontId="7" fillId="3" borderId="0" xfId="3" applyFill="1"/>
    <xf numFmtId="0" fontId="7" fillId="3" borderId="5" xfId="3" applyFill="1" applyBorder="1"/>
    <xf numFmtId="0" fontId="18" fillId="3" borderId="4" xfId="5" applyFont="1" applyFill="1" applyBorder="1" applyAlignment="1">
      <alignment vertical="top"/>
    </xf>
    <xf numFmtId="0" fontId="19" fillId="3" borderId="0" xfId="2" applyFont="1" applyFill="1" applyAlignment="1">
      <alignment vertical="top"/>
    </xf>
    <xf numFmtId="0" fontId="16" fillId="3" borderId="6" xfId="4" applyFont="1" applyFill="1" applyBorder="1" applyAlignment="1" applyProtection="1">
      <alignment horizontal="left" vertical="top" wrapText="1"/>
    </xf>
    <xf numFmtId="0" fontId="16" fillId="3" borderId="7" xfId="4" applyFont="1" applyFill="1" applyBorder="1" applyAlignment="1" applyProtection="1">
      <alignment horizontal="left" vertical="top" wrapText="1"/>
    </xf>
    <xf numFmtId="0" fontId="11" fillId="2" borderId="0" xfId="2" applyFont="1" applyFill="1"/>
    <xf numFmtId="0" fontId="11" fillId="3" borderId="1" xfId="2" applyFont="1" applyFill="1" applyBorder="1"/>
    <xf numFmtId="0" fontId="11" fillId="3" borderId="2" xfId="2" applyFont="1" applyFill="1" applyBorder="1"/>
    <xf numFmtId="0" fontId="11" fillId="3" borderId="3" xfId="2" applyFont="1" applyFill="1" applyBorder="1"/>
    <xf numFmtId="0" fontId="11" fillId="3" borderId="4" xfId="2" applyFont="1" applyFill="1" applyBorder="1"/>
    <xf numFmtId="0" fontId="11" fillId="3" borderId="0" xfId="2" applyFont="1" applyFill="1"/>
    <xf numFmtId="0" fontId="11" fillId="3" borderId="5" xfId="2" applyFont="1" applyFill="1" applyBorder="1"/>
    <xf numFmtId="0" fontId="11" fillId="3" borderId="4" xfId="2" applyFont="1" applyFill="1" applyBorder="1" applyAlignment="1">
      <alignment horizontal="centerContinuous"/>
    </xf>
    <xf numFmtId="0" fontId="11" fillId="3" borderId="0" xfId="2" applyFont="1" applyFill="1" applyAlignment="1">
      <alignment horizontal="centerContinuous"/>
    </xf>
    <xf numFmtId="0" fontId="11" fillId="3" borderId="4" xfId="2" applyFont="1" applyFill="1" applyBorder="1" applyAlignment="1">
      <alignment horizontal="left" vertical="top" wrapText="1"/>
    </xf>
    <xf numFmtId="0" fontId="11" fillId="3" borderId="0" xfId="2" applyFont="1" applyFill="1" applyAlignment="1">
      <alignment horizontal="left" vertical="top" wrapText="1"/>
    </xf>
    <xf numFmtId="0" fontId="11" fillId="3" borderId="5" xfId="2" applyFont="1" applyFill="1" applyBorder="1" applyAlignment="1">
      <alignment horizontal="left" vertical="top" wrapText="1"/>
    </xf>
    <xf numFmtId="0" fontId="11" fillId="3" borderId="4" xfId="2" applyFont="1" applyFill="1" applyBorder="1" applyAlignment="1">
      <alignment horizontal="left"/>
    </xf>
    <xf numFmtId="0" fontId="11" fillId="3" borderId="0" xfId="2" applyFont="1" applyFill="1" applyAlignment="1">
      <alignment horizontal="left"/>
    </xf>
    <xf numFmtId="0" fontId="16" fillId="3" borderId="0" xfId="4" applyFont="1" applyFill="1" applyBorder="1" applyAlignment="1" applyProtection="1"/>
    <xf numFmtId="0" fontId="16" fillId="3" borderId="5" xfId="4" applyFont="1" applyFill="1" applyBorder="1" applyAlignment="1" applyProtection="1"/>
    <xf numFmtId="0" fontId="16" fillId="3" borderId="4" xfId="4" applyFont="1" applyFill="1" applyBorder="1" applyAlignment="1" applyProtection="1">
      <alignment horizontal="left"/>
    </xf>
    <xf numFmtId="0" fontId="16" fillId="3" borderId="0" xfId="4" applyFont="1" applyFill="1" applyBorder="1" applyAlignment="1" applyProtection="1">
      <alignment horizontal="left"/>
    </xf>
    <xf numFmtId="0" fontId="16" fillId="3" borderId="5" xfId="4" applyFont="1" applyFill="1" applyBorder="1" applyAlignment="1" applyProtection="1">
      <alignment horizontal="left"/>
    </xf>
    <xf numFmtId="0" fontId="11" fillId="3" borderId="6" xfId="2" applyFont="1" applyFill="1" applyBorder="1"/>
    <xf numFmtId="0" fontId="11" fillId="3" borderId="7" xfId="2" applyFont="1" applyFill="1" applyBorder="1"/>
    <xf numFmtId="0" fontId="11" fillId="3" borderId="8" xfId="2" applyFont="1" applyFill="1" applyBorder="1"/>
    <xf numFmtId="0" fontId="21" fillId="0" borderId="0" xfId="6"/>
    <xf numFmtId="0" fontId="10" fillId="0" borderId="0" xfId="6" applyFont="1"/>
    <xf numFmtId="0" fontId="10" fillId="5" borderId="0" xfId="6" applyFont="1" applyFill="1"/>
    <xf numFmtId="14" fontId="21" fillId="0" borderId="0" xfId="6" applyNumberFormat="1"/>
    <xf numFmtId="0" fontId="21" fillId="5" borderId="0" xfId="6" applyFill="1"/>
    <xf numFmtId="2" fontId="21" fillId="0" borderId="0" xfId="6" applyNumberFormat="1"/>
    <xf numFmtId="0" fontId="10" fillId="0" borderId="0" xfId="0" applyFont="1"/>
    <xf numFmtId="164" fontId="7" fillId="0" borderId="0" xfId="3" applyNumberFormat="1"/>
    <xf numFmtId="0" fontId="7" fillId="0" borderId="0" xfId="3"/>
    <xf numFmtId="0" fontId="23" fillId="0" borderId="0" xfId="3" applyFont="1"/>
    <xf numFmtId="165" fontId="24" fillId="0" borderId="0" xfId="7" applyNumberFormat="1" applyAlignment="1">
      <alignment wrapText="1"/>
    </xf>
    <xf numFmtId="0" fontId="24" fillId="0" borderId="0" xfId="7" applyAlignment="1">
      <alignment wrapText="1"/>
    </xf>
    <xf numFmtId="165" fontId="24" fillId="0" borderId="0" xfId="7" applyNumberFormat="1"/>
    <xf numFmtId="166" fontId="24" fillId="0" borderId="0" xfId="7" applyNumberFormat="1"/>
    <xf numFmtId="0" fontId="24" fillId="0" borderId="0" xfId="7"/>
    <xf numFmtId="167" fontId="26" fillId="4" borderId="0" xfId="8" applyNumberFormat="1" applyFont="1" applyFill="1" applyBorder="1"/>
    <xf numFmtId="167" fontId="26" fillId="0" borderId="0" xfId="8" applyNumberFormat="1" applyFont="1" applyFill="1" applyBorder="1"/>
    <xf numFmtId="165" fontId="24" fillId="6" borderId="0" xfId="7" applyNumberFormat="1" applyFill="1"/>
    <xf numFmtId="166" fontId="24" fillId="6" borderId="0" xfId="7" applyNumberFormat="1" applyFill="1"/>
    <xf numFmtId="0" fontId="24" fillId="6" borderId="0" xfId="7" applyFill="1"/>
    <xf numFmtId="1" fontId="24" fillId="0" borderId="0" xfId="7" applyNumberFormat="1"/>
    <xf numFmtId="168" fontId="24" fillId="0" borderId="0" xfId="7" applyNumberFormat="1"/>
    <xf numFmtId="0" fontId="27" fillId="0" borderId="0" xfId="9"/>
    <xf numFmtId="0" fontId="28" fillId="0" borderId="0" xfId="9" applyFont="1"/>
    <xf numFmtId="0" fontId="29" fillId="0" borderId="0" xfId="9" applyFont="1"/>
    <xf numFmtId="0" fontId="30" fillId="0" borderId="0" xfId="9" applyFont="1"/>
    <xf numFmtId="165" fontId="27" fillId="0" borderId="0" xfId="9" applyNumberFormat="1"/>
    <xf numFmtId="165" fontId="28" fillId="0" borderId="0" xfId="9" applyNumberFormat="1" applyFont="1"/>
    <xf numFmtId="1" fontId="27" fillId="0" borderId="0" xfId="9" applyNumberFormat="1"/>
    <xf numFmtId="165" fontId="27" fillId="7" borderId="0" xfId="9" applyNumberFormat="1" applyFill="1"/>
    <xf numFmtId="165" fontId="31" fillId="0" borderId="0" xfId="9" applyNumberFormat="1" applyFont="1"/>
    <xf numFmtId="165" fontId="28" fillId="8" borderId="0" xfId="9" applyNumberFormat="1" applyFont="1" applyFill="1"/>
    <xf numFmtId="165" fontId="32" fillId="0" borderId="0" xfId="9" applyNumberFormat="1" applyFont="1"/>
    <xf numFmtId="49" fontId="0" fillId="0" borderId="0" xfId="0" applyNumberFormat="1"/>
    <xf numFmtId="170" fontId="0" fillId="0" borderId="0" xfId="0" applyNumberFormat="1"/>
    <xf numFmtId="17" fontId="0" fillId="0" borderId="0" xfId="0" applyNumberFormat="1"/>
    <xf numFmtId="14" fontId="7" fillId="0" borderId="0" xfId="3" applyNumberFormat="1"/>
    <xf numFmtId="0" fontId="7" fillId="10" borderId="0" xfId="3" applyFill="1"/>
    <xf numFmtId="0" fontId="7" fillId="9" borderId="0" xfId="3" applyFill="1"/>
    <xf numFmtId="0" fontId="43" fillId="0" borderId="0" xfId="3" applyFont="1"/>
    <xf numFmtId="0" fontId="44" fillId="0" borderId="0" xfId="0" applyFont="1" applyAlignment="1">
      <alignment horizontal="center"/>
    </xf>
    <xf numFmtId="0" fontId="46" fillId="0" borderId="0" xfId="0" applyFont="1"/>
    <xf numFmtId="0" fontId="47" fillId="0" borderId="0" xfId="0" applyFont="1"/>
    <xf numFmtId="0" fontId="33" fillId="0" borderId="0" xfId="3" applyFont="1"/>
    <xf numFmtId="0" fontId="35" fillId="0" borderId="9" xfId="3" applyFont="1" applyBorder="1" applyAlignment="1">
      <alignment horizontal="center"/>
    </xf>
    <xf numFmtId="0" fontId="33" fillId="0" borderId="0" xfId="3" quotePrefix="1" applyFont="1"/>
    <xf numFmtId="0" fontId="33" fillId="0" borderId="0" xfId="3" applyFont="1" applyAlignment="1">
      <alignment horizontal="center"/>
    </xf>
    <xf numFmtId="17" fontId="33" fillId="0" borderId="0" xfId="3" applyNumberFormat="1" applyFont="1"/>
    <xf numFmtId="0" fontId="33" fillId="0" borderId="12" xfId="3" applyFont="1" applyBorder="1" applyAlignment="1">
      <alignment horizontal="center"/>
    </xf>
    <xf numFmtId="0" fontId="42" fillId="0" borderId="0" xfId="11" applyFont="1"/>
    <xf numFmtId="165" fontId="33" fillId="0" borderId="0" xfId="3" applyNumberFormat="1" applyFont="1" applyAlignment="1">
      <alignment horizontal="center"/>
    </xf>
    <xf numFmtId="165" fontId="33" fillId="0" borderId="0" xfId="3" applyNumberFormat="1" applyFont="1" applyAlignment="1">
      <alignment horizontal="right"/>
    </xf>
    <xf numFmtId="165" fontId="33" fillId="0" borderId="0" xfId="3" applyNumberFormat="1" applyFont="1"/>
    <xf numFmtId="2" fontId="40" fillId="0" borderId="0" xfId="3" applyNumberFormat="1" applyFont="1" applyAlignment="1">
      <alignment horizontal="right"/>
    </xf>
    <xf numFmtId="0" fontId="37" fillId="0" borderId="0" xfId="3" applyFont="1"/>
    <xf numFmtId="165" fontId="39" fillId="0" borderId="0" xfId="3" applyNumberFormat="1" applyFont="1" applyAlignment="1">
      <alignment horizontal="right"/>
    </xf>
    <xf numFmtId="165" fontId="49" fillId="0" borderId="0" xfId="3" applyNumberFormat="1" applyFont="1"/>
    <xf numFmtId="0" fontId="33" fillId="0" borderId="0" xfId="11" applyFont="1"/>
    <xf numFmtId="0" fontId="36" fillId="0" borderId="0" xfId="11" applyFont="1"/>
    <xf numFmtId="0" fontId="7" fillId="0" borderId="0" xfId="11"/>
    <xf numFmtId="0" fontId="33" fillId="0" borderId="10" xfId="11" applyFont="1" applyBorder="1"/>
    <xf numFmtId="1" fontId="33" fillId="0" borderId="12" xfId="11" applyNumberFormat="1" applyFont="1" applyBorder="1" applyAlignment="1">
      <alignment horizontal="center"/>
    </xf>
    <xf numFmtId="165" fontId="49" fillId="0" borderId="0" xfId="11" applyNumberFormat="1" applyFont="1"/>
    <xf numFmtId="165" fontId="33" fillId="0" borderId="0" xfId="11" applyNumberFormat="1" applyFont="1"/>
    <xf numFmtId="165" fontId="39" fillId="0" borderId="0" xfId="11" applyNumberFormat="1" applyFont="1" applyAlignment="1">
      <alignment horizontal="right"/>
    </xf>
    <xf numFmtId="2" fontId="50" fillId="0" borderId="0" xfId="7" applyNumberFormat="1" applyFont="1"/>
    <xf numFmtId="2" fontId="51" fillId="0" borderId="0" xfId="7" applyNumberFormat="1" applyFont="1"/>
    <xf numFmtId="2" fontId="52" fillId="0" borderId="0" xfId="7" applyNumberFormat="1" applyFont="1"/>
    <xf numFmtId="2" fontId="22" fillId="0" borderId="12" xfId="7" applyNumberFormat="1" applyFont="1" applyBorder="1"/>
    <xf numFmtId="2" fontId="53" fillId="0" borderId="0" xfId="7" applyNumberFormat="1" applyFont="1"/>
    <xf numFmtId="2" fontId="51" fillId="0" borderId="0" xfId="7" applyNumberFormat="1" applyFont="1" applyAlignment="1">
      <alignment wrapText="1"/>
    </xf>
    <xf numFmtId="165" fontId="51" fillId="0" borderId="0" xfId="7" applyNumberFormat="1" applyFont="1"/>
    <xf numFmtId="0" fontId="22" fillId="0" borderId="12" xfId="7" applyFont="1" applyBorder="1" applyAlignment="1">
      <alignment horizontal="right" wrapText="1"/>
    </xf>
    <xf numFmtId="2" fontId="54" fillId="0" borderId="0" xfId="7" applyNumberFormat="1" applyFont="1"/>
    <xf numFmtId="0" fontId="51" fillId="0" borderId="0" xfId="7" applyFont="1"/>
    <xf numFmtId="0" fontId="51" fillId="0" borderId="12" xfId="7" applyFont="1" applyBorder="1"/>
    <xf numFmtId="2" fontId="51" fillId="0" borderId="12" xfId="7" applyNumberFormat="1" applyFont="1" applyBorder="1"/>
    <xf numFmtId="0" fontId="22" fillId="0" borderId="0" xfId="7" applyFont="1"/>
    <xf numFmtId="4" fontId="22" fillId="0" borderId="0" xfId="7" applyNumberFormat="1" applyFont="1"/>
    <xf numFmtId="0" fontId="54" fillId="0" borderId="0" xfId="7" applyFont="1"/>
    <xf numFmtId="0" fontId="51" fillId="0" borderId="0" xfId="7" applyFont="1" applyAlignment="1">
      <alignment horizontal="left" indent="1"/>
    </xf>
    <xf numFmtId="4" fontId="51" fillId="0" borderId="0" xfId="7" applyNumberFormat="1" applyFont="1"/>
    <xf numFmtId="0" fontId="54" fillId="0" borderId="0" xfId="7" applyFont="1" applyAlignment="1">
      <alignment horizontal="left" indent="1"/>
    </xf>
    <xf numFmtId="0" fontId="51" fillId="0" borderId="0" xfId="7" applyFont="1" applyAlignment="1">
      <alignment horizontal="left" indent="2"/>
    </xf>
    <xf numFmtId="0" fontId="51" fillId="0" borderId="12" xfId="7" applyFont="1" applyBorder="1" applyAlignment="1">
      <alignment horizontal="left" indent="2"/>
    </xf>
    <xf numFmtId="4" fontId="51" fillId="0" borderId="12" xfId="7" applyNumberFormat="1" applyFont="1" applyBorder="1"/>
    <xf numFmtId="0" fontId="25" fillId="0" borderId="0" xfId="12"/>
    <xf numFmtId="1" fontId="25" fillId="0" borderId="0" xfId="12" applyNumberFormat="1"/>
    <xf numFmtId="0" fontId="24" fillId="0" borderId="0" xfId="13"/>
    <xf numFmtId="2" fontId="24" fillId="0" borderId="0" xfId="13" applyNumberFormat="1"/>
    <xf numFmtId="0" fontId="24" fillId="3" borderId="0" xfId="13" applyFill="1"/>
    <xf numFmtId="2" fontId="24" fillId="3" borderId="0" xfId="13" applyNumberFormat="1" applyFill="1"/>
    <xf numFmtId="0" fontId="24" fillId="12" borderId="0" xfId="13" applyFill="1"/>
    <xf numFmtId="2" fontId="55" fillId="12" borderId="0" xfId="13" applyNumberFormat="1" applyFont="1" applyFill="1"/>
    <xf numFmtId="2" fontId="24" fillId="12" borderId="0" xfId="13" applyNumberFormat="1" applyFill="1"/>
    <xf numFmtId="2" fontId="25" fillId="0" borderId="0" xfId="12" applyNumberFormat="1"/>
    <xf numFmtId="0" fontId="25" fillId="0" borderId="0" xfId="12" applyAlignment="1">
      <alignment horizontal="center"/>
    </xf>
    <xf numFmtId="2" fontId="24" fillId="0" borderId="0" xfId="12" applyNumberFormat="1" applyFont="1"/>
    <xf numFmtId="165" fontId="21" fillId="0" borderId="0" xfId="6" applyNumberFormat="1"/>
    <xf numFmtId="0" fontId="56" fillId="0" borderId="0" xfId="11" applyFont="1"/>
    <xf numFmtId="0" fontId="57" fillId="0" borderId="0" xfId="11" applyFont="1"/>
    <xf numFmtId="0" fontId="8" fillId="0" borderId="0" xfId="11" applyFont="1" applyAlignment="1">
      <alignment wrapText="1"/>
    </xf>
    <xf numFmtId="0" fontId="7" fillId="0" borderId="0" xfId="11" applyAlignment="1">
      <alignment wrapText="1"/>
    </xf>
    <xf numFmtId="1" fontId="21" fillId="0" borderId="0" xfId="6" applyNumberFormat="1"/>
    <xf numFmtId="0" fontId="7" fillId="0" borderId="0" xfId="3" applyAlignment="1">
      <alignment wrapText="1"/>
    </xf>
    <xf numFmtId="0" fontId="57" fillId="0" borderId="0" xfId="3" applyFont="1"/>
    <xf numFmtId="0" fontId="56" fillId="0" borderId="0" xfId="3" applyFont="1"/>
    <xf numFmtId="0" fontId="44" fillId="0" borderId="0" xfId="0" applyFont="1"/>
    <xf numFmtId="0" fontId="58" fillId="0" borderId="0" xfId="2" applyFont="1"/>
    <xf numFmtId="0" fontId="58" fillId="0" borderId="0" xfId="2" applyFont="1" applyAlignment="1">
      <alignment wrapText="1"/>
    </xf>
    <xf numFmtId="0" fontId="58" fillId="11" borderId="0" xfId="2" applyFont="1" applyFill="1"/>
    <xf numFmtId="0" fontId="60" fillId="0" borderId="0" xfId="2" applyFont="1"/>
    <xf numFmtId="0" fontId="58" fillId="0" borderId="0" xfId="2" quotePrefix="1" applyFont="1"/>
    <xf numFmtId="0" fontId="58" fillId="0" borderId="0" xfId="2" quotePrefix="1" applyFont="1" applyAlignment="1">
      <alignment wrapText="1"/>
    </xf>
    <xf numFmtId="0" fontId="58" fillId="0" borderId="0" xfId="2" applyFont="1" applyAlignment="1">
      <alignment horizontal="right"/>
    </xf>
    <xf numFmtId="0" fontId="58" fillId="0" borderId="11" xfId="2" applyFont="1" applyBorder="1" applyAlignment="1">
      <alignment vertical="center"/>
    </xf>
    <xf numFmtId="0" fontId="58" fillId="0" borderId="11" xfId="2" applyFont="1" applyBorder="1"/>
    <xf numFmtId="0" fontId="58" fillId="0" borderId="12" xfId="2" quotePrefix="1" applyFont="1" applyBorder="1"/>
    <xf numFmtId="0" fontId="58" fillId="0" borderId="12" xfId="2" quotePrefix="1" applyFont="1" applyBorder="1" applyAlignment="1">
      <alignment wrapText="1"/>
    </xf>
    <xf numFmtId="1" fontId="58" fillId="0" borderId="12" xfId="2" applyNumberFormat="1" applyFont="1" applyBorder="1" applyAlignment="1">
      <alignment horizontal="right" wrapText="1"/>
    </xf>
    <xf numFmtId="1" fontId="58" fillId="11" borderId="12" xfId="2" applyNumberFormat="1" applyFont="1" applyFill="1" applyBorder="1" applyAlignment="1">
      <alignment horizontal="right" wrapText="1"/>
    </xf>
    <xf numFmtId="1" fontId="58" fillId="14" borderId="12" xfId="2" applyNumberFormat="1" applyFont="1" applyFill="1" applyBorder="1" applyAlignment="1">
      <alignment horizontal="right" wrapText="1"/>
    </xf>
    <xf numFmtId="165" fontId="58" fillId="0" borderId="0" xfId="2" applyNumberFormat="1" applyFont="1" applyAlignment="1">
      <alignment horizontal="center"/>
    </xf>
    <xf numFmtId="165" fontId="58" fillId="11" borderId="0" xfId="2" applyNumberFormat="1" applyFont="1" applyFill="1" applyAlignment="1">
      <alignment horizontal="center"/>
    </xf>
    <xf numFmtId="165" fontId="58" fillId="14" borderId="0" xfId="2" applyNumberFormat="1" applyFont="1" applyFill="1" applyAlignment="1">
      <alignment horizontal="center"/>
    </xf>
    <xf numFmtId="0" fontId="62" fillId="0" borderId="0" xfId="2" applyFont="1"/>
    <xf numFmtId="0" fontId="62" fillId="10" borderId="0" xfId="2" applyFont="1" applyFill="1"/>
    <xf numFmtId="165" fontId="62" fillId="0" borderId="0" xfId="2" applyNumberFormat="1" applyFont="1" applyAlignment="1">
      <alignment horizontal="right"/>
    </xf>
    <xf numFmtId="165" fontId="62" fillId="14" borderId="0" xfId="2" applyNumberFormat="1" applyFont="1" applyFill="1" applyAlignment="1">
      <alignment horizontal="right"/>
    </xf>
    <xf numFmtId="165" fontId="58" fillId="0" borderId="0" xfId="2" applyNumberFormat="1" applyFont="1"/>
    <xf numFmtId="0" fontId="62" fillId="0" borderId="0" xfId="2" applyFont="1" applyAlignment="1">
      <alignment horizontal="left"/>
    </xf>
    <xf numFmtId="0" fontId="62" fillId="10" borderId="0" xfId="2" applyFont="1" applyFill="1" applyAlignment="1">
      <alignment horizontal="left"/>
    </xf>
    <xf numFmtId="0" fontId="62" fillId="10" borderId="0" xfId="2" applyFont="1" applyFill="1" applyAlignment="1">
      <alignment horizontal="left" vertical="top"/>
    </xf>
    <xf numFmtId="165" fontId="62" fillId="0" borderId="0" xfId="2" applyNumberFormat="1" applyFont="1"/>
    <xf numFmtId="0" fontId="58" fillId="11" borderId="0" xfId="2" applyFont="1" applyFill="1" applyAlignment="1">
      <alignment horizontal="left" indent="2"/>
    </xf>
    <xf numFmtId="0" fontId="58" fillId="10" borderId="0" xfId="2" applyFont="1" applyFill="1" applyAlignment="1">
      <alignment horizontal="left"/>
    </xf>
    <xf numFmtId="165" fontId="58" fillId="0" borderId="0" xfId="2" applyNumberFormat="1" applyFont="1" applyAlignment="1">
      <alignment horizontal="right"/>
    </xf>
    <xf numFmtId="165" fontId="58" fillId="14" borderId="0" xfId="2" applyNumberFormat="1" applyFont="1" applyFill="1" applyAlignment="1">
      <alignment horizontal="right"/>
    </xf>
    <xf numFmtId="0" fontId="58" fillId="0" borderId="0" xfId="2" applyFont="1" applyAlignment="1">
      <alignment horizontal="left" indent="3"/>
    </xf>
    <xf numFmtId="0" fontId="64" fillId="10" borderId="0" xfId="0" applyFont="1" applyFill="1"/>
    <xf numFmtId="0" fontId="62" fillId="11" borderId="0" xfId="2" applyFont="1" applyFill="1" applyAlignment="1">
      <alignment horizontal="left"/>
    </xf>
    <xf numFmtId="0" fontId="41" fillId="0" borderId="0" xfId="0" applyFont="1"/>
    <xf numFmtId="0" fontId="62" fillId="11" borderId="0" xfId="2" applyFont="1" applyFill="1" applyAlignment="1">
      <alignment horizontal="left" indent="1"/>
    </xf>
    <xf numFmtId="0" fontId="58" fillId="11" borderId="0" xfId="2" applyFont="1" applyFill="1" applyAlignment="1">
      <alignment horizontal="left" wrapText="1" indent="1"/>
    </xf>
    <xf numFmtId="0" fontId="58" fillId="11" borderId="0" xfId="2" applyFont="1" applyFill="1" applyAlignment="1">
      <alignment horizontal="left" indent="3"/>
    </xf>
    <xf numFmtId="0" fontId="58" fillId="11" borderId="0" xfId="2" applyFont="1" applyFill="1" applyAlignment="1">
      <alignment horizontal="left" vertical="center" indent="3"/>
    </xf>
    <xf numFmtId="0" fontId="58" fillId="0" borderId="0" xfId="2" applyFont="1" applyAlignment="1">
      <alignment horizontal="left" indent="2"/>
    </xf>
    <xf numFmtId="0" fontId="62" fillId="0" borderId="0" xfId="2" applyFont="1" applyAlignment="1">
      <alignment horizontal="left" indent="1"/>
    </xf>
    <xf numFmtId="0" fontId="48" fillId="0" borderId="0" xfId="0" applyFont="1"/>
    <xf numFmtId="0" fontId="58" fillId="0" borderId="0" xfId="2" applyFont="1" applyAlignment="1">
      <alignment horizontal="left" indent="1"/>
    </xf>
    <xf numFmtId="0" fontId="58" fillId="0" borderId="0" xfId="2" applyFont="1" applyAlignment="1">
      <alignment horizontal="left" wrapText="1"/>
    </xf>
    <xf numFmtId="165" fontId="62" fillId="14" borderId="12" xfId="2" applyNumberFormat="1" applyFont="1" applyFill="1" applyBorder="1" applyAlignment="1">
      <alignment horizontal="right"/>
    </xf>
    <xf numFmtId="165" fontId="58" fillId="11" borderId="0" xfId="2" applyNumberFormat="1" applyFont="1" applyFill="1" applyAlignment="1">
      <alignment horizontal="right"/>
    </xf>
    <xf numFmtId="0" fontId="58" fillId="0" borderId="11" xfId="2" applyFont="1" applyBorder="1" applyAlignment="1">
      <alignment horizontal="left" indent="1"/>
    </xf>
    <xf numFmtId="0" fontId="58" fillId="0" borderId="11" xfId="2" applyFont="1" applyBorder="1" applyAlignment="1">
      <alignment horizontal="left" wrapText="1"/>
    </xf>
    <xf numFmtId="165" fontId="58" fillId="0" borderId="11" xfId="2" applyNumberFormat="1" applyFont="1" applyBorder="1" applyAlignment="1">
      <alignment horizontal="right"/>
    </xf>
    <xf numFmtId="165" fontId="58" fillId="11" borderId="11" xfId="2" applyNumberFormat="1" applyFont="1" applyFill="1" applyBorder="1" applyAlignment="1">
      <alignment horizontal="right"/>
    </xf>
    <xf numFmtId="0" fontId="9" fillId="0" borderId="0" xfId="1"/>
    <xf numFmtId="0" fontId="0" fillId="0" borderId="0" xfId="0" applyAlignment="1">
      <alignment vertical="center"/>
    </xf>
    <xf numFmtId="0" fontId="30" fillId="0" borderId="0" xfId="0" applyFont="1"/>
    <xf numFmtId="0" fontId="59" fillId="0" borderId="0" xfId="2" applyFont="1" applyAlignment="1">
      <alignment vertical="top"/>
    </xf>
    <xf numFmtId="0" fontId="68" fillId="0" borderId="0" xfId="2" applyFont="1" applyAlignment="1">
      <alignment vertical="top"/>
    </xf>
    <xf numFmtId="0" fontId="68" fillId="11" borderId="0" xfId="2" applyFont="1" applyFill="1" applyAlignment="1">
      <alignment vertical="top"/>
    </xf>
    <xf numFmtId="0" fontId="69" fillId="11" borderId="0" xfId="2" applyFont="1" applyFill="1" applyAlignment="1">
      <alignment vertical="top"/>
    </xf>
    <xf numFmtId="0" fontId="70" fillId="11" borderId="0" xfId="2" applyFont="1" applyFill="1" applyAlignment="1">
      <alignment vertical="top"/>
    </xf>
    <xf numFmtId="0" fontId="70" fillId="0" borderId="0" xfId="2" applyFont="1" applyAlignment="1">
      <alignment vertical="top"/>
    </xf>
    <xf numFmtId="0" fontId="70" fillId="11" borderId="12" xfId="2" applyFont="1" applyFill="1" applyBorder="1" applyAlignment="1">
      <alignment vertical="top"/>
    </xf>
    <xf numFmtId="0" fontId="70" fillId="0" borderId="12" xfId="2" applyFont="1" applyBorder="1" applyAlignment="1">
      <alignment vertical="top"/>
    </xf>
    <xf numFmtId="0" fontId="58" fillId="0" borderId="0" xfId="2" quotePrefix="1" applyFont="1" applyAlignment="1">
      <alignment vertical="top"/>
    </xf>
    <xf numFmtId="0" fontId="58" fillId="0" borderId="0" xfId="2" applyFont="1" applyAlignment="1">
      <alignment vertical="top"/>
    </xf>
    <xf numFmtId="0" fontId="58" fillId="0" borderId="0" xfId="2" applyFont="1" applyAlignment="1">
      <alignment horizontal="right" vertical="top"/>
    </xf>
    <xf numFmtId="0" fontId="58" fillId="11" borderId="0" xfId="2" applyFont="1" applyFill="1" applyAlignment="1">
      <alignment vertical="top"/>
    </xf>
    <xf numFmtId="0" fontId="58" fillId="0" borderId="12" xfId="2" quotePrefix="1" applyFont="1" applyBorder="1" applyAlignment="1">
      <alignment vertical="top"/>
    </xf>
    <xf numFmtId="1" fontId="58" fillId="0" borderId="12" xfId="2" applyNumberFormat="1" applyFont="1" applyBorder="1" applyAlignment="1">
      <alignment horizontal="right" vertical="top"/>
    </xf>
    <xf numFmtId="1" fontId="58" fillId="11" borderId="12" xfId="2" applyNumberFormat="1" applyFont="1" applyFill="1" applyBorder="1" applyAlignment="1">
      <alignment horizontal="right" vertical="top"/>
    </xf>
    <xf numFmtId="1" fontId="58" fillId="14" borderId="12" xfId="2" applyNumberFormat="1" applyFont="1" applyFill="1" applyBorder="1" applyAlignment="1">
      <alignment horizontal="right" vertical="top"/>
    </xf>
    <xf numFmtId="165" fontId="58" fillId="0" borderId="0" xfId="2" applyNumberFormat="1" applyFont="1" applyAlignment="1">
      <alignment horizontal="center" vertical="top"/>
    </xf>
    <xf numFmtId="165" fontId="58" fillId="11" borderId="0" xfId="2" applyNumberFormat="1" applyFont="1" applyFill="1" applyAlignment="1">
      <alignment horizontal="center" vertical="top"/>
    </xf>
    <xf numFmtId="165" fontId="58" fillId="14" borderId="0" xfId="2" applyNumberFormat="1" applyFont="1" applyFill="1" applyAlignment="1">
      <alignment horizontal="center" vertical="top"/>
    </xf>
    <xf numFmtId="0" fontId="62" fillId="0" borderId="0" xfId="2" applyFont="1" applyAlignment="1">
      <alignment vertical="top"/>
    </xf>
    <xf numFmtId="0" fontId="72" fillId="10" borderId="0" xfId="0" applyFont="1" applyFill="1" applyAlignment="1">
      <alignment vertical="top"/>
    </xf>
    <xf numFmtId="165" fontId="62" fillId="0" borderId="0" xfId="2" applyNumberFormat="1" applyFont="1" applyAlignment="1">
      <alignment horizontal="right" vertical="top"/>
    </xf>
    <xf numFmtId="165" fontId="62" fillId="14" borderId="0" xfId="2" applyNumberFormat="1" applyFont="1" applyFill="1" applyAlignment="1">
      <alignment horizontal="right" vertical="top"/>
    </xf>
    <xf numFmtId="0" fontId="58" fillId="11" borderId="0" xfId="2" applyFont="1" applyFill="1" applyAlignment="1">
      <alignment horizontal="left" vertical="top"/>
    </xf>
    <xf numFmtId="0" fontId="58" fillId="10" borderId="0" xfId="2" applyFont="1" applyFill="1" applyAlignment="1">
      <alignment horizontal="left" vertical="top"/>
    </xf>
    <xf numFmtId="0" fontId="62" fillId="0" borderId="0" xfId="2" applyFont="1" applyAlignment="1">
      <alignment horizontal="left" vertical="top"/>
    </xf>
    <xf numFmtId="165" fontId="58" fillId="0" borderId="0" xfId="2" applyNumberFormat="1" applyFont="1" applyAlignment="1">
      <alignment horizontal="right" vertical="top"/>
    </xf>
    <xf numFmtId="165" fontId="58" fillId="14" borderId="0" xfId="2" applyNumberFormat="1" applyFont="1" applyFill="1" applyAlignment="1">
      <alignment horizontal="right" vertical="top"/>
    </xf>
    <xf numFmtId="0" fontId="58" fillId="0" borderId="0" xfId="2" applyFont="1" applyAlignment="1">
      <alignment horizontal="left" vertical="top" indent="1"/>
    </xf>
    <xf numFmtId="0" fontId="58" fillId="11" borderId="0" xfId="2" applyFont="1" applyFill="1" applyAlignment="1">
      <alignment horizontal="left" vertical="top" indent="1"/>
    </xf>
    <xf numFmtId="165" fontId="58" fillId="11" borderId="0" xfId="2" applyNumberFormat="1" applyFont="1" applyFill="1" applyAlignment="1">
      <alignment horizontal="right" vertical="top"/>
    </xf>
    <xf numFmtId="165" fontId="62" fillId="11" borderId="0" xfId="2" applyNumberFormat="1" applyFont="1" applyFill="1" applyAlignment="1">
      <alignment horizontal="right"/>
    </xf>
    <xf numFmtId="165" fontId="62" fillId="11" borderId="0" xfId="2" applyNumberFormat="1" applyFont="1" applyFill="1" applyAlignment="1">
      <alignment horizontal="right" vertical="top"/>
    </xf>
    <xf numFmtId="0" fontId="58" fillId="11" borderId="0" xfId="2" applyFont="1" applyFill="1" applyAlignment="1">
      <alignment horizontal="left" vertical="top" indent="2"/>
    </xf>
    <xf numFmtId="0" fontId="58" fillId="11" borderId="0" xfId="2" applyFont="1" applyFill="1" applyAlignment="1">
      <alignment horizontal="left" vertical="top" indent="3"/>
    </xf>
    <xf numFmtId="0" fontId="58" fillId="11" borderId="0" xfId="2" applyFont="1" applyFill="1" applyAlignment="1">
      <alignment horizontal="left" vertical="center" indent="2"/>
    </xf>
    <xf numFmtId="165" fontId="73" fillId="0" borderId="0" xfId="2" applyNumberFormat="1" applyFont="1"/>
    <xf numFmtId="0" fontId="73" fillId="0" borderId="0" xfId="2" applyFont="1"/>
    <xf numFmtId="0" fontId="62" fillId="11" borderId="0" xfId="2" applyFont="1" applyFill="1" applyAlignment="1">
      <alignment horizontal="left" vertical="top"/>
    </xf>
    <xf numFmtId="0" fontId="62" fillId="10" borderId="0" xfId="2" applyFont="1" applyFill="1" applyAlignment="1">
      <alignment vertical="top"/>
    </xf>
    <xf numFmtId="0" fontId="62" fillId="11" borderId="0" xfId="2" applyFont="1" applyFill="1" applyAlignment="1">
      <alignment vertical="top"/>
    </xf>
    <xf numFmtId="165" fontId="58" fillId="14" borderId="12" xfId="2" applyNumberFormat="1" applyFont="1" applyFill="1" applyBorder="1" applyAlignment="1">
      <alignment horizontal="right" vertical="top"/>
    </xf>
    <xf numFmtId="0" fontId="58" fillId="0" borderId="0" xfId="2" applyFont="1" applyAlignment="1">
      <alignment horizontal="left" vertical="top"/>
    </xf>
    <xf numFmtId="0" fontId="58" fillId="0" borderId="11" xfId="2" applyFont="1" applyBorder="1" applyAlignment="1">
      <alignment horizontal="left" vertical="top"/>
    </xf>
    <xf numFmtId="165" fontId="58" fillId="0" borderId="11" xfId="2" applyNumberFormat="1" applyFont="1" applyBorder="1" applyAlignment="1">
      <alignment horizontal="right" vertical="top"/>
    </xf>
    <xf numFmtId="0" fontId="58" fillId="0" borderId="11" xfId="2" applyFont="1" applyBorder="1" applyAlignment="1">
      <alignment vertical="top"/>
    </xf>
    <xf numFmtId="0" fontId="9" fillId="3" borderId="4" xfId="1" applyFill="1" applyBorder="1" applyAlignment="1">
      <alignment vertical="top"/>
    </xf>
    <xf numFmtId="14" fontId="3" fillId="0" borderId="0" xfId="19" applyNumberFormat="1"/>
    <xf numFmtId="0" fontId="3" fillId="0" borderId="0" xfId="19"/>
    <xf numFmtId="0" fontId="3" fillId="3" borderId="0" xfId="19" applyFill="1"/>
    <xf numFmtId="0" fontId="3" fillId="4" borderId="0" xfId="19" applyFill="1"/>
    <xf numFmtId="0" fontId="74" fillId="0" borderId="0" xfId="20"/>
    <xf numFmtId="0" fontId="45" fillId="4" borderId="0" xfId="19" applyFont="1" applyFill="1"/>
    <xf numFmtId="14" fontId="45" fillId="4" borderId="0" xfId="19" applyNumberFormat="1" applyFont="1" applyFill="1"/>
    <xf numFmtId="14" fontId="3" fillId="15" borderId="0" xfId="19" applyNumberFormat="1" applyFill="1"/>
    <xf numFmtId="0" fontId="3" fillId="15" borderId="0" xfId="19" applyFill="1"/>
    <xf numFmtId="0" fontId="3" fillId="0" borderId="0" xfId="19" applyAlignment="1">
      <alignment wrapText="1"/>
    </xf>
    <xf numFmtId="0" fontId="3" fillId="0" borderId="0" xfId="19" applyAlignment="1">
      <alignment vertical="center" wrapText="1"/>
    </xf>
    <xf numFmtId="0" fontId="3" fillId="5" borderId="0" xfId="19" applyFill="1"/>
    <xf numFmtId="0" fontId="0" fillId="0" borderId="0" xfId="0" applyAlignment="1">
      <alignment horizontal="center"/>
    </xf>
    <xf numFmtId="0" fontId="2" fillId="0" borderId="0" xfId="21"/>
    <xf numFmtId="0" fontId="2" fillId="0" borderId="0" xfId="21" applyAlignment="1">
      <alignment horizontal="center"/>
    </xf>
    <xf numFmtId="0" fontId="10" fillId="0" borderId="0" xfId="22"/>
    <xf numFmtId="0" fontId="2" fillId="11" borderId="0" xfId="21" applyFill="1"/>
    <xf numFmtId="0" fontId="21" fillId="0" borderId="0" xfId="6" applyFill="1"/>
    <xf numFmtId="0" fontId="33" fillId="0" borderId="0" xfId="6" applyFont="1" applyFill="1"/>
    <xf numFmtId="165" fontId="33" fillId="0" borderId="0" xfId="6" applyNumberFormat="1" applyFont="1" applyFill="1"/>
    <xf numFmtId="0" fontId="36" fillId="0" borderId="0" xfId="6" applyFont="1" applyFill="1"/>
    <xf numFmtId="1" fontId="33" fillId="0" borderId="0" xfId="6" applyNumberFormat="1" applyFont="1" applyFill="1"/>
    <xf numFmtId="1" fontId="36" fillId="0" borderId="0" xfId="6" applyNumberFormat="1" applyFont="1" applyFill="1"/>
    <xf numFmtId="166" fontId="33" fillId="0" borderId="0" xfId="6" applyNumberFormat="1" applyFont="1" applyFill="1"/>
    <xf numFmtId="165" fontId="36" fillId="0" borderId="0" xfId="6" applyNumberFormat="1" applyFont="1" applyFill="1"/>
    <xf numFmtId="168" fontId="33" fillId="0" borderId="0" xfId="6" applyNumberFormat="1" applyFont="1" applyFill="1"/>
    <xf numFmtId="2" fontId="36" fillId="0" borderId="0" xfId="6" applyNumberFormat="1" applyFont="1" applyFill="1"/>
    <xf numFmtId="2" fontId="33" fillId="0" borderId="0" xfId="6" applyNumberFormat="1" applyFont="1" applyFill="1"/>
    <xf numFmtId="169" fontId="33" fillId="0" borderId="0" xfId="6" applyNumberFormat="1" applyFont="1" applyFill="1"/>
    <xf numFmtId="166" fontId="36" fillId="0" borderId="0" xfId="6" applyNumberFormat="1" applyFont="1" applyFill="1"/>
    <xf numFmtId="15" fontId="1" fillId="0" borderId="0" xfId="23" applyNumberFormat="1"/>
    <xf numFmtId="0" fontId="1" fillId="0" borderId="0" xfId="23"/>
    <xf numFmtId="14" fontId="1" fillId="0" borderId="0" xfId="23" applyNumberFormat="1"/>
    <xf numFmtId="0" fontId="1" fillId="0" borderId="0" xfId="23" quotePrefix="1"/>
    <xf numFmtId="0" fontId="1" fillId="4" borderId="0" xfId="23" applyFill="1"/>
    <xf numFmtId="0" fontId="44" fillId="0" borderId="0" xfId="0" applyFont="1" applyFill="1" applyAlignment="1">
      <alignment horizontal="center"/>
    </xf>
    <xf numFmtId="0" fontId="0" fillId="0" borderId="0" xfId="0" applyFill="1"/>
    <xf numFmtId="0" fontId="75" fillId="4" borderId="0" xfId="0" applyFont="1" applyFill="1"/>
    <xf numFmtId="0" fontId="1" fillId="0" borderId="0" xfId="23" applyAlignment="1">
      <alignment horizontal="center"/>
    </xf>
    <xf numFmtId="0" fontId="1" fillId="11" borderId="0" xfId="23" applyFill="1"/>
    <xf numFmtId="0" fontId="25" fillId="0" borderId="0" xfId="12"/>
    <xf numFmtId="0" fontId="24" fillId="0" borderId="0" xfId="13"/>
    <xf numFmtId="2" fontId="24" fillId="0" borderId="0" xfId="13" applyNumberFormat="1"/>
    <xf numFmtId="2" fontId="55" fillId="0" borderId="0" xfId="13" applyNumberFormat="1" applyFont="1"/>
    <xf numFmtId="0" fontId="24" fillId="12" borderId="0" xfId="13" applyFill="1"/>
    <xf numFmtId="2" fontId="55" fillId="12" borderId="0" xfId="13" applyNumberFormat="1" applyFont="1" applyFill="1"/>
    <xf numFmtId="2" fontId="24" fillId="12" borderId="0" xfId="13" applyNumberFormat="1" applyFill="1"/>
    <xf numFmtId="0" fontId="24" fillId="12" borderId="0" xfId="13" applyFont="1" applyFill="1"/>
    <xf numFmtId="2" fontId="24" fillId="12" borderId="0" xfId="13" applyNumberFormat="1" applyFont="1" applyFill="1"/>
    <xf numFmtId="0" fontId="1" fillId="0" borderId="0" xfId="23" applyFill="1"/>
    <xf numFmtId="0" fontId="10" fillId="0" borderId="0" xfId="6" applyFont="1" applyAlignment="1">
      <alignment wrapText="1"/>
    </xf>
    <xf numFmtId="0" fontId="21" fillId="0" borderId="0" xfId="6" applyAlignment="1">
      <alignment wrapText="1"/>
    </xf>
    <xf numFmtId="0" fontId="68" fillId="4" borderId="0" xfId="6" applyFont="1" applyFill="1"/>
    <xf numFmtId="0" fontId="21" fillId="11" borderId="0" xfId="6" applyFill="1"/>
    <xf numFmtId="0" fontId="10" fillId="6" borderId="0" xfId="6" applyFont="1" applyFill="1"/>
    <xf numFmtId="0" fontId="21" fillId="6" borderId="0" xfId="6" applyFill="1"/>
    <xf numFmtId="1" fontId="21" fillId="6" borderId="0" xfId="6" applyNumberFormat="1" applyFill="1"/>
    <xf numFmtId="2" fontId="21" fillId="6" borderId="0" xfId="6" applyNumberFormat="1" applyFill="1"/>
    <xf numFmtId="0" fontId="45" fillId="4" borderId="0" xfId="6" applyFont="1" applyFill="1"/>
    <xf numFmtId="14" fontId="25" fillId="0" borderId="0" xfId="12" applyNumberFormat="1"/>
    <xf numFmtId="0" fontId="1" fillId="13" borderId="0" xfId="23" applyFill="1"/>
    <xf numFmtId="2" fontId="1" fillId="0" borderId="0" xfId="23" applyNumberFormat="1"/>
    <xf numFmtId="166" fontId="1" fillId="0" borderId="0" xfId="23" applyNumberFormat="1"/>
    <xf numFmtId="0" fontId="11" fillId="3" borderId="4" xfId="2" applyFont="1" applyFill="1" applyBorder="1" applyAlignment="1">
      <alignment horizontal="center" vertical="top"/>
    </xf>
    <xf numFmtId="0" fontId="11" fillId="3" borderId="0" xfId="2" applyFont="1" applyFill="1" applyAlignment="1">
      <alignment horizontal="center" vertical="top"/>
    </xf>
    <xf numFmtId="0" fontId="11" fillId="3" borderId="5" xfId="2" applyFont="1" applyFill="1" applyBorder="1" applyAlignment="1">
      <alignment horizontal="center" vertical="top"/>
    </xf>
    <xf numFmtId="0" fontId="16" fillId="3" borderId="4" xfId="4" applyFont="1" applyFill="1" applyBorder="1" applyAlignment="1" applyProtection="1">
      <alignment horizontal="left" vertical="top" wrapText="1"/>
    </xf>
    <xf numFmtId="0" fontId="16" fillId="3" borderId="0" xfId="4" applyFont="1" applyFill="1" applyBorder="1" applyAlignment="1" applyProtection="1">
      <alignment horizontal="left" vertical="top" wrapText="1"/>
    </xf>
    <xf numFmtId="0" fontId="16" fillId="3" borderId="5" xfId="4" applyFont="1" applyFill="1" applyBorder="1" applyAlignment="1" applyProtection="1">
      <alignment horizontal="left" vertical="top" wrapText="1"/>
    </xf>
    <xf numFmtId="0" fontId="12" fillId="3" borderId="4" xfId="2" applyFont="1" applyFill="1" applyBorder="1" applyAlignment="1">
      <alignment horizontal="center" vertical="top"/>
    </xf>
    <xf numFmtId="0" fontId="12" fillId="3" borderId="0" xfId="2" applyFont="1" applyFill="1" applyAlignment="1">
      <alignment horizontal="center" vertical="top"/>
    </xf>
    <xf numFmtId="0" fontId="12" fillId="3" borderId="5" xfId="2" applyFont="1" applyFill="1" applyBorder="1" applyAlignment="1">
      <alignment horizontal="center" vertical="top"/>
    </xf>
    <xf numFmtId="0" fontId="12" fillId="3" borderId="4" xfId="2" applyFont="1" applyFill="1" applyBorder="1" applyAlignment="1">
      <alignment horizontal="center" vertical="top" wrapText="1"/>
    </xf>
    <xf numFmtId="0" fontId="13" fillId="3" borderId="0" xfId="3" applyFont="1" applyFill="1" applyAlignment="1">
      <alignment vertical="top" wrapText="1"/>
    </xf>
    <xf numFmtId="0" fontId="13" fillId="3" borderId="5" xfId="3" applyFont="1" applyFill="1" applyBorder="1" applyAlignment="1">
      <alignment vertical="top" wrapText="1"/>
    </xf>
    <xf numFmtId="0" fontId="11" fillId="3" borderId="4" xfId="2" applyFont="1" applyFill="1" applyBorder="1" applyAlignment="1">
      <alignment horizontal="center" vertical="top" wrapText="1"/>
    </xf>
    <xf numFmtId="0" fontId="11" fillId="3" borderId="0" xfId="2" applyFont="1" applyFill="1" applyAlignment="1">
      <alignment horizontal="center" vertical="top" wrapText="1"/>
    </xf>
    <xf numFmtId="0" fontId="11" fillId="3" borderId="5" xfId="2" applyFont="1" applyFill="1" applyBorder="1" applyAlignment="1">
      <alignment horizontal="center" vertical="top" wrapText="1"/>
    </xf>
    <xf numFmtId="0" fontId="13" fillId="3" borderId="4" xfId="3" applyFont="1" applyFill="1" applyBorder="1" applyAlignment="1">
      <alignment horizontal="center" vertical="top" wrapText="1"/>
    </xf>
    <xf numFmtId="0" fontId="13" fillId="3" borderId="0" xfId="3" applyFont="1" applyFill="1" applyAlignment="1">
      <alignment horizontal="center" vertical="top" wrapText="1"/>
    </xf>
    <xf numFmtId="0" fontId="13" fillId="3" borderId="5" xfId="3" applyFont="1" applyFill="1" applyBorder="1" applyAlignment="1">
      <alignment horizontal="center" vertical="top" wrapText="1"/>
    </xf>
    <xf numFmtId="0" fontId="13" fillId="3" borderId="4" xfId="4" applyFont="1" applyFill="1" applyBorder="1" applyAlignment="1" applyProtection="1">
      <alignment horizontal="center"/>
    </xf>
    <xf numFmtId="0" fontId="13" fillId="3" borderId="0" xfId="4" applyFont="1" applyFill="1" applyBorder="1" applyAlignment="1" applyProtection="1">
      <alignment horizontal="center"/>
    </xf>
    <xf numFmtId="0" fontId="13" fillId="3" borderId="5" xfId="4" applyFont="1" applyFill="1" applyBorder="1" applyAlignment="1" applyProtection="1">
      <alignment horizontal="center"/>
    </xf>
    <xf numFmtId="0" fontId="11" fillId="3" borderId="4" xfId="2" applyFont="1" applyFill="1" applyBorder="1" applyAlignment="1">
      <alignment horizontal="left" vertical="top" wrapText="1"/>
    </xf>
    <xf numFmtId="0" fontId="11" fillId="3" borderId="0" xfId="2" applyFont="1" applyFill="1" applyAlignment="1">
      <alignment horizontal="left" vertical="top" wrapText="1"/>
    </xf>
    <xf numFmtId="0" fontId="11" fillId="3" borderId="5" xfId="2" applyFont="1" applyFill="1" applyBorder="1" applyAlignment="1">
      <alignment horizontal="left" vertical="top" wrapText="1"/>
    </xf>
    <xf numFmtId="0" fontId="13" fillId="3" borderId="4" xfId="4" applyFont="1" applyFill="1" applyBorder="1" applyAlignment="1" applyProtection="1">
      <alignment horizontal="right"/>
    </xf>
    <xf numFmtId="0" fontId="13" fillId="3" borderId="0" xfId="4" applyFont="1" applyFill="1" applyBorder="1" applyAlignment="1" applyProtection="1">
      <alignment horizontal="right"/>
    </xf>
    <xf numFmtId="0" fontId="12" fillId="3" borderId="4" xfId="2" applyFont="1" applyFill="1" applyBorder="1" applyAlignment="1">
      <alignment horizontal="center"/>
    </xf>
    <xf numFmtId="0" fontId="12" fillId="3" borderId="0" xfId="2" applyFont="1" applyFill="1" applyAlignment="1">
      <alignment horizontal="center"/>
    </xf>
    <xf numFmtId="0" fontId="12" fillId="3" borderId="5" xfId="2" applyFont="1" applyFill="1" applyBorder="1" applyAlignment="1">
      <alignment horizontal="center"/>
    </xf>
    <xf numFmtId="0" fontId="11" fillId="3" borderId="4" xfId="2" applyFont="1" applyFill="1" applyBorder="1" applyAlignment="1">
      <alignment horizontal="center" wrapText="1"/>
    </xf>
    <xf numFmtId="0" fontId="12" fillId="3" borderId="0" xfId="2" applyFont="1" applyFill="1" applyAlignment="1">
      <alignment horizontal="center" wrapText="1"/>
    </xf>
    <xf numFmtId="0" fontId="12" fillId="3" borderId="5" xfId="2" applyFont="1" applyFill="1" applyBorder="1" applyAlignment="1">
      <alignment horizontal="center" wrapText="1"/>
    </xf>
    <xf numFmtId="0" fontId="11" fillId="3" borderId="4" xfId="2" applyFont="1" applyFill="1" applyBorder="1" applyAlignment="1">
      <alignment horizontal="left" vertical="top" wrapText="1" indent="1"/>
    </xf>
    <xf numFmtId="0" fontId="11" fillId="3" borderId="0" xfId="2" applyFont="1" applyFill="1" applyAlignment="1">
      <alignment horizontal="left" vertical="top" wrapText="1" indent="1"/>
    </xf>
    <xf numFmtId="0" fontId="11" fillId="3" borderId="5" xfId="2" applyFont="1" applyFill="1" applyBorder="1" applyAlignment="1">
      <alignment horizontal="left" vertical="top" wrapText="1" indent="1"/>
    </xf>
    <xf numFmtId="0" fontId="2" fillId="0" borderId="0" xfId="21" applyAlignment="1">
      <alignment horizontal="center"/>
    </xf>
    <xf numFmtId="15" fontId="1" fillId="0" borderId="0" xfId="23" applyNumberFormat="1" applyAlignment="1">
      <alignment horizontal="center"/>
    </xf>
    <xf numFmtId="0" fontId="34" fillId="0" borderId="9" xfId="3" applyFont="1" applyBorder="1" applyAlignment="1">
      <alignment horizontal="center"/>
    </xf>
    <xf numFmtId="0" fontId="33" fillId="0" borderId="10" xfId="3" applyFont="1" applyBorder="1" applyAlignment="1">
      <alignment horizontal="center"/>
    </xf>
    <xf numFmtId="0" fontId="25" fillId="0" borderId="0" xfId="12" applyAlignment="1">
      <alignment horizontal="center"/>
    </xf>
    <xf numFmtId="0" fontId="1" fillId="0" borderId="0" xfId="23" applyAlignment="1">
      <alignment horizontal="center"/>
    </xf>
    <xf numFmtId="0" fontId="7" fillId="0" borderId="0" xfId="11" applyAlignment="1">
      <alignment horizontal="center" wrapText="1"/>
    </xf>
    <xf numFmtId="0" fontId="7" fillId="0" borderId="0" xfId="11" applyAlignment="1">
      <alignment horizontal="center"/>
    </xf>
    <xf numFmtId="0" fontId="0" fillId="0" borderId="0" xfId="0" applyAlignment="1">
      <alignment horizontal="center"/>
    </xf>
    <xf numFmtId="0" fontId="38" fillId="0" borderId="0" xfId="2" applyFont="1" applyAlignment="1">
      <alignment horizontal="left" vertical="top" wrapText="1"/>
    </xf>
    <xf numFmtId="0" fontId="66" fillId="0" borderId="0" xfId="0" applyFont="1" applyAlignment="1">
      <alignment horizontal="left" wrapText="1"/>
    </xf>
    <xf numFmtId="0" fontId="59" fillId="0" borderId="0" xfId="2" applyFont="1" applyAlignment="1">
      <alignment horizontal="left"/>
    </xf>
    <xf numFmtId="0" fontId="61" fillId="11" borderId="12" xfId="2" applyFont="1" applyFill="1" applyBorder="1" applyAlignment="1">
      <alignment horizontal="center"/>
    </xf>
    <xf numFmtId="0" fontId="61" fillId="11" borderId="0" xfId="2" applyFont="1" applyFill="1" applyAlignment="1">
      <alignment horizontal="center"/>
    </xf>
    <xf numFmtId="0" fontId="58" fillId="0" borderId="11" xfId="2" applyFont="1" applyBorder="1" applyAlignment="1">
      <alignment horizontal="center" vertical="center"/>
    </xf>
    <xf numFmtId="0" fontId="38" fillId="11" borderId="0" xfId="2" applyFont="1" applyFill="1" applyAlignment="1">
      <alignment horizontal="left" vertical="top"/>
    </xf>
    <xf numFmtId="0" fontId="38" fillId="11" borderId="0" xfId="2" applyFont="1" applyFill="1" applyAlignment="1">
      <alignment horizontal="left" vertical="top" wrapText="1"/>
    </xf>
    <xf numFmtId="0" fontId="66" fillId="0" borderId="0" xfId="0" applyFont="1" applyAlignment="1">
      <alignment horizontal="left" vertical="top" wrapText="1"/>
    </xf>
    <xf numFmtId="0" fontId="66" fillId="11" borderId="0" xfId="0" applyFont="1" applyFill="1" applyAlignment="1">
      <alignment horizontal="left" vertical="top" wrapText="1"/>
    </xf>
    <xf numFmtId="0" fontId="38" fillId="0" borderId="0" xfId="2" applyFont="1" applyAlignment="1">
      <alignment horizontal="left" vertical="top"/>
    </xf>
    <xf numFmtId="2" fontId="0" fillId="0" borderId="0" xfId="0" applyNumberFormat="1"/>
  </cellXfs>
  <cellStyles count="25">
    <cellStyle name="Comma 2" xfId="8" xr:uid="{2F3BF160-751A-4C3E-91BA-BE5F709A1EC0}"/>
    <cellStyle name="Hyperlink" xfId="1" builtinId="8"/>
    <cellStyle name="Hyperlink 2" xfId="5" xr:uid="{7E6F375C-456E-4283-BA92-D03BCB59AF4D}"/>
    <cellStyle name="Hyperlink 4" xfId="4" xr:uid="{A78FB0EC-8018-4AD8-A067-554AFBFF0D0F}"/>
    <cellStyle name="Normal" xfId="0" builtinId="0"/>
    <cellStyle name="Normal 10" xfId="21" xr:uid="{2036D7DE-465B-4930-809A-0946276316EC}"/>
    <cellStyle name="Normal 1085" xfId="11" xr:uid="{AFF13DB9-7450-402A-8506-53699475C257}"/>
    <cellStyle name="Normal 11" xfId="23" xr:uid="{3BA315B5-7A09-4A7D-9954-0D5C5C51F16A}"/>
    <cellStyle name="Normal 2" xfId="3" xr:uid="{71A2717C-0FBD-409E-A6FF-ABD354232CC4}"/>
    <cellStyle name="Normal 2 2" xfId="7" xr:uid="{3B25E500-1E35-419B-B53D-8D825D051D6B}"/>
    <cellStyle name="Normal 2 2 2" xfId="2" xr:uid="{353188EB-A197-4887-B8F5-0566588E9302}"/>
    <cellStyle name="Normal 2 2 2 2" xfId="16" xr:uid="{886F5224-B418-4BF5-9A3E-E2E022B6526D}"/>
    <cellStyle name="Normal 2 2 2 3" xfId="18" xr:uid="{1D834431-0370-4769-805E-2A4E8154313F}"/>
    <cellStyle name="Normal 2 3" xfId="24" xr:uid="{6CBFD46D-60CD-4813-909A-CE168E13115E}"/>
    <cellStyle name="Normal 3" xfId="6" xr:uid="{CD09BC50-F26D-4390-86D0-F9BB41C73C3C}"/>
    <cellStyle name="Normal 3 2" xfId="13" xr:uid="{9E96FC1C-4EEF-4A52-9B95-135B654E5622}"/>
    <cellStyle name="Normal 4" xfId="9" xr:uid="{54B9665E-ADEA-499F-BFDB-ACACE847A6D3}"/>
    <cellStyle name="Normal 4 2" xfId="22" xr:uid="{8E9ED3B9-8E00-4E3B-B8BB-9D4E51C986DC}"/>
    <cellStyle name="Normal 5" xfId="12" xr:uid="{0EB0F2A4-D580-4C22-8547-53EBCCAEB4EC}"/>
    <cellStyle name="Normal 6" xfId="14" xr:uid="{944AD688-42A8-45DC-9AA3-33F903FC76E3}"/>
    <cellStyle name="Normal 7" xfId="15" xr:uid="{458EDB60-AC9D-4440-B74B-FE4C9855023F}"/>
    <cellStyle name="Normal 8" xfId="17" xr:uid="{C24268B9-C330-417C-9269-2D68D1D5E687}"/>
    <cellStyle name="Normal 8 2" xfId="20" xr:uid="{6729DC97-E632-47ED-B3AD-5D3448C00151}"/>
    <cellStyle name="Normal 9" xfId="19" xr:uid="{70E671B7-34E4-4963-9C07-65089369C4D0}"/>
    <cellStyle name="Percent 2" xfId="10" xr:uid="{3BBE8EDC-A26C-4744-BF30-AABBA4CC1FD8}"/>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2" defaultPivotStyle="PivotStyleLight16"/>
  <colors>
    <mruColors>
      <color rgb="FF548235"/>
      <color rgb="FFFF9933"/>
      <color rgb="FF6A4A85"/>
      <color rgb="FF005DA6"/>
      <color rgb="FFFF0000"/>
      <color rgb="FFBDD7EE"/>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7.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80549705533524E-2"/>
          <c:y val="3.5387234833020267E-2"/>
          <c:w val="0.85284311070791941"/>
          <c:h val="0.8380521994315564"/>
        </c:manualLayout>
      </c:layout>
      <c:lineChart>
        <c:grouping val="standard"/>
        <c:varyColors val="0"/>
        <c:ser>
          <c:idx val="3"/>
          <c:order val="1"/>
          <c:tx>
            <c:strRef>
              <c:f>'Figure 1.1.1'!$F$3</c:f>
              <c:strCache>
                <c:ptCount val="1"/>
                <c:pt idx="0">
                  <c:v>VIX Index</c:v>
                </c:pt>
              </c:strCache>
            </c:strRef>
          </c:tx>
          <c:spPr>
            <a:ln w="28575">
              <a:solidFill>
                <a:schemeClr val="accent1"/>
              </a:solidFill>
            </a:ln>
          </c:spPr>
          <c:marker>
            <c:symbol val="none"/>
          </c:marker>
          <c:cat>
            <c:numRef>
              <c:f>'Figure 1.1.1'!$A$2:$A$365</c:f>
              <c:numCache>
                <c:formatCode>m/d/yyyy</c:formatCode>
                <c:ptCount val="364"/>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pt idx="336">
                  <c:v>44927</c:v>
                </c:pt>
                <c:pt idx="337">
                  <c:v>44958</c:v>
                </c:pt>
                <c:pt idx="338">
                  <c:v>44986</c:v>
                </c:pt>
                <c:pt idx="339">
                  <c:v>45017</c:v>
                </c:pt>
                <c:pt idx="340">
                  <c:v>45047</c:v>
                </c:pt>
                <c:pt idx="341">
                  <c:v>45078</c:v>
                </c:pt>
                <c:pt idx="342">
                  <c:v>45108</c:v>
                </c:pt>
                <c:pt idx="343">
                  <c:v>45139</c:v>
                </c:pt>
                <c:pt idx="344">
                  <c:v>45170</c:v>
                </c:pt>
                <c:pt idx="345">
                  <c:v>45200</c:v>
                </c:pt>
                <c:pt idx="346">
                  <c:v>45231</c:v>
                </c:pt>
                <c:pt idx="347">
                  <c:v>45261</c:v>
                </c:pt>
                <c:pt idx="348">
                  <c:v>45292</c:v>
                </c:pt>
                <c:pt idx="349">
                  <c:v>45323</c:v>
                </c:pt>
                <c:pt idx="350">
                  <c:v>45352</c:v>
                </c:pt>
                <c:pt idx="351">
                  <c:v>45383</c:v>
                </c:pt>
                <c:pt idx="352">
                  <c:v>45413</c:v>
                </c:pt>
                <c:pt idx="353">
                  <c:v>45444</c:v>
                </c:pt>
                <c:pt idx="354">
                  <c:v>45474</c:v>
                </c:pt>
                <c:pt idx="355">
                  <c:v>45505</c:v>
                </c:pt>
                <c:pt idx="356">
                  <c:v>45536</c:v>
                </c:pt>
                <c:pt idx="357">
                  <c:v>45566</c:v>
                </c:pt>
                <c:pt idx="358">
                  <c:v>45597</c:v>
                </c:pt>
                <c:pt idx="359">
                  <c:v>45627</c:v>
                </c:pt>
                <c:pt idx="360">
                  <c:v>45658</c:v>
                </c:pt>
                <c:pt idx="361">
                  <c:v>45689</c:v>
                </c:pt>
                <c:pt idx="362">
                  <c:v>45717</c:v>
                </c:pt>
                <c:pt idx="363">
                  <c:v>45748</c:v>
                </c:pt>
              </c:numCache>
            </c:numRef>
          </c:cat>
          <c:val>
            <c:numRef>
              <c:f>'Figure 1.1.1'!$D$2:$D$365</c:f>
              <c:numCache>
                <c:formatCode>General</c:formatCode>
                <c:ptCount val="364"/>
                <c:pt idx="0">
                  <c:v>61.470074986113353</c:v>
                </c:pt>
                <c:pt idx="1">
                  <c:v>57.442182502735598</c:v>
                </c:pt>
                <c:pt idx="2">
                  <c:v>60.930389029000033</c:v>
                </c:pt>
                <c:pt idx="3">
                  <c:v>62.313157277436424</c:v>
                </c:pt>
                <c:pt idx="4">
                  <c:v>61.428124547686458</c:v>
                </c:pt>
                <c:pt idx="5">
                  <c:v>59.579703679325455</c:v>
                </c:pt>
                <c:pt idx="6">
                  <c:v>62.670572958956683</c:v>
                </c:pt>
                <c:pt idx="7">
                  <c:v>64.094161864619409</c:v>
                </c:pt>
                <c:pt idx="8">
                  <c:v>60.381900125151091</c:v>
                </c:pt>
                <c:pt idx="9">
                  <c:v>71.901750674938825</c:v>
                </c:pt>
                <c:pt idx="10">
                  <c:v>62.445449779305498</c:v>
                </c:pt>
                <c:pt idx="11">
                  <c:v>58.836920761411427</c:v>
                </c:pt>
                <c:pt idx="12">
                  <c:v>67.476467216695269</c:v>
                </c:pt>
                <c:pt idx="13">
                  <c:v>75.285817747482469</c:v>
                </c:pt>
                <c:pt idx="14">
                  <c:v>88.954658095011425</c:v>
                </c:pt>
                <c:pt idx="15">
                  <c:v>83.009402937485802</c:v>
                </c:pt>
                <c:pt idx="16">
                  <c:v>80.861583849654181</c:v>
                </c:pt>
                <c:pt idx="17">
                  <c:v>82.106763917380107</c:v>
                </c:pt>
                <c:pt idx="18">
                  <c:v>90.037673160446261</c:v>
                </c:pt>
                <c:pt idx="19">
                  <c:v>78.928936907242246</c:v>
                </c:pt>
                <c:pt idx="20">
                  <c:v>83.023234658269445</c:v>
                </c:pt>
                <c:pt idx="21">
                  <c:v>82.040352994127261</c:v>
                </c:pt>
                <c:pt idx="22">
                  <c:v>80.113565256866721</c:v>
                </c:pt>
                <c:pt idx="23">
                  <c:v>96.459559009866283</c:v>
                </c:pt>
                <c:pt idx="24">
                  <c:v>97.523170642540336</c:v>
                </c:pt>
                <c:pt idx="25">
                  <c:v>100.85922605732011</c:v>
                </c:pt>
                <c:pt idx="26">
                  <c:v>101.0121029712447</c:v>
                </c:pt>
                <c:pt idx="27">
                  <c:v>98.469386087058453</c:v>
                </c:pt>
                <c:pt idx="28">
                  <c:v>99.78394155683408</c:v>
                </c:pt>
                <c:pt idx="29">
                  <c:v>101.13372672296303</c:v>
                </c:pt>
                <c:pt idx="30">
                  <c:v>102.81044347125108</c:v>
                </c:pt>
                <c:pt idx="31">
                  <c:v>115.60933795689026</c:v>
                </c:pt>
                <c:pt idx="32">
                  <c:v>119.25328094954936</c:v>
                </c:pt>
                <c:pt idx="33">
                  <c:v>119.54619407708927</c:v>
                </c:pt>
                <c:pt idx="34">
                  <c:v>161.28939077138838</c:v>
                </c:pt>
                <c:pt idx="35">
                  <c:v>131.59299699287229</c:v>
                </c:pt>
                <c:pt idx="36">
                  <c:v>119.52431113352561</c:v>
                </c:pt>
                <c:pt idx="37">
                  <c:v>100.15546509149482</c:v>
                </c:pt>
                <c:pt idx="38">
                  <c:v>100.95519346175084</c:v>
                </c:pt>
                <c:pt idx="39">
                  <c:v>110.31989714686546</c:v>
                </c:pt>
                <c:pt idx="40">
                  <c:v>104.53776090340914</c:v>
                </c:pt>
                <c:pt idx="41">
                  <c:v>108.48773613835985</c:v>
                </c:pt>
                <c:pt idx="42">
                  <c:v>99.810174130734126</c:v>
                </c:pt>
                <c:pt idx="43">
                  <c:v>158.19434451442541</c:v>
                </c:pt>
                <c:pt idx="44">
                  <c:v>191.33085490905785</c:v>
                </c:pt>
                <c:pt idx="45">
                  <c:v>183.33512302470155</c:v>
                </c:pt>
                <c:pt idx="46">
                  <c:v>131.32574993628904</c:v>
                </c:pt>
                <c:pt idx="47">
                  <c:v>127.60022580678213</c:v>
                </c:pt>
                <c:pt idx="48">
                  <c:v>140.40163058657441</c:v>
                </c:pt>
                <c:pt idx="49">
                  <c:v>144.34480064228464</c:v>
                </c:pt>
                <c:pt idx="50">
                  <c:v>126.75123489819356</c:v>
                </c:pt>
                <c:pt idx="51">
                  <c:v>117.58155055828364</c:v>
                </c:pt>
                <c:pt idx="52">
                  <c:v>131.23310125483303</c:v>
                </c:pt>
                <c:pt idx="53">
                  <c:v>118.32169937890109</c:v>
                </c:pt>
                <c:pt idx="54">
                  <c:v>105.41440582755932</c:v>
                </c:pt>
                <c:pt idx="55">
                  <c:v>121.81366688144514</c:v>
                </c:pt>
                <c:pt idx="56">
                  <c:v>122.90437828054486</c:v>
                </c:pt>
                <c:pt idx="57">
                  <c:v>120.30019912610524</c:v>
                </c:pt>
                <c:pt idx="58">
                  <c:v>109.26582463197323</c:v>
                </c:pt>
                <c:pt idx="59">
                  <c:v>110.97354351305222</c:v>
                </c:pt>
                <c:pt idx="60">
                  <c:v>116.19647065636191</c:v>
                </c:pt>
                <c:pt idx="61">
                  <c:v>118.16713315111575</c:v>
                </c:pt>
                <c:pt idx="62">
                  <c:v>113.77388727239072</c:v>
                </c:pt>
                <c:pt idx="63">
                  <c:v>136.03936692200199</c:v>
                </c:pt>
                <c:pt idx="64">
                  <c:v>132.07786601376009</c:v>
                </c:pt>
                <c:pt idx="65">
                  <c:v>107.87311343582601</c:v>
                </c:pt>
                <c:pt idx="66">
                  <c:v>99.624876767822073</c:v>
                </c:pt>
                <c:pt idx="67">
                  <c:v>90.588854131526915</c:v>
                </c:pt>
                <c:pt idx="68">
                  <c:v>98.595725198134858</c:v>
                </c:pt>
                <c:pt idx="69">
                  <c:v>126.20252825361263</c:v>
                </c:pt>
                <c:pt idx="70">
                  <c:v>132.12632039612913</c:v>
                </c:pt>
                <c:pt idx="71">
                  <c:v>132.86572126319325</c:v>
                </c:pt>
                <c:pt idx="72">
                  <c:v>124.7931236013472</c:v>
                </c:pt>
                <c:pt idx="73">
                  <c:v>117.24604974472008</c:v>
                </c:pt>
                <c:pt idx="74">
                  <c:v>142.71311514797503</c:v>
                </c:pt>
                <c:pt idx="75">
                  <c:v>140.89610832885464</c:v>
                </c:pt>
                <c:pt idx="76">
                  <c:v>114.90485242888894</c:v>
                </c:pt>
                <c:pt idx="77">
                  <c:v>104.87067611399499</c:v>
                </c:pt>
                <c:pt idx="78">
                  <c:v>111.7603039319218</c:v>
                </c:pt>
                <c:pt idx="79">
                  <c:v>109.48439485245254</c:v>
                </c:pt>
                <c:pt idx="80">
                  <c:v>175.60848098104543</c:v>
                </c:pt>
                <c:pt idx="81">
                  <c:v>163.86949747823729</c:v>
                </c:pt>
                <c:pt idx="82">
                  <c:v>133.36879048721249</c:v>
                </c:pt>
                <c:pt idx="83">
                  <c:v>118.79063373713062</c:v>
                </c:pt>
                <c:pt idx="84">
                  <c:v>111.44312826567595</c:v>
                </c:pt>
                <c:pt idx="85">
                  <c:v>114.56279632445738</c:v>
                </c:pt>
                <c:pt idx="86">
                  <c:v>95.077579321223638</c:v>
                </c:pt>
                <c:pt idx="87">
                  <c:v>99.662209406050053</c:v>
                </c:pt>
                <c:pt idx="88">
                  <c:v>100.60007812250909</c:v>
                </c:pt>
                <c:pt idx="89">
                  <c:v>126.55809886893034</c:v>
                </c:pt>
                <c:pt idx="90">
                  <c:v>170.52137786706115</c:v>
                </c:pt>
                <c:pt idx="91">
                  <c:v>168.98482111072656</c:v>
                </c:pt>
                <c:pt idx="92">
                  <c:v>188.54006676301117</c:v>
                </c:pt>
                <c:pt idx="93">
                  <c:v>176.49845993287761</c:v>
                </c:pt>
                <c:pt idx="94">
                  <c:v>141.10143783910857</c:v>
                </c:pt>
                <c:pt idx="95">
                  <c:v>141.27910390779513</c:v>
                </c:pt>
                <c:pt idx="96">
                  <c:v>137.34183304334476</c:v>
                </c:pt>
                <c:pt idx="97">
                  <c:v>161.35103941196525</c:v>
                </c:pt>
                <c:pt idx="98">
                  <c:v>153.417631285174</c:v>
                </c:pt>
                <c:pt idx="99">
                  <c:v>120.15234280048685</c:v>
                </c:pt>
                <c:pt idx="100">
                  <c:v>101.36028077028152</c:v>
                </c:pt>
                <c:pt idx="101">
                  <c:v>101.97555386720956</c:v>
                </c:pt>
                <c:pt idx="102">
                  <c:v>95.960814908568537</c:v>
                </c:pt>
                <c:pt idx="103">
                  <c:v>96.526332834339087</c:v>
                </c:pt>
                <c:pt idx="104">
                  <c:v>97.818883293777077</c:v>
                </c:pt>
                <c:pt idx="105">
                  <c:v>90.262243033562086</c:v>
                </c:pt>
                <c:pt idx="106">
                  <c:v>87.145112554739796</c:v>
                </c:pt>
                <c:pt idx="107">
                  <c:v>84.267048897767538</c:v>
                </c:pt>
                <c:pt idx="108">
                  <c:v>80.63440108775464</c:v>
                </c:pt>
                <c:pt idx="109">
                  <c:v>80.120681940790789</c:v>
                </c:pt>
                <c:pt idx="110">
                  <c:v>88.579107175383285</c:v>
                </c:pt>
                <c:pt idx="111">
                  <c:v>78.619023978398488</c:v>
                </c:pt>
                <c:pt idx="112">
                  <c:v>88.667292171833793</c:v>
                </c:pt>
                <c:pt idx="113">
                  <c:v>76.909137116005439</c:v>
                </c:pt>
                <c:pt idx="114">
                  <c:v>77.636494846869979</c:v>
                </c:pt>
                <c:pt idx="115">
                  <c:v>83.554541838904242</c:v>
                </c:pt>
                <c:pt idx="116">
                  <c:v>70.517928202179235</c:v>
                </c:pt>
                <c:pt idx="117">
                  <c:v>74.989389662412108</c:v>
                </c:pt>
                <c:pt idx="118">
                  <c:v>67.994831548885173</c:v>
                </c:pt>
                <c:pt idx="119">
                  <c:v>62.397862589462051</c:v>
                </c:pt>
                <c:pt idx="120">
                  <c:v>67.297998994922466</c:v>
                </c:pt>
                <c:pt idx="121">
                  <c:v>58.63883972552464</c:v>
                </c:pt>
                <c:pt idx="122">
                  <c:v>65.737312606562497</c:v>
                </c:pt>
                <c:pt idx="123">
                  <c:v>72.41144308187252</c:v>
                </c:pt>
                <c:pt idx="124">
                  <c:v>69.950350694160349</c:v>
                </c:pt>
                <c:pt idx="125">
                  <c:v>59.438568095780653</c:v>
                </c:pt>
                <c:pt idx="126">
                  <c:v>55.333798995006575</c:v>
                </c:pt>
                <c:pt idx="127">
                  <c:v>64.860609241176888</c:v>
                </c:pt>
                <c:pt idx="128">
                  <c:v>63.241966114088299</c:v>
                </c:pt>
                <c:pt idx="129">
                  <c:v>74.808146424557336</c:v>
                </c:pt>
                <c:pt idx="130">
                  <c:v>60.835723653621656</c:v>
                </c:pt>
                <c:pt idx="131">
                  <c:v>56.390494767288814</c:v>
                </c:pt>
                <c:pt idx="132">
                  <c:v>60.276731351606408</c:v>
                </c:pt>
                <c:pt idx="133">
                  <c:v>62.455490955917945</c:v>
                </c:pt>
                <c:pt idx="134">
                  <c:v>58.563547272414851</c:v>
                </c:pt>
                <c:pt idx="135">
                  <c:v>59.332057455906849</c:v>
                </c:pt>
                <c:pt idx="136">
                  <c:v>72.388896076206379</c:v>
                </c:pt>
                <c:pt idx="137">
                  <c:v>84.729154114857778</c:v>
                </c:pt>
                <c:pt idx="138">
                  <c:v>76.753172540272502</c:v>
                </c:pt>
                <c:pt idx="139">
                  <c:v>66.866001382680992</c:v>
                </c:pt>
                <c:pt idx="140">
                  <c:v>61.020424821672336</c:v>
                </c:pt>
                <c:pt idx="141">
                  <c:v>56.622685566023826</c:v>
                </c:pt>
                <c:pt idx="142">
                  <c:v>54.175034662458778</c:v>
                </c:pt>
                <c:pt idx="143">
                  <c:v>54.910619882410138</c:v>
                </c:pt>
                <c:pt idx="144">
                  <c:v>55.301246755576095</c:v>
                </c:pt>
                <c:pt idx="145">
                  <c:v>55.865968803995813</c:v>
                </c:pt>
                <c:pt idx="146">
                  <c:v>75.93549670786453</c:v>
                </c:pt>
                <c:pt idx="147">
                  <c:v>64.768940393014773</c:v>
                </c:pt>
                <c:pt idx="148">
                  <c:v>66.595508009730125</c:v>
                </c:pt>
                <c:pt idx="149">
                  <c:v>74.858226792911935</c:v>
                </c:pt>
                <c:pt idx="150">
                  <c:v>86.505489604526545</c:v>
                </c:pt>
                <c:pt idx="151">
                  <c:v>125.33156532570639</c:v>
                </c:pt>
                <c:pt idx="152">
                  <c:v>111.17314612950864</c:v>
                </c:pt>
                <c:pt idx="153">
                  <c:v>95.731890220813199</c:v>
                </c:pt>
                <c:pt idx="154">
                  <c:v>128.11750614831502</c:v>
                </c:pt>
                <c:pt idx="155">
                  <c:v>108.42900552456219</c:v>
                </c:pt>
                <c:pt idx="156">
                  <c:v>129.28843285603466</c:v>
                </c:pt>
                <c:pt idx="157">
                  <c:v>127.48458568349059</c:v>
                </c:pt>
                <c:pt idx="158">
                  <c:v>135.73532636991231</c:v>
                </c:pt>
                <c:pt idx="159">
                  <c:v>107.98693245481377</c:v>
                </c:pt>
                <c:pt idx="160">
                  <c:v>91.663767545051186</c:v>
                </c:pt>
                <c:pt idx="161">
                  <c:v>110.73007921148417</c:v>
                </c:pt>
                <c:pt idx="162">
                  <c:v>121.80228497954637</c:v>
                </c:pt>
                <c:pt idx="163">
                  <c:v>103.64489947902982</c:v>
                </c:pt>
                <c:pt idx="164">
                  <c:v>151.43587956599879</c:v>
                </c:pt>
                <c:pt idx="165">
                  <c:v>306.37862914957424</c:v>
                </c:pt>
                <c:pt idx="166">
                  <c:v>313.70079156440494</c:v>
                </c:pt>
                <c:pt idx="167">
                  <c:v>262.44617036232421</c:v>
                </c:pt>
                <c:pt idx="168">
                  <c:v>223.77410991889573</c:v>
                </c:pt>
                <c:pt idx="169">
                  <c:v>228.21887440081022</c:v>
                </c:pt>
                <c:pt idx="170">
                  <c:v>224.33728642484715</c:v>
                </c:pt>
                <c:pt idx="171">
                  <c:v>190.62496019320241</c:v>
                </c:pt>
                <c:pt idx="172">
                  <c:v>160.14700192436604</c:v>
                </c:pt>
                <c:pt idx="173">
                  <c:v>145.93646976570801</c:v>
                </c:pt>
                <c:pt idx="174">
                  <c:v>131.02390189793354</c:v>
                </c:pt>
                <c:pt idx="175">
                  <c:v>126.88934473390441</c:v>
                </c:pt>
                <c:pt idx="176">
                  <c:v>124.83366485192002</c:v>
                </c:pt>
                <c:pt idx="177">
                  <c:v>121.4562751618236</c:v>
                </c:pt>
                <c:pt idx="178">
                  <c:v>119.10864407618237</c:v>
                </c:pt>
                <c:pt idx="179">
                  <c:v>106.36842600480803</c:v>
                </c:pt>
                <c:pt idx="180">
                  <c:v>103.38169513707591</c:v>
                </c:pt>
                <c:pt idx="181">
                  <c:v>112.88115027128684</c:v>
                </c:pt>
                <c:pt idx="182">
                  <c:v>88.979750122220153</c:v>
                </c:pt>
                <c:pt idx="183">
                  <c:v>87.261464688736581</c:v>
                </c:pt>
                <c:pt idx="184">
                  <c:v>159.9041121378462</c:v>
                </c:pt>
                <c:pt idx="185">
                  <c:v>149.82225107394964</c:v>
                </c:pt>
                <c:pt idx="186">
                  <c:v>128.03165408827854</c:v>
                </c:pt>
                <c:pt idx="187">
                  <c:v>123.92842425423747</c:v>
                </c:pt>
                <c:pt idx="188">
                  <c:v>112.76906563735034</c:v>
                </c:pt>
                <c:pt idx="189">
                  <c:v>102.03040379445507</c:v>
                </c:pt>
                <c:pt idx="190">
                  <c:v>100.64007737775333</c:v>
                </c:pt>
                <c:pt idx="191">
                  <c:v>87.988930818666816</c:v>
                </c:pt>
                <c:pt idx="192">
                  <c:v>86.716661824421806</c:v>
                </c:pt>
                <c:pt idx="193">
                  <c:v>87.290082042082062</c:v>
                </c:pt>
                <c:pt idx="194">
                  <c:v>103.7839424893063</c:v>
                </c:pt>
                <c:pt idx="195">
                  <c:v>81.350550355225536</c:v>
                </c:pt>
                <c:pt idx="196">
                  <c:v>84.693057225978791</c:v>
                </c:pt>
                <c:pt idx="197">
                  <c:v>95.919840061732955</c:v>
                </c:pt>
                <c:pt idx="198">
                  <c:v>96.292028253822878</c:v>
                </c:pt>
                <c:pt idx="199">
                  <c:v>175.42717553155293</c:v>
                </c:pt>
                <c:pt idx="200">
                  <c:v>182.94358559938371</c:v>
                </c:pt>
                <c:pt idx="201">
                  <c:v>164.40907974928774</c:v>
                </c:pt>
                <c:pt idx="202">
                  <c:v>159.96623564240036</c:v>
                </c:pt>
                <c:pt idx="203">
                  <c:v>125.4393988310662</c:v>
                </c:pt>
                <c:pt idx="204">
                  <c:v>101.30256910770143</c:v>
                </c:pt>
                <c:pt idx="205">
                  <c:v>92.250542527606001</c:v>
                </c:pt>
                <c:pt idx="206">
                  <c:v>80.966297347122904</c:v>
                </c:pt>
                <c:pt idx="207">
                  <c:v>89.258240518418162</c:v>
                </c:pt>
                <c:pt idx="208">
                  <c:v>105.17787906619623</c:v>
                </c:pt>
                <c:pt idx="209">
                  <c:v>105.82458789217799</c:v>
                </c:pt>
                <c:pt idx="210">
                  <c:v>87.967359404591988</c:v>
                </c:pt>
                <c:pt idx="211">
                  <c:v>78.573920541060488</c:v>
                </c:pt>
                <c:pt idx="212">
                  <c:v>76.546525125588232</c:v>
                </c:pt>
                <c:pt idx="213">
                  <c:v>81.511761445738458</c:v>
                </c:pt>
                <c:pt idx="214">
                  <c:v>83.643754269977507</c:v>
                </c:pt>
                <c:pt idx="215">
                  <c:v>86.674093511320365</c:v>
                </c:pt>
                <c:pt idx="216">
                  <c:v>67.634729852621078</c:v>
                </c:pt>
                <c:pt idx="217">
                  <c:v>70.476257319237561</c:v>
                </c:pt>
                <c:pt idx="218">
                  <c:v>65.262232021307653</c:v>
                </c:pt>
                <c:pt idx="219">
                  <c:v>69.948616309109099</c:v>
                </c:pt>
                <c:pt idx="220">
                  <c:v>67.576627953404483</c:v>
                </c:pt>
                <c:pt idx="221">
                  <c:v>86.496308203661528</c:v>
                </c:pt>
                <c:pt idx="222">
                  <c:v>69.985038395185185</c:v>
                </c:pt>
                <c:pt idx="223">
                  <c:v>71.16420343189823</c:v>
                </c:pt>
                <c:pt idx="224">
                  <c:v>73.578077186590349</c:v>
                </c:pt>
                <c:pt idx="225">
                  <c:v>77.162960597852376</c:v>
                </c:pt>
                <c:pt idx="226">
                  <c:v>64.723868061495622</c:v>
                </c:pt>
                <c:pt idx="227">
                  <c:v>71.075966592416307</c:v>
                </c:pt>
                <c:pt idx="228">
                  <c:v>71.319214095852971</c:v>
                </c:pt>
                <c:pt idx="229">
                  <c:v>77.474329844578861</c:v>
                </c:pt>
                <c:pt idx="230">
                  <c:v>74.302573182120341</c:v>
                </c:pt>
                <c:pt idx="231">
                  <c:v>71.104583945761803</c:v>
                </c:pt>
                <c:pt idx="232">
                  <c:v>62.476451912096444</c:v>
                </c:pt>
                <c:pt idx="233">
                  <c:v>57.799899419554222</c:v>
                </c:pt>
                <c:pt idx="234">
                  <c:v>61.580642033130019</c:v>
                </c:pt>
                <c:pt idx="235">
                  <c:v>67.567956028148274</c:v>
                </c:pt>
                <c:pt idx="236">
                  <c:v>67.441562717539014</c:v>
                </c:pt>
                <c:pt idx="237">
                  <c:v>90.438613026463088</c:v>
                </c:pt>
                <c:pt idx="238">
                  <c:v>67.173588816694192</c:v>
                </c:pt>
                <c:pt idx="239">
                  <c:v>81.592301951555513</c:v>
                </c:pt>
                <c:pt idx="240">
                  <c:v>95.751160275593108</c:v>
                </c:pt>
                <c:pt idx="241">
                  <c:v>79.648872154713175</c:v>
                </c:pt>
                <c:pt idx="242">
                  <c:v>74.18268381545326</c:v>
                </c:pt>
                <c:pt idx="243">
                  <c:v>67.582264704821014</c:v>
                </c:pt>
                <c:pt idx="244">
                  <c:v>66.799699329794123</c:v>
                </c:pt>
                <c:pt idx="245">
                  <c:v>71.812971840128398</c:v>
                </c:pt>
                <c:pt idx="246">
                  <c:v>71.878986871141265</c:v>
                </c:pt>
                <c:pt idx="247">
                  <c:v>97.296616595221877</c:v>
                </c:pt>
                <c:pt idx="248">
                  <c:v>122.08162937186199</c:v>
                </c:pt>
                <c:pt idx="249">
                  <c:v>84.082662087007392</c:v>
                </c:pt>
                <c:pt idx="250">
                  <c:v>81.180277102819872</c:v>
                </c:pt>
                <c:pt idx="251">
                  <c:v>90.27214033956102</c:v>
                </c:pt>
                <c:pt idx="252">
                  <c:v>118.78009050168754</c:v>
                </c:pt>
                <c:pt idx="253">
                  <c:v>112.76596542407124</c:v>
                </c:pt>
                <c:pt idx="254">
                  <c:v>79.372831081294464</c:v>
                </c:pt>
                <c:pt idx="255">
                  <c:v>71.617311526535161</c:v>
                </c:pt>
                <c:pt idx="256">
                  <c:v>74.383655683265886</c:v>
                </c:pt>
                <c:pt idx="257">
                  <c:v>89.015578369936293</c:v>
                </c:pt>
                <c:pt idx="258">
                  <c:v>65.898252699411174</c:v>
                </c:pt>
                <c:pt idx="259">
                  <c:v>62.09747935239438</c:v>
                </c:pt>
                <c:pt idx="260">
                  <c:v>71.21189902080738</c:v>
                </c:pt>
                <c:pt idx="261">
                  <c:v>73.043409634918774</c:v>
                </c:pt>
                <c:pt idx="262">
                  <c:v>76.303403136859217</c:v>
                </c:pt>
                <c:pt idx="263">
                  <c:v>62.462143235423696</c:v>
                </c:pt>
                <c:pt idx="264">
                  <c:v>58.135795604446905</c:v>
                </c:pt>
                <c:pt idx="265">
                  <c:v>57.745300521724005</c:v>
                </c:pt>
                <c:pt idx="266">
                  <c:v>59.584751305384906</c:v>
                </c:pt>
                <c:pt idx="267">
                  <c:v>65.787153355929775</c:v>
                </c:pt>
                <c:pt idx="268">
                  <c:v>54.398661935003254</c:v>
                </c:pt>
                <c:pt idx="269">
                  <c:v>52.65267818373124</c:v>
                </c:pt>
                <c:pt idx="270">
                  <c:v>51.404994097587576</c:v>
                </c:pt>
                <c:pt idx="271">
                  <c:v>59.97450721562295</c:v>
                </c:pt>
                <c:pt idx="272">
                  <c:v>52.273888488540024</c:v>
                </c:pt>
                <c:pt idx="273">
                  <c:v>50.708649339420539</c:v>
                </c:pt>
                <c:pt idx="274">
                  <c:v>52.787093025202481</c:v>
                </c:pt>
                <c:pt idx="275">
                  <c:v>51.404994097587576</c:v>
                </c:pt>
                <c:pt idx="276">
                  <c:v>55.400811297423935</c:v>
                </c:pt>
                <c:pt idx="277">
                  <c:v>112.50422960419691</c:v>
                </c:pt>
                <c:pt idx="278">
                  <c:v>95.271938846028434</c:v>
                </c:pt>
                <c:pt idx="279">
                  <c:v>91.484909086641849</c:v>
                </c:pt>
                <c:pt idx="280">
                  <c:v>70.736243920504307</c:v>
                </c:pt>
                <c:pt idx="281">
                  <c:v>68.500404791322168</c:v>
                </c:pt>
                <c:pt idx="282">
                  <c:v>65.843760489082484</c:v>
                </c:pt>
                <c:pt idx="283">
                  <c:v>62.835620433794915</c:v>
                </c:pt>
                <c:pt idx="284">
                  <c:v>64.656391354659931</c:v>
                </c:pt>
                <c:pt idx="285">
                  <c:v>96.916399802765667</c:v>
                </c:pt>
                <c:pt idx="286">
                  <c:v>97.101064680694364</c:v>
                </c:pt>
                <c:pt idx="287">
                  <c:v>124.96633389791202</c:v>
                </c:pt>
                <c:pt idx="288">
                  <c:v>98.01920476719549</c:v>
                </c:pt>
                <c:pt idx="289">
                  <c:v>76.296123283815177</c:v>
                </c:pt>
                <c:pt idx="290">
                  <c:v>72.542605951372678</c:v>
                </c:pt>
                <c:pt idx="291">
                  <c:v>64.849307460326671</c:v>
                </c:pt>
                <c:pt idx="292">
                  <c:v>83.743481410423897</c:v>
                </c:pt>
                <c:pt idx="293">
                  <c:v>79.307271326357537</c:v>
                </c:pt>
                <c:pt idx="294">
                  <c:v>66.636482856565706</c:v>
                </c:pt>
                <c:pt idx="295">
                  <c:v>95.047986376286829</c:v>
                </c:pt>
                <c:pt idx="296">
                  <c:v>77.92004512293488</c:v>
                </c:pt>
                <c:pt idx="297">
                  <c:v>77.45691058602074</c:v>
                </c:pt>
                <c:pt idx="298">
                  <c:v>62.718149308893558</c:v>
                </c:pt>
                <c:pt idx="299">
                  <c:v>68.893893399822659</c:v>
                </c:pt>
                <c:pt idx="300">
                  <c:v>69.816803045214712</c:v>
                </c:pt>
                <c:pt idx="301">
                  <c:v>98.30249146237432</c:v>
                </c:pt>
                <c:pt idx="302">
                  <c:v>289.14811221684937</c:v>
                </c:pt>
                <c:pt idx="303">
                  <c:v>207.60220506541458</c:v>
                </c:pt>
                <c:pt idx="304">
                  <c:v>154.73331410523292</c:v>
                </c:pt>
                <c:pt idx="305">
                  <c:v>155.8478299391609</c:v>
                </c:pt>
                <c:pt idx="306">
                  <c:v>134.41798504414811</c:v>
                </c:pt>
                <c:pt idx="307">
                  <c:v>114.63157838425266</c:v>
                </c:pt>
                <c:pt idx="308">
                  <c:v>138.46029460326434</c:v>
                </c:pt>
                <c:pt idx="309">
                  <c:v>147.42977529482721</c:v>
                </c:pt>
                <c:pt idx="310">
                  <c:v>125.17838472076089</c:v>
                </c:pt>
                <c:pt idx="311">
                  <c:v>112.0502714326763</c:v>
                </c:pt>
                <c:pt idx="312">
                  <c:v>124.750197571329</c:v>
                </c:pt>
                <c:pt idx="313">
                  <c:v>115.88860818142412</c:v>
                </c:pt>
                <c:pt idx="314">
                  <c:v>109.39076633770264</c:v>
                </c:pt>
                <c:pt idx="315">
                  <c:v>87.220923438163794</c:v>
                </c:pt>
                <c:pt idx="316">
                  <c:v>98.9613118871235</c:v>
                </c:pt>
                <c:pt idx="317">
                  <c:v>84.920370066757201</c:v>
                </c:pt>
                <c:pt idx="318">
                  <c:v>88.158141760228617</c:v>
                </c:pt>
                <c:pt idx="319">
                  <c:v>87.50406179777903</c:v>
                </c:pt>
                <c:pt idx="320">
                  <c:v>99.283137873287984</c:v>
                </c:pt>
                <c:pt idx="321">
                  <c:v>89.500772588021206</c:v>
                </c:pt>
                <c:pt idx="322">
                  <c:v>92.651066235470594</c:v>
                </c:pt>
                <c:pt idx="323">
                  <c:v>106.94435024088602</c:v>
                </c:pt>
                <c:pt idx="324">
                  <c:v>116.09130188281725</c:v>
                </c:pt>
                <c:pt idx="325">
                  <c:v>128.94904108653375</c:v>
                </c:pt>
                <c:pt idx="326">
                  <c:v>135.06022123041899</c:v>
                </c:pt>
                <c:pt idx="327">
                  <c:v>122.06338580910425</c:v>
                </c:pt>
                <c:pt idx="328">
                  <c:v>146.80377069039463</c:v>
                </c:pt>
                <c:pt idx="329">
                  <c:v>141.39281452771718</c:v>
                </c:pt>
                <c:pt idx="330">
                  <c:v>125.17707309206587</c:v>
                </c:pt>
                <c:pt idx="331">
                  <c:v>111.02599923484658</c:v>
                </c:pt>
                <c:pt idx="332">
                  <c:v>136.92883260301778</c:v>
                </c:pt>
                <c:pt idx="333">
                  <c:v>150.26972241717004</c:v>
                </c:pt>
                <c:pt idx="334">
                  <c:v>116.68270550547757</c:v>
                </c:pt>
                <c:pt idx="335">
                  <c:v>109.09650529134576</c:v>
                </c:pt>
                <c:pt idx="336">
                  <c:v>101.0073334123538</c:v>
                </c:pt>
                <c:pt idx="337">
                  <c:v>100.7642051478894</c:v>
                </c:pt>
                <c:pt idx="338">
                  <c:v>108.39569119256977</c:v>
                </c:pt>
                <c:pt idx="339">
                  <c:v>89.232673172468708</c:v>
                </c:pt>
                <c:pt idx="340">
                  <c:v>88.322173111650955</c:v>
                </c:pt>
                <c:pt idx="341">
                  <c:v>70.128450359109735</c:v>
                </c:pt>
                <c:pt idx="342">
                  <c:v>69.77387701519649</c:v>
                </c:pt>
                <c:pt idx="343">
                  <c:v>79.396980507931858</c:v>
                </c:pt>
                <c:pt idx="344">
                  <c:v>75.988612250058807</c:v>
                </c:pt>
                <c:pt idx="345">
                  <c:v>94.590433919956084</c:v>
                </c:pt>
                <c:pt idx="346">
                  <c:v>70.208123672401172</c:v>
                </c:pt>
                <c:pt idx="347">
                  <c:v>63.694716491808421</c:v>
                </c:pt>
                <c:pt idx="348">
                  <c:v>67.050784085681087</c:v>
                </c:pt>
                <c:pt idx="349">
                  <c:v>70.014739739187689</c:v>
                </c:pt>
                <c:pt idx="350">
                  <c:v>69.048307868916041</c:v>
                </c:pt>
                <c:pt idx="351">
                  <c:v>80.818332622438845</c:v>
                </c:pt>
                <c:pt idx="352">
                  <c:v>65.398428849158989</c:v>
                </c:pt>
                <c:pt idx="353">
                  <c:v>63.436802594782179</c:v>
                </c:pt>
                <c:pt idx="354">
                  <c:v>71.985085991449864</c:v>
                </c:pt>
                <c:pt idx="355">
                  <c:v>96.716573194647182</c:v>
                </c:pt>
                <c:pt idx="356">
                  <c:v>88.458623970356257</c:v>
                </c:pt>
                <c:pt idx="357">
                  <c:v>99.96477005043748</c:v>
                </c:pt>
                <c:pt idx="358">
                  <c:v>80.204902309627741</c:v>
                </c:pt>
                <c:pt idx="359">
                  <c:v>79.458466343199532</c:v>
                </c:pt>
                <c:pt idx="360">
                  <c:v>83.952908405361356</c:v>
                </c:pt>
                <c:pt idx="361">
                  <c:v>84.976369024099156</c:v>
                </c:pt>
                <c:pt idx="362">
                  <c:v>109.38267882480066</c:v>
                </c:pt>
                <c:pt idx="363">
                  <c:v>180.66492883924903</c:v>
                </c:pt>
              </c:numCache>
            </c:numRef>
          </c:val>
          <c:smooth val="0"/>
          <c:extLst>
            <c:ext xmlns:c16="http://schemas.microsoft.com/office/drawing/2014/chart" uri="{C3380CC4-5D6E-409C-BE32-E72D297353CC}">
              <c16:uniqueId val="{00000001-5350-4785-9EE9-E001EA8F4FC1}"/>
            </c:ext>
          </c:extLst>
        </c:ser>
        <c:ser>
          <c:idx val="2"/>
          <c:order val="2"/>
          <c:tx>
            <c:strRef>
              <c:f>'Figure 1.1.1'!$F$2</c:f>
              <c:strCache>
                <c:ptCount val="1"/>
                <c:pt idx="0">
                  <c:v>World Uncertainty Index (right scale)</c:v>
                </c:pt>
              </c:strCache>
            </c:strRef>
          </c:tx>
          <c:spPr>
            <a:ln w="28575">
              <a:solidFill>
                <a:srgbClr val="FF9933"/>
              </a:solidFill>
            </a:ln>
          </c:spPr>
          <c:marker>
            <c:symbol val="none"/>
          </c:marker>
          <c:cat>
            <c:numRef>
              <c:f>'Figure 1.1.1'!$A$2:$A$365</c:f>
              <c:numCache>
                <c:formatCode>m/d/yyyy</c:formatCode>
                <c:ptCount val="364"/>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pt idx="336">
                  <c:v>44927</c:v>
                </c:pt>
                <c:pt idx="337">
                  <c:v>44958</c:v>
                </c:pt>
                <c:pt idx="338">
                  <c:v>44986</c:v>
                </c:pt>
                <c:pt idx="339">
                  <c:v>45017</c:v>
                </c:pt>
                <c:pt idx="340">
                  <c:v>45047</c:v>
                </c:pt>
                <c:pt idx="341">
                  <c:v>45078</c:v>
                </c:pt>
                <c:pt idx="342">
                  <c:v>45108</c:v>
                </c:pt>
                <c:pt idx="343">
                  <c:v>45139</c:v>
                </c:pt>
                <c:pt idx="344">
                  <c:v>45170</c:v>
                </c:pt>
                <c:pt idx="345">
                  <c:v>45200</c:v>
                </c:pt>
                <c:pt idx="346">
                  <c:v>45231</c:v>
                </c:pt>
                <c:pt idx="347">
                  <c:v>45261</c:v>
                </c:pt>
                <c:pt idx="348">
                  <c:v>45292</c:v>
                </c:pt>
                <c:pt idx="349">
                  <c:v>45323</c:v>
                </c:pt>
                <c:pt idx="350">
                  <c:v>45352</c:v>
                </c:pt>
                <c:pt idx="351">
                  <c:v>45383</c:v>
                </c:pt>
                <c:pt idx="352">
                  <c:v>45413</c:v>
                </c:pt>
                <c:pt idx="353">
                  <c:v>45444</c:v>
                </c:pt>
                <c:pt idx="354">
                  <c:v>45474</c:v>
                </c:pt>
                <c:pt idx="355">
                  <c:v>45505</c:v>
                </c:pt>
                <c:pt idx="356">
                  <c:v>45536</c:v>
                </c:pt>
                <c:pt idx="357">
                  <c:v>45566</c:v>
                </c:pt>
                <c:pt idx="358">
                  <c:v>45597</c:v>
                </c:pt>
                <c:pt idx="359">
                  <c:v>45627</c:v>
                </c:pt>
                <c:pt idx="360">
                  <c:v>45658</c:v>
                </c:pt>
                <c:pt idx="361">
                  <c:v>45689</c:v>
                </c:pt>
                <c:pt idx="362">
                  <c:v>45717</c:v>
                </c:pt>
                <c:pt idx="363">
                  <c:v>45748</c:v>
                </c:pt>
              </c:numCache>
            </c:numRef>
          </c:cat>
          <c:val>
            <c:numRef>
              <c:f>'Figure 1.1.1'!$C$2:$C$365</c:f>
              <c:numCache>
                <c:formatCode>General</c:formatCode>
                <c:ptCount val="364"/>
                <c:pt idx="156">
                  <c:v>75.680247252317415</c:v>
                </c:pt>
                <c:pt idx="157">
                  <c:v>70.476794145807588</c:v>
                </c:pt>
                <c:pt idx="158">
                  <c:v>52.420719707565141</c:v>
                </c:pt>
                <c:pt idx="159">
                  <c:v>62.657790688045445</c:v>
                </c:pt>
                <c:pt idx="160">
                  <c:v>65.693321187980374</c:v>
                </c:pt>
                <c:pt idx="161">
                  <c:v>72.216837290558502</c:v>
                </c:pt>
                <c:pt idx="162">
                  <c:v>43.463776306716213</c:v>
                </c:pt>
                <c:pt idx="163">
                  <c:v>55.379012479006718</c:v>
                </c:pt>
                <c:pt idx="164">
                  <c:v>57.570633025005712</c:v>
                </c:pt>
                <c:pt idx="165">
                  <c:v>68.070575592801475</c:v>
                </c:pt>
                <c:pt idx="166">
                  <c:v>71.31850984609315</c:v>
                </c:pt>
                <c:pt idx="167">
                  <c:v>49.978076543962729</c:v>
                </c:pt>
                <c:pt idx="168">
                  <c:v>51.664141048914303</c:v>
                </c:pt>
                <c:pt idx="169">
                  <c:v>66.211603900200004</c:v>
                </c:pt>
                <c:pt idx="170">
                  <c:v>89.533887099353137</c:v>
                </c:pt>
                <c:pt idx="171">
                  <c:v>73.446935886961214</c:v>
                </c:pt>
                <c:pt idx="172">
                  <c:v>70.506635995452754</c:v>
                </c:pt>
                <c:pt idx="173">
                  <c:v>78.47353214925046</c:v>
                </c:pt>
                <c:pt idx="174">
                  <c:v>53.825480894538067</c:v>
                </c:pt>
                <c:pt idx="175">
                  <c:v>63.283152978403592</c:v>
                </c:pt>
                <c:pt idx="176">
                  <c:v>60.413508054437337</c:v>
                </c:pt>
                <c:pt idx="177">
                  <c:v>84.673176413032564</c:v>
                </c:pt>
                <c:pt idx="178">
                  <c:v>91.194937112690383</c:v>
                </c:pt>
                <c:pt idx="179">
                  <c:v>84.975544566054865</c:v>
                </c:pt>
                <c:pt idx="180">
                  <c:v>101.57682883409571</c:v>
                </c:pt>
                <c:pt idx="181">
                  <c:v>130.17146470438061</c:v>
                </c:pt>
                <c:pt idx="182">
                  <c:v>85.851929474016416</c:v>
                </c:pt>
                <c:pt idx="183">
                  <c:v>103.6249451913599</c:v>
                </c:pt>
                <c:pt idx="184">
                  <c:v>99.093372552596264</c:v>
                </c:pt>
                <c:pt idx="185">
                  <c:v>101.79844845278406</c:v>
                </c:pt>
                <c:pt idx="186">
                  <c:v>90.120630525464591</c:v>
                </c:pt>
                <c:pt idx="187">
                  <c:v>141.2094382672494</c:v>
                </c:pt>
                <c:pt idx="188">
                  <c:v>90.648567953745911</c:v>
                </c:pt>
                <c:pt idx="189">
                  <c:v>119.24320382403077</c:v>
                </c:pt>
                <c:pt idx="190">
                  <c:v>61.292526066779352</c:v>
                </c:pt>
                <c:pt idx="191">
                  <c:v>62.771014176405018</c:v>
                </c:pt>
                <c:pt idx="192">
                  <c:v>67.800243543074728</c:v>
                </c:pt>
                <c:pt idx="193">
                  <c:v>62.58274721320246</c:v>
                </c:pt>
                <c:pt idx="194">
                  <c:v>55.073133520143827</c:v>
                </c:pt>
                <c:pt idx="195">
                  <c:v>47.653923077480812</c:v>
                </c:pt>
                <c:pt idx="196">
                  <c:v>62.08465163456632</c:v>
                </c:pt>
                <c:pt idx="197">
                  <c:v>55.387350642878161</c:v>
                </c:pt>
                <c:pt idx="198">
                  <c:v>73.962146644070302</c:v>
                </c:pt>
                <c:pt idx="199">
                  <c:v>69.040435706269193</c:v>
                </c:pt>
                <c:pt idx="200">
                  <c:v>82.008474780011753</c:v>
                </c:pt>
                <c:pt idx="201">
                  <c:v>98.013360905879495</c:v>
                </c:pt>
                <c:pt idx="202">
                  <c:v>80.357079482736182</c:v>
                </c:pt>
                <c:pt idx="203">
                  <c:v>78.671014977784608</c:v>
                </c:pt>
                <c:pt idx="204">
                  <c:v>80.757750199295458</c:v>
                </c:pt>
                <c:pt idx="205">
                  <c:v>81.238291748728557</c:v>
                </c:pt>
                <c:pt idx="206">
                  <c:v>80.552368057619944</c:v>
                </c:pt>
                <c:pt idx="207">
                  <c:v>69.396782499090818</c:v>
                </c:pt>
                <c:pt idx="208">
                  <c:v>64.114775111897401</c:v>
                </c:pt>
                <c:pt idx="209">
                  <c:v>159.02458365468019</c:v>
                </c:pt>
                <c:pt idx="210">
                  <c:v>145.1687495539941</c:v>
                </c:pt>
                <c:pt idx="211">
                  <c:v>154.77958054265613</c:v>
                </c:pt>
                <c:pt idx="212">
                  <c:v>108.95829811397219</c:v>
                </c:pt>
                <c:pt idx="213">
                  <c:v>89.133216382793847</c:v>
                </c:pt>
                <c:pt idx="214">
                  <c:v>135.90724374647252</c:v>
                </c:pt>
                <c:pt idx="215">
                  <c:v>173.58784513224862</c:v>
                </c:pt>
                <c:pt idx="216">
                  <c:v>135.81903474972725</c:v>
                </c:pt>
                <c:pt idx="217">
                  <c:v>88.150629598153927</c:v>
                </c:pt>
                <c:pt idx="218">
                  <c:v>137.18254396807305</c:v>
                </c:pt>
                <c:pt idx="219">
                  <c:v>89.46630408692144</c:v>
                </c:pt>
                <c:pt idx="220">
                  <c:v>63.135699133098086</c:v>
                </c:pt>
                <c:pt idx="221">
                  <c:v>60.516199125275094</c:v>
                </c:pt>
                <c:pt idx="222">
                  <c:v>67.658494757260215</c:v>
                </c:pt>
                <c:pt idx="223">
                  <c:v>62.135558319255132</c:v>
                </c:pt>
                <c:pt idx="224">
                  <c:v>67.797610438694264</c:v>
                </c:pt>
                <c:pt idx="225">
                  <c:v>95.308285005691701</c:v>
                </c:pt>
                <c:pt idx="226">
                  <c:v>55.47643734108356</c:v>
                </c:pt>
                <c:pt idx="227">
                  <c:v>76.971784950930783</c:v>
                </c:pt>
                <c:pt idx="228">
                  <c:v>95.85684841828656</c:v>
                </c:pt>
                <c:pt idx="229">
                  <c:v>95.617674770395212</c:v>
                </c:pt>
                <c:pt idx="230">
                  <c:v>84.373002513660666</c:v>
                </c:pt>
                <c:pt idx="231">
                  <c:v>59.641130769503768</c:v>
                </c:pt>
                <c:pt idx="232">
                  <c:v>75.843499723905651</c:v>
                </c:pt>
                <c:pt idx="233">
                  <c:v>86.628256415520667</c:v>
                </c:pt>
                <c:pt idx="234">
                  <c:v>89.272332064227896</c:v>
                </c:pt>
                <c:pt idx="235">
                  <c:v>61.152093833155064</c:v>
                </c:pt>
                <c:pt idx="236">
                  <c:v>61.7375207070763</c:v>
                </c:pt>
                <c:pt idx="237">
                  <c:v>62.900475141777413</c:v>
                </c:pt>
                <c:pt idx="238">
                  <c:v>109.99486353841147</c:v>
                </c:pt>
                <c:pt idx="239">
                  <c:v>74.700293572057959</c:v>
                </c:pt>
                <c:pt idx="240">
                  <c:v>111.66117976050963</c:v>
                </c:pt>
                <c:pt idx="241">
                  <c:v>129.2709430062649</c:v>
                </c:pt>
                <c:pt idx="242">
                  <c:v>130.3408610861899</c:v>
                </c:pt>
                <c:pt idx="243">
                  <c:v>98.873947187558315</c:v>
                </c:pt>
                <c:pt idx="244">
                  <c:v>95.685696633556972</c:v>
                </c:pt>
                <c:pt idx="245">
                  <c:v>109.89787752706471</c:v>
                </c:pt>
                <c:pt idx="246">
                  <c:v>117.12882100652516</c:v>
                </c:pt>
                <c:pt idx="247">
                  <c:v>96.612988226207335</c:v>
                </c:pt>
                <c:pt idx="248">
                  <c:v>91.6987377508175</c:v>
                </c:pt>
                <c:pt idx="249">
                  <c:v>112.22685835157745</c:v>
                </c:pt>
                <c:pt idx="250">
                  <c:v>93.549810130277606</c:v>
                </c:pt>
                <c:pt idx="251">
                  <c:v>73.928355137854467</c:v>
                </c:pt>
                <c:pt idx="252">
                  <c:v>81.182118855278858</c:v>
                </c:pt>
                <c:pt idx="253">
                  <c:v>89.729175674236913</c:v>
                </c:pt>
                <c:pt idx="254">
                  <c:v>97.387559764791277</c:v>
                </c:pt>
                <c:pt idx="255">
                  <c:v>65.968480595737972</c:v>
                </c:pt>
                <c:pt idx="256">
                  <c:v>94.205891971741067</c:v>
                </c:pt>
                <c:pt idx="257">
                  <c:v>76.463156954772799</c:v>
                </c:pt>
                <c:pt idx="258">
                  <c:v>201.7546015407095</c:v>
                </c:pt>
                <c:pt idx="259">
                  <c:v>193.46207814519551</c:v>
                </c:pt>
                <c:pt idx="260">
                  <c:v>124.51994500246329</c:v>
                </c:pt>
                <c:pt idx="261">
                  <c:v>81.549436916352377</c:v>
                </c:pt>
                <c:pt idx="262">
                  <c:v>117.36404499784581</c:v>
                </c:pt>
                <c:pt idx="263">
                  <c:v>134.09566793271921</c:v>
                </c:pt>
                <c:pt idx="264">
                  <c:v>167.04853040338779</c:v>
                </c:pt>
                <c:pt idx="265">
                  <c:v>152.37643394476049</c:v>
                </c:pt>
                <c:pt idx="266">
                  <c:v>125.4459200429234</c:v>
                </c:pt>
                <c:pt idx="267">
                  <c:v>96.715240446315008</c:v>
                </c:pt>
                <c:pt idx="268">
                  <c:v>89.090647861976493</c:v>
                </c:pt>
                <c:pt idx="269">
                  <c:v>67.513674016335173</c:v>
                </c:pt>
                <c:pt idx="270">
                  <c:v>74.232478693797049</c:v>
                </c:pt>
                <c:pt idx="271">
                  <c:v>94.651325462768099</c:v>
                </c:pt>
                <c:pt idx="272">
                  <c:v>67.885819435439515</c:v>
                </c:pt>
                <c:pt idx="273">
                  <c:v>89.421102461723635</c:v>
                </c:pt>
                <c:pt idx="274">
                  <c:v>91.374427061291414</c:v>
                </c:pt>
                <c:pt idx="275">
                  <c:v>122.63815307189788</c:v>
                </c:pt>
                <c:pt idx="276">
                  <c:v>94.002265232985849</c:v>
                </c:pt>
                <c:pt idx="277">
                  <c:v>76.768597062905613</c:v>
                </c:pt>
                <c:pt idx="278">
                  <c:v>53.530573203927069</c:v>
                </c:pt>
                <c:pt idx="279">
                  <c:v>56.699953176535146</c:v>
                </c:pt>
                <c:pt idx="280">
                  <c:v>87.257129511719413</c:v>
                </c:pt>
                <c:pt idx="281">
                  <c:v>113.48416569324486</c:v>
                </c:pt>
                <c:pt idx="282">
                  <c:v>97.063687925995268</c:v>
                </c:pt>
                <c:pt idx="283">
                  <c:v>135.72248758911053</c:v>
                </c:pt>
                <c:pt idx="284">
                  <c:v>122.5064978528751</c:v>
                </c:pt>
                <c:pt idx="285">
                  <c:v>99.96800205763752</c:v>
                </c:pt>
                <c:pt idx="286">
                  <c:v>82.474973106082444</c:v>
                </c:pt>
                <c:pt idx="287">
                  <c:v>115.11537385693696</c:v>
                </c:pt>
                <c:pt idx="288">
                  <c:v>159.66398916840078</c:v>
                </c:pt>
                <c:pt idx="289">
                  <c:v>224.59765974261975</c:v>
                </c:pt>
                <c:pt idx="290">
                  <c:v>157.1480579328757</c:v>
                </c:pt>
                <c:pt idx="291">
                  <c:v>121.24392430244677</c:v>
                </c:pt>
                <c:pt idx="292">
                  <c:v>252.41816292505078</c:v>
                </c:pt>
                <c:pt idx="293">
                  <c:v>180.30445555606011</c:v>
                </c:pt>
                <c:pt idx="294">
                  <c:v>100.15539131937992</c:v>
                </c:pt>
                <c:pt idx="295">
                  <c:v>145.37500939712976</c:v>
                </c:pt>
                <c:pt idx="296">
                  <c:v>141.40165488702266</c:v>
                </c:pt>
                <c:pt idx="297">
                  <c:v>173.23808110037814</c:v>
                </c:pt>
                <c:pt idx="298">
                  <c:v>171.32908042454801</c:v>
                </c:pt>
                <c:pt idx="299">
                  <c:v>231.2006078273416</c:v>
                </c:pt>
                <c:pt idx="300">
                  <c:v>185.45261347058039</c:v>
                </c:pt>
                <c:pt idx="301">
                  <c:v>174.49802154642603</c:v>
                </c:pt>
                <c:pt idx="302">
                  <c:v>246.73767907494843</c:v>
                </c:pt>
                <c:pt idx="303">
                  <c:v>94.0852080209702</c:v>
                </c:pt>
                <c:pt idx="304">
                  <c:v>116.25463035221398</c:v>
                </c:pt>
                <c:pt idx="305">
                  <c:v>126.11648395847939</c:v>
                </c:pt>
                <c:pt idx="306">
                  <c:v>117.99950085499572</c:v>
                </c:pt>
                <c:pt idx="307">
                  <c:v>89.65720415450447</c:v>
                </c:pt>
                <c:pt idx="308">
                  <c:v>115.89960011158256</c:v>
                </c:pt>
                <c:pt idx="309">
                  <c:v>123.73176909124699</c:v>
                </c:pt>
                <c:pt idx="310">
                  <c:v>109.98564767307988</c:v>
                </c:pt>
                <c:pt idx="311">
                  <c:v>65.329075082017383</c:v>
                </c:pt>
                <c:pt idx="312">
                  <c:v>52.471187541523868</c:v>
                </c:pt>
                <c:pt idx="313">
                  <c:v>39.717307624058328</c:v>
                </c:pt>
                <c:pt idx="314">
                  <c:v>59.692915155652727</c:v>
                </c:pt>
                <c:pt idx="315">
                  <c:v>65.344873708300128</c:v>
                </c:pt>
                <c:pt idx="316">
                  <c:v>67.551854029851782</c:v>
                </c:pt>
                <c:pt idx="317">
                  <c:v>94.543368183169434</c:v>
                </c:pt>
                <c:pt idx="318">
                  <c:v>85.011530325921086</c:v>
                </c:pt>
                <c:pt idx="319">
                  <c:v>75.349353801840209</c:v>
                </c:pt>
                <c:pt idx="320">
                  <c:v>104.90287851734091</c:v>
                </c:pt>
                <c:pt idx="321">
                  <c:v>45.981901795891666</c:v>
                </c:pt>
                <c:pt idx="322">
                  <c:v>63.881306523497031</c:v>
                </c:pt>
                <c:pt idx="323">
                  <c:v>123.86912936976073</c:v>
                </c:pt>
                <c:pt idx="324">
                  <c:v>112.2439735300504</c:v>
                </c:pt>
                <c:pt idx="325">
                  <c:v>110.6461180218441</c:v>
                </c:pt>
                <c:pt idx="326">
                  <c:v>119.61666579532537</c:v>
                </c:pt>
                <c:pt idx="327">
                  <c:v>182.86514956605296</c:v>
                </c:pt>
                <c:pt idx="328">
                  <c:v>109.99530238914154</c:v>
                </c:pt>
                <c:pt idx="329">
                  <c:v>101.03528703318207</c:v>
                </c:pt>
                <c:pt idx="330">
                  <c:v>85.962519857995531</c:v>
                </c:pt>
                <c:pt idx="331">
                  <c:v>138.57984469263468</c:v>
                </c:pt>
                <c:pt idx="332">
                  <c:v>99.003408152930703</c:v>
                </c:pt>
                <c:pt idx="333">
                  <c:v>127.10302039969</c:v>
                </c:pt>
                <c:pt idx="334">
                  <c:v>151.96742506432977</c:v>
                </c:pt>
                <c:pt idx="335">
                  <c:v>76.386358077009533</c:v>
                </c:pt>
                <c:pt idx="336">
                  <c:v>128.75792650280616</c:v>
                </c:pt>
                <c:pt idx="337">
                  <c:v>140.5542341272461</c:v>
                </c:pt>
                <c:pt idx="338">
                  <c:v>77.836759739910349</c:v>
                </c:pt>
                <c:pt idx="339">
                  <c:v>165.17814859180436</c:v>
                </c:pt>
                <c:pt idx="340">
                  <c:v>163.73257428693435</c:v>
                </c:pt>
                <c:pt idx="341">
                  <c:v>77.584420570116706</c:v>
                </c:pt>
                <c:pt idx="342">
                  <c:v>68.677945003226498</c:v>
                </c:pt>
                <c:pt idx="343">
                  <c:v>97.679395500291747</c:v>
                </c:pt>
                <c:pt idx="344">
                  <c:v>71.925440405788095</c:v>
                </c:pt>
                <c:pt idx="345">
                  <c:v>67.38333534950263</c:v>
                </c:pt>
                <c:pt idx="346">
                  <c:v>75.828139948352984</c:v>
                </c:pt>
                <c:pt idx="347">
                  <c:v>75.082971408684131</c:v>
                </c:pt>
                <c:pt idx="348">
                  <c:v>78.403754883168403</c:v>
                </c:pt>
                <c:pt idx="349">
                  <c:v>71.787641276544264</c:v>
                </c:pt>
                <c:pt idx="350">
                  <c:v>75.806636262579289</c:v>
                </c:pt>
                <c:pt idx="351">
                  <c:v>73.489943258508646</c:v>
                </c:pt>
                <c:pt idx="352">
                  <c:v>66.193172169536808</c:v>
                </c:pt>
                <c:pt idx="353">
                  <c:v>64.098537634884593</c:v>
                </c:pt>
                <c:pt idx="354">
                  <c:v>69.908482450359301</c:v>
                </c:pt>
                <c:pt idx="355">
                  <c:v>94.025524321679882</c:v>
                </c:pt>
                <c:pt idx="356">
                  <c:v>89.404426133980749</c:v>
                </c:pt>
                <c:pt idx="357">
                  <c:v>95.095442401604899</c:v>
                </c:pt>
                <c:pt idx="358">
                  <c:v>106.78554814936648</c:v>
                </c:pt>
                <c:pt idx="359">
                  <c:v>133.30354236493221</c:v>
                </c:pt>
                <c:pt idx="360">
                  <c:v>181.61047532876597</c:v>
                </c:pt>
                <c:pt idx="361">
                  <c:v>214.22937239384677</c:v>
                </c:pt>
                <c:pt idx="362">
                  <c:v>233.42250907371587</c:v>
                </c:pt>
              </c:numCache>
            </c:numRef>
          </c:val>
          <c:smooth val="0"/>
          <c:extLst>
            <c:ext xmlns:c16="http://schemas.microsoft.com/office/drawing/2014/chart" uri="{C3380CC4-5D6E-409C-BE32-E72D297353CC}">
              <c16:uniqueId val="{00000000-5350-4785-9EE9-E001EA8F4FC1}"/>
            </c:ext>
          </c:extLst>
        </c:ser>
        <c:dLbls>
          <c:showLegendKey val="0"/>
          <c:showVal val="0"/>
          <c:showCatName val="0"/>
          <c:showSerName val="0"/>
          <c:showPercent val="0"/>
          <c:showBubbleSize val="0"/>
        </c:dLbls>
        <c:marker val="1"/>
        <c:smooth val="0"/>
        <c:axId val="1191292000"/>
        <c:axId val="1"/>
        <c:extLst/>
      </c:lineChart>
      <c:lineChart>
        <c:grouping val="standard"/>
        <c:varyColors val="0"/>
        <c:ser>
          <c:idx val="1"/>
          <c:order val="0"/>
          <c:tx>
            <c:strRef>
              <c:f>'Figure 1.1.1'!$F$1</c:f>
              <c:strCache>
                <c:ptCount val="1"/>
                <c:pt idx="0">
                  <c:v>Trade Policy Uncertainty Index</c:v>
                </c:pt>
              </c:strCache>
            </c:strRef>
          </c:tx>
          <c:spPr>
            <a:ln w="28575">
              <a:solidFill>
                <a:srgbClr val="7030A0"/>
              </a:solidFill>
            </a:ln>
          </c:spPr>
          <c:marker>
            <c:symbol val="none"/>
          </c:marker>
          <c:cat>
            <c:numRef>
              <c:f>'Figure 1.1.1'!$A$2:$A$365</c:f>
              <c:numCache>
                <c:formatCode>m/d/yyyy</c:formatCode>
                <c:ptCount val="364"/>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pt idx="336">
                  <c:v>44927</c:v>
                </c:pt>
                <c:pt idx="337">
                  <c:v>44958</c:v>
                </c:pt>
                <c:pt idx="338">
                  <c:v>44986</c:v>
                </c:pt>
                <c:pt idx="339">
                  <c:v>45017</c:v>
                </c:pt>
                <c:pt idx="340">
                  <c:v>45047</c:v>
                </c:pt>
                <c:pt idx="341">
                  <c:v>45078</c:v>
                </c:pt>
                <c:pt idx="342">
                  <c:v>45108</c:v>
                </c:pt>
                <c:pt idx="343">
                  <c:v>45139</c:v>
                </c:pt>
                <c:pt idx="344">
                  <c:v>45170</c:v>
                </c:pt>
                <c:pt idx="345">
                  <c:v>45200</c:v>
                </c:pt>
                <c:pt idx="346">
                  <c:v>45231</c:v>
                </c:pt>
                <c:pt idx="347">
                  <c:v>45261</c:v>
                </c:pt>
                <c:pt idx="348">
                  <c:v>45292</c:v>
                </c:pt>
                <c:pt idx="349">
                  <c:v>45323</c:v>
                </c:pt>
                <c:pt idx="350">
                  <c:v>45352</c:v>
                </c:pt>
                <c:pt idx="351">
                  <c:v>45383</c:v>
                </c:pt>
                <c:pt idx="352">
                  <c:v>45413</c:v>
                </c:pt>
                <c:pt idx="353">
                  <c:v>45444</c:v>
                </c:pt>
                <c:pt idx="354">
                  <c:v>45474</c:v>
                </c:pt>
                <c:pt idx="355">
                  <c:v>45505</c:v>
                </c:pt>
                <c:pt idx="356">
                  <c:v>45536</c:v>
                </c:pt>
                <c:pt idx="357">
                  <c:v>45566</c:v>
                </c:pt>
                <c:pt idx="358">
                  <c:v>45597</c:v>
                </c:pt>
                <c:pt idx="359">
                  <c:v>45627</c:v>
                </c:pt>
                <c:pt idx="360">
                  <c:v>45658</c:v>
                </c:pt>
                <c:pt idx="361">
                  <c:v>45689</c:v>
                </c:pt>
                <c:pt idx="362">
                  <c:v>45717</c:v>
                </c:pt>
                <c:pt idx="363">
                  <c:v>45748</c:v>
                </c:pt>
              </c:numCache>
            </c:numRef>
          </c:cat>
          <c:val>
            <c:numRef>
              <c:f>'Figure 1.1.1'!$B$2:$B$365</c:f>
              <c:numCache>
                <c:formatCode>General</c:formatCode>
                <c:ptCount val="364"/>
                <c:pt idx="0">
                  <c:v>76.930115957086869</c:v>
                </c:pt>
                <c:pt idx="1">
                  <c:v>73.989009574919379</c:v>
                </c:pt>
                <c:pt idx="2">
                  <c:v>60.859756901583459</c:v>
                </c:pt>
                <c:pt idx="3">
                  <c:v>67.972236387870851</c:v>
                </c:pt>
                <c:pt idx="4">
                  <c:v>116.45243439980814</c:v>
                </c:pt>
                <c:pt idx="5">
                  <c:v>116.06797604919802</c:v>
                </c:pt>
                <c:pt idx="6">
                  <c:v>74.62336585342608</c:v>
                </c:pt>
                <c:pt idx="7">
                  <c:v>50.056477249438828</c:v>
                </c:pt>
                <c:pt idx="8">
                  <c:v>58.841350560880279</c:v>
                </c:pt>
                <c:pt idx="9">
                  <c:v>53.939506590601127</c:v>
                </c:pt>
                <c:pt idx="10">
                  <c:v>58.649121385575221</c:v>
                </c:pt>
                <c:pt idx="11">
                  <c:v>59.994725612710667</c:v>
                </c:pt>
                <c:pt idx="12">
                  <c:v>75.815186740317486</c:v>
                </c:pt>
                <c:pt idx="13">
                  <c:v>87.791064361823018</c:v>
                </c:pt>
                <c:pt idx="14">
                  <c:v>76.238090925988615</c:v>
                </c:pt>
                <c:pt idx="15">
                  <c:v>65.319473768660956</c:v>
                </c:pt>
                <c:pt idx="16">
                  <c:v>72.028271986807709</c:v>
                </c:pt>
                <c:pt idx="17">
                  <c:v>64.646671655093229</c:v>
                </c:pt>
                <c:pt idx="18">
                  <c:v>58.726013055697244</c:v>
                </c:pt>
                <c:pt idx="19">
                  <c:v>55.919467096243302</c:v>
                </c:pt>
                <c:pt idx="20">
                  <c:v>49.095331372913506</c:v>
                </c:pt>
                <c:pt idx="21">
                  <c:v>50.883062703250602</c:v>
                </c:pt>
                <c:pt idx="22">
                  <c:v>56.188587941670384</c:v>
                </c:pt>
                <c:pt idx="23">
                  <c:v>64.377550809666133</c:v>
                </c:pt>
                <c:pt idx="24">
                  <c:v>51.498196064226811</c:v>
                </c:pt>
                <c:pt idx="25">
                  <c:v>67.587778037260719</c:v>
                </c:pt>
                <c:pt idx="26">
                  <c:v>58.22621719990407</c:v>
                </c:pt>
                <c:pt idx="27">
                  <c:v>61.68634235539524</c:v>
                </c:pt>
                <c:pt idx="28">
                  <c:v>64.665894572623742</c:v>
                </c:pt>
                <c:pt idx="29">
                  <c:v>66.069167552350706</c:v>
                </c:pt>
                <c:pt idx="30">
                  <c:v>58.879796395941284</c:v>
                </c:pt>
                <c:pt idx="31">
                  <c:v>52.632348198526692</c:v>
                </c:pt>
                <c:pt idx="32">
                  <c:v>64.896569582989812</c:v>
                </c:pt>
                <c:pt idx="33">
                  <c:v>70.663444842141757</c:v>
                </c:pt>
                <c:pt idx="34">
                  <c:v>90.501495733624409</c:v>
                </c:pt>
                <c:pt idx="35">
                  <c:v>61.455667345029156</c:v>
                </c:pt>
                <c:pt idx="36">
                  <c:v>58.995133901124333</c:v>
                </c:pt>
                <c:pt idx="37">
                  <c:v>49.076108455383</c:v>
                </c:pt>
                <c:pt idx="38">
                  <c:v>57.361185911031285</c:v>
                </c:pt>
                <c:pt idx="39">
                  <c:v>59.14891724136838</c:v>
                </c:pt>
                <c:pt idx="40">
                  <c:v>49.326006383279584</c:v>
                </c:pt>
                <c:pt idx="41">
                  <c:v>64.473665397318669</c:v>
                </c:pt>
                <c:pt idx="42">
                  <c:v>69.83685938832997</c:v>
                </c:pt>
                <c:pt idx="43">
                  <c:v>62.109246541066391</c:v>
                </c:pt>
                <c:pt idx="44">
                  <c:v>62.378367386493473</c:v>
                </c:pt>
                <c:pt idx="45">
                  <c:v>64.915792500520325</c:v>
                </c:pt>
                <c:pt idx="46">
                  <c:v>58.053210942129517</c:v>
                </c:pt>
                <c:pt idx="47">
                  <c:v>68.625815583908079</c:v>
                </c:pt>
                <c:pt idx="48">
                  <c:v>65.723155036801586</c:v>
                </c:pt>
                <c:pt idx="49">
                  <c:v>66.146059222472729</c:v>
                </c:pt>
                <c:pt idx="50">
                  <c:v>75.180830461810771</c:v>
                </c:pt>
                <c:pt idx="51">
                  <c:v>67.145650934059077</c:v>
                </c:pt>
                <c:pt idx="52">
                  <c:v>58.283885952495595</c:v>
                </c:pt>
                <c:pt idx="53">
                  <c:v>63.531742438323846</c:v>
                </c:pt>
                <c:pt idx="54">
                  <c:v>60.93664857170549</c:v>
                </c:pt>
                <c:pt idx="55">
                  <c:v>61.993909035883341</c:v>
                </c:pt>
                <c:pt idx="56">
                  <c:v>58.418446375209143</c:v>
                </c:pt>
                <c:pt idx="57">
                  <c:v>62.743602819573098</c:v>
                </c:pt>
                <c:pt idx="58">
                  <c:v>94.076958394298615</c:v>
                </c:pt>
                <c:pt idx="59">
                  <c:v>79.92889109184587</c:v>
                </c:pt>
                <c:pt idx="60">
                  <c:v>61.744011107986751</c:v>
                </c:pt>
                <c:pt idx="61">
                  <c:v>54.170181600967204</c:v>
                </c:pt>
                <c:pt idx="62">
                  <c:v>70.817228182385819</c:v>
                </c:pt>
                <c:pt idx="63">
                  <c:v>67.818453047626804</c:v>
                </c:pt>
                <c:pt idx="64">
                  <c:v>94.826652177988365</c:v>
                </c:pt>
                <c:pt idx="65">
                  <c:v>52.613125280996186</c:v>
                </c:pt>
                <c:pt idx="66">
                  <c:v>61.397998592437645</c:v>
                </c:pt>
                <c:pt idx="67">
                  <c:v>56.15014210660938</c:v>
                </c:pt>
                <c:pt idx="68">
                  <c:v>64.262213304483112</c:v>
                </c:pt>
                <c:pt idx="69">
                  <c:v>48.979993867730464</c:v>
                </c:pt>
                <c:pt idx="70">
                  <c:v>51.709648157062382</c:v>
                </c:pt>
                <c:pt idx="71">
                  <c:v>57.322740075970266</c:v>
                </c:pt>
                <c:pt idx="72">
                  <c:v>49.960362661786291</c:v>
                </c:pt>
                <c:pt idx="73">
                  <c:v>39.695324700495846</c:v>
                </c:pt>
                <c:pt idx="74">
                  <c:v>48.211077166510201</c:v>
                </c:pt>
                <c:pt idx="75">
                  <c:v>65.953830047167671</c:v>
                </c:pt>
                <c:pt idx="76">
                  <c:v>53.420487817277454</c:v>
                </c:pt>
                <c:pt idx="77">
                  <c:v>57.976319272007494</c:v>
                </c:pt>
                <c:pt idx="78">
                  <c:v>65.934607129637158</c:v>
                </c:pt>
                <c:pt idx="79">
                  <c:v>54.381633693802776</c:v>
                </c:pt>
                <c:pt idx="80">
                  <c:v>46.384900001112086</c:v>
                </c:pt>
                <c:pt idx="81">
                  <c:v>46.211893743337534</c:v>
                </c:pt>
                <c:pt idx="82">
                  <c:v>64.704340407684739</c:v>
                </c:pt>
                <c:pt idx="83">
                  <c:v>65.915384212106659</c:v>
                </c:pt>
                <c:pt idx="84">
                  <c:v>60.802088148991942</c:v>
                </c:pt>
                <c:pt idx="85">
                  <c:v>61.417221509968144</c:v>
                </c:pt>
                <c:pt idx="86">
                  <c:v>103.57307965436881</c:v>
                </c:pt>
                <c:pt idx="87">
                  <c:v>70.259763574001113</c:v>
                </c:pt>
                <c:pt idx="88">
                  <c:v>79.044636885442571</c:v>
                </c:pt>
                <c:pt idx="89">
                  <c:v>76.468765936354714</c:v>
                </c:pt>
                <c:pt idx="90">
                  <c:v>78.064268091386751</c:v>
                </c:pt>
                <c:pt idx="91">
                  <c:v>66.338288397777802</c:v>
                </c:pt>
                <c:pt idx="92">
                  <c:v>53.228258641972396</c:v>
                </c:pt>
                <c:pt idx="93">
                  <c:v>62.570596561798531</c:v>
                </c:pt>
                <c:pt idx="94">
                  <c:v>61.224992334663085</c:v>
                </c:pt>
                <c:pt idx="95">
                  <c:v>47.519052135411968</c:v>
                </c:pt>
                <c:pt idx="96">
                  <c:v>48.576312599589826</c:v>
                </c:pt>
                <c:pt idx="97">
                  <c:v>60.686750643808892</c:v>
                </c:pt>
                <c:pt idx="98">
                  <c:v>44.731729093488539</c:v>
                </c:pt>
                <c:pt idx="99">
                  <c:v>31.237240987073001</c:v>
                </c:pt>
                <c:pt idx="100">
                  <c:v>54.977544137248479</c:v>
                </c:pt>
                <c:pt idx="101">
                  <c:v>63.166507005244235</c:v>
                </c:pt>
                <c:pt idx="102">
                  <c:v>54.650754539229872</c:v>
                </c:pt>
                <c:pt idx="103">
                  <c:v>47.192262537393361</c:v>
                </c:pt>
                <c:pt idx="104">
                  <c:v>76.526434688946239</c:v>
                </c:pt>
                <c:pt idx="105">
                  <c:v>60.359961045790286</c:v>
                </c:pt>
                <c:pt idx="106">
                  <c:v>96.460600168081427</c:v>
                </c:pt>
                <c:pt idx="107">
                  <c:v>89.655687362282137</c:v>
                </c:pt>
                <c:pt idx="108">
                  <c:v>59.360369334203952</c:v>
                </c:pt>
                <c:pt idx="109">
                  <c:v>68.049128057992874</c:v>
                </c:pt>
                <c:pt idx="110">
                  <c:v>52.132552342733533</c:v>
                </c:pt>
                <c:pt idx="111">
                  <c:v>54.554639951577336</c:v>
                </c:pt>
                <c:pt idx="112">
                  <c:v>59.59104434457003</c:v>
                </c:pt>
                <c:pt idx="113">
                  <c:v>44.097372814981824</c:v>
                </c:pt>
                <c:pt idx="114">
                  <c:v>65.838492541984621</c:v>
                </c:pt>
                <c:pt idx="115">
                  <c:v>55.496562910572159</c:v>
                </c:pt>
                <c:pt idx="116">
                  <c:v>54.842983714534945</c:v>
                </c:pt>
                <c:pt idx="117">
                  <c:v>56.438485869566968</c:v>
                </c:pt>
                <c:pt idx="118">
                  <c:v>59.706381849753065</c:v>
                </c:pt>
                <c:pt idx="119">
                  <c:v>57.860981766824452</c:v>
                </c:pt>
                <c:pt idx="120">
                  <c:v>53.074475301728341</c:v>
                </c:pt>
                <c:pt idx="121">
                  <c:v>38.292051720768875</c:v>
                </c:pt>
                <c:pt idx="122">
                  <c:v>44.366493660408914</c:v>
                </c:pt>
                <c:pt idx="123">
                  <c:v>60.552190221095358</c:v>
                </c:pt>
                <c:pt idx="124">
                  <c:v>64.069984129178039</c:v>
                </c:pt>
                <c:pt idx="125">
                  <c:v>74.296576255407473</c:v>
                </c:pt>
                <c:pt idx="126">
                  <c:v>65.415588356313492</c:v>
                </c:pt>
                <c:pt idx="127">
                  <c:v>43.809029052024222</c:v>
                </c:pt>
                <c:pt idx="128">
                  <c:v>44.020481144859794</c:v>
                </c:pt>
                <c:pt idx="129">
                  <c:v>66.049944634820207</c:v>
                </c:pt>
                <c:pt idx="130">
                  <c:v>53.901060755540122</c:v>
                </c:pt>
                <c:pt idx="131">
                  <c:v>61.724788190456245</c:v>
                </c:pt>
                <c:pt idx="132">
                  <c:v>45.481422877178289</c:v>
                </c:pt>
                <c:pt idx="133">
                  <c:v>46.692466681600195</c:v>
                </c:pt>
                <c:pt idx="134">
                  <c:v>46.750135434191712</c:v>
                </c:pt>
                <c:pt idx="135">
                  <c:v>51.075291878555674</c:v>
                </c:pt>
                <c:pt idx="136">
                  <c:v>51.997991920019984</c:v>
                </c:pt>
                <c:pt idx="137">
                  <c:v>51.59431065187934</c:v>
                </c:pt>
                <c:pt idx="138">
                  <c:v>59.418038086795477</c:v>
                </c:pt>
                <c:pt idx="139">
                  <c:v>40.329680979002561</c:v>
                </c:pt>
                <c:pt idx="140">
                  <c:v>51.498196064226811</c:v>
                </c:pt>
                <c:pt idx="141">
                  <c:v>45.539091629769814</c:v>
                </c:pt>
                <c:pt idx="142">
                  <c:v>49.979585579316797</c:v>
                </c:pt>
                <c:pt idx="143">
                  <c:v>51.863431497306436</c:v>
                </c:pt>
                <c:pt idx="144">
                  <c:v>43.251564443639538</c:v>
                </c:pt>
                <c:pt idx="145">
                  <c:v>52.978360714075812</c:v>
                </c:pt>
                <c:pt idx="146">
                  <c:v>51.344412723982757</c:v>
                </c:pt>
                <c:pt idx="147">
                  <c:v>58.514560962861673</c:v>
                </c:pt>
                <c:pt idx="148">
                  <c:v>57.111287983134694</c:v>
                </c:pt>
                <c:pt idx="149">
                  <c:v>65.876938377045647</c:v>
                </c:pt>
                <c:pt idx="150">
                  <c:v>46.846250021844249</c:v>
                </c:pt>
                <c:pt idx="151">
                  <c:v>44.539499918183473</c:v>
                </c:pt>
                <c:pt idx="152">
                  <c:v>36.523543307962278</c:v>
                </c:pt>
                <c:pt idx="153">
                  <c:v>49.74891056895072</c:v>
                </c:pt>
                <c:pt idx="154">
                  <c:v>52.613125280996186</c:v>
                </c:pt>
                <c:pt idx="155">
                  <c:v>41.944406051565103</c:v>
                </c:pt>
                <c:pt idx="156">
                  <c:v>53.574271157521515</c:v>
                </c:pt>
                <c:pt idx="157">
                  <c:v>47.845841733430582</c:v>
                </c:pt>
                <c:pt idx="158">
                  <c:v>49.941139744255793</c:v>
                </c:pt>
                <c:pt idx="159">
                  <c:v>61.090431911949537</c:v>
                </c:pt>
                <c:pt idx="160">
                  <c:v>49.287560548218565</c:v>
                </c:pt>
                <c:pt idx="161">
                  <c:v>66.088390469881219</c:v>
                </c:pt>
                <c:pt idx="162">
                  <c:v>63.377959098079806</c:v>
                </c:pt>
                <c:pt idx="163">
                  <c:v>49.92191682672528</c:v>
                </c:pt>
                <c:pt idx="164">
                  <c:v>56.861390055238118</c:v>
                </c:pt>
                <c:pt idx="165">
                  <c:v>60.955871489235989</c:v>
                </c:pt>
                <c:pt idx="166">
                  <c:v>55.515785828102658</c:v>
                </c:pt>
                <c:pt idx="167">
                  <c:v>60.225400623076744</c:v>
                </c:pt>
                <c:pt idx="168">
                  <c:v>44.808620763610563</c:v>
                </c:pt>
                <c:pt idx="169">
                  <c:v>50.364043929926929</c:v>
                </c:pt>
                <c:pt idx="170">
                  <c:v>65.646263366679563</c:v>
                </c:pt>
                <c:pt idx="171">
                  <c:v>44.193487402634354</c:v>
                </c:pt>
                <c:pt idx="172">
                  <c:v>40.983260175039774</c:v>
                </c:pt>
                <c:pt idx="173">
                  <c:v>40.656470577021167</c:v>
                </c:pt>
                <c:pt idx="174">
                  <c:v>47.480606300350956</c:v>
                </c:pt>
                <c:pt idx="175">
                  <c:v>55.996358766365319</c:v>
                </c:pt>
                <c:pt idx="176">
                  <c:v>71.393915708301009</c:v>
                </c:pt>
                <c:pt idx="177">
                  <c:v>54.439302446394301</c:v>
                </c:pt>
                <c:pt idx="178">
                  <c:v>53.708831580235064</c:v>
                </c:pt>
                <c:pt idx="179">
                  <c:v>59.821719354936107</c:v>
                </c:pt>
                <c:pt idx="180">
                  <c:v>47.076925032210319</c:v>
                </c:pt>
                <c:pt idx="181">
                  <c:v>36.235199545004683</c:v>
                </c:pt>
                <c:pt idx="182">
                  <c:v>54.900652467126456</c:v>
                </c:pt>
                <c:pt idx="183">
                  <c:v>48.99921678526097</c:v>
                </c:pt>
                <c:pt idx="184">
                  <c:v>41.156266432814334</c:v>
                </c:pt>
                <c:pt idx="185">
                  <c:v>52.632348198526692</c:v>
                </c:pt>
                <c:pt idx="186">
                  <c:v>55.150550395023046</c:v>
                </c:pt>
                <c:pt idx="187">
                  <c:v>57.265071323378749</c:v>
                </c:pt>
                <c:pt idx="188">
                  <c:v>60.552190221095358</c:v>
                </c:pt>
                <c:pt idx="189">
                  <c:v>59.61026726210055</c:v>
                </c:pt>
                <c:pt idx="190">
                  <c:v>58.610675550514202</c:v>
                </c:pt>
                <c:pt idx="191">
                  <c:v>61.917017365761318</c:v>
                </c:pt>
                <c:pt idx="192">
                  <c:v>58.130102612251534</c:v>
                </c:pt>
                <c:pt idx="193">
                  <c:v>47.961179238613624</c:v>
                </c:pt>
                <c:pt idx="194">
                  <c:v>57.572638003866849</c:v>
                </c:pt>
                <c:pt idx="195">
                  <c:v>60.917425654174984</c:v>
                </c:pt>
                <c:pt idx="196">
                  <c:v>40.022114298514452</c:v>
                </c:pt>
                <c:pt idx="197">
                  <c:v>57.226625488317737</c:v>
                </c:pt>
                <c:pt idx="198">
                  <c:v>58.764458890758256</c:v>
                </c:pt>
                <c:pt idx="199">
                  <c:v>59.264254746551416</c:v>
                </c:pt>
                <c:pt idx="200">
                  <c:v>40.82947683479572</c:v>
                </c:pt>
                <c:pt idx="201">
                  <c:v>70.68266775967227</c:v>
                </c:pt>
                <c:pt idx="202">
                  <c:v>69.93297397598252</c:v>
                </c:pt>
                <c:pt idx="203">
                  <c:v>59.533375591978512</c:v>
                </c:pt>
                <c:pt idx="204">
                  <c:v>57.1305109006652</c:v>
                </c:pt>
                <c:pt idx="205">
                  <c:v>44.712506175958033</c:v>
                </c:pt>
                <c:pt idx="206">
                  <c:v>53.266704477033414</c:v>
                </c:pt>
                <c:pt idx="207">
                  <c:v>42.194303979461687</c:v>
                </c:pt>
                <c:pt idx="208">
                  <c:v>54.977544137248479</c:v>
                </c:pt>
                <c:pt idx="209">
                  <c:v>39.829885123209387</c:v>
                </c:pt>
                <c:pt idx="210">
                  <c:v>56.457708787097481</c:v>
                </c:pt>
                <c:pt idx="211">
                  <c:v>40.310458061472048</c:v>
                </c:pt>
                <c:pt idx="212">
                  <c:v>43.655245711780175</c:v>
                </c:pt>
                <c:pt idx="213">
                  <c:v>53.401264899746955</c:v>
                </c:pt>
                <c:pt idx="214">
                  <c:v>53.036029466667323</c:v>
                </c:pt>
                <c:pt idx="215">
                  <c:v>49.74891056895072</c:v>
                </c:pt>
                <c:pt idx="216">
                  <c:v>43.962812392268283</c:v>
                </c:pt>
                <c:pt idx="217">
                  <c:v>54.977544137248479</c:v>
                </c:pt>
                <c:pt idx="218">
                  <c:v>61.244215252193591</c:v>
                </c:pt>
                <c:pt idx="219">
                  <c:v>21.721896809472302</c:v>
                </c:pt>
                <c:pt idx="220">
                  <c:v>64.685117490154241</c:v>
                </c:pt>
                <c:pt idx="221">
                  <c:v>51.632756486940359</c:v>
                </c:pt>
                <c:pt idx="222">
                  <c:v>47.038479197149307</c:v>
                </c:pt>
                <c:pt idx="223">
                  <c:v>39.118637174580648</c:v>
                </c:pt>
                <c:pt idx="224">
                  <c:v>49.268337630688059</c:v>
                </c:pt>
                <c:pt idx="225">
                  <c:v>64.146875799300062</c:v>
                </c:pt>
                <c:pt idx="226">
                  <c:v>50.037254331908322</c:v>
                </c:pt>
                <c:pt idx="227">
                  <c:v>41.290826855527882</c:v>
                </c:pt>
                <c:pt idx="228">
                  <c:v>44.231933237695372</c:v>
                </c:pt>
                <c:pt idx="229">
                  <c:v>51.517418981757324</c:v>
                </c:pt>
                <c:pt idx="230">
                  <c:v>52.151775260264031</c:v>
                </c:pt>
                <c:pt idx="231">
                  <c:v>47.038479197149307</c:v>
                </c:pt>
                <c:pt idx="232">
                  <c:v>32.25605561618984</c:v>
                </c:pt>
                <c:pt idx="233">
                  <c:v>53.074475301728341</c:v>
                </c:pt>
                <c:pt idx="234">
                  <c:v>38.849516329153559</c:v>
                </c:pt>
                <c:pt idx="235">
                  <c:v>42.770991505376877</c:v>
                </c:pt>
                <c:pt idx="236">
                  <c:v>38.195937133116345</c:v>
                </c:pt>
                <c:pt idx="237">
                  <c:v>40.406572649124584</c:v>
                </c:pt>
                <c:pt idx="238">
                  <c:v>48.114962578857678</c:v>
                </c:pt>
                <c:pt idx="239">
                  <c:v>55.169773312553552</c:v>
                </c:pt>
                <c:pt idx="240">
                  <c:v>51.152183548677698</c:v>
                </c:pt>
                <c:pt idx="241">
                  <c:v>48.422529259345779</c:v>
                </c:pt>
                <c:pt idx="242">
                  <c:v>40.118228886166989</c:v>
                </c:pt>
                <c:pt idx="243">
                  <c:v>41.079374762692311</c:v>
                </c:pt>
                <c:pt idx="244">
                  <c:v>83.504353752520061</c:v>
                </c:pt>
                <c:pt idx="245">
                  <c:v>85.541983010753754</c:v>
                </c:pt>
                <c:pt idx="246">
                  <c:v>50.902285620781107</c:v>
                </c:pt>
                <c:pt idx="247">
                  <c:v>68.087573893053886</c:v>
                </c:pt>
                <c:pt idx="248">
                  <c:v>56.227033776731403</c:v>
                </c:pt>
                <c:pt idx="249">
                  <c:v>102.36203584994692</c:v>
                </c:pt>
                <c:pt idx="250">
                  <c:v>59.052802653715851</c:v>
                </c:pt>
                <c:pt idx="251">
                  <c:v>61.167323582071568</c:v>
                </c:pt>
                <c:pt idx="252">
                  <c:v>69.260171862414794</c:v>
                </c:pt>
                <c:pt idx="253">
                  <c:v>61.917017365761318</c:v>
                </c:pt>
                <c:pt idx="254">
                  <c:v>104.4381109432416</c:v>
                </c:pt>
                <c:pt idx="255">
                  <c:v>90.059368630422782</c:v>
                </c:pt>
                <c:pt idx="256">
                  <c:v>110.3779924601681</c:v>
                </c:pt>
                <c:pt idx="257">
                  <c:v>143.57597103535275</c:v>
                </c:pt>
                <c:pt idx="258">
                  <c:v>88.636872733165291</c:v>
                </c:pt>
                <c:pt idx="259">
                  <c:v>83.946480855721731</c:v>
                </c:pt>
                <c:pt idx="260">
                  <c:v>85.0614100724911</c:v>
                </c:pt>
                <c:pt idx="261">
                  <c:v>96.99884185893562</c:v>
                </c:pt>
                <c:pt idx="262">
                  <c:v>213.95107211453691</c:v>
                </c:pt>
                <c:pt idx="263">
                  <c:v>203.45535914288041</c:v>
                </c:pt>
                <c:pt idx="264">
                  <c:v>319.90779354268852</c:v>
                </c:pt>
                <c:pt idx="265">
                  <c:v>235.86519809931428</c:v>
                </c:pt>
                <c:pt idx="266">
                  <c:v>174.12118699132753</c:v>
                </c:pt>
                <c:pt idx="267">
                  <c:v>186.63530630368726</c:v>
                </c:pt>
                <c:pt idx="268">
                  <c:v>104.68800887113818</c:v>
                </c:pt>
                <c:pt idx="269">
                  <c:v>115.56818019340484</c:v>
                </c:pt>
                <c:pt idx="270">
                  <c:v>126.83280986628165</c:v>
                </c:pt>
                <c:pt idx="271">
                  <c:v>105.39925681976692</c:v>
                </c:pt>
                <c:pt idx="272">
                  <c:v>98.613566931498141</c:v>
                </c:pt>
                <c:pt idx="273">
                  <c:v>91.770208290637854</c:v>
                </c:pt>
                <c:pt idx="274">
                  <c:v>84.638505886819956</c:v>
                </c:pt>
                <c:pt idx="275">
                  <c:v>89.867139455117709</c:v>
                </c:pt>
                <c:pt idx="276">
                  <c:v>140.7309792408378</c:v>
                </c:pt>
                <c:pt idx="277">
                  <c:v>109.62829867647837</c:v>
                </c:pt>
                <c:pt idx="278">
                  <c:v>500.8723391748764</c:v>
                </c:pt>
                <c:pt idx="279">
                  <c:v>334.88244629895308</c:v>
                </c:pt>
                <c:pt idx="280">
                  <c:v>292.66891940196092</c:v>
                </c:pt>
                <c:pt idx="281">
                  <c:v>439.47434058243874</c:v>
                </c:pt>
                <c:pt idx="282">
                  <c:v>473.61424211661819</c:v>
                </c:pt>
                <c:pt idx="283">
                  <c:v>434.11114659142748</c:v>
                </c:pt>
                <c:pt idx="284">
                  <c:v>288.55521505043254</c:v>
                </c:pt>
                <c:pt idx="285">
                  <c:v>298.35890299099083</c:v>
                </c:pt>
                <c:pt idx="286">
                  <c:v>278.4055145943251</c:v>
                </c:pt>
                <c:pt idx="287">
                  <c:v>316.50533713978894</c:v>
                </c:pt>
                <c:pt idx="288">
                  <c:v>272.4079643248071</c:v>
                </c:pt>
                <c:pt idx="289">
                  <c:v>245.03452976136586</c:v>
                </c:pt>
                <c:pt idx="290">
                  <c:v>180.8876539620658</c:v>
                </c:pt>
                <c:pt idx="291">
                  <c:v>175.23611620809689</c:v>
                </c:pt>
                <c:pt idx="292">
                  <c:v>364.83175181148215</c:v>
                </c:pt>
                <c:pt idx="293">
                  <c:v>511.32960631147188</c:v>
                </c:pt>
                <c:pt idx="294">
                  <c:v>278.94375628517929</c:v>
                </c:pt>
                <c:pt idx="295">
                  <c:v>488.6850094605353</c:v>
                </c:pt>
                <c:pt idx="296">
                  <c:v>263.21940974522499</c:v>
                </c:pt>
                <c:pt idx="297">
                  <c:v>267.71757244736352</c:v>
                </c:pt>
                <c:pt idx="298">
                  <c:v>230.36744368558945</c:v>
                </c:pt>
                <c:pt idx="299">
                  <c:v>281.26972930637055</c:v>
                </c:pt>
                <c:pt idx="300">
                  <c:v>268.4288203959922</c:v>
                </c:pt>
                <c:pt idx="301">
                  <c:v>184.04021243706885</c:v>
                </c:pt>
                <c:pt idx="302">
                  <c:v>117.70192403929104</c:v>
                </c:pt>
                <c:pt idx="303">
                  <c:v>106.64874645924985</c:v>
                </c:pt>
                <c:pt idx="304">
                  <c:v>127.83240157786797</c:v>
                </c:pt>
                <c:pt idx="305">
                  <c:v>115.1452760077337</c:v>
                </c:pt>
                <c:pt idx="306">
                  <c:v>110.3395466251071</c:v>
                </c:pt>
                <c:pt idx="307">
                  <c:v>129.17800580500344</c:v>
                </c:pt>
                <c:pt idx="308">
                  <c:v>130.33138085683379</c:v>
                </c:pt>
                <c:pt idx="309">
                  <c:v>135.04099565180789</c:v>
                </c:pt>
                <c:pt idx="310">
                  <c:v>134.32974770317912</c:v>
                </c:pt>
                <c:pt idx="311">
                  <c:v>188.40381471649383</c:v>
                </c:pt>
                <c:pt idx="312">
                  <c:v>145.01768985014075</c:v>
                </c:pt>
                <c:pt idx="313">
                  <c:v>70.855674017446816</c:v>
                </c:pt>
                <c:pt idx="314">
                  <c:v>90.001699877831257</c:v>
                </c:pt>
                <c:pt idx="315">
                  <c:v>92.173889558778484</c:v>
                </c:pt>
                <c:pt idx="316">
                  <c:v>94.692091755274831</c:v>
                </c:pt>
                <c:pt idx="317">
                  <c:v>94.865098013049391</c:v>
                </c:pt>
                <c:pt idx="318">
                  <c:v>109.99353410955797</c:v>
                </c:pt>
                <c:pt idx="319">
                  <c:v>75.853632575378498</c:v>
                </c:pt>
                <c:pt idx="320">
                  <c:v>99.074916952230311</c:v>
                </c:pt>
                <c:pt idx="321">
                  <c:v>107.76367567601923</c:v>
                </c:pt>
                <c:pt idx="322">
                  <c:v>93.211927105425843</c:v>
                </c:pt>
                <c:pt idx="323">
                  <c:v>71.355469873239983</c:v>
                </c:pt>
                <c:pt idx="324">
                  <c:v>89.598018609690627</c:v>
                </c:pt>
                <c:pt idx="325">
                  <c:v>104.38044219065009</c:v>
                </c:pt>
                <c:pt idx="326">
                  <c:v>103.09250671610617</c:v>
                </c:pt>
                <c:pt idx="327">
                  <c:v>79.17919730815612</c:v>
                </c:pt>
                <c:pt idx="328">
                  <c:v>121.66184505057541</c:v>
                </c:pt>
                <c:pt idx="329">
                  <c:v>143.22995851980366</c:v>
                </c:pt>
                <c:pt idx="330">
                  <c:v>128.87043912451531</c:v>
                </c:pt>
                <c:pt idx="331">
                  <c:v>126.60213485591557</c:v>
                </c:pt>
                <c:pt idx="332">
                  <c:v>93.250372940486841</c:v>
                </c:pt>
                <c:pt idx="333">
                  <c:v>89.482681104507577</c:v>
                </c:pt>
                <c:pt idx="334">
                  <c:v>94.76898342539684</c:v>
                </c:pt>
                <c:pt idx="335">
                  <c:v>93.750168796280022</c:v>
                </c:pt>
                <c:pt idx="336">
                  <c:v>101.38166705589109</c:v>
                </c:pt>
                <c:pt idx="337">
                  <c:v>83.965703773252216</c:v>
                </c:pt>
                <c:pt idx="338">
                  <c:v>125.79477231963428</c:v>
                </c:pt>
                <c:pt idx="339">
                  <c:v>65.146467510886396</c:v>
                </c:pt>
                <c:pt idx="340">
                  <c:v>114.68392598700154</c:v>
                </c:pt>
                <c:pt idx="341">
                  <c:v>100.59352743714032</c:v>
                </c:pt>
                <c:pt idx="342">
                  <c:v>121.68106796810589</c:v>
                </c:pt>
                <c:pt idx="343">
                  <c:v>115.27983643044726</c:v>
                </c:pt>
                <c:pt idx="344">
                  <c:v>122.2577554940211</c:v>
                </c:pt>
                <c:pt idx="345">
                  <c:v>85.46509134063173</c:v>
                </c:pt>
                <c:pt idx="346">
                  <c:v>78.717847287423965</c:v>
                </c:pt>
                <c:pt idx="347">
                  <c:v>125.54487439173772</c:v>
                </c:pt>
                <c:pt idx="348">
                  <c:v>133.79150601232496</c:v>
                </c:pt>
                <c:pt idx="349">
                  <c:v>120.29701790590943</c:v>
                </c:pt>
                <c:pt idx="350">
                  <c:v>157.99315918323259</c:v>
                </c:pt>
                <c:pt idx="351">
                  <c:v>174.8708807750173</c:v>
                </c:pt>
                <c:pt idx="352">
                  <c:v>181.61812482822506</c:v>
                </c:pt>
                <c:pt idx="353">
                  <c:v>171.19930352669056</c:v>
                </c:pt>
                <c:pt idx="354">
                  <c:v>194.86271500674403</c:v>
                </c:pt>
                <c:pt idx="355">
                  <c:v>188.65371264439042</c:v>
                </c:pt>
                <c:pt idx="356">
                  <c:v>247.2836111124351</c:v>
                </c:pt>
                <c:pt idx="357">
                  <c:v>284.3646190287821</c:v>
                </c:pt>
                <c:pt idx="358">
                  <c:v>717.61073433133674</c:v>
                </c:pt>
                <c:pt idx="359">
                  <c:v>476.11322139558405</c:v>
                </c:pt>
                <c:pt idx="360">
                  <c:v>693.73587075844773</c:v>
                </c:pt>
                <c:pt idx="361">
                  <c:v>903.03499683060193</c:v>
                </c:pt>
                <c:pt idx="362">
                  <c:v>1159.2957104297839</c:v>
                </c:pt>
              </c:numCache>
            </c:numRef>
          </c:val>
          <c:smooth val="0"/>
          <c:extLst>
            <c:ext xmlns:c16="http://schemas.microsoft.com/office/drawing/2014/chart" uri="{C3380CC4-5D6E-409C-BE32-E72D297353CC}">
              <c16:uniqueId val="{00000002-5350-4785-9EE9-E001EA8F4FC1}"/>
            </c:ext>
          </c:extLst>
        </c:ser>
        <c:dLbls>
          <c:showLegendKey val="0"/>
          <c:showVal val="0"/>
          <c:showCatName val="0"/>
          <c:showSerName val="0"/>
          <c:showPercent val="0"/>
          <c:showBubbleSize val="0"/>
        </c:dLbls>
        <c:marker val="1"/>
        <c:smooth val="0"/>
        <c:axId val="166256591"/>
        <c:axId val="166266191"/>
      </c:lineChart>
      <c:dateAx>
        <c:axId val="1191292000"/>
        <c:scaling>
          <c:orientation val="minMax"/>
        </c:scaling>
        <c:delete val="0"/>
        <c:axPos val="b"/>
        <c:numFmt formatCode="[$-409]mmm\.\ yy;@" sourceLinked="0"/>
        <c:majorTickMark val="none"/>
        <c:minorTickMark val="none"/>
        <c:tickLblPos val="nextTo"/>
        <c:spPr>
          <a:noFill/>
          <a:ln w="12700" cap="flat" cmpd="sng" algn="ctr">
            <a:solidFill>
              <a:schemeClr val="tx1"/>
            </a:solidFill>
            <a:prstDash val="solid"/>
            <a:round/>
          </a:ln>
          <a:effectLst/>
        </c:spPr>
        <c:txPr>
          <a:bodyPr rot="-60000000" vert="horz"/>
          <a:lstStyle/>
          <a:p>
            <a:pPr>
              <a:defRPr/>
            </a:pPr>
            <a:endParaRPr lang="en-US"/>
          </a:p>
        </c:txPr>
        <c:crossAx val="1"/>
        <c:crosses val="autoZero"/>
        <c:auto val="0"/>
        <c:lblOffset val="100"/>
        <c:baseTimeUnit val="months"/>
        <c:majorUnit val="12"/>
        <c:majorTimeUnit val="months"/>
      </c:dateAx>
      <c:valAx>
        <c:axId val="1"/>
        <c:scaling>
          <c:orientation val="minMax"/>
          <c:max val="500"/>
        </c:scaling>
        <c:delete val="0"/>
        <c:axPos val="l"/>
        <c:numFmt formatCode="#,##0" sourceLinked="0"/>
        <c:majorTickMark val="in"/>
        <c:minorTickMark val="none"/>
        <c:tickLblPos val="nextTo"/>
        <c:spPr>
          <a:noFill/>
          <a:ln w="12700">
            <a:noFill/>
            <a:prstDash val="solid"/>
          </a:ln>
          <a:effectLst/>
        </c:spPr>
        <c:txPr>
          <a:bodyPr rot="-60000000" vert="horz"/>
          <a:lstStyle/>
          <a:p>
            <a:pPr>
              <a:defRPr/>
            </a:pPr>
            <a:endParaRPr lang="en-US"/>
          </a:p>
        </c:txPr>
        <c:crossAx val="1191292000"/>
        <c:crosses val="autoZero"/>
        <c:crossBetween val="between"/>
      </c:valAx>
      <c:valAx>
        <c:axId val="166266191"/>
        <c:scaling>
          <c:orientation val="minMax"/>
          <c:max val="1200"/>
        </c:scaling>
        <c:delete val="0"/>
        <c:axPos val="r"/>
        <c:numFmt formatCode="General" sourceLinked="1"/>
        <c:majorTickMark val="none"/>
        <c:minorTickMark val="none"/>
        <c:tickLblPos val="nextTo"/>
        <c:spPr>
          <a:ln>
            <a:noFill/>
          </a:ln>
        </c:spPr>
        <c:crossAx val="166256591"/>
        <c:crosses val="max"/>
        <c:crossBetween val="between"/>
      </c:valAx>
      <c:dateAx>
        <c:axId val="166256591"/>
        <c:scaling>
          <c:orientation val="minMax"/>
        </c:scaling>
        <c:delete val="1"/>
        <c:axPos val="b"/>
        <c:numFmt formatCode="m/d/yyyy" sourceLinked="1"/>
        <c:majorTickMark val="out"/>
        <c:minorTickMark val="none"/>
        <c:tickLblPos val="nextTo"/>
        <c:crossAx val="166266191"/>
        <c:crosses val="autoZero"/>
        <c:auto val="1"/>
        <c:lblOffset val="100"/>
        <c:baseTimeUnit val="months"/>
      </c:dateAx>
      <c:spPr>
        <a:solidFill>
          <a:srgbClr val="FFFFFF"/>
        </a:solidFill>
        <a:ln w="12700">
          <a:noFill/>
          <a:prstDash val="solid"/>
        </a:ln>
        <a:effectLst/>
      </c:spPr>
    </c:plotArea>
    <c:legend>
      <c:legendPos val="r"/>
      <c:layout>
        <c:manualLayout>
          <c:xMode val="edge"/>
          <c:yMode val="edge"/>
          <c:x val="8.4425885964726263E-2"/>
          <c:y val="2.5593307673225329E-2"/>
          <c:w val="0.62404797037801096"/>
          <c:h val="0.174155360005168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2"/>
          <c:tx>
            <c:strRef>
              <c:f>'Figure 1.5'!$E$7</c:f>
              <c:strCache>
                <c:ptCount val="1"/>
                <c:pt idx="0">
                  <c:v>Primary spending</c:v>
                </c:pt>
              </c:strCache>
            </c:strRef>
          </c:tx>
          <c:spPr>
            <a:solidFill>
              <a:schemeClr val="accent2"/>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1.5'!$G$7:$K$7</c:f>
              <c:numCache>
                <c:formatCode>0.0</c:formatCode>
                <c:ptCount val="5"/>
                <c:pt idx="0">
                  <c:v>9.2396076077694858</c:v>
                </c:pt>
                <c:pt idx="1">
                  <c:v>7.5468597812602809</c:v>
                </c:pt>
                <c:pt idx="2">
                  <c:v>0.69003247566407566</c:v>
                </c:pt>
                <c:pt idx="3">
                  <c:v>0.51139857523268262</c:v>
                </c:pt>
                <c:pt idx="4">
                  <c:v>0.38270970347576849</c:v>
                </c:pt>
              </c:numCache>
            </c:numRef>
          </c:val>
          <c:extLst>
            <c:ext xmlns:c16="http://schemas.microsoft.com/office/drawing/2014/chart" uri="{C3380CC4-5D6E-409C-BE32-E72D297353CC}">
              <c16:uniqueId val="{00000000-6CE4-4C6E-B972-E59348B2C546}"/>
            </c:ext>
          </c:extLst>
        </c:ser>
        <c:ser>
          <c:idx val="4"/>
          <c:order val="3"/>
          <c:tx>
            <c:strRef>
              <c:f>'Figure 1.5'!$E$8</c:f>
              <c:strCache>
                <c:ptCount val="1"/>
                <c:pt idx="0">
                  <c:v>Primary revenue (-)</c:v>
                </c:pt>
              </c:strCache>
            </c:strRef>
          </c:tx>
          <c:spPr>
            <a:solidFill>
              <a:schemeClr val="accent3"/>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1.5'!$G$8:$K$8</c:f>
              <c:numCache>
                <c:formatCode>0.0</c:formatCode>
                <c:ptCount val="5"/>
                <c:pt idx="0">
                  <c:v>-0.67085106616975665</c:v>
                </c:pt>
                <c:pt idx="1">
                  <c:v>-1.9588400129963652</c:v>
                </c:pt>
                <c:pt idx="2">
                  <c:v>-3.3081290648956241</c:v>
                </c:pt>
                <c:pt idx="3">
                  <c:v>-9.8935121959247141E-2</c:v>
                </c:pt>
                <c:pt idx="4">
                  <c:v>-0.29200868126711654</c:v>
                </c:pt>
              </c:numCache>
            </c:numRef>
          </c:val>
          <c:extLst>
            <c:ext xmlns:c16="http://schemas.microsoft.com/office/drawing/2014/chart" uri="{C3380CC4-5D6E-409C-BE32-E72D297353CC}">
              <c16:uniqueId val="{00000001-6CE4-4C6E-B972-E59348B2C546}"/>
            </c:ext>
          </c:extLst>
        </c:ser>
        <c:ser>
          <c:idx val="2"/>
          <c:order val="4"/>
          <c:tx>
            <c:strRef>
              <c:f>'Figure 1.5'!$E$5</c:f>
              <c:strCache>
                <c:ptCount val="1"/>
                <c:pt idx="0">
                  <c:v>Interest expense</c:v>
                </c:pt>
              </c:strCache>
            </c:strRef>
          </c:tx>
          <c:spPr>
            <a:solidFill>
              <a:schemeClr val="accent1"/>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1.5'!$G$5:$K$5</c:f>
              <c:numCache>
                <c:formatCode>0.0</c:formatCode>
                <c:ptCount val="5"/>
                <c:pt idx="0">
                  <c:v>-0.28003417161554278</c:v>
                </c:pt>
                <c:pt idx="1">
                  <c:v>-0.1482077734683056</c:v>
                </c:pt>
                <c:pt idx="2">
                  <c:v>0.31979395202631844</c:v>
                </c:pt>
                <c:pt idx="3">
                  <c:v>0.78246888914549295</c:v>
                </c:pt>
                <c:pt idx="4">
                  <c:v>1.3738714656090174</c:v>
                </c:pt>
              </c:numCache>
            </c:numRef>
          </c:val>
          <c:extLst>
            <c:ext xmlns:c16="http://schemas.microsoft.com/office/drawing/2014/chart" uri="{C3380CC4-5D6E-409C-BE32-E72D297353CC}">
              <c16:uniqueId val="{00000002-6CE4-4C6E-B972-E59348B2C546}"/>
            </c:ext>
          </c:extLst>
        </c:ser>
        <c:ser>
          <c:idx val="5"/>
          <c:order val="5"/>
          <c:tx>
            <c:strRef>
              <c:f>'Figure 1.5'!$E$6</c:f>
              <c:strCache>
                <c:ptCount val="1"/>
                <c:pt idx="0">
                  <c:v>Interest revenue (-)</c:v>
                </c:pt>
              </c:strCache>
            </c:strRef>
          </c:tx>
          <c:spPr>
            <a:solidFill>
              <a:schemeClr val="bg1">
                <a:lumMod val="65000"/>
              </a:schemeClr>
            </a:solidFill>
            <a:ln>
              <a:noFill/>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1.5'!$G$6:$K$6</c:f>
              <c:numCache>
                <c:formatCode>0.0</c:formatCode>
                <c:ptCount val="5"/>
                <c:pt idx="0">
                  <c:v>5.3021109487178752E-2</c:v>
                </c:pt>
                <c:pt idx="1">
                  <c:v>0.1453831893283638</c:v>
                </c:pt>
                <c:pt idx="2">
                  <c:v>0.19140132643264152</c:v>
                </c:pt>
                <c:pt idx="3">
                  <c:v>0.16305481513708125</c:v>
                </c:pt>
                <c:pt idx="4">
                  <c:v>4.2254302874271676E-2</c:v>
                </c:pt>
              </c:numCache>
            </c:numRef>
          </c:val>
          <c:extLst>
            <c:ext xmlns:c16="http://schemas.microsoft.com/office/drawing/2014/chart" uri="{C3380CC4-5D6E-409C-BE32-E72D297353CC}">
              <c16:uniqueId val="{00000003-6CE4-4C6E-B972-E59348B2C546}"/>
            </c:ext>
          </c:extLst>
        </c:ser>
        <c:dLbls>
          <c:showLegendKey val="0"/>
          <c:showVal val="0"/>
          <c:showCatName val="0"/>
          <c:showSerName val="0"/>
          <c:showPercent val="0"/>
          <c:showBubbleSize val="0"/>
        </c:dLbls>
        <c:gapWidth val="150"/>
        <c:overlap val="100"/>
        <c:axId val="1769018239"/>
        <c:axId val="1768998079"/>
      </c:barChart>
      <c:lineChart>
        <c:grouping val="standard"/>
        <c:varyColors val="0"/>
        <c:ser>
          <c:idx val="0"/>
          <c:order val="0"/>
          <c:tx>
            <c:strRef>
              <c:f>'Figure 1.5'!$E$3</c:f>
              <c:strCache>
                <c:ptCount val="1"/>
                <c:pt idx="0">
                  <c:v>Overall deficit</c:v>
                </c:pt>
              </c:strCache>
            </c:strRef>
          </c:tx>
          <c:spPr>
            <a:ln w="25400" cap="rnd">
              <a:solidFill>
                <a:schemeClr val="accent5"/>
              </a:solidFill>
              <a:prstDash val="solid"/>
              <a:round/>
            </a:ln>
            <a:effectLst/>
          </c:spPr>
          <c:marker>
            <c:symbol val="circle"/>
            <c:size val="7"/>
            <c:spPr>
              <a:solidFill>
                <a:srgbClr val="7030A0"/>
              </a:solidFill>
              <a:ln w="9525">
                <a:noFill/>
                <a:prstDash val="solid"/>
              </a:ln>
              <a:effectLst/>
            </c:spPr>
          </c:marker>
          <c:cat>
            <c:numRef>
              <c:f>'Figure 1.5'!$G$2:$K$2</c:f>
              <c:numCache>
                <c:formatCode>0</c:formatCode>
                <c:ptCount val="5"/>
                <c:pt idx="0">
                  <c:v>2020</c:v>
                </c:pt>
                <c:pt idx="1">
                  <c:v>2021</c:v>
                </c:pt>
                <c:pt idx="2">
                  <c:v>2022</c:v>
                </c:pt>
                <c:pt idx="3">
                  <c:v>2023</c:v>
                </c:pt>
                <c:pt idx="4">
                  <c:v>2024</c:v>
                </c:pt>
              </c:numCache>
            </c:numRef>
          </c:cat>
          <c:val>
            <c:numRef>
              <c:f>'Figure 1.5'!$G$3:$K$3</c:f>
              <c:numCache>
                <c:formatCode>0.0</c:formatCode>
                <c:ptCount val="5"/>
                <c:pt idx="0">
                  <c:v>8.3417434794713703</c:v>
                </c:pt>
                <c:pt idx="1">
                  <c:v>5.585195184123978</c:v>
                </c:pt>
                <c:pt idx="2">
                  <c:v>-2.1069013107725838</c:v>
                </c:pt>
                <c:pt idx="3">
                  <c:v>1.3579871575560167</c:v>
                </c:pt>
                <c:pt idx="4">
                  <c:v>1.5068267906919512</c:v>
                </c:pt>
              </c:numCache>
            </c:numRef>
          </c:val>
          <c:smooth val="0"/>
          <c:extLst>
            <c:ext xmlns:c16="http://schemas.microsoft.com/office/drawing/2014/chart" uri="{C3380CC4-5D6E-409C-BE32-E72D297353CC}">
              <c16:uniqueId val="{00000004-6CE4-4C6E-B972-E59348B2C546}"/>
            </c:ext>
          </c:extLst>
        </c:ser>
        <c:ser>
          <c:idx val="1"/>
          <c:order val="1"/>
          <c:tx>
            <c:strRef>
              <c:f>'Figure 1.5'!$E$4</c:f>
              <c:strCache>
                <c:ptCount val="1"/>
                <c:pt idx="0">
                  <c:v>Primary deficit</c:v>
                </c:pt>
              </c:strCache>
            </c:strRef>
          </c:tx>
          <c:spPr>
            <a:ln w="25400" cap="rnd">
              <a:solidFill>
                <a:srgbClr val="C00000"/>
              </a:solidFill>
              <a:prstDash val="sysDash"/>
              <a:round/>
            </a:ln>
            <a:effectLst/>
          </c:spPr>
          <c:marker>
            <c:symbol val="circle"/>
            <c:size val="7"/>
            <c:spPr>
              <a:solidFill>
                <a:srgbClr val="C00000"/>
              </a:solidFill>
              <a:ln w="9525">
                <a:solidFill>
                  <a:srgbClr val="C00000"/>
                </a:solidFill>
                <a:prstDash val="solid"/>
              </a:ln>
              <a:effectLst/>
            </c:spPr>
          </c:marker>
          <c:cat>
            <c:numRef>
              <c:f>'Figure 1.5'!$G$2:$K$2</c:f>
              <c:numCache>
                <c:formatCode>0</c:formatCode>
                <c:ptCount val="5"/>
                <c:pt idx="0">
                  <c:v>2020</c:v>
                </c:pt>
                <c:pt idx="1">
                  <c:v>2021</c:v>
                </c:pt>
                <c:pt idx="2">
                  <c:v>2022</c:v>
                </c:pt>
                <c:pt idx="3">
                  <c:v>2023</c:v>
                </c:pt>
                <c:pt idx="4">
                  <c:v>2024</c:v>
                </c:pt>
              </c:numCache>
            </c:numRef>
          </c:cat>
          <c:val>
            <c:numRef>
              <c:f>'Figure 1.5'!$G$4:$K$4</c:f>
              <c:numCache>
                <c:formatCode>0.0</c:formatCode>
                <c:ptCount val="5"/>
                <c:pt idx="0">
                  <c:v>8.5687565415997344</c:v>
                </c:pt>
                <c:pt idx="1">
                  <c:v>5.5880197682639174</c:v>
                </c:pt>
                <c:pt idx="2">
                  <c:v>-2.6180965892315435</c:v>
                </c:pt>
                <c:pt idx="3">
                  <c:v>0.41246345327344214</c:v>
                </c:pt>
                <c:pt idx="4">
                  <c:v>9.0701022208662163E-2</c:v>
                </c:pt>
              </c:numCache>
            </c:numRef>
          </c:val>
          <c:smooth val="0"/>
          <c:extLst>
            <c:ext xmlns:c16="http://schemas.microsoft.com/office/drawing/2014/chart" uri="{C3380CC4-5D6E-409C-BE32-E72D297353CC}">
              <c16:uniqueId val="{00000005-6CE4-4C6E-B972-E59348B2C546}"/>
            </c:ext>
          </c:extLst>
        </c:ser>
        <c:dLbls>
          <c:showLegendKey val="0"/>
          <c:showVal val="0"/>
          <c:showCatName val="0"/>
          <c:showSerName val="0"/>
          <c:showPercent val="0"/>
          <c:showBubbleSize val="0"/>
        </c:dLbls>
        <c:marker val="1"/>
        <c:smooth val="0"/>
        <c:axId val="1769018239"/>
        <c:axId val="1768998079"/>
      </c:lineChart>
      <c:catAx>
        <c:axId val="1769018239"/>
        <c:scaling>
          <c:orientation val="minMax"/>
        </c:scaling>
        <c:delete val="0"/>
        <c:axPos val="b"/>
        <c:numFmt formatCode="0" sourceLinked="1"/>
        <c:majorTickMark val="none"/>
        <c:minorTickMark val="none"/>
        <c:tickLblPos val="low"/>
        <c:spPr>
          <a:noFill/>
          <a:ln w="3175" cap="flat" cmpd="sng" algn="ctr">
            <a:solidFill>
              <a:srgbClr val="B3B3B3"/>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68998079"/>
        <c:crosses val="autoZero"/>
        <c:auto val="1"/>
        <c:lblAlgn val="ctr"/>
        <c:lblOffset val="100"/>
        <c:noMultiLvlLbl val="0"/>
      </c:catAx>
      <c:valAx>
        <c:axId val="1768998079"/>
        <c:scaling>
          <c:orientation val="minMax"/>
        </c:scaling>
        <c:delete val="0"/>
        <c:axPos val="l"/>
        <c:numFmt formatCode="0" sourceLinked="0"/>
        <c:majorTickMark val="in"/>
        <c:minorTickMark val="none"/>
        <c:tickLblPos val="nextTo"/>
        <c:spPr>
          <a:noFill/>
          <a:ln w="3175">
            <a:no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69018239"/>
        <c:crosses val="autoZero"/>
        <c:crossBetween val="between"/>
      </c:valAx>
      <c:spPr>
        <a:solidFill>
          <a:srgbClr val="FFFFFF"/>
        </a:solidFill>
        <a:ln w="3175">
          <a:noFill/>
          <a:prstDash val="solid"/>
        </a:ln>
        <a:effectLst/>
      </c:spPr>
    </c:plotArea>
    <c:legend>
      <c:legendPos val="b"/>
      <c:layout>
        <c:manualLayout>
          <c:xMode val="edge"/>
          <c:yMode val="edge"/>
          <c:x val="7.1470731742549129E-2"/>
          <c:y val="0.79333070866141731"/>
          <c:w val="0.86495882333114493"/>
          <c:h val="0.1998362204724409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02954530863301E-2"/>
          <c:y val="3.9554150500180491E-2"/>
          <c:w val="0.87947522508564224"/>
          <c:h val="0.69704371366315943"/>
        </c:manualLayout>
      </c:layout>
      <c:barChart>
        <c:barDir val="col"/>
        <c:grouping val="stacked"/>
        <c:varyColors val="0"/>
        <c:ser>
          <c:idx val="3"/>
          <c:order val="2"/>
          <c:tx>
            <c:strRef>
              <c:f>'Figure 1.5'!$E$7</c:f>
              <c:strCache>
                <c:ptCount val="1"/>
                <c:pt idx="0">
                  <c:v>Primary spending</c:v>
                </c:pt>
              </c:strCache>
            </c:strRef>
          </c:tx>
          <c:spPr>
            <a:solidFill>
              <a:srgbClr val="FFC000"/>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1.5'!$G$7:$K$7</c:f>
              <c:numCache>
                <c:formatCode>0.0</c:formatCode>
                <c:ptCount val="5"/>
                <c:pt idx="0">
                  <c:v>9.2396076077694858</c:v>
                </c:pt>
                <c:pt idx="1">
                  <c:v>7.5468597812602809</c:v>
                </c:pt>
                <c:pt idx="2">
                  <c:v>0.69003247566407566</c:v>
                </c:pt>
                <c:pt idx="3">
                  <c:v>0.51139857523268262</c:v>
                </c:pt>
                <c:pt idx="4">
                  <c:v>0.38270970347576849</c:v>
                </c:pt>
              </c:numCache>
            </c:numRef>
          </c:val>
          <c:extLst>
            <c:ext xmlns:c16="http://schemas.microsoft.com/office/drawing/2014/chart" uri="{C3380CC4-5D6E-409C-BE32-E72D297353CC}">
              <c16:uniqueId val="{00000000-D2FD-4CBF-B8B1-AB22C899D5EB}"/>
            </c:ext>
          </c:extLst>
        </c:ser>
        <c:ser>
          <c:idx val="2"/>
          <c:order val="3"/>
          <c:tx>
            <c:strRef>
              <c:f>'Figure 1.5'!$E$5</c:f>
              <c:strCache>
                <c:ptCount val="1"/>
                <c:pt idx="0">
                  <c:v>Interest expense</c:v>
                </c:pt>
              </c:strCache>
            </c:strRef>
          </c:tx>
          <c:spPr>
            <a:solidFill>
              <a:srgbClr val="CC0000"/>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1.5'!$G$5:$K$5</c:f>
              <c:numCache>
                <c:formatCode>0.0</c:formatCode>
                <c:ptCount val="5"/>
                <c:pt idx="0">
                  <c:v>-0.28003417161554278</c:v>
                </c:pt>
                <c:pt idx="1">
                  <c:v>-0.1482077734683056</c:v>
                </c:pt>
                <c:pt idx="2">
                  <c:v>0.31979395202631844</c:v>
                </c:pt>
                <c:pt idx="3">
                  <c:v>0.78246888914549295</c:v>
                </c:pt>
                <c:pt idx="4">
                  <c:v>1.3738714656090174</c:v>
                </c:pt>
              </c:numCache>
            </c:numRef>
          </c:val>
          <c:extLst>
            <c:ext xmlns:c16="http://schemas.microsoft.com/office/drawing/2014/chart" uri="{C3380CC4-5D6E-409C-BE32-E72D297353CC}">
              <c16:uniqueId val="{00000001-D2FD-4CBF-B8B1-AB22C899D5EB}"/>
            </c:ext>
          </c:extLst>
        </c:ser>
        <c:ser>
          <c:idx val="4"/>
          <c:order val="4"/>
          <c:tx>
            <c:strRef>
              <c:f>'Figure 1.5'!$E$8</c:f>
              <c:strCache>
                <c:ptCount val="1"/>
                <c:pt idx="0">
                  <c:v>Primary revenue (-)</c:v>
                </c:pt>
              </c:strCache>
            </c:strRef>
          </c:tx>
          <c:spPr>
            <a:solidFill>
              <a:srgbClr val="0070C0"/>
            </a:solidFill>
            <a:ln>
              <a:noFill/>
              <a:prstDash val="solid"/>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1.5'!$G$8:$K$8</c:f>
              <c:numCache>
                <c:formatCode>0.0</c:formatCode>
                <c:ptCount val="5"/>
                <c:pt idx="0">
                  <c:v>-0.67085106616975665</c:v>
                </c:pt>
                <c:pt idx="1">
                  <c:v>-1.9588400129963652</c:v>
                </c:pt>
                <c:pt idx="2">
                  <c:v>-3.3081290648956241</c:v>
                </c:pt>
                <c:pt idx="3">
                  <c:v>-9.8935121959247141E-2</c:v>
                </c:pt>
                <c:pt idx="4">
                  <c:v>-0.29200868126711654</c:v>
                </c:pt>
              </c:numCache>
            </c:numRef>
          </c:val>
          <c:extLst>
            <c:ext xmlns:c16="http://schemas.microsoft.com/office/drawing/2014/chart" uri="{C3380CC4-5D6E-409C-BE32-E72D297353CC}">
              <c16:uniqueId val="{00000002-D2FD-4CBF-B8B1-AB22C899D5EB}"/>
            </c:ext>
          </c:extLst>
        </c:ser>
        <c:ser>
          <c:idx val="5"/>
          <c:order val="5"/>
          <c:tx>
            <c:strRef>
              <c:f>'Figure 1.5'!$E$6</c:f>
              <c:strCache>
                <c:ptCount val="1"/>
                <c:pt idx="0">
                  <c:v>Interest revenue (-)</c:v>
                </c:pt>
              </c:strCache>
            </c:strRef>
          </c:tx>
          <c:spPr>
            <a:solidFill>
              <a:srgbClr val="008000"/>
            </a:solidFill>
            <a:ln>
              <a:noFill/>
            </a:ln>
            <a:effectLst/>
          </c:spPr>
          <c:invertIfNegative val="0"/>
          <c:cat>
            <c:numRef>
              <c:f>'Figure 1.5'!$G$2:$K$2</c:f>
              <c:numCache>
                <c:formatCode>0</c:formatCode>
                <c:ptCount val="5"/>
                <c:pt idx="0">
                  <c:v>2020</c:v>
                </c:pt>
                <c:pt idx="1">
                  <c:v>2021</c:v>
                </c:pt>
                <c:pt idx="2">
                  <c:v>2022</c:v>
                </c:pt>
                <c:pt idx="3">
                  <c:v>2023</c:v>
                </c:pt>
                <c:pt idx="4">
                  <c:v>2024</c:v>
                </c:pt>
              </c:numCache>
            </c:numRef>
          </c:cat>
          <c:val>
            <c:numRef>
              <c:f>'Figure 1.5'!$G$6:$K$6</c:f>
              <c:numCache>
                <c:formatCode>0.0</c:formatCode>
                <c:ptCount val="5"/>
                <c:pt idx="0">
                  <c:v>5.3021109487178752E-2</c:v>
                </c:pt>
                <c:pt idx="1">
                  <c:v>0.1453831893283638</c:v>
                </c:pt>
                <c:pt idx="2">
                  <c:v>0.19140132643264152</c:v>
                </c:pt>
                <c:pt idx="3">
                  <c:v>0.16305481513708125</c:v>
                </c:pt>
                <c:pt idx="4">
                  <c:v>4.2254302874271676E-2</c:v>
                </c:pt>
              </c:numCache>
            </c:numRef>
          </c:val>
          <c:extLst>
            <c:ext xmlns:c16="http://schemas.microsoft.com/office/drawing/2014/chart" uri="{C3380CC4-5D6E-409C-BE32-E72D297353CC}">
              <c16:uniqueId val="{00000003-D2FD-4CBF-B8B1-AB22C899D5EB}"/>
            </c:ext>
          </c:extLst>
        </c:ser>
        <c:dLbls>
          <c:showLegendKey val="0"/>
          <c:showVal val="0"/>
          <c:showCatName val="0"/>
          <c:showSerName val="0"/>
          <c:showPercent val="0"/>
          <c:showBubbleSize val="0"/>
        </c:dLbls>
        <c:gapWidth val="150"/>
        <c:overlap val="100"/>
        <c:axId val="1769018239"/>
        <c:axId val="1768998079"/>
      </c:barChart>
      <c:lineChart>
        <c:grouping val="standard"/>
        <c:varyColors val="0"/>
        <c:ser>
          <c:idx val="0"/>
          <c:order val="0"/>
          <c:tx>
            <c:strRef>
              <c:f>'Figure 1.5'!$E$3</c:f>
              <c:strCache>
                <c:ptCount val="1"/>
                <c:pt idx="0">
                  <c:v>Overall deficit</c:v>
                </c:pt>
              </c:strCache>
            </c:strRef>
          </c:tx>
          <c:spPr>
            <a:ln w="25400" cap="rnd">
              <a:solidFill>
                <a:srgbClr val="7030A0"/>
              </a:solidFill>
              <a:prstDash val="solid"/>
              <a:round/>
            </a:ln>
            <a:effectLst/>
          </c:spPr>
          <c:marker>
            <c:symbol val="diamond"/>
            <c:size val="7"/>
            <c:spPr>
              <a:solidFill>
                <a:schemeClr val="tx1"/>
              </a:solidFill>
              <a:ln w="9525">
                <a:solidFill>
                  <a:srgbClr val="7030A0"/>
                </a:solidFill>
                <a:prstDash val="solid"/>
              </a:ln>
              <a:effectLst/>
            </c:spPr>
          </c:marker>
          <c:cat>
            <c:numRef>
              <c:f>'Figure 1.5'!$G$2:$K$2</c:f>
              <c:numCache>
                <c:formatCode>0</c:formatCode>
                <c:ptCount val="5"/>
                <c:pt idx="0">
                  <c:v>2020</c:v>
                </c:pt>
                <c:pt idx="1">
                  <c:v>2021</c:v>
                </c:pt>
                <c:pt idx="2">
                  <c:v>2022</c:v>
                </c:pt>
                <c:pt idx="3">
                  <c:v>2023</c:v>
                </c:pt>
                <c:pt idx="4">
                  <c:v>2024</c:v>
                </c:pt>
              </c:numCache>
            </c:numRef>
          </c:cat>
          <c:val>
            <c:numRef>
              <c:f>'Figure 1.5'!$G$3:$K$3</c:f>
              <c:numCache>
                <c:formatCode>0.0</c:formatCode>
                <c:ptCount val="5"/>
                <c:pt idx="0">
                  <c:v>8.3417434794713703</c:v>
                </c:pt>
                <c:pt idx="1">
                  <c:v>5.585195184123978</c:v>
                </c:pt>
                <c:pt idx="2">
                  <c:v>-2.1069013107725838</c:v>
                </c:pt>
                <c:pt idx="3">
                  <c:v>1.3579871575560167</c:v>
                </c:pt>
                <c:pt idx="4">
                  <c:v>1.5068267906919512</c:v>
                </c:pt>
              </c:numCache>
            </c:numRef>
          </c:val>
          <c:smooth val="0"/>
          <c:extLst>
            <c:ext xmlns:c16="http://schemas.microsoft.com/office/drawing/2014/chart" uri="{C3380CC4-5D6E-409C-BE32-E72D297353CC}">
              <c16:uniqueId val="{00000004-D2FD-4CBF-B8B1-AB22C899D5EB}"/>
            </c:ext>
          </c:extLst>
        </c:ser>
        <c:ser>
          <c:idx val="1"/>
          <c:order val="1"/>
          <c:tx>
            <c:strRef>
              <c:f>'Figure 1.5'!$E$4</c:f>
              <c:strCache>
                <c:ptCount val="1"/>
                <c:pt idx="0">
                  <c:v>Primary deficit</c:v>
                </c:pt>
              </c:strCache>
            </c:strRef>
          </c:tx>
          <c:spPr>
            <a:ln w="25400" cap="rnd">
              <a:solidFill>
                <a:srgbClr val="7030A0"/>
              </a:solidFill>
              <a:prstDash val="sysDash"/>
              <a:round/>
            </a:ln>
            <a:effectLst/>
          </c:spPr>
          <c:marker>
            <c:symbol val="diamond"/>
            <c:size val="7"/>
            <c:spPr>
              <a:solidFill>
                <a:srgbClr val="7030A0"/>
              </a:solidFill>
              <a:ln w="9525">
                <a:solidFill>
                  <a:srgbClr val="7030A0"/>
                </a:solidFill>
                <a:prstDash val="solid"/>
              </a:ln>
              <a:effectLst/>
            </c:spPr>
          </c:marker>
          <c:cat>
            <c:numRef>
              <c:f>'Figure 1.5'!$G$2:$K$2</c:f>
              <c:numCache>
                <c:formatCode>0</c:formatCode>
                <c:ptCount val="5"/>
                <c:pt idx="0">
                  <c:v>2020</c:v>
                </c:pt>
                <c:pt idx="1">
                  <c:v>2021</c:v>
                </c:pt>
                <c:pt idx="2">
                  <c:v>2022</c:v>
                </c:pt>
                <c:pt idx="3">
                  <c:v>2023</c:v>
                </c:pt>
                <c:pt idx="4">
                  <c:v>2024</c:v>
                </c:pt>
              </c:numCache>
            </c:numRef>
          </c:cat>
          <c:val>
            <c:numRef>
              <c:f>'Figure 1.5'!$G$4:$K$4</c:f>
              <c:numCache>
                <c:formatCode>0.0</c:formatCode>
                <c:ptCount val="5"/>
                <c:pt idx="0">
                  <c:v>8.5687565415997344</c:v>
                </c:pt>
                <c:pt idx="1">
                  <c:v>5.5880197682639174</c:v>
                </c:pt>
                <c:pt idx="2">
                  <c:v>-2.6180965892315435</c:v>
                </c:pt>
                <c:pt idx="3">
                  <c:v>0.41246345327344214</c:v>
                </c:pt>
                <c:pt idx="4">
                  <c:v>9.0701022208662163E-2</c:v>
                </c:pt>
              </c:numCache>
            </c:numRef>
          </c:val>
          <c:smooth val="0"/>
          <c:extLst>
            <c:ext xmlns:c16="http://schemas.microsoft.com/office/drawing/2014/chart" uri="{C3380CC4-5D6E-409C-BE32-E72D297353CC}">
              <c16:uniqueId val="{00000005-D2FD-4CBF-B8B1-AB22C899D5EB}"/>
            </c:ext>
          </c:extLst>
        </c:ser>
        <c:dLbls>
          <c:showLegendKey val="0"/>
          <c:showVal val="0"/>
          <c:showCatName val="0"/>
          <c:showSerName val="0"/>
          <c:showPercent val="0"/>
          <c:showBubbleSize val="0"/>
        </c:dLbls>
        <c:marker val="1"/>
        <c:smooth val="0"/>
        <c:axId val="1769018239"/>
        <c:axId val="1768998079"/>
      </c:lineChart>
      <c:catAx>
        <c:axId val="1769018239"/>
        <c:scaling>
          <c:orientation val="minMax"/>
        </c:scaling>
        <c:delete val="0"/>
        <c:axPos val="b"/>
        <c:numFmt formatCode="0" sourceLinked="1"/>
        <c:majorTickMark val="none"/>
        <c:minorTickMark val="none"/>
        <c:tickLblPos val="low"/>
        <c:spPr>
          <a:noFill/>
          <a:ln w="317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rgbClr val="000000"/>
                </a:solidFill>
                <a:latin typeface="Segoe UI"/>
                <a:ea typeface="Segoe UI"/>
                <a:cs typeface="Segoe UI"/>
              </a:defRPr>
            </a:pPr>
            <a:endParaRPr lang="en-US"/>
          </a:p>
        </c:txPr>
        <c:crossAx val="1768998079"/>
        <c:crosses val="autoZero"/>
        <c:auto val="1"/>
        <c:lblAlgn val="ctr"/>
        <c:lblOffset val="100"/>
        <c:noMultiLvlLbl val="0"/>
      </c:catAx>
      <c:valAx>
        <c:axId val="1768998079"/>
        <c:scaling>
          <c:orientation val="minMax"/>
        </c:scaling>
        <c:delete val="0"/>
        <c:axPos val="l"/>
        <c:numFmt formatCode="0" sourceLinked="0"/>
        <c:majorTickMark val="in"/>
        <c:minorTickMark val="none"/>
        <c:tickLblPos val="nextTo"/>
        <c:spPr>
          <a:noFill/>
          <a:ln w="3175">
            <a:no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Segoe UI"/>
                <a:ea typeface="Segoe UI"/>
                <a:cs typeface="Segoe UI"/>
              </a:defRPr>
            </a:pPr>
            <a:endParaRPr lang="en-US"/>
          </a:p>
        </c:txPr>
        <c:crossAx val="1769018239"/>
        <c:crosses val="autoZero"/>
        <c:crossBetween val="between"/>
      </c:valAx>
      <c:spPr>
        <a:solidFill>
          <a:srgbClr val="FFFFFF"/>
        </a:solidFill>
        <a:ln w="3175">
          <a:noFill/>
          <a:prstDash val="solid"/>
        </a:ln>
        <a:effectLst/>
      </c:spPr>
    </c:plotArea>
    <c:legend>
      <c:legendPos val="b"/>
      <c:layout>
        <c:manualLayout>
          <c:xMode val="edge"/>
          <c:yMode val="edge"/>
          <c:x val="7.1470731742549129E-2"/>
          <c:y val="0.83641059468554002"/>
          <c:w val="0.86495882333114493"/>
          <c:h val="0.1567563717053385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63740079156007"/>
          <c:y val="0.12845218379622594"/>
          <c:w val="0.74312930184233705"/>
          <c:h val="0.7763959326992389"/>
        </c:manualLayout>
      </c:layout>
      <c:barChart>
        <c:barDir val="col"/>
        <c:grouping val="stacked"/>
        <c:varyColors val="0"/>
        <c:ser>
          <c:idx val="1"/>
          <c:order val="1"/>
          <c:tx>
            <c:strRef>
              <c:f>'Figure 1.6'!$AB$1</c:f>
              <c:strCache>
                <c:ptCount val="1"/>
                <c:pt idx="0">
                  <c:v>Term premiums</c:v>
                </c:pt>
              </c:strCache>
            </c:strRef>
          </c:tx>
          <c:spPr>
            <a:solidFill>
              <a:srgbClr val="6A4A85"/>
            </a:solidFill>
            <a:ln w="3175">
              <a:noFill/>
              <a:prstDash val="solid"/>
            </a:ln>
            <a:effectLst/>
          </c:spPr>
          <c:invertIfNegative val="0"/>
          <c:cat>
            <c:numRef>
              <c:f>'Figure 1.6'!$C$633:$C$753</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'Figure 1.6'!$E$693:$E$767</c:f>
              <c:numCache>
                <c:formatCode>General</c:formatCode>
                <c:ptCount val="75"/>
                <c:pt idx="0">
                  <c:v>-0.5770110084511586</c:v>
                </c:pt>
                <c:pt idx="1">
                  <c:v>-0.50554429503269915</c:v>
                </c:pt>
                <c:pt idx="2">
                  <c:v>-0.69562665547715952</c:v>
                </c:pt>
                <c:pt idx="3">
                  <c:v>-0.54395305279082828</c:v>
                </c:pt>
                <c:pt idx="4">
                  <c:v>-0.80148839213144774</c:v>
                </c:pt>
                <c:pt idx="5">
                  <c:v>-0.79696085471478728</c:v>
                </c:pt>
                <c:pt idx="6">
                  <c:v>-0.90621518178562876</c:v>
                </c:pt>
                <c:pt idx="7">
                  <c:v>-1.2647483676768865</c:v>
                </c:pt>
                <c:pt idx="8">
                  <c:v>-1.1322419456098121</c:v>
                </c:pt>
                <c:pt idx="9">
                  <c:v>-1.0244584945172603</c:v>
                </c:pt>
                <c:pt idx="10">
                  <c:v>-0.9829035688432306</c:v>
                </c:pt>
                <c:pt idx="11">
                  <c:v>-0.76119322447428406</c:v>
                </c:pt>
                <c:pt idx="12">
                  <c:v>-1.0939434326048425</c:v>
                </c:pt>
                <c:pt idx="13">
                  <c:v>-1.2567399091530771</c:v>
                </c:pt>
                <c:pt idx="14">
                  <c:v>-1.1689020210708672</c:v>
                </c:pt>
                <c:pt idx="15">
                  <c:v>-1.2625843373261765</c:v>
                </c:pt>
                <c:pt idx="16">
                  <c:v>-1.2183697214128502</c:v>
                </c:pt>
                <c:pt idx="17">
                  <c:v>-1.1956250276352265</c:v>
                </c:pt>
                <c:pt idx="18">
                  <c:v>-1.3395527244060512</c:v>
                </c:pt>
                <c:pt idx="19">
                  <c:v>-1.0779796116176437</c:v>
                </c:pt>
                <c:pt idx="20">
                  <c:v>-1.1445496668343991</c:v>
                </c:pt>
                <c:pt idx="21">
                  <c:v>-0.88348266102705852</c:v>
                </c:pt>
                <c:pt idx="22">
                  <c:v>-0.93601515007470981</c:v>
                </c:pt>
                <c:pt idx="23">
                  <c:v>-0.78059681892845956</c:v>
                </c:pt>
                <c:pt idx="24">
                  <c:v>-0.50041919699679416</c:v>
                </c:pt>
                <c:pt idx="25">
                  <c:v>-8.2354720765918543E-2</c:v>
                </c:pt>
                <c:pt idx="26">
                  <c:v>0.32085479658769955</c:v>
                </c:pt>
                <c:pt idx="27">
                  <c:v>0.18869678682630853</c:v>
                </c:pt>
                <c:pt idx="28">
                  <c:v>0.16027729302335469</c:v>
                </c:pt>
                <c:pt idx="29">
                  <c:v>-0.24428323981785249</c:v>
                </c:pt>
                <c:pt idx="30">
                  <c:v>-0.46389340777282517</c:v>
                </c:pt>
                <c:pt idx="31">
                  <c:v>-0.45986373690736548</c:v>
                </c:pt>
                <c:pt idx="32">
                  <c:v>-0.28547908977154424</c:v>
                </c:pt>
                <c:pt idx="33">
                  <c:v>-0.4542325787849959</c:v>
                </c:pt>
                <c:pt idx="34">
                  <c:v>-0.69591876011808873</c:v>
                </c:pt>
                <c:pt idx="35">
                  <c:v>-0.65226861054806218</c:v>
                </c:pt>
                <c:pt idx="36">
                  <c:v>-0.63211642216965713</c:v>
                </c:pt>
                <c:pt idx="37">
                  <c:v>-0.7666812178882858</c:v>
                </c:pt>
                <c:pt idx="38">
                  <c:v>-0.83456819505411772</c:v>
                </c:pt>
                <c:pt idx="39">
                  <c:v>-0.36926065008736453</c:v>
                </c:pt>
                <c:pt idx="40">
                  <c:v>-0.36202952982449643</c:v>
                </c:pt>
                <c:pt idx="41">
                  <c:v>-0.32212562386971255</c:v>
                </c:pt>
                <c:pt idx="42">
                  <c:v>-0.85193739521112599</c:v>
                </c:pt>
                <c:pt idx="43">
                  <c:v>-0.73537721823784796</c:v>
                </c:pt>
                <c:pt idx="44">
                  <c:v>-0.49403878923599853</c:v>
                </c:pt>
                <c:pt idx="45">
                  <c:v>-0.18374803691792252</c:v>
                </c:pt>
                <c:pt idx="46">
                  <c:v>-0.72973845219483913</c:v>
                </c:pt>
                <c:pt idx="47">
                  <c:v>-0.56024604741274953</c:v>
                </c:pt>
                <c:pt idx="48">
                  <c:v>-0.77939766301706559</c:v>
                </c:pt>
                <c:pt idx="49">
                  <c:v>-0.47356365068366202</c:v>
                </c:pt>
                <c:pt idx="50">
                  <c:v>-0.71032964275465904</c:v>
                </c:pt>
                <c:pt idx="51">
                  <c:v>-0.72111363574705534</c:v>
                </c:pt>
                <c:pt idx="52">
                  <c:v>-0.66897797025797479</c:v>
                </c:pt>
                <c:pt idx="53">
                  <c:v>-0.74763343908181046</c:v>
                </c:pt>
                <c:pt idx="54">
                  <c:v>-0.61339104260282573</c:v>
                </c:pt>
                <c:pt idx="55">
                  <c:v>-0.49928109037020096</c:v>
                </c:pt>
                <c:pt idx="56">
                  <c:v>0.16287108763265579</c:v>
                </c:pt>
                <c:pt idx="57">
                  <c:v>0.41611383742389663</c:v>
                </c:pt>
                <c:pt idx="58">
                  <c:v>6.7864035469446193E-2</c:v>
                </c:pt>
                <c:pt idx="59">
                  <c:v>-0.32416771230887242</c:v>
                </c:pt>
                <c:pt idx="60">
                  <c:v>-0.19311522943507775</c:v>
                </c:pt>
                <c:pt idx="61">
                  <c:v>-0.14694504097893368</c:v>
                </c:pt>
                <c:pt idx="62">
                  <c:v>-0.25297936129303622</c:v>
                </c:pt>
                <c:pt idx="63">
                  <c:v>-2.5572723154722254E-2</c:v>
                </c:pt>
                <c:pt idx="64">
                  <c:v>1.635172222681458E-2</c:v>
                </c:pt>
                <c:pt idx="65">
                  <c:v>-0.11279405760166394</c:v>
                </c:pt>
                <c:pt idx="66">
                  <c:v>-0.10195248759712339</c:v>
                </c:pt>
                <c:pt idx="67">
                  <c:v>-0.11519297491811731</c:v>
                </c:pt>
                <c:pt idx="68">
                  <c:v>-9.9952929830092963E-2</c:v>
                </c:pt>
                <c:pt idx="69">
                  <c:v>0.17397608112141238</c:v>
                </c:pt>
                <c:pt idx="70">
                  <c:v>9.4786905718095227E-2</c:v>
                </c:pt>
                <c:pt idx="71">
                  <c:v>0.49135092631991029</c:v>
                </c:pt>
                <c:pt idx="72">
                  <c:v>0.50074397391188796</c:v>
                </c:pt>
                <c:pt idx="73">
                  <c:v>0.27232495921834587</c:v>
                </c:pt>
                <c:pt idx="74">
                  <c:v>0.38276812862577536</c:v>
                </c:pt>
              </c:numCache>
            </c:numRef>
          </c:val>
          <c:extLst>
            <c:ext xmlns:c16="http://schemas.microsoft.com/office/drawing/2014/chart" uri="{C3380CC4-5D6E-409C-BE32-E72D297353CC}">
              <c16:uniqueId val="{00000000-29D1-4A1F-A7AD-8C503FCB4C39}"/>
            </c:ext>
          </c:extLst>
        </c:ser>
        <c:ser>
          <c:idx val="2"/>
          <c:order val="2"/>
          <c:tx>
            <c:strRef>
              <c:f>'Figure 1.6'!$AC$1</c:f>
              <c:strCache>
                <c:ptCount val="1"/>
                <c:pt idx="0">
                  <c:v>Risk-neutral yields</c:v>
                </c:pt>
              </c:strCache>
            </c:strRef>
          </c:tx>
          <c:spPr>
            <a:solidFill>
              <a:srgbClr val="4BACC6">
                <a:lumMod val="40000"/>
                <a:lumOff val="60000"/>
              </a:srgbClr>
            </a:solidFill>
            <a:ln>
              <a:noFill/>
            </a:ln>
          </c:spPr>
          <c:invertIfNegative val="0"/>
          <c:cat>
            <c:numRef>
              <c:f>'Figure 1.6'!$C$633:$C$753</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'Figure 1.6'!$F$693:$F$767</c:f>
              <c:numCache>
                <c:formatCode>General</c:formatCode>
                <c:ptCount val="75"/>
                <c:pt idx="0">
                  <c:v>3.1915520713080117</c:v>
                </c:pt>
                <c:pt idx="1">
                  <c:v>3.2266948194781939</c:v>
                </c:pt>
                <c:pt idx="2">
                  <c:v>3.1065337674768991</c:v>
                </c:pt>
                <c:pt idx="3">
                  <c:v>3.0653204466207096</c:v>
                </c:pt>
                <c:pt idx="4">
                  <c:v>2.9621401972597883</c:v>
                </c:pt>
                <c:pt idx="5">
                  <c:v>2.8123815344221974</c:v>
                </c:pt>
                <c:pt idx="6">
                  <c:v>2.9197276980328501</c:v>
                </c:pt>
                <c:pt idx="7">
                  <c:v>2.7795196529892072</c:v>
                </c:pt>
                <c:pt idx="8">
                  <c:v>2.8191305671900624</c:v>
                </c:pt>
                <c:pt idx="9">
                  <c:v>2.7160021256174049</c:v>
                </c:pt>
                <c:pt idx="10">
                  <c:v>2.7810803774346602</c:v>
                </c:pt>
                <c:pt idx="11">
                  <c:v>2.7150410018119713</c:v>
                </c:pt>
                <c:pt idx="12">
                  <c:v>2.6132160186324582</c:v>
                </c:pt>
                <c:pt idx="13">
                  <c:v>2.3949434465957462</c:v>
                </c:pt>
                <c:pt idx="14">
                  <c:v>1.9424319438270126</c:v>
                </c:pt>
                <c:pt idx="15">
                  <c:v>1.9465466515021796</c:v>
                </c:pt>
                <c:pt idx="16">
                  <c:v>1.8879783940743449</c:v>
                </c:pt>
                <c:pt idx="17">
                  <c:v>1.8641976206186162</c:v>
                </c:pt>
                <c:pt idx="18">
                  <c:v>1.8801264522350691</c:v>
                </c:pt>
                <c:pt idx="19">
                  <c:v>1.7944729816618248</c:v>
                </c:pt>
                <c:pt idx="20">
                  <c:v>1.8181792661063223</c:v>
                </c:pt>
                <c:pt idx="21">
                  <c:v>1.7717534621937348</c:v>
                </c:pt>
                <c:pt idx="22">
                  <c:v>1.7819424661789356</c:v>
                </c:pt>
                <c:pt idx="23">
                  <c:v>1.7048281793531772</c:v>
                </c:pt>
                <c:pt idx="24">
                  <c:v>1.6268037980729293</c:v>
                </c:pt>
                <c:pt idx="25">
                  <c:v>1.6259363410217813</c:v>
                </c:pt>
                <c:pt idx="26">
                  <c:v>1.5462927157499007</c:v>
                </c:pt>
                <c:pt idx="27">
                  <c:v>1.5651192507708183</c:v>
                </c:pt>
                <c:pt idx="28">
                  <c:v>1.5286931175014584</c:v>
                </c:pt>
                <c:pt idx="29">
                  <c:v>1.7760571097715805</c:v>
                </c:pt>
                <c:pt idx="30">
                  <c:v>1.7644133276048291</c:v>
                </c:pt>
                <c:pt idx="31">
                  <c:v>1.8168439951363184</c:v>
                </c:pt>
                <c:pt idx="32">
                  <c:v>1.8776769452832092</c:v>
                </c:pt>
                <c:pt idx="33">
                  <c:v>2.0835594452374071</c:v>
                </c:pt>
                <c:pt idx="34">
                  <c:v>2.1881901147914933</c:v>
                </c:pt>
                <c:pt idx="35">
                  <c:v>2.2372932959372318</c:v>
                </c:pt>
                <c:pt idx="36">
                  <c:v>2.494856288316075</c:v>
                </c:pt>
                <c:pt idx="37">
                  <c:v>2.6470854630999661</c:v>
                </c:pt>
                <c:pt idx="38">
                  <c:v>3.1745795425816929</c:v>
                </c:pt>
                <c:pt idx="39">
                  <c:v>3.3110539263737784</c:v>
                </c:pt>
                <c:pt idx="40">
                  <c:v>3.2630439818599419</c:v>
                </c:pt>
                <c:pt idx="41">
                  <c:v>3.4248494681585129</c:v>
                </c:pt>
                <c:pt idx="42">
                  <c:v>3.5339287600161828</c:v>
                </c:pt>
                <c:pt idx="43">
                  <c:v>3.9121599279468402</c:v>
                </c:pt>
                <c:pt idx="44">
                  <c:v>4.3556677830794399</c:v>
                </c:pt>
                <c:pt idx="45">
                  <c:v>4.3722069953026779</c:v>
                </c:pt>
                <c:pt idx="46">
                  <c:v>4.386601494172746</c:v>
                </c:pt>
                <c:pt idx="47">
                  <c:v>4.41301036362632</c:v>
                </c:pt>
                <c:pt idx="48">
                  <c:v>4.2667935989521384</c:v>
                </c:pt>
                <c:pt idx="49">
                  <c:v>4.4647272798486739</c:v>
                </c:pt>
                <c:pt idx="50">
                  <c:v>4.2251663382564209</c:v>
                </c:pt>
                <c:pt idx="51">
                  <c:v>4.1902011588361585</c:v>
                </c:pt>
                <c:pt idx="52">
                  <c:v>4.3462441735499135</c:v>
                </c:pt>
                <c:pt idx="53">
                  <c:v>4.5971744795551519</c:v>
                </c:pt>
                <c:pt idx="54">
                  <c:v>4.5844940499894928</c:v>
                </c:pt>
                <c:pt idx="55">
                  <c:v>4.5866182239776165</c:v>
                </c:pt>
                <c:pt idx="56">
                  <c:v>4.5087664424825444</c:v>
                </c:pt>
                <c:pt idx="57">
                  <c:v>4.5363677294269822</c:v>
                </c:pt>
                <c:pt idx="58">
                  <c:v>4.3613535304100797</c:v>
                </c:pt>
                <c:pt idx="59">
                  <c:v>4.2289408164322539</c:v>
                </c:pt>
                <c:pt idx="60">
                  <c:v>4.194954981031735</c:v>
                </c:pt>
                <c:pt idx="61">
                  <c:v>4.4056593155593129</c:v>
                </c:pt>
                <c:pt idx="62">
                  <c:v>4.4265451405398863</c:v>
                </c:pt>
                <c:pt idx="63">
                  <c:v>4.6534413350987869</c:v>
                </c:pt>
                <c:pt idx="64">
                  <c:v>4.4921897692967718</c:v>
                </c:pt>
                <c:pt idx="65">
                  <c:v>4.4406624953462153</c:v>
                </c:pt>
                <c:pt idx="66">
                  <c:v>4.1734191245509704</c:v>
                </c:pt>
                <c:pt idx="67">
                  <c:v>4.0181299344656471</c:v>
                </c:pt>
                <c:pt idx="68">
                  <c:v>3.8835884962200784</c:v>
                </c:pt>
                <c:pt idx="69">
                  <c:v>4.1224689935993277</c:v>
                </c:pt>
                <c:pt idx="70">
                  <c:v>4.0910067515801902</c:v>
                </c:pt>
                <c:pt idx="71">
                  <c:v>4.0950312273433935</c:v>
                </c:pt>
                <c:pt idx="72">
                  <c:v>4.0938312880360055</c:v>
                </c:pt>
                <c:pt idx="73">
                  <c:v>3.9826611597497052</c:v>
                </c:pt>
                <c:pt idx="74">
                  <c:v>3.8683805650438963</c:v>
                </c:pt>
              </c:numCache>
            </c:numRef>
          </c:val>
          <c:extLst>
            <c:ext xmlns:c16="http://schemas.microsoft.com/office/drawing/2014/chart" uri="{C3380CC4-5D6E-409C-BE32-E72D297353CC}">
              <c16:uniqueId val="{00000001-29D1-4A1F-A7AD-8C503FCB4C39}"/>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0"/>
          <c:order val="0"/>
          <c:tx>
            <c:strRef>
              <c:f>'Figure 1.6'!$AA$1</c:f>
              <c:strCache>
                <c:ptCount val="1"/>
                <c:pt idx="0">
                  <c:v>10-year Treasury yields</c:v>
                </c:pt>
              </c:strCache>
            </c:strRef>
          </c:tx>
          <c:spPr>
            <a:ln w="25400">
              <a:solidFill>
                <a:sysClr val="windowText" lastClr="000000"/>
              </a:solidFill>
              <a:prstDash val="solid"/>
            </a:ln>
            <a:effectLst/>
          </c:spPr>
          <c:marker>
            <c:symbol val="none"/>
          </c:marker>
          <c:cat>
            <c:strRef>
              <c:f>'Figure 1.6'!$B$693:$B$767</c:f>
              <c:strCache>
                <c:ptCount val="75"/>
                <c:pt idx="0">
                  <c:v>Jan-2019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pt idx="13">
                  <c:v>Feb-20</c:v>
                </c:pt>
                <c:pt idx="14">
                  <c:v>Mar-20</c:v>
                </c:pt>
                <c:pt idx="15">
                  <c:v>Apr-20</c:v>
                </c:pt>
                <c:pt idx="16">
                  <c:v>May-20</c:v>
                </c:pt>
                <c:pt idx="17">
                  <c:v>Jun-20</c:v>
                </c:pt>
                <c:pt idx="18">
                  <c:v>Jul-20</c:v>
                </c:pt>
                <c:pt idx="19">
                  <c:v>Aug-20</c:v>
                </c:pt>
                <c:pt idx="20">
                  <c:v>Sep-20</c:v>
                </c:pt>
                <c:pt idx="21">
                  <c:v>Oct-20</c:v>
                </c:pt>
                <c:pt idx="22">
                  <c:v>Nov-20</c:v>
                </c:pt>
                <c:pt idx="23">
                  <c:v>Dec-20</c:v>
                </c:pt>
                <c:pt idx="24">
                  <c:v>Jan-21</c:v>
                </c:pt>
                <c:pt idx="25">
                  <c:v>Feb-21</c:v>
                </c:pt>
                <c:pt idx="26">
                  <c:v>Mar-21</c:v>
                </c:pt>
                <c:pt idx="27">
                  <c:v>Apr-21</c:v>
                </c:pt>
                <c:pt idx="28">
                  <c:v>May-21</c:v>
                </c:pt>
                <c:pt idx="29">
                  <c:v>Jun-21</c:v>
                </c:pt>
                <c:pt idx="30">
                  <c:v>Jul-21</c:v>
                </c:pt>
                <c:pt idx="31">
                  <c:v>Aug-21</c:v>
                </c:pt>
                <c:pt idx="32">
                  <c:v>Sep-21</c:v>
                </c:pt>
                <c:pt idx="33">
                  <c:v>Oct-21</c:v>
                </c:pt>
                <c:pt idx="34">
                  <c:v>Nov-21</c:v>
                </c:pt>
                <c:pt idx="35">
                  <c:v>Dec-21</c:v>
                </c:pt>
                <c:pt idx="36">
                  <c:v>Jan-22</c:v>
                </c:pt>
                <c:pt idx="37">
                  <c:v>Feb-22</c:v>
                </c:pt>
                <c:pt idx="38">
                  <c:v>Mar-22</c:v>
                </c:pt>
                <c:pt idx="39">
                  <c:v>Apr-22</c:v>
                </c:pt>
                <c:pt idx="40">
                  <c:v>May-22</c:v>
                </c:pt>
                <c:pt idx="41">
                  <c:v>Jun-22</c:v>
                </c:pt>
                <c:pt idx="42">
                  <c:v>Jul-22</c:v>
                </c:pt>
                <c:pt idx="43">
                  <c:v>Aug-22</c:v>
                </c:pt>
                <c:pt idx="44">
                  <c:v>Sep-22</c:v>
                </c:pt>
                <c:pt idx="45">
                  <c:v>Oct-22</c:v>
                </c:pt>
                <c:pt idx="46">
                  <c:v>Nov-22</c:v>
                </c:pt>
                <c:pt idx="47">
                  <c:v>Dec-22</c:v>
                </c:pt>
                <c:pt idx="48">
                  <c:v>Jan-23</c:v>
                </c:pt>
                <c:pt idx="49">
                  <c:v>Feb-23</c:v>
                </c:pt>
                <c:pt idx="50">
                  <c:v>Mar-23</c:v>
                </c:pt>
                <c:pt idx="51">
                  <c:v>Apr-23</c:v>
                </c:pt>
                <c:pt idx="52">
                  <c:v>May-23</c:v>
                </c:pt>
                <c:pt idx="53">
                  <c:v>Jun-23</c:v>
                </c:pt>
                <c:pt idx="54">
                  <c:v>Jul-23</c:v>
                </c:pt>
                <c:pt idx="55">
                  <c:v>Aug-23</c:v>
                </c:pt>
                <c:pt idx="56">
                  <c:v>Sep-23</c:v>
                </c:pt>
                <c:pt idx="57">
                  <c:v>Oct-23</c:v>
                </c:pt>
                <c:pt idx="58">
                  <c:v>Nov-23</c:v>
                </c:pt>
                <c:pt idx="59">
                  <c:v>Dec-23</c:v>
                </c:pt>
                <c:pt idx="60">
                  <c:v>Jan-24</c:v>
                </c:pt>
                <c:pt idx="61">
                  <c:v>Feb-24</c:v>
                </c:pt>
                <c:pt idx="62">
                  <c:v>Mar-24</c:v>
                </c:pt>
                <c:pt idx="63">
                  <c:v>Apr-24</c:v>
                </c:pt>
                <c:pt idx="64">
                  <c:v>May-24</c:v>
                </c:pt>
                <c:pt idx="65">
                  <c:v>Jun-24</c:v>
                </c:pt>
                <c:pt idx="66">
                  <c:v>Jul-24</c:v>
                </c:pt>
                <c:pt idx="67">
                  <c:v>Aug-24</c:v>
                </c:pt>
                <c:pt idx="68">
                  <c:v>Sep-24</c:v>
                </c:pt>
                <c:pt idx="69">
                  <c:v>Oct-24</c:v>
                </c:pt>
                <c:pt idx="70">
                  <c:v>Nov-24</c:v>
                </c:pt>
                <c:pt idx="71">
                  <c:v>Dec-24</c:v>
                </c:pt>
                <c:pt idx="72">
                  <c:v>Jan-25</c:v>
                </c:pt>
                <c:pt idx="73">
                  <c:v>Feb-25</c:v>
                </c:pt>
                <c:pt idx="74">
                  <c:v>Mar-25</c:v>
                </c:pt>
              </c:strCache>
            </c:strRef>
          </c:cat>
          <c:val>
            <c:numRef>
              <c:f>'Figure 1.6'!$D$693:$D$767</c:f>
              <c:numCache>
                <c:formatCode>General</c:formatCode>
                <c:ptCount val="75"/>
                <c:pt idx="0">
                  <c:v>2.6145410628568531</c:v>
                </c:pt>
                <c:pt idx="1">
                  <c:v>2.7211505244454948</c:v>
                </c:pt>
                <c:pt idx="2">
                  <c:v>2.4109071119997396</c:v>
                </c:pt>
                <c:pt idx="3">
                  <c:v>2.5213673938298813</c:v>
                </c:pt>
                <c:pt idx="4">
                  <c:v>2.1606518051283405</c:v>
                </c:pt>
                <c:pt idx="5">
                  <c:v>2.0154206797074101</c:v>
                </c:pt>
                <c:pt idx="6">
                  <c:v>2.0135125162472214</c:v>
                </c:pt>
                <c:pt idx="7">
                  <c:v>1.5147712853123207</c:v>
                </c:pt>
                <c:pt idx="8">
                  <c:v>1.6868886215802503</c:v>
                </c:pt>
                <c:pt idx="9">
                  <c:v>1.6915436311001446</c:v>
                </c:pt>
                <c:pt idx="10">
                  <c:v>1.7981768085914296</c:v>
                </c:pt>
                <c:pt idx="11">
                  <c:v>1.9538477773376872</c:v>
                </c:pt>
                <c:pt idx="12">
                  <c:v>1.5192725860276157</c:v>
                </c:pt>
                <c:pt idx="13">
                  <c:v>1.1382035374426691</c:v>
                </c:pt>
                <c:pt idx="14">
                  <c:v>0.7735299227561454</c:v>
                </c:pt>
                <c:pt idx="15">
                  <c:v>0.68396231417600317</c:v>
                </c:pt>
                <c:pt idx="16">
                  <c:v>0.66960867266149471</c:v>
                </c:pt>
                <c:pt idx="17">
                  <c:v>0.66857259298338967</c:v>
                </c:pt>
                <c:pt idx="18">
                  <c:v>0.54057372782901791</c:v>
                </c:pt>
                <c:pt idx="19">
                  <c:v>0.71649337004418112</c:v>
                </c:pt>
                <c:pt idx="20">
                  <c:v>0.67362959927192323</c:v>
                </c:pt>
                <c:pt idx="21">
                  <c:v>0.88827080116667623</c:v>
                </c:pt>
                <c:pt idx="22">
                  <c:v>0.84592731610422578</c:v>
                </c:pt>
                <c:pt idx="23">
                  <c:v>0.92423136042471765</c:v>
                </c:pt>
                <c:pt idx="24">
                  <c:v>1.1263846010761351</c:v>
                </c:pt>
                <c:pt idx="25">
                  <c:v>1.5435816202558628</c:v>
                </c:pt>
                <c:pt idx="26">
                  <c:v>1.8671475123376002</c:v>
                </c:pt>
                <c:pt idx="27">
                  <c:v>1.7538160375971268</c:v>
                </c:pt>
                <c:pt idx="28">
                  <c:v>1.6889704105248131</c:v>
                </c:pt>
                <c:pt idx="29">
                  <c:v>1.531773869953728</c:v>
                </c:pt>
                <c:pt idx="30">
                  <c:v>1.3005199198320039</c:v>
                </c:pt>
                <c:pt idx="31">
                  <c:v>1.356980258228953</c:v>
                </c:pt>
                <c:pt idx="32">
                  <c:v>1.5921978555116649</c:v>
                </c:pt>
                <c:pt idx="33">
                  <c:v>1.6293268664524112</c:v>
                </c:pt>
                <c:pt idx="34">
                  <c:v>1.4922713546734045</c:v>
                </c:pt>
                <c:pt idx="35">
                  <c:v>1.5850246853891696</c:v>
                </c:pt>
                <c:pt idx="36">
                  <c:v>1.8627398661464178</c:v>
                </c:pt>
                <c:pt idx="37">
                  <c:v>1.8804042452116803</c:v>
                </c:pt>
                <c:pt idx="38">
                  <c:v>2.3400113475275752</c:v>
                </c:pt>
                <c:pt idx="39">
                  <c:v>2.9417932762864138</c:v>
                </c:pt>
                <c:pt idx="40">
                  <c:v>2.9010144520354455</c:v>
                </c:pt>
                <c:pt idx="41">
                  <c:v>3.1027238442888003</c:v>
                </c:pt>
                <c:pt idx="42">
                  <c:v>2.6819913648050568</c:v>
                </c:pt>
                <c:pt idx="43">
                  <c:v>3.1767827097089922</c:v>
                </c:pt>
                <c:pt idx="44">
                  <c:v>3.8616289938434414</c:v>
                </c:pt>
                <c:pt idx="45">
                  <c:v>4.1884589583847553</c:v>
                </c:pt>
                <c:pt idx="46">
                  <c:v>3.6568630419779069</c:v>
                </c:pt>
                <c:pt idx="47">
                  <c:v>3.8527643162135705</c:v>
                </c:pt>
                <c:pt idx="48">
                  <c:v>3.4873959359350728</c:v>
                </c:pt>
                <c:pt idx="49">
                  <c:v>3.9911636291650119</c:v>
                </c:pt>
                <c:pt idx="50">
                  <c:v>3.5148366955017618</c:v>
                </c:pt>
                <c:pt idx="51">
                  <c:v>3.4690875230891032</c:v>
                </c:pt>
                <c:pt idx="52">
                  <c:v>3.6772662032919388</c:v>
                </c:pt>
                <c:pt idx="53">
                  <c:v>3.8495410404733414</c:v>
                </c:pt>
                <c:pt idx="54">
                  <c:v>3.9711030073866671</c:v>
                </c:pt>
                <c:pt idx="55">
                  <c:v>4.0873371336074156</c:v>
                </c:pt>
                <c:pt idx="56">
                  <c:v>4.6716375301152002</c:v>
                </c:pt>
                <c:pt idx="57">
                  <c:v>4.9524815668508788</c:v>
                </c:pt>
                <c:pt idx="58">
                  <c:v>4.4292175658795259</c:v>
                </c:pt>
                <c:pt idx="59">
                  <c:v>3.9047731041233815</c:v>
                </c:pt>
                <c:pt idx="60">
                  <c:v>4.0018397515966573</c:v>
                </c:pt>
                <c:pt idx="61">
                  <c:v>4.2587142745803792</c:v>
                </c:pt>
                <c:pt idx="62">
                  <c:v>4.1735657792468501</c:v>
                </c:pt>
                <c:pt idx="63">
                  <c:v>4.6278686119440646</c:v>
                </c:pt>
                <c:pt idx="64">
                  <c:v>4.5085414915235864</c:v>
                </c:pt>
                <c:pt idx="65">
                  <c:v>4.3278684377445513</c:v>
                </c:pt>
                <c:pt idx="66">
                  <c:v>4.071466636953847</c:v>
                </c:pt>
                <c:pt idx="67">
                  <c:v>3.9029369595475298</c:v>
                </c:pt>
                <c:pt idx="68">
                  <c:v>3.7836355663899854</c:v>
                </c:pt>
                <c:pt idx="69">
                  <c:v>4.2964450747207401</c:v>
                </c:pt>
                <c:pt idx="70">
                  <c:v>4.1857936572982855</c:v>
                </c:pt>
                <c:pt idx="71">
                  <c:v>4.5863821536633038</c:v>
                </c:pt>
                <c:pt idx="72">
                  <c:v>4.5945752619478935</c:v>
                </c:pt>
                <c:pt idx="73">
                  <c:v>4.2549861189680511</c:v>
                </c:pt>
                <c:pt idx="74">
                  <c:v>4.2511486936696716</c:v>
                </c:pt>
              </c:numCache>
            </c:numRef>
          </c:val>
          <c:smooth val="0"/>
          <c:extLst>
            <c:ext xmlns:c16="http://schemas.microsoft.com/office/drawing/2014/chart" uri="{C3380CC4-5D6E-409C-BE32-E72D297353CC}">
              <c16:uniqueId val="{00000002-29D1-4A1F-A7AD-8C503FCB4C39}"/>
            </c:ext>
          </c:extLst>
        </c:ser>
        <c:dLbls>
          <c:showLegendKey val="0"/>
          <c:showVal val="0"/>
          <c:showCatName val="0"/>
          <c:showSerName val="0"/>
          <c:showPercent val="0"/>
          <c:showBubbleSize val="0"/>
        </c:dLbls>
        <c:marker val="1"/>
        <c:smooth val="0"/>
        <c:axId val="674013568"/>
        <c:axId val="674015104"/>
      </c:lineChart>
      <c:lineChart>
        <c:grouping val="standard"/>
        <c:varyColors val="0"/>
        <c:ser>
          <c:idx val="3"/>
          <c:order val="3"/>
          <c:tx>
            <c:strRef>
              <c:f>'Figure 1.6'!$AD$1</c:f>
              <c:strCache>
                <c:ptCount val="1"/>
                <c:pt idx="0">
                  <c:v>US fiscal policy uncertainty (right scale)</c:v>
                </c:pt>
              </c:strCache>
            </c:strRef>
          </c:tx>
          <c:spPr>
            <a:ln w="25400">
              <a:solidFill>
                <a:srgbClr val="FF0000"/>
              </a:solidFill>
            </a:ln>
          </c:spPr>
          <c:marker>
            <c:symbol val="none"/>
          </c:marker>
          <c:val>
            <c:numRef>
              <c:f>'Figure 1.6'!$H$693:$H$767</c:f>
              <c:numCache>
                <c:formatCode>General</c:formatCode>
                <c:ptCount val="75"/>
                <c:pt idx="0">
                  <c:v>100.05966092324674</c:v>
                </c:pt>
                <c:pt idx="1">
                  <c:v>100.03972209356799</c:v>
                </c:pt>
                <c:pt idx="2">
                  <c:v>100.03047459013555</c:v>
                </c:pt>
                <c:pt idx="3">
                  <c:v>100.06598098933165</c:v>
                </c:pt>
                <c:pt idx="4">
                  <c:v>100.08091093779551</c:v>
                </c:pt>
                <c:pt idx="5">
                  <c:v>100.09027209000679</c:v>
                </c:pt>
                <c:pt idx="6">
                  <c:v>100.13538330415376</c:v>
                </c:pt>
                <c:pt idx="7">
                  <c:v>100.2003767382925</c:v>
                </c:pt>
                <c:pt idx="8">
                  <c:v>100.22927624152989</c:v>
                </c:pt>
                <c:pt idx="9">
                  <c:v>100.1854524755948</c:v>
                </c:pt>
                <c:pt idx="10">
                  <c:v>100.20063935049808</c:v>
                </c:pt>
                <c:pt idx="11">
                  <c:v>100.1917499816074</c:v>
                </c:pt>
                <c:pt idx="12">
                  <c:v>100.16734417982825</c:v>
                </c:pt>
                <c:pt idx="13">
                  <c:v>100.19561377970393</c:v>
                </c:pt>
                <c:pt idx="14">
                  <c:v>100.3262905786662</c:v>
                </c:pt>
                <c:pt idx="15">
                  <c:v>100.41140626740192</c:v>
                </c:pt>
                <c:pt idx="16">
                  <c:v>100.47116497847416</c:v>
                </c:pt>
                <c:pt idx="17">
                  <c:v>100.47500211177881</c:v>
                </c:pt>
                <c:pt idx="18">
                  <c:v>100.48806925939539</c:v>
                </c:pt>
                <c:pt idx="19">
                  <c:v>100.45321808254739</c:v>
                </c:pt>
                <c:pt idx="20">
                  <c:v>100.45685538235348</c:v>
                </c:pt>
                <c:pt idx="21">
                  <c:v>100.52184361361678</c:v>
                </c:pt>
                <c:pt idx="22">
                  <c:v>100.56318695726441</c:v>
                </c:pt>
                <c:pt idx="23">
                  <c:v>100.58625844948375</c:v>
                </c:pt>
                <c:pt idx="24">
                  <c:v>100.6040384924072</c:v>
                </c:pt>
                <c:pt idx="25">
                  <c:v>100.59725172969058</c:v>
                </c:pt>
                <c:pt idx="26">
                  <c:v>100.47918465308025</c:v>
                </c:pt>
                <c:pt idx="27">
                  <c:v>100.37200256840902</c:v>
                </c:pt>
                <c:pt idx="28">
                  <c:v>100.25190719613448</c:v>
                </c:pt>
                <c:pt idx="29">
                  <c:v>100.18149207505336</c:v>
                </c:pt>
                <c:pt idx="30">
                  <c:v>100.11297166667454</c:v>
                </c:pt>
                <c:pt idx="31">
                  <c:v>100.02456368535134</c:v>
                </c:pt>
                <c:pt idx="32">
                  <c:v>100.04055287465174</c:v>
                </c:pt>
                <c:pt idx="33">
                  <c:v>100.01889425318154</c:v>
                </c:pt>
                <c:pt idx="34">
                  <c:v>99.913477207160611</c:v>
                </c:pt>
                <c:pt idx="35">
                  <c:v>99.857695991657053</c:v>
                </c:pt>
                <c:pt idx="36">
                  <c:v>99.79447165316229</c:v>
                </c:pt>
                <c:pt idx="37">
                  <c:v>99.746172258162346</c:v>
                </c:pt>
                <c:pt idx="38">
                  <c:v>99.72586494342319</c:v>
                </c:pt>
                <c:pt idx="39">
                  <c:v>99.72624702175996</c:v>
                </c:pt>
                <c:pt idx="40">
                  <c:v>99.764907062092007</c:v>
                </c:pt>
                <c:pt idx="41">
                  <c:v>99.818490586859127</c:v>
                </c:pt>
                <c:pt idx="42">
                  <c:v>99.8985669007875</c:v>
                </c:pt>
                <c:pt idx="43">
                  <c:v>99.951375443538424</c:v>
                </c:pt>
                <c:pt idx="44">
                  <c:v>99.999019099767068</c:v>
                </c:pt>
                <c:pt idx="45">
                  <c:v>100.09699123300415</c:v>
                </c:pt>
                <c:pt idx="46">
                  <c:v>100.16462124431631</c:v>
                </c:pt>
                <c:pt idx="47">
                  <c:v>100.1852544251223</c:v>
                </c:pt>
                <c:pt idx="48">
                  <c:v>100.26443745499279</c:v>
                </c:pt>
                <c:pt idx="49">
                  <c:v>100.30740709407361</c:v>
                </c:pt>
                <c:pt idx="50">
                  <c:v>100.3233152823211</c:v>
                </c:pt>
                <c:pt idx="51">
                  <c:v>100.33512040556212</c:v>
                </c:pt>
                <c:pt idx="52">
                  <c:v>100.46402375758434</c:v>
                </c:pt>
                <c:pt idx="53">
                  <c:v>100.45979468486632</c:v>
                </c:pt>
                <c:pt idx="54">
                  <c:v>100.38965795807478</c:v>
                </c:pt>
                <c:pt idx="55">
                  <c:v>100.42407980063389</c:v>
                </c:pt>
                <c:pt idx="56">
                  <c:v>100.34819192365381</c:v>
                </c:pt>
                <c:pt idx="57">
                  <c:v>100.22747753957465</c:v>
                </c:pt>
                <c:pt idx="58">
                  <c:v>100.22987001375411</c:v>
                </c:pt>
                <c:pt idx="59">
                  <c:v>100.2335738255277</c:v>
                </c:pt>
                <c:pt idx="60">
                  <c:v>100.19185158337592</c:v>
                </c:pt>
                <c:pt idx="61">
                  <c:v>100.1760106042302</c:v>
                </c:pt>
                <c:pt idx="62">
                  <c:v>100.18185650605039</c:v>
                </c:pt>
                <c:pt idx="63">
                  <c:v>100.17296772858658</c:v>
                </c:pt>
                <c:pt idx="64">
                  <c:v>100.04445389100125</c:v>
                </c:pt>
                <c:pt idx="65">
                  <c:v>100.10159020776739</c:v>
                </c:pt>
                <c:pt idx="66">
                  <c:v>100.16955597305935</c:v>
                </c:pt>
                <c:pt idx="67">
                  <c:v>100.15118721502786</c:v>
                </c:pt>
                <c:pt idx="68">
                  <c:v>100.18414185547249</c:v>
                </c:pt>
                <c:pt idx="69">
                  <c:v>100.26139099808647</c:v>
                </c:pt>
                <c:pt idx="70">
                  <c:v>100.38062052556926</c:v>
                </c:pt>
                <c:pt idx="71">
                  <c:v>100.50742023528205</c:v>
                </c:pt>
                <c:pt idx="72">
                  <c:v>100.67864778601337</c:v>
                </c:pt>
                <c:pt idx="73">
                  <c:v>100.80727993388609</c:v>
                </c:pt>
                <c:pt idx="74">
                  <c:v>101.00707468870814</c:v>
                </c:pt>
              </c:numCache>
            </c:numRef>
          </c:val>
          <c:smooth val="0"/>
          <c:extLst>
            <c:ext xmlns:c16="http://schemas.microsoft.com/office/drawing/2014/chart" uri="{C3380CC4-5D6E-409C-BE32-E72D297353CC}">
              <c16:uniqueId val="{00000003-29D1-4A1F-A7AD-8C503FCB4C39}"/>
            </c:ext>
          </c:extLst>
        </c:ser>
        <c:dLbls>
          <c:showLegendKey val="0"/>
          <c:showVal val="0"/>
          <c:showCatName val="0"/>
          <c:showSerName val="0"/>
          <c:showPercent val="0"/>
          <c:showBubbleSize val="0"/>
        </c:dLbls>
        <c:marker val="1"/>
        <c:smooth val="0"/>
        <c:axId val="1944626671"/>
        <c:axId val="1932322239"/>
      </c:lineChart>
      <c:catAx>
        <c:axId val="674013568"/>
        <c:scaling>
          <c:orientation val="minMax"/>
        </c:scaling>
        <c:delete val="0"/>
        <c:axPos val="b"/>
        <c:numFmt formatCode="mmm\-yy" sourceLinked="1"/>
        <c:majorTickMark val="none"/>
        <c:minorTickMark val="none"/>
        <c:tickLblPos val="low"/>
        <c:spPr>
          <a:ln w="12700">
            <a:solidFill>
              <a:sysClr val="windowText" lastClr="000000"/>
            </a:solidFill>
            <a:prstDash val="solid"/>
          </a:ln>
        </c:spPr>
        <c:txPr>
          <a:bodyPr rot="-5400000" vert="horz"/>
          <a:lstStyle/>
          <a:p>
            <a:pPr>
              <a:defRPr sz="1800">
                <a:latin typeface="Segoe UI"/>
                <a:ea typeface="Segoe UI"/>
                <a:cs typeface="Segoe UI"/>
              </a:defRPr>
            </a:pPr>
            <a:endParaRPr lang="en-US"/>
          </a:p>
        </c:txPr>
        <c:crossAx val="674015104"/>
        <c:crosses val="autoZero"/>
        <c:auto val="1"/>
        <c:lblAlgn val="ctr"/>
        <c:lblOffset val="100"/>
        <c:tickLblSkip val="3"/>
        <c:tickMarkSkip val="1"/>
        <c:noMultiLvlLbl val="0"/>
      </c:catAx>
      <c:valAx>
        <c:axId val="674015104"/>
        <c:scaling>
          <c:orientation val="minMax"/>
          <c:max val="5"/>
        </c:scaling>
        <c:delete val="0"/>
        <c:axPos val="l"/>
        <c:title>
          <c:tx>
            <c:rich>
              <a:bodyPr/>
              <a:lstStyle/>
              <a:p>
                <a:pPr>
                  <a:defRPr/>
                </a:pPr>
                <a:r>
                  <a:rPr lang="en-US"/>
                  <a:t>Percent</a:t>
                </a:r>
              </a:p>
            </c:rich>
          </c:tx>
          <c:layout>
            <c:manualLayout>
              <c:xMode val="edge"/>
              <c:yMode val="edge"/>
              <c:x val="1.5165875871724394E-3"/>
              <c:y val="0.43425819479046324"/>
            </c:manualLayout>
          </c:layout>
          <c:overlay val="0"/>
        </c:title>
        <c:numFmt formatCode="General" sourceLinked="0"/>
        <c:majorTickMark val="in"/>
        <c:minorTickMark val="none"/>
        <c:tickLblPos val="nextTo"/>
        <c:spPr>
          <a:ln w="12700">
            <a:noFill/>
            <a:prstDash val="solid"/>
          </a:ln>
        </c:spPr>
        <c:txPr>
          <a:bodyPr rot="0" vert="horz"/>
          <a:lstStyle/>
          <a:p>
            <a:pPr>
              <a:defRPr sz="1800">
                <a:latin typeface="Segoe UI"/>
                <a:ea typeface="Segoe UI"/>
                <a:cs typeface="Segoe UI"/>
              </a:defRPr>
            </a:pPr>
            <a:endParaRPr lang="en-US"/>
          </a:p>
        </c:txPr>
        <c:crossAx val="674013568"/>
        <c:crosses val="autoZero"/>
        <c:crossBetween val="between"/>
      </c:valAx>
      <c:valAx>
        <c:axId val="1932322239"/>
        <c:scaling>
          <c:orientation val="minMax"/>
          <c:max val="101.1"/>
          <c:min val="99"/>
        </c:scaling>
        <c:delete val="0"/>
        <c:axPos val="r"/>
        <c:title>
          <c:tx>
            <c:rich>
              <a:bodyPr/>
              <a:lstStyle/>
              <a:p>
                <a:pPr>
                  <a:defRPr/>
                </a:pPr>
                <a:r>
                  <a:rPr lang="en-US"/>
                  <a:t>Index number </a:t>
                </a:r>
              </a:p>
            </c:rich>
          </c:tx>
          <c:overlay val="0"/>
        </c:title>
        <c:numFmt formatCode="#,##0.0" sourceLinked="0"/>
        <c:majorTickMark val="out"/>
        <c:minorTickMark val="none"/>
        <c:tickLblPos val="nextTo"/>
        <c:spPr>
          <a:ln>
            <a:noFill/>
          </a:ln>
        </c:spPr>
        <c:crossAx val="1944626671"/>
        <c:crosses val="max"/>
        <c:crossBetween val="between"/>
        <c:majorUnit val="0.30000000000000004"/>
      </c:valAx>
      <c:catAx>
        <c:axId val="1944626671"/>
        <c:scaling>
          <c:orientation val="minMax"/>
        </c:scaling>
        <c:delete val="1"/>
        <c:axPos val="b"/>
        <c:numFmt formatCode="General" sourceLinked="1"/>
        <c:majorTickMark val="out"/>
        <c:minorTickMark val="none"/>
        <c:tickLblPos val="nextTo"/>
        <c:crossAx val="1932322239"/>
        <c:crosses val="autoZero"/>
        <c:auto val="1"/>
        <c:lblAlgn val="ctr"/>
        <c:lblOffset val="100"/>
        <c:noMultiLvlLbl val="0"/>
      </c:catAx>
      <c:spPr>
        <a:solidFill>
          <a:srgbClr val="FFFFFF"/>
        </a:solidFill>
        <a:ln w="12700">
          <a:noFill/>
          <a:prstDash val="solid"/>
        </a:ln>
      </c:spPr>
    </c:plotArea>
    <c:legend>
      <c:legendPos val="t"/>
      <c:layout>
        <c:manualLayout>
          <c:xMode val="edge"/>
          <c:yMode val="edge"/>
          <c:x val="6.53837886138426E-2"/>
          <c:y val="3.8432367156683328E-2"/>
          <c:w val="0.51819286795109021"/>
          <c:h val="0.13019987697819976"/>
        </c:manualLayout>
      </c:layout>
      <c:overlay val="0"/>
      <c:txPr>
        <a:bodyPr/>
        <a:lstStyle/>
        <a:p>
          <a:pPr>
            <a:defRPr sz="1200"/>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1.7'!$K$1</c:f>
              <c:strCache>
                <c:ptCount val="1"/>
                <c:pt idx="0">
                  <c:v>coeff_debt_1minus</c:v>
                </c:pt>
              </c:strCache>
            </c:strRef>
          </c:tx>
          <c:spPr>
            <a:noFill/>
            <a:ln w="19050">
              <a:noFill/>
            </a:ln>
            <a:effectLst/>
          </c:spPr>
          <c:cat>
            <c:numRef>
              <c:f>'Figure 1.7'!$H$2:$H$42</c:f>
              <c:numCache>
                <c:formatCode>General</c:formatCode>
                <c:ptCount val="41"/>
                <c:pt idx="0">
                  <c:v>2004</c:v>
                </c:pt>
                <c:pt idx="1">
                  <c:v>2004</c:v>
                </c:pt>
                <c:pt idx="2">
                  <c:v>2005</c:v>
                </c:pt>
                <c:pt idx="3">
                  <c:v>2005</c:v>
                </c:pt>
                <c:pt idx="4">
                  <c:v>2006</c:v>
                </c:pt>
                <c:pt idx="5">
                  <c:v>2006</c:v>
                </c:pt>
                <c:pt idx="6">
                  <c:v>2007</c:v>
                </c:pt>
                <c:pt idx="7">
                  <c:v>2007</c:v>
                </c:pt>
                <c:pt idx="8">
                  <c:v>2008</c:v>
                </c:pt>
                <c:pt idx="9">
                  <c:v>2008</c:v>
                </c:pt>
                <c:pt idx="10">
                  <c:v>2009</c:v>
                </c:pt>
                <c:pt idx="11">
                  <c:v>2009</c:v>
                </c:pt>
                <c:pt idx="12">
                  <c:v>2010</c:v>
                </c:pt>
                <c:pt idx="13">
                  <c:v>2010</c:v>
                </c:pt>
                <c:pt idx="14">
                  <c:v>2011</c:v>
                </c:pt>
                <c:pt idx="15">
                  <c:v>2011</c:v>
                </c:pt>
                <c:pt idx="16">
                  <c:v>2012</c:v>
                </c:pt>
                <c:pt idx="17">
                  <c:v>2012</c:v>
                </c:pt>
                <c:pt idx="18">
                  <c:v>2013</c:v>
                </c:pt>
                <c:pt idx="19">
                  <c:v>2013</c:v>
                </c:pt>
                <c:pt idx="20">
                  <c:v>2014</c:v>
                </c:pt>
                <c:pt idx="21">
                  <c:v>2014</c:v>
                </c:pt>
                <c:pt idx="22">
                  <c:v>2015</c:v>
                </c:pt>
                <c:pt idx="23">
                  <c:v>2015</c:v>
                </c:pt>
                <c:pt idx="24">
                  <c:v>2016</c:v>
                </c:pt>
                <c:pt idx="25">
                  <c:v>2016</c:v>
                </c:pt>
                <c:pt idx="26">
                  <c:v>2016</c:v>
                </c:pt>
                <c:pt idx="27">
                  <c:v>2017</c:v>
                </c:pt>
                <c:pt idx="28">
                  <c:v>2017</c:v>
                </c:pt>
                <c:pt idx="29">
                  <c:v>2018</c:v>
                </c:pt>
                <c:pt idx="30">
                  <c:v>2018</c:v>
                </c:pt>
                <c:pt idx="31">
                  <c:v>2019</c:v>
                </c:pt>
                <c:pt idx="32">
                  <c:v>2019</c:v>
                </c:pt>
                <c:pt idx="33">
                  <c:v>2020</c:v>
                </c:pt>
                <c:pt idx="34">
                  <c:v>2020</c:v>
                </c:pt>
                <c:pt idx="35">
                  <c:v>2021</c:v>
                </c:pt>
                <c:pt idx="36">
                  <c:v>2021</c:v>
                </c:pt>
                <c:pt idx="37">
                  <c:v>2022</c:v>
                </c:pt>
                <c:pt idx="38">
                  <c:v>2023</c:v>
                </c:pt>
                <c:pt idx="39">
                  <c:v>2023</c:v>
                </c:pt>
                <c:pt idx="40">
                  <c:v>2024</c:v>
                </c:pt>
              </c:numCache>
            </c:numRef>
          </c:cat>
          <c:val>
            <c:numRef>
              <c:f>'Figure 1.7'!$K$2:$K$43</c:f>
              <c:numCache>
                <c:formatCode>General</c:formatCode>
                <c:ptCount val="42"/>
                <c:pt idx="0">
                  <c:v>6.9214215999999995E-2</c:v>
                </c:pt>
                <c:pt idx="1">
                  <c:v>7.4436127000000005E-2</c:v>
                </c:pt>
                <c:pt idx="2">
                  <c:v>6.6994252000000004E-2</c:v>
                </c:pt>
                <c:pt idx="3">
                  <c:v>4.5076257000000002E-2</c:v>
                </c:pt>
                <c:pt idx="4">
                  <c:v>9.5215620000000008E-3</c:v>
                </c:pt>
                <c:pt idx="5">
                  <c:v>-1.199042E-2</c:v>
                </c:pt>
                <c:pt idx="6">
                  <c:v>-1.6793498E-2</c:v>
                </c:pt>
                <c:pt idx="7">
                  <c:v>-1.5529885E-2</c:v>
                </c:pt>
                <c:pt idx="8">
                  <c:v>-1.257222E-2</c:v>
                </c:pt>
                <c:pt idx="9">
                  <c:v>-7.0678060000000003E-3</c:v>
                </c:pt>
                <c:pt idx="10">
                  <c:v>-9.8350759999999999E-3</c:v>
                </c:pt>
                <c:pt idx="11">
                  <c:v>-1.4082094999999999E-2</c:v>
                </c:pt>
                <c:pt idx="12">
                  <c:v>-1.6510677000000001E-2</c:v>
                </c:pt>
                <c:pt idx="13">
                  <c:v>-1.8681758E-2</c:v>
                </c:pt>
                <c:pt idx="14">
                  <c:v>-2.4814474E-2</c:v>
                </c:pt>
                <c:pt idx="15">
                  <c:v>-2.0418709E-2</c:v>
                </c:pt>
                <c:pt idx="16">
                  <c:v>-9.9272539999999999E-3</c:v>
                </c:pt>
                <c:pt idx="17">
                  <c:v>6.0906780000000004E-3</c:v>
                </c:pt>
                <c:pt idx="18">
                  <c:v>1.1509452999999999E-2</c:v>
                </c:pt>
                <c:pt idx="19">
                  <c:v>9.0632620000000007E-3</c:v>
                </c:pt>
                <c:pt idx="20">
                  <c:v>-5.958278E-3</c:v>
                </c:pt>
                <c:pt idx="21">
                  <c:v>-3.029379E-3</c:v>
                </c:pt>
                <c:pt idx="22">
                  <c:v>-3.0549330000000001E-3</c:v>
                </c:pt>
                <c:pt idx="23">
                  <c:v>-4.8969460000000001E-3</c:v>
                </c:pt>
                <c:pt idx="24">
                  <c:v>-2.0884380000000002E-3</c:v>
                </c:pt>
                <c:pt idx="25">
                  <c:v>-7.3112109999999998E-3</c:v>
                </c:pt>
                <c:pt idx="26">
                  <c:v>-1.31596E-2</c:v>
                </c:pt>
                <c:pt idx="27">
                  <c:v>-2.5239398E-2</c:v>
                </c:pt>
                <c:pt idx="28">
                  <c:v>-2.5701642E-2</c:v>
                </c:pt>
                <c:pt idx="29">
                  <c:v>-1.2722506999999999E-2</c:v>
                </c:pt>
                <c:pt idx="30">
                  <c:v>1.0462080000000001E-3</c:v>
                </c:pt>
                <c:pt idx="31">
                  <c:v>8.2698130000000009E-3</c:v>
                </c:pt>
                <c:pt idx="32">
                  <c:v>5.6700000000000003E-5</c:v>
                </c:pt>
                <c:pt idx="33">
                  <c:v>3.8731550000000001E-3</c:v>
                </c:pt>
                <c:pt idx="34">
                  <c:v>-1.8708274E-2</c:v>
                </c:pt>
                <c:pt idx="35">
                  <c:v>-1.5641850999999998E-2</c:v>
                </c:pt>
                <c:pt idx="36">
                  <c:v>-1.1181797E-2</c:v>
                </c:pt>
                <c:pt idx="37">
                  <c:v>-1.3855563E-2</c:v>
                </c:pt>
                <c:pt idx="38">
                  <c:v>9.4070649999999992E-3</c:v>
                </c:pt>
                <c:pt idx="39">
                  <c:v>1.9976618000000002E-2</c:v>
                </c:pt>
                <c:pt idx="40">
                  <c:v>2.8207442999999999E-2</c:v>
                </c:pt>
                <c:pt idx="41">
                  <c:v>3.2700564000000001E-2</c:v>
                </c:pt>
              </c:numCache>
            </c:numRef>
          </c:val>
          <c:extLst>
            <c:ext xmlns:c16="http://schemas.microsoft.com/office/drawing/2014/chart" uri="{C3380CC4-5D6E-409C-BE32-E72D297353CC}">
              <c16:uniqueId val="{00000000-C18C-4441-B0ED-9CF43D0271F2}"/>
            </c:ext>
          </c:extLst>
        </c:ser>
        <c:ser>
          <c:idx val="3"/>
          <c:order val="3"/>
          <c:tx>
            <c:strRef>
              <c:f>'Figure 1.7'!$M$1</c:f>
              <c:strCache>
                <c:ptCount val="1"/>
                <c:pt idx="0">
                  <c:v>range</c:v>
                </c:pt>
              </c:strCache>
            </c:strRef>
          </c:tx>
          <c:spPr>
            <a:solidFill>
              <a:schemeClr val="bg1">
                <a:lumMod val="75000"/>
              </a:schemeClr>
            </a:solidFill>
            <a:ln>
              <a:noFill/>
            </a:ln>
            <a:effectLst/>
          </c:spPr>
          <c:cat>
            <c:numRef>
              <c:f>'Figure 1.7'!$H$2:$H$42</c:f>
              <c:numCache>
                <c:formatCode>General</c:formatCode>
                <c:ptCount val="41"/>
                <c:pt idx="0">
                  <c:v>2004</c:v>
                </c:pt>
                <c:pt idx="1">
                  <c:v>2004</c:v>
                </c:pt>
                <c:pt idx="2">
                  <c:v>2005</c:v>
                </c:pt>
                <c:pt idx="3">
                  <c:v>2005</c:v>
                </c:pt>
                <c:pt idx="4">
                  <c:v>2006</c:v>
                </c:pt>
                <c:pt idx="5">
                  <c:v>2006</c:v>
                </c:pt>
                <c:pt idx="6">
                  <c:v>2007</c:v>
                </c:pt>
                <c:pt idx="7">
                  <c:v>2007</c:v>
                </c:pt>
                <c:pt idx="8">
                  <c:v>2008</c:v>
                </c:pt>
                <c:pt idx="9">
                  <c:v>2008</c:v>
                </c:pt>
                <c:pt idx="10">
                  <c:v>2009</c:v>
                </c:pt>
                <c:pt idx="11">
                  <c:v>2009</c:v>
                </c:pt>
                <c:pt idx="12">
                  <c:v>2010</c:v>
                </c:pt>
                <c:pt idx="13">
                  <c:v>2010</c:v>
                </c:pt>
                <c:pt idx="14">
                  <c:v>2011</c:v>
                </c:pt>
                <c:pt idx="15">
                  <c:v>2011</c:v>
                </c:pt>
                <c:pt idx="16">
                  <c:v>2012</c:v>
                </c:pt>
                <c:pt idx="17">
                  <c:v>2012</c:v>
                </c:pt>
                <c:pt idx="18">
                  <c:v>2013</c:v>
                </c:pt>
                <c:pt idx="19">
                  <c:v>2013</c:v>
                </c:pt>
                <c:pt idx="20">
                  <c:v>2014</c:v>
                </c:pt>
                <c:pt idx="21">
                  <c:v>2014</c:v>
                </c:pt>
                <c:pt idx="22">
                  <c:v>2015</c:v>
                </c:pt>
                <c:pt idx="23">
                  <c:v>2015</c:v>
                </c:pt>
                <c:pt idx="24">
                  <c:v>2016</c:v>
                </c:pt>
                <c:pt idx="25">
                  <c:v>2016</c:v>
                </c:pt>
                <c:pt idx="26">
                  <c:v>2016</c:v>
                </c:pt>
                <c:pt idx="27">
                  <c:v>2017</c:v>
                </c:pt>
                <c:pt idx="28">
                  <c:v>2017</c:v>
                </c:pt>
                <c:pt idx="29">
                  <c:v>2018</c:v>
                </c:pt>
                <c:pt idx="30">
                  <c:v>2018</c:v>
                </c:pt>
                <c:pt idx="31">
                  <c:v>2019</c:v>
                </c:pt>
                <c:pt idx="32">
                  <c:v>2019</c:v>
                </c:pt>
                <c:pt idx="33">
                  <c:v>2020</c:v>
                </c:pt>
                <c:pt idx="34">
                  <c:v>2020</c:v>
                </c:pt>
                <c:pt idx="35">
                  <c:v>2021</c:v>
                </c:pt>
                <c:pt idx="36">
                  <c:v>2021</c:v>
                </c:pt>
                <c:pt idx="37">
                  <c:v>2022</c:v>
                </c:pt>
                <c:pt idx="38">
                  <c:v>2023</c:v>
                </c:pt>
                <c:pt idx="39">
                  <c:v>2023</c:v>
                </c:pt>
                <c:pt idx="40">
                  <c:v>2024</c:v>
                </c:pt>
              </c:numCache>
            </c:numRef>
          </c:cat>
          <c:val>
            <c:numRef>
              <c:f>'Figure 1.7'!$M$2:$M$43</c:f>
              <c:numCache>
                <c:formatCode>General</c:formatCode>
                <c:ptCount val="42"/>
                <c:pt idx="0">
                  <c:v>3.9524523000000006E-2</c:v>
                </c:pt>
                <c:pt idx="1">
                  <c:v>3.734241399999999E-2</c:v>
                </c:pt>
                <c:pt idx="2">
                  <c:v>3.6113289999999992E-2</c:v>
                </c:pt>
                <c:pt idx="3">
                  <c:v>3.7466445999999994E-2</c:v>
                </c:pt>
                <c:pt idx="4">
                  <c:v>3.3858748999999994E-2</c:v>
                </c:pt>
                <c:pt idx="5">
                  <c:v>3.5119319000000003E-2</c:v>
                </c:pt>
                <c:pt idx="6">
                  <c:v>3.4343919000000001E-2</c:v>
                </c:pt>
                <c:pt idx="7">
                  <c:v>3.2545351E-2</c:v>
                </c:pt>
                <c:pt idx="8">
                  <c:v>3.0242803999999998E-2</c:v>
                </c:pt>
                <c:pt idx="9">
                  <c:v>2.4043204999999998E-2</c:v>
                </c:pt>
                <c:pt idx="10">
                  <c:v>2.2196778E-2</c:v>
                </c:pt>
                <c:pt idx="11">
                  <c:v>2.0816145000000001E-2</c:v>
                </c:pt>
                <c:pt idx="12">
                  <c:v>2.3235994000000003E-2</c:v>
                </c:pt>
                <c:pt idx="13">
                  <c:v>2.5178986E-2</c:v>
                </c:pt>
                <c:pt idx="14">
                  <c:v>2.8110725999999999E-2</c:v>
                </c:pt>
                <c:pt idx="15">
                  <c:v>3.0828899E-2</c:v>
                </c:pt>
                <c:pt idx="16">
                  <c:v>3.3450672000000001E-2</c:v>
                </c:pt>
                <c:pt idx="17">
                  <c:v>3.6033393999999996E-2</c:v>
                </c:pt>
                <c:pt idx="18">
                  <c:v>3.3630573999999996E-2</c:v>
                </c:pt>
                <c:pt idx="19">
                  <c:v>3.2882287999999996E-2</c:v>
                </c:pt>
                <c:pt idx="20">
                  <c:v>3.3144976999999999E-2</c:v>
                </c:pt>
                <c:pt idx="21">
                  <c:v>3.1364225000000003E-2</c:v>
                </c:pt>
                <c:pt idx="22">
                  <c:v>2.8268292E-2</c:v>
                </c:pt>
                <c:pt idx="23">
                  <c:v>2.7940738999999999E-2</c:v>
                </c:pt>
                <c:pt idx="24">
                  <c:v>2.8684809000000002E-2</c:v>
                </c:pt>
                <c:pt idx="25">
                  <c:v>2.9689378000000002E-2</c:v>
                </c:pt>
                <c:pt idx="26">
                  <c:v>3.1782701999999996E-2</c:v>
                </c:pt>
                <c:pt idx="27">
                  <c:v>3.4389043000000001E-2</c:v>
                </c:pt>
                <c:pt idx="28">
                  <c:v>3.7847697999999999E-2</c:v>
                </c:pt>
                <c:pt idx="29">
                  <c:v>4.3553147E-2</c:v>
                </c:pt>
                <c:pt idx="30">
                  <c:v>4.4069766000000003E-2</c:v>
                </c:pt>
                <c:pt idx="31">
                  <c:v>4.6690453E-2</c:v>
                </c:pt>
                <c:pt idx="32">
                  <c:v>4.9205746000000002E-2</c:v>
                </c:pt>
                <c:pt idx="33">
                  <c:v>5.2285431E-2</c:v>
                </c:pt>
                <c:pt idx="34">
                  <c:v>4.8014039000000001E-2</c:v>
                </c:pt>
                <c:pt idx="35">
                  <c:v>4.9322161999999996E-2</c:v>
                </c:pt>
                <c:pt idx="36">
                  <c:v>5.0629170000000001E-2</c:v>
                </c:pt>
                <c:pt idx="37">
                  <c:v>5.4209188999999998E-2</c:v>
                </c:pt>
                <c:pt idx="38">
                  <c:v>5.2691241E-2</c:v>
                </c:pt>
                <c:pt idx="39">
                  <c:v>4.9591283999999999E-2</c:v>
                </c:pt>
                <c:pt idx="40">
                  <c:v>5.0950042000000001E-2</c:v>
                </c:pt>
                <c:pt idx="41">
                  <c:v>5.1372253999999992E-2</c:v>
                </c:pt>
              </c:numCache>
            </c:numRef>
          </c:val>
          <c:extLst>
            <c:ext xmlns:c16="http://schemas.microsoft.com/office/drawing/2014/chart" uri="{C3380CC4-5D6E-409C-BE32-E72D297353CC}">
              <c16:uniqueId val="{00000001-C18C-4441-B0ED-9CF43D0271F2}"/>
            </c:ext>
          </c:extLst>
        </c:ser>
        <c:dLbls>
          <c:showLegendKey val="0"/>
          <c:showVal val="0"/>
          <c:showCatName val="0"/>
          <c:showSerName val="0"/>
          <c:showPercent val="0"/>
          <c:showBubbleSize val="0"/>
        </c:dLbls>
        <c:axId val="1726553216"/>
        <c:axId val="1726551296"/>
      </c:areaChart>
      <c:lineChart>
        <c:grouping val="standard"/>
        <c:varyColors val="0"/>
        <c:ser>
          <c:idx val="0"/>
          <c:order val="0"/>
          <c:tx>
            <c:strRef>
              <c:f>'Figure 1.7'!$I$1</c:f>
              <c:strCache>
                <c:ptCount val="1"/>
                <c:pt idx="0">
                  <c:v>coeff_debt_1plus</c:v>
                </c:pt>
              </c:strCache>
            </c:strRef>
          </c:tx>
          <c:spPr>
            <a:ln w="19050" cap="rnd">
              <a:noFill/>
              <a:round/>
            </a:ln>
            <a:effectLst/>
          </c:spPr>
          <c:marker>
            <c:symbol val="none"/>
          </c:marker>
          <c:cat>
            <c:strRef>
              <c:f>'Figure 1.7'!$G$2:$G$43</c:f>
              <c:strCache>
                <c:ptCount val="42"/>
                <c:pt idx="0">
                  <c:v>2004</c:v>
                </c:pt>
                <c:pt idx="2">
                  <c:v>05</c:v>
                </c:pt>
                <c:pt idx="3">
                  <c:v>05</c:v>
                </c:pt>
                <c:pt idx="4">
                  <c:v>06</c:v>
                </c:pt>
                <c:pt idx="5">
                  <c:v>06</c:v>
                </c:pt>
                <c:pt idx="6">
                  <c:v>07</c:v>
                </c:pt>
                <c:pt idx="7">
                  <c:v>07</c:v>
                </c:pt>
                <c:pt idx="8">
                  <c:v>08</c:v>
                </c:pt>
                <c:pt idx="9">
                  <c:v>08</c:v>
                </c:pt>
                <c:pt idx="10">
                  <c:v>09</c:v>
                </c:pt>
                <c:pt idx="11">
                  <c:v>09</c:v>
                </c:pt>
                <c:pt idx="12">
                  <c:v>10</c:v>
                </c:pt>
                <c:pt idx="13">
                  <c:v>10</c:v>
                </c:pt>
                <c:pt idx="14">
                  <c:v>11</c:v>
                </c:pt>
                <c:pt idx="15">
                  <c:v>11</c:v>
                </c:pt>
                <c:pt idx="16">
                  <c:v>12</c:v>
                </c:pt>
                <c:pt idx="17">
                  <c:v>12</c:v>
                </c:pt>
                <c:pt idx="18">
                  <c:v>13</c:v>
                </c:pt>
                <c:pt idx="19">
                  <c:v>13</c:v>
                </c:pt>
                <c:pt idx="20">
                  <c:v>14</c:v>
                </c:pt>
                <c:pt idx="21">
                  <c:v>14</c:v>
                </c:pt>
                <c:pt idx="22">
                  <c:v>15</c:v>
                </c:pt>
                <c:pt idx="23">
                  <c:v>15</c:v>
                </c:pt>
                <c:pt idx="24">
                  <c:v>16</c:v>
                </c:pt>
                <c:pt idx="25">
                  <c:v>16</c:v>
                </c:pt>
                <c:pt idx="26">
                  <c:v>16</c:v>
                </c:pt>
                <c:pt idx="27">
                  <c:v>17</c:v>
                </c:pt>
                <c:pt idx="28">
                  <c:v>17</c:v>
                </c:pt>
                <c:pt idx="29">
                  <c:v>18</c:v>
                </c:pt>
                <c:pt idx="30">
                  <c:v>18</c:v>
                </c:pt>
                <c:pt idx="31">
                  <c:v>19</c:v>
                </c:pt>
                <c:pt idx="32">
                  <c:v>19</c:v>
                </c:pt>
                <c:pt idx="33">
                  <c:v>20</c:v>
                </c:pt>
                <c:pt idx="34">
                  <c:v>20</c:v>
                </c:pt>
                <c:pt idx="35">
                  <c:v>21</c:v>
                </c:pt>
                <c:pt idx="36">
                  <c:v>21</c:v>
                </c:pt>
                <c:pt idx="37">
                  <c:v>22</c:v>
                </c:pt>
                <c:pt idx="38">
                  <c:v>23</c:v>
                </c:pt>
                <c:pt idx="39">
                  <c:v>23</c:v>
                </c:pt>
                <c:pt idx="40">
                  <c:v>24</c:v>
                </c:pt>
                <c:pt idx="41">
                  <c:v>24</c:v>
                </c:pt>
              </c:strCache>
            </c:strRef>
          </c:cat>
          <c:val>
            <c:numRef>
              <c:f>'Figure 1.7'!$I$2:$I$43</c:f>
              <c:numCache>
                <c:formatCode>General</c:formatCode>
                <c:ptCount val="42"/>
                <c:pt idx="0">
                  <c:v>0.108738739</c:v>
                </c:pt>
                <c:pt idx="1">
                  <c:v>0.111778541</c:v>
                </c:pt>
                <c:pt idx="2">
                  <c:v>0.103107542</c:v>
                </c:pt>
                <c:pt idx="3">
                  <c:v>8.2542702999999995E-2</c:v>
                </c:pt>
                <c:pt idx="4">
                  <c:v>4.3380310999999998E-2</c:v>
                </c:pt>
                <c:pt idx="5">
                  <c:v>2.3128899000000001E-2</c:v>
                </c:pt>
                <c:pt idx="6">
                  <c:v>1.7550421E-2</c:v>
                </c:pt>
                <c:pt idx="7">
                  <c:v>1.7015466E-2</c:v>
                </c:pt>
                <c:pt idx="8">
                  <c:v>1.7670584E-2</c:v>
                </c:pt>
                <c:pt idx="9">
                  <c:v>1.6975398999999999E-2</c:v>
                </c:pt>
                <c:pt idx="10">
                  <c:v>1.2361702E-2</c:v>
                </c:pt>
                <c:pt idx="11">
                  <c:v>6.7340500000000001E-3</c:v>
                </c:pt>
                <c:pt idx="12">
                  <c:v>6.7253169999999998E-3</c:v>
                </c:pt>
                <c:pt idx="13">
                  <c:v>6.4972279999999999E-3</c:v>
                </c:pt>
                <c:pt idx="14">
                  <c:v>3.2962519999999999E-3</c:v>
                </c:pt>
                <c:pt idx="15">
                  <c:v>1.041019E-2</c:v>
                </c:pt>
                <c:pt idx="16">
                  <c:v>2.3523418000000001E-2</c:v>
                </c:pt>
                <c:pt idx="17">
                  <c:v>4.2124071999999999E-2</c:v>
                </c:pt>
                <c:pt idx="18">
                  <c:v>4.5140026999999999E-2</c:v>
                </c:pt>
                <c:pt idx="19">
                  <c:v>4.1945549999999998E-2</c:v>
                </c:pt>
                <c:pt idx="20">
                  <c:v>2.7186699000000002E-2</c:v>
                </c:pt>
                <c:pt idx="21">
                  <c:v>2.8334846E-2</c:v>
                </c:pt>
                <c:pt idx="22">
                  <c:v>2.5213359000000001E-2</c:v>
                </c:pt>
                <c:pt idx="23">
                  <c:v>2.3043793E-2</c:v>
                </c:pt>
                <c:pt idx="24">
                  <c:v>2.6596371000000001E-2</c:v>
                </c:pt>
                <c:pt idx="25">
                  <c:v>2.2378167000000001E-2</c:v>
                </c:pt>
                <c:pt idx="26">
                  <c:v>1.8623101999999999E-2</c:v>
                </c:pt>
                <c:pt idx="27">
                  <c:v>9.1496449999999997E-3</c:v>
                </c:pt>
                <c:pt idx="28">
                  <c:v>1.2146056000000001E-2</c:v>
                </c:pt>
                <c:pt idx="29">
                  <c:v>3.0830639999999999E-2</c:v>
                </c:pt>
                <c:pt idx="30">
                  <c:v>4.5115974000000003E-2</c:v>
                </c:pt>
                <c:pt idx="31">
                  <c:v>5.4960266000000001E-2</c:v>
                </c:pt>
                <c:pt idx="32">
                  <c:v>4.9262446000000001E-2</c:v>
                </c:pt>
                <c:pt idx="33">
                  <c:v>5.6158586000000003E-2</c:v>
                </c:pt>
                <c:pt idx="34">
                  <c:v>2.9305765000000001E-2</c:v>
                </c:pt>
                <c:pt idx="35">
                  <c:v>3.3680310999999998E-2</c:v>
                </c:pt>
                <c:pt idx="36">
                  <c:v>3.9447373000000001E-2</c:v>
                </c:pt>
                <c:pt idx="37">
                  <c:v>4.0353625999999997E-2</c:v>
                </c:pt>
                <c:pt idx="38">
                  <c:v>6.2098305999999999E-2</c:v>
                </c:pt>
                <c:pt idx="39">
                  <c:v>6.9567902000000001E-2</c:v>
                </c:pt>
                <c:pt idx="40">
                  <c:v>7.9157485E-2</c:v>
                </c:pt>
                <c:pt idx="41">
                  <c:v>8.4072817999999994E-2</c:v>
                </c:pt>
              </c:numCache>
            </c:numRef>
          </c:val>
          <c:smooth val="0"/>
          <c:extLst>
            <c:ext xmlns:c16="http://schemas.microsoft.com/office/drawing/2014/chart" uri="{C3380CC4-5D6E-409C-BE32-E72D297353CC}">
              <c16:uniqueId val="{00000002-C18C-4441-B0ED-9CF43D0271F2}"/>
            </c:ext>
          </c:extLst>
        </c:ser>
        <c:ser>
          <c:idx val="1"/>
          <c:order val="1"/>
          <c:tx>
            <c:strRef>
              <c:f>'Figure 1.7'!$J$1</c:f>
              <c:strCache>
                <c:ptCount val="1"/>
                <c:pt idx="0">
                  <c:v>coeff_debt</c:v>
                </c:pt>
              </c:strCache>
            </c:strRef>
          </c:tx>
          <c:spPr>
            <a:ln w="28575" cap="rnd">
              <a:solidFill>
                <a:srgbClr val="005DA6"/>
              </a:solidFill>
              <a:round/>
            </a:ln>
            <a:effectLst/>
          </c:spPr>
          <c:marker>
            <c:symbol val="none"/>
          </c:marker>
          <c:cat>
            <c:strRef>
              <c:f>'Figure 1.7'!$G$2:$G$43</c:f>
              <c:strCache>
                <c:ptCount val="42"/>
                <c:pt idx="0">
                  <c:v>2004</c:v>
                </c:pt>
                <c:pt idx="2">
                  <c:v>05</c:v>
                </c:pt>
                <c:pt idx="3">
                  <c:v>05</c:v>
                </c:pt>
                <c:pt idx="4">
                  <c:v>06</c:v>
                </c:pt>
                <c:pt idx="5">
                  <c:v>06</c:v>
                </c:pt>
                <c:pt idx="6">
                  <c:v>07</c:v>
                </c:pt>
                <c:pt idx="7">
                  <c:v>07</c:v>
                </c:pt>
                <c:pt idx="8">
                  <c:v>08</c:v>
                </c:pt>
                <c:pt idx="9">
                  <c:v>08</c:v>
                </c:pt>
                <c:pt idx="10">
                  <c:v>09</c:v>
                </c:pt>
                <c:pt idx="11">
                  <c:v>09</c:v>
                </c:pt>
                <c:pt idx="12">
                  <c:v>10</c:v>
                </c:pt>
                <c:pt idx="13">
                  <c:v>10</c:v>
                </c:pt>
                <c:pt idx="14">
                  <c:v>11</c:v>
                </c:pt>
                <c:pt idx="15">
                  <c:v>11</c:v>
                </c:pt>
                <c:pt idx="16">
                  <c:v>12</c:v>
                </c:pt>
                <c:pt idx="17">
                  <c:v>12</c:v>
                </c:pt>
                <c:pt idx="18">
                  <c:v>13</c:v>
                </c:pt>
                <c:pt idx="19">
                  <c:v>13</c:v>
                </c:pt>
                <c:pt idx="20">
                  <c:v>14</c:v>
                </c:pt>
                <c:pt idx="21">
                  <c:v>14</c:v>
                </c:pt>
                <c:pt idx="22">
                  <c:v>15</c:v>
                </c:pt>
                <c:pt idx="23">
                  <c:v>15</c:v>
                </c:pt>
                <c:pt idx="24">
                  <c:v>16</c:v>
                </c:pt>
                <c:pt idx="25">
                  <c:v>16</c:v>
                </c:pt>
                <c:pt idx="26">
                  <c:v>16</c:v>
                </c:pt>
                <c:pt idx="27">
                  <c:v>17</c:v>
                </c:pt>
                <c:pt idx="28">
                  <c:v>17</c:v>
                </c:pt>
                <c:pt idx="29">
                  <c:v>18</c:v>
                </c:pt>
                <c:pt idx="30">
                  <c:v>18</c:v>
                </c:pt>
                <c:pt idx="31">
                  <c:v>19</c:v>
                </c:pt>
                <c:pt idx="32">
                  <c:v>19</c:v>
                </c:pt>
                <c:pt idx="33">
                  <c:v>20</c:v>
                </c:pt>
                <c:pt idx="34">
                  <c:v>20</c:v>
                </c:pt>
                <c:pt idx="35">
                  <c:v>21</c:v>
                </c:pt>
                <c:pt idx="36">
                  <c:v>21</c:v>
                </c:pt>
                <c:pt idx="37">
                  <c:v>22</c:v>
                </c:pt>
                <c:pt idx="38">
                  <c:v>23</c:v>
                </c:pt>
                <c:pt idx="39">
                  <c:v>23</c:v>
                </c:pt>
                <c:pt idx="40">
                  <c:v>24</c:v>
                </c:pt>
                <c:pt idx="41">
                  <c:v>24</c:v>
                </c:pt>
              </c:strCache>
            </c:strRef>
          </c:cat>
          <c:val>
            <c:numRef>
              <c:f>'Figure 1.7'!$J$2:$J$43</c:f>
              <c:numCache>
                <c:formatCode>General</c:formatCode>
                <c:ptCount val="42"/>
                <c:pt idx="0">
                  <c:v>8.8976477999999998E-2</c:v>
                </c:pt>
                <c:pt idx="1">
                  <c:v>9.3107334E-2</c:v>
                </c:pt>
                <c:pt idx="2">
                  <c:v>8.5050897E-2</c:v>
                </c:pt>
                <c:pt idx="3">
                  <c:v>6.3809480000000002E-2</c:v>
                </c:pt>
                <c:pt idx="4">
                  <c:v>2.6450937000000001E-2</c:v>
                </c:pt>
                <c:pt idx="5">
                  <c:v>5.5692399999999996E-3</c:v>
                </c:pt>
                <c:pt idx="6">
                  <c:v>3.7846199999999998E-4</c:v>
                </c:pt>
                <c:pt idx="7">
                  <c:v>7.4279000000000001E-4</c:v>
                </c:pt>
                <c:pt idx="8">
                  <c:v>2.5491820000000001E-3</c:v>
                </c:pt>
                <c:pt idx="9">
                  <c:v>4.9537970000000002E-3</c:v>
                </c:pt>
                <c:pt idx="10">
                  <c:v>1.2633130000000001E-3</c:v>
                </c:pt>
                <c:pt idx="11">
                  <c:v>-3.6740229999999998E-3</c:v>
                </c:pt>
                <c:pt idx="12">
                  <c:v>-4.8926799999999999E-3</c:v>
                </c:pt>
                <c:pt idx="13">
                  <c:v>-6.0922650000000004E-3</c:v>
                </c:pt>
                <c:pt idx="14">
                  <c:v>-1.0759111E-2</c:v>
                </c:pt>
                <c:pt idx="15">
                  <c:v>-5.00426E-3</c:v>
                </c:pt>
                <c:pt idx="16">
                  <c:v>6.7980820000000004E-3</c:v>
                </c:pt>
                <c:pt idx="17">
                  <c:v>2.4107375E-2</c:v>
                </c:pt>
                <c:pt idx="18">
                  <c:v>2.8324740000000001E-2</c:v>
                </c:pt>
                <c:pt idx="19">
                  <c:v>2.5504406E-2</c:v>
                </c:pt>
                <c:pt idx="20">
                  <c:v>1.0614211E-2</c:v>
                </c:pt>
                <c:pt idx="21">
                  <c:v>1.2652734000000001E-2</c:v>
                </c:pt>
                <c:pt idx="22">
                  <c:v>1.1079212999999999E-2</c:v>
                </c:pt>
                <c:pt idx="23">
                  <c:v>9.0734230000000006E-3</c:v>
                </c:pt>
                <c:pt idx="24">
                  <c:v>1.2253966E-2</c:v>
                </c:pt>
                <c:pt idx="25">
                  <c:v>7.5334779999999997E-3</c:v>
                </c:pt>
                <c:pt idx="26">
                  <c:v>2.7317510000000001E-3</c:v>
                </c:pt>
                <c:pt idx="27">
                  <c:v>-8.0448770000000006E-3</c:v>
                </c:pt>
                <c:pt idx="28">
                  <c:v>-6.7777929999999998E-3</c:v>
                </c:pt>
                <c:pt idx="29">
                  <c:v>9.0540659999999995E-3</c:v>
                </c:pt>
                <c:pt idx="30">
                  <c:v>2.3081091000000001E-2</c:v>
                </c:pt>
                <c:pt idx="31">
                  <c:v>3.1615039999999997E-2</c:v>
                </c:pt>
                <c:pt idx="32">
                  <c:v>2.4659594E-2</c:v>
                </c:pt>
                <c:pt idx="33">
                  <c:v>3.0015871E-2</c:v>
                </c:pt>
                <c:pt idx="34">
                  <c:v>5.2987449999999997E-3</c:v>
                </c:pt>
                <c:pt idx="35">
                  <c:v>9.0192299999999996E-3</c:v>
                </c:pt>
                <c:pt idx="36">
                  <c:v>1.4132788E-2</c:v>
                </c:pt>
                <c:pt idx="37">
                  <c:v>1.3249031E-2</c:v>
                </c:pt>
                <c:pt idx="38">
                  <c:v>3.5752685999999999E-2</c:v>
                </c:pt>
                <c:pt idx="39">
                  <c:v>4.4772260000000001E-2</c:v>
                </c:pt>
                <c:pt idx="40">
                  <c:v>5.3682463999999999E-2</c:v>
                </c:pt>
                <c:pt idx="41">
                  <c:v>5.8386690999999998E-2</c:v>
                </c:pt>
              </c:numCache>
            </c:numRef>
          </c:val>
          <c:smooth val="0"/>
          <c:extLst>
            <c:ext xmlns:c16="http://schemas.microsoft.com/office/drawing/2014/chart" uri="{C3380CC4-5D6E-409C-BE32-E72D297353CC}">
              <c16:uniqueId val="{00000003-C18C-4441-B0ED-9CF43D0271F2}"/>
            </c:ext>
          </c:extLst>
        </c:ser>
        <c:ser>
          <c:idx val="4"/>
          <c:order val="4"/>
          <c:tx>
            <c:strRef>
              <c:f>'Figure 1.7'!$L$1</c:f>
              <c:strCache>
                <c:ptCount val="1"/>
                <c:pt idx="0">
                  <c:v>Point estimate for the whole sample</c:v>
                </c:pt>
              </c:strCache>
            </c:strRef>
          </c:tx>
          <c:spPr>
            <a:ln w="19050" cap="rnd">
              <a:solidFill>
                <a:srgbClr val="7030A0"/>
              </a:solidFill>
              <a:prstDash val="sysDot"/>
              <a:round/>
            </a:ln>
            <a:effectLst/>
          </c:spPr>
          <c:marker>
            <c:symbol val="none"/>
          </c:marker>
          <c:cat>
            <c:strRef>
              <c:f>'Figure 1.7'!$G$2:$G$43</c:f>
              <c:strCache>
                <c:ptCount val="42"/>
                <c:pt idx="0">
                  <c:v>2004</c:v>
                </c:pt>
                <c:pt idx="2">
                  <c:v>05</c:v>
                </c:pt>
                <c:pt idx="3">
                  <c:v>05</c:v>
                </c:pt>
                <c:pt idx="4">
                  <c:v>06</c:v>
                </c:pt>
                <c:pt idx="5">
                  <c:v>06</c:v>
                </c:pt>
                <c:pt idx="6">
                  <c:v>07</c:v>
                </c:pt>
                <c:pt idx="7">
                  <c:v>07</c:v>
                </c:pt>
                <c:pt idx="8">
                  <c:v>08</c:v>
                </c:pt>
                <c:pt idx="9">
                  <c:v>08</c:v>
                </c:pt>
                <c:pt idx="10">
                  <c:v>09</c:v>
                </c:pt>
                <c:pt idx="11">
                  <c:v>09</c:v>
                </c:pt>
                <c:pt idx="12">
                  <c:v>10</c:v>
                </c:pt>
                <c:pt idx="13">
                  <c:v>10</c:v>
                </c:pt>
                <c:pt idx="14">
                  <c:v>11</c:v>
                </c:pt>
                <c:pt idx="15">
                  <c:v>11</c:v>
                </c:pt>
                <c:pt idx="16">
                  <c:v>12</c:v>
                </c:pt>
                <c:pt idx="17">
                  <c:v>12</c:v>
                </c:pt>
                <c:pt idx="18">
                  <c:v>13</c:v>
                </c:pt>
                <c:pt idx="19">
                  <c:v>13</c:v>
                </c:pt>
                <c:pt idx="20">
                  <c:v>14</c:v>
                </c:pt>
                <c:pt idx="21">
                  <c:v>14</c:v>
                </c:pt>
                <c:pt idx="22">
                  <c:v>15</c:v>
                </c:pt>
                <c:pt idx="23">
                  <c:v>15</c:v>
                </c:pt>
                <c:pt idx="24">
                  <c:v>16</c:v>
                </c:pt>
                <c:pt idx="25">
                  <c:v>16</c:v>
                </c:pt>
                <c:pt idx="26">
                  <c:v>16</c:v>
                </c:pt>
                <c:pt idx="27">
                  <c:v>17</c:v>
                </c:pt>
                <c:pt idx="28">
                  <c:v>17</c:v>
                </c:pt>
                <c:pt idx="29">
                  <c:v>18</c:v>
                </c:pt>
                <c:pt idx="30">
                  <c:v>18</c:v>
                </c:pt>
                <c:pt idx="31">
                  <c:v>19</c:v>
                </c:pt>
                <c:pt idx="32">
                  <c:v>19</c:v>
                </c:pt>
                <c:pt idx="33">
                  <c:v>20</c:v>
                </c:pt>
                <c:pt idx="34">
                  <c:v>20</c:v>
                </c:pt>
                <c:pt idx="35">
                  <c:v>21</c:v>
                </c:pt>
                <c:pt idx="36">
                  <c:v>21</c:v>
                </c:pt>
                <c:pt idx="37">
                  <c:v>22</c:v>
                </c:pt>
                <c:pt idx="38">
                  <c:v>23</c:v>
                </c:pt>
                <c:pt idx="39">
                  <c:v>23</c:v>
                </c:pt>
                <c:pt idx="40">
                  <c:v>24</c:v>
                </c:pt>
                <c:pt idx="41">
                  <c:v>24</c:v>
                </c:pt>
              </c:strCache>
            </c:strRef>
          </c:cat>
          <c:val>
            <c:numRef>
              <c:f>'Figure 1.7'!$L$2:$L$43</c:f>
              <c:numCache>
                <c:formatCode>General</c:formatCode>
                <c:ptCount val="42"/>
                <c:pt idx="0">
                  <c:v>2.5999999999999999E-2</c:v>
                </c:pt>
                <c:pt idx="1">
                  <c:v>2.5999999999999999E-2</c:v>
                </c:pt>
                <c:pt idx="2">
                  <c:v>2.5999999999999999E-2</c:v>
                </c:pt>
                <c:pt idx="3">
                  <c:v>2.5999999999999999E-2</c:v>
                </c:pt>
                <c:pt idx="4">
                  <c:v>2.5999999999999999E-2</c:v>
                </c:pt>
                <c:pt idx="5">
                  <c:v>2.5999999999999999E-2</c:v>
                </c:pt>
                <c:pt idx="6">
                  <c:v>2.5999999999999999E-2</c:v>
                </c:pt>
                <c:pt idx="7">
                  <c:v>2.5999999999999999E-2</c:v>
                </c:pt>
                <c:pt idx="8">
                  <c:v>2.5999999999999999E-2</c:v>
                </c:pt>
                <c:pt idx="9">
                  <c:v>2.5999999999999999E-2</c:v>
                </c:pt>
                <c:pt idx="10">
                  <c:v>2.5999999999999999E-2</c:v>
                </c:pt>
                <c:pt idx="11">
                  <c:v>2.5999999999999999E-2</c:v>
                </c:pt>
                <c:pt idx="12">
                  <c:v>2.5999999999999999E-2</c:v>
                </c:pt>
                <c:pt idx="13">
                  <c:v>2.5999999999999999E-2</c:v>
                </c:pt>
                <c:pt idx="14">
                  <c:v>2.5999999999999999E-2</c:v>
                </c:pt>
                <c:pt idx="15">
                  <c:v>2.5999999999999999E-2</c:v>
                </c:pt>
                <c:pt idx="16">
                  <c:v>2.5999999999999999E-2</c:v>
                </c:pt>
                <c:pt idx="17">
                  <c:v>2.5999999999999999E-2</c:v>
                </c:pt>
                <c:pt idx="18">
                  <c:v>2.5999999999999999E-2</c:v>
                </c:pt>
                <c:pt idx="19">
                  <c:v>2.5999999999999999E-2</c:v>
                </c:pt>
                <c:pt idx="20">
                  <c:v>2.5999999999999999E-2</c:v>
                </c:pt>
                <c:pt idx="21">
                  <c:v>2.5999999999999999E-2</c:v>
                </c:pt>
                <c:pt idx="22">
                  <c:v>2.5999999999999999E-2</c:v>
                </c:pt>
                <c:pt idx="23">
                  <c:v>2.5999999999999999E-2</c:v>
                </c:pt>
                <c:pt idx="24">
                  <c:v>2.5999999999999999E-2</c:v>
                </c:pt>
                <c:pt idx="25">
                  <c:v>2.5999999999999999E-2</c:v>
                </c:pt>
                <c:pt idx="26">
                  <c:v>2.5999999999999999E-2</c:v>
                </c:pt>
                <c:pt idx="27">
                  <c:v>2.5999999999999999E-2</c:v>
                </c:pt>
                <c:pt idx="28">
                  <c:v>2.5999999999999999E-2</c:v>
                </c:pt>
                <c:pt idx="29">
                  <c:v>2.5999999999999999E-2</c:v>
                </c:pt>
                <c:pt idx="30">
                  <c:v>2.5999999999999999E-2</c:v>
                </c:pt>
                <c:pt idx="31">
                  <c:v>2.5999999999999999E-2</c:v>
                </c:pt>
                <c:pt idx="32">
                  <c:v>2.5999999999999999E-2</c:v>
                </c:pt>
                <c:pt idx="33">
                  <c:v>2.5999999999999999E-2</c:v>
                </c:pt>
                <c:pt idx="34">
                  <c:v>2.5999999999999999E-2</c:v>
                </c:pt>
                <c:pt idx="35">
                  <c:v>2.5999999999999999E-2</c:v>
                </c:pt>
                <c:pt idx="36">
                  <c:v>2.5999999999999999E-2</c:v>
                </c:pt>
                <c:pt idx="37">
                  <c:v>2.5999999999999999E-2</c:v>
                </c:pt>
                <c:pt idx="38">
                  <c:v>2.5999999999999999E-2</c:v>
                </c:pt>
                <c:pt idx="39">
                  <c:v>2.5999999999999999E-2</c:v>
                </c:pt>
                <c:pt idx="40">
                  <c:v>2.5999999999999999E-2</c:v>
                </c:pt>
                <c:pt idx="41">
                  <c:v>2.5999999999999999E-2</c:v>
                </c:pt>
              </c:numCache>
            </c:numRef>
          </c:val>
          <c:smooth val="0"/>
          <c:extLst>
            <c:ext xmlns:c16="http://schemas.microsoft.com/office/drawing/2014/chart" uri="{C3380CC4-5D6E-409C-BE32-E72D297353CC}">
              <c16:uniqueId val="{00000004-C18C-4441-B0ED-9CF43D0271F2}"/>
            </c:ext>
          </c:extLst>
        </c:ser>
        <c:dLbls>
          <c:showLegendKey val="0"/>
          <c:showVal val="0"/>
          <c:showCatName val="0"/>
          <c:showSerName val="0"/>
          <c:showPercent val="0"/>
          <c:showBubbleSize val="0"/>
        </c:dLbls>
        <c:marker val="1"/>
        <c:smooth val="0"/>
        <c:axId val="1726553216"/>
        <c:axId val="1726551296"/>
      </c:lineChart>
      <c:catAx>
        <c:axId val="172655321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6551296"/>
        <c:crosses val="autoZero"/>
        <c:auto val="1"/>
        <c:lblAlgn val="ctr"/>
        <c:lblOffset val="100"/>
        <c:noMultiLvlLbl val="0"/>
      </c:catAx>
      <c:valAx>
        <c:axId val="172655129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Coefficient of forward rates on expected debt</a:t>
                </a:r>
              </a:p>
            </c:rich>
          </c:tx>
          <c:layout>
            <c:manualLayout>
              <c:xMode val="edge"/>
              <c:yMode val="edge"/>
              <c:x val="1.3888888888888888E-2"/>
              <c:y val="0.11060988440274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6553216"/>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30500000000000005"/>
          <c:y val="0.20404463059138883"/>
          <c:w val="0.61166666666666669"/>
          <c:h val="8.3772419072615928E-2"/>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Balance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 1.8.1'!$B$2:$B$3</c:f>
              <c:strCache>
                <c:ptCount val="1"/>
                <c:pt idx="0">
                  <c:v>Central Government Deficit (Official)</c:v>
                </c:pt>
              </c:strCache>
            </c:strRef>
          </c:tx>
          <c:spPr>
            <a:ln w="28575" cap="rnd">
              <a:solidFill>
                <a:schemeClr val="accent1"/>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F35B-4384-B258-67ECC7BAC95A}"/>
            </c:ext>
          </c:extLst>
        </c:ser>
        <c:ser>
          <c:idx val="1"/>
          <c:order val="1"/>
          <c:tx>
            <c:strRef>
              <c:f>'Figure 1.8.1'!$E$2:$E$3</c:f>
              <c:strCache>
                <c:ptCount val="1"/>
                <c:pt idx="0">
                  <c:v>General Government Deficit (Official)</c:v>
                </c:pt>
              </c:strCache>
            </c:strRef>
          </c:tx>
          <c:spPr>
            <a:ln w="28575" cap="rnd">
              <a:solidFill>
                <a:schemeClr val="accent2"/>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F35B-4384-B258-67ECC7BAC95A}"/>
            </c:ext>
          </c:extLst>
        </c:ser>
        <c:ser>
          <c:idx val="2"/>
          <c:order val="2"/>
          <c:tx>
            <c:strRef>
              <c:f>'Figure 1.8.1'!$H$2:$H$3</c:f>
              <c:strCache>
                <c:ptCount val="1"/>
                <c:pt idx="0">
                  <c:v>Local Government Deficit (Official)</c:v>
                </c:pt>
              </c:strCache>
            </c:strRef>
          </c:tx>
          <c:spPr>
            <a:ln w="28575" cap="rnd">
              <a:solidFill>
                <a:schemeClr val="accent3"/>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F35B-4384-B258-67ECC7BAC95A}"/>
            </c:ext>
          </c:extLst>
        </c:ser>
        <c:dLbls>
          <c:showLegendKey val="0"/>
          <c:showVal val="0"/>
          <c:showCatName val="0"/>
          <c:showSerName val="0"/>
          <c:showPercent val="0"/>
          <c:showBubbleSize val="0"/>
        </c:dLbls>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Expenditure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 1.8.1'!$C$2</c:f>
              <c:strCache>
                <c:ptCount val="1"/>
                <c:pt idx="0">
                  <c:v>Central Government</c:v>
                </c:pt>
              </c:strCache>
            </c:strRef>
          </c:tx>
          <c:spPr>
            <a:ln w="28575" cap="rnd">
              <a:solidFill>
                <a:schemeClr val="accent1"/>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2E64-49E1-9CE0-05254CD93DE8}"/>
            </c:ext>
          </c:extLst>
        </c:ser>
        <c:ser>
          <c:idx val="1"/>
          <c:order val="1"/>
          <c:tx>
            <c:strRef>
              <c:f>'Figure 1.8.1'!$F$2</c:f>
              <c:strCache>
                <c:ptCount val="1"/>
                <c:pt idx="0">
                  <c:v>General Government</c:v>
                </c:pt>
              </c:strCache>
            </c:strRef>
          </c:tx>
          <c:spPr>
            <a:ln w="28575" cap="rnd">
              <a:solidFill>
                <a:schemeClr val="accent2"/>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2E64-49E1-9CE0-05254CD93DE8}"/>
            </c:ext>
          </c:extLst>
        </c:ser>
        <c:ser>
          <c:idx val="2"/>
          <c:order val="2"/>
          <c:tx>
            <c:strRef>
              <c:f>'Figure 1.8.1'!$I$2</c:f>
              <c:strCache>
                <c:ptCount val="1"/>
                <c:pt idx="0">
                  <c:v>Local Government</c:v>
                </c:pt>
              </c:strCache>
            </c:strRef>
          </c:tx>
          <c:spPr>
            <a:ln w="28575" cap="rnd">
              <a:solidFill>
                <a:schemeClr val="accent3"/>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2E64-49E1-9CE0-05254CD93DE8}"/>
            </c:ext>
          </c:extLst>
        </c:ser>
        <c:dLbls>
          <c:showLegendKey val="0"/>
          <c:showVal val="0"/>
          <c:showCatName val="0"/>
          <c:showSerName val="0"/>
          <c:showPercent val="0"/>
          <c:showBubbleSize val="0"/>
        </c:dLbls>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Revenue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'Figure 1.8.1'!$D$2</c:f>
              <c:strCache>
                <c:ptCount val="1"/>
                <c:pt idx="0">
                  <c:v>Central Government</c:v>
                </c:pt>
              </c:strCache>
            </c:strRef>
          </c:tx>
          <c:spPr>
            <a:ln w="28575" cap="rnd">
              <a:solidFill>
                <a:schemeClr val="accent1"/>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51EA-4B1D-AFCF-23C07180462E}"/>
            </c:ext>
          </c:extLst>
        </c:ser>
        <c:ser>
          <c:idx val="1"/>
          <c:order val="1"/>
          <c:tx>
            <c:strRef>
              <c:f>'Figure 1.8.1'!$G$2</c:f>
              <c:strCache>
                <c:ptCount val="1"/>
                <c:pt idx="0">
                  <c:v>General Government</c:v>
                </c:pt>
              </c:strCache>
            </c:strRef>
          </c:tx>
          <c:spPr>
            <a:ln w="28575" cap="rnd">
              <a:solidFill>
                <a:schemeClr val="accent2"/>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51EA-4B1D-AFCF-23C07180462E}"/>
            </c:ext>
          </c:extLst>
        </c:ser>
        <c:ser>
          <c:idx val="2"/>
          <c:order val="2"/>
          <c:tx>
            <c:strRef>
              <c:f>'Figure 1.8.1'!$J$2</c:f>
              <c:strCache>
                <c:ptCount val="1"/>
                <c:pt idx="0">
                  <c:v>Local Government</c:v>
                </c:pt>
              </c:strCache>
            </c:strRef>
          </c:tx>
          <c:spPr>
            <a:ln w="28575" cap="rnd">
              <a:solidFill>
                <a:schemeClr val="accent3"/>
              </a:solidFill>
              <a:round/>
            </a:ln>
            <a:effectLst/>
          </c:spPr>
          <c:marker>
            <c:symbol val="none"/>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51EA-4B1D-AFCF-23C07180462E}"/>
            </c:ext>
          </c:extLst>
        </c:ser>
        <c:dLbls>
          <c:showLegendKey val="0"/>
          <c:showVal val="0"/>
          <c:showCatName val="0"/>
          <c:showSerName val="0"/>
          <c:showPercent val="0"/>
          <c:showBubbleSize val="0"/>
        </c:dLbls>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Balance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1.8.1'!$B$2:$B$3</c:f>
              <c:strCache>
                <c:ptCount val="1"/>
                <c:pt idx="0">
                  <c:v>Central Government Deficit (Official)</c:v>
                </c:pt>
              </c:strCache>
            </c:strRef>
          </c:tx>
          <c:spPr>
            <a:solidFill>
              <a:schemeClr val="accent1"/>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B000-43B7-922D-F30955241DDC}"/>
            </c:ext>
          </c:extLst>
        </c:ser>
        <c:ser>
          <c:idx val="2"/>
          <c:order val="2"/>
          <c:tx>
            <c:strRef>
              <c:f>'Figure 1.8.1'!$H$2:$H$3</c:f>
              <c:strCache>
                <c:ptCount val="1"/>
                <c:pt idx="0">
                  <c:v>Local Government Deficit (Official)</c:v>
                </c:pt>
              </c:strCache>
            </c:strRef>
          </c:tx>
          <c:spPr>
            <a:solidFill>
              <a:schemeClr val="accent3"/>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B000-43B7-922D-F30955241DDC}"/>
            </c:ext>
          </c:extLst>
        </c:ser>
        <c:dLbls>
          <c:showLegendKey val="0"/>
          <c:showVal val="0"/>
          <c:showCatName val="0"/>
          <c:showSerName val="0"/>
          <c:showPercent val="0"/>
          <c:showBubbleSize val="0"/>
        </c:dLbls>
        <c:gapWidth val="150"/>
        <c:overlap val="100"/>
        <c:axId val="1530025488"/>
        <c:axId val="1530025008"/>
      </c:barChart>
      <c:lineChart>
        <c:grouping val="standard"/>
        <c:varyColors val="0"/>
        <c:ser>
          <c:idx val="1"/>
          <c:order val="1"/>
          <c:tx>
            <c:strRef>
              <c:f>'Figure 1.8.1'!$E$2:$E$3</c:f>
              <c:strCache>
                <c:ptCount val="1"/>
                <c:pt idx="0">
                  <c:v>General Government Deficit (Official)</c:v>
                </c:pt>
              </c:strCache>
            </c:strRef>
          </c:tx>
          <c:spPr>
            <a:ln w="28575" cap="rnd">
              <a:noFill/>
              <a:round/>
            </a:ln>
            <a:effectLst/>
          </c:spPr>
          <c:marker>
            <c:symbol val="circle"/>
            <c:size val="6"/>
            <c:spPr>
              <a:solidFill>
                <a:schemeClr val="accent2"/>
              </a:solidFill>
              <a:ln w="9525">
                <a:noFill/>
              </a:ln>
              <a:effectLst/>
            </c:spPr>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B000-43B7-922D-F30955241DDC}"/>
            </c:ext>
          </c:extLst>
        </c:ser>
        <c:dLbls>
          <c:showLegendKey val="0"/>
          <c:showVal val="0"/>
          <c:showCatName val="0"/>
          <c:showSerName val="0"/>
          <c:showPercent val="0"/>
          <c:showBubbleSize val="0"/>
        </c:dLbls>
        <c:marker val="1"/>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Expenditure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1.8.1'!$C$2</c:f>
              <c:strCache>
                <c:ptCount val="1"/>
                <c:pt idx="0">
                  <c:v>Central Government</c:v>
                </c:pt>
              </c:strCache>
            </c:strRef>
          </c:tx>
          <c:spPr>
            <a:solidFill>
              <a:schemeClr val="accent1"/>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ABF3-4F84-9A71-1132A2161D2E}"/>
            </c:ext>
          </c:extLst>
        </c:ser>
        <c:ser>
          <c:idx val="2"/>
          <c:order val="2"/>
          <c:tx>
            <c:strRef>
              <c:f>'Figure 1.8.1'!$I$2</c:f>
              <c:strCache>
                <c:ptCount val="1"/>
                <c:pt idx="0">
                  <c:v>Local Government</c:v>
                </c:pt>
              </c:strCache>
            </c:strRef>
          </c:tx>
          <c:spPr>
            <a:solidFill>
              <a:schemeClr val="accent3"/>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ABF3-4F84-9A71-1132A2161D2E}"/>
            </c:ext>
          </c:extLst>
        </c:ser>
        <c:dLbls>
          <c:showLegendKey val="0"/>
          <c:showVal val="0"/>
          <c:showCatName val="0"/>
          <c:showSerName val="0"/>
          <c:showPercent val="0"/>
          <c:showBubbleSize val="0"/>
        </c:dLbls>
        <c:gapWidth val="150"/>
        <c:overlap val="100"/>
        <c:axId val="1530025488"/>
        <c:axId val="1530025008"/>
      </c:barChart>
      <c:lineChart>
        <c:grouping val="standard"/>
        <c:varyColors val="0"/>
        <c:ser>
          <c:idx val="1"/>
          <c:order val="1"/>
          <c:tx>
            <c:strRef>
              <c:f>'Figure 1.8.1'!$F$2</c:f>
              <c:strCache>
                <c:ptCount val="1"/>
                <c:pt idx="0">
                  <c:v>General Government</c:v>
                </c:pt>
              </c:strCache>
            </c:strRef>
          </c:tx>
          <c:spPr>
            <a:ln w="28575" cap="rnd">
              <a:noFill/>
              <a:round/>
            </a:ln>
            <a:effectLst/>
          </c:spPr>
          <c:marker>
            <c:symbol val="circle"/>
            <c:size val="6"/>
            <c:spPr>
              <a:solidFill>
                <a:schemeClr val="accent2"/>
              </a:solidFill>
              <a:ln w="9525">
                <a:noFill/>
              </a:ln>
              <a:effectLst/>
            </c:spPr>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ABF3-4F84-9A71-1132A2161D2E}"/>
            </c:ext>
          </c:extLst>
        </c:ser>
        <c:dLbls>
          <c:showLegendKey val="0"/>
          <c:showVal val="0"/>
          <c:showCatName val="0"/>
          <c:showSerName val="0"/>
          <c:showPercent val="0"/>
          <c:showBubbleSize val="0"/>
        </c:dLbls>
        <c:marker val="1"/>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Revenue</a:t>
            </a:r>
          </a:p>
          <a:p>
            <a:pPr>
              <a:defRPr/>
            </a:pPr>
            <a:r>
              <a:rPr lang="en-US">
                <a:solidFill>
                  <a:sysClr val="windowText" lastClr="000000"/>
                </a:solidFill>
              </a:rPr>
              <a:t>(In percent</a:t>
            </a:r>
            <a:r>
              <a:rPr lang="en-US" baseline="0">
                <a:solidFill>
                  <a:sysClr val="windowText" lastClr="000000"/>
                </a:solidFill>
              </a:rPr>
              <a:t> of GDP)</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1.8.1'!$D$2</c:f>
              <c:strCache>
                <c:ptCount val="1"/>
                <c:pt idx="0">
                  <c:v>Central Government</c:v>
                </c:pt>
              </c:strCache>
            </c:strRef>
          </c:tx>
          <c:spPr>
            <a:solidFill>
              <a:schemeClr val="accent1"/>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0-49C4-4C67-9FC8-40544C31F027}"/>
            </c:ext>
          </c:extLst>
        </c:ser>
        <c:ser>
          <c:idx val="2"/>
          <c:order val="2"/>
          <c:tx>
            <c:strRef>
              <c:f>'Figure 1.8.1'!$J$2</c:f>
              <c:strCache>
                <c:ptCount val="1"/>
                <c:pt idx="0">
                  <c:v>Local Government</c:v>
                </c:pt>
              </c:strCache>
            </c:strRef>
          </c:tx>
          <c:spPr>
            <a:solidFill>
              <a:schemeClr val="accent3"/>
            </a:solidFill>
            <a:ln>
              <a:noFill/>
            </a:ln>
            <a:effectLst/>
          </c:spPr>
          <c:invertIfNegative val="0"/>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1-49C4-4C67-9FC8-40544C31F027}"/>
            </c:ext>
          </c:extLst>
        </c:ser>
        <c:dLbls>
          <c:showLegendKey val="0"/>
          <c:showVal val="0"/>
          <c:showCatName val="0"/>
          <c:showSerName val="0"/>
          <c:showPercent val="0"/>
          <c:showBubbleSize val="0"/>
        </c:dLbls>
        <c:gapWidth val="150"/>
        <c:overlap val="100"/>
        <c:axId val="1530025488"/>
        <c:axId val="1530025008"/>
      </c:barChart>
      <c:lineChart>
        <c:grouping val="standard"/>
        <c:varyColors val="0"/>
        <c:ser>
          <c:idx val="1"/>
          <c:order val="1"/>
          <c:tx>
            <c:strRef>
              <c:f>'Figure 1.8.1'!$G$2</c:f>
              <c:strCache>
                <c:ptCount val="1"/>
                <c:pt idx="0">
                  <c:v>General Government</c:v>
                </c:pt>
              </c:strCache>
            </c:strRef>
          </c:tx>
          <c:spPr>
            <a:ln w="28575" cap="rnd">
              <a:noFill/>
              <a:round/>
            </a:ln>
            <a:effectLst/>
          </c:spPr>
          <c:marker>
            <c:symbol val="circle"/>
            <c:size val="6"/>
            <c:spPr>
              <a:solidFill>
                <a:schemeClr val="accent2"/>
              </a:solidFill>
              <a:ln w="9525">
                <a:noFill/>
              </a:ln>
              <a:effectLst/>
            </c:spPr>
          </c:marker>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mooth val="0"/>
          <c:extLst>
            <c:ext xmlns:c15="http://schemas.microsoft.com/office/drawing/2012/chart" uri="{02D57815-91ED-43cb-92C2-25804820EDAC}">
              <c15:filteredCategoryTitle>
                <c15: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15:cat>
              </c15:filteredCategoryTitle>
            </c:ext>
            <c:ext xmlns:c16="http://schemas.microsoft.com/office/drawing/2014/chart" uri="{C3380CC4-5D6E-409C-BE32-E72D297353CC}">
              <c16:uniqueId val="{00000002-49C4-4C67-9FC8-40544C31F027}"/>
            </c:ext>
          </c:extLst>
        </c:ser>
        <c:dLbls>
          <c:showLegendKey val="0"/>
          <c:showVal val="0"/>
          <c:showCatName val="0"/>
          <c:showSerName val="0"/>
          <c:showPercent val="0"/>
          <c:showBubbleSize val="0"/>
        </c:dLbls>
        <c:marker val="1"/>
        <c:smooth val="0"/>
        <c:axId val="1530025488"/>
        <c:axId val="1530025008"/>
      </c:lineChart>
      <c:catAx>
        <c:axId val="1530025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008"/>
        <c:crosses val="autoZero"/>
        <c:auto val="1"/>
        <c:lblAlgn val="ctr"/>
        <c:lblOffset val="100"/>
        <c:noMultiLvlLbl val="0"/>
      </c:catAx>
      <c:valAx>
        <c:axId val="1530025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0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5505301250955E-2"/>
          <c:y val="4.7683022244047933E-2"/>
          <c:w val="0.88104174841758653"/>
          <c:h val="0.86640215304677171"/>
        </c:manualLayout>
      </c:layout>
      <c:barChart>
        <c:barDir val="col"/>
        <c:grouping val="stacked"/>
        <c:varyColors val="0"/>
        <c:ser>
          <c:idx val="0"/>
          <c:order val="1"/>
          <c:spPr>
            <a:noFill/>
            <a:ln>
              <a:noFill/>
            </a:ln>
            <a:effectLst/>
          </c:spPr>
          <c:invertIfNegative val="0"/>
          <c:cat>
            <c:strRef>
              <c:f>'Figure 1.1.2'!$G$8:$I$8</c:f>
              <c:strCache>
                <c:ptCount val="3"/>
                <c:pt idx="0">
                  <c:v>Global</c:v>
                </c:pt>
                <c:pt idx="1">
                  <c:v>United States</c:v>
                </c:pt>
                <c:pt idx="2">
                  <c:v>China</c:v>
                </c:pt>
              </c:strCache>
            </c:strRef>
          </c:cat>
          <c:val>
            <c:numRef>
              <c:f>'Figure 1.1.2'!$G$10:$I$10</c:f>
              <c:numCache>
                <c:formatCode>General</c:formatCode>
                <c:ptCount val="3"/>
                <c:pt idx="0">
                  <c:v>99.798647231380301</c:v>
                </c:pt>
                <c:pt idx="1">
                  <c:v>99.754945257022158</c:v>
                </c:pt>
                <c:pt idx="2">
                  <c:v>99.842028203333854</c:v>
                </c:pt>
              </c:numCache>
            </c:numRef>
          </c:val>
          <c:extLst>
            <c:ext xmlns:c16="http://schemas.microsoft.com/office/drawing/2014/chart" uri="{C3380CC4-5D6E-409C-BE32-E72D297353CC}">
              <c16:uniqueId val="{00000000-B31D-4681-A9D2-F6C96E0FF996}"/>
            </c:ext>
          </c:extLst>
        </c:ser>
        <c:ser>
          <c:idx val="2"/>
          <c:order val="2"/>
          <c:tx>
            <c:strRef>
              <c:f>'Figure 1.1.2'!$J$15</c:f>
              <c:strCache>
                <c:ptCount val="1"/>
                <c:pt idx="0">
                  <c:v>avg-25</c:v>
                </c:pt>
              </c:strCache>
            </c:strRef>
          </c:tx>
          <c:spPr>
            <a:solidFill>
              <a:srgbClr val="005DA6"/>
            </a:solidFill>
            <a:ln>
              <a:noFill/>
            </a:ln>
            <a:effectLst/>
          </c:spPr>
          <c:invertIfNegative val="0"/>
          <c:cat>
            <c:strRef>
              <c:f>'Figure 1.1.2'!$G$8:$I$8</c:f>
              <c:strCache>
                <c:ptCount val="3"/>
                <c:pt idx="0">
                  <c:v>Global</c:v>
                </c:pt>
                <c:pt idx="1">
                  <c:v>United States</c:v>
                </c:pt>
                <c:pt idx="2">
                  <c:v>China</c:v>
                </c:pt>
              </c:strCache>
            </c:strRef>
          </c:cat>
          <c:val>
            <c:numRef>
              <c:f>'Figure 1.1.2'!$K$15:$M$15</c:f>
              <c:numCache>
                <c:formatCode>General</c:formatCode>
                <c:ptCount val="3"/>
                <c:pt idx="0">
                  <c:v>0.62561550006564914</c:v>
                </c:pt>
                <c:pt idx="1">
                  <c:v>0.7144996644975663</c:v>
                </c:pt>
                <c:pt idx="2">
                  <c:v>0.71842908886573298</c:v>
                </c:pt>
              </c:numCache>
            </c:numRef>
          </c:val>
          <c:extLst>
            <c:ext xmlns:c16="http://schemas.microsoft.com/office/drawing/2014/chart" uri="{C3380CC4-5D6E-409C-BE32-E72D297353CC}">
              <c16:uniqueId val="{00000001-B31D-4681-A9D2-F6C96E0FF996}"/>
            </c:ext>
          </c:extLst>
        </c:ser>
        <c:ser>
          <c:idx val="3"/>
          <c:order val="3"/>
          <c:tx>
            <c:strRef>
              <c:f>'Figure 1.1.2'!$F$19</c:f>
              <c:strCache>
                <c:ptCount val="1"/>
                <c:pt idx="0">
                  <c:v>Average</c:v>
                </c:pt>
              </c:strCache>
            </c:strRef>
          </c:tx>
          <c:spPr>
            <a:solidFill>
              <a:srgbClr val="FFFF00"/>
            </a:solidFill>
            <a:ln w="25400" cmpd="sng">
              <a:solidFill>
                <a:srgbClr val="FFFF00"/>
              </a:solidFill>
            </a:ln>
            <a:effectLst/>
          </c:spPr>
          <c:invertIfNegative val="0"/>
          <c:errBars>
            <c:errBarType val="both"/>
            <c:errValType val="cust"/>
            <c:noEndCap val="0"/>
            <c:plus>
              <c:numRef>
                <c:f>'Figure 1.1.2'!$K$18:$M$18</c:f>
                <c:numCache>
                  <c:formatCode>General</c:formatCode>
                  <c:ptCount val="3"/>
                  <c:pt idx="0">
                    <c:v>1.3132181199310224</c:v>
                  </c:pt>
                  <c:pt idx="1">
                    <c:v>1.2702824700507165</c:v>
                  </c:pt>
                  <c:pt idx="2">
                    <c:v>1.3693388327228035</c:v>
                  </c:pt>
                </c:numCache>
              </c:numRef>
            </c:plus>
            <c:minus>
              <c:numRef>
                <c:f>'Figure 1.1.2'!$K$17:$M$17</c:f>
                <c:numCache>
                  <c:formatCode>General</c:formatCode>
                  <c:ptCount val="3"/>
                  <c:pt idx="0">
                    <c:v>1.338599457773185</c:v>
                  </c:pt>
                  <c:pt idx="1">
                    <c:v>1.2476489377999229</c:v>
                  </c:pt>
                  <c:pt idx="2">
                    <c:v>1.1672448355246416</c:v>
                  </c:pt>
                </c:numCache>
              </c:numRef>
            </c:minus>
            <c:spPr>
              <a:noFill/>
              <a:ln w="19050" cap="flat" cmpd="sng" algn="ctr">
                <a:solidFill>
                  <a:srgbClr val="005DA6"/>
                </a:solidFill>
                <a:round/>
              </a:ln>
              <a:effectLst/>
            </c:spPr>
          </c:errBars>
          <c:cat>
            <c:strRef>
              <c:f>'Figure 1.1.2'!$G$8:$I$8</c:f>
              <c:strCache>
                <c:ptCount val="3"/>
                <c:pt idx="0">
                  <c:v>Global</c:v>
                </c:pt>
                <c:pt idx="1">
                  <c:v>United States</c:v>
                </c:pt>
                <c:pt idx="2">
                  <c:v>China</c:v>
                </c:pt>
              </c:strCache>
            </c:strRef>
          </c:cat>
          <c:val>
            <c:numRef>
              <c:f>'Figure 1.1.2'!$K$19:$M$19</c:f>
              <c:numCache>
                <c:formatCode>General</c:formatCode>
                <c:ptCount val="3"/>
                <c:pt idx="0">
                  <c:v>1E-4</c:v>
                </c:pt>
                <c:pt idx="1">
                  <c:v>1E-4</c:v>
                </c:pt>
                <c:pt idx="2">
                  <c:v>1E-4</c:v>
                </c:pt>
              </c:numCache>
            </c:numRef>
          </c:val>
          <c:extLst>
            <c:ext xmlns:c16="http://schemas.microsoft.com/office/drawing/2014/chart" uri="{C3380CC4-5D6E-409C-BE32-E72D297353CC}">
              <c16:uniqueId val="{00000002-B31D-4681-A9D2-F6C96E0FF996}"/>
            </c:ext>
          </c:extLst>
        </c:ser>
        <c:ser>
          <c:idx val="1"/>
          <c:order val="4"/>
          <c:tx>
            <c:v>Interquantile range</c:v>
          </c:tx>
          <c:spPr>
            <a:solidFill>
              <a:srgbClr val="005DA6"/>
            </a:solidFill>
            <a:ln>
              <a:noFill/>
            </a:ln>
            <a:effectLst/>
          </c:spPr>
          <c:invertIfNegative val="0"/>
          <c:cat>
            <c:strRef>
              <c:f>'Figure 1.1.2'!$G$8:$I$8</c:f>
              <c:strCache>
                <c:ptCount val="3"/>
                <c:pt idx="0">
                  <c:v>Global</c:v>
                </c:pt>
                <c:pt idx="1">
                  <c:v>United States</c:v>
                </c:pt>
                <c:pt idx="2">
                  <c:v>China</c:v>
                </c:pt>
              </c:strCache>
            </c:strRef>
          </c:cat>
          <c:val>
            <c:numRef>
              <c:f>'Figure 1.1.2'!$K$16:$M$16</c:f>
              <c:numCache>
                <c:formatCode>General</c:formatCode>
                <c:ptCount val="3"/>
                <c:pt idx="0">
                  <c:v>0.59079120637116489</c:v>
                </c:pt>
                <c:pt idx="1">
                  <c:v>0.40558947512657539</c:v>
                </c:pt>
                <c:pt idx="2">
                  <c:v>0.52573944598567834</c:v>
                </c:pt>
              </c:numCache>
            </c:numRef>
          </c:val>
          <c:extLst>
            <c:ext xmlns:c16="http://schemas.microsoft.com/office/drawing/2014/chart" uri="{C3380CC4-5D6E-409C-BE32-E72D297353CC}">
              <c16:uniqueId val="{00000003-B31D-4681-A9D2-F6C96E0FF996}"/>
            </c:ext>
          </c:extLst>
        </c:ser>
        <c:dLbls>
          <c:showLegendKey val="0"/>
          <c:showVal val="0"/>
          <c:showCatName val="0"/>
          <c:showSerName val="0"/>
          <c:showPercent val="0"/>
          <c:showBubbleSize val="0"/>
        </c:dLbls>
        <c:gapWidth val="150"/>
        <c:overlap val="100"/>
        <c:axId val="458013856"/>
        <c:axId val="458000416"/>
      </c:barChart>
      <c:lineChart>
        <c:grouping val="standard"/>
        <c:varyColors val="0"/>
        <c:ser>
          <c:idx val="4"/>
          <c:order val="0"/>
          <c:tx>
            <c:v>2025</c:v>
          </c:tx>
          <c:spPr>
            <a:ln w="28575" cap="rnd">
              <a:noFill/>
              <a:round/>
            </a:ln>
            <a:effectLst/>
          </c:spPr>
          <c:marker>
            <c:symbol val="circle"/>
            <c:size val="9"/>
            <c:spPr>
              <a:solidFill>
                <a:srgbClr val="6A4A85"/>
              </a:solidFill>
              <a:ln w="9525">
                <a:noFill/>
              </a:ln>
              <a:effectLst/>
            </c:spPr>
          </c:marker>
          <c:val>
            <c:numRef>
              <c:f>'Figure 1.1.2'!$G$20:$I$20</c:f>
              <c:numCache>
                <c:formatCode>General</c:formatCode>
                <c:ptCount val="3"/>
                <c:pt idx="0">
                  <c:v>101.59691653835867</c:v>
                </c:pt>
                <c:pt idx="1">
                  <c:v>102.76380365359799</c:v>
                </c:pt>
                <c:pt idx="2">
                  <c:v>101.90322591104828</c:v>
                </c:pt>
              </c:numCache>
            </c:numRef>
          </c:val>
          <c:smooth val="0"/>
          <c:extLst>
            <c:ext xmlns:c16="http://schemas.microsoft.com/office/drawing/2014/chart" uri="{C3380CC4-5D6E-409C-BE32-E72D297353CC}">
              <c16:uniqueId val="{00000004-B31D-4681-A9D2-F6C96E0FF996}"/>
            </c:ext>
          </c:extLst>
        </c:ser>
        <c:dLbls>
          <c:showLegendKey val="0"/>
          <c:showVal val="0"/>
          <c:showCatName val="0"/>
          <c:showSerName val="0"/>
          <c:showPercent val="0"/>
          <c:showBubbleSize val="0"/>
        </c:dLbls>
        <c:marker val="1"/>
        <c:smooth val="0"/>
        <c:axId val="458013856"/>
        <c:axId val="458000416"/>
      </c:lineChart>
      <c:catAx>
        <c:axId val="458013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58000416"/>
        <c:crosses val="autoZero"/>
        <c:auto val="1"/>
        <c:lblAlgn val="ctr"/>
        <c:lblOffset val="100"/>
        <c:noMultiLvlLbl val="0"/>
      </c:catAx>
      <c:valAx>
        <c:axId val="458000416"/>
        <c:scaling>
          <c:orientation val="minMax"/>
          <c:max val="103"/>
          <c:min val="99"/>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58013856"/>
        <c:crosses val="autoZero"/>
        <c:crossBetween val="between"/>
        <c:majorUnit val="1"/>
      </c:valAx>
      <c:spPr>
        <a:noFill/>
        <a:ln>
          <a:noFill/>
        </a:ln>
        <a:effectLst/>
      </c:spPr>
    </c:plotArea>
    <c:legend>
      <c:legendPos val="t"/>
      <c:legendEntry>
        <c:idx val="0"/>
        <c:delete val="1"/>
      </c:legendEntry>
      <c:legendEntry>
        <c:idx val="1"/>
        <c:delete val="1"/>
      </c:legendEntry>
      <c:layout>
        <c:manualLayout>
          <c:xMode val="edge"/>
          <c:yMode val="edge"/>
          <c:x val="0.60197216601906678"/>
          <c:y val="7.4628094333150069E-4"/>
          <c:w val="0.39349004083309214"/>
          <c:h val="0.2245306999467482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1"/>
          <c:tx>
            <c:strRef>
              <c:f>'Figure 1.8.1'!$D$2:$D$3</c:f>
              <c:strCache>
                <c:ptCount val="2"/>
                <c:pt idx="0">
                  <c:v>Central Government</c:v>
                </c:pt>
                <c:pt idx="1">
                  <c:v>Revenue (Official, -)</c:v>
                </c:pt>
              </c:strCache>
            </c:strRef>
          </c:tx>
          <c:spPr>
            <a:solidFill>
              <a:schemeClr val="accent3"/>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1.8.1'!$D$4:$D$20</c:f>
              <c:numCache>
                <c:formatCode>General</c:formatCode>
                <c:ptCount val="17"/>
                <c:pt idx="0">
                  <c:v>-10.104187090808441</c:v>
                </c:pt>
                <c:pt idx="1">
                  <c:v>-9.6335614966244965</c:v>
                </c:pt>
                <c:pt idx="2">
                  <c:v>-10.222787314818088</c:v>
                </c:pt>
                <c:pt idx="3">
                  <c:v>-10.41797481694015</c:v>
                </c:pt>
                <c:pt idx="4">
                  <c:v>-10.249293545133563</c:v>
                </c:pt>
                <c:pt idx="5">
                  <c:v>-9.9276551866364198</c:v>
                </c:pt>
                <c:pt idx="6">
                  <c:v>-9.809372064812738</c:v>
                </c:pt>
                <c:pt idx="7">
                  <c:v>-9.8321753300930546</c:v>
                </c:pt>
                <c:pt idx="8">
                  <c:v>-9.5122458152468052</c:v>
                </c:pt>
                <c:pt idx="9">
                  <c:v>-9.5991275008233075</c:v>
                </c:pt>
                <c:pt idx="10">
                  <c:v>-9.1526404824089767</c:v>
                </c:pt>
                <c:pt idx="11">
                  <c:v>-8.8709036886817305</c:v>
                </c:pt>
                <c:pt idx="12">
                  <c:v>-7.9416152576040426</c:v>
                </c:pt>
                <c:pt idx="13">
                  <c:v>-7.7965257639588188</c:v>
                </c:pt>
                <c:pt idx="14">
                  <c:v>-7.6928827072331343</c:v>
                </c:pt>
                <c:pt idx="15">
                  <c:v>-7.6928206032782764</c:v>
                </c:pt>
                <c:pt idx="16">
                  <c:v>-7.4444576451818705</c:v>
                </c:pt>
              </c:numCache>
            </c:numRef>
          </c:val>
          <c:extLst>
            <c:ext xmlns:c16="http://schemas.microsoft.com/office/drawing/2014/chart" uri="{C3380CC4-5D6E-409C-BE32-E72D297353CC}">
              <c16:uniqueId val="{00000000-D6A1-4739-90B6-C2628C773BCE}"/>
            </c:ext>
          </c:extLst>
        </c:ser>
        <c:ser>
          <c:idx val="2"/>
          <c:order val="2"/>
          <c:tx>
            <c:strRef>
              <c:f>'Figure 1.8.1'!$C$2:$C$3</c:f>
              <c:strCache>
                <c:ptCount val="2"/>
                <c:pt idx="0">
                  <c:v>Central Government</c:v>
                </c:pt>
                <c:pt idx="1">
                  <c:v>Expenditure (Official)</c:v>
                </c:pt>
              </c:strCache>
            </c:strRef>
          </c:tx>
          <c:spPr>
            <a:solidFill>
              <a:schemeClr val="accent1"/>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1.8.1'!$C$4:$C$20</c:f>
              <c:numCache>
                <c:formatCode>General</c:formatCode>
                <c:ptCount val="17"/>
                <c:pt idx="0">
                  <c:v>6.5643279284740101</c:v>
                </c:pt>
                <c:pt idx="1">
                  <c:v>3.3674645029049253</c:v>
                </c:pt>
                <c:pt idx="2">
                  <c:v>3.8471521570761724</c:v>
                </c:pt>
                <c:pt idx="3">
                  <c:v>3.3518686759205356</c:v>
                </c:pt>
                <c:pt idx="4">
                  <c:v>3.4236477738643813</c:v>
                </c:pt>
                <c:pt idx="5">
                  <c:v>3.3775211383790471</c:v>
                </c:pt>
                <c:pt idx="6">
                  <c:v>3.4330520623790273</c:v>
                </c:pt>
                <c:pt idx="7">
                  <c:v>3.62830758743605</c:v>
                </c:pt>
                <c:pt idx="8">
                  <c:v>3.6025838202820895</c:v>
                </c:pt>
                <c:pt idx="9">
                  <c:v>3.5333305643211363</c:v>
                </c:pt>
                <c:pt idx="10">
                  <c:v>3.5034774154109556</c:v>
                </c:pt>
                <c:pt idx="11">
                  <c:v>3.4880654337023058</c:v>
                </c:pt>
                <c:pt idx="12">
                  <c:v>3.3673055152392681</c:v>
                </c:pt>
                <c:pt idx="13">
                  <c:v>2.9877853707969511</c:v>
                </c:pt>
                <c:pt idx="14">
                  <c:v>2.8838682394085744</c:v>
                </c:pt>
                <c:pt idx="15">
                  <c:v>2.9529348435880967</c:v>
                </c:pt>
                <c:pt idx="16">
                  <c:v>3.018195658719486</c:v>
                </c:pt>
              </c:numCache>
            </c:numRef>
          </c:val>
          <c:extLst>
            <c:ext xmlns:c16="http://schemas.microsoft.com/office/drawing/2014/chart" uri="{C3380CC4-5D6E-409C-BE32-E72D297353CC}">
              <c16:uniqueId val="{00000001-D6A1-4739-90B6-C2628C773BCE}"/>
            </c:ext>
          </c:extLst>
        </c:ser>
        <c:ser>
          <c:idx val="9"/>
          <c:order val="7"/>
          <c:tx>
            <c:strRef>
              <c:f>'Figure 1.8.1'!$J$2:$J$3</c:f>
              <c:strCache>
                <c:ptCount val="2"/>
                <c:pt idx="0">
                  <c:v>Local Government</c:v>
                </c:pt>
                <c:pt idx="1">
                  <c:v>Revenue (Official, -)</c:v>
                </c:pt>
              </c:strCache>
            </c:strRef>
          </c:tx>
          <c:spPr>
            <a:solidFill>
              <a:schemeClr val="accent3">
                <a:lumMod val="60000"/>
                <a:lumOff val="40000"/>
              </a:schemeClr>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1.8.1'!$J$4:$J$20</c:f>
              <c:numCache>
                <c:formatCode>General</c:formatCode>
                <c:ptCount val="17"/>
                <c:pt idx="0">
                  <c:v>-8.8587664797696632</c:v>
                </c:pt>
                <c:pt idx="1">
                  <c:v>-8.2940269180648318</c:v>
                </c:pt>
                <c:pt idx="2">
                  <c:v>-9.7715561451894981</c:v>
                </c:pt>
                <c:pt idx="3">
                  <c:v>-10.665557225333098</c:v>
                </c:pt>
                <c:pt idx="4">
                  <c:v>-11.143867563066422</c:v>
                </c:pt>
                <c:pt idx="5">
                  <c:v>-11.378676015673333</c:v>
                </c:pt>
                <c:pt idx="6">
                  <c:v>-11.538827179976652</c:v>
                </c:pt>
                <c:pt idx="7">
                  <c:v>-11.784721457912468</c:v>
                </c:pt>
                <c:pt idx="8">
                  <c:v>-11.462889200221751</c:v>
                </c:pt>
                <c:pt idx="9">
                  <c:v>-10.8213399013356</c:v>
                </c:pt>
                <c:pt idx="10">
                  <c:v>-10.486861722701599</c:v>
                </c:pt>
                <c:pt idx="11">
                  <c:v>-10.040183851999776</c:v>
                </c:pt>
                <c:pt idx="12">
                  <c:v>-9.6065560023368786</c:v>
                </c:pt>
                <c:pt idx="13">
                  <c:v>-9.4686012740325989</c:v>
                </c:pt>
                <c:pt idx="14">
                  <c:v>-8.8225126251324788</c:v>
                </c:pt>
                <c:pt idx="15">
                  <c:v>-9.0566764304589213</c:v>
                </c:pt>
                <c:pt idx="16">
                  <c:v>-8.8407381998087917</c:v>
                </c:pt>
              </c:numCache>
            </c:numRef>
          </c:val>
          <c:extLst>
            <c:ext xmlns:c16="http://schemas.microsoft.com/office/drawing/2014/chart" uri="{C3380CC4-5D6E-409C-BE32-E72D297353CC}">
              <c16:uniqueId val="{00000002-D6A1-4739-90B6-C2628C773BCE}"/>
            </c:ext>
          </c:extLst>
        </c:ser>
        <c:ser>
          <c:idx val="8"/>
          <c:order val="8"/>
          <c:tx>
            <c:strRef>
              <c:f>'Figure 1.8.1'!$I$2:$I$3</c:f>
              <c:strCache>
                <c:ptCount val="2"/>
                <c:pt idx="0">
                  <c:v>Local Government</c:v>
                </c:pt>
                <c:pt idx="1">
                  <c:v>Expenditure (Official)</c:v>
                </c:pt>
              </c:strCache>
            </c:strRef>
          </c:tx>
          <c:spPr>
            <a:solidFill>
              <a:schemeClr val="accent1">
                <a:lumMod val="60000"/>
                <a:lumOff val="40000"/>
              </a:schemeClr>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1.8.1'!$I$4:$I$20</c:f>
              <c:numCache>
                <c:formatCode>General</c:formatCode>
                <c:ptCount val="17"/>
                <c:pt idx="0">
                  <c:v>24.007765555077917</c:v>
                </c:pt>
                <c:pt idx="1">
                  <c:v>12.536085319722719</c:v>
                </c:pt>
                <c:pt idx="2">
                  <c:v>17.776700685305098</c:v>
                </c:pt>
                <c:pt idx="3">
                  <c:v>18.757799173663088</c:v>
                </c:pt>
                <c:pt idx="4">
                  <c:v>19.556747008878855</c:v>
                </c:pt>
                <c:pt idx="5">
                  <c:v>19.677789234893794</c:v>
                </c:pt>
                <c:pt idx="6">
                  <c:v>19.635780099097627</c:v>
                </c:pt>
                <c:pt idx="7">
                  <c:v>21.333153449334844</c:v>
                </c:pt>
                <c:pt idx="8">
                  <c:v>21.091479495567143</c:v>
                </c:pt>
                <c:pt idx="9">
                  <c:v>20.527508657008969</c:v>
                </c:pt>
                <c:pt idx="10">
                  <c:v>20.158535737594573</c:v>
                </c:pt>
                <c:pt idx="11">
                  <c:v>20.239818746530823</c:v>
                </c:pt>
                <c:pt idx="12">
                  <c:v>20.196065243399126</c:v>
                </c:pt>
                <c:pt idx="13">
                  <c:v>18.009529714058285</c:v>
                </c:pt>
                <c:pt idx="14">
                  <c:v>18.24522982086776</c:v>
                </c:pt>
                <c:pt idx="15">
                  <c:v>18.26162157451175</c:v>
                </c:pt>
                <c:pt idx="16">
                  <c:v>18.0787088406775</c:v>
                </c:pt>
              </c:numCache>
            </c:numRef>
          </c:val>
          <c:extLst>
            <c:ext xmlns:c16="http://schemas.microsoft.com/office/drawing/2014/chart" uri="{C3380CC4-5D6E-409C-BE32-E72D297353CC}">
              <c16:uniqueId val="{00000003-D6A1-4739-90B6-C2628C773BCE}"/>
            </c:ext>
          </c:extLst>
        </c:ser>
        <c:dLbls>
          <c:showLegendKey val="0"/>
          <c:showVal val="0"/>
          <c:showCatName val="0"/>
          <c:showSerName val="0"/>
          <c:showPercent val="0"/>
          <c:showBubbleSize val="0"/>
        </c:dLbls>
        <c:gapWidth val="150"/>
        <c:overlap val="100"/>
        <c:axId val="1627355247"/>
        <c:axId val="1627356687"/>
        <c:extLst>
          <c:ext xmlns:c15="http://schemas.microsoft.com/office/drawing/2012/chart" uri="{02D57815-91ED-43cb-92C2-25804820EDAC}">
            <c15:filteredBarSeries>
              <c15:ser>
                <c:idx val="1"/>
                <c:order val="0"/>
                <c:tx>
                  <c:strRef>
                    <c:extLst>
                      <c:ext uri="{02D57815-91ED-43cb-92C2-25804820EDAC}">
                        <c15:formulaRef>
                          <c15:sqref>'Figure 1.8.1'!$B$2:$B$3</c15:sqref>
                        </c15:formulaRef>
                      </c:ext>
                    </c:extLst>
                    <c:strCache>
                      <c:ptCount val="2"/>
                      <c:pt idx="0">
                        <c:v>Central Government</c:v>
                      </c:pt>
                      <c:pt idx="1">
                        <c:v>Deficit (Official)</c:v>
                      </c:pt>
                    </c:strCache>
                  </c:strRef>
                </c:tx>
                <c:spPr>
                  <a:solidFill>
                    <a:schemeClr val="accent2"/>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extLst>
                      <c:ext uri="{02D57815-91ED-43cb-92C2-25804820EDAC}">
                        <c15:formulaRef>
                          <c15:sqref>'Figure 1.8.1'!$B$4:$B$20</c15:sqref>
                        </c15:formulaRef>
                      </c:ext>
                    </c:extLst>
                    <c:numCache>
                      <c:formatCode>General</c:formatCode>
                      <c:ptCount val="17"/>
                      <c:pt idx="0">
                        <c:v>-11.920383731610542</c:v>
                      </c:pt>
                      <c:pt idx="1">
                        <c:v>-6.2660969937195707</c:v>
                      </c:pt>
                      <c:pt idx="2">
                        <c:v>-6.3756351577419155</c:v>
                      </c:pt>
                      <c:pt idx="3">
                        <c:v>-7.0617787920932109</c:v>
                      </c:pt>
                      <c:pt idx="4">
                        <c:v>-6.8256457712691816</c:v>
                      </c:pt>
                      <c:pt idx="5">
                        <c:v>-6.5501340482573722</c:v>
                      </c:pt>
                      <c:pt idx="6">
                        <c:v>-6.376320002433709</c:v>
                      </c:pt>
                      <c:pt idx="7">
                        <c:v>-6.203867742657005</c:v>
                      </c:pt>
                      <c:pt idx="8">
                        <c:v>-5.9096422755613096</c:v>
                      </c:pt>
                      <c:pt idx="9">
                        <c:v>-6.0657933864865345</c:v>
                      </c:pt>
                      <c:pt idx="10">
                        <c:v>-5.649163066998022</c:v>
                      </c:pt>
                      <c:pt idx="11">
                        <c:v>-5.3828382549794238</c:v>
                      </c:pt>
                      <c:pt idx="12">
                        <c:v>-4.5743097423647745</c:v>
                      </c:pt>
                      <c:pt idx="13">
                        <c:v>-4.8087403931618669</c:v>
                      </c:pt>
                      <c:pt idx="14">
                        <c:v>-4.80901933237599</c:v>
                      </c:pt>
                      <c:pt idx="15">
                        <c:v>-4.7398857596901793</c:v>
                      </c:pt>
                      <c:pt idx="16">
                        <c:v>-4.4262619864623849</c:v>
                      </c:pt>
                    </c:numCache>
                  </c:numRef>
                </c:val>
                <c:extLst>
                  <c:ext xmlns:c16="http://schemas.microsoft.com/office/drawing/2014/chart" uri="{C3380CC4-5D6E-409C-BE32-E72D297353CC}">
                    <c16:uniqueId val="{00000008-D6A1-4739-90B6-C2628C773BCE}"/>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'Figure 1.8.1'!$E$2:$E$3</c15:sqref>
                        </c15:formulaRef>
                      </c:ext>
                    </c:extLst>
                    <c:strCache>
                      <c:ptCount val="2"/>
                      <c:pt idx="0">
                        <c:v>General Government</c:v>
                      </c:pt>
                      <c:pt idx="1">
                        <c:v>Deficit (Official)</c:v>
                      </c:pt>
                    </c:strCache>
                  </c:strRef>
                </c:tx>
                <c:spPr>
                  <a:solidFill>
                    <a:schemeClr val="accent5"/>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extLst xmlns:c15="http://schemas.microsoft.com/office/drawing/2012/chart">
                      <c:ext xmlns:c15="http://schemas.microsoft.com/office/drawing/2012/chart" uri="{02D57815-91ED-43cb-92C2-25804820EDAC}">
                        <c15:formulaRef>
                          <c15:sqref>'Figure 1.8.1'!$E$4:$E$20</c15:sqref>
                        </c15:formulaRef>
                      </c:ext>
                    </c:extLst>
                    <c:numCache>
                      <c:formatCode>General</c:formatCode>
                      <c:ptCount val="17"/>
                      <c:pt idx="0">
                        <c:v>0.73057142238619954</c:v>
                      </c:pt>
                      <c:pt idx="1">
                        <c:v>2.6866029574125356</c:v>
                      </c:pt>
                      <c:pt idx="2">
                        <c:v>2.4060144587032881</c:v>
                      </c:pt>
                      <c:pt idx="3">
                        <c:v>1.7252563730970425</c:v>
                      </c:pt>
                      <c:pt idx="4">
                        <c:v>1.5872336745432494</c:v>
                      </c:pt>
                      <c:pt idx="5">
                        <c:v>1.8152130336151786</c:v>
                      </c:pt>
                      <c:pt idx="6">
                        <c:v>1.7363805409680844</c:v>
                      </c:pt>
                      <c:pt idx="7">
                        <c:v>3.352735716086245</c:v>
                      </c:pt>
                      <c:pt idx="8">
                        <c:v>3.7007062570061393</c:v>
                      </c:pt>
                      <c:pt idx="9">
                        <c:v>3.6083210946544222</c:v>
                      </c:pt>
                      <c:pt idx="10">
                        <c:v>4.0217418665091085</c:v>
                      </c:pt>
                      <c:pt idx="11">
                        <c:v>4.8144623326301934</c:v>
                      </c:pt>
                      <c:pt idx="12">
                        <c:v>6.0221115018168954</c:v>
                      </c:pt>
                      <c:pt idx="13">
                        <c:v>3.7321846371230238</c:v>
                      </c:pt>
                      <c:pt idx="14">
                        <c:v>4.613677594394999</c:v>
                      </c:pt>
                      <c:pt idx="15">
                        <c:v>4.4650593843626494</c:v>
                      </c:pt>
                      <c:pt idx="16">
                        <c:v>4.8117086544063241</c:v>
                      </c:pt>
                    </c:numCache>
                  </c:numRef>
                </c:val>
                <c:extLst xmlns:c15="http://schemas.microsoft.com/office/drawing/2012/chart">
                  <c:ext xmlns:c16="http://schemas.microsoft.com/office/drawing/2014/chart" uri="{C3380CC4-5D6E-409C-BE32-E72D297353CC}">
                    <c16:uniqueId val="{00000009-D6A1-4739-90B6-C2628C773BCE}"/>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'Figure 1.8.1'!$H$2:$H$3</c15:sqref>
                        </c15:formulaRef>
                      </c:ext>
                    </c:extLst>
                    <c:strCache>
                      <c:ptCount val="2"/>
                      <c:pt idx="0">
                        <c:v>Local Government</c:v>
                      </c:pt>
                      <c:pt idx="1">
                        <c:v>Deficit (Official)</c:v>
                      </c:pt>
                    </c:strCache>
                  </c:strRef>
                </c:tx>
                <c:spPr>
                  <a:solidFill>
                    <a:schemeClr val="accent2">
                      <a:lumMod val="60000"/>
                    </a:schemeClr>
                  </a:solidFill>
                  <a:ln>
                    <a:noFill/>
                  </a:ln>
                  <a:effectLst/>
                </c:spPr>
                <c:invertIfNegative val="0"/>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extLst xmlns:c15="http://schemas.microsoft.com/office/drawing/2012/chart">
                      <c:ext xmlns:c15="http://schemas.microsoft.com/office/drawing/2012/chart" uri="{02D57815-91ED-43cb-92C2-25804820EDAC}">
                        <c15:formulaRef>
                          <c15:sqref>'Figure 1.8.1'!$H$4:$H$20</c15:sqref>
                        </c15:formulaRef>
                      </c:ext>
                    </c:extLst>
                    <c:numCache>
                      <c:formatCode>General</c:formatCode>
                      <c:ptCount val="17"/>
                      <c:pt idx="0">
                        <c:v>8.3921466146695067</c:v>
                      </c:pt>
                      <c:pt idx="1">
                        <c:v>4.2420584016578893</c:v>
                      </c:pt>
                      <c:pt idx="2">
                        <c:v>8.0051445401155998</c:v>
                      </c:pt>
                      <c:pt idx="3">
                        <c:v>8.1152000363724639</c:v>
                      </c:pt>
                      <c:pt idx="4">
                        <c:v>8.4128794458124307</c:v>
                      </c:pt>
                      <c:pt idx="5">
                        <c:v>8.2991132192204589</c:v>
                      </c:pt>
                      <c:pt idx="6">
                        <c:v>8.0969529191209748</c:v>
                      </c:pt>
                      <c:pt idx="7">
                        <c:v>9.5484319914223743</c:v>
                      </c:pt>
                      <c:pt idx="8">
                        <c:v>9.6285902953453917</c:v>
                      </c:pt>
                      <c:pt idx="9">
                        <c:v>9.7060977553606111</c:v>
                      </c:pt>
                      <c:pt idx="10">
                        <c:v>9.6716740148929716</c:v>
                      </c:pt>
                      <c:pt idx="11">
                        <c:v>10.199634894531046</c:v>
                      </c:pt>
                      <c:pt idx="12">
                        <c:v>10.589509241062247</c:v>
                      </c:pt>
                      <c:pt idx="13">
                        <c:v>8.5409284400256862</c:v>
                      </c:pt>
                      <c:pt idx="14">
                        <c:v>9.422696926770989</c:v>
                      </c:pt>
                      <c:pt idx="15">
                        <c:v>9.2049451440528305</c:v>
                      </c:pt>
                      <c:pt idx="16">
                        <c:v>9.2379706408687099</c:v>
                      </c:pt>
                    </c:numCache>
                  </c:numRef>
                </c:val>
                <c:extLst xmlns:c15="http://schemas.microsoft.com/office/drawing/2012/chart">
                  <c:ext xmlns:c16="http://schemas.microsoft.com/office/drawing/2014/chart" uri="{C3380CC4-5D6E-409C-BE32-E72D297353CC}">
                    <c16:uniqueId val="{0000000A-D6A1-4739-90B6-C2628C773BCE}"/>
                  </c:ext>
                </c:extLst>
              </c15:ser>
            </c15:filteredBarSeries>
          </c:ext>
        </c:extLst>
      </c:barChart>
      <c:lineChart>
        <c:grouping val="standard"/>
        <c:varyColors val="0"/>
        <c:ser>
          <c:idx val="6"/>
          <c:order val="4"/>
          <c:tx>
            <c:strRef>
              <c:f>'Figure 1.8.1'!$G$2:$G$3</c:f>
              <c:strCache>
                <c:ptCount val="2"/>
                <c:pt idx="0">
                  <c:v>General Government</c:v>
                </c:pt>
                <c:pt idx="1">
                  <c:v>Revenue (Official, -)</c:v>
                </c:pt>
              </c:strCache>
            </c:strRef>
          </c:tx>
          <c:spPr>
            <a:ln w="28575" cap="rnd">
              <a:noFill/>
              <a:round/>
            </a:ln>
            <a:effectLst/>
          </c:spPr>
          <c:marker>
            <c:symbol val="circle"/>
            <c:size val="6"/>
            <c:spPr>
              <a:solidFill>
                <a:schemeClr val="accent2"/>
              </a:solidFill>
              <a:ln w="9525">
                <a:noFill/>
              </a:ln>
              <a:effectLst/>
            </c:spPr>
          </c:marker>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1.8.1'!$G$4:$G$20</c:f>
              <c:numCache>
                <c:formatCode>General</c:formatCode>
                <c:ptCount val="17"/>
                <c:pt idx="0">
                  <c:v>-18.967113137117249</c:v>
                </c:pt>
                <c:pt idx="1">
                  <c:v>-19.376996570197825</c:v>
                </c:pt>
                <c:pt idx="2">
                  <c:v>-19.994343460007588</c:v>
                </c:pt>
                <c:pt idx="3">
                  <c:v>-21.083532042273244</c:v>
                </c:pt>
                <c:pt idx="4">
                  <c:v>-21.393161108199987</c:v>
                </c:pt>
                <c:pt idx="5">
                  <c:v>-21.31732563415137</c:v>
                </c:pt>
                <c:pt idx="6">
                  <c:v>-21.351245945401239</c:v>
                </c:pt>
                <c:pt idx="7">
                  <c:v>-21.624314162669574</c:v>
                </c:pt>
                <c:pt idx="8">
                  <c:v>-20.982098594124849</c:v>
                </c:pt>
                <c:pt idx="9">
                  <c:v>-20.423567749149267</c:v>
                </c:pt>
                <c:pt idx="10">
                  <c:v>-19.640479088430755</c:v>
                </c:pt>
                <c:pt idx="11">
                  <c:v>-18.911867298525475</c:v>
                </c:pt>
                <c:pt idx="12">
                  <c:v>-17.549990410123378</c:v>
                </c:pt>
                <c:pt idx="13">
                  <c:v>-17.265127037991416</c:v>
                </c:pt>
                <c:pt idx="14">
                  <c:v>-16.515395332365614</c:v>
                </c:pt>
                <c:pt idx="15">
                  <c:v>-16.7494970337372</c:v>
                </c:pt>
                <c:pt idx="16">
                  <c:v>-16.28519584499066</c:v>
                </c:pt>
              </c:numCache>
            </c:numRef>
          </c:val>
          <c:smooth val="0"/>
          <c:extLst>
            <c:ext xmlns:c16="http://schemas.microsoft.com/office/drawing/2014/chart" uri="{C3380CC4-5D6E-409C-BE32-E72D297353CC}">
              <c16:uniqueId val="{00000004-D6A1-4739-90B6-C2628C773BCE}"/>
            </c:ext>
          </c:extLst>
        </c:ser>
        <c:ser>
          <c:idx val="5"/>
          <c:order val="5"/>
          <c:tx>
            <c:strRef>
              <c:f>'Figure 1.8.1'!$F$2:$F$3</c:f>
              <c:strCache>
                <c:ptCount val="2"/>
                <c:pt idx="0">
                  <c:v>General Government</c:v>
                </c:pt>
                <c:pt idx="1">
                  <c:v>Expenditure (Official)</c:v>
                </c:pt>
              </c:strCache>
            </c:strRef>
          </c:tx>
          <c:spPr>
            <a:ln w="28575" cap="rnd">
              <a:noFill/>
              <a:round/>
            </a:ln>
            <a:effectLst/>
          </c:spPr>
          <c:marker>
            <c:symbol val="triangle"/>
            <c:size val="7"/>
            <c:spPr>
              <a:solidFill>
                <a:schemeClr val="accent2"/>
              </a:solidFill>
              <a:ln w="9525">
                <a:noFill/>
              </a:ln>
              <a:effectLst/>
            </c:spPr>
          </c:marker>
          <c:cat>
            <c:numLit>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Lit>
          </c:cat>
          <c:val>
            <c:numRef>
              <c:f>'Figure 1.8.1'!$F$4:$F$20</c:f>
              <c:numCache>
                <c:formatCode>General</c:formatCode>
                <c:ptCount val="17"/>
                <c:pt idx="0">
                  <c:v>19.357496961506225</c:v>
                </c:pt>
                <c:pt idx="1">
                  <c:v>21.577643956670471</c:v>
                </c:pt>
                <c:pt idx="2">
                  <c:v>21.623852842381268</c:v>
                </c:pt>
                <c:pt idx="3">
                  <c:v>22.174170111090273</c:v>
                </c:pt>
                <c:pt idx="4">
                  <c:v>22.980394782743236</c:v>
                </c:pt>
                <c:pt idx="5">
                  <c:v>23.132538667766546</c:v>
                </c:pt>
                <c:pt idx="6">
                  <c:v>23.087626486369324</c:v>
                </c:pt>
                <c:pt idx="7">
                  <c:v>24.977049878755818</c:v>
                </c:pt>
                <c:pt idx="8">
                  <c:v>24.682804851130992</c:v>
                </c:pt>
                <c:pt idx="9">
                  <c:v>24.031888843803689</c:v>
                </c:pt>
                <c:pt idx="10">
                  <c:v>23.662220954939865</c:v>
                </c:pt>
                <c:pt idx="11">
                  <c:v>23.726329631155664</c:v>
                </c:pt>
                <c:pt idx="12">
                  <c:v>23.572101911940273</c:v>
                </c:pt>
                <c:pt idx="13">
                  <c:v>20.997311675114442</c:v>
                </c:pt>
                <c:pt idx="14">
                  <c:v>21.129098060276334</c:v>
                </c:pt>
                <c:pt idx="15">
                  <c:v>21.214556418099846</c:v>
                </c:pt>
                <c:pt idx="16">
                  <c:v>21.096904499396988</c:v>
                </c:pt>
              </c:numCache>
            </c:numRef>
          </c:val>
          <c:smooth val="0"/>
          <c:extLst>
            <c:ext xmlns:c16="http://schemas.microsoft.com/office/drawing/2014/chart" uri="{C3380CC4-5D6E-409C-BE32-E72D297353CC}">
              <c16:uniqueId val="{00000005-D6A1-4739-90B6-C2628C773BCE}"/>
            </c:ext>
          </c:extLst>
        </c:ser>
        <c:dLbls>
          <c:showLegendKey val="0"/>
          <c:showVal val="0"/>
          <c:showCatName val="0"/>
          <c:showSerName val="0"/>
          <c:showPercent val="0"/>
          <c:showBubbleSize val="0"/>
        </c:dLbls>
        <c:marker val="1"/>
        <c:smooth val="0"/>
        <c:axId val="1627355247"/>
        <c:axId val="1627356687"/>
      </c:lineChart>
      <c:lineChart>
        <c:grouping val="standard"/>
        <c:varyColors val="0"/>
        <c:ser>
          <c:idx val="0"/>
          <c:order val="9"/>
          <c:tx>
            <c:strRef>
              <c:f>'Figure 1.8.1'!$B$25</c:f>
              <c:strCache>
                <c:ptCount val="1"/>
                <c:pt idx="0">
                  <c:v>ngdp_dpch</c:v>
                </c:pt>
              </c:strCache>
            </c:strRef>
          </c:tx>
          <c:spPr>
            <a:ln w="28575" cap="rnd">
              <a:solidFill>
                <a:schemeClr val="tx1"/>
              </a:solidFill>
              <a:round/>
            </a:ln>
            <a:effectLst/>
          </c:spPr>
          <c:marker>
            <c:symbol val="none"/>
          </c:marker>
          <c:cat>
            <c:numRef>
              <c:f>'Figure 1.8.1'!$A$4:$A$20</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'Figure 1.8.1'!$B$26:$B$42</c:f>
              <c:numCache>
                <c:formatCode>General</c:formatCode>
                <c:ptCount val="17"/>
                <c:pt idx="0">
                  <c:v>7.3229691270114179</c:v>
                </c:pt>
                <c:pt idx="1">
                  <c:v>-8.0564509509357105E-2</c:v>
                </c:pt>
                <c:pt idx="2">
                  <c:v>6.2866262530293957</c:v>
                </c:pt>
                <c:pt idx="3">
                  <c:v>8.3038629067061596</c:v>
                </c:pt>
                <c:pt idx="4">
                  <c:v>3.1513538779828751</c:v>
                </c:pt>
                <c:pt idx="5">
                  <c:v>2.6149918227701021</c:v>
                </c:pt>
                <c:pt idx="6">
                  <c:v>0.9056630850791838</c:v>
                </c:pt>
                <c:pt idx="7">
                  <c:v>8.2970851891463193E-2</c:v>
                </c:pt>
                <c:pt idx="8">
                  <c:v>1.1709602146206119</c:v>
                </c:pt>
                <c:pt idx="9">
                  <c:v>3.93277865832294</c:v>
                </c:pt>
                <c:pt idx="10">
                  <c:v>3.4804307007069299</c:v>
                </c:pt>
                <c:pt idx="11">
                  <c:v>1.6685772229048681</c:v>
                </c:pt>
                <c:pt idx="12">
                  <c:v>1.164694776218886</c:v>
                </c:pt>
                <c:pt idx="13">
                  <c:v>3.6850608374769682</c:v>
                </c:pt>
                <c:pt idx="14">
                  <c:v>1.9671474388595469</c:v>
                </c:pt>
                <c:pt idx="15">
                  <c:v>-0.42004502733929161</c:v>
                </c:pt>
                <c:pt idx="16">
                  <c:v>-0.73119950161464875</c:v>
                </c:pt>
              </c:numCache>
            </c:numRef>
          </c:val>
          <c:smooth val="0"/>
          <c:extLst>
            <c:ext xmlns:c16="http://schemas.microsoft.com/office/drawing/2014/chart" uri="{C3380CC4-5D6E-409C-BE32-E72D297353CC}">
              <c16:uniqueId val="{00000006-D6A1-4739-90B6-C2628C773BCE}"/>
            </c:ext>
          </c:extLst>
        </c:ser>
        <c:ser>
          <c:idx val="10"/>
          <c:order val="10"/>
          <c:tx>
            <c:strRef>
              <c:f>'Figure 1.8.1'!$C$25</c:f>
              <c:strCache>
                <c:ptCount val="1"/>
                <c:pt idx="0">
                  <c:v>pcpi_pch</c:v>
                </c:pt>
              </c:strCache>
            </c:strRef>
          </c:tx>
          <c:spPr>
            <a:ln w="28575" cap="rnd">
              <a:solidFill>
                <a:schemeClr val="accent4"/>
              </a:solidFill>
              <a:round/>
            </a:ln>
            <a:effectLst/>
          </c:spPr>
          <c:marker>
            <c:symbol val="none"/>
          </c:marker>
          <c:cat>
            <c:numRef>
              <c:f>'Figure 1.8.1'!$A$4:$A$20</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'Figure 1.8.1'!$C$26:$C$42</c:f>
              <c:numCache>
                <c:formatCode>General</c:formatCode>
                <c:ptCount val="17"/>
                <c:pt idx="0">
                  <c:v>5.8447097315151249</c:v>
                </c:pt>
                <c:pt idx="1">
                  <c:v>-0.69183190843887865</c:v>
                </c:pt>
                <c:pt idx="2">
                  <c:v>3.3303683993139508</c:v>
                </c:pt>
                <c:pt idx="3">
                  <c:v>5.4160813762497684</c:v>
                </c:pt>
                <c:pt idx="4">
                  <c:v>2.6206944752264478</c:v>
                </c:pt>
                <c:pt idx="5">
                  <c:v>2.6253793251691708</c:v>
                </c:pt>
                <c:pt idx="6">
                  <c:v>1.9947257511119301</c:v>
                </c:pt>
                <c:pt idx="7">
                  <c:v>1.4424446099938379</c:v>
                </c:pt>
                <c:pt idx="8">
                  <c:v>1.9962392616139999</c:v>
                </c:pt>
                <c:pt idx="9">
                  <c:v>1.579054990539378</c:v>
                </c:pt>
                <c:pt idx="10">
                  <c:v>2.091663164065134</c:v>
                </c:pt>
                <c:pt idx="11">
                  <c:v>2.905068132685515</c:v>
                </c:pt>
                <c:pt idx="12">
                  <c:v>2.4901245213502969</c:v>
                </c:pt>
                <c:pt idx="13">
                  <c:v>0.91835300365737138</c:v>
                </c:pt>
                <c:pt idx="14">
                  <c:v>1.976477247830037</c:v>
                </c:pt>
                <c:pt idx="15">
                  <c:v>0.2281240607766557</c:v>
                </c:pt>
                <c:pt idx="16">
                  <c:v>0.21247207125585749</c:v>
                </c:pt>
              </c:numCache>
            </c:numRef>
          </c:val>
          <c:smooth val="0"/>
          <c:extLst>
            <c:ext xmlns:c16="http://schemas.microsoft.com/office/drawing/2014/chart" uri="{C3380CC4-5D6E-409C-BE32-E72D297353CC}">
              <c16:uniqueId val="{00000007-D6A1-4739-90B6-C2628C773BCE}"/>
            </c:ext>
          </c:extLst>
        </c:ser>
        <c:dLbls>
          <c:showLegendKey val="0"/>
          <c:showVal val="0"/>
          <c:showCatName val="0"/>
          <c:showSerName val="0"/>
          <c:showPercent val="0"/>
          <c:showBubbleSize val="0"/>
        </c:dLbls>
        <c:marker val="1"/>
        <c:smooth val="0"/>
        <c:axId val="1397373295"/>
        <c:axId val="1397373775"/>
        <c:extLst>
          <c:ext xmlns:c15="http://schemas.microsoft.com/office/drawing/2012/chart" uri="{02D57815-91ED-43cb-92C2-25804820EDAC}">
            <c15:filteredLineSeries>
              <c15:ser>
                <c:idx val="11"/>
                <c:order val="11"/>
                <c:tx>
                  <c:strRef>
                    <c:extLst>
                      <c:ext uri="{02D57815-91ED-43cb-92C2-25804820EDAC}">
                        <c15:formulaRef>
                          <c15:sqref>'Figure 1.8.1'!$E$25</c15:sqref>
                        </c15:formulaRef>
                      </c:ext>
                    </c:extLst>
                    <c:strCache>
                      <c:ptCount val="1"/>
                      <c:pt idx="0">
                        <c:v>ggx_gdp</c:v>
                      </c:pt>
                    </c:strCache>
                  </c:strRef>
                </c:tx>
                <c:spPr>
                  <a:ln w="28575" cap="rnd">
                    <a:solidFill>
                      <a:schemeClr val="accent3"/>
                    </a:solidFill>
                    <a:round/>
                  </a:ln>
                  <a:effectLst/>
                </c:spPr>
                <c:marker>
                  <c:symbol val="none"/>
                </c:marker>
                <c:cat>
                  <c:numRef>
                    <c:extLst>
                      <c:ext uri="{02D57815-91ED-43cb-92C2-25804820EDAC}">
                        <c15:formulaRef>
                          <c15:sqref>'Figure 1.8.1'!$A$4:$A$20</c15:sqref>
                        </c15:formulaRef>
                      </c:ext>
                    </c:extLst>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extLst>
                      <c:ext uri="{02D57815-91ED-43cb-92C2-25804820EDAC}">
                        <c15:formulaRef>
                          <c15:sqref>'Figure 1.8.1'!$E$26:$E$42</c15:sqref>
                        </c15:formulaRef>
                      </c:ext>
                    </c:extLst>
                    <c:numCache>
                      <c:formatCode>General</c:formatCode>
                      <c:ptCount val="17"/>
                      <c:pt idx="0">
                        <c:v>22.157158041880191</c:v>
                      </c:pt>
                      <c:pt idx="1">
                        <c:v>25.222350302483211</c:v>
                      </c:pt>
                      <c:pt idx="2">
                        <c:v>24.664495158734638</c:v>
                      </c:pt>
                      <c:pt idx="3">
                        <c:v>26.64728300261589</c:v>
                      </c:pt>
                      <c:pt idx="4">
                        <c:v>27.693830817196051</c:v>
                      </c:pt>
                      <c:pt idx="5">
                        <c:v>28.103518251185811</c:v>
                      </c:pt>
                      <c:pt idx="6">
                        <c:v>28.411766629705859</c:v>
                      </c:pt>
                      <c:pt idx="7">
                        <c:v>31.011612756444968</c:v>
                      </c:pt>
                      <c:pt idx="8">
                        <c:v>31.692043286455888</c:v>
                      </c:pt>
                      <c:pt idx="9">
                        <c:v>32.014026891572577</c:v>
                      </c:pt>
                      <c:pt idx="10">
                        <c:v>32.642220597177769</c:v>
                      </c:pt>
                      <c:pt idx="11">
                        <c:v>33.609327989506447</c:v>
                      </c:pt>
                      <c:pt idx="12">
                        <c:v>34.838308081910498</c:v>
                      </c:pt>
                      <c:pt idx="13">
                        <c:v>31.910854658349511</c:v>
                      </c:pt>
                      <c:pt idx="14">
                        <c:v>32.641489403134862</c:v>
                      </c:pt>
                      <c:pt idx="15">
                        <c:v>32.733664086142042</c:v>
                      </c:pt>
                      <c:pt idx="16">
                        <c:v>32.948129424566389</c:v>
                      </c:pt>
                    </c:numCache>
                  </c:numRef>
                </c:val>
                <c:smooth val="0"/>
                <c:extLst>
                  <c:ext xmlns:c16="http://schemas.microsoft.com/office/drawing/2014/chart" uri="{C3380CC4-5D6E-409C-BE32-E72D297353CC}">
                    <c16:uniqueId val="{0000000B-D6A1-4739-90B6-C2628C773BCE}"/>
                  </c:ext>
                </c:extLst>
              </c15:ser>
            </c15:filteredLineSeries>
          </c:ext>
        </c:extLst>
      </c:lineChart>
      <c:catAx>
        <c:axId val="162735524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7356687"/>
        <c:crosses val="autoZero"/>
        <c:auto val="1"/>
        <c:lblAlgn val="ctr"/>
        <c:lblOffset val="100"/>
        <c:noMultiLvlLbl val="0"/>
      </c:catAx>
      <c:valAx>
        <c:axId val="1627356687"/>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r>
                  <a:rPr lang="en-US" baseline="0"/>
                  <a:t> of GDP</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7355247"/>
        <c:crosses val="autoZero"/>
        <c:crossBetween val="between"/>
      </c:valAx>
      <c:valAx>
        <c:axId val="1397373775"/>
        <c:scaling>
          <c:orientation val="minMax"/>
          <c:max val="10"/>
          <c:min val="-6"/>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Percent</a:t>
                </a:r>
                <a:r>
                  <a:rPr lang="en-US" baseline="0">
                    <a:solidFill>
                      <a:sysClr val="windowText" lastClr="000000"/>
                    </a:solidFill>
                  </a:rPr>
                  <a:t> Chagne in Inflation</a:t>
                </a:r>
                <a:endParaRPr 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7373295"/>
        <c:crosses val="max"/>
        <c:crossBetween val="between"/>
      </c:valAx>
      <c:catAx>
        <c:axId val="1397373295"/>
        <c:scaling>
          <c:orientation val="minMax"/>
        </c:scaling>
        <c:delete val="1"/>
        <c:axPos val="b"/>
        <c:numFmt formatCode="General" sourceLinked="1"/>
        <c:majorTickMark val="out"/>
        <c:minorTickMark val="none"/>
        <c:tickLblPos val="nextTo"/>
        <c:crossAx val="1397373775"/>
        <c:crosses val="autoZero"/>
        <c:auto val="1"/>
        <c:lblAlgn val="ctr"/>
        <c:lblOffset val="100"/>
        <c:noMultiLvlLbl val="0"/>
      </c:catAx>
      <c:spPr>
        <a:noFill/>
        <a:ln>
          <a:noFill/>
        </a:ln>
        <a:effectLst/>
      </c:spPr>
    </c:plotArea>
    <c:legend>
      <c:legendPos val="b"/>
      <c:layout>
        <c:manualLayout>
          <c:xMode val="edge"/>
          <c:yMode val="edge"/>
          <c:x val="3.4013779527559074E-2"/>
          <c:y val="0.73609087926509187"/>
          <c:w val="0.80225015386390908"/>
          <c:h val="0.2262207408194104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2086798660199"/>
          <c:y val="0.1177771552538486"/>
          <c:w val="0.80249415190788853"/>
          <c:h val="0.78367655393916491"/>
        </c:manualLayout>
      </c:layout>
      <c:barChart>
        <c:barDir val="col"/>
        <c:grouping val="clustered"/>
        <c:varyColors val="0"/>
        <c:ser>
          <c:idx val="2"/>
          <c:order val="0"/>
          <c:tx>
            <c:v>Total revenue</c:v>
          </c:tx>
          <c:spPr>
            <a:solidFill>
              <a:srgbClr val="548235"/>
            </a:solidFill>
            <a:ln>
              <a:noFill/>
            </a:ln>
            <a:effectLst/>
          </c:spPr>
          <c:invertIfNegative val="0"/>
          <c:cat>
            <c:strRef>
              <c:f>'Figure 1.8.1'!$I$27:$I$42</c:f>
              <c:strCache>
                <c:ptCount val="16"/>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strCache>
            </c:strRef>
          </c:cat>
          <c:val>
            <c:numRef>
              <c:f>'Figure 1.8.1'!$D$27:$D$42</c:f>
              <c:numCache>
                <c:formatCode>General</c:formatCode>
                <c:ptCount val="16"/>
                <c:pt idx="0">
                  <c:v>23.501032221136271</c:v>
                </c:pt>
                <c:pt idx="1">
                  <c:v>24.30871728722688</c:v>
                </c:pt>
                <c:pt idx="2">
                  <c:v>26.550891862192611</c:v>
                </c:pt>
                <c:pt idx="3">
                  <c:v>27.397096966768888</c:v>
                </c:pt>
                <c:pt idx="4">
                  <c:v>27.28085520316057</c:v>
                </c:pt>
                <c:pt idx="5">
                  <c:v>27.74005012789495</c:v>
                </c:pt>
                <c:pt idx="6">
                  <c:v>28.511661148804212</c:v>
                </c:pt>
                <c:pt idx="7">
                  <c:v>28.36564260527604</c:v>
                </c:pt>
                <c:pt idx="8">
                  <c:v>28.675332510245639</c:v>
                </c:pt>
                <c:pt idx="9">
                  <c:v>28.44043099406554</c:v>
                </c:pt>
                <c:pt idx="10">
                  <c:v>27.60451309473472</c:v>
                </c:pt>
                <c:pt idx="11">
                  <c:v>25.275125998697622</c:v>
                </c:pt>
                <c:pt idx="12">
                  <c:v>26.009204194629032</c:v>
                </c:pt>
                <c:pt idx="13">
                  <c:v>25.32252553227152</c:v>
                </c:pt>
                <c:pt idx="14">
                  <c:v>26.025671982165719</c:v>
                </c:pt>
                <c:pt idx="15">
                  <c:v>25.604258534846039</c:v>
                </c:pt>
              </c:numCache>
            </c:numRef>
          </c:val>
          <c:extLst>
            <c:ext xmlns:c16="http://schemas.microsoft.com/office/drawing/2014/chart" uri="{C3380CC4-5D6E-409C-BE32-E72D297353CC}">
              <c16:uniqueId val="{00000000-6A4A-494C-AC67-ED2FB6BC6A00}"/>
            </c:ext>
          </c:extLst>
        </c:ser>
        <c:ser>
          <c:idx val="3"/>
          <c:order val="1"/>
          <c:tx>
            <c:v>Total expenditure</c:v>
          </c:tx>
          <c:spPr>
            <a:solidFill>
              <a:srgbClr val="005DA6"/>
            </a:solidFill>
            <a:ln>
              <a:noFill/>
            </a:ln>
            <a:effectLst/>
          </c:spPr>
          <c:invertIfNegative val="0"/>
          <c:cat>
            <c:strRef>
              <c:f>'Figure 1.8.1'!$I$27:$I$42</c:f>
              <c:strCache>
                <c:ptCount val="16"/>
                <c:pt idx="0">
                  <c:v>2009</c:v>
                </c:pt>
                <c:pt idx="1">
                  <c:v>10</c:v>
                </c:pt>
                <c:pt idx="2">
                  <c:v>11</c:v>
                </c:pt>
                <c:pt idx="3">
                  <c:v>12</c:v>
                </c:pt>
                <c:pt idx="4">
                  <c:v>13</c:v>
                </c:pt>
                <c:pt idx="5">
                  <c:v>14</c:v>
                </c:pt>
                <c:pt idx="6">
                  <c:v>15</c:v>
                </c:pt>
                <c:pt idx="7">
                  <c:v>16</c:v>
                </c:pt>
                <c:pt idx="8">
                  <c:v>17</c:v>
                </c:pt>
                <c:pt idx="9">
                  <c:v>18</c:v>
                </c:pt>
                <c:pt idx="10">
                  <c:v>19</c:v>
                </c:pt>
                <c:pt idx="11">
                  <c:v>20</c:v>
                </c:pt>
                <c:pt idx="12">
                  <c:v>21</c:v>
                </c:pt>
                <c:pt idx="13">
                  <c:v>22</c:v>
                </c:pt>
                <c:pt idx="14">
                  <c:v>23</c:v>
                </c:pt>
                <c:pt idx="15">
                  <c:v>24</c:v>
                </c:pt>
              </c:strCache>
            </c:strRef>
          </c:cat>
          <c:val>
            <c:numRef>
              <c:f>'Figure 1.8.1'!$G$27:$G$42</c:f>
              <c:numCache>
                <c:formatCode>General</c:formatCode>
                <c:ptCount val="16"/>
                <c:pt idx="0">
                  <c:v>-25.222350302483211</c:v>
                </c:pt>
                <c:pt idx="1">
                  <c:v>-24.664495158734638</c:v>
                </c:pt>
                <c:pt idx="2">
                  <c:v>-26.64728300261589</c:v>
                </c:pt>
                <c:pt idx="3">
                  <c:v>-27.693830817196051</c:v>
                </c:pt>
                <c:pt idx="4">
                  <c:v>-28.103518251185811</c:v>
                </c:pt>
                <c:pt idx="5">
                  <c:v>-28.411766629705859</c:v>
                </c:pt>
                <c:pt idx="6">
                  <c:v>-31.011612756444968</c:v>
                </c:pt>
                <c:pt idx="7">
                  <c:v>-31.692043286455888</c:v>
                </c:pt>
                <c:pt idx="8">
                  <c:v>-32.014026891572577</c:v>
                </c:pt>
                <c:pt idx="9">
                  <c:v>-32.642220597177769</c:v>
                </c:pt>
                <c:pt idx="10">
                  <c:v>-33.609327989506447</c:v>
                </c:pt>
                <c:pt idx="11">
                  <c:v>-34.838308081910498</c:v>
                </c:pt>
                <c:pt idx="12">
                  <c:v>-31.910854658349511</c:v>
                </c:pt>
                <c:pt idx="13">
                  <c:v>-32.641489403134862</c:v>
                </c:pt>
                <c:pt idx="14">
                  <c:v>-32.733664086142042</c:v>
                </c:pt>
                <c:pt idx="15">
                  <c:v>-32.948129424566389</c:v>
                </c:pt>
              </c:numCache>
            </c:numRef>
          </c:val>
          <c:extLst>
            <c:ext xmlns:c16="http://schemas.microsoft.com/office/drawing/2014/chart" uri="{C3380CC4-5D6E-409C-BE32-E72D297353CC}">
              <c16:uniqueId val="{00000001-6A4A-494C-AC67-ED2FB6BC6A00}"/>
            </c:ext>
          </c:extLst>
        </c:ser>
        <c:dLbls>
          <c:showLegendKey val="0"/>
          <c:showVal val="0"/>
          <c:showCatName val="0"/>
          <c:showSerName val="0"/>
          <c:showPercent val="0"/>
          <c:showBubbleSize val="0"/>
        </c:dLbls>
        <c:gapWidth val="100"/>
        <c:overlap val="100"/>
        <c:axId val="589116687"/>
        <c:axId val="589109487"/>
      </c:barChart>
      <c:lineChart>
        <c:grouping val="standard"/>
        <c:varyColors val="0"/>
        <c:ser>
          <c:idx val="1"/>
          <c:order val="2"/>
          <c:tx>
            <c:v>Overall balance (right scale)</c:v>
          </c:tx>
          <c:spPr>
            <a:ln w="28575" cap="rnd">
              <a:solidFill>
                <a:srgbClr val="FFC000"/>
              </a:solidFill>
              <a:round/>
            </a:ln>
            <a:effectLst/>
          </c:spPr>
          <c:marker>
            <c:symbol val="none"/>
          </c:marker>
          <c: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cat>
          <c:val>
            <c:numRef>
              <c:f>'Figure 1.8.1'!$F$27:$F$42</c:f>
              <c:numCache>
                <c:formatCode>General</c:formatCode>
                <c:ptCount val="16"/>
                <c:pt idx="0">
                  <c:v>-1.721318081346944</c:v>
                </c:pt>
                <c:pt idx="1">
                  <c:v>-0.35577787150776019</c:v>
                </c:pt>
                <c:pt idx="2">
                  <c:v>-9.6391140423284505E-2</c:v>
                </c:pt>
                <c:pt idx="3">
                  <c:v>-0.29673385042715711</c:v>
                </c:pt>
                <c:pt idx="4">
                  <c:v>-0.82266304802524226</c:v>
                </c:pt>
                <c:pt idx="5">
                  <c:v>-0.67171650181090825</c:v>
                </c:pt>
                <c:pt idx="6">
                  <c:v>-2.499951607640762</c:v>
                </c:pt>
                <c:pt idx="7">
                  <c:v>-3.326400681179841</c:v>
                </c:pt>
                <c:pt idx="8">
                  <c:v>-3.338694381326941</c:v>
                </c:pt>
                <c:pt idx="9">
                  <c:v>-4.2017896031122302</c:v>
                </c:pt>
                <c:pt idx="10">
                  <c:v>-6.0048148947717293</c:v>
                </c:pt>
                <c:pt idx="11">
                  <c:v>-9.5631820832128795</c:v>
                </c:pt>
                <c:pt idx="12">
                  <c:v>-5.9016504637204861</c:v>
                </c:pt>
                <c:pt idx="13">
                  <c:v>-7.3189638708633478</c:v>
                </c:pt>
                <c:pt idx="14">
                  <c:v>-6.7079921039763128</c:v>
                </c:pt>
                <c:pt idx="15">
                  <c:v>-7.3438708897203471</c:v>
                </c:pt>
              </c:numCache>
            </c:numRef>
          </c:val>
          <c:smooth val="0"/>
          <c:extLst>
            <c:ext xmlns:c16="http://schemas.microsoft.com/office/drawing/2014/chart" uri="{C3380CC4-5D6E-409C-BE32-E72D297353CC}">
              <c16:uniqueId val="{00000002-6A4A-494C-AC67-ED2FB6BC6A00}"/>
            </c:ext>
          </c:extLst>
        </c:ser>
        <c:ser>
          <c:idx val="0"/>
          <c:order val="3"/>
          <c:tx>
            <c:v>GDP deflator change (right scale)</c:v>
          </c:tx>
          <c:spPr>
            <a:ln w="28575" cap="rnd">
              <a:solidFill>
                <a:srgbClr val="FF0000">
                  <a:alpha val="97647"/>
                </a:srgbClr>
              </a:solidFill>
              <a:round/>
            </a:ln>
            <a:effectLst/>
          </c:spPr>
          <c:marker>
            <c:symbol val="none"/>
          </c:marker>
          <c:cat>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cat>
          <c:val>
            <c:numRef>
              <c:f>'Figure 1.8.1'!$B$27:$B$42</c:f>
              <c:numCache>
                <c:formatCode>General</c:formatCode>
                <c:ptCount val="16"/>
                <c:pt idx="0">
                  <c:v>-8.0564509509357105E-2</c:v>
                </c:pt>
                <c:pt idx="1">
                  <c:v>6.2866262530293957</c:v>
                </c:pt>
                <c:pt idx="2">
                  <c:v>8.3038629067061596</c:v>
                </c:pt>
                <c:pt idx="3">
                  <c:v>3.1513538779828751</c:v>
                </c:pt>
                <c:pt idx="4">
                  <c:v>2.6149918227701021</c:v>
                </c:pt>
                <c:pt idx="5">
                  <c:v>0.9056630850791838</c:v>
                </c:pt>
                <c:pt idx="6">
                  <c:v>8.2970851891463193E-2</c:v>
                </c:pt>
                <c:pt idx="7">
                  <c:v>1.1709602146206119</c:v>
                </c:pt>
                <c:pt idx="8">
                  <c:v>3.93277865832294</c:v>
                </c:pt>
                <c:pt idx="9">
                  <c:v>3.4804307007069299</c:v>
                </c:pt>
                <c:pt idx="10">
                  <c:v>1.6685772229048681</c:v>
                </c:pt>
                <c:pt idx="11">
                  <c:v>1.164694776218886</c:v>
                </c:pt>
                <c:pt idx="12">
                  <c:v>3.6850608374769682</c:v>
                </c:pt>
                <c:pt idx="13">
                  <c:v>1.9671474388595469</c:v>
                </c:pt>
                <c:pt idx="14">
                  <c:v>-0.42004502733929161</c:v>
                </c:pt>
                <c:pt idx="15">
                  <c:v>-0.73119950161464875</c:v>
                </c:pt>
              </c:numCache>
            </c:numRef>
          </c:val>
          <c:smooth val="0"/>
          <c:extLst>
            <c:ext xmlns:c16="http://schemas.microsoft.com/office/drawing/2014/chart" uri="{C3380CC4-5D6E-409C-BE32-E72D297353CC}">
              <c16:uniqueId val="{00000003-6A4A-494C-AC67-ED2FB6BC6A00}"/>
            </c:ext>
          </c:extLst>
        </c:ser>
        <c:dLbls>
          <c:showLegendKey val="0"/>
          <c:showVal val="0"/>
          <c:showCatName val="0"/>
          <c:showSerName val="0"/>
          <c:showPercent val="0"/>
          <c:showBubbleSize val="0"/>
        </c:dLbls>
        <c:marker val="1"/>
        <c:smooth val="0"/>
        <c:axId val="259762800"/>
        <c:axId val="259769520"/>
      </c:lineChart>
      <c:catAx>
        <c:axId val="58911668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9109487"/>
        <c:crosses val="autoZero"/>
        <c:auto val="1"/>
        <c:lblAlgn val="ctr"/>
        <c:lblOffset val="100"/>
        <c:noMultiLvlLbl val="0"/>
      </c:catAx>
      <c:valAx>
        <c:axId val="589109487"/>
        <c:scaling>
          <c:orientation val="minMax"/>
          <c:max val="40"/>
          <c:min val="-40"/>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1549251099270451E-2"/>
              <c:y val="0.3793207491571277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9116687"/>
        <c:crosses val="autoZero"/>
        <c:crossBetween val="between"/>
      </c:valAx>
      <c:valAx>
        <c:axId val="259769520"/>
        <c:scaling>
          <c:orientation val="minMax"/>
          <c:max val="12"/>
          <c:min val="-12"/>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 or percent)</a:t>
                </a:r>
              </a:p>
            </c:rich>
          </c:tx>
          <c:layout>
            <c:manualLayout>
              <c:xMode val="edge"/>
              <c:yMode val="edge"/>
              <c:x val="0.95956833179355383"/>
              <c:y val="0.2542693492744845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9762800"/>
        <c:crosses val="max"/>
        <c:crossBetween val="between"/>
        <c:majorUnit val="3"/>
      </c:valAx>
      <c:catAx>
        <c:axId val="259762800"/>
        <c:scaling>
          <c:orientation val="minMax"/>
        </c:scaling>
        <c:delete val="1"/>
        <c:axPos val="b"/>
        <c:numFmt formatCode="General" sourceLinked="1"/>
        <c:majorTickMark val="out"/>
        <c:minorTickMark val="none"/>
        <c:tickLblPos val="nextTo"/>
        <c:crossAx val="259769520"/>
        <c:crosses val="autoZero"/>
        <c:auto val="1"/>
        <c:lblAlgn val="ctr"/>
        <c:lblOffset val="100"/>
        <c:noMultiLvlLbl val="0"/>
      </c:catAx>
      <c:spPr>
        <a:noFill/>
        <a:ln>
          <a:noFill/>
        </a:ln>
        <a:effectLst/>
      </c:spPr>
    </c:plotArea>
    <c:legend>
      <c:legendPos val="b"/>
      <c:layout>
        <c:manualLayout>
          <c:xMode val="edge"/>
          <c:yMode val="edge"/>
          <c:x val="7.210763010005497E-2"/>
          <c:y val="4.826850657045796E-3"/>
          <c:w val="0.92789236989994506"/>
          <c:h val="8.1511337002607112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38764946048409"/>
          <c:y val="3.8194444444444448E-2"/>
          <c:w val="0.73322470107903182"/>
          <c:h val="0.79925552274715661"/>
        </c:manualLayout>
      </c:layout>
      <c:lineChart>
        <c:grouping val="standard"/>
        <c:varyColors val="0"/>
        <c:ser>
          <c:idx val="1"/>
          <c:order val="0"/>
          <c:tx>
            <c:v>AA</c:v>
          </c:tx>
          <c:spPr>
            <a:ln w="28575" cap="rnd">
              <a:solidFill>
                <a:schemeClr val="accent3"/>
              </a:solidFill>
              <a:prstDash val="sysDash"/>
              <a:round/>
            </a:ln>
            <a:effectLst/>
          </c:spPr>
          <c:marker>
            <c:symbol val="none"/>
          </c:marker>
          <c:cat>
            <c:strRef>
              <c:f>'Figure 1.8.2'!$A$8:$A$60</c:f>
              <c:strCache>
                <c:ptCount val="53"/>
                <c:pt idx="0">
                  <c:v>2011:Q3</c:v>
                </c:pt>
                <c:pt idx="1">
                  <c:v>11:Q4</c:v>
                </c:pt>
                <c:pt idx="2">
                  <c:v>12:Q1</c:v>
                </c:pt>
                <c:pt idx="3">
                  <c:v>12:Q2</c:v>
                </c:pt>
                <c:pt idx="4">
                  <c:v>12:Q3</c:v>
                </c:pt>
                <c:pt idx="5">
                  <c:v>12:Q4</c:v>
                </c:pt>
                <c:pt idx="6">
                  <c:v>13:Q1</c:v>
                </c:pt>
                <c:pt idx="7">
                  <c:v>13:Q2</c:v>
                </c:pt>
                <c:pt idx="8">
                  <c:v>13:Q3</c:v>
                </c:pt>
                <c:pt idx="9">
                  <c:v>13:Q4</c:v>
                </c:pt>
                <c:pt idx="10">
                  <c:v>14:Q1</c:v>
                </c:pt>
                <c:pt idx="11">
                  <c:v>14:Q2</c:v>
                </c:pt>
                <c:pt idx="12">
                  <c:v>14:Q3</c:v>
                </c:pt>
                <c:pt idx="13">
                  <c:v>14:Q4</c:v>
                </c:pt>
                <c:pt idx="14">
                  <c:v>15:Q1</c:v>
                </c:pt>
                <c:pt idx="15">
                  <c:v>15:Q2</c:v>
                </c:pt>
                <c:pt idx="16">
                  <c:v>15:Q3</c:v>
                </c:pt>
                <c:pt idx="17">
                  <c:v>15:Q4</c:v>
                </c:pt>
                <c:pt idx="18">
                  <c:v>16:Q1</c:v>
                </c:pt>
                <c:pt idx="19">
                  <c:v>16:Q2</c:v>
                </c:pt>
                <c:pt idx="20">
                  <c:v>16:Q3</c:v>
                </c:pt>
                <c:pt idx="21">
                  <c:v>16:Q4</c:v>
                </c:pt>
                <c:pt idx="22">
                  <c:v>17:Q1</c:v>
                </c:pt>
                <c:pt idx="23">
                  <c:v>17:Q2</c:v>
                </c:pt>
                <c:pt idx="24">
                  <c:v>17:Q3</c:v>
                </c:pt>
                <c:pt idx="25">
                  <c:v>17:Q4</c:v>
                </c:pt>
                <c:pt idx="26">
                  <c:v>18:Q1</c:v>
                </c:pt>
                <c:pt idx="27">
                  <c:v>18:Q2</c:v>
                </c:pt>
                <c:pt idx="28">
                  <c:v>18:Q3</c:v>
                </c:pt>
                <c:pt idx="29">
                  <c:v>18:Q4</c:v>
                </c:pt>
                <c:pt idx="30">
                  <c:v>19:Q1</c:v>
                </c:pt>
                <c:pt idx="31">
                  <c:v>19:Q2</c:v>
                </c:pt>
                <c:pt idx="32">
                  <c:v>19:Q3</c:v>
                </c:pt>
                <c:pt idx="33">
                  <c:v>19:Q4</c:v>
                </c:pt>
                <c:pt idx="34">
                  <c:v>20:Q1</c:v>
                </c:pt>
                <c:pt idx="35">
                  <c:v>20:Q2</c:v>
                </c:pt>
                <c:pt idx="36">
                  <c:v>20:Q3</c:v>
                </c:pt>
                <c:pt idx="37">
                  <c:v>20:Q4</c:v>
                </c:pt>
                <c:pt idx="38">
                  <c:v>21:Q1</c:v>
                </c:pt>
                <c:pt idx="39">
                  <c:v>21:Q2</c:v>
                </c:pt>
                <c:pt idx="40">
                  <c:v>21:Q3</c:v>
                </c:pt>
                <c:pt idx="41">
                  <c:v>21:Q4</c:v>
                </c:pt>
                <c:pt idx="42">
                  <c:v>22:Q1</c:v>
                </c:pt>
                <c:pt idx="43">
                  <c:v>22:Q2</c:v>
                </c:pt>
                <c:pt idx="44">
                  <c:v>22:Q3</c:v>
                </c:pt>
                <c:pt idx="45">
                  <c:v>22:Q4</c:v>
                </c:pt>
                <c:pt idx="46">
                  <c:v>23:Q1</c:v>
                </c:pt>
                <c:pt idx="47">
                  <c:v>23:Q2</c:v>
                </c:pt>
                <c:pt idx="48">
                  <c:v>23:Q3</c:v>
                </c:pt>
                <c:pt idx="49">
                  <c:v>23:Q4</c:v>
                </c:pt>
                <c:pt idx="50">
                  <c:v>24:Q1</c:v>
                </c:pt>
                <c:pt idx="51">
                  <c:v>24:Q2</c:v>
                </c:pt>
                <c:pt idx="52">
                  <c:v>24:Q3</c:v>
                </c:pt>
              </c:strCache>
            </c:strRef>
          </c:cat>
          <c:val>
            <c:numLit>
              <c:formatCode>General</c:formatCode>
              <c:ptCount val="53"/>
              <c:pt idx="0">
                <c:v>292.54849999999999</c:v>
              </c:pt>
              <c:pt idx="1">
                <c:v>323.54366666666664</c:v>
              </c:pt>
              <c:pt idx="2">
                <c:v>331.28482758620692</c:v>
              </c:pt>
              <c:pt idx="3">
                <c:v>278.4127118644069</c:v>
              </c:pt>
              <c:pt idx="4">
                <c:v>249.81338461538454</c:v>
              </c:pt>
              <c:pt idx="5">
                <c:v>234.07639344262296</c:v>
              </c:pt>
              <c:pt idx="6">
                <c:v>204.78785714285712</c:v>
              </c:pt>
              <c:pt idx="7">
                <c:v>193.79245614035094</c:v>
              </c:pt>
              <c:pt idx="8">
                <c:v>207.67593750000003</c:v>
              </c:pt>
              <c:pt idx="9">
                <c:v>237.16163934426237</c:v>
              </c:pt>
              <c:pt idx="10">
                <c:v>286.22931034482752</c:v>
              </c:pt>
              <c:pt idx="11">
                <c:v>218.17032786885241</c:v>
              </c:pt>
              <c:pt idx="12">
                <c:v>165.54999999999998</c:v>
              </c:pt>
              <c:pt idx="13">
                <c:v>156.01573770491802</c:v>
              </c:pt>
              <c:pt idx="14">
                <c:v>109.3124561403508</c:v>
              </c:pt>
              <c:pt idx="15">
                <c:v>57.124999999999993</c:v>
              </c:pt>
              <c:pt idx="16">
                <c:v>47.17</c:v>
              </c:pt>
              <c:pt idx="17">
                <c:v>106.75229508196718</c:v>
              </c:pt>
              <c:pt idx="18">
                <c:v>78.825932203389812</c:v>
              </c:pt>
              <c:pt idx="19">
                <c:v>88.325081967213094</c:v>
              </c:pt>
              <c:pt idx="20">
                <c:v>67.342499999999987</c:v>
              </c:pt>
              <c:pt idx="21">
                <c:v>94.799999999999983</c:v>
              </c:pt>
              <c:pt idx="22">
                <c:v>147.78474576271182</c:v>
              </c:pt>
              <c:pt idx="23">
                <c:v>153.13416666666663</c:v>
              </c:pt>
              <c:pt idx="24">
                <c:v>122.82692307692305</c:v>
              </c:pt>
              <c:pt idx="25">
                <c:v>151.50866666666664</c:v>
              </c:pt>
              <c:pt idx="26">
                <c:v>185.1101694915254</c:v>
              </c:pt>
              <c:pt idx="27">
                <c:v>171.84100000000004</c:v>
              </c:pt>
              <c:pt idx="28">
                <c:v>133.46749999999997</c:v>
              </c:pt>
              <c:pt idx="29">
                <c:v>108.68000000000002</c:v>
              </c:pt>
              <c:pt idx="30">
                <c:v>101.03724137931033</c:v>
              </c:pt>
              <c:pt idx="31">
                <c:v>95.573166666666665</c:v>
              </c:pt>
              <c:pt idx="32">
                <c:v>81.561999999999983</c:v>
              </c:pt>
              <c:pt idx="33">
                <c:v>80.199016393442619</c:v>
              </c:pt>
              <c:pt idx="34">
                <c:v>85.663448275862081</c:v>
              </c:pt>
              <c:pt idx="35">
                <c:v>102.64016949152544</c:v>
              </c:pt>
              <c:pt idx="36">
                <c:v>99.459242424242404</c:v>
              </c:pt>
              <c:pt idx="37">
                <c:v>92.512666666666718</c:v>
              </c:pt>
              <c:pt idx="38">
                <c:v>94.690689655172406</c:v>
              </c:pt>
              <c:pt idx="39">
                <c:v>83.511500000000026</c:v>
              </c:pt>
              <c:pt idx="40">
                <c:v>67.373906250000005</c:v>
              </c:pt>
              <c:pt idx="41">
                <c:v>66.676721311475418</c:v>
              </c:pt>
              <c:pt idx="42">
                <c:v>78.324310344827595</c:v>
              </c:pt>
              <c:pt idx="43">
                <c:v>68.576779661016957</c:v>
              </c:pt>
              <c:pt idx="44">
                <c:v>50.002769230769225</c:v>
              </c:pt>
              <c:pt idx="45">
                <c:v>81.725000000000009</c:v>
              </c:pt>
              <c:pt idx="46">
                <c:v>91.758305084745771</c:v>
              </c:pt>
              <c:pt idx="47">
                <c:v>71.336779661016976</c:v>
              </c:pt>
              <c:pt idx="48">
                <c:v>70.437968750000024</c:v>
              </c:pt>
              <c:pt idx="49">
                <c:v>63.179500000000012</c:v>
              </c:pt>
              <c:pt idx="50">
                <c:v>54.091034482758623</c:v>
              </c:pt>
              <c:pt idx="51">
                <c:v>41.975762711864391</c:v>
              </c:pt>
              <c:pt idx="52">
                <c:v>48.35828124999999</c:v>
              </c:pt>
            </c:numLit>
          </c:val>
          <c:smooth val="0"/>
          <c:extLst>
            <c:ext xmlns:c16="http://schemas.microsoft.com/office/drawing/2014/chart" uri="{C3380CC4-5D6E-409C-BE32-E72D297353CC}">
              <c16:uniqueId val="{00000000-C292-4311-9070-4E0785AFA85F}"/>
            </c:ext>
          </c:extLst>
        </c:ser>
        <c:ser>
          <c:idx val="0"/>
          <c:order val="1"/>
          <c:tx>
            <c:v>time</c:v>
          </c:tx>
          <c:spPr>
            <a:ln w="28575" cap="rnd">
              <a:solidFill>
                <a:schemeClr val="accent1"/>
              </a:solidFill>
              <a:prstDash val="sysDash"/>
              <a:round/>
            </a:ln>
            <a:effectLst/>
          </c:spPr>
          <c:marker>
            <c:symbol val="none"/>
          </c:marker>
          <c:cat>
            <c:strRef>
              <c:f>'Figure 1.8.2'!$A$8:$A$60</c:f>
              <c:strCache>
                <c:ptCount val="53"/>
                <c:pt idx="0">
                  <c:v>2011:Q3</c:v>
                </c:pt>
                <c:pt idx="1">
                  <c:v>11:Q4</c:v>
                </c:pt>
                <c:pt idx="2">
                  <c:v>12:Q1</c:v>
                </c:pt>
                <c:pt idx="3">
                  <c:v>12:Q2</c:v>
                </c:pt>
                <c:pt idx="4">
                  <c:v>12:Q3</c:v>
                </c:pt>
                <c:pt idx="5">
                  <c:v>12:Q4</c:v>
                </c:pt>
                <c:pt idx="6">
                  <c:v>13:Q1</c:v>
                </c:pt>
                <c:pt idx="7">
                  <c:v>13:Q2</c:v>
                </c:pt>
                <c:pt idx="8">
                  <c:v>13:Q3</c:v>
                </c:pt>
                <c:pt idx="9">
                  <c:v>13:Q4</c:v>
                </c:pt>
                <c:pt idx="10">
                  <c:v>14:Q1</c:v>
                </c:pt>
                <c:pt idx="11">
                  <c:v>14:Q2</c:v>
                </c:pt>
                <c:pt idx="12">
                  <c:v>14:Q3</c:v>
                </c:pt>
                <c:pt idx="13">
                  <c:v>14:Q4</c:v>
                </c:pt>
                <c:pt idx="14">
                  <c:v>15:Q1</c:v>
                </c:pt>
                <c:pt idx="15">
                  <c:v>15:Q2</c:v>
                </c:pt>
                <c:pt idx="16">
                  <c:v>15:Q3</c:v>
                </c:pt>
                <c:pt idx="17">
                  <c:v>15:Q4</c:v>
                </c:pt>
                <c:pt idx="18">
                  <c:v>16:Q1</c:v>
                </c:pt>
                <c:pt idx="19">
                  <c:v>16:Q2</c:v>
                </c:pt>
                <c:pt idx="20">
                  <c:v>16:Q3</c:v>
                </c:pt>
                <c:pt idx="21">
                  <c:v>16:Q4</c:v>
                </c:pt>
                <c:pt idx="22">
                  <c:v>17:Q1</c:v>
                </c:pt>
                <c:pt idx="23">
                  <c:v>17:Q2</c:v>
                </c:pt>
                <c:pt idx="24">
                  <c:v>17:Q3</c:v>
                </c:pt>
                <c:pt idx="25">
                  <c:v>17:Q4</c:v>
                </c:pt>
                <c:pt idx="26">
                  <c:v>18:Q1</c:v>
                </c:pt>
                <c:pt idx="27">
                  <c:v>18:Q2</c:v>
                </c:pt>
                <c:pt idx="28">
                  <c:v>18:Q3</c:v>
                </c:pt>
                <c:pt idx="29">
                  <c:v>18:Q4</c:v>
                </c:pt>
                <c:pt idx="30">
                  <c:v>19:Q1</c:v>
                </c:pt>
                <c:pt idx="31">
                  <c:v>19:Q2</c:v>
                </c:pt>
                <c:pt idx="32">
                  <c:v>19:Q3</c:v>
                </c:pt>
                <c:pt idx="33">
                  <c:v>19:Q4</c:v>
                </c:pt>
                <c:pt idx="34">
                  <c:v>20:Q1</c:v>
                </c:pt>
                <c:pt idx="35">
                  <c:v>20:Q2</c:v>
                </c:pt>
                <c:pt idx="36">
                  <c:v>20:Q3</c:v>
                </c:pt>
                <c:pt idx="37">
                  <c:v>20:Q4</c:v>
                </c:pt>
                <c:pt idx="38">
                  <c:v>21:Q1</c:v>
                </c:pt>
                <c:pt idx="39">
                  <c:v>21:Q2</c:v>
                </c:pt>
                <c:pt idx="40">
                  <c:v>21:Q3</c:v>
                </c:pt>
                <c:pt idx="41">
                  <c:v>21:Q4</c:v>
                </c:pt>
                <c:pt idx="42">
                  <c:v>22:Q1</c:v>
                </c:pt>
                <c:pt idx="43">
                  <c:v>22:Q2</c:v>
                </c:pt>
                <c:pt idx="44">
                  <c:v>22:Q3</c:v>
                </c:pt>
                <c:pt idx="45">
                  <c:v>22:Q4</c:v>
                </c:pt>
                <c:pt idx="46">
                  <c:v>23:Q1</c:v>
                </c:pt>
                <c:pt idx="47">
                  <c:v>23:Q2</c:v>
                </c:pt>
                <c:pt idx="48">
                  <c:v>23:Q3</c:v>
                </c:pt>
                <c:pt idx="49">
                  <c:v>23:Q4</c:v>
                </c:pt>
                <c:pt idx="50">
                  <c:v>24:Q1</c:v>
                </c:pt>
                <c:pt idx="51">
                  <c:v>24:Q2</c:v>
                </c:pt>
                <c:pt idx="52">
                  <c:v>24:Q3</c:v>
                </c:pt>
              </c:strCache>
            </c:strRef>
          </c:cat>
          <c:val>
            <c:numLit>
              <c:formatCode>General</c:formatCode>
              <c:ptCount val="53"/>
              <c:pt idx="0">
                <c:v>346.24249999999995</c:v>
              </c:pt>
              <c:pt idx="1">
                <c:v>407.91483333333338</c:v>
              </c:pt>
              <c:pt idx="2">
                <c:v>437.69862068965529</c:v>
              </c:pt>
              <c:pt idx="3">
                <c:v>355.43254237288141</c:v>
              </c:pt>
              <c:pt idx="4">
                <c:v>315.93846153846152</c:v>
              </c:pt>
              <c:pt idx="5">
                <c:v>294.43327868852458</c:v>
              </c:pt>
              <c:pt idx="6">
                <c:v>256.47196428571425</c:v>
              </c:pt>
              <c:pt idx="7">
                <c:v>236.32017543859646</c:v>
              </c:pt>
              <c:pt idx="8">
                <c:v>248.92171875000008</c:v>
              </c:pt>
              <c:pt idx="9">
                <c:v>272.77786885245899</c:v>
              </c:pt>
              <c:pt idx="10">
                <c:v>338.95172413793114</c:v>
              </c:pt>
              <c:pt idx="11">
                <c:v>257.61655737704916</c:v>
              </c:pt>
              <c:pt idx="12">
                <c:v>201.5432307692308</c:v>
              </c:pt>
              <c:pt idx="13">
                <c:v>180.74704918032788</c:v>
              </c:pt>
              <c:pt idx="14">
                <c:v>112.40578947368422</c:v>
              </c:pt>
              <c:pt idx="15">
                <c:v>52.535645161290304</c:v>
              </c:pt>
              <c:pt idx="16">
                <c:v>35.627343750000009</c:v>
              </c:pt>
              <c:pt idx="17">
                <c:v>148.66245901639351</c:v>
              </c:pt>
              <c:pt idx="18">
                <c:v>141.11033898305084</c:v>
              </c:pt>
              <c:pt idx="19">
                <c:v>136.06295081967215</c:v>
              </c:pt>
              <c:pt idx="20">
                <c:v>89.568437499999987</c:v>
              </c:pt>
              <c:pt idx="21">
                <c:v>108.56316666666666</c:v>
              </c:pt>
              <c:pt idx="22">
                <c:v>173.68559322033897</c:v>
              </c:pt>
              <c:pt idx="23">
                <c:v>177.32016666666669</c:v>
              </c:pt>
              <c:pt idx="24">
                <c:v>137.55800000000002</c:v>
              </c:pt>
              <c:pt idx="25">
                <c:v>170.42516666666671</c:v>
              </c:pt>
              <c:pt idx="26">
                <c:v>212.53525423728809</c:v>
              </c:pt>
              <c:pt idx="27">
                <c:v>208.46549999999993</c:v>
              </c:pt>
              <c:pt idx="28">
                <c:v>178.51828124999997</c:v>
              </c:pt>
              <c:pt idx="29">
                <c:v>135.46766666666664</c:v>
              </c:pt>
              <c:pt idx="30">
                <c:v>123.59758620689657</c:v>
              </c:pt>
              <c:pt idx="31">
                <c:v>113.89750000000001</c:v>
              </c:pt>
              <c:pt idx="32">
                <c:v>109.03584615384619</c:v>
              </c:pt>
              <c:pt idx="33">
                <c:v>93.163278688524571</c:v>
              </c:pt>
              <c:pt idx="34">
                <c:v>98.899310344827612</c:v>
              </c:pt>
              <c:pt idx="35">
                <c:v>126.91661016949158</c:v>
              </c:pt>
              <c:pt idx="36">
                <c:v>116.29575757575759</c:v>
              </c:pt>
              <c:pt idx="37">
                <c:v>113.16416666666667</c:v>
              </c:pt>
              <c:pt idx="38">
                <c:v>120.86620689655173</c:v>
              </c:pt>
              <c:pt idx="39">
                <c:v>103.6375</c:v>
              </c:pt>
              <c:pt idx="40">
                <c:v>83.643281249999973</c:v>
              </c:pt>
              <c:pt idx="41">
                <c:v>87.428688524590143</c:v>
              </c:pt>
              <c:pt idx="42">
                <c:v>98.204655172413808</c:v>
              </c:pt>
              <c:pt idx="43">
                <c:v>85.480847457627121</c:v>
              </c:pt>
              <c:pt idx="44">
                <c:v>61.735692307692332</c:v>
              </c:pt>
              <c:pt idx="45">
                <c:v>102.99633333333331</c:v>
              </c:pt>
              <c:pt idx="46">
                <c:v>133.00067796610176</c:v>
              </c:pt>
              <c:pt idx="47">
                <c:v>96.46440677966099</c:v>
              </c:pt>
              <c:pt idx="48">
                <c:v>92.730624999999975</c:v>
              </c:pt>
              <c:pt idx="49">
                <c:v>79.915500000000023</c:v>
              </c:pt>
              <c:pt idx="50">
                <c:v>64.155344827586205</c:v>
              </c:pt>
              <c:pt idx="51">
                <c:v>47.82559322033898</c:v>
              </c:pt>
              <c:pt idx="52">
                <c:v>54.353124999999999</c:v>
              </c:pt>
            </c:numLit>
          </c:val>
          <c:smooth val="0"/>
          <c:extLst>
            <c:ext xmlns:c16="http://schemas.microsoft.com/office/drawing/2014/chart" uri="{C3380CC4-5D6E-409C-BE32-E72D297353CC}">
              <c16:uniqueId val="{00000001-C292-4311-9070-4E0785AFA85F}"/>
            </c:ext>
          </c:extLst>
        </c:ser>
        <c:ser>
          <c:idx val="2"/>
          <c:order val="2"/>
          <c:tx>
            <c:v>AA+</c:v>
          </c:tx>
          <c:spPr>
            <a:ln w="28575" cap="rnd">
              <a:solidFill>
                <a:schemeClr val="accent2"/>
              </a:solidFill>
              <a:prstDash val="sysDash"/>
              <a:round/>
            </a:ln>
            <a:effectLst/>
          </c:spPr>
          <c:marker>
            <c:symbol val="none"/>
          </c:marker>
          <c:cat>
            <c:strRef>
              <c:f>'Figure 1.8.2'!$A$8:$A$60</c:f>
              <c:strCache>
                <c:ptCount val="53"/>
                <c:pt idx="0">
                  <c:v>2011:Q3</c:v>
                </c:pt>
                <c:pt idx="1">
                  <c:v>11:Q4</c:v>
                </c:pt>
                <c:pt idx="2">
                  <c:v>12:Q1</c:v>
                </c:pt>
                <c:pt idx="3">
                  <c:v>12:Q2</c:v>
                </c:pt>
                <c:pt idx="4">
                  <c:v>12:Q3</c:v>
                </c:pt>
                <c:pt idx="5">
                  <c:v>12:Q4</c:v>
                </c:pt>
                <c:pt idx="6">
                  <c:v>13:Q1</c:v>
                </c:pt>
                <c:pt idx="7">
                  <c:v>13:Q2</c:v>
                </c:pt>
                <c:pt idx="8">
                  <c:v>13:Q3</c:v>
                </c:pt>
                <c:pt idx="9">
                  <c:v>13:Q4</c:v>
                </c:pt>
                <c:pt idx="10">
                  <c:v>14:Q1</c:v>
                </c:pt>
                <c:pt idx="11">
                  <c:v>14:Q2</c:v>
                </c:pt>
                <c:pt idx="12">
                  <c:v>14:Q3</c:v>
                </c:pt>
                <c:pt idx="13">
                  <c:v>14:Q4</c:v>
                </c:pt>
                <c:pt idx="14">
                  <c:v>15:Q1</c:v>
                </c:pt>
                <c:pt idx="15">
                  <c:v>15:Q2</c:v>
                </c:pt>
                <c:pt idx="16">
                  <c:v>15:Q3</c:v>
                </c:pt>
                <c:pt idx="17">
                  <c:v>15:Q4</c:v>
                </c:pt>
                <c:pt idx="18">
                  <c:v>16:Q1</c:v>
                </c:pt>
                <c:pt idx="19">
                  <c:v>16:Q2</c:v>
                </c:pt>
                <c:pt idx="20">
                  <c:v>16:Q3</c:v>
                </c:pt>
                <c:pt idx="21">
                  <c:v>16:Q4</c:v>
                </c:pt>
                <c:pt idx="22">
                  <c:v>17:Q1</c:v>
                </c:pt>
                <c:pt idx="23">
                  <c:v>17:Q2</c:v>
                </c:pt>
                <c:pt idx="24">
                  <c:v>17:Q3</c:v>
                </c:pt>
                <c:pt idx="25">
                  <c:v>17:Q4</c:v>
                </c:pt>
                <c:pt idx="26">
                  <c:v>18:Q1</c:v>
                </c:pt>
                <c:pt idx="27">
                  <c:v>18:Q2</c:v>
                </c:pt>
                <c:pt idx="28">
                  <c:v>18:Q3</c:v>
                </c:pt>
                <c:pt idx="29">
                  <c:v>18:Q4</c:v>
                </c:pt>
                <c:pt idx="30">
                  <c:v>19:Q1</c:v>
                </c:pt>
                <c:pt idx="31">
                  <c:v>19:Q2</c:v>
                </c:pt>
                <c:pt idx="32">
                  <c:v>19:Q3</c:v>
                </c:pt>
                <c:pt idx="33">
                  <c:v>19:Q4</c:v>
                </c:pt>
                <c:pt idx="34">
                  <c:v>20:Q1</c:v>
                </c:pt>
                <c:pt idx="35">
                  <c:v>20:Q2</c:v>
                </c:pt>
                <c:pt idx="36">
                  <c:v>20:Q3</c:v>
                </c:pt>
                <c:pt idx="37">
                  <c:v>20:Q4</c:v>
                </c:pt>
                <c:pt idx="38">
                  <c:v>21:Q1</c:v>
                </c:pt>
                <c:pt idx="39">
                  <c:v>21:Q2</c:v>
                </c:pt>
                <c:pt idx="40">
                  <c:v>21:Q3</c:v>
                </c:pt>
                <c:pt idx="41">
                  <c:v>21:Q4</c:v>
                </c:pt>
                <c:pt idx="42">
                  <c:v>22:Q1</c:v>
                </c:pt>
                <c:pt idx="43">
                  <c:v>22:Q2</c:v>
                </c:pt>
                <c:pt idx="44">
                  <c:v>22:Q3</c:v>
                </c:pt>
                <c:pt idx="45">
                  <c:v>22:Q4</c:v>
                </c:pt>
                <c:pt idx="46">
                  <c:v>23:Q1</c:v>
                </c:pt>
                <c:pt idx="47">
                  <c:v>23:Q2</c:v>
                </c:pt>
                <c:pt idx="48">
                  <c:v>23:Q3</c:v>
                </c:pt>
                <c:pt idx="49">
                  <c:v>23:Q4</c:v>
                </c:pt>
                <c:pt idx="50">
                  <c:v>24:Q1</c:v>
                </c:pt>
                <c:pt idx="51">
                  <c:v>24:Q2</c:v>
                </c:pt>
                <c:pt idx="52">
                  <c:v>24:Q3</c:v>
                </c:pt>
              </c:strCache>
            </c:strRef>
          </c:cat>
          <c:val>
            <c:numLit>
              <c:formatCode>General</c:formatCode>
              <c:ptCount val="53"/>
              <c:pt idx="0">
                <c:v>401.43300000000005</c:v>
              </c:pt>
              <c:pt idx="1">
                <c:v>496.18633333333349</c:v>
              </c:pt>
              <c:pt idx="2">
                <c:v>550.89931034482765</c:v>
              </c:pt>
              <c:pt idx="3">
                <c:v>437.01305084745775</c:v>
              </c:pt>
              <c:pt idx="4">
                <c:v>371.34292307692334</c:v>
              </c:pt>
              <c:pt idx="5">
                <c:v>343.358524590164</c:v>
              </c:pt>
              <c:pt idx="6">
                <c:v>322.87910714285698</c:v>
              </c:pt>
              <c:pt idx="7">
                <c:v>304.36140350877201</c:v>
              </c:pt>
              <c:pt idx="8">
                <c:v>304.31921874999995</c:v>
              </c:pt>
              <c:pt idx="9">
                <c:v>331.90262295081965</c:v>
              </c:pt>
              <c:pt idx="10">
                <c:v>398.66344827586198</c:v>
              </c:pt>
              <c:pt idx="11">
                <c:v>332.67852459016393</c:v>
              </c:pt>
              <c:pt idx="12">
                <c:v>286.44600000000003</c:v>
              </c:pt>
              <c:pt idx="13">
                <c:v>249.94721311475405</c:v>
              </c:pt>
              <c:pt idx="14">
                <c:v>181.66385964912271</c:v>
              </c:pt>
              <c:pt idx="15">
                <c:v>79.24306451612901</c:v>
              </c:pt>
              <c:pt idx="16">
                <c:v>25.81</c:v>
              </c:pt>
              <c:pt idx="17">
                <c:v>197.69409836065577</c:v>
              </c:pt>
              <c:pt idx="18">
                <c:v>185.74118644067795</c:v>
              </c:pt>
              <c:pt idx="19">
                <c:v>201.6832786885245</c:v>
              </c:pt>
              <c:pt idx="20">
                <c:v>154.35265625000005</c:v>
              </c:pt>
              <c:pt idx="21">
                <c:v>140.14383333333333</c:v>
              </c:pt>
              <c:pt idx="22">
                <c:v>225.495593220339</c:v>
              </c:pt>
              <c:pt idx="23">
                <c:v>236.84383333333332</c:v>
              </c:pt>
              <c:pt idx="24">
                <c:v>204.42738461538465</c:v>
              </c:pt>
              <c:pt idx="25">
                <c:v>235.3128333333332</c:v>
              </c:pt>
              <c:pt idx="26">
                <c:v>293.81389830508476</c:v>
              </c:pt>
              <c:pt idx="27">
                <c:v>333.02849999999995</c:v>
              </c:pt>
              <c:pt idx="28">
                <c:v>387.25093749999985</c:v>
              </c:pt>
              <c:pt idx="29">
                <c:v>361.25166666666684</c:v>
              </c:pt>
              <c:pt idx="30">
                <c:v>317.37879310344823</c:v>
              </c:pt>
              <c:pt idx="31">
                <c:v>284.57133333333343</c:v>
              </c:pt>
              <c:pt idx="32">
                <c:v>293.03923076923087</c:v>
              </c:pt>
              <c:pt idx="33">
                <c:v>268.72754098360656</c:v>
              </c:pt>
              <c:pt idx="34">
                <c:v>268.50568965517249</c:v>
              </c:pt>
              <c:pt idx="35">
                <c:v>343.55203389830507</c:v>
              </c:pt>
              <c:pt idx="36">
                <c:v>300.53696969696966</c:v>
              </c:pt>
              <c:pt idx="37">
                <c:v>283.14366666666672</c:v>
              </c:pt>
              <c:pt idx="38">
                <c:v>345.98379310344819</c:v>
              </c:pt>
              <c:pt idx="39">
                <c:v>370.45566666666679</c:v>
              </c:pt>
              <c:pt idx="40">
                <c:v>345.70281249999994</c:v>
              </c:pt>
              <c:pt idx="41">
                <c:v>339.23262295081969</c:v>
              </c:pt>
              <c:pt idx="42">
                <c:v>344.67086206896556</c:v>
              </c:pt>
              <c:pt idx="43">
                <c:v>350.67966101694924</c:v>
              </c:pt>
              <c:pt idx="44">
                <c:v>337.35461538461539</c:v>
              </c:pt>
              <c:pt idx="45">
                <c:v>364.96699999999993</c:v>
              </c:pt>
              <c:pt idx="46">
                <c:v>424.48389830508478</c:v>
              </c:pt>
              <c:pt idx="47">
                <c:v>376.77966101694921</c:v>
              </c:pt>
              <c:pt idx="48">
                <c:v>361.33312500000005</c:v>
              </c:pt>
              <c:pt idx="49">
                <c:v>313.70566666666662</c:v>
              </c:pt>
              <c:pt idx="50">
                <c:v>190.38499999999999</c:v>
              </c:pt>
              <c:pt idx="51">
                <c:v>104.25525423728807</c:v>
              </c:pt>
              <c:pt idx="52">
                <c:v>82.56921874999999</c:v>
              </c:pt>
            </c:numLit>
          </c:val>
          <c:smooth val="0"/>
          <c:extLst>
            <c:ext xmlns:c16="http://schemas.microsoft.com/office/drawing/2014/chart" uri="{C3380CC4-5D6E-409C-BE32-E72D297353CC}">
              <c16:uniqueId val="{00000002-C292-4311-9070-4E0785AFA85F}"/>
            </c:ext>
          </c:extLst>
        </c:ser>
        <c:dLbls>
          <c:showLegendKey val="0"/>
          <c:showVal val="0"/>
          <c:showCatName val="0"/>
          <c:showSerName val="0"/>
          <c:showPercent val="0"/>
          <c:showBubbleSize val="0"/>
        </c:dLbls>
        <c:marker val="1"/>
        <c:smooth val="0"/>
        <c:axId val="1784094512"/>
        <c:axId val="1784094992"/>
      </c:lineChart>
      <c:lineChart>
        <c:grouping val="standard"/>
        <c:varyColors val="0"/>
        <c:ser>
          <c:idx val="3"/>
          <c:order val="3"/>
          <c:tx>
            <c:v>Net bond financing (right scale)</c:v>
          </c:tx>
          <c:spPr>
            <a:ln w="28575" cap="rnd">
              <a:solidFill>
                <a:srgbClr val="7030A0"/>
              </a:solidFill>
              <a:prstDash val="solid"/>
              <a:round/>
            </a:ln>
            <a:effectLst/>
          </c:spPr>
          <c:marker>
            <c:symbol val="none"/>
          </c:marker>
          <c:cat>
            <c:strLit>
              <c:ptCount val="53"/>
              <c:pt idx="0">
                <c:v>2011Q3</c:v>
              </c:pt>
              <c:pt idx="1">
                <c:v>2011Q4</c:v>
              </c:pt>
              <c:pt idx="2">
                <c:v>2012Q1</c:v>
              </c:pt>
              <c:pt idx="3">
                <c:v>2012Q2</c:v>
              </c:pt>
              <c:pt idx="4">
                <c:v>2012Q3</c:v>
              </c:pt>
              <c:pt idx="5">
                <c:v>2012Q4</c:v>
              </c:pt>
              <c:pt idx="6">
                <c:v>2013Q1</c:v>
              </c:pt>
              <c:pt idx="7">
                <c:v>2013Q2</c:v>
              </c:pt>
              <c:pt idx="8">
                <c:v>2013Q3</c:v>
              </c:pt>
              <c:pt idx="9">
                <c:v>2013Q4</c:v>
              </c:pt>
              <c:pt idx="10">
                <c:v>2014Q1</c:v>
              </c:pt>
              <c:pt idx="11">
                <c:v>2014Q2</c:v>
              </c:pt>
              <c:pt idx="12">
                <c:v>2014Q3</c:v>
              </c:pt>
              <c:pt idx="13">
                <c:v>2014Q4</c:v>
              </c:pt>
              <c:pt idx="14">
                <c:v>2015Q1</c:v>
              </c:pt>
              <c:pt idx="15">
                <c:v>2015Q2</c:v>
              </c:pt>
              <c:pt idx="16">
                <c:v>2015Q3</c:v>
              </c:pt>
              <c:pt idx="17">
                <c:v>2015Q4</c:v>
              </c:pt>
              <c:pt idx="18">
                <c:v>2016Q1</c:v>
              </c:pt>
              <c:pt idx="19">
                <c:v>2016Q2</c:v>
              </c:pt>
              <c:pt idx="20">
                <c:v>2016Q3</c:v>
              </c:pt>
              <c:pt idx="21">
                <c:v>2016Q4</c:v>
              </c:pt>
              <c:pt idx="22">
                <c:v>2017Q1</c:v>
              </c:pt>
              <c:pt idx="23">
                <c:v>2017Q2</c:v>
              </c:pt>
              <c:pt idx="24">
                <c:v>2017Q3</c:v>
              </c:pt>
              <c:pt idx="25">
                <c:v>2017Q4</c:v>
              </c:pt>
              <c:pt idx="26">
                <c:v>2018Q1</c:v>
              </c:pt>
              <c:pt idx="27">
                <c:v>2018Q2</c:v>
              </c:pt>
              <c:pt idx="28">
                <c:v>2018Q3</c:v>
              </c:pt>
              <c:pt idx="29">
                <c:v>2018Q4</c:v>
              </c:pt>
              <c:pt idx="30">
                <c:v>2019Q1</c:v>
              </c:pt>
              <c:pt idx="31">
                <c:v>2019Q2</c:v>
              </c:pt>
              <c:pt idx="32">
                <c:v>2019Q3</c:v>
              </c:pt>
              <c:pt idx="33">
                <c:v>2019Q4</c:v>
              </c:pt>
              <c:pt idx="34">
                <c:v>2020Q1</c:v>
              </c:pt>
              <c:pt idx="35">
                <c:v>2020Q2</c:v>
              </c:pt>
              <c:pt idx="36">
                <c:v>2020Q3</c:v>
              </c:pt>
              <c:pt idx="37">
                <c:v>2020Q4</c:v>
              </c:pt>
              <c:pt idx="38">
                <c:v>2021Q1</c:v>
              </c:pt>
              <c:pt idx="39">
                <c:v>2021Q2</c:v>
              </c:pt>
              <c:pt idx="40">
                <c:v>2021Q3</c:v>
              </c:pt>
              <c:pt idx="41">
                <c:v>2021Q4</c:v>
              </c:pt>
              <c:pt idx="42">
                <c:v>2022Q1</c:v>
              </c:pt>
              <c:pt idx="43">
                <c:v>2022Q2</c:v>
              </c:pt>
              <c:pt idx="44">
                <c:v>2022Q3</c:v>
              </c:pt>
              <c:pt idx="45">
                <c:v>2022Q4</c:v>
              </c:pt>
              <c:pt idx="46">
                <c:v>2023Q1</c:v>
              </c:pt>
              <c:pt idx="47">
                <c:v>2023Q2</c:v>
              </c:pt>
              <c:pt idx="48">
                <c:v>2023Q3</c:v>
              </c:pt>
              <c:pt idx="49">
                <c:v>2023Q4</c:v>
              </c:pt>
              <c:pt idx="50">
                <c:v>2024Q1</c:v>
              </c:pt>
              <c:pt idx="51">
                <c:v>2024Q2</c:v>
              </c:pt>
              <c:pt idx="52">
                <c:v>2024Q3</c:v>
              </c:pt>
            </c:strLit>
          </c:cat>
          <c:val>
            <c:numLit>
              <c:formatCode>General</c:formatCode>
              <c:ptCount val="53"/>
              <c:pt idx="0">
                <c:v>9.83</c:v>
              </c:pt>
              <c:pt idx="1">
                <c:v>63.2</c:v>
              </c:pt>
              <c:pt idx="2">
                <c:v>86.45</c:v>
              </c:pt>
              <c:pt idx="3">
                <c:v>103.19000000000001</c:v>
              </c:pt>
              <c:pt idx="4">
                <c:v>127.49000000000001</c:v>
              </c:pt>
              <c:pt idx="5">
                <c:v>201.35999999999999</c:v>
              </c:pt>
              <c:pt idx="6">
                <c:v>171.3</c:v>
              </c:pt>
              <c:pt idx="7">
                <c:v>125.87</c:v>
              </c:pt>
              <c:pt idx="8">
                <c:v>81.2</c:v>
              </c:pt>
              <c:pt idx="9">
                <c:v>121.35679</c:v>
              </c:pt>
              <c:pt idx="10">
                <c:v>209.16498000000001</c:v>
              </c:pt>
              <c:pt idx="11">
                <c:v>366.03014999999999</c:v>
              </c:pt>
              <c:pt idx="12">
                <c:v>219.21646999999999</c:v>
              </c:pt>
              <c:pt idx="13">
                <c:v>174.57129</c:v>
              </c:pt>
              <c:pt idx="14">
                <c:v>79.308999999999997</c:v>
              </c:pt>
              <c:pt idx="15">
                <c:v>133.60120000000001</c:v>
              </c:pt>
              <c:pt idx="16">
                <c:v>206.32979999999998</c:v>
              </c:pt>
              <c:pt idx="17">
                <c:v>297.64909999999998</c:v>
              </c:pt>
              <c:pt idx="18">
                <c:v>429.60636999999997</c:v>
              </c:pt>
              <c:pt idx="19">
                <c:v>266.21535</c:v>
              </c:pt>
              <c:pt idx="20">
                <c:v>406.39173</c:v>
              </c:pt>
              <c:pt idx="21">
                <c:v>160.57161000000002</c:v>
              </c:pt>
              <c:pt idx="22">
                <c:v>11.31804</c:v>
              </c:pt>
              <c:pt idx="23">
                <c:v>94.769509999999997</c:v>
              </c:pt>
              <c:pt idx="24">
                <c:v>375.72140000000002</c:v>
              </c:pt>
              <c:pt idx="25">
                <c:v>56.268070000000002</c:v>
              </c:pt>
              <c:pt idx="26">
                <c:v>106.62240999999999</c:v>
              </c:pt>
              <c:pt idx="27">
                <c:v>-26.005419999999997</c:v>
              </c:pt>
              <c:pt idx="28">
                <c:v>-39.570100000000004</c:v>
              </c:pt>
              <c:pt idx="29">
                <c:v>164.28162</c:v>
              </c:pt>
              <c:pt idx="30">
                <c:v>220.16282000000001</c:v>
              </c:pt>
              <c:pt idx="31">
                <c:v>219.20796000000001</c:v>
              </c:pt>
              <c:pt idx="32">
                <c:v>163.07308</c:v>
              </c:pt>
              <c:pt idx="33">
                <c:v>335.36023</c:v>
              </c:pt>
              <c:pt idx="34">
                <c:v>525.83262999999999</c:v>
              </c:pt>
              <c:pt idx="35">
                <c:v>549.86225999999999</c:v>
              </c:pt>
              <c:pt idx="36">
                <c:v>418.2611</c:v>
              </c:pt>
              <c:pt idx="37">
                <c:v>307.90024</c:v>
              </c:pt>
              <c:pt idx="38">
                <c:v>573.60541999999998</c:v>
              </c:pt>
              <c:pt idx="39">
                <c:v>371.42989</c:v>
              </c:pt>
              <c:pt idx="40">
                <c:v>474.46958999999998</c:v>
              </c:pt>
              <c:pt idx="41">
                <c:v>456.75970999999998</c:v>
              </c:pt>
              <c:pt idx="42">
                <c:v>440.94278999999995</c:v>
              </c:pt>
              <c:pt idx="43">
                <c:v>228.28172000000001</c:v>
              </c:pt>
              <c:pt idx="44">
                <c:v>201.68606</c:v>
              </c:pt>
              <c:pt idx="45">
                <c:v>-58.898409999999998</c:v>
              </c:pt>
              <c:pt idx="46">
                <c:v>451.70301000000001</c:v>
              </c:pt>
              <c:pt idx="47">
                <c:v>273.26898999999997</c:v>
              </c:pt>
              <c:pt idx="48">
                <c:v>290.81166999999999</c:v>
              </c:pt>
              <c:pt idx="49">
                <c:v>-158.17165</c:v>
              </c:pt>
              <c:pt idx="50">
                <c:v>-36.287649999999999</c:v>
              </c:pt>
              <c:pt idx="51">
                <c:v>-139.00323</c:v>
              </c:pt>
              <c:pt idx="52">
                <c:v>-210.86741000000001</c:v>
              </c:pt>
            </c:numLit>
          </c:val>
          <c:smooth val="0"/>
          <c:extLst>
            <c:ext xmlns:c16="http://schemas.microsoft.com/office/drawing/2014/chart" uri="{C3380CC4-5D6E-409C-BE32-E72D297353CC}">
              <c16:uniqueId val="{00000003-C292-4311-9070-4E0785AFA85F}"/>
            </c:ext>
          </c:extLst>
        </c:ser>
        <c:dLbls>
          <c:showLegendKey val="0"/>
          <c:showVal val="0"/>
          <c:showCatName val="0"/>
          <c:showSerName val="0"/>
          <c:showPercent val="0"/>
          <c:showBubbleSize val="0"/>
        </c:dLbls>
        <c:marker val="1"/>
        <c:smooth val="0"/>
        <c:axId val="1838789855"/>
        <c:axId val="1838783615"/>
      </c:lineChart>
      <c:catAx>
        <c:axId val="178409451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84094992"/>
        <c:crosses val="autoZero"/>
        <c:auto val="1"/>
        <c:lblAlgn val="ctr"/>
        <c:lblOffset val="100"/>
        <c:noMultiLvlLbl val="0"/>
      </c:catAx>
      <c:valAx>
        <c:axId val="1784094992"/>
        <c:scaling>
          <c:orientation val="minMax"/>
          <c:max val="700"/>
          <c:min val="-30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(Basis points, three-year maturity)</a:t>
                </a:r>
              </a:p>
            </c:rich>
          </c:tx>
          <c:layout>
            <c:manualLayout>
              <c:xMode val="edge"/>
              <c:yMode val="edge"/>
              <c:x val="1.3734615838698559E-2"/>
              <c:y val="0.2029207517182307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84094512"/>
        <c:crosses val="autoZero"/>
        <c:crossBetween val="between"/>
      </c:valAx>
      <c:valAx>
        <c:axId val="1838783615"/>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 (Billions of yuan)</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8789855"/>
        <c:crosses val="max"/>
        <c:crossBetween val="between"/>
      </c:valAx>
      <c:catAx>
        <c:axId val="1838789855"/>
        <c:scaling>
          <c:orientation val="minMax"/>
        </c:scaling>
        <c:delete val="1"/>
        <c:axPos val="b"/>
        <c:numFmt formatCode="General" sourceLinked="1"/>
        <c:majorTickMark val="out"/>
        <c:minorTickMark val="none"/>
        <c:tickLblPos val="nextTo"/>
        <c:crossAx val="1838783615"/>
        <c:crosses val="autoZero"/>
        <c:auto val="1"/>
        <c:lblAlgn val="ctr"/>
        <c:lblOffset val="100"/>
        <c:noMultiLvlLbl val="0"/>
      </c:catAx>
      <c:spPr>
        <a:noFill/>
        <a:ln>
          <a:noFill/>
        </a:ln>
        <a:effectLst/>
      </c:spPr>
    </c:plotArea>
    <c:legend>
      <c:legendPos val="b"/>
      <c:layout>
        <c:manualLayout>
          <c:xMode val="edge"/>
          <c:yMode val="edge"/>
          <c:x val="0.18225771934199866"/>
          <c:y val="0.64027348707013299"/>
          <c:w val="0.59412658723988587"/>
          <c:h val="0.2035958077781306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7313304533196E-2"/>
          <c:y val="1.6965307642280693E-2"/>
          <c:w val="0.93570413125941643"/>
          <c:h val="0.76114340166153249"/>
        </c:manualLayout>
      </c:layout>
      <c:lineChart>
        <c:grouping val="standard"/>
        <c:varyColors val="0"/>
        <c:ser>
          <c:idx val="0"/>
          <c:order val="0"/>
          <c:tx>
            <c:strRef>
              <c:f>'Figure 1.9.1'!$V$2</c:f>
              <c:strCache>
                <c:ptCount val="1"/>
                <c:pt idx="0">
                  <c:v>United States</c:v>
                </c:pt>
              </c:strCache>
            </c:strRef>
          </c:tx>
          <c:spPr>
            <a:ln w="38100" cap="rnd">
              <a:solidFill>
                <a:srgbClr val="FF0000">
                  <a:alpha val="80000"/>
                </a:srgbClr>
              </a:solidFill>
              <a:prstDash val="sysDash"/>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1.9.1'!$V$4:$V$337</c:f>
              <c:numCache>
                <c:formatCode>General</c:formatCode>
                <c:ptCount val="334"/>
                <c:pt idx="1">
                  <c:v>0.42500000000000032</c:v>
                </c:pt>
                <c:pt idx="2">
                  <c:v>0.56599999999999984</c:v>
                </c:pt>
                <c:pt idx="3">
                  <c:v>0.41999999999999987</c:v>
                </c:pt>
                <c:pt idx="4">
                  <c:v>0.34200000000000008</c:v>
                </c:pt>
                <c:pt idx="5">
                  <c:v>0.3450000000000002</c:v>
                </c:pt>
                <c:pt idx="6">
                  <c:v>0.27</c:v>
                </c:pt>
                <c:pt idx="7">
                  <c:v>0.28699999999999992</c:v>
                </c:pt>
                <c:pt idx="8">
                  <c:v>0.32200000000000012</c:v>
                </c:pt>
                <c:pt idx="9">
                  <c:v>0.33700000000000019</c:v>
                </c:pt>
                <c:pt idx="10">
                  <c:v>0.36799999999999988</c:v>
                </c:pt>
                <c:pt idx="11">
                  <c:v>0.33399999999999958</c:v>
                </c:pt>
                <c:pt idx="12">
                  <c:v>0.29699999999999971</c:v>
                </c:pt>
                <c:pt idx="13">
                  <c:v>0.29999999999999982</c:v>
                </c:pt>
                <c:pt idx="14">
                  <c:v>0.29799999999999999</c:v>
                </c:pt>
                <c:pt idx="15">
                  <c:v>0.27400000000000002</c:v>
                </c:pt>
                <c:pt idx="16">
                  <c:v>0.26999999999999957</c:v>
                </c:pt>
                <c:pt idx="17">
                  <c:v>0.2430000000000003</c:v>
                </c:pt>
                <c:pt idx="18">
                  <c:v>0.25399999999999961</c:v>
                </c:pt>
                <c:pt idx="19">
                  <c:v>0.29600000000000032</c:v>
                </c:pt>
                <c:pt idx="20">
                  <c:v>0.3109999999999995</c:v>
                </c:pt>
                <c:pt idx="21">
                  <c:v>0.32299999999999951</c:v>
                </c:pt>
                <c:pt idx="22">
                  <c:v>0.33599999999999991</c:v>
                </c:pt>
                <c:pt idx="23">
                  <c:v>0.33000000000000013</c:v>
                </c:pt>
                <c:pt idx="24">
                  <c:v>0.3019999999999996</c:v>
                </c:pt>
                <c:pt idx="25">
                  <c:v>0.31800000000000012</c:v>
                </c:pt>
                <c:pt idx="26">
                  <c:v>0.27300000000000058</c:v>
                </c:pt>
                <c:pt idx="27">
                  <c:v>0.25200000000000022</c:v>
                </c:pt>
                <c:pt idx="28">
                  <c:v>0.20399999999999971</c:v>
                </c:pt>
                <c:pt idx="29">
                  <c:v>0.2179999999999995</c:v>
                </c:pt>
                <c:pt idx="30">
                  <c:v>0.20800000000000021</c:v>
                </c:pt>
                <c:pt idx="31">
                  <c:v>0.1839999999999993</c:v>
                </c:pt>
                <c:pt idx="32">
                  <c:v>0.19899999999999979</c:v>
                </c:pt>
                <c:pt idx="33">
                  <c:v>0.22499999999999959</c:v>
                </c:pt>
                <c:pt idx="34">
                  <c:v>0.23200000000000021</c:v>
                </c:pt>
                <c:pt idx="35">
                  <c:v>0.23500000000000029</c:v>
                </c:pt>
                <c:pt idx="36">
                  <c:v>0.26400000000000018</c:v>
                </c:pt>
                <c:pt idx="37">
                  <c:v>0.2430000000000003</c:v>
                </c:pt>
                <c:pt idx="38">
                  <c:v>0.21600000000000019</c:v>
                </c:pt>
                <c:pt idx="39">
                  <c:v>0.21600000000000019</c:v>
                </c:pt>
                <c:pt idx="40">
                  <c:v>0.22100000000000011</c:v>
                </c:pt>
                <c:pt idx="41">
                  <c:v>0.26900000000000007</c:v>
                </c:pt>
                <c:pt idx="42">
                  <c:v>0.25</c:v>
                </c:pt>
                <c:pt idx="43">
                  <c:v>0.22100000000000011</c:v>
                </c:pt>
                <c:pt idx="44">
                  <c:v>0.20600000000000041</c:v>
                </c:pt>
                <c:pt idx="45">
                  <c:v>0.2209999999999992</c:v>
                </c:pt>
                <c:pt idx="46">
                  <c:v>0.22999999999999951</c:v>
                </c:pt>
                <c:pt idx="47">
                  <c:v>0.29799999999999999</c:v>
                </c:pt>
                <c:pt idx="48">
                  <c:v>0.30700000000000038</c:v>
                </c:pt>
                <c:pt idx="49">
                  <c:v>0.34200000000000053</c:v>
                </c:pt>
                <c:pt idx="50">
                  <c:v>0.30900000000000022</c:v>
                </c:pt>
                <c:pt idx="51">
                  <c:v>0.31400000000000011</c:v>
                </c:pt>
                <c:pt idx="52">
                  <c:v>0.3360000000000003</c:v>
                </c:pt>
                <c:pt idx="53">
                  <c:v>0.3360000000000003</c:v>
                </c:pt>
                <c:pt idx="54">
                  <c:v>0.35400000000000009</c:v>
                </c:pt>
                <c:pt idx="55">
                  <c:v>0.3539999999999992</c:v>
                </c:pt>
                <c:pt idx="56">
                  <c:v>0.31200000000000028</c:v>
                </c:pt>
                <c:pt idx="57">
                  <c:v>0.3019999999999996</c:v>
                </c:pt>
                <c:pt idx="58">
                  <c:v>0.34300000000000003</c:v>
                </c:pt>
                <c:pt idx="59">
                  <c:v>0.34300000000000003</c:v>
                </c:pt>
                <c:pt idx="60">
                  <c:v>0.38300000000000001</c:v>
                </c:pt>
                <c:pt idx="61">
                  <c:v>0.3879999999999999</c:v>
                </c:pt>
                <c:pt idx="62">
                  <c:v>0.42499999999999982</c:v>
                </c:pt>
                <c:pt idx="63">
                  <c:v>0.39900000000000002</c:v>
                </c:pt>
                <c:pt idx="64">
                  <c:v>0.37899999999999961</c:v>
                </c:pt>
                <c:pt idx="65">
                  <c:v>0.42500000000000071</c:v>
                </c:pt>
                <c:pt idx="66">
                  <c:v>0.40599999999999969</c:v>
                </c:pt>
                <c:pt idx="67">
                  <c:v>0.39299999999999979</c:v>
                </c:pt>
                <c:pt idx="68">
                  <c:v>0.35400000000000009</c:v>
                </c:pt>
                <c:pt idx="69">
                  <c:v>0.3180000000000005</c:v>
                </c:pt>
                <c:pt idx="70">
                  <c:v>0.31799999999999962</c:v>
                </c:pt>
                <c:pt idx="71">
                  <c:v>0.32899999999999968</c:v>
                </c:pt>
                <c:pt idx="72">
                  <c:v>0.32899999999999968</c:v>
                </c:pt>
                <c:pt idx="73">
                  <c:v>0.28999999999999998</c:v>
                </c:pt>
                <c:pt idx="74">
                  <c:v>0.2970000000000006</c:v>
                </c:pt>
                <c:pt idx="75">
                  <c:v>0.25399999999999961</c:v>
                </c:pt>
                <c:pt idx="76">
                  <c:v>0.25499999999999989</c:v>
                </c:pt>
                <c:pt idx="77">
                  <c:v>0.25499999999999989</c:v>
                </c:pt>
                <c:pt idx="78">
                  <c:v>0.24600000000000041</c:v>
                </c:pt>
                <c:pt idx="79">
                  <c:v>0.21099999999999941</c:v>
                </c:pt>
                <c:pt idx="80">
                  <c:v>0.24500000000000011</c:v>
                </c:pt>
                <c:pt idx="81">
                  <c:v>0.15800000000000039</c:v>
                </c:pt>
                <c:pt idx="82">
                  <c:v>0.1530000000000005</c:v>
                </c:pt>
                <c:pt idx="83">
                  <c:v>0.14799999999999969</c:v>
                </c:pt>
                <c:pt idx="84">
                  <c:v>0.1509999999999998</c:v>
                </c:pt>
                <c:pt idx="85">
                  <c:v>0.13600000000000009</c:v>
                </c:pt>
                <c:pt idx="86">
                  <c:v>0.1180000000000003</c:v>
                </c:pt>
                <c:pt idx="87">
                  <c:v>8.2000000000000739E-2</c:v>
                </c:pt>
                <c:pt idx="88">
                  <c:v>7.5999999999999623E-2</c:v>
                </c:pt>
                <c:pt idx="89">
                  <c:v>4.8999999999999488E-2</c:v>
                </c:pt>
                <c:pt idx="90">
                  <c:v>3.2000000000000028E-2</c:v>
                </c:pt>
                <c:pt idx="91">
                  <c:v>5.2999999999999943E-2</c:v>
                </c:pt>
                <c:pt idx="92">
                  <c:v>4.3999999999999588E-2</c:v>
                </c:pt>
                <c:pt idx="93">
                  <c:v>9.9999999999997868E-3</c:v>
                </c:pt>
                <c:pt idx="94">
                  <c:v>1.7000000000000352E-2</c:v>
                </c:pt>
                <c:pt idx="95">
                  <c:v>3.5000000000000142E-2</c:v>
                </c:pt>
                <c:pt idx="96">
                  <c:v>3.5000000000000142E-2</c:v>
                </c:pt>
                <c:pt idx="97">
                  <c:v>5.0000000000000711E-2</c:v>
                </c:pt>
                <c:pt idx="98">
                  <c:v>3.0000000000001141E-3</c:v>
                </c:pt>
                <c:pt idx="99">
                  <c:v>2.4999999999999471E-2</c:v>
                </c:pt>
                <c:pt idx="100">
                  <c:v>7.3000000000000398E-2</c:v>
                </c:pt>
                <c:pt idx="101">
                  <c:v>9.4999999999999751E-2</c:v>
                </c:pt>
                <c:pt idx="102">
                  <c:v>0.1150000000000002</c:v>
                </c:pt>
                <c:pt idx="103">
                  <c:v>0.13400000000000031</c:v>
                </c:pt>
                <c:pt idx="104">
                  <c:v>0.1350000000000007</c:v>
                </c:pt>
                <c:pt idx="105">
                  <c:v>8.9999999999999858E-2</c:v>
                </c:pt>
                <c:pt idx="106">
                  <c:v>0.1639999999999997</c:v>
                </c:pt>
                <c:pt idx="107">
                  <c:v>8.7000000000000632E-2</c:v>
                </c:pt>
                <c:pt idx="108">
                  <c:v>4.9999999999999822E-2</c:v>
                </c:pt>
                <c:pt idx="109">
                  <c:v>4.9999999999999822E-2</c:v>
                </c:pt>
                <c:pt idx="110">
                  <c:v>0.12800000000000011</c:v>
                </c:pt>
                <c:pt idx="111">
                  <c:v>0.16899999999999959</c:v>
                </c:pt>
                <c:pt idx="112">
                  <c:v>9.2999999999999972E-2</c:v>
                </c:pt>
                <c:pt idx="113">
                  <c:v>0.12399999999999969</c:v>
                </c:pt>
                <c:pt idx="114">
                  <c:v>0.17600000000000021</c:v>
                </c:pt>
                <c:pt idx="115">
                  <c:v>0.11300000000000041</c:v>
                </c:pt>
                <c:pt idx="116">
                  <c:v>0.11700000000000001</c:v>
                </c:pt>
                <c:pt idx="117">
                  <c:v>0.157</c:v>
                </c:pt>
                <c:pt idx="118">
                  <c:v>0.14200000000000029</c:v>
                </c:pt>
                <c:pt idx="119">
                  <c:v>0.13399999999999951</c:v>
                </c:pt>
                <c:pt idx="120">
                  <c:v>0.1319999999999997</c:v>
                </c:pt>
                <c:pt idx="121">
                  <c:v>0.16699999999999979</c:v>
                </c:pt>
                <c:pt idx="122">
                  <c:v>0.1759999999999993</c:v>
                </c:pt>
                <c:pt idx="123">
                  <c:v>0.1639999999999997</c:v>
                </c:pt>
                <c:pt idx="124">
                  <c:v>0.13499999999999979</c:v>
                </c:pt>
                <c:pt idx="125">
                  <c:v>0.1189999999999998</c:v>
                </c:pt>
                <c:pt idx="126">
                  <c:v>7.4000000000000288E-2</c:v>
                </c:pt>
                <c:pt idx="127">
                  <c:v>8.5999999999999854E-2</c:v>
                </c:pt>
                <c:pt idx="128">
                  <c:v>0.1440000000000001</c:v>
                </c:pt>
                <c:pt idx="129">
                  <c:v>0.1440000000000001</c:v>
                </c:pt>
                <c:pt idx="130">
                  <c:v>0.10399999999999961</c:v>
                </c:pt>
                <c:pt idx="131">
                  <c:v>4.9999999999999822E-2</c:v>
                </c:pt>
                <c:pt idx="132">
                  <c:v>5.3999999999999833E-2</c:v>
                </c:pt>
                <c:pt idx="133">
                  <c:v>3.1000000000000139E-2</c:v>
                </c:pt>
                <c:pt idx="134">
                  <c:v>4.4000000000000039E-2</c:v>
                </c:pt>
                <c:pt idx="135">
                  <c:v>0.14099999999999999</c:v>
                </c:pt>
                <c:pt idx="136">
                  <c:v>0.1400000000000001</c:v>
                </c:pt>
                <c:pt idx="137">
                  <c:v>0.12600000000000031</c:v>
                </c:pt>
                <c:pt idx="138">
                  <c:v>0.1400000000000001</c:v>
                </c:pt>
                <c:pt idx="139">
                  <c:v>0.1919999999999997</c:v>
                </c:pt>
                <c:pt idx="140">
                  <c:v>0.16700000000000029</c:v>
                </c:pt>
                <c:pt idx="141">
                  <c:v>0.22600000000000001</c:v>
                </c:pt>
                <c:pt idx="142">
                  <c:v>0.18999999999999989</c:v>
                </c:pt>
                <c:pt idx="143">
                  <c:v>0.16199999999999989</c:v>
                </c:pt>
                <c:pt idx="144">
                  <c:v>0.14899999999999999</c:v>
                </c:pt>
                <c:pt idx="145">
                  <c:v>0.1319999999999997</c:v>
                </c:pt>
                <c:pt idx="146">
                  <c:v>8.4999999999999964E-2</c:v>
                </c:pt>
                <c:pt idx="147">
                  <c:v>4.0999999999999932E-2</c:v>
                </c:pt>
                <c:pt idx="148">
                  <c:v>6.7000000000000171E-2</c:v>
                </c:pt>
                <c:pt idx="149">
                  <c:v>6.999999999999984E-2</c:v>
                </c:pt>
                <c:pt idx="150">
                  <c:v>3.3999999999999808E-2</c:v>
                </c:pt>
                <c:pt idx="151">
                  <c:v>1.1000000000000121E-2</c:v>
                </c:pt>
                <c:pt idx="152">
                  <c:v>4.8000000000000043E-2</c:v>
                </c:pt>
                <c:pt idx="153">
                  <c:v>3.1000000000000139E-2</c:v>
                </c:pt>
                <c:pt idx="154">
                  <c:v>6.1999999999999833E-2</c:v>
                </c:pt>
                <c:pt idx="155">
                  <c:v>-1.6999999999999901E-2</c:v>
                </c:pt>
                <c:pt idx="156">
                  <c:v>-2.5000000000000133E-2</c:v>
                </c:pt>
                <c:pt idx="157">
                  <c:v>-3.3000000000000362E-2</c:v>
                </c:pt>
                <c:pt idx="158">
                  <c:v>-1.5000000000000119E-2</c:v>
                </c:pt>
                <c:pt idx="159">
                  <c:v>-1.5000000000000119E-2</c:v>
                </c:pt>
                <c:pt idx="160">
                  <c:v>-3.3999999999999808E-2</c:v>
                </c:pt>
                <c:pt idx="161">
                  <c:v>-3.1000000000000139E-2</c:v>
                </c:pt>
                <c:pt idx="162">
                  <c:v>-7.7999999999999847E-2</c:v>
                </c:pt>
                <c:pt idx="163">
                  <c:v>-0.1199999999999997</c:v>
                </c:pt>
                <c:pt idx="164">
                  <c:v>-0.1160000000000001</c:v>
                </c:pt>
                <c:pt idx="165">
                  <c:v>-0.153</c:v>
                </c:pt>
                <c:pt idx="166">
                  <c:v>-0.12999999999999989</c:v>
                </c:pt>
                <c:pt idx="167">
                  <c:v>-0.17800000000000041</c:v>
                </c:pt>
                <c:pt idx="168">
                  <c:v>-0.1959999999999997</c:v>
                </c:pt>
                <c:pt idx="169">
                  <c:v>-0.16799999999999971</c:v>
                </c:pt>
                <c:pt idx="170">
                  <c:v>-0.18099999999999961</c:v>
                </c:pt>
                <c:pt idx="171">
                  <c:v>-0.1229999999999998</c:v>
                </c:pt>
                <c:pt idx="172">
                  <c:v>-8.7000000000000188E-2</c:v>
                </c:pt>
                <c:pt idx="173">
                  <c:v>-0.113</c:v>
                </c:pt>
                <c:pt idx="174">
                  <c:v>-0.11399999999999989</c:v>
                </c:pt>
                <c:pt idx="175">
                  <c:v>-4.8999999999999488E-2</c:v>
                </c:pt>
                <c:pt idx="176">
                  <c:v>-1.9000000000000131E-2</c:v>
                </c:pt>
                <c:pt idx="177">
                  <c:v>-8.4000000000000075E-2</c:v>
                </c:pt>
                <c:pt idx="178">
                  <c:v>-0.13300000000000001</c:v>
                </c:pt>
                <c:pt idx="179">
                  <c:v>-9.1000000000000192E-2</c:v>
                </c:pt>
                <c:pt idx="180">
                  <c:v>-0.17300000000000049</c:v>
                </c:pt>
                <c:pt idx="181">
                  <c:v>-0.22600000000000001</c:v>
                </c:pt>
                <c:pt idx="182">
                  <c:v>-0.22000000000000061</c:v>
                </c:pt>
                <c:pt idx="183">
                  <c:v>-0.22600000000000001</c:v>
                </c:pt>
                <c:pt idx="184">
                  <c:v>-0.18900000000000011</c:v>
                </c:pt>
                <c:pt idx="185">
                  <c:v>-0.19099999999999981</c:v>
                </c:pt>
                <c:pt idx="186">
                  <c:v>-0.14799999999999969</c:v>
                </c:pt>
                <c:pt idx="187">
                  <c:v>-0.24000000000000021</c:v>
                </c:pt>
                <c:pt idx="188">
                  <c:v>-0.26400000000000018</c:v>
                </c:pt>
                <c:pt idx="189">
                  <c:v>-0.27299999999999969</c:v>
                </c:pt>
                <c:pt idx="190">
                  <c:v>-0.26999999999999957</c:v>
                </c:pt>
                <c:pt idx="191">
                  <c:v>-0.28000000000000019</c:v>
                </c:pt>
                <c:pt idx="192">
                  <c:v>-0.25900000000000029</c:v>
                </c:pt>
                <c:pt idx="193">
                  <c:v>-0.2289999999999992</c:v>
                </c:pt>
                <c:pt idx="194">
                  <c:v>-0.26799999999999979</c:v>
                </c:pt>
                <c:pt idx="195">
                  <c:v>-0.30399999999999938</c:v>
                </c:pt>
                <c:pt idx="196">
                  <c:v>-0.3360000000000003</c:v>
                </c:pt>
                <c:pt idx="197">
                  <c:v>-0.33000000000000013</c:v>
                </c:pt>
                <c:pt idx="198">
                  <c:v>-0.34999999999999959</c:v>
                </c:pt>
                <c:pt idx="199">
                  <c:v>-0.32700000000000001</c:v>
                </c:pt>
                <c:pt idx="200">
                  <c:v>-0.34899999999999931</c:v>
                </c:pt>
                <c:pt idx="201">
                  <c:v>-0.34899999999999931</c:v>
                </c:pt>
                <c:pt idx="202">
                  <c:v>-0.3100000000000005</c:v>
                </c:pt>
                <c:pt idx="203">
                  <c:v>-0.29600000000000032</c:v>
                </c:pt>
                <c:pt idx="204">
                  <c:v>-0.35799999999999971</c:v>
                </c:pt>
                <c:pt idx="205">
                  <c:v>-0.42600000000000021</c:v>
                </c:pt>
                <c:pt idx="206">
                  <c:v>-0.41800000000000009</c:v>
                </c:pt>
                <c:pt idx="207">
                  <c:v>-0.49400000000000072</c:v>
                </c:pt>
                <c:pt idx="208">
                  <c:v>-0.49300000000000033</c:v>
                </c:pt>
                <c:pt idx="209">
                  <c:v>-0.47700000000000031</c:v>
                </c:pt>
                <c:pt idx="210">
                  <c:v>-0.47799999999999981</c:v>
                </c:pt>
                <c:pt idx="211">
                  <c:v>-0.49099999999999971</c:v>
                </c:pt>
                <c:pt idx="212">
                  <c:v>-0.49099999999999971</c:v>
                </c:pt>
                <c:pt idx="213">
                  <c:v>-0.48500000000000032</c:v>
                </c:pt>
                <c:pt idx="214">
                  <c:v>-0.48299999999999971</c:v>
                </c:pt>
                <c:pt idx="215">
                  <c:v>-0.45300000000000029</c:v>
                </c:pt>
                <c:pt idx="216">
                  <c:v>-0.43599999999999989</c:v>
                </c:pt>
                <c:pt idx="217">
                  <c:v>-0.43099999999999999</c:v>
                </c:pt>
                <c:pt idx="218">
                  <c:v>-0.41300000000000031</c:v>
                </c:pt>
                <c:pt idx="219">
                  <c:v>-0.45399999999999968</c:v>
                </c:pt>
                <c:pt idx="220">
                  <c:v>-0.43799999999999972</c:v>
                </c:pt>
                <c:pt idx="221">
                  <c:v>-0.44700000000000012</c:v>
                </c:pt>
                <c:pt idx="222">
                  <c:v>-0.44400000000000001</c:v>
                </c:pt>
                <c:pt idx="223">
                  <c:v>-0.41999999999999987</c:v>
                </c:pt>
                <c:pt idx="224">
                  <c:v>-0.37399999999999972</c:v>
                </c:pt>
                <c:pt idx="225">
                  <c:v>-0.37999999999999989</c:v>
                </c:pt>
                <c:pt idx="226">
                  <c:v>-0.36000000000000032</c:v>
                </c:pt>
                <c:pt idx="227">
                  <c:v>-0.42799999999999988</c:v>
                </c:pt>
                <c:pt idx="228">
                  <c:v>-0.45500000000000007</c:v>
                </c:pt>
                <c:pt idx="229">
                  <c:v>-0.48200000000000021</c:v>
                </c:pt>
                <c:pt idx="230">
                  <c:v>-0.45900000000000052</c:v>
                </c:pt>
                <c:pt idx="231">
                  <c:v>-0.44700000000000012</c:v>
                </c:pt>
                <c:pt idx="232">
                  <c:v>-0.41699999999999982</c:v>
                </c:pt>
                <c:pt idx="233">
                  <c:v>-0.40499999999999942</c:v>
                </c:pt>
                <c:pt idx="234">
                  <c:v>-0.40399999999999991</c:v>
                </c:pt>
                <c:pt idx="235">
                  <c:v>-0.41999999999999987</c:v>
                </c:pt>
                <c:pt idx="236">
                  <c:v>-0.38399999999999951</c:v>
                </c:pt>
                <c:pt idx="237">
                  <c:v>-0.37599999999999939</c:v>
                </c:pt>
                <c:pt idx="238">
                  <c:v>-0.37600000000000028</c:v>
                </c:pt>
                <c:pt idx="239">
                  <c:v>-0.37000000000000011</c:v>
                </c:pt>
                <c:pt idx="240">
                  <c:v>-0.3620000000000001</c:v>
                </c:pt>
                <c:pt idx="241">
                  <c:v>-0.34300000000000003</c:v>
                </c:pt>
                <c:pt idx="242">
                  <c:v>-0.37300000000000022</c:v>
                </c:pt>
                <c:pt idx="243">
                  <c:v>-0.34499999999999981</c:v>
                </c:pt>
                <c:pt idx="244">
                  <c:v>-0.30799999999999977</c:v>
                </c:pt>
                <c:pt idx="245">
                  <c:v>-0.29300000000000009</c:v>
                </c:pt>
                <c:pt idx="246">
                  <c:v>-0.33200000000000068</c:v>
                </c:pt>
                <c:pt idx="247">
                  <c:v>-0.35499999999999948</c:v>
                </c:pt>
                <c:pt idx="248">
                  <c:v>-0.36299999999999949</c:v>
                </c:pt>
                <c:pt idx="249">
                  <c:v>-0.33100000000000041</c:v>
                </c:pt>
                <c:pt idx="250">
                  <c:v>-0.29399999999999959</c:v>
                </c:pt>
                <c:pt idx="251">
                  <c:v>-0.28500000000000009</c:v>
                </c:pt>
                <c:pt idx="252">
                  <c:v>-0.33199999999999991</c:v>
                </c:pt>
                <c:pt idx="253">
                  <c:v>-0.3620000000000001</c:v>
                </c:pt>
                <c:pt idx="254">
                  <c:v>-0.36500000000000021</c:v>
                </c:pt>
                <c:pt idx="255">
                  <c:v>-0.35299999999999981</c:v>
                </c:pt>
                <c:pt idx="256">
                  <c:v>-0.34499999999999981</c:v>
                </c:pt>
                <c:pt idx="257">
                  <c:v>-0.32000000000000028</c:v>
                </c:pt>
                <c:pt idx="258">
                  <c:v>-0.31900000000000001</c:v>
                </c:pt>
                <c:pt idx="259">
                  <c:v>-0.37600000000000028</c:v>
                </c:pt>
                <c:pt idx="260">
                  <c:v>-0.37299999999999928</c:v>
                </c:pt>
                <c:pt idx="261">
                  <c:v>-0.42900000000000033</c:v>
                </c:pt>
                <c:pt idx="262">
                  <c:v>-0.38099999999999928</c:v>
                </c:pt>
                <c:pt idx="263">
                  <c:v>-0.36900000000000072</c:v>
                </c:pt>
                <c:pt idx="264">
                  <c:v>-0.34799999999999992</c:v>
                </c:pt>
                <c:pt idx="265">
                  <c:v>-0.33800000000000008</c:v>
                </c:pt>
                <c:pt idx="266">
                  <c:v>-0.32500000000000018</c:v>
                </c:pt>
                <c:pt idx="267">
                  <c:v>-0.34000000000000069</c:v>
                </c:pt>
                <c:pt idx="268">
                  <c:v>-0.39500000000000052</c:v>
                </c:pt>
                <c:pt idx="269">
                  <c:v>-0.42000000000000082</c:v>
                </c:pt>
                <c:pt idx="270">
                  <c:v>-0.42000000000000082</c:v>
                </c:pt>
                <c:pt idx="271">
                  <c:v>-0.37900000000000039</c:v>
                </c:pt>
                <c:pt idx="272">
                  <c:v>-0.36000000000000032</c:v>
                </c:pt>
                <c:pt idx="273">
                  <c:v>-0.37999999999999989</c:v>
                </c:pt>
                <c:pt idx="274">
                  <c:v>-0.39100000000000001</c:v>
                </c:pt>
                <c:pt idx="275">
                  <c:v>-0.36899999999999977</c:v>
                </c:pt>
                <c:pt idx="276">
                  <c:v>-0.32899999999999968</c:v>
                </c:pt>
                <c:pt idx="277">
                  <c:v>-0.39100000000000001</c:v>
                </c:pt>
                <c:pt idx="278">
                  <c:v>-0.40799999999999947</c:v>
                </c:pt>
                <c:pt idx="279">
                  <c:v>-0.42199999999999971</c:v>
                </c:pt>
                <c:pt idx="280">
                  <c:v>-0.40399999999999991</c:v>
                </c:pt>
                <c:pt idx="281">
                  <c:v>-0.44500000000000028</c:v>
                </c:pt>
                <c:pt idx="282">
                  <c:v>-0.43400000000000022</c:v>
                </c:pt>
                <c:pt idx="283">
                  <c:v>-0.43799999999999972</c:v>
                </c:pt>
                <c:pt idx="284">
                  <c:v>-0.40000000000000041</c:v>
                </c:pt>
                <c:pt idx="285">
                  <c:v>-0.41699999999999982</c:v>
                </c:pt>
                <c:pt idx="286">
                  <c:v>-0.45099999999999962</c:v>
                </c:pt>
                <c:pt idx="287">
                  <c:v>-0.40600000000000058</c:v>
                </c:pt>
                <c:pt idx="288">
                  <c:v>-0.38999999999999968</c:v>
                </c:pt>
                <c:pt idx="289">
                  <c:v>-0.34999999999999959</c:v>
                </c:pt>
                <c:pt idx="290">
                  <c:v>-0.36899999999999977</c:v>
                </c:pt>
                <c:pt idx="291">
                  <c:v>-0.37300000000000022</c:v>
                </c:pt>
                <c:pt idx="292">
                  <c:v>-0.38999999999999968</c:v>
                </c:pt>
                <c:pt idx="293">
                  <c:v>-0.4399999999999995</c:v>
                </c:pt>
                <c:pt idx="294">
                  <c:v>-0.4430000000000005</c:v>
                </c:pt>
                <c:pt idx="295">
                  <c:v>-0.38999999999999968</c:v>
                </c:pt>
                <c:pt idx="296">
                  <c:v>-0.34699999999999948</c:v>
                </c:pt>
                <c:pt idx="297">
                  <c:v>-0.33700000000000058</c:v>
                </c:pt>
                <c:pt idx="298">
                  <c:v>-0.3620000000000001</c:v>
                </c:pt>
                <c:pt idx="299">
                  <c:v>-0.3620000000000001</c:v>
                </c:pt>
                <c:pt idx="300">
                  <c:v>-0.34300000000000003</c:v>
                </c:pt>
                <c:pt idx="301">
                  <c:v>-0.32200000000000012</c:v>
                </c:pt>
                <c:pt idx="302">
                  <c:v>-0.34399999999999942</c:v>
                </c:pt>
                <c:pt idx="303">
                  <c:v>-0.29600000000000032</c:v>
                </c:pt>
                <c:pt idx="304">
                  <c:v>-0.30599999999999999</c:v>
                </c:pt>
                <c:pt idx="305">
                  <c:v>-0.30100000000000021</c:v>
                </c:pt>
                <c:pt idx="306">
                  <c:v>-0.30799999999999977</c:v>
                </c:pt>
                <c:pt idx="307">
                  <c:v>-0.30400000000000033</c:v>
                </c:pt>
                <c:pt idx="308">
                  <c:v>-0.31500000000000039</c:v>
                </c:pt>
                <c:pt idx="309">
                  <c:v>-0.34399999999999942</c:v>
                </c:pt>
                <c:pt idx="310">
                  <c:v>-0.32400000000000029</c:v>
                </c:pt>
                <c:pt idx="311">
                  <c:v>-0.29599999999999982</c:v>
                </c:pt>
                <c:pt idx="312">
                  <c:v>-0.3019999999999996</c:v>
                </c:pt>
                <c:pt idx="313">
                  <c:v>-0.24500000000000011</c:v>
                </c:pt>
                <c:pt idx="314">
                  <c:v>-0.21199999999999969</c:v>
                </c:pt>
                <c:pt idx="315">
                  <c:v>-0.17600000000000021</c:v>
                </c:pt>
                <c:pt idx="316">
                  <c:v>-0.2040000000000006</c:v>
                </c:pt>
                <c:pt idx="317">
                  <c:v>-0.24100000000000049</c:v>
                </c:pt>
                <c:pt idx="318">
                  <c:v>-0.28600000000000048</c:v>
                </c:pt>
                <c:pt idx="319">
                  <c:v>-0.2629999999999999</c:v>
                </c:pt>
                <c:pt idx="320">
                  <c:v>-0.2120000000000006</c:v>
                </c:pt>
                <c:pt idx="321">
                  <c:v>-0.25800000000000001</c:v>
                </c:pt>
                <c:pt idx="322">
                  <c:v>-0.16300000000000031</c:v>
                </c:pt>
                <c:pt idx="323">
                  <c:v>-0.20399999999999971</c:v>
                </c:pt>
                <c:pt idx="324">
                  <c:v>-0.20399999999999971</c:v>
                </c:pt>
                <c:pt idx="325">
                  <c:v>-0.2799999999999998</c:v>
                </c:pt>
                <c:pt idx="326">
                  <c:v>-0.33100000000000041</c:v>
                </c:pt>
                <c:pt idx="327">
                  <c:v>-0.35099999999999998</c:v>
                </c:pt>
                <c:pt idx="328">
                  <c:v>-0.34600000000000009</c:v>
                </c:pt>
                <c:pt idx="329">
                  <c:v>-0.33500000000000002</c:v>
                </c:pt>
                <c:pt idx="330">
                  <c:v>-0.38499999999999979</c:v>
                </c:pt>
                <c:pt idx="331">
                  <c:v>-0.4139999999999997</c:v>
                </c:pt>
                <c:pt idx="332">
                  <c:v>-0.39100000000000001</c:v>
                </c:pt>
                <c:pt idx="333">
                  <c:v>-0.37100000000000039</c:v>
                </c:pt>
              </c:numCache>
            </c:numRef>
          </c:val>
          <c:smooth val="0"/>
          <c:extLst>
            <c:ext xmlns:c16="http://schemas.microsoft.com/office/drawing/2014/chart" uri="{C3380CC4-5D6E-409C-BE32-E72D297353CC}">
              <c16:uniqueId val="{00000000-108C-4E8A-9F88-6CA3BAD7C0EC}"/>
            </c:ext>
          </c:extLst>
        </c:ser>
        <c:ser>
          <c:idx val="2"/>
          <c:order val="1"/>
          <c:tx>
            <c:strRef>
              <c:f>'Figure 1.9.1'!$X$2</c:f>
              <c:strCache>
                <c:ptCount val="1"/>
                <c:pt idx="0">
                  <c:v>Japan</c:v>
                </c:pt>
              </c:strCache>
            </c:strRef>
          </c:tx>
          <c:spPr>
            <a:ln w="38100" cap="rnd">
              <a:solidFill>
                <a:srgbClr val="7030A0">
                  <a:alpha val="80000"/>
                </a:srgbClr>
              </a:solidFill>
              <a:prstDash val="sysDash"/>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1.9.1'!$X$4:$X$337</c:f>
              <c:numCache>
                <c:formatCode>General</c:formatCode>
                <c:ptCount val="334"/>
                <c:pt idx="0">
                  <c:v>0.68200000000000005</c:v>
                </c:pt>
                <c:pt idx="1">
                  <c:v>0.65399999999999991</c:v>
                </c:pt>
                <c:pt idx="2">
                  <c:v>0.61899999999999988</c:v>
                </c:pt>
                <c:pt idx="3">
                  <c:v>0.53100000000000003</c:v>
                </c:pt>
                <c:pt idx="4">
                  <c:v>0.56100000000000005</c:v>
                </c:pt>
                <c:pt idx="5">
                  <c:v>0.6</c:v>
                </c:pt>
                <c:pt idx="6">
                  <c:v>0.63500000000000001</c:v>
                </c:pt>
                <c:pt idx="7">
                  <c:v>0.64200000000000002</c:v>
                </c:pt>
                <c:pt idx="8">
                  <c:v>0.65600000000000014</c:v>
                </c:pt>
                <c:pt idx="9">
                  <c:v>0.67499999999999993</c:v>
                </c:pt>
                <c:pt idx="10">
                  <c:v>0.70400000000000007</c:v>
                </c:pt>
                <c:pt idx="11">
                  <c:v>0.69900000000000007</c:v>
                </c:pt>
                <c:pt idx="12">
                  <c:v>0.70299999999999996</c:v>
                </c:pt>
                <c:pt idx="13">
                  <c:v>0.67800000000000005</c:v>
                </c:pt>
                <c:pt idx="14">
                  <c:v>0.67299999999999993</c:v>
                </c:pt>
                <c:pt idx="15">
                  <c:v>0.67999999999999994</c:v>
                </c:pt>
                <c:pt idx="16">
                  <c:v>0.67999999999999994</c:v>
                </c:pt>
                <c:pt idx="17">
                  <c:v>0.69199999999999995</c:v>
                </c:pt>
                <c:pt idx="18">
                  <c:v>0.69999999999999984</c:v>
                </c:pt>
                <c:pt idx="19">
                  <c:v>0.68199999999999994</c:v>
                </c:pt>
                <c:pt idx="20">
                  <c:v>0.68400000000000005</c:v>
                </c:pt>
                <c:pt idx="21">
                  <c:v>0.67599999999999993</c:v>
                </c:pt>
                <c:pt idx="22">
                  <c:v>0.68099999999999994</c:v>
                </c:pt>
                <c:pt idx="23">
                  <c:v>0.70199999999999996</c:v>
                </c:pt>
                <c:pt idx="24">
                  <c:v>0.67199999999999993</c:v>
                </c:pt>
                <c:pt idx="25">
                  <c:v>0.67999999999999994</c:v>
                </c:pt>
                <c:pt idx="26">
                  <c:v>0.6100000000000001</c:v>
                </c:pt>
                <c:pt idx="27">
                  <c:v>0.58600000000000008</c:v>
                </c:pt>
                <c:pt idx="28">
                  <c:v>0.58300000000000007</c:v>
                </c:pt>
                <c:pt idx="29">
                  <c:v>0.56700000000000006</c:v>
                </c:pt>
                <c:pt idx="30">
                  <c:v>0.58599999999999997</c:v>
                </c:pt>
                <c:pt idx="31">
                  <c:v>0.56800000000000006</c:v>
                </c:pt>
                <c:pt idx="32">
                  <c:v>0.57499999999999996</c:v>
                </c:pt>
                <c:pt idx="33">
                  <c:v>0.61199999999999999</c:v>
                </c:pt>
                <c:pt idx="34">
                  <c:v>0.61199999999999999</c:v>
                </c:pt>
                <c:pt idx="35">
                  <c:v>0.6180000000000001</c:v>
                </c:pt>
                <c:pt idx="36">
                  <c:v>0.61099999999999999</c:v>
                </c:pt>
                <c:pt idx="37">
                  <c:v>0.60600000000000009</c:v>
                </c:pt>
                <c:pt idx="38">
                  <c:v>0.58199999999999996</c:v>
                </c:pt>
                <c:pt idx="39">
                  <c:v>0.56099999999999994</c:v>
                </c:pt>
                <c:pt idx="40">
                  <c:v>0.55600000000000005</c:v>
                </c:pt>
                <c:pt idx="41">
                  <c:v>0.54500000000000004</c:v>
                </c:pt>
                <c:pt idx="42">
                  <c:v>0.5169999999999999</c:v>
                </c:pt>
                <c:pt idx="43">
                  <c:v>0.5169999999999999</c:v>
                </c:pt>
                <c:pt idx="44">
                  <c:v>0.50099999999999989</c:v>
                </c:pt>
                <c:pt idx="45">
                  <c:v>0.505</c:v>
                </c:pt>
                <c:pt idx="46">
                  <c:v>0.52599999999999991</c:v>
                </c:pt>
                <c:pt idx="47">
                  <c:v>0.53499999999999992</c:v>
                </c:pt>
                <c:pt idx="48">
                  <c:v>0.52</c:v>
                </c:pt>
                <c:pt idx="49">
                  <c:v>0.52100000000000013</c:v>
                </c:pt>
                <c:pt idx="50">
                  <c:v>0.50100000000000011</c:v>
                </c:pt>
                <c:pt idx="51">
                  <c:v>0.49700000000000011</c:v>
                </c:pt>
                <c:pt idx="52">
                  <c:v>0.5089999999999999</c:v>
                </c:pt>
                <c:pt idx="53">
                  <c:v>0.51500000000000001</c:v>
                </c:pt>
                <c:pt idx="54">
                  <c:v>0.51500000000000012</c:v>
                </c:pt>
                <c:pt idx="55">
                  <c:v>0.50900000000000012</c:v>
                </c:pt>
                <c:pt idx="56">
                  <c:v>0.505</c:v>
                </c:pt>
                <c:pt idx="57">
                  <c:v>0.5159999999999999</c:v>
                </c:pt>
                <c:pt idx="58">
                  <c:v>0.51900000000000002</c:v>
                </c:pt>
                <c:pt idx="59">
                  <c:v>0.5149999999999999</c:v>
                </c:pt>
                <c:pt idx="60">
                  <c:v>0.51500000000000001</c:v>
                </c:pt>
                <c:pt idx="61">
                  <c:v>0.55200000000000005</c:v>
                </c:pt>
                <c:pt idx="62">
                  <c:v>0.56099999999999994</c:v>
                </c:pt>
                <c:pt idx="63">
                  <c:v>0.55099999999999993</c:v>
                </c:pt>
                <c:pt idx="64">
                  <c:v>0.55099999999999993</c:v>
                </c:pt>
                <c:pt idx="65">
                  <c:v>0.53399999999999992</c:v>
                </c:pt>
                <c:pt idx="66">
                  <c:v>0.53300000000000003</c:v>
                </c:pt>
                <c:pt idx="67">
                  <c:v>0.498</c:v>
                </c:pt>
                <c:pt idx="68">
                  <c:v>0.499</c:v>
                </c:pt>
                <c:pt idx="69">
                  <c:v>0.48799999999999999</c:v>
                </c:pt>
                <c:pt idx="70">
                  <c:v>0.48799999999999999</c:v>
                </c:pt>
                <c:pt idx="71">
                  <c:v>0.48799999999999999</c:v>
                </c:pt>
                <c:pt idx="72">
                  <c:v>0.48799999999999999</c:v>
                </c:pt>
                <c:pt idx="73">
                  <c:v>0.48799999999999999</c:v>
                </c:pt>
                <c:pt idx="74">
                  <c:v>0.49900000000000011</c:v>
                </c:pt>
                <c:pt idx="75">
                  <c:v>0.4900000000000001</c:v>
                </c:pt>
                <c:pt idx="76">
                  <c:v>0.48399999999999999</c:v>
                </c:pt>
                <c:pt idx="77">
                  <c:v>0.4880000000000001</c:v>
                </c:pt>
                <c:pt idx="78">
                  <c:v>0.48399999999999999</c:v>
                </c:pt>
                <c:pt idx="79">
                  <c:v>0.48199999999999998</c:v>
                </c:pt>
                <c:pt idx="80">
                  <c:v>0.47399999999999998</c:v>
                </c:pt>
                <c:pt idx="81">
                  <c:v>0.47900000000000009</c:v>
                </c:pt>
                <c:pt idx="82">
                  <c:v>0.48699999999999999</c:v>
                </c:pt>
                <c:pt idx="83">
                  <c:v>0.4890000000000001</c:v>
                </c:pt>
                <c:pt idx="84">
                  <c:v>0.47799999999999998</c:v>
                </c:pt>
                <c:pt idx="85">
                  <c:v>0.47</c:v>
                </c:pt>
                <c:pt idx="86">
                  <c:v>0.4820000000000001</c:v>
                </c:pt>
                <c:pt idx="87">
                  <c:v>0.4840000000000001</c:v>
                </c:pt>
                <c:pt idx="88">
                  <c:v>0.47</c:v>
                </c:pt>
                <c:pt idx="89">
                  <c:v>0.46600000000000003</c:v>
                </c:pt>
                <c:pt idx="90">
                  <c:v>0.47600000000000009</c:v>
                </c:pt>
                <c:pt idx="91">
                  <c:v>0.47199999999999998</c:v>
                </c:pt>
                <c:pt idx="92">
                  <c:v>0.46500000000000008</c:v>
                </c:pt>
                <c:pt idx="93">
                  <c:v>0.45900000000000002</c:v>
                </c:pt>
                <c:pt idx="94">
                  <c:v>0.45600000000000002</c:v>
                </c:pt>
                <c:pt idx="95">
                  <c:v>0.47300000000000009</c:v>
                </c:pt>
                <c:pt idx="96">
                  <c:v>0.47799999999999998</c:v>
                </c:pt>
                <c:pt idx="97">
                  <c:v>0.47799999999999998</c:v>
                </c:pt>
                <c:pt idx="98">
                  <c:v>0.48199999999999998</c:v>
                </c:pt>
                <c:pt idx="99">
                  <c:v>0.49500000000000011</c:v>
                </c:pt>
                <c:pt idx="100">
                  <c:v>0.52000000000000013</c:v>
                </c:pt>
                <c:pt idx="101">
                  <c:v>0.5159999999999999</c:v>
                </c:pt>
                <c:pt idx="102">
                  <c:v>0.50800000000000001</c:v>
                </c:pt>
                <c:pt idx="103">
                  <c:v>0.51899999999999991</c:v>
                </c:pt>
                <c:pt idx="104">
                  <c:v>0.51800000000000002</c:v>
                </c:pt>
                <c:pt idx="105">
                  <c:v>0.52299999999999991</c:v>
                </c:pt>
                <c:pt idx="106">
                  <c:v>0.52099999999999991</c:v>
                </c:pt>
                <c:pt idx="107">
                  <c:v>0.50499999999999989</c:v>
                </c:pt>
                <c:pt idx="108">
                  <c:v>0.499</c:v>
                </c:pt>
                <c:pt idx="109">
                  <c:v>0.499</c:v>
                </c:pt>
                <c:pt idx="110">
                  <c:v>0.504</c:v>
                </c:pt>
                <c:pt idx="111">
                  <c:v>0.497</c:v>
                </c:pt>
                <c:pt idx="112">
                  <c:v>0.48</c:v>
                </c:pt>
                <c:pt idx="113">
                  <c:v>0.48599999999999988</c:v>
                </c:pt>
                <c:pt idx="114">
                  <c:v>0.48599999999999988</c:v>
                </c:pt>
                <c:pt idx="115">
                  <c:v>0.49899999999999989</c:v>
                </c:pt>
                <c:pt idx="116">
                  <c:v>0.51200000000000001</c:v>
                </c:pt>
                <c:pt idx="117">
                  <c:v>0.52099999999999991</c:v>
                </c:pt>
                <c:pt idx="118">
                  <c:v>0.51800000000000002</c:v>
                </c:pt>
                <c:pt idx="119">
                  <c:v>0.502</c:v>
                </c:pt>
                <c:pt idx="120">
                  <c:v>0.5089999999999999</c:v>
                </c:pt>
                <c:pt idx="121">
                  <c:v>0.52699999999999991</c:v>
                </c:pt>
                <c:pt idx="122">
                  <c:v>0.52400000000000002</c:v>
                </c:pt>
                <c:pt idx="123">
                  <c:v>0.52299999999999991</c:v>
                </c:pt>
                <c:pt idx="124">
                  <c:v>0.53600000000000003</c:v>
                </c:pt>
                <c:pt idx="125">
                  <c:v>0.53299999999999992</c:v>
                </c:pt>
                <c:pt idx="126">
                  <c:v>0.53299999999999992</c:v>
                </c:pt>
                <c:pt idx="127">
                  <c:v>0.54600000000000004</c:v>
                </c:pt>
                <c:pt idx="128">
                  <c:v>0.53600000000000003</c:v>
                </c:pt>
                <c:pt idx="129">
                  <c:v>0.53600000000000003</c:v>
                </c:pt>
                <c:pt idx="130">
                  <c:v>0.54699999999999993</c:v>
                </c:pt>
                <c:pt idx="131">
                  <c:v>0.53100000000000003</c:v>
                </c:pt>
                <c:pt idx="132">
                  <c:v>0.52</c:v>
                </c:pt>
                <c:pt idx="133">
                  <c:v>0.51800000000000002</c:v>
                </c:pt>
                <c:pt idx="134">
                  <c:v>0.51300000000000001</c:v>
                </c:pt>
                <c:pt idx="135">
                  <c:v>0.46200000000000002</c:v>
                </c:pt>
                <c:pt idx="136">
                  <c:v>0.45400000000000001</c:v>
                </c:pt>
                <c:pt idx="137">
                  <c:v>0.46300000000000002</c:v>
                </c:pt>
                <c:pt idx="138">
                  <c:v>0.47</c:v>
                </c:pt>
                <c:pt idx="139">
                  <c:v>0.48799999999999999</c:v>
                </c:pt>
                <c:pt idx="140">
                  <c:v>0.48399999999999987</c:v>
                </c:pt>
                <c:pt idx="141">
                  <c:v>0.46400000000000002</c:v>
                </c:pt>
                <c:pt idx="142">
                  <c:v>0.46600000000000003</c:v>
                </c:pt>
                <c:pt idx="143">
                  <c:v>0.46400000000000002</c:v>
                </c:pt>
                <c:pt idx="144">
                  <c:v>0.46400000000000002</c:v>
                </c:pt>
                <c:pt idx="145">
                  <c:v>0.46200000000000002</c:v>
                </c:pt>
                <c:pt idx="146">
                  <c:v>0.44900000000000001</c:v>
                </c:pt>
                <c:pt idx="147">
                  <c:v>0.43999999999999989</c:v>
                </c:pt>
                <c:pt idx="148">
                  <c:v>0.45400000000000001</c:v>
                </c:pt>
                <c:pt idx="149">
                  <c:v>0.45400000000000001</c:v>
                </c:pt>
                <c:pt idx="150">
                  <c:v>0.47399999999999998</c:v>
                </c:pt>
                <c:pt idx="151">
                  <c:v>0.46899999999999997</c:v>
                </c:pt>
                <c:pt idx="152">
                  <c:v>0.5</c:v>
                </c:pt>
                <c:pt idx="153">
                  <c:v>0.505</c:v>
                </c:pt>
                <c:pt idx="154">
                  <c:v>0.47499999999999998</c:v>
                </c:pt>
                <c:pt idx="155">
                  <c:v>0.5</c:v>
                </c:pt>
                <c:pt idx="156">
                  <c:v>0.50700000000000001</c:v>
                </c:pt>
                <c:pt idx="157">
                  <c:v>0.53600000000000003</c:v>
                </c:pt>
                <c:pt idx="158">
                  <c:v>0.53900000000000003</c:v>
                </c:pt>
                <c:pt idx="159">
                  <c:v>0.52700000000000002</c:v>
                </c:pt>
                <c:pt idx="160">
                  <c:v>0.53</c:v>
                </c:pt>
                <c:pt idx="161">
                  <c:v>0.52200000000000002</c:v>
                </c:pt>
                <c:pt idx="162">
                  <c:v>0.51500000000000001</c:v>
                </c:pt>
                <c:pt idx="163">
                  <c:v>0.52300000000000002</c:v>
                </c:pt>
                <c:pt idx="164">
                  <c:v>0.52600000000000002</c:v>
                </c:pt>
                <c:pt idx="165">
                  <c:v>0.51400000000000001</c:v>
                </c:pt>
                <c:pt idx="166">
                  <c:v>0.52400000000000002</c:v>
                </c:pt>
                <c:pt idx="167">
                  <c:v>0.52900000000000003</c:v>
                </c:pt>
                <c:pt idx="168">
                  <c:v>0.51900000000000002</c:v>
                </c:pt>
                <c:pt idx="169">
                  <c:v>0.52</c:v>
                </c:pt>
                <c:pt idx="170">
                  <c:v>0.51400000000000001</c:v>
                </c:pt>
                <c:pt idx="171">
                  <c:v>0.52299999999999991</c:v>
                </c:pt>
                <c:pt idx="172">
                  <c:v>0.54299999999999993</c:v>
                </c:pt>
                <c:pt idx="173">
                  <c:v>0.56099999999999994</c:v>
                </c:pt>
                <c:pt idx="174">
                  <c:v>0.56099999999999994</c:v>
                </c:pt>
                <c:pt idx="175">
                  <c:v>0.57299999999999995</c:v>
                </c:pt>
                <c:pt idx="176">
                  <c:v>0.61499999999999999</c:v>
                </c:pt>
                <c:pt idx="177">
                  <c:v>0.60600000000000009</c:v>
                </c:pt>
                <c:pt idx="178">
                  <c:v>0.49700000000000011</c:v>
                </c:pt>
                <c:pt idx="179">
                  <c:v>0.54399999999999993</c:v>
                </c:pt>
                <c:pt idx="180">
                  <c:v>0.57499999999999996</c:v>
                </c:pt>
                <c:pt idx="181">
                  <c:v>0.60099999999999998</c:v>
                </c:pt>
                <c:pt idx="182">
                  <c:v>0.624</c:v>
                </c:pt>
                <c:pt idx="183">
                  <c:v>0.625</c:v>
                </c:pt>
                <c:pt idx="184">
                  <c:v>0.66800000000000004</c:v>
                </c:pt>
                <c:pt idx="185">
                  <c:v>0.66999999999999993</c:v>
                </c:pt>
                <c:pt idx="186">
                  <c:v>0.70899999999999996</c:v>
                </c:pt>
                <c:pt idx="187">
                  <c:v>0.71200000000000008</c:v>
                </c:pt>
                <c:pt idx="188">
                  <c:v>0.71</c:v>
                </c:pt>
                <c:pt idx="189">
                  <c:v>0.69799999999999995</c:v>
                </c:pt>
                <c:pt idx="190">
                  <c:v>0.70100000000000007</c:v>
                </c:pt>
                <c:pt idx="191">
                  <c:v>0.71299999999999986</c:v>
                </c:pt>
                <c:pt idx="192">
                  <c:v>0.71100000000000008</c:v>
                </c:pt>
                <c:pt idx="193">
                  <c:v>0.72899999999999987</c:v>
                </c:pt>
                <c:pt idx="194">
                  <c:v>0.72899999999999987</c:v>
                </c:pt>
                <c:pt idx="195">
                  <c:v>0.748</c:v>
                </c:pt>
                <c:pt idx="196">
                  <c:v>0.74399999999999999</c:v>
                </c:pt>
                <c:pt idx="197">
                  <c:v>0.73100000000000009</c:v>
                </c:pt>
                <c:pt idx="198">
                  <c:v>0.7320000000000001</c:v>
                </c:pt>
                <c:pt idx="199">
                  <c:v>0.72700000000000009</c:v>
                </c:pt>
                <c:pt idx="200">
                  <c:v>0.73599999999999999</c:v>
                </c:pt>
                <c:pt idx="201">
                  <c:v>0.74600000000000011</c:v>
                </c:pt>
                <c:pt idx="202">
                  <c:v>0.72400000000000009</c:v>
                </c:pt>
                <c:pt idx="203">
                  <c:v>0.70000000000000007</c:v>
                </c:pt>
                <c:pt idx="204">
                  <c:v>0.69099999999999995</c:v>
                </c:pt>
                <c:pt idx="205">
                  <c:v>0.72799999999999998</c:v>
                </c:pt>
                <c:pt idx="206">
                  <c:v>0.71799999999999997</c:v>
                </c:pt>
                <c:pt idx="207">
                  <c:v>0.69599999999999995</c:v>
                </c:pt>
                <c:pt idx="208">
                  <c:v>0.69</c:v>
                </c:pt>
                <c:pt idx="209">
                  <c:v>0.66999999999999993</c:v>
                </c:pt>
                <c:pt idx="210">
                  <c:v>0.66399999999999992</c:v>
                </c:pt>
                <c:pt idx="211">
                  <c:v>0.64600000000000002</c:v>
                </c:pt>
                <c:pt idx="212">
                  <c:v>0.65600000000000003</c:v>
                </c:pt>
                <c:pt idx="213">
                  <c:v>0.64100000000000001</c:v>
                </c:pt>
                <c:pt idx="214">
                  <c:v>0.63600000000000012</c:v>
                </c:pt>
                <c:pt idx="215">
                  <c:v>0.64399999999999991</c:v>
                </c:pt>
                <c:pt idx="216">
                  <c:v>0.6419999999999999</c:v>
                </c:pt>
                <c:pt idx="217">
                  <c:v>0.65499999999999992</c:v>
                </c:pt>
                <c:pt idx="218">
                  <c:v>0.65999999999999992</c:v>
                </c:pt>
                <c:pt idx="219">
                  <c:v>0.62599999999999989</c:v>
                </c:pt>
                <c:pt idx="220">
                  <c:v>0.623</c:v>
                </c:pt>
                <c:pt idx="221">
                  <c:v>0.65400000000000003</c:v>
                </c:pt>
                <c:pt idx="222">
                  <c:v>0.64999999999999991</c:v>
                </c:pt>
                <c:pt idx="223">
                  <c:v>0.66399999999999992</c:v>
                </c:pt>
                <c:pt idx="224">
                  <c:v>0.66500000000000004</c:v>
                </c:pt>
                <c:pt idx="225">
                  <c:v>0.67999999999999994</c:v>
                </c:pt>
                <c:pt idx="226">
                  <c:v>0.70200000000000007</c:v>
                </c:pt>
                <c:pt idx="227">
                  <c:v>0.68199999999999994</c:v>
                </c:pt>
                <c:pt idx="228">
                  <c:v>0.67599999999999993</c:v>
                </c:pt>
                <c:pt idx="229">
                  <c:v>0.66500000000000004</c:v>
                </c:pt>
                <c:pt idx="230">
                  <c:v>0.65799999999999992</c:v>
                </c:pt>
                <c:pt idx="231">
                  <c:v>0.65900000000000003</c:v>
                </c:pt>
                <c:pt idx="232">
                  <c:v>0.63500000000000001</c:v>
                </c:pt>
                <c:pt idx="233">
                  <c:v>0.63700000000000001</c:v>
                </c:pt>
                <c:pt idx="234">
                  <c:v>0.61499999999999999</c:v>
                </c:pt>
                <c:pt idx="235">
                  <c:v>0.60099999999999998</c:v>
                </c:pt>
                <c:pt idx="236">
                  <c:v>0.61399999999999988</c:v>
                </c:pt>
                <c:pt idx="237">
                  <c:v>0.61199999999999988</c:v>
                </c:pt>
                <c:pt idx="238">
                  <c:v>0.60699999999999998</c:v>
                </c:pt>
                <c:pt idx="239">
                  <c:v>0.59699999999999998</c:v>
                </c:pt>
                <c:pt idx="240">
                  <c:v>0.6080000000000001</c:v>
                </c:pt>
                <c:pt idx="241">
                  <c:v>0.59899999999999998</c:v>
                </c:pt>
                <c:pt idx="242">
                  <c:v>0.59399999999999997</c:v>
                </c:pt>
                <c:pt idx="243">
                  <c:v>0.6100000000000001</c:v>
                </c:pt>
                <c:pt idx="244">
                  <c:v>0.6100000000000001</c:v>
                </c:pt>
                <c:pt idx="245">
                  <c:v>0.6100000000000001</c:v>
                </c:pt>
                <c:pt idx="246">
                  <c:v>0.60799999999999998</c:v>
                </c:pt>
                <c:pt idx="247">
                  <c:v>0.59599999999999997</c:v>
                </c:pt>
                <c:pt idx="248">
                  <c:v>0.59800000000000009</c:v>
                </c:pt>
                <c:pt idx="249">
                  <c:v>0.59800000000000009</c:v>
                </c:pt>
                <c:pt idx="250">
                  <c:v>0.59299999999999997</c:v>
                </c:pt>
                <c:pt idx="251">
                  <c:v>0.58499999999999996</c:v>
                </c:pt>
                <c:pt idx="252">
                  <c:v>0.60099999999999998</c:v>
                </c:pt>
                <c:pt idx="253">
                  <c:v>0.60799999999999998</c:v>
                </c:pt>
                <c:pt idx="254">
                  <c:v>0.58499999999999996</c:v>
                </c:pt>
                <c:pt idx="255">
                  <c:v>0.59499999999999997</c:v>
                </c:pt>
                <c:pt idx="256">
                  <c:v>0.60299999999999998</c:v>
                </c:pt>
                <c:pt idx="257">
                  <c:v>0.59199999999999997</c:v>
                </c:pt>
                <c:pt idx="258">
                  <c:v>0.58799999999999997</c:v>
                </c:pt>
                <c:pt idx="259">
                  <c:v>0.58099999999999996</c:v>
                </c:pt>
                <c:pt idx="260">
                  <c:v>0.60599999999999998</c:v>
                </c:pt>
                <c:pt idx="261">
                  <c:v>0.56000000000000005</c:v>
                </c:pt>
                <c:pt idx="262">
                  <c:v>0.56100000000000005</c:v>
                </c:pt>
                <c:pt idx="263">
                  <c:v>0.56500000000000006</c:v>
                </c:pt>
                <c:pt idx="264">
                  <c:v>0.56699999999999995</c:v>
                </c:pt>
                <c:pt idx="265">
                  <c:v>0.57800000000000007</c:v>
                </c:pt>
                <c:pt idx="266">
                  <c:v>0.57699999999999996</c:v>
                </c:pt>
                <c:pt idx="267">
                  <c:v>0.55299999999999994</c:v>
                </c:pt>
                <c:pt idx="268">
                  <c:v>0.54600000000000004</c:v>
                </c:pt>
                <c:pt idx="269">
                  <c:v>0.54200000000000004</c:v>
                </c:pt>
                <c:pt idx="270">
                  <c:v>0.52</c:v>
                </c:pt>
                <c:pt idx="271">
                  <c:v>0.52899999999999991</c:v>
                </c:pt>
                <c:pt idx="272">
                  <c:v>0.54099999999999993</c:v>
                </c:pt>
                <c:pt idx="273">
                  <c:v>0.53600000000000003</c:v>
                </c:pt>
                <c:pt idx="274">
                  <c:v>0.53899999999999992</c:v>
                </c:pt>
                <c:pt idx="275">
                  <c:v>0.54800000000000004</c:v>
                </c:pt>
                <c:pt idx="276">
                  <c:v>0.55800000000000005</c:v>
                </c:pt>
                <c:pt idx="277">
                  <c:v>0.55800000000000005</c:v>
                </c:pt>
                <c:pt idx="278">
                  <c:v>0.57899999999999996</c:v>
                </c:pt>
                <c:pt idx="279">
                  <c:v>0.59400000000000008</c:v>
                </c:pt>
                <c:pt idx="280">
                  <c:v>0.58200000000000007</c:v>
                </c:pt>
                <c:pt idx="281">
                  <c:v>0.56800000000000006</c:v>
                </c:pt>
                <c:pt idx="282">
                  <c:v>0.57200000000000006</c:v>
                </c:pt>
                <c:pt idx="283">
                  <c:v>0.55899999999999994</c:v>
                </c:pt>
                <c:pt idx="284">
                  <c:v>0.53899999999999992</c:v>
                </c:pt>
                <c:pt idx="285">
                  <c:v>0.53800000000000003</c:v>
                </c:pt>
                <c:pt idx="286">
                  <c:v>0.52800000000000002</c:v>
                </c:pt>
                <c:pt idx="287">
                  <c:v>0.52699999999999991</c:v>
                </c:pt>
                <c:pt idx="288">
                  <c:v>0.53800000000000003</c:v>
                </c:pt>
                <c:pt idx="289">
                  <c:v>0.52800000000000002</c:v>
                </c:pt>
                <c:pt idx="290">
                  <c:v>0.53</c:v>
                </c:pt>
                <c:pt idx="291">
                  <c:v>0.53099999999999992</c:v>
                </c:pt>
                <c:pt idx="292">
                  <c:v>0.52399999999999991</c:v>
                </c:pt>
                <c:pt idx="293">
                  <c:v>0.52500000000000002</c:v>
                </c:pt>
                <c:pt idx="294">
                  <c:v>0.55599999999999994</c:v>
                </c:pt>
                <c:pt idx="295">
                  <c:v>0.55599999999999994</c:v>
                </c:pt>
                <c:pt idx="296">
                  <c:v>0.57099999999999995</c:v>
                </c:pt>
                <c:pt idx="297">
                  <c:v>0.58299999999999996</c:v>
                </c:pt>
                <c:pt idx="298">
                  <c:v>0.58299999999999996</c:v>
                </c:pt>
                <c:pt idx="299">
                  <c:v>0.58899999999999997</c:v>
                </c:pt>
                <c:pt idx="300">
                  <c:v>0.59199999999999997</c:v>
                </c:pt>
                <c:pt idx="301">
                  <c:v>0.61199999999999999</c:v>
                </c:pt>
                <c:pt idx="302">
                  <c:v>0.59899999999999998</c:v>
                </c:pt>
                <c:pt idx="303">
                  <c:v>0.61399999999999999</c:v>
                </c:pt>
                <c:pt idx="304">
                  <c:v>0.61399999999999999</c:v>
                </c:pt>
                <c:pt idx="305">
                  <c:v>0.60899999999999999</c:v>
                </c:pt>
                <c:pt idx="306">
                  <c:v>0.61099999999999999</c:v>
                </c:pt>
                <c:pt idx="307">
                  <c:v>0.60699999999999998</c:v>
                </c:pt>
                <c:pt idx="308">
                  <c:v>0.61099999999999999</c:v>
                </c:pt>
                <c:pt idx="309">
                  <c:v>0.58500000000000008</c:v>
                </c:pt>
                <c:pt idx="310">
                  <c:v>0.61399999999999999</c:v>
                </c:pt>
                <c:pt idx="311">
                  <c:v>0.65</c:v>
                </c:pt>
                <c:pt idx="312">
                  <c:v>0.65799999999999992</c:v>
                </c:pt>
                <c:pt idx="313">
                  <c:v>0.66499999999999992</c:v>
                </c:pt>
                <c:pt idx="314">
                  <c:v>0.66499999999999992</c:v>
                </c:pt>
                <c:pt idx="315">
                  <c:v>0.67799999999999994</c:v>
                </c:pt>
                <c:pt idx="316">
                  <c:v>0.65399999999999991</c:v>
                </c:pt>
                <c:pt idx="317">
                  <c:v>0.629</c:v>
                </c:pt>
                <c:pt idx="318">
                  <c:v>0.63100000000000001</c:v>
                </c:pt>
                <c:pt idx="319">
                  <c:v>0.63300000000000001</c:v>
                </c:pt>
                <c:pt idx="320">
                  <c:v>0.60599999999999998</c:v>
                </c:pt>
                <c:pt idx="321">
                  <c:v>0.57999999999999996</c:v>
                </c:pt>
                <c:pt idx="322">
                  <c:v>0.57599999999999996</c:v>
                </c:pt>
                <c:pt idx="323">
                  <c:v>0.56699999999999995</c:v>
                </c:pt>
                <c:pt idx="324">
                  <c:v>0.58699999999999997</c:v>
                </c:pt>
                <c:pt idx="325">
                  <c:v>0.58699999999999997</c:v>
                </c:pt>
                <c:pt idx="326">
                  <c:v>0.55999999999999994</c:v>
                </c:pt>
                <c:pt idx="327">
                  <c:v>0.56099999999999994</c:v>
                </c:pt>
                <c:pt idx="328">
                  <c:v>0.56699999999999995</c:v>
                </c:pt>
                <c:pt idx="329">
                  <c:v>0.56699999999999995</c:v>
                </c:pt>
                <c:pt idx="330">
                  <c:v>0.56299999999999994</c:v>
                </c:pt>
                <c:pt idx="331">
                  <c:v>0.56399999999999995</c:v>
                </c:pt>
                <c:pt idx="332">
                  <c:v>0.56399999999999995</c:v>
                </c:pt>
                <c:pt idx="333">
                  <c:v>0.56399999999999995</c:v>
                </c:pt>
              </c:numCache>
            </c:numRef>
          </c:val>
          <c:smooth val="0"/>
          <c:extLst>
            <c:ext xmlns:c16="http://schemas.microsoft.com/office/drawing/2014/chart" uri="{C3380CC4-5D6E-409C-BE32-E72D297353CC}">
              <c16:uniqueId val="{00000001-108C-4E8A-9F88-6CA3BAD7C0EC}"/>
            </c:ext>
          </c:extLst>
        </c:ser>
        <c:ser>
          <c:idx val="3"/>
          <c:order val="2"/>
          <c:tx>
            <c:strRef>
              <c:f>'Figure 1.9.1'!$Y$2</c:f>
              <c:strCache>
                <c:ptCount val="1"/>
                <c:pt idx="0">
                  <c:v>United Kingdom</c:v>
                </c:pt>
              </c:strCache>
            </c:strRef>
          </c:tx>
          <c:spPr>
            <a:ln w="38100" cap="rnd">
              <a:solidFill>
                <a:srgbClr val="FFC000">
                  <a:alpha val="80000"/>
                </a:srgbClr>
              </a:solidFill>
              <a:prstDash val="sysDash"/>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1.9.1'!$Y$4:$Y$337</c:f>
              <c:numCache>
                <c:formatCode>General</c:formatCode>
                <c:ptCount val="334"/>
                <c:pt idx="0">
                  <c:v>0.7484999999999995</c:v>
                </c:pt>
                <c:pt idx="1">
                  <c:v>0.79109999999999969</c:v>
                </c:pt>
                <c:pt idx="2">
                  <c:v>0.6480999999999999</c:v>
                </c:pt>
                <c:pt idx="3">
                  <c:v>0.62380000000000013</c:v>
                </c:pt>
                <c:pt idx="4">
                  <c:v>0.51880000000000015</c:v>
                </c:pt>
                <c:pt idx="5">
                  <c:v>0.51379999999999981</c:v>
                </c:pt>
                <c:pt idx="6">
                  <c:v>0.47530000000000072</c:v>
                </c:pt>
                <c:pt idx="7">
                  <c:v>0.46259999999999918</c:v>
                </c:pt>
                <c:pt idx="8">
                  <c:v>0.48119999999999941</c:v>
                </c:pt>
                <c:pt idx="9">
                  <c:v>0.50169999999999959</c:v>
                </c:pt>
                <c:pt idx="10">
                  <c:v>0.51440000000000019</c:v>
                </c:pt>
                <c:pt idx="11">
                  <c:v>0.44710000000000072</c:v>
                </c:pt>
                <c:pt idx="12">
                  <c:v>0.45530000000000032</c:v>
                </c:pt>
                <c:pt idx="13">
                  <c:v>0.45520000000000049</c:v>
                </c:pt>
                <c:pt idx="14">
                  <c:v>0.45179999999999948</c:v>
                </c:pt>
                <c:pt idx="15">
                  <c:v>0.41009999999999991</c:v>
                </c:pt>
                <c:pt idx="16">
                  <c:v>0.42949999999999999</c:v>
                </c:pt>
                <c:pt idx="17">
                  <c:v>0.44670000000000082</c:v>
                </c:pt>
                <c:pt idx="18">
                  <c:v>0.44960000000000022</c:v>
                </c:pt>
                <c:pt idx="19">
                  <c:v>0.48999999999999932</c:v>
                </c:pt>
                <c:pt idx="20">
                  <c:v>0.49090000000000078</c:v>
                </c:pt>
                <c:pt idx="21">
                  <c:v>0.50419999999999998</c:v>
                </c:pt>
                <c:pt idx="22">
                  <c:v>0.50559999999999938</c:v>
                </c:pt>
                <c:pt idx="23">
                  <c:v>0.45310000000000011</c:v>
                </c:pt>
                <c:pt idx="24">
                  <c:v>0.43919999999999959</c:v>
                </c:pt>
                <c:pt idx="25">
                  <c:v>0.44460000000000027</c:v>
                </c:pt>
                <c:pt idx="26">
                  <c:v>0.41199999999999992</c:v>
                </c:pt>
                <c:pt idx="27">
                  <c:v>0.35630000000000012</c:v>
                </c:pt>
                <c:pt idx="28">
                  <c:v>0.3501000000000003</c:v>
                </c:pt>
                <c:pt idx="29">
                  <c:v>0.31030000000000069</c:v>
                </c:pt>
                <c:pt idx="30">
                  <c:v>0.33619999999999978</c:v>
                </c:pt>
                <c:pt idx="31">
                  <c:v>0.33129999999999971</c:v>
                </c:pt>
                <c:pt idx="32">
                  <c:v>0.33889999999999981</c:v>
                </c:pt>
                <c:pt idx="33">
                  <c:v>0.34050000000000052</c:v>
                </c:pt>
                <c:pt idx="34">
                  <c:v>0.34630000000000027</c:v>
                </c:pt>
                <c:pt idx="35">
                  <c:v>0.34639999999999921</c:v>
                </c:pt>
                <c:pt idx="36">
                  <c:v>0.33790000000000031</c:v>
                </c:pt>
                <c:pt idx="37">
                  <c:v>0.31930000000000008</c:v>
                </c:pt>
                <c:pt idx="38">
                  <c:v>0.32739999999999991</c:v>
                </c:pt>
                <c:pt idx="39">
                  <c:v>0.30499999999999972</c:v>
                </c:pt>
                <c:pt idx="40">
                  <c:v>0.31599999999999978</c:v>
                </c:pt>
                <c:pt idx="41">
                  <c:v>0.34949999999999992</c:v>
                </c:pt>
                <c:pt idx="42">
                  <c:v>0.32700000000000001</c:v>
                </c:pt>
                <c:pt idx="43">
                  <c:v>0.32030000000000047</c:v>
                </c:pt>
                <c:pt idx="44">
                  <c:v>0.3138999999999994</c:v>
                </c:pt>
                <c:pt idx="45">
                  <c:v>0.31729999999999953</c:v>
                </c:pt>
                <c:pt idx="46">
                  <c:v>0.29219999999999929</c:v>
                </c:pt>
                <c:pt idx="47">
                  <c:v>0.34539999999999971</c:v>
                </c:pt>
                <c:pt idx="48">
                  <c:v>0.32850000000000001</c:v>
                </c:pt>
                <c:pt idx="49">
                  <c:v>0.32509999999999989</c:v>
                </c:pt>
                <c:pt idx="50">
                  <c:v>0.30820000000000031</c:v>
                </c:pt>
                <c:pt idx="51">
                  <c:v>0.29559999999999942</c:v>
                </c:pt>
                <c:pt idx="52">
                  <c:v>0.30839999999999979</c:v>
                </c:pt>
                <c:pt idx="53">
                  <c:v>0.30269999999999969</c:v>
                </c:pt>
                <c:pt idx="54">
                  <c:v>0.30740000000000028</c:v>
                </c:pt>
                <c:pt idx="55">
                  <c:v>0.3169000000000004</c:v>
                </c:pt>
                <c:pt idx="56">
                  <c:v>0.28320000000000078</c:v>
                </c:pt>
                <c:pt idx="57">
                  <c:v>0.26020000000000021</c:v>
                </c:pt>
                <c:pt idx="58">
                  <c:v>0.28840000000000021</c:v>
                </c:pt>
                <c:pt idx="59">
                  <c:v>0.2898000000000005</c:v>
                </c:pt>
                <c:pt idx="60">
                  <c:v>0.30200000000000049</c:v>
                </c:pt>
                <c:pt idx="61">
                  <c:v>0.27090000000000009</c:v>
                </c:pt>
                <c:pt idx="62">
                  <c:v>0.29189999999999999</c:v>
                </c:pt>
                <c:pt idx="63">
                  <c:v>0.29340000000000011</c:v>
                </c:pt>
                <c:pt idx="64">
                  <c:v>0.30469999999999953</c:v>
                </c:pt>
                <c:pt idx="65">
                  <c:v>0.2995000000000001</c:v>
                </c:pt>
                <c:pt idx="66">
                  <c:v>0.28699999999999992</c:v>
                </c:pt>
                <c:pt idx="67">
                  <c:v>0.21739999999999959</c:v>
                </c:pt>
                <c:pt idx="68">
                  <c:v>0.18070000000000069</c:v>
                </c:pt>
                <c:pt idx="69">
                  <c:v>0.17499999999999979</c:v>
                </c:pt>
                <c:pt idx="70">
                  <c:v>0.19059999999999991</c:v>
                </c:pt>
                <c:pt idx="71">
                  <c:v>0.18900000000000011</c:v>
                </c:pt>
                <c:pt idx="72">
                  <c:v>0.1890999999999998</c:v>
                </c:pt>
                <c:pt idx="73">
                  <c:v>0.17459999999999989</c:v>
                </c:pt>
                <c:pt idx="74">
                  <c:v>0.18269999999999961</c:v>
                </c:pt>
                <c:pt idx="75">
                  <c:v>0.17889999999999961</c:v>
                </c:pt>
                <c:pt idx="76">
                  <c:v>0.17509999999999959</c:v>
                </c:pt>
                <c:pt idx="77">
                  <c:v>0.17509999999999959</c:v>
                </c:pt>
                <c:pt idx="78">
                  <c:v>0.1675000000000004</c:v>
                </c:pt>
                <c:pt idx="79">
                  <c:v>0.16500000000000001</c:v>
                </c:pt>
                <c:pt idx="80">
                  <c:v>0.1593</c:v>
                </c:pt>
                <c:pt idx="81">
                  <c:v>9.9900000000000766E-2</c:v>
                </c:pt>
                <c:pt idx="82">
                  <c:v>7.4200000000000266E-2</c:v>
                </c:pt>
                <c:pt idx="83">
                  <c:v>8.8999999999999524E-2</c:v>
                </c:pt>
                <c:pt idx="84">
                  <c:v>0.10770000000000041</c:v>
                </c:pt>
                <c:pt idx="85">
                  <c:v>9.2000000000000526E-2</c:v>
                </c:pt>
                <c:pt idx="86">
                  <c:v>6.9500000000000561E-2</c:v>
                </c:pt>
                <c:pt idx="87">
                  <c:v>4.8700000000000188E-2</c:v>
                </c:pt>
                <c:pt idx="88">
                  <c:v>2.529999999999966E-2</c:v>
                </c:pt>
                <c:pt idx="89">
                  <c:v>1.790000000000003E-2</c:v>
                </c:pt>
                <c:pt idx="90">
                  <c:v>9.9000000000000199E-3</c:v>
                </c:pt>
                <c:pt idx="91">
                  <c:v>1.689999999999969E-2</c:v>
                </c:pt>
                <c:pt idx="92">
                  <c:v>2.1099999999999671E-2</c:v>
                </c:pt>
                <c:pt idx="93">
                  <c:v>8.49999999999973E-3</c:v>
                </c:pt>
                <c:pt idx="94">
                  <c:v>1.0299999999999979E-2</c:v>
                </c:pt>
                <c:pt idx="95">
                  <c:v>1.000000000000334E-3</c:v>
                </c:pt>
                <c:pt idx="96">
                  <c:v>-7.3999999999996291E-3</c:v>
                </c:pt>
                <c:pt idx="97">
                  <c:v>2.2599999999999731E-2</c:v>
                </c:pt>
                <c:pt idx="98">
                  <c:v>2.410000000000068E-2</c:v>
                </c:pt>
                <c:pt idx="99">
                  <c:v>6.5000000000000391E-2</c:v>
                </c:pt>
                <c:pt idx="100">
                  <c:v>6.2700000000000422E-2</c:v>
                </c:pt>
                <c:pt idx="101">
                  <c:v>6.8200000000000038E-2</c:v>
                </c:pt>
                <c:pt idx="102">
                  <c:v>3.5999999999999588E-2</c:v>
                </c:pt>
                <c:pt idx="103">
                  <c:v>5.1699999999999413E-2</c:v>
                </c:pt>
                <c:pt idx="104">
                  <c:v>7.6100000000000279E-2</c:v>
                </c:pt>
                <c:pt idx="105">
                  <c:v>6.4000000000000057E-2</c:v>
                </c:pt>
                <c:pt idx="106">
                  <c:v>3.7200000000000337E-2</c:v>
                </c:pt>
                <c:pt idx="107">
                  <c:v>4.7000000000005926E-3</c:v>
                </c:pt>
                <c:pt idx="108">
                  <c:v>1.480000000000015E-2</c:v>
                </c:pt>
                <c:pt idx="109">
                  <c:v>1.2599999999999939E-2</c:v>
                </c:pt>
                <c:pt idx="110">
                  <c:v>5.4299999999999571E-2</c:v>
                </c:pt>
                <c:pt idx="111">
                  <c:v>5.5800000000000523E-2</c:v>
                </c:pt>
                <c:pt idx="112">
                  <c:v>2.2399999999999309E-2</c:v>
                </c:pt>
                <c:pt idx="113">
                  <c:v>2.8199999999999999E-2</c:v>
                </c:pt>
                <c:pt idx="114">
                  <c:v>2.2300000000000431E-2</c:v>
                </c:pt>
                <c:pt idx="115">
                  <c:v>1.720000000000077E-2</c:v>
                </c:pt>
                <c:pt idx="116">
                  <c:v>4.4399999999999551E-2</c:v>
                </c:pt>
                <c:pt idx="117">
                  <c:v>6.0800000000000409E-2</c:v>
                </c:pt>
                <c:pt idx="118">
                  <c:v>5.0300000000000011E-2</c:v>
                </c:pt>
                <c:pt idx="119">
                  <c:v>7.1499999999999453E-2</c:v>
                </c:pt>
                <c:pt idx="120">
                  <c:v>9.6300000000000274E-2</c:v>
                </c:pt>
                <c:pt idx="121">
                  <c:v>0.1093000000000002</c:v>
                </c:pt>
                <c:pt idx="122">
                  <c:v>9.7199999999999953E-2</c:v>
                </c:pt>
                <c:pt idx="123">
                  <c:v>9.2900000000000205E-2</c:v>
                </c:pt>
                <c:pt idx="124">
                  <c:v>6.2200000000000262E-2</c:v>
                </c:pt>
                <c:pt idx="125">
                  <c:v>6.3600000000000101E-2</c:v>
                </c:pt>
                <c:pt idx="126">
                  <c:v>4.7600000000000087E-2</c:v>
                </c:pt>
                <c:pt idx="127">
                  <c:v>3.420000000000023E-2</c:v>
                </c:pt>
                <c:pt idx="128">
                  <c:v>6.050000000000022E-2</c:v>
                </c:pt>
                <c:pt idx="129">
                  <c:v>3.8400000000000212E-2</c:v>
                </c:pt>
                <c:pt idx="130">
                  <c:v>2.610000000000046E-2</c:v>
                </c:pt>
                <c:pt idx="131">
                  <c:v>-5.7999999999998053E-3</c:v>
                </c:pt>
                <c:pt idx="132">
                  <c:v>-6.1999999999997613E-3</c:v>
                </c:pt>
                <c:pt idx="133">
                  <c:v>-1.230000000000064E-2</c:v>
                </c:pt>
                <c:pt idx="134">
                  <c:v>-4.6999999999997044E-3</c:v>
                </c:pt>
                <c:pt idx="135">
                  <c:v>4.9799999999999837E-2</c:v>
                </c:pt>
                <c:pt idx="136">
                  <c:v>1.060000000000016E-2</c:v>
                </c:pt>
                <c:pt idx="137">
                  <c:v>-1.140000000000008E-2</c:v>
                </c:pt>
                <c:pt idx="138">
                  <c:v>2.3900000000000251E-2</c:v>
                </c:pt>
                <c:pt idx="139">
                  <c:v>4.0099999999999802E-2</c:v>
                </c:pt>
                <c:pt idx="140">
                  <c:v>4.9500000000000099E-2</c:v>
                </c:pt>
                <c:pt idx="141">
                  <c:v>3.120000000000012E-2</c:v>
                </c:pt>
                <c:pt idx="142">
                  <c:v>2.4599999999999959E-2</c:v>
                </c:pt>
                <c:pt idx="143">
                  <c:v>1.0399999999999739E-2</c:v>
                </c:pt>
                <c:pt idx="144">
                  <c:v>-1.8200000000000219E-2</c:v>
                </c:pt>
                <c:pt idx="145">
                  <c:v>-2.6899999999999921E-2</c:v>
                </c:pt>
                <c:pt idx="146">
                  <c:v>-5.500000000000016E-2</c:v>
                </c:pt>
                <c:pt idx="147">
                  <c:v>-5.3199999999999907E-2</c:v>
                </c:pt>
                <c:pt idx="148">
                  <c:v>-2.7499999999999861E-2</c:v>
                </c:pt>
                <c:pt idx="149">
                  <c:v>-3.0100000000000019E-2</c:v>
                </c:pt>
                <c:pt idx="150">
                  <c:v>-3.479999999999972E-2</c:v>
                </c:pt>
                <c:pt idx="151">
                  <c:v>-2.720000000000011E-2</c:v>
                </c:pt>
                <c:pt idx="152">
                  <c:v>-3.8100000000000023E-2</c:v>
                </c:pt>
                <c:pt idx="153">
                  <c:v>-2.979999999999983E-2</c:v>
                </c:pt>
                <c:pt idx="154">
                  <c:v>-6.5199999999999925E-2</c:v>
                </c:pt>
                <c:pt idx="155">
                  <c:v>-8.3099999999999952E-2</c:v>
                </c:pt>
                <c:pt idx="156">
                  <c:v>-9.3000000000000416E-2</c:v>
                </c:pt>
                <c:pt idx="157">
                  <c:v>-8.9599999999999902E-2</c:v>
                </c:pt>
                <c:pt idx="158">
                  <c:v>-6.4899999999999736E-2</c:v>
                </c:pt>
                <c:pt idx="159">
                  <c:v>-8.9900000000000091E-2</c:v>
                </c:pt>
                <c:pt idx="160">
                  <c:v>-9.160000000000057E-2</c:v>
                </c:pt>
                <c:pt idx="161">
                  <c:v>-0.1108000000000002</c:v>
                </c:pt>
                <c:pt idx="162">
                  <c:v>-0.10879999999999999</c:v>
                </c:pt>
                <c:pt idx="163">
                  <c:v>6.8600000000000008E-2</c:v>
                </c:pt>
                <c:pt idx="164">
                  <c:v>0.246</c:v>
                </c:pt>
                <c:pt idx="165">
                  <c:v>0.24969999999999981</c:v>
                </c:pt>
                <c:pt idx="166">
                  <c:v>0.23519999999999991</c:v>
                </c:pt>
                <c:pt idx="167">
                  <c:v>0.23120000000000029</c:v>
                </c:pt>
                <c:pt idx="168">
                  <c:v>0.2399</c:v>
                </c:pt>
                <c:pt idx="169">
                  <c:v>0.2594000000000003</c:v>
                </c:pt>
                <c:pt idx="170">
                  <c:v>0.2865000000000002</c:v>
                </c:pt>
                <c:pt idx="171">
                  <c:v>0.27770000000000028</c:v>
                </c:pt>
                <c:pt idx="172">
                  <c:v>0.29399999999999959</c:v>
                </c:pt>
                <c:pt idx="173">
                  <c:v>0.29329999999999989</c:v>
                </c:pt>
                <c:pt idx="174">
                  <c:v>0.31399999999999961</c:v>
                </c:pt>
                <c:pt idx="175">
                  <c:v>0.33389999999999992</c:v>
                </c:pt>
                <c:pt idx="176">
                  <c:v>0.3113999999999999</c:v>
                </c:pt>
                <c:pt idx="177">
                  <c:v>0.26679999999999993</c:v>
                </c:pt>
                <c:pt idx="178">
                  <c:v>0.26679999999999993</c:v>
                </c:pt>
                <c:pt idx="179">
                  <c:v>0.23830000000000021</c:v>
                </c:pt>
                <c:pt idx="180">
                  <c:v>0.17799999999999991</c:v>
                </c:pt>
                <c:pt idx="181">
                  <c:v>0.16300000000000031</c:v>
                </c:pt>
                <c:pt idx="182">
                  <c:v>0.17550000000000041</c:v>
                </c:pt>
                <c:pt idx="183">
                  <c:v>0.18660000000000029</c:v>
                </c:pt>
                <c:pt idx="184">
                  <c:v>0.19689999999999991</c:v>
                </c:pt>
                <c:pt idx="185">
                  <c:v>0.19570000000000001</c:v>
                </c:pt>
                <c:pt idx="186">
                  <c:v>0.1828000000000003</c:v>
                </c:pt>
                <c:pt idx="187">
                  <c:v>0.1191000000000004</c:v>
                </c:pt>
                <c:pt idx="188">
                  <c:v>0.1153000000000004</c:v>
                </c:pt>
                <c:pt idx="189">
                  <c:v>0.14099999999999999</c:v>
                </c:pt>
                <c:pt idx="190">
                  <c:v>9.829999999999961E-2</c:v>
                </c:pt>
                <c:pt idx="191">
                  <c:v>8.2699999999999996E-2</c:v>
                </c:pt>
                <c:pt idx="192">
                  <c:v>8.3400000000000141E-2</c:v>
                </c:pt>
                <c:pt idx="193">
                  <c:v>5.3499999999999659E-2</c:v>
                </c:pt>
                <c:pt idx="194">
                  <c:v>3.9799999999999613E-2</c:v>
                </c:pt>
                <c:pt idx="195">
                  <c:v>2.4900000000000588E-2</c:v>
                </c:pt>
                <c:pt idx="196">
                  <c:v>1.679999999999993E-2</c:v>
                </c:pt>
                <c:pt idx="197">
                  <c:v>4.4299999999999777E-2</c:v>
                </c:pt>
                <c:pt idx="198">
                  <c:v>3.199999999999648E-3</c:v>
                </c:pt>
                <c:pt idx="199">
                  <c:v>8.3999999999999631E-3</c:v>
                </c:pt>
                <c:pt idx="200">
                  <c:v>1.7299999999999649E-2</c:v>
                </c:pt>
                <c:pt idx="201">
                  <c:v>1.8699999999999939E-2</c:v>
                </c:pt>
                <c:pt idx="202">
                  <c:v>7.5899999999999856E-2</c:v>
                </c:pt>
                <c:pt idx="203">
                  <c:v>0.1019000000000005</c:v>
                </c:pt>
                <c:pt idx="204">
                  <c:v>-2.479999999999993E-2</c:v>
                </c:pt>
                <c:pt idx="205">
                  <c:v>-9.1899999999999871E-2</c:v>
                </c:pt>
                <c:pt idx="206">
                  <c:v>-9.7500000000000142E-2</c:v>
                </c:pt>
                <c:pt idx="207">
                  <c:v>-0.1201999999999996</c:v>
                </c:pt>
                <c:pt idx="208">
                  <c:v>-9.9999999999999645E-2</c:v>
                </c:pt>
                <c:pt idx="209">
                  <c:v>-8.1999999999999851E-2</c:v>
                </c:pt>
                <c:pt idx="210">
                  <c:v>-8.370000000000033E-2</c:v>
                </c:pt>
                <c:pt idx="211">
                  <c:v>-0.1069000000000004</c:v>
                </c:pt>
                <c:pt idx="212">
                  <c:v>-8.7199999999999278E-2</c:v>
                </c:pt>
                <c:pt idx="213">
                  <c:v>-8.680000000000021E-2</c:v>
                </c:pt>
                <c:pt idx="214">
                  <c:v>-0.1020000000000003</c:v>
                </c:pt>
                <c:pt idx="215">
                  <c:v>-7.7500000000000568E-2</c:v>
                </c:pt>
                <c:pt idx="216">
                  <c:v>-7.6999999999999957E-2</c:v>
                </c:pt>
                <c:pt idx="217">
                  <c:v>-6.2399999999999338E-2</c:v>
                </c:pt>
                <c:pt idx="218">
                  <c:v>-7.2799999999999976E-2</c:v>
                </c:pt>
                <c:pt idx="219">
                  <c:v>-0.1081999999999992</c:v>
                </c:pt>
                <c:pt idx="220">
                  <c:v>-0.13489999999999999</c:v>
                </c:pt>
                <c:pt idx="221">
                  <c:v>-0.17159999999999981</c:v>
                </c:pt>
                <c:pt idx="222">
                  <c:v>-0.15910000000000049</c:v>
                </c:pt>
                <c:pt idx="223">
                  <c:v>-0.1190999999999995</c:v>
                </c:pt>
                <c:pt idx="224">
                  <c:v>-6.5500000000000114E-2</c:v>
                </c:pt>
                <c:pt idx="225">
                  <c:v>-0.11179999999999971</c:v>
                </c:pt>
                <c:pt idx="226">
                  <c:v>-0.1487999999999996</c:v>
                </c:pt>
                <c:pt idx="227">
                  <c:v>-0.21309999999999979</c:v>
                </c:pt>
                <c:pt idx="228">
                  <c:v>-0.22109999999999985</c:v>
                </c:pt>
                <c:pt idx="229">
                  <c:v>-0.22909999999999989</c:v>
                </c:pt>
                <c:pt idx="230">
                  <c:v>-0.23319999999999921</c:v>
                </c:pt>
                <c:pt idx="231">
                  <c:v>-0.20950000000000021</c:v>
                </c:pt>
                <c:pt idx="232">
                  <c:v>-0.1671000000000005</c:v>
                </c:pt>
                <c:pt idx="233">
                  <c:v>-0.1649000000000003</c:v>
                </c:pt>
                <c:pt idx="234">
                  <c:v>-0.17390000000000061</c:v>
                </c:pt>
                <c:pt idx="235">
                  <c:v>-0.18719999999999981</c:v>
                </c:pt>
                <c:pt idx="236">
                  <c:v>-0.16969999999999971</c:v>
                </c:pt>
                <c:pt idx="237">
                  <c:v>-0.13719999999999999</c:v>
                </c:pt>
                <c:pt idx="238">
                  <c:v>-0.14380000000000059</c:v>
                </c:pt>
                <c:pt idx="239">
                  <c:v>-0.13189999999999991</c:v>
                </c:pt>
                <c:pt idx="240">
                  <c:v>-0.1158000000000001</c:v>
                </c:pt>
                <c:pt idx="241">
                  <c:v>-0.16060000000000049</c:v>
                </c:pt>
                <c:pt idx="242">
                  <c:v>-0.17499999999999979</c:v>
                </c:pt>
                <c:pt idx="243">
                  <c:v>-0.12739999999999971</c:v>
                </c:pt>
                <c:pt idx="244">
                  <c:v>-0.1273</c:v>
                </c:pt>
                <c:pt idx="245">
                  <c:v>-0.13209999999999941</c:v>
                </c:pt>
                <c:pt idx="246">
                  <c:v>-0.13250000000000031</c:v>
                </c:pt>
                <c:pt idx="247">
                  <c:v>-0.14839999999999959</c:v>
                </c:pt>
                <c:pt idx="248">
                  <c:v>-0.15010000000000009</c:v>
                </c:pt>
                <c:pt idx="249">
                  <c:v>-0.14500000000000049</c:v>
                </c:pt>
                <c:pt idx="250">
                  <c:v>-0.1097999999999999</c:v>
                </c:pt>
                <c:pt idx="251">
                  <c:v>-0.1044999999999998</c:v>
                </c:pt>
                <c:pt idx="252">
                  <c:v>-0.1018999999999997</c:v>
                </c:pt>
                <c:pt idx="253">
                  <c:v>-0.1071</c:v>
                </c:pt>
                <c:pt idx="254">
                  <c:v>-0.14469999999999941</c:v>
                </c:pt>
                <c:pt idx="255">
                  <c:v>-0.19139999999999979</c:v>
                </c:pt>
                <c:pt idx="256">
                  <c:v>-0.19139999999999979</c:v>
                </c:pt>
                <c:pt idx="257">
                  <c:v>-0.16479999999999961</c:v>
                </c:pt>
                <c:pt idx="258">
                  <c:v>-0.1593</c:v>
                </c:pt>
                <c:pt idx="259">
                  <c:v>-0.20300000000000029</c:v>
                </c:pt>
                <c:pt idx="260">
                  <c:v>-0.1921999999999997</c:v>
                </c:pt>
                <c:pt idx="261">
                  <c:v>-0.1909000000000001</c:v>
                </c:pt>
                <c:pt idx="262">
                  <c:v>-0.16880000000000009</c:v>
                </c:pt>
                <c:pt idx="263">
                  <c:v>-0.1425000000000001</c:v>
                </c:pt>
                <c:pt idx="264">
                  <c:v>-0.15030000000000049</c:v>
                </c:pt>
                <c:pt idx="265">
                  <c:v>-0.157</c:v>
                </c:pt>
                <c:pt idx="266">
                  <c:v>-0.15189999999999951</c:v>
                </c:pt>
                <c:pt idx="267">
                  <c:v>-0.14809999999999951</c:v>
                </c:pt>
                <c:pt idx="268">
                  <c:v>-0.18984999999999946</c:v>
                </c:pt>
                <c:pt idx="269">
                  <c:v>-0.23159999999999939</c:v>
                </c:pt>
                <c:pt idx="270">
                  <c:v>-0.23159999999999981</c:v>
                </c:pt>
                <c:pt idx="271">
                  <c:v>-0.2078999999999995</c:v>
                </c:pt>
                <c:pt idx="272">
                  <c:v>-0.20400000000000021</c:v>
                </c:pt>
                <c:pt idx="273">
                  <c:v>-0.18820000000000009</c:v>
                </c:pt>
                <c:pt idx="274">
                  <c:v>-0.1888000000000005</c:v>
                </c:pt>
                <c:pt idx="275">
                  <c:v>-0.17530000000000001</c:v>
                </c:pt>
                <c:pt idx="276">
                  <c:v>-0.20230000000000009</c:v>
                </c:pt>
                <c:pt idx="277">
                  <c:v>-0.19649999999999951</c:v>
                </c:pt>
                <c:pt idx="278">
                  <c:v>-0.20280000000000081</c:v>
                </c:pt>
                <c:pt idx="279">
                  <c:v>-0.21830000000000019</c:v>
                </c:pt>
                <c:pt idx="280">
                  <c:v>-0.2179000000000002</c:v>
                </c:pt>
                <c:pt idx="281">
                  <c:v>-0.2408000000000001</c:v>
                </c:pt>
                <c:pt idx="282">
                  <c:v>-0.26089999999999991</c:v>
                </c:pt>
                <c:pt idx="283">
                  <c:v>-0.25750000000000028</c:v>
                </c:pt>
                <c:pt idx="284">
                  <c:v>-0.2641</c:v>
                </c:pt>
                <c:pt idx="285">
                  <c:v>-0.28449999999999998</c:v>
                </c:pt>
                <c:pt idx="286">
                  <c:v>-0.25169999999999998</c:v>
                </c:pt>
                <c:pt idx="287">
                  <c:v>-0.26579999999999959</c:v>
                </c:pt>
                <c:pt idx="288">
                  <c:v>-0.18879999999999961</c:v>
                </c:pt>
                <c:pt idx="289">
                  <c:v>-0.1639999999999997</c:v>
                </c:pt>
                <c:pt idx="290">
                  <c:v>-0.16270000000000009</c:v>
                </c:pt>
                <c:pt idx="291">
                  <c:v>-0.14660000000000031</c:v>
                </c:pt>
                <c:pt idx="292">
                  <c:v>-0.14579999999999951</c:v>
                </c:pt>
                <c:pt idx="293">
                  <c:v>-0.1417999999999999</c:v>
                </c:pt>
                <c:pt idx="294">
                  <c:v>-0.48770000000000019</c:v>
                </c:pt>
                <c:pt idx="295">
                  <c:v>-0.48690000000000028</c:v>
                </c:pt>
                <c:pt idx="296">
                  <c:v>-0.51110000000000078</c:v>
                </c:pt>
                <c:pt idx="297">
                  <c:v>-0.49589999999999979</c:v>
                </c:pt>
                <c:pt idx="298">
                  <c:v>-0.49809999999999999</c:v>
                </c:pt>
                <c:pt idx="299">
                  <c:v>-0.50510000000000055</c:v>
                </c:pt>
                <c:pt idx="300">
                  <c:v>-0.50690000000000079</c:v>
                </c:pt>
                <c:pt idx="301">
                  <c:v>-0.51039999999999974</c:v>
                </c:pt>
                <c:pt idx="302">
                  <c:v>-0.53100000000000058</c:v>
                </c:pt>
                <c:pt idx="303">
                  <c:v>-0.47880000000000061</c:v>
                </c:pt>
                <c:pt idx="304">
                  <c:v>-0.50599999999999934</c:v>
                </c:pt>
                <c:pt idx="305">
                  <c:v>-0.48749999999999982</c:v>
                </c:pt>
                <c:pt idx="306">
                  <c:v>-0.47859999999999969</c:v>
                </c:pt>
                <c:pt idx="307">
                  <c:v>-0.50850000000000017</c:v>
                </c:pt>
                <c:pt idx="308">
                  <c:v>-0.48869999999999969</c:v>
                </c:pt>
                <c:pt idx="309">
                  <c:v>-0.49179999999999963</c:v>
                </c:pt>
                <c:pt idx="310">
                  <c:v>-0.47310000000000008</c:v>
                </c:pt>
                <c:pt idx="311">
                  <c:v>-0.44740000000000052</c:v>
                </c:pt>
                <c:pt idx="312">
                  <c:v>-0.42659999999999959</c:v>
                </c:pt>
                <c:pt idx="313">
                  <c:v>-0.38029999999999958</c:v>
                </c:pt>
                <c:pt idx="314">
                  <c:v>-0.37340000000000018</c:v>
                </c:pt>
                <c:pt idx="315">
                  <c:v>-0.39010000000000028</c:v>
                </c:pt>
                <c:pt idx="316">
                  <c:v>-0.39620000000000027</c:v>
                </c:pt>
                <c:pt idx="317">
                  <c:v>-0.37820000000000048</c:v>
                </c:pt>
                <c:pt idx="318">
                  <c:v>-0.39080000000000048</c:v>
                </c:pt>
                <c:pt idx="319">
                  <c:v>-0.37680000000000019</c:v>
                </c:pt>
                <c:pt idx="320">
                  <c:v>-0.35570000000000013</c:v>
                </c:pt>
                <c:pt idx="321">
                  <c:v>-0.38070000000000048</c:v>
                </c:pt>
                <c:pt idx="322">
                  <c:v>-0.3530000000000002</c:v>
                </c:pt>
                <c:pt idx="323">
                  <c:v>-0.35249999999999959</c:v>
                </c:pt>
                <c:pt idx="324">
                  <c:v>-0.35739999999999972</c:v>
                </c:pt>
                <c:pt idx="325">
                  <c:v>-0.4003000000000001</c:v>
                </c:pt>
                <c:pt idx="326">
                  <c:v>-0.40409999999999968</c:v>
                </c:pt>
                <c:pt idx="327">
                  <c:v>-0.41890000000000033</c:v>
                </c:pt>
                <c:pt idx="328">
                  <c:v>-0.43019999999999969</c:v>
                </c:pt>
                <c:pt idx="329">
                  <c:v>-0.44010000000000021</c:v>
                </c:pt>
                <c:pt idx="330">
                  <c:v>-0.45499999999999963</c:v>
                </c:pt>
                <c:pt idx="331">
                  <c:v>-0.44769999999999982</c:v>
                </c:pt>
                <c:pt idx="332">
                  <c:v>-0.40360000000000001</c:v>
                </c:pt>
                <c:pt idx="333">
                  <c:v>-0.42499999999999982</c:v>
                </c:pt>
              </c:numCache>
            </c:numRef>
          </c:val>
          <c:smooth val="0"/>
          <c:extLst>
            <c:ext xmlns:c16="http://schemas.microsoft.com/office/drawing/2014/chart" uri="{C3380CC4-5D6E-409C-BE32-E72D297353CC}">
              <c16:uniqueId val="{00000002-108C-4E8A-9F88-6CA3BAD7C0EC}"/>
            </c:ext>
          </c:extLst>
        </c:ser>
        <c:ser>
          <c:idx val="4"/>
          <c:order val="3"/>
          <c:tx>
            <c:strRef>
              <c:f>'Figure 1.9.1'!$Z$2</c:f>
              <c:strCache>
                <c:ptCount val="1"/>
                <c:pt idx="0">
                  <c:v>Canada</c:v>
                </c:pt>
              </c:strCache>
            </c:strRef>
          </c:tx>
          <c:spPr>
            <a:ln w="38100" cap="rnd">
              <a:solidFill>
                <a:schemeClr val="accent2">
                  <a:lumMod val="50000"/>
                  <a:alpha val="80000"/>
                </a:schemeClr>
              </a:solidFill>
              <a:prstDash val="sysDash"/>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1.9.1'!$Z$4:$Z$337</c:f>
              <c:numCache>
                <c:formatCode>General</c:formatCode>
                <c:ptCount val="334"/>
                <c:pt idx="1">
                  <c:v>0.56000000000000005</c:v>
                </c:pt>
                <c:pt idx="2">
                  <c:v>0.65200000000000014</c:v>
                </c:pt>
                <c:pt idx="3">
                  <c:v>0.58599999999999985</c:v>
                </c:pt>
                <c:pt idx="4">
                  <c:v>0.5169999999999999</c:v>
                </c:pt>
                <c:pt idx="5">
                  <c:v>0.53100000000000014</c:v>
                </c:pt>
                <c:pt idx="6">
                  <c:v>0.4740000000000002</c:v>
                </c:pt>
                <c:pt idx="7">
                  <c:v>0.49000000000000021</c:v>
                </c:pt>
                <c:pt idx="8">
                  <c:v>0.51000000000000023</c:v>
                </c:pt>
                <c:pt idx="9">
                  <c:v>0.51499999999999968</c:v>
                </c:pt>
                <c:pt idx="10">
                  <c:v>0.54400000000000004</c:v>
                </c:pt>
                <c:pt idx="11">
                  <c:v>0.5129999999999999</c:v>
                </c:pt>
                <c:pt idx="12">
                  <c:v>0.5</c:v>
                </c:pt>
                <c:pt idx="13">
                  <c:v>0.51799999999999979</c:v>
                </c:pt>
                <c:pt idx="14">
                  <c:v>0.48900000000000032</c:v>
                </c:pt>
                <c:pt idx="15">
                  <c:v>0.47599999999999998</c:v>
                </c:pt>
                <c:pt idx="16">
                  <c:v>0.48799999999999999</c:v>
                </c:pt>
                <c:pt idx="17">
                  <c:v>0.48299999999999971</c:v>
                </c:pt>
                <c:pt idx="18">
                  <c:v>0.47599999999999998</c:v>
                </c:pt>
                <c:pt idx="19">
                  <c:v>0.49299999999999988</c:v>
                </c:pt>
                <c:pt idx="20">
                  <c:v>0.48099999999999993</c:v>
                </c:pt>
                <c:pt idx="21">
                  <c:v>0.48499999999999988</c:v>
                </c:pt>
                <c:pt idx="22">
                  <c:v>0.48199999999999982</c:v>
                </c:pt>
                <c:pt idx="23">
                  <c:v>0.44700000000000012</c:v>
                </c:pt>
                <c:pt idx="24">
                  <c:v>0.43900000000000011</c:v>
                </c:pt>
                <c:pt idx="25">
                  <c:v>0.43099999999999999</c:v>
                </c:pt>
                <c:pt idx="26">
                  <c:v>0.41999999999999987</c:v>
                </c:pt>
                <c:pt idx="27">
                  <c:v>0.37799999999999973</c:v>
                </c:pt>
                <c:pt idx="28">
                  <c:v>0.35199999999999992</c:v>
                </c:pt>
                <c:pt idx="29">
                  <c:v>0.32799999999999979</c:v>
                </c:pt>
                <c:pt idx="30">
                  <c:v>0.34100000000000019</c:v>
                </c:pt>
                <c:pt idx="31">
                  <c:v>0.33100000000000002</c:v>
                </c:pt>
                <c:pt idx="32">
                  <c:v>0.35000000000000009</c:v>
                </c:pt>
                <c:pt idx="33">
                  <c:v>0.37400000000000011</c:v>
                </c:pt>
                <c:pt idx="34">
                  <c:v>0.37399999999999972</c:v>
                </c:pt>
                <c:pt idx="35">
                  <c:v>0.3879999999999999</c:v>
                </c:pt>
                <c:pt idx="36">
                  <c:v>0.37600000000000028</c:v>
                </c:pt>
                <c:pt idx="37">
                  <c:v>0.39000000000000012</c:v>
                </c:pt>
                <c:pt idx="38">
                  <c:v>0.38099999999999978</c:v>
                </c:pt>
                <c:pt idx="39">
                  <c:v>0.38099999999999978</c:v>
                </c:pt>
                <c:pt idx="40">
                  <c:v>0.375</c:v>
                </c:pt>
                <c:pt idx="41">
                  <c:v>0.40399999999999991</c:v>
                </c:pt>
                <c:pt idx="42">
                  <c:v>0.39500000000000002</c:v>
                </c:pt>
                <c:pt idx="43">
                  <c:v>0.39500000000000002</c:v>
                </c:pt>
                <c:pt idx="44">
                  <c:v>0.38600000000000012</c:v>
                </c:pt>
                <c:pt idx="45">
                  <c:v>0.38100000000000023</c:v>
                </c:pt>
                <c:pt idx="46">
                  <c:v>0.35599999999999993</c:v>
                </c:pt>
                <c:pt idx="47">
                  <c:v>0.39599999999999991</c:v>
                </c:pt>
                <c:pt idx="48">
                  <c:v>0.39999999999999991</c:v>
                </c:pt>
                <c:pt idx="49">
                  <c:v>0.41800000000000009</c:v>
                </c:pt>
                <c:pt idx="50">
                  <c:v>0.39400000000000007</c:v>
                </c:pt>
                <c:pt idx="51">
                  <c:v>0.37799999999999973</c:v>
                </c:pt>
                <c:pt idx="52">
                  <c:v>0.36699999999999999</c:v>
                </c:pt>
                <c:pt idx="53">
                  <c:v>0.32999999999999963</c:v>
                </c:pt>
                <c:pt idx="54">
                  <c:v>0.36099999999999982</c:v>
                </c:pt>
                <c:pt idx="55">
                  <c:v>0.37400000000000011</c:v>
                </c:pt>
                <c:pt idx="56">
                  <c:v>0.34599999999999959</c:v>
                </c:pt>
                <c:pt idx="57">
                  <c:v>0.33400000000000007</c:v>
                </c:pt>
                <c:pt idx="58">
                  <c:v>0.35399999999999959</c:v>
                </c:pt>
                <c:pt idx="59">
                  <c:v>0.36699999999999999</c:v>
                </c:pt>
                <c:pt idx="60">
                  <c:v>0.3839999999999999</c:v>
                </c:pt>
                <c:pt idx="61">
                  <c:v>0.38899999999999979</c:v>
                </c:pt>
                <c:pt idx="62">
                  <c:v>0.39000000000000012</c:v>
                </c:pt>
                <c:pt idx="63">
                  <c:v>0.36100000000000021</c:v>
                </c:pt>
                <c:pt idx="64">
                  <c:v>0.371</c:v>
                </c:pt>
                <c:pt idx="65">
                  <c:v>0.40300000000000002</c:v>
                </c:pt>
                <c:pt idx="66">
                  <c:v>0.38800000000000029</c:v>
                </c:pt>
                <c:pt idx="67">
                  <c:v>0.36099999999999982</c:v>
                </c:pt>
                <c:pt idx="68">
                  <c:v>0.32900000000000018</c:v>
                </c:pt>
                <c:pt idx="69">
                  <c:v>0.30400000000000033</c:v>
                </c:pt>
                <c:pt idx="70">
                  <c:v>0.28999999999999998</c:v>
                </c:pt>
                <c:pt idx="71">
                  <c:v>0.29600000000000032</c:v>
                </c:pt>
                <c:pt idx="72">
                  <c:v>0.29600000000000032</c:v>
                </c:pt>
                <c:pt idx="73">
                  <c:v>0.2759999999999998</c:v>
                </c:pt>
                <c:pt idx="74">
                  <c:v>0.30500000000000022</c:v>
                </c:pt>
                <c:pt idx="75">
                  <c:v>0.28700000000000014</c:v>
                </c:pt>
                <c:pt idx="76">
                  <c:v>0.26900000000000007</c:v>
                </c:pt>
                <c:pt idx="77">
                  <c:v>0.26900000000000007</c:v>
                </c:pt>
                <c:pt idx="78">
                  <c:v>0.25599999999999978</c:v>
                </c:pt>
                <c:pt idx="79">
                  <c:v>0.2309999999999999</c:v>
                </c:pt>
                <c:pt idx="80">
                  <c:v>0.254</c:v>
                </c:pt>
                <c:pt idx="81">
                  <c:v>0.157</c:v>
                </c:pt>
                <c:pt idx="82">
                  <c:v>0.14300000000000021</c:v>
                </c:pt>
                <c:pt idx="83">
                  <c:v>0.161</c:v>
                </c:pt>
                <c:pt idx="84">
                  <c:v>0.15799999999999989</c:v>
                </c:pt>
                <c:pt idx="85">
                  <c:v>0.15799999999999989</c:v>
                </c:pt>
                <c:pt idx="86">
                  <c:v>0.1440000000000001</c:v>
                </c:pt>
                <c:pt idx="87">
                  <c:v>0.12999999999999989</c:v>
                </c:pt>
                <c:pt idx="88">
                  <c:v>0.1220000000000003</c:v>
                </c:pt>
                <c:pt idx="89">
                  <c:v>8.6999999999999744E-2</c:v>
                </c:pt>
                <c:pt idx="90">
                  <c:v>4.0000000000000042E-2</c:v>
                </c:pt>
                <c:pt idx="91">
                  <c:v>5.0000000000000273E-2</c:v>
                </c:pt>
                <c:pt idx="92">
                  <c:v>4.8000000000000043E-2</c:v>
                </c:pt>
                <c:pt idx="93">
                  <c:v>2.5000000000000359E-2</c:v>
                </c:pt>
                <c:pt idx="94">
                  <c:v>4.8999999999999932E-2</c:v>
                </c:pt>
                <c:pt idx="95">
                  <c:v>4.0999999999999932E-2</c:v>
                </c:pt>
                <c:pt idx="96">
                  <c:v>3.1000000000000139E-2</c:v>
                </c:pt>
                <c:pt idx="97">
                  <c:v>4.3000000000000149E-2</c:v>
                </c:pt>
                <c:pt idx="98">
                  <c:v>3.3999999999999808E-2</c:v>
                </c:pt>
                <c:pt idx="99">
                  <c:v>7.1000000000000174E-2</c:v>
                </c:pt>
                <c:pt idx="100">
                  <c:v>7.8000000000000291E-2</c:v>
                </c:pt>
                <c:pt idx="101">
                  <c:v>0.1120000000000001</c:v>
                </c:pt>
                <c:pt idx="102">
                  <c:v>0.1219999999999999</c:v>
                </c:pt>
                <c:pt idx="103">
                  <c:v>0.109</c:v>
                </c:pt>
                <c:pt idx="104">
                  <c:v>0.12399999999999969</c:v>
                </c:pt>
                <c:pt idx="105">
                  <c:v>9.2000000000000082E-2</c:v>
                </c:pt>
                <c:pt idx="106">
                  <c:v>0.13900000000000021</c:v>
                </c:pt>
                <c:pt idx="107">
                  <c:v>0.1019999999999999</c:v>
                </c:pt>
                <c:pt idx="108">
                  <c:v>0.1030000000000002</c:v>
                </c:pt>
                <c:pt idx="109">
                  <c:v>0.1030000000000002</c:v>
                </c:pt>
                <c:pt idx="110">
                  <c:v>0.14899999999999999</c:v>
                </c:pt>
                <c:pt idx="111">
                  <c:v>0.15000000000000041</c:v>
                </c:pt>
                <c:pt idx="112">
                  <c:v>0.1000000000000001</c:v>
                </c:pt>
                <c:pt idx="113">
                  <c:v>0.14099999999999999</c:v>
                </c:pt>
                <c:pt idx="114">
                  <c:v>0.18199999999999991</c:v>
                </c:pt>
                <c:pt idx="115">
                  <c:v>0.1480000000000001</c:v>
                </c:pt>
                <c:pt idx="116">
                  <c:v>0.16300000000000031</c:v>
                </c:pt>
                <c:pt idx="117">
                  <c:v>0.17800000000000041</c:v>
                </c:pt>
                <c:pt idx="118">
                  <c:v>0.17099999999999979</c:v>
                </c:pt>
                <c:pt idx="119">
                  <c:v>0.1739999999999999</c:v>
                </c:pt>
                <c:pt idx="120">
                  <c:v>0.1639999999999997</c:v>
                </c:pt>
                <c:pt idx="121">
                  <c:v>0.20800000000000021</c:v>
                </c:pt>
                <c:pt idx="122">
                  <c:v>0.2020000000000004</c:v>
                </c:pt>
                <c:pt idx="123">
                  <c:v>0.19700000000000009</c:v>
                </c:pt>
                <c:pt idx="124">
                  <c:v>0.16199999999999989</c:v>
                </c:pt>
                <c:pt idx="125">
                  <c:v>0.1440000000000001</c:v>
                </c:pt>
                <c:pt idx="126">
                  <c:v>0.1150000000000002</c:v>
                </c:pt>
                <c:pt idx="127">
                  <c:v>0.13200000000000009</c:v>
                </c:pt>
                <c:pt idx="128">
                  <c:v>7.4999999999999734E-2</c:v>
                </c:pt>
                <c:pt idx="129">
                  <c:v>0.14599999999999991</c:v>
                </c:pt>
                <c:pt idx="130">
                  <c:v>4.3000000000000149E-2</c:v>
                </c:pt>
                <c:pt idx="131">
                  <c:v>-9.9999999999988987E-4</c:v>
                </c:pt>
                <c:pt idx="132">
                  <c:v>-3.1000000000000139E-2</c:v>
                </c:pt>
                <c:pt idx="133">
                  <c:v>-5.1000000000000163E-2</c:v>
                </c:pt>
                <c:pt idx="134">
                  <c:v>-3.1000000000000139E-2</c:v>
                </c:pt>
                <c:pt idx="135">
                  <c:v>4.5999999999999819E-2</c:v>
                </c:pt>
                <c:pt idx="136">
                  <c:v>4.0000000000000042E-2</c:v>
                </c:pt>
                <c:pt idx="137">
                  <c:v>1.6000000000000011E-2</c:v>
                </c:pt>
                <c:pt idx="138">
                  <c:v>4.6000000000000263E-2</c:v>
                </c:pt>
                <c:pt idx="139">
                  <c:v>4.6000000000000263E-2</c:v>
                </c:pt>
                <c:pt idx="140">
                  <c:v>3.4999999999999698E-2</c:v>
                </c:pt>
                <c:pt idx="141">
                  <c:v>5.3999999999999833E-2</c:v>
                </c:pt>
                <c:pt idx="142">
                  <c:v>5.699999999999994E-2</c:v>
                </c:pt>
                <c:pt idx="143">
                  <c:v>3.2999999999999918E-2</c:v>
                </c:pt>
                <c:pt idx="144">
                  <c:v>2.1000000000000352E-2</c:v>
                </c:pt>
                <c:pt idx="145">
                  <c:v>2.4000000000000021E-2</c:v>
                </c:pt>
                <c:pt idx="146">
                  <c:v>5.9999999999997833E-3</c:v>
                </c:pt>
                <c:pt idx="147">
                  <c:v>-2.9999999999999801E-2</c:v>
                </c:pt>
                <c:pt idx="148">
                  <c:v>-1.499999999999968E-2</c:v>
                </c:pt>
                <c:pt idx="149">
                  <c:v>-4.1999999999999822E-2</c:v>
                </c:pt>
                <c:pt idx="150">
                  <c:v>-8.8000000000000078E-2</c:v>
                </c:pt>
                <c:pt idx="151">
                  <c:v>-0.109</c:v>
                </c:pt>
                <c:pt idx="152">
                  <c:v>-9.2000000000000082E-2</c:v>
                </c:pt>
                <c:pt idx="153">
                  <c:v>-9.0999999999999748E-2</c:v>
                </c:pt>
                <c:pt idx="154">
                  <c:v>-8.8000000000000078E-2</c:v>
                </c:pt>
                <c:pt idx="155">
                  <c:v>-0.1659999999999999</c:v>
                </c:pt>
                <c:pt idx="156">
                  <c:v>-0.16000000000000009</c:v>
                </c:pt>
                <c:pt idx="157">
                  <c:v>-0.1830000000000003</c:v>
                </c:pt>
                <c:pt idx="158">
                  <c:v>-0.16900000000000001</c:v>
                </c:pt>
                <c:pt idx="159">
                  <c:v>-0.16900000000000001</c:v>
                </c:pt>
                <c:pt idx="160">
                  <c:v>-0.18099999999999999</c:v>
                </c:pt>
                <c:pt idx="161">
                  <c:v>-0.18199999999999991</c:v>
                </c:pt>
                <c:pt idx="162">
                  <c:v>-0.18900000000000011</c:v>
                </c:pt>
                <c:pt idx="163">
                  <c:v>-0.19700000000000009</c:v>
                </c:pt>
                <c:pt idx="164">
                  <c:v>-0.2020000000000004</c:v>
                </c:pt>
                <c:pt idx="165">
                  <c:v>-0.22900000000000009</c:v>
                </c:pt>
                <c:pt idx="166">
                  <c:v>-0.23600000000000021</c:v>
                </c:pt>
                <c:pt idx="167">
                  <c:v>-0.25700000000000012</c:v>
                </c:pt>
                <c:pt idx="168">
                  <c:v>-0.26200000000000001</c:v>
                </c:pt>
                <c:pt idx="169">
                  <c:v>-0.23899999999999991</c:v>
                </c:pt>
                <c:pt idx="170">
                  <c:v>-0.23600000000000021</c:v>
                </c:pt>
                <c:pt idx="171">
                  <c:v>-0.21600000000000019</c:v>
                </c:pt>
                <c:pt idx="172">
                  <c:v>-0.2050000000000001</c:v>
                </c:pt>
                <c:pt idx="173">
                  <c:v>-0.2240000000000002</c:v>
                </c:pt>
                <c:pt idx="174">
                  <c:v>-0.21300000000000011</c:v>
                </c:pt>
                <c:pt idx="175">
                  <c:v>-0.1790000000000003</c:v>
                </c:pt>
                <c:pt idx="176">
                  <c:v>-0.14300000000000021</c:v>
                </c:pt>
                <c:pt idx="177">
                  <c:v>-0.15399999999999989</c:v>
                </c:pt>
                <c:pt idx="178">
                  <c:v>-0.1789999999999998</c:v>
                </c:pt>
                <c:pt idx="179">
                  <c:v>-0.1789999999999998</c:v>
                </c:pt>
                <c:pt idx="180">
                  <c:v>-0.25600000000000023</c:v>
                </c:pt>
                <c:pt idx="181">
                  <c:v>-0.28999999999999998</c:v>
                </c:pt>
                <c:pt idx="182">
                  <c:v>-0.2719999999999998</c:v>
                </c:pt>
                <c:pt idx="183">
                  <c:v>-0.28999999999999998</c:v>
                </c:pt>
                <c:pt idx="184">
                  <c:v>-0.27800000000000002</c:v>
                </c:pt>
                <c:pt idx="185">
                  <c:v>-0.2589999999999999</c:v>
                </c:pt>
                <c:pt idx="186">
                  <c:v>-0.23899999999999991</c:v>
                </c:pt>
                <c:pt idx="187">
                  <c:v>-0.31599999999999978</c:v>
                </c:pt>
                <c:pt idx="188">
                  <c:v>-0.33300000000000018</c:v>
                </c:pt>
                <c:pt idx="189">
                  <c:v>-0.32799999999999979</c:v>
                </c:pt>
                <c:pt idx="190">
                  <c:v>-0.32800000000000029</c:v>
                </c:pt>
                <c:pt idx="191">
                  <c:v>-0.44200000000000023</c:v>
                </c:pt>
                <c:pt idx="192">
                  <c:v>-0.42099999999999982</c:v>
                </c:pt>
                <c:pt idx="193">
                  <c:v>-0.38300000000000001</c:v>
                </c:pt>
                <c:pt idx="194">
                  <c:v>-0.41899999999999998</c:v>
                </c:pt>
                <c:pt idx="195">
                  <c:v>-0.42699999999999999</c:v>
                </c:pt>
                <c:pt idx="196">
                  <c:v>-0.44400000000000001</c:v>
                </c:pt>
                <c:pt idx="197">
                  <c:v>-0.44100000000000028</c:v>
                </c:pt>
                <c:pt idx="198">
                  <c:v>-0.46800000000000003</c:v>
                </c:pt>
                <c:pt idx="199">
                  <c:v>-0.44600000000000017</c:v>
                </c:pt>
                <c:pt idx="200">
                  <c:v>-0.4430000000000005</c:v>
                </c:pt>
                <c:pt idx="201">
                  <c:v>-0.46200000000000019</c:v>
                </c:pt>
                <c:pt idx="202">
                  <c:v>-0.44199999999999973</c:v>
                </c:pt>
                <c:pt idx="203">
                  <c:v>-0.49199999999999999</c:v>
                </c:pt>
                <c:pt idx="204">
                  <c:v>-0.49199999999999999</c:v>
                </c:pt>
                <c:pt idx="205">
                  <c:v>-0.54800000000000004</c:v>
                </c:pt>
                <c:pt idx="206">
                  <c:v>-0.56599999999999984</c:v>
                </c:pt>
                <c:pt idx="207">
                  <c:v>-0.59800000000000031</c:v>
                </c:pt>
                <c:pt idx="208">
                  <c:v>-0.57399999999999984</c:v>
                </c:pt>
                <c:pt idx="209">
                  <c:v>-0.55499999999999972</c:v>
                </c:pt>
                <c:pt idx="210">
                  <c:v>-0.56399999999999961</c:v>
                </c:pt>
                <c:pt idx="211">
                  <c:v>-0.56200000000000028</c:v>
                </c:pt>
                <c:pt idx="212">
                  <c:v>-0.55799999999999983</c:v>
                </c:pt>
                <c:pt idx="213">
                  <c:v>-0.56699999999999973</c:v>
                </c:pt>
                <c:pt idx="214">
                  <c:v>-0.55799999999999983</c:v>
                </c:pt>
                <c:pt idx="215">
                  <c:v>-0.54</c:v>
                </c:pt>
                <c:pt idx="216">
                  <c:v>-0.51499999999999968</c:v>
                </c:pt>
                <c:pt idx="217">
                  <c:v>-0.50499999999999989</c:v>
                </c:pt>
                <c:pt idx="218">
                  <c:v>-0.48799999999999999</c:v>
                </c:pt>
                <c:pt idx="219">
                  <c:v>-0.51900000000000013</c:v>
                </c:pt>
                <c:pt idx="220">
                  <c:v>-0.54499999999999993</c:v>
                </c:pt>
                <c:pt idx="221">
                  <c:v>-0.54800000000000004</c:v>
                </c:pt>
                <c:pt idx="222">
                  <c:v>-0.60499999999999954</c:v>
                </c:pt>
                <c:pt idx="223">
                  <c:v>-0.60100000000000042</c:v>
                </c:pt>
                <c:pt idx="224">
                  <c:v>-0.5519999999999996</c:v>
                </c:pt>
                <c:pt idx="225">
                  <c:v>-0.56700000000000017</c:v>
                </c:pt>
                <c:pt idx="226">
                  <c:v>-0.56100000000000039</c:v>
                </c:pt>
                <c:pt idx="227">
                  <c:v>-0.59399999999999986</c:v>
                </c:pt>
                <c:pt idx="228">
                  <c:v>-0.63400000000000034</c:v>
                </c:pt>
                <c:pt idx="229">
                  <c:v>-0.63500000000000023</c:v>
                </c:pt>
                <c:pt idx="230">
                  <c:v>-0.59600000000000009</c:v>
                </c:pt>
                <c:pt idx="231">
                  <c:v>-0.60200000000000031</c:v>
                </c:pt>
                <c:pt idx="232">
                  <c:v>-0.5950000000000002</c:v>
                </c:pt>
                <c:pt idx="233">
                  <c:v>-0.60799999999999965</c:v>
                </c:pt>
                <c:pt idx="234">
                  <c:v>-0.60799999999999965</c:v>
                </c:pt>
                <c:pt idx="235">
                  <c:v>-0.63099999999999978</c:v>
                </c:pt>
                <c:pt idx="236">
                  <c:v>-0.61400000000000032</c:v>
                </c:pt>
                <c:pt idx="237">
                  <c:v>-0.58300000000000018</c:v>
                </c:pt>
                <c:pt idx="238">
                  <c:v>-0.6030000000000002</c:v>
                </c:pt>
                <c:pt idx="239">
                  <c:v>-0.59200000000000008</c:v>
                </c:pt>
                <c:pt idx="240">
                  <c:v>-0.57899999999999974</c:v>
                </c:pt>
                <c:pt idx="241">
                  <c:v>-0.56199999999999983</c:v>
                </c:pt>
                <c:pt idx="242">
                  <c:v>-0.5730000000000004</c:v>
                </c:pt>
                <c:pt idx="243">
                  <c:v>-0.53799999999999981</c:v>
                </c:pt>
                <c:pt idx="244">
                  <c:v>-0.51900000000000013</c:v>
                </c:pt>
                <c:pt idx="245">
                  <c:v>-0.51299999999999946</c:v>
                </c:pt>
                <c:pt idx="246">
                  <c:v>-0.53100000000000014</c:v>
                </c:pt>
                <c:pt idx="247">
                  <c:v>-0.52800000000000002</c:v>
                </c:pt>
                <c:pt idx="248">
                  <c:v>-0.54499999999999948</c:v>
                </c:pt>
                <c:pt idx="249">
                  <c:v>-0.50099999999999989</c:v>
                </c:pt>
                <c:pt idx="250">
                  <c:v>-0.47900000000000009</c:v>
                </c:pt>
                <c:pt idx="251">
                  <c:v>-0.48499999999999988</c:v>
                </c:pt>
                <c:pt idx="252">
                  <c:v>-0.49699999999999989</c:v>
                </c:pt>
                <c:pt idx="253">
                  <c:v>-0.50700000000000012</c:v>
                </c:pt>
                <c:pt idx="254">
                  <c:v>-0.50700000000000012</c:v>
                </c:pt>
                <c:pt idx="255">
                  <c:v>-0.49199999999999999</c:v>
                </c:pt>
                <c:pt idx="256">
                  <c:v>-0.4910000000000001</c:v>
                </c:pt>
                <c:pt idx="257">
                  <c:v>-0.47700000000000031</c:v>
                </c:pt>
                <c:pt idx="258">
                  <c:v>-0.48800000000000038</c:v>
                </c:pt>
                <c:pt idx="259">
                  <c:v>-0.52499999999999991</c:v>
                </c:pt>
                <c:pt idx="260">
                  <c:v>-0.62800000000000011</c:v>
                </c:pt>
                <c:pt idx="261">
                  <c:v>-0.64700000000000024</c:v>
                </c:pt>
                <c:pt idx="262">
                  <c:v>-0.63500000000000023</c:v>
                </c:pt>
                <c:pt idx="263">
                  <c:v>-0.61599999999999966</c:v>
                </c:pt>
                <c:pt idx="264">
                  <c:v>-0.62199999999999989</c:v>
                </c:pt>
                <c:pt idx="265">
                  <c:v>-0.63599999999999968</c:v>
                </c:pt>
                <c:pt idx="266">
                  <c:v>-0.62599999999999989</c:v>
                </c:pt>
                <c:pt idx="267">
                  <c:v>-0.62900000000000045</c:v>
                </c:pt>
                <c:pt idx="268">
                  <c:v>-0.67999999999999972</c:v>
                </c:pt>
                <c:pt idx="269">
                  <c:v>-0.70899999999999963</c:v>
                </c:pt>
                <c:pt idx="270">
                  <c:v>-0.70899999999999963</c:v>
                </c:pt>
                <c:pt idx="271">
                  <c:v>-0.69799999999999951</c:v>
                </c:pt>
                <c:pt idx="272">
                  <c:v>-0.66799999999999971</c:v>
                </c:pt>
                <c:pt idx="273">
                  <c:v>-0.64400000000000013</c:v>
                </c:pt>
                <c:pt idx="274">
                  <c:v>-0.66300000000000026</c:v>
                </c:pt>
                <c:pt idx="275">
                  <c:v>-0.64999999999999991</c:v>
                </c:pt>
                <c:pt idx="276">
                  <c:v>-0.62699999999999978</c:v>
                </c:pt>
                <c:pt idx="277">
                  <c:v>-0.65000000000000036</c:v>
                </c:pt>
                <c:pt idx="278">
                  <c:v>-0.70100000000000007</c:v>
                </c:pt>
                <c:pt idx="279">
                  <c:v>-0.71</c:v>
                </c:pt>
                <c:pt idx="280">
                  <c:v>-0.69400000000000039</c:v>
                </c:pt>
                <c:pt idx="281">
                  <c:v>-0.72899999999999965</c:v>
                </c:pt>
                <c:pt idx="282">
                  <c:v>-0.72699999999999987</c:v>
                </c:pt>
                <c:pt idx="283">
                  <c:v>-0.71299999999999963</c:v>
                </c:pt>
                <c:pt idx="284">
                  <c:v>-0.71000000000000041</c:v>
                </c:pt>
                <c:pt idx="285">
                  <c:v>-0.72099999999999964</c:v>
                </c:pt>
                <c:pt idx="286">
                  <c:v>-0.71999999999999975</c:v>
                </c:pt>
                <c:pt idx="287">
                  <c:v>-0.68199999999999994</c:v>
                </c:pt>
                <c:pt idx="288">
                  <c:v>-0.67499999999999982</c:v>
                </c:pt>
                <c:pt idx="289">
                  <c:v>-0.66800000000000015</c:v>
                </c:pt>
                <c:pt idx="290">
                  <c:v>-0.69199999999999973</c:v>
                </c:pt>
                <c:pt idx="291">
                  <c:v>-0.67900000000000027</c:v>
                </c:pt>
                <c:pt idx="292">
                  <c:v>-0.67499999999999982</c:v>
                </c:pt>
                <c:pt idx="293">
                  <c:v>-0.71499999999999986</c:v>
                </c:pt>
                <c:pt idx="294">
                  <c:v>-0.71299999999999963</c:v>
                </c:pt>
                <c:pt idx="295">
                  <c:v>-0.6930000000000005</c:v>
                </c:pt>
                <c:pt idx="296">
                  <c:v>-0.64600000000000035</c:v>
                </c:pt>
                <c:pt idx="297">
                  <c:v>-0.65700000000000003</c:v>
                </c:pt>
                <c:pt idx="298">
                  <c:v>-0.71099999999999941</c:v>
                </c:pt>
                <c:pt idx="299">
                  <c:v>-0.71099999999999941</c:v>
                </c:pt>
                <c:pt idx="300">
                  <c:v>-0.71199999999999974</c:v>
                </c:pt>
                <c:pt idx="301">
                  <c:v>-0.69699999999999962</c:v>
                </c:pt>
                <c:pt idx="302">
                  <c:v>-0.71399999999999997</c:v>
                </c:pt>
                <c:pt idx="303">
                  <c:v>-0.66899999999999959</c:v>
                </c:pt>
                <c:pt idx="304">
                  <c:v>-0.66899999999999959</c:v>
                </c:pt>
                <c:pt idx="305">
                  <c:v>-0.6379999999999999</c:v>
                </c:pt>
                <c:pt idx="306">
                  <c:v>-0.65300000000000002</c:v>
                </c:pt>
                <c:pt idx="307">
                  <c:v>-0.65500000000000025</c:v>
                </c:pt>
                <c:pt idx="308">
                  <c:v>-0.64600000000000035</c:v>
                </c:pt>
                <c:pt idx="309">
                  <c:v>-0.68200000000000038</c:v>
                </c:pt>
                <c:pt idx="310">
                  <c:v>-0.66900000000000004</c:v>
                </c:pt>
                <c:pt idx="311">
                  <c:v>-0.64700000000000024</c:v>
                </c:pt>
                <c:pt idx="312">
                  <c:v>-0.63700000000000001</c:v>
                </c:pt>
                <c:pt idx="313">
                  <c:v>-0.57099999999999973</c:v>
                </c:pt>
                <c:pt idx="314">
                  <c:v>-0.53399999999999981</c:v>
                </c:pt>
                <c:pt idx="315">
                  <c:v>-0.52899999999999991</c:v>
                </c:pt>
                <c:pt idx="316">
                  <c:v>-0.53000000000000025</c:v>
                </c:pt>
                <c:pt idx="317">
                  <c:v>-0.57200000000000006</c:v>
                </c:pt>
                <c:pt idx="318">
                  <c:v>-0.62000000000000011</c:v>
                </c:pt>
                <c:pt idx="319">
                  <c:v>-0.59299999999999997</c:v>
                </c:pt>
                <c:pt idx="320">
                  <c:v>-0.56900000000000039</c:v>
                </c:pt>
                <c:pt idx="321">
                  <c:v>-0.60099999999999953</c:v>
                </c:pt>
                <c:pt idx="322">
                  <c:v>-0.53699999999999992</c:v>
                </c:pt>
                <c:pt idx="323">
                  <c:v>-0.56199999999999983</c:v>
                </c:pt>
                <c:pt idx="324">
                  <c:v>-0.56800000000000006</c:v>
                </c:pt>
                <c:pt idx="325">
                  <c:v>-0.74199999999999999</c:v>
                </c:pt>
                <c:pt idx="326">
                  <c:v>-0.77500000000000036</c:v>
                </c:pt>
                <c:pt idx="327">
                  <c:v>-0.79399999999999959</c:v>
                </c:pt>
                <c:pt idx="328">
                  <c:v>-0.80799999999999983</c:v>
                </c:pt>
                <c:pt idx="329">
                  <c:v>-0.79500000000000037</c:v>
                </c:pt>
                <c:pt idx="330">
                  <c:v>-0.81499999999999995</c:v>
                </c:pt>
                <c:pt idx="331">
                  <c:v>-0.81800000000000006</c:v>
                </c:pt>
                <c:pt idx="332">
                  <c:v>-0.76900000000000013</c:v>
                </c:pt>
                <c:pt idx="333">
                  <c:v>-0.7799999999999998</c:v>
                </c:pt>
              </c:numCache>
            </c:numRef>
          </c:val>
          <c:smooth val="0"/>
          <c:extLst>
            <c:ext xmlns:c16="http://schemas.microsoft.com/office/drawing/2014/chart" uri="{C3380CC4-5D6E-409C-BE32-E72D297353CC}">
              <c16:uniqueId val="{00000003-108C-4E8A-9F88-6CA3BAD7C0EC}"/>
            </c:ext>
          </c:extLst>
        </c:ser>
        <c:ser>
          <c:idx val="6"/>
          <c:order val="5"/>
          <c:tx>
            <c:strRef>
              <c:f>'Figure 1.9.1'!$AB$2</c:f>
              <c:strCache>
                <c:ptCount val="1"/>
                <c:pt idx="0">
                  <c:v>France</c:v>
                </c:pt>
              </c:strCache>
            </c:strRef>
          </c:tx>
          <c:spPr>
            <a:ln w="38100" cap="rnd">
              <a:solidFill>
                <a:srgbClr val="00B0F0"/>
              </a:solidFill>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1.9.1'!$AB$4:$AB$337</c:f>
              <c:numCache>
                <c:formatCode>General</c:formatCode>
                <c:ptCount val="334"/>
                <c:pt idx="0">
                  <c:v>1.3879999999999999</c:v>
                </c:pt>
                <c:pt idx="1">
                  <c:v>1.4470000000000001</c:v>
                </c:pt>
                <c:pt idx="2">
                  <c:v>1.373</c:v>
                </c:pt>
                <c:pt idx="3">
                  <c:v>1.431</c:v>
                </c:pt>
                <c:pt idx="4">
                  <c:v>1.339</c:v>
                </c:pt>
                <c:pt idx="5">
                  <c:v>1.2889999999999999</c:v>
                </c:pt>
                <c:pt idx="6">
                  <c:v>1.252</c:v>
                </c:pt>
                <c:pt idx="7">
                  <c:v>1.2390000000000001</c:v>
                </c:pt>
                <c:pt idx="8">
                  <c:v>1.264</c:v>
                </c:pt>
                <c:pt idx="9">
                  <c:v>1.274</c:v>
                </c:pt>
                <c:pt idx="10">
                  <c:v>1.2629999999999999</c:v>
                </c:pt>
                <c:pt idx="11">
                  <c:v>1.236</c:v>
                </c:pt>
                <c:pt idx="12">
                  <c:v>1.2150000000000001</c:v>
                </c:pt>
                <c:pt idx="13">
                  <c:v>1.2030000000000001</c:v>
                </c:pt>
                <c:pt idx="14">
                  <c:v>1.1879999999999999</c:v>
                </c:pt>
                <c:pt idx="15">
                  <c:v>1.17</c:v>
                </c:pt>
                <c:pt idx="16">
                  <c:v>1.1419999999999999</c:v>
                </c:pt>
                <c:pt idx="17">
                  <c:v>1.1659999999999999</c:v>
                </c:pt>
                <c:pt idx="18">
                  <c:v>1.155</c:v>
                </c:pt>
                <c:pt idx="19">
                  <c:v>1.234</c:v>
                </c:pt>
                <c:pt idx="20">
                  <c:v>1.2270000000000001</c:v>
                </c:pt>
                <c:pt idx="21">
                  <c:v>1.1859999999999999</c:v>
                </c:pt>
                <c:pt idx="22">
                  <c:v>1.2410000000000001</c:v>
                </c:pt>
                <c:pt idx="23">
                  <c:v>1.179</c:v>
                </c:pt>
                <c:pt idx="24">
                  <c:v>1.165</c:v>
                </c:pt>
                <c:pt idx="25">
                  <c:v>1.165</c:v>
                </c:pt>
                <c:pt idx="26">
                  <c:v>1.111</c:v>
                </c:pt>
                <c:pt idx="27">
                  <c:v>1.0369999999999999</c:v>
                </c:pt>
                <c:pt idx="28">
                  <c:v>0.99699999999999989</c:v>
                </c:pt>
                <c:pt idx="29">
                  <c:v>0.9650000000000003</c:v>
                </c:pt>
                <c:pt idx="30">
                  <c:v>0.94999999999999973</c:v>
                </c:pt>
                <c:pt idx="31">
                  <c:v>0.93100000000000005</c:v>
                </c:pt>
                <c:pt idx="32">
                  <c:v>0.97599999999999998</c:v>
                </c:pt>
                <c:pt idx="33">
                  <c:v>0.98399999999999999</c:v>
                </c:pt>
                <c:pt idx="34">
                  <c:v>0.95800000000000018</c:v>
                </c:pt>
                <c:pt idx="35">
                  <c:v>0.96200000000000019</c:v>
                </c:pt>
                <c:pt idx="36">
                  <c:v>0.95299999999999985</c:v>
                </c:pt>
                <c:pt idx="37">
                  <c:v>0.91500000000000004</c:v>
                </c:pt>
                <c:pt idx="38">
                  <c:v>0.90599999999999969</c:v>
                </c:pt>
                <c:pt idx="39">
                  <c:v>0.88500000000000023</c:v>
                </c:pt>
                <c:pt idx="40">
                  <c:v>0.88700000000000001</c:v>
                </c:pt>
                <c:pt idx="41">
                  <c:v>0.91199999999999992</c:v>
                </c:pt>
                <c:pt idx="42">
                  <c:v>0.92099999999999982</c:v>
                </c:pt>
                <c:pt idx="43">
                  <c:v>0.90400000000000036</c:v>
                </c:pt>
                <c:pt idx="44">
                  <c:v>0.8919999999999999</c:v>
                </c:pt>
                <c:pt idx="45">
                  <c:v>0.88099999999999978</c:v>
                </c:pt>
                <c:pt idx="46">
                  <c:v>0.87799999999999967</c:v>
                </c:pt>
                <c:pt idx="47">
                  <c:v>0.90799999999999992</c:v>
                </c:pt>
                <c:pt idx="48">
                  <c:v>0.92300000000000004</c:v>
                </c:pt>
                <c:pt idx="49">
                  <c:v>0.92700000000000005</c:v>
                </c:pt>
                <c:pt idx="50">
                  <c:v>0.89999999999999991</c:v>
                </c:pt>
                <c:pt idx="51">
                  <c:v>0.89700000000000024</c:v>
                </c:pt>
                <c:pt idx="52">
                  <c:v>0.88700000000000001</c:v>
                </c:pt>
                <c:pt idx="53">
                  <c:v>0.875</c:v>
                </c:pt>
                <c:pt idx="54">
                  <c:v>0.875</c:v>
                </c:pt>
                <c:pt idx="55">
                  <c:v>0.92000000000000037</c:v>
                </c:pt>
                <c:pt idx="56">
                  <c:v>0.88500000000000023</c:v>
                </c:pt>
                <c:pt idx="57">
                  <c:v>0.90799999999999992</c:v>
                </c:pt>
                <c:pt idx="58">
                  <c:v>0.92199999999999971</c:v>
                </c:pt>
                <c:pt idx="59">
                  <c:v>0.93100000000000005</c:v>
                </c:pt>
                <c:pt idx="60">
                  <c:v>0.93399999999999972</c:v>
                </c:pt>
                <c:pt idx="61">
                  <c:v>0.91800000000000015</c:v>
                </c:pt>
                <c:pt idx="62">
                  <c:v>0.9610000000000003</c:v>
                </c:pt>
                <c:pt idx="63">
                  <c:v>0.9700000000000002</c:v>
                </c:pt>
                <c:pt idx="64">
                  <c:v>0.95100000000000007</c:v>
                </c:pt>
                <c:pt idx="65">
                  <c:v>0.96899999999999986</c:v>
                </c:pt>
                <c:pt idx="66">
                  <c:v>0.96700000000000008</c:v>
                </c:pt>
                <c:pt idx="67">
                  <c:v>0.91800000000000015</c:v>
                </c:pt>
                <c:pt idx="68">
                  <c:v>0.88200000000000012</c:v>
                </c:pt>
                <c:pt idx="69">
                  <c:v>0.93900000000000006</c:v>
                </c:pt>
                <c:pt idx="70">
                  <c:v>0.94700000000000006</c:v>
                </c:pt>
                <c:pt idx="71">
                  <c:v>0.93000000000000016</c:v>
                </c:pt>
                <c:pt idx="72">
                  <c:v>0.93000000000000016</c:v>
                </c:pt>
                <c:pt idx="73">
                  <c:v>0.92899999999999983</c:v>
                </c:pt>
                <c:pt idx="74">
                  <c:v>0.93100000000000005</c:v>
                </c:pt>
                <c:pt idx="75">
                  <c:v>0.91300000000000003</c:v>
                </c:pt>
                <c:pt idx="76">
                  <c:v>0.89500000000000002</c:v>
                </c:pt>
                <c:pt idx="77">
                  <c:v>0.89500000000000002</c:v>
                </c:pt>
                <c:pt idx="78">
                  <c:v>0.89400000000000013</c:v>
                </c:pt>
                <c:pt idx="79">
                  <c:v>0.85599999999999987</c:v>
                </c:pt>
                <c:pt idx="80">
                  <c:v>0.87599999999999989</c:v>
                </c:pt>
                <c:pt idx="81">
                  <c:v>0.83000000000000007</c:v>
                </c:pt>
                <c:pt idx="82">
                  <c:v>0.7979999999999996</c:v>
                </c:pt>
                <c:pt idx="83">
                  <c:v>0.81899999999999995</c:v>
                </c:pt>
                <c:pt idx="84">
                  <c:v>0.80600000000000005</c:v>
                </c:pt>
                <c:pt idx="85">
                  <c:v>0.82900000000000018</c:v>
                </c:pt>
                <c:pt idx="86">
                  <c:v>0.79699999999999971</c:v>
                </c:pt>
                <c:pt idx="87">
                  <c:v>0.77499999999999991</c:v>
                </c:pt>
                <c:pt idx="88">
                  <c:v>0.71700000000000008</c:v>
                </c:pt>
                <c:pt idx="89">
                  <c:v>0.70599999999999996</c:v>
                </c:pt>
                <c:pt idx="90">
                  <c:v>0.68900000000000006</c:v>
                </c:pt>
                <c:pt idx="91">
                  <c:v>0.746</c:v>
                </c:pt>
                <c:pt idx="92">
                  <c:v>0.74500000000000011</c:v>
                </c:pt>
                <c:pt idx="93">
                  <c:v>0.78800000000000026</c:v>
                </c:pt>
                <c:pt idx="94">
                  <c:v>0.72700000000000031</c:v>
                </c:pt>
                <c:pt idx="95">
                  <c:v>0.71499999999999986</c:v>
                </c:pt>
                <c:pt idx="96">
                  <c:v>0.7240000000000002</c:v>
                </c:pt>
                <c:pt idx="97">
                  <c:v>0.79600000000000026</c:v>
                </c:pt>
                <c:pt idx="98">
                  <c:v>0.76900000000000013</c:v>
                </c:pt>
                <c:pt idx="99">
                  <c:v>0.83099999999999996</c:v>
                </c:pt>
                <c:pt idx="100">
                  <c:v>0.77299999999999969</c:v>
                </c:pt>
                <c:pt idx="101">
                  <c:v>0.7629999999999999</c:v>
                </c:pt>
                <c:pt idx="102">
                  <c:v>0.72900000000000009</c:v>
                </c:pt>
                <c:pt idx="103">
                  <c:v>0.72100000000000009</c:v>
                </c:pt>
                <c:pt idx="104">
                  <c:v>0.75600000000000023</c:v>
                </c:pt>
                <c:pt idx="105">
                  <c:v>0.76000000000000023</c:v>
                </c:pt>
                <c:pt idx="106">
                  <c:v>0.76500000000000012</c:v>
                </c:pt>
                <c:pt idx="107">
                  <c:v>0.77900000000000036</c:v>
                </c:pt>
                <c:pt idx="108">
                  <c:v>0.72599999999999998</c:v>
                </c:pt>
                <c:pt idx="109">
                  <c:v>0.71300000000000008</c:v>
                </c:pt>
                <c:pt idx="110">
                  <c:v>0.77099999999999991</c:v>
                </c:pt>
                <c:pt idx="111">
                  <c:v>0.77600000000000025</c:v>
                </c:pt>
                <c:pt idx="112">
                  <c:v>0.65300000000000002</c:v>
                </c:pt>
                <c:pt idx="113">
                  <c:v>0.66699999999999982</c:v>
                </c:pt>
                <c:pt idx="114">
                  <c:v>0.69799999999999995</c:v>
                </c:pt>
                <c:pt idx="115">
                  <c:v>0.62700000000000022</c:v>
                </c:pt>
                <c:pt idx="116">
                  <c:v>0.64800000000000013</c:v>
                </c:pt>
                <c:pt idx="117">
                  <c:v>0.71200000000000019</c:v>
                </c:pt>
                <c:pt idx="118">
                  <c:v>0.68800000000000017</c:v>
                </c:pt>
                <c:pt idx="119">
                  <c:v>0.69999999999999973</c:v>
                </c:pt>
                <c:pt idx="120">
                  <c:v>0.69100000000000028</c:v>
                </c:pt>
                <c:pt idx="121">
                  <c:v>0.71499999999999986</c:v>
                </c:pt>
                <c:pt idx="122">
                  <c:v>0.66700000000000026</c:v>
                </c:pt>
                <c:pt idx="123">
                  <c:v>0.64900000000000002</c:v>
                </c:pt>
                <c:pt idx="124">
                  <c:v>0.6080000000000001</c:v>
                </c:pt>
                <c:pt idx="125">
                  <c:v>0.6080000000000001</c:v>
                </c:pt>
                <c:pt idx="126">
                  <c:v>0.56600000000000028</c:v>
                </c:pt>
                <c:pt idx="127">
                  <c:v>0.56099999999999994</c:v>
                </c:pt>
                <c:pt idx="128">
                  <c:v>0.58799999999999963</c:v>
                </c:pt>
                <c:pt idx="129">
                  <c:v>0.61299999999999999</c:v>
                </c:pt>
                <c:pt idx="130">
                  <c:v>0.5990000000000002</c:v>
                </c:pt>
                <c:pt idx="131">
                  <c:v>0.57600000000000007</c:v>
                </c:pt>
                <c:pt idx="132">
                  <c:v>0.59800000000000031</c:v>
                </c:pt>
                <c:pt idx="133">
                  <c:v>0.59299999999999997</c:v>
                </c:pt>
                <c:pt idx="134">
                  <c:v>0.5900000000000003</c:v>
                </c:pt>
                <c:pt idx="135">
                  <c:v>0.64599999999999991</c:v>
                </c:pt>
                <c:pt idx="136">
                  <c:v>0.61500000000000021</c:v>
                </c:pt>
                <c:pt idx="137">
                  <c:v>0.58599999999999985</c:v>
                </c:pt>
                <c:pt idx="138">
                  <c:v>0.61599999999999966</c:v>
                </c:pt>
                <c:pt idx="139">
                  <c:v>0.61100000000000021</c:v>
                </c:pt>
                <c:pt idx="140">
                  <c:v>0.61799999999999988</c:v>
                </c:pt>
                <c:pt idx="141">
                  <c:v>0.61400000000000032</c:v>
                </c:pt>
                <c:pt idx="142">
                  <c:v>0.58899999999999997</c:v>
                </c:pt>
                <c:pt idx="143">
                  <c:v>0.55799999999999983</c:v>
                </c:pt>
                <c:pt idx="144">
                  <c:v>0.51600000000000001</c:v>
                </c:pt>
                <c:pt idx="145">
                  <c:v>0.49500000000000011</c:v>
                </c:pt>
                <c:pt idx="146">
                  <c:v>0.44499999999999978</c:v>
                </c:pt>
                <c:pt idx="147">
                  <c:v>0.42599999999999971</c:v>
                </c:pt>
                <c:pt idx="148">
                  <c:v>0.43900000000000011</c:v>
                </c:pt>
                <c:pt idx="149">
                  <c:v>0.42400000000000038</c:v>
                </c:pt>
                <c:pt idx="150">
                  <c:v>0.42000000000000037</c:v>
                </c:pt>
                <c:pt idx="151">
                  <c:v>0.45399999999999968</c:v>
                </c:pt>
                <c:pt idx="152">
                  <c:v>0.44700000000000012</c:v>
                </c:pt>
                <c:pt idx="153">
                  <c:v>0.44400000000000001</c:v>
                </c:pt>
                <c:pt idx="154">
                  <c:v>0.42099999999999982</c:v>
                </c:pt>
                <c:pt idx="155">
                  <c:v>0.37999999999999989</c:v>
                </c:pt>
                <c:pt idx="156">
                  <c:v>0.375</c:v>
                </c:pt>
                <c:pt idx="157">
                  <c:v>0.37999999999999989</c:v>
                </c:pt>
                <c:pt idx="158">
                  <c:v>0.38700000000000001</c:v>
                </c:pt>
                <c:pt idx="159">
                  <c:v>0.40199999999999969</c:v>
                </c:pt>
                <c:pt idx="160">
                  <c:v>0.40300000000000002</c:v>
                </c:pt>
                <c:pt idx="161">
                  <c:v>0.36699999999999999</c:v>
                </c:pt>
                <c:pt idx="162">
                  <c:v>0.37799999999999973</c:v>
                </c:pt>
                <c:pt idx="163">
                  <c:v>0.33800000000000008</c:v>
                </c:pt>
                <c:pt idx="164">
                  <c:v>0.33700000000000019</c:v>
                </c:pt>
                <c:pt idx="165">
                  <c:v>0.33500000000000002</c:v>
                </c:pt>
                <c:pt idx="166">
                  <c:v>0.32500000000000018</c:v>
                </c:pt>
                <c:pt idx="167">
                  <c:v>0.31200000000000028</c:v>
                </c:pt>
                <c:pt idx="168">
                  <c:v>0.31000000000000011</c:v>
                </c:pt>
                <c:pt idx="169">
                  <c:v>0.31400000000000011</c:v>
                </c:pt>
                <c:pt idx="170">
                  <c:v>0.30699999999999988</c:v>
                </c:pt>
                <c:pt idx="171">
                  <c:v>0.33300000000000018</c:v>
                </c:pt>
                <c:pt idx="172">
                  <c:v>0.34699999999999998</c:v>
                </c:pt>
                <c:pt idx="173">
                  <c:v>0.3400000000000003</c:v>
                </c:pt>
                <c:pt idx="174">
                  <c:v>0.33699999999999969</c:v>
                </c:pt>
                <c:pt idx="175">
                  <c:v>0.37300000000000022</c:v>
                </c:pt>
                <c:pt idx="176">
                  <c:v>0.35699999999999982</c:v>
                </c:pt>
                <c:pt idx="177">
                  <c:v>0.30699999999999988</c:v>
                </c:pt>
                <c:pt idx="178">
                  <c:v>0.34700000000000042</c:v>
                </c:pt>
                <c:pt idx="179">
                  <c:v>0.34099999999999969</c:v>
                </c:pt>
                <c:pt idx="180">
                  <c:v>0.28799999999999981</c:v>
                </c:pt>
                <c:pt idx="181">
                  <c:v>0.25800000000000001</c:v>
                </c:pt>
                <c:pt idx="182">
                  <c:v>0.27900000000000041</c:v>
                </c:pt>
                <c:pt idx="183">
                  <c:v>0.26099999999999968</c:v>
                </c:pt>
                <c:pt idx="184">
                  <c:v>0.28800000000000031</c:v>
                </c:pt>
                <c:pt idx="185">
                  <c:v>0.2759999999999998</c:v>
                </c:pt>
                <c:pt idx="186">
                  <c:v>0.28299999999999992</c:v>
                </c:pt>
                <c:pt idx="187">
                  <c:v>0.21099999999999991</c:v>
                </c:pt>
                <c:pt idx="188">
                  <c:v>0.18699999999999981</c:v>
                </c:pt>
                <c:pt idx="189">
                  <c:v>0.21</c:v>
                </c:pt>
                <c:pt idx="190">
                  <c:v>0.18200000000000041</c:v>
                </c:pt>
                <c:pt idx="191">
                  <c:v>0.15100000000000019</c:v>
                </c:pt>
                <c:pt idx="192">
                  <c:v>0.16699999999999979</c:v>
                </c:pt>
                <c:pt idx="193">
                  <c:v>0.16400000000000009</c:v>
                </c:pt>
                <c:pt idx="194">
                  <c:v>0.16699999999999979</c:v>
                </c:pt>
                <c:pt idx="195">
                  <c:v>0.15799999999999989</c:v>
                </c:pt>
                <c:pt idx="196">
                  <c:v>0.129</c:v>
                </c:pt>
                <c:pt idx="197">
                  <c:v>0.14999999999999991</c:v>
                </c:pt>
                <c:pt idx="198">
                  <c:v>0.11700000000000001</c:v>
                </c:pt>
                <c:pt idx="199">
                  <c:v>0.1440000000000001</c:v>
                </c:pt>
                <c:pt idx="200">
                  <c:v>0.1359999999999997</c:v>
                </c:pt>
                <c:pt idx="201">
                  <c:v>0.12000000000000011</c:v>
                </c:pt>
                <c:pt idx="202">
                  <c:v>0.18199999999999991</c:v>
                </c:pt>
                <c:pt idx="203">
                  <c:v>0.17799999999999991</c:v>
                </c:pt>
                <c:pt idx="204">
                  <c:v>0.17999999999999969</c:v>
                </c:pt>
                <c:pt idx="205">
                  <c:v>0.16900000000000001</c:v>
                </c:pt>
                <c:pt idx="206">
                  <c:v>0.13600000000000009</c:v>
                </c:pt>
                <c:pt idx="207">
                  <c:v>0.1020000000000003</c:v>
                </c:pt>
                <c:pt idx="208">
                  <c:v>0.1080000000000001</c:v>
                </c:pt>
                <c:pt idx="209">
                  <c:v>0.12699999999999981</c:v>
                </c:pt>
                <c:pt idx="210">
                  <c:v>9.8999999999999755E-2</c:v>
                </c:pt>
                <c:pt idx="211">
                  <c:v>0.10100000000000001</c:v>
                </c:pt>
                <c:pt idx="212">
                  <c:v>8.1999999999999851E-2</c:v>
                </c:pt>
                <c:pt idx="213">
                  <c:v>0.1120000000000001</c:v>
                </c:pt>
                <c:pt idx="214">
                  <c:v>7.9000000000000181E-2</c:v>
                </c:pt>
                <c:pt idx="215">
                  <c:v>8.0999999999999961E-2</c:v>
                </c:pt>
                <c:pt idx="216">
                  <c:v>2.3999999999999581E-2</c:v>
                </c:pt>
                <c:pt idx="217">
                  <c:v>4.9999999999999822E-2</c:v>
                </c:pt>
                <c:pt idx="218">
                  <c:v>1.4000000000000229E-2</c:v>
                </c:pt>
                <c:pt idx="219">
                  <c:v>-5.699999999999994E-2</c:v>
                </c:pt>
                <c:pt idx="220">
                  <c:v>-6.0999999999999943E-2</c:v>
                </c:pt>
                <c:pt idx="221">
                  <c:v>-6.6999999999999726E-2</c:v>
                </c:pt>
                <c:pt idx="222">
                  <c:v>-4.1000000000000369E-2</c:v>
                </c:pt>
                <c:pt idx="223">
                  <c:v>-3.3999999999999808E-2</c:v>
                </c:pt>
                <c:pt idx="224">
                  <c:v>-2.0000000000000021E-2</c:v>
                </c:pt>
                <c:pt idx="225">
                  <c:v>-6.0000000000002274E-3</c:v>
                </c:pt>
                <c:pt idx="226">
                  <c:v>4.0000000000000044E-3</c:v>
                </c:pt>
                <c:pt idx="227">
                  <c:v>-6.1999999999999833E-2</c:v>
                </c:pt>
                <c:pt idx="228">
                  <c:v>-8.9999999999999858E-2</c:v>
                </c:pt>
                <c:pt idx="229">
                  <c:v>-9.3999999999999861E-2</c:v>
                </c:pt>
                <c:pt idx="230">
                  <c:v>-8.4999999999999964E-2</c:v>
                </c:pt>
                <c:pt idx="231">
                  <c:v>-7.1000000000000174E-2</c:v>
                </c:pt>
                <c:pt idx="232">
                  <c:v>-6.800000000000006E-2</c:v>
                </c:pt>
                <c:pt idx="233">
                  <c:v>-6.1999999999999833E-2</c:v>
                </c:pt>
                <c:pt idx="234">
                  <c:v>-6.6999999999999726E-2</c:v>
                </c:pt>
                <c:pt idx="235">
                  <c:v>-6.800000000000006E-2</c:v>
                </c:pt>
                <c:pt idx="236">
                  <c:v>-6.5999999999999837E-2</c:v>
                </c:pt>
                <c:pt idx="237">
                  <c:v>-3.0000000000000249E-2</c:v>
                </c:pt>
                <c:pt idx="238">
                  <c:v>-3.6000000000000032E-2</c:v>
                </c:pt>
                <c:pt idx="239">
                  <c:v>-4.2000000000000259E-2</c:v>
                </c:pt>
                <c:pt idx="240">
                  <c:v>-3.2999999999999918E-2</c:v>
                </c:pt>
                <c:pt idx="241">
                  <c:v>-6.4999999999999947E-2</c:v>
                </c:pt>
                <c:pt idx="242">
                  <c:v>-7.5000000000000178E-2</c:v>
                </c:pt>
                <c:pt idx="243">
                  <c:v>-3.6000000000000032E-2</c:v>
                </c:pt>
                <c:pt idx="244">
                  <c:v>-2.4000000000000021E-2</c:v>
                </c:pt>
                <c:pt idx="245">
                  <c:v>-3.4000000000000252E-2</c:v>
                </c:pt>
                <c:pt idx="246">
                  <c:v>-4.1000000000000147E-2</c:v>
                </c:pt>
                <c:pt idx="247">
                  <c:v>-4.8000000000000043E-2</c:v>
                </c:pt>
                <c:pt idx="248">
                  <c:v>-2.2999999999999691E-2</c:v>
                </c:pt>
                <c:pt idx="249">
                  <c:v>4.9999999999998934E-3</c:v>
                </c:pt>
                <c:pt idx="250">
                  <c:v>3.8999999999999702E-2</c:v>
                </c:pt>
                <c:pt idx="251">
                  <c:v>5.2000000000000053E-2</c:v>
                </c:pt>
                <c:pt idx="252">
                  <c:v>1.0000000000000229E-2</c:v>
                </c:pt>
                <c:pt idx="253">
                  <c:v>1.7000000000000352E-2</c:v>
                </c:pt>
                <c:pt idx="254">
                  <c:v>9.9999999999988987E-4</c:v>
                </c:pt>
                <c:pt idx="255">
                  <c:v>1.6000000000000011E-2</c:v>
                </c:pt>
                <c:pt idx="256">
                  <c:v>3.1000000000000139E-2</c:v>
                </c:pt>
                <c:pt idx="257">
                  <c:v>6.4999999999999947E-2</c:v>
                </c:pt>
                <c:pt idx="258">
                  <c:v>4.3000000000000149E-2</c:v>
                </c:pt>
                <c:pt idx="259">
                  <c:v>1.3000000000000339E-2</c:v>
                </c:pt>
                <c:pt idx="260">
                  <c:v>1.9000000000000131E-2</c:v>
                </c:pt>
                <c:pt idx="261">
                  <c:v>-2.2000000000000242E-2</c:v>
                </c:pt>
                <c:pt idx="262">
                  <c:v>-1.6999999999999901E-2</c:v>
                </c:pt>
                <c:pt idx="263">
                  <c:v>1.5000000000000119E-2</c:v>
                </c:pt>
                <c:pt idx="264">
                  <c:v>4.4000000000000039E-2</c:v>
                </c:pt>
                <c:pt idx="265">
                  <c:v>1.5000000000000119E-2</c:v>
                </c:pt>
                <c:pt idx="266">
                  <c:v>5.699999999999994E-2</c:v>
                </c:pt>
                <c:pt idx="267">
                  <c:v>8.4000000000000075E-2</c:v>
                </c:pt>
                <c:pt idx="268">
                  <c:v>3.0000000000000027E-2</c:v>
                </c:pt>
                <c:pt idx="269">
                  <c:v>-2.4000000000000021E-2</c:v>
                </c:pt>
                <c:pt idx="270">
                  <c:v>-2.4000000000000021E-2</c:v>
                </c:pt>
                <c:pt idx="271">
                  <c:v>-2.1000000000000352E-2</c:v>
                </c:pt>
                <c:pt idx="272">
                  <c:v>-1.499999999999968E-2</c:v>
                </c:pt>
                <c:pt idx="273">
                  <c:v>-1.1000000000000121E-2</c:v>
                </c:pt>
                <c:pt idx="274">
                  <c:v>6.0000000000002274E-3</c:v>
                </c:pt>
                <c:pt idx="275">
                  <c:v>1.6000000000000011E-2</c:v>
                </c:pt>
                <c:pt idx="276">
                  <c:v>-4.9999999999998934E-3</c:v>
                </c:pt>
                <c:pt idx="277">
                  <c:v>1.399999999999979E-2</c:v>
                </c:pt>
                <c:pt idx="278">
                  <c:v>-1.799999999999979E-2</c:v>
                </c:pt>
                <c:pt idx="279">
                  <c:v>-2.6000000000000249E-2</c:v>
                </c:pt>
                <c:pt idx="280">
                  <c:v>-4.9999999999998934E-3</c:v>
                </c:pt>
                <c:pt idx="281">
                  <c:v>-2.8999999999999911E-2</c:v>
                </c:pt>
                <c:pt idx="282">
                  <c:v>-3.2000000000000028E-2</c:v>
                </c:pt>
                <c:pt idx="283">
                  <c:v>-1.8000000000000242E-2</c:v>
                </c:pt>
                <c:pt idx="284">
                  <c:v>-1.6000000000000011E-2</c:v>
                </c:pt>
                <c:pt idx="285">
                  <c:v>-6.1000000000000387E-2</c:v>
                </c:pt>
                <c:pt idx="286">
                  <c:v>-6.4000000000000057E-2</c:v>
                </c:pt>
                <c:pt idx="287">
                  <c:v>-5.2000000000000053E-2</c:v>
                </c:pt>
                <c:pt idx="288">
                  <c:v>-2.5999999999999801E-2</c:v>
                </c:pt>
                <c:pt idx="289">
                  <c:v>1.399999999999979E-2</c:v>
                </c:pt>
                <c:pt idx="290">
                  <c:v>1.9999999999997802E-3</c:v>
                </c:pt>
                <c:pt idx="291">
                  <c:v>1.9000000000000131E-2</c:v>
                </c:pt>
                <c:pt idx="292">
                  <c:v>1.1000000000000121E-2</c:v>
                </c:pt>
                <c:pt idx="293">
                  <c:v>-4.9999999999998934E-3</c:v>
                </c:pt>
                <c:pt idx="294">
                  <c:v>-1.6999999999999901E-2</c:v>
                </c:pt>
                <c:pt idx="295">
                  <c:v>1.499999999999968E-2</c:v>
                </c:pt>
                <c:pt idx="296">
                  <c:v>6.800000000000006E-2</c:v>
                </c:pt>
                <c:pt idx="297">
                  <c:v>6.4999999999999947E-2</c:v>
                </c:pt>
                <c:pt idx="298">
                  <c:v>5.0999999999999712E-2</c:v>
                </c:pt>
                <c:pt idx="299">
                  <c:v>3.0999999999999691E-2</c:v>
                </c:pt>
                <c:pt idx="300">
                  <c:v>5.3999999999999833E-2</c:v>
                </c:pt>
                <c:pt idx="301">
                  <c:v>5.300000000000038E-2</c:v>
                </c:pt>
                <c:pt idx="302">
                  <c:v>6.999999999999984E-2</c:v>
                </c:pt>
                <c:pt idx="303">
                  <c:v>0.11700000000000001</c:v>
                </c:pt>
                <c:pt idx="304">
                  <c:v>0.1240000000000001</c:v>
                </c:pt>
                <c:pt idx="305">
                  <c:v>0.16000000000000009</c:v>
                </c:pt>
                <c:pt idx="306">
                  <c:v>0.1480000000000001</c:v>
                </c:pt>
                <c:pt idx="307">
                  <c:v>0.1700000000000004</c:v>
                </c:pt>
                <c:pt idx="308">
                  <c:v>0.16900000000000001</c:v>
                </c:pt>
                <c:pt idx="309">
                  <c:v>0.15599999999999969</c:v>
                </c:pt>
                <c:pt idx="310">
                  <c:v>0.18400000000000019</c:v>
                </c:pt>
                <c:pt idx="311">
                  <c:v>0.21499999999999991</c:v>
                </c:pt>
                <c:pt idx="312">
                  <c:v>0.21199999999999969</c:v>
                </c:pt>
                <c:pt idx="313">
                  <c:v>0.2150000000000003</c:v>
                </c:pt>
                <c:pt idx="314">
                  <c:v>0.2200000000000002</c:v>
                </c:pt>
                <c:pt idx="315">
                  <c:v>0.21599999999999969</c:v>
                </c:pt>
                <c:pt idx="316">
                  <c:v>0.18000000000000019</c:v>
                </c:pt>
                <c:pt idx="317">
                  <c:v>0.18500000000000011</c:v>
                </c:pt>
                <c:pt idx="318">
                  <c:v>0.153</c:v>
                </c:pt>
                <c:pt idx="319">
                  <c:v>-0.43599999999999989</c:v>
                </c:pt>
                <c:pt idx="320">
                  <c:v>-0.375</c:v>
                </c:pt>
                <c:pt idx="321">
                  <c:v>-0.42099999999999982</c:v>
                </c:pt>
                <c:pt idx="322">
                  <c:v>-0.39700000000000019</c:v>
                </c:pt>
                <c:pt idx="323">
                  <c:v>-0.40399999999999991</c:v>
                </c:pt>
                <c:pt idx="324">
                  <c:v>-0.38700000000000001</c:v>
                </c:pt>
                <c:pt idx="325">
                  <c:v>-0.41000000000000009</c:v>
                </c:pt>
                <c:pt idx="326">
                  <c:v>-0.40799999999999992</c:v>
                </c:pt>
                <c:pt idx="327">
                  <c:v>-0.41199999999999992</c:v>
                </c:pt>
                <c:pt idx="328">
                  <c:v>-0.41499999999999998</c:v>
                </c:pt>
                <c:pt idx="329">
                  <c:v>-0.39299999999999979</c:v>
                </c:pt>
                <c:pt idx="330">
                  <c:v>-0.40100000000000019</c:v>
                </c:pt>
                <c:pt idx="331">
                  <c:v>-0.41600000000000042</c:v>
                </c:pt>
                <c:pt idx="332">
                  <c:v>-0.38599999999999968</c:v>
                </c:pt>
                <c:pt idx="333">
                  <c:v>-0.371</c:v>
                </c:pt>
              </c:numCache>
            </c:numRef>
          </c:val>
          <c:smooth val="0"/>
          <c:extLst>
            <c:ext xmlns:c16="http://schemas.microsoft.com/office/drawing/2014/chart" uri="{C3380CC4-5D6E-409C-BE32-E72D297353CC}">
              <c16:uniqueId val="{00000004-108C-4E8A-9F88-6CA3BAD7C0EC}"/>
            </c:ext>
          </c:extLst>
        </c:ser>
        <c:ser>
          <c:idx val="7"/>
          <c:order val="6"/>
          <c:tx>
            <c:strRef>
              <c:f>'Figure 1.9.1'!$AC$2</c:f>
              <c:strCache>
                <c:ptCount val="1"/>
                <c:pt idx="0">
                  <c:v>Germany</c:v>
                </c:pt>
              </c:strCache>
            </c:strRef>
          </c:tx>
          <c:spPr>
            <a:ln w="38100" cap="rnd">
              <a:solidFill>
                <a:srgbClr val="00B050"/>
              </a:solidFill>
              <a:round/>
            </a:ln>
            <a:effectLst/>
          </c:spPr>
          <c:marker>
            <c:symbol val="none"/>
          </c:marker>
          <c:cat>
            <c:numRef>
              <c:f>'Figure 1.9.1'!$U$4:$U$337</c:f>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f>'Figure 1.9.1'!$AC$4:$AC$337</c:f>
              <c:numCache>
                <c:formatCode>General</c:formatCode>
                <c:ptCount val="334"/>
                <c:pt idx="0">
                  <c:v>0.79600000000000004</c:v>
                </c:pt>
                <c:pt idx="1">
                  <c:v>0.86799999999999988</c:v>
                </c:pt>
                <c:pt idx="2">
                  <c:v>0.79800000000000004</c:v>
                </c:pt>
                <c:pt idx="3">
                  <c:v>0.83599999999999985</c:v>
                </c:pt>
                <c:pt idx="4">
                  <c:v>0.754</c:v>
                </c:pt>
                <c:pt idx="5">
                  <c:v>0.70499999999999985</c:v>
                </c:pt>
                <c:pt idx="6">
                  <c:v>0.68500000000000005</c:v>
                </c:pt>
                <c:pt idx="7">
                  <c:v>0.66599999999999993</c:v>
                </c:pt>
                <c:pt idx="8">
                  <c:v>0.69100000000000028</c:v>
                </c:pt>
                <c:pt idx="9">
                  <c:v>0.70900000000000007</c:v>
                </c:pt>
                <c:pt idx="10">
                  <c:v>0.70699999999999985</c:v>
                </c:pt>
                <c:pt idx="11">
                  <c:v>0.67799999999999994</c:v>
                </c:pt>
                <c:pt idx="12">
                  <c:v>0.66199999999999992</c:v>
                </c:pt>
                <c:pt idx="13">
                  <c:v>0.65200000000000014</c:v>
                </c:pt>
                <c:pt idx="14">
                  <c:v>0.63599999999999968</c:v>
                </c:pt>
                <c:pt idx="15">
                  <c:v>0.61099999999999977</c:v>
                </c:pt>
                <c:pt idx="16">
                  <c:v>0.60999999999999988</c:v>
                </c:pt>
                <c:pt idx="17">
                  <c:v>0.63700000000000001</c:v>
                </c:pt>
                <c:pt idx="18">
                  <c:v>0.63100000000000023</c:v>
                </c:pt>
                <c:pt idx="19">
                  <c:v>0.69300000000000006</c:v>
                </c:pt>
                <c:pt idx="20">
                  <c:v>0.67500000000000027</c:v>
                </c:pt>
                <c:pt idx="21">
                  <c:v>0.65599999999999969</c:v>
                </c:pt>
                <c:pt idx="22">
                  <c:v>0.70100000000000007</c:v>
                </c:pt>
                <c:pt idx="23">
                  <c:v>0.621</c:v>
                </c:pt>
                <c:pt idx="24">
                  <c:v>0.59299999999999997</c:v>
                </c:pt>
                <c:pt idx="25">
                  <c:v>0.59099999999999975</c:v>
                </c:pt>
                <c:pt idx="26">
                  <c:v>0.54599999999999982</c:v>
                </c:pt>
                <c:pt idx="27">
                  <c:v>0.46</c:v>
                </c:pt>
                <c:pt idx="28">
                  <c:v>0.42699999999999999</c:v>
                </c:pt>
                <c:pt idx="29">
                  <c:v>0.3839999999999999</c:v>
                </c:pt>
                <c:pt idx="30">
                  <c:v>0.38199999999999967</c:v>
                </c:pt>
                <c:pt idx="31">
                  <c:v>0.36799999999999988</c:v>
                </c:pt>
                <c:pt idx="32">
                  <c:v>0.3969999999999998</c:v>
                </c:pt>
                <c:pt idx="33">
                  <c:v>0.39299999999999979</c:v>
                </c:pt>
                <c:pt idx="34">
                  <c:v>0.36699999999999999</c:v>
                </c:pt>
                <c:pt idx="35">
                  <c:v>0.3839999999999999</c:v>
                </c:pt>
                <c:pt idx="36">
                  <c:v>0.38300000000000001</c:v>
                </c:pt>
                <c:pt idx="37">
                  <c:v>0.36500000000000021</c:v>
                </c:pt>
                <c:pt idx="38">
                  <c:v>0.3530000000000002</c:v>
                </c:pt>
                <c:pt idx="39">
                  <c:v>0.32100000000000017</c:v>
                </c:pt>
                <c:pt idx="40">
                  <c:v>0.33399999999999958</c:v>
                </c:pt>
                <c:pt idx="41">
                  <c:v>0.34399999999999992</c:v>
                </c:pt>
                <c:pt idx="42">
                  <c:v>0.34999999999999959</c:v>
                </c:pt>
                <c:pt idx="43">
                  <c:v>0.33900000000000002</c:v>
                </c:pt>
                <c:pt idx="44">
                  <c:v>0.32700000000000001</c:v>
                </c:pt>
                <c:pt idx="45">
                  <c:v>0.32300000000000001</c:v>
                </c:pt>
                <c:pt idx="46">
                  <c:v>0.31299999999999972</c:v>
                </c:pt>
                <c:pt idx="47">
                  <c:v>0.3490000000000002</c:v>
                </c:pt>
                <c:pt idx="48">
                  <c:v>0.3580000000000001</c:v>
                </c:pt>
                <c:pt idx="49">
                  <c:v>0.34800000000000031</c:v>
                </c:pt>
                <c:pt idx="50">
                  <c:v>0.31800000000000012</c:v>
                </c:pt>
                <c:pt idx="51">
                  <c:v>0.31499999999999989</c:v>
                </c:pt>
                <c:pt idx="52">
                  <c:v>0.30000000000000032</c:v>
                </c:pt>
                <c:pt idx="53">
                  <c:v>0.2849999999999997</c:v>
                </c:pt>
                <c:pt idx="54">
                  <c:v>0.28199999999999997</c:v>
                </c:pt>
                <c:pt idx="55">
                  <c:v>0.30699999999999988</c:v>
                </c:pt>
                <c:pt idx="56">
                  <c:v>0.29599999999999982</c:v>
                </c:pt>
                <c:pt idx="57">
                  <c:v>0.29699999999999971</c:v>
                </c:pt>
                <c:pt idx="58">
                  <c:v>0.30699999999999988</c:v>
                </c:pt>
                <c:pt idx="59">
                  <c:v>0.30799999999999977</c:v>
                </c:pt>
                <c:pt idx="60">
                  <c:v>0.31800000000000012</c:v>
                </c:pt>
                <c:pt idx="61">
                  <c:v>0.30400000000000033</c:v>
                </c:pt>
                <c:pt idx="62">
                  <c:v>0.33500000000000002</c:v>
                </c:pt>
                <c:pt idx="63">
                  <c:v>0.32300000000000001</c:v>
                </c:pt>
                <c:pt idx="64">
                  <c:v>0.31300000000000022</c:v>
                </c:pt>
                <c:pt idx="65">
                  <c:v>0.33800000000000008</c:v>
                </c:pt>
                <c:pt idx="66">
                  <c:v>0.34699999999999998</c:v>
                </c:pt>
                <c:pt idx="67">
                  <c:v>0.28999999999999998</c:v>
                </c:pt>
                <c:pt idx="68">
                  <c:v>0.25600000000000023</c:v>
                </c:pt>
                <c:pt idx="69">
                  <c:v>0.2669999999999999</c:v>
                </c:pt>
                <c:pt idx="70">
                  <c:v>0.28199999999999997</c:v>
                </c:pt>
                <c:pt idx="71">
                  <c:v>0.28699999999999992</c:v>
                </c:pt>
                <c:pt idx="72">
                  <c:v>0.28699999999999992</c:v>
                </c:pt>
                <c:pt idx="73">
                  <c:v>0.28800000000000031</c:v>
                </c:pt>
                <c:pt idx="74">
                  <c:v>0.30299999999999988</c:v>
                </c:pt>
                <c:pt idx="75">
                  <c:v>0.28599999999999981</c:v>
                </c:pt>
                <c:pt idx="76">
                  <c:v>0.26899999999999968</c:v>
                </c:pt>
                <c:pt idx="77">
                  <c:v>0.26899999999999968</c:v>
                </c:pt>
                <c:pt idx="78">
                  <c:v>0.26899999999999968</c:v>
                </c:pt>
                <c:pt idx="79">
                  <c:v>0.2589999999999999</c:v>
                </c:pt>
                <c:pt idx="80">
                  <c:v>0.25800000000000001</c:v>
                </c:pt>
                <c:pt idx="81">
                  <c:v>0.2200000000000002</c:v>
                </c:pt>
                <c:pt idx="82">
                  <c:v>0.18199999999999991</c:v>
                </c:pt>
                <c:pt idx="83">
                  <c:v>0.20000000000000021</c:v>
                </c:pt>
                <c:pt idx="84">
                  <c:v>0.18899999999999961</c:v>
                </c:pt>
                <c:pt idx="85">
                  <c:v>0.18800000000000019</c:v>
                </c:pt>
                <c:pt idx="86">
                  <c:v>0.1789999999999998</c:v>
                </c:pt>
                <c:pt idx="87">
                  <c:v>0.16200000000000009</c:v>
                </c:pt>
                <c:pt idx="88">
                  <c:v>0.12600000000000011</c:v>
                </c:pt>
                <c:pt idx="89">
                  <c:v>0.10899999999999981</c:v>
                </c:pt>
                <c:pt idx="90">
                  <c:v>9.7999999999999865E-2</c:v>
                </c:pt>
                <c:pt idx="91">
                  <c:v>0.1120000000000001</c:v>
                </c:pt>
                <c:pt idx="92">
                  <c:v>0.1179999999999999</c:v>
                </c:pt>
                <c:pt idx="93">
                  <c:v>0.13900000000000001</c:v>
                </c:pt>
                <c:pt idx="94">
                  <c:v>0.14099999999999979</c:v>
                </c:pt>
                <c:pt idx="95">
                  <c:v>0.13100000000000001</c:v>
                </c:pt>
                <c:pt idx="96">
                  <c:v>0.12999999999999989</c:v>
                </c:pt>
                <c:pt idx="97">
                  <c:v>0.17200000000000021</c:v>
                </c:pt>
                <c:pt idx="98">
                  <c:v>0.19000000000000039</c:v>
                </c:pt>
                <c:pt idx="99">
                  <c:v>0.254</c:v>
                </c:pt>
                <c:pt idx="100">
                  <c:v>0.214</c:v>
                </c:pt>
                <c:pt idx="101">
                  <c:v>0.22300000000000031</c:v>
                </c:pt>
                <c:pt idx="102">
                  <c:v>0.20299999999999979</c:v>
                </c:pt>
                <c:pt idx="103">
                  <c:v>0.2010000000000001</c:v>
                </c:pt>
                <c:pt idx="104">
                  <c:v>0.23799999999999999</c:v>
                </c:pt>
                <c:pt idx="105">
                  <c:v>0.24299999999999991</c:v>
                </c:pt>
                <c:pt idx="106">
                  <c:v>0.23600000000000021</c:v>
                </c:pt>
                <c:pt idx="107">
                  <c:v>0.23899999999999991</c:v>
                </c:pt>
                <c:pt idx="108">
                  <c:v>0.19300000000000009</c:v>
                </c:pt>
                <c:pt idx="109">
                  <c:v>0.18500000000000011</c:v>
                </c:pt>
                <c:pt idx="110">
                  <c:v>0.2349999999999999</c:v>
                </c:pt>
                <c:pt idx="111">
                  <c:v>0.2309999999999999</c:v>
                </c:pt>
                <c:pt idx="112">
                  <c:v>0.129</c:v>
                </c:pt>
                <c:pt idx="113">
                  <c:v>0.13300000000000001</c:v>
                </c:pt>
                <c:pt idx="114">
                  <c:v>0.15899999999999981</c:v>
                </c:pt>
                <c:pt idx="115">
                  <c:v>0.1120000000000001</c:v>
                </c:pt>
                <c:pt idx="116">
                  <c:v>0.13200000000000009</c:v>
                </c:pt>
                <c:pt idx="117">
                  <c:v>0.19800000000000001</c:v>
                </c:pt>
                <c:pt idx="118">
                  <c:v>0.18900000000000011</c:v>
                </c:pt>
                <c:pt idx="119">
                  <c:v>0.17799999999999991</c:v>
                </c:pt>
                <c:pt idx="120">
                  <c:v>0.19300000000000009</c:v>
                </c:pt>
                <c:pt idx="121">
                  <c:v>0.20699999999999991</c:v>
                </c:pt>
                <c:pt idx="122">
                  <c:v>0.14899999999999999</c:v>
                </c:pt>
                <c:pt idx="123">
                  <c:v>0.10400000000000011</c:v>
                </c:pt>
                <c:pt idx="124">
                  <c:v>7.7999999999999847E-2</c:v>
                </c:pt>
                <c:pt idx="125">
                  <c:v>6.6000000000000281E-2</c:v>
                </c:pt>
                <c:pt idx="126">
                  <c:v>1.6999999999999901E-2</c:v>
                </c:pt>
                <c:pt idx="127">
                  <c:v>1.2999999999999901E-2</c:v>
                </c:pt>
                <c:pt idx="128">
                  <c:v>1.9000000000000131E-2</c:v>
                </c:pt>
                <c:pt idx="129">
                  <c:v>3.2999999999999918E-2</c:v>
                </c:pt>
                <c:pt idx="130">
                  <c:v>2.5999999999999801E-2</c:v>
                </c:pt>
                <c:pt idx="131">
                  <c:v>-1.000000000000334E-3</c:v>
                </c:pt>
                <c:pt idx="132">
                  <c:v>1.6999999999999901E-2</c:v>
                </c:pt>
                <c:pt idx="133">
                  <c:v>1.1000000000000121E-2</c:v>
                </c:pt>
                <c:pt idx="134">
                  <c:v>8.999999999999897E-3</c:v>
                </c:pt>
                <c:pt idx="135">
                  <c:v>6.4999999999999947E-2</c:v>
                </c:pt>
                <c:pt idx="136">
                  <c:v>5.3999999999999833E-2</c:v>
                </c:pt>
                <c:pt idx="137">
                  <c:v>1.9000000000000131E-2</c:v>
                </c:pt>
                <c:pt idx="138">
                  <c:v>5.7999999999999829E-2</c:v>
                </c:pt>
                <c:pt idx="139">
                  <c:v>5.8000000000000267E-2</c:v>
                </c:pt>
                <c:pt idx="140">
                  <c:v>5.600000000000005E-2</c:v>
                </c:pt>
                <c:pt idx="141">
                  <c:v>5.500000000000016E-2</c:v>
                </c:pt>
                <c:pt idx="142">
                  <c:v>5.2000000000000053E-2</c:v>
                </c:pt>
                <c:pt idx="143">
                  <c:v>8.999999999999897E-3</c:v>
                </c:pt>
                <c:pt idx="144">
                  <c:v>-2.0999999999999911E-2</c:v>
                </c:pt>
                <c:pt idx="145">
                  <c:v>-2.2999999999999691E-2</c:v>
                </c:pt>
                <c:pt idx="146">
                  <c:v>-7.2999999999999954E-2</c:v>
                </c:pt>
                <c:pt idx="147">
                  <c:v>-8.2000000000000295E-2</c:v>
                </c:pt>
                <c:pt idx="148">
                  <c:v>-5.9000000000000163E-2</c:v>
                </c:pt>
                <c:pt idx="149">
                  <c:v>-5.9000000000000163E-2</c:v>
                </c:pt>
                <c:pt idx="150">
                  <c:v>-7.1000000000000174E-2</c:v>
                </c:pt>
                <c:pt idx="151">
                  <c:v>-3.8000000000000263E-2</c:v>
                </c:pt>
                <c:pt idx="152">
                  <c:v>-4.4999999999999929E-2</c:v>
                </c:pt>
                <c:pt idx="153">
                  <c:v>-4.3000000000000149E-2</c:v>
                </c:pt>
                <c:pt idx="154">
                  <c:v>-5.600000000000005E-2</c:v>
                </c:pt>
                <c:pt idx="155">
                  <c:v>-8.5999999999999854E-2</c:v>
                </c:pt>
                <c:pt idx="156">
                  <c:v>-9.6999999999999975E-2</c:v>
                </c:pt>
                <c:pt idx="157">
                  <c:v>-0.10100000000000001</c:v>
                </c:pt>
                <c:pt idx="158">
                  <c:v>-8.0000000000000071E-2</c:v>
                </c:pt>
                <c:pt idx="159">
                  <c:v>-8.9999999999999858E-2</c:v>
                </c:pt>
                <c:pt idx="160">
                  <c:v>-8.0000000000000071E-2</c:v>
                </c:pt>
                <c:pt idx="161">
                  <c:v>-0.1229999999999998</c:v>
                </c:pt>
                <c:pt idx="162">
                  <c:v>-0.1120000000000001</c:v>
                </c:pt>
                <c:pt idx="163">
                  <c:v>-0.1469999999999998</c:v>
                </c:pt>
                <c:pt idx="164">
                  <c:v>-0.14700000000000021</c:v>
                </c:pt>
                <c:pt idx="165">
                  <c:v>-0.1509999999999998</c:v>
                </c:pt>
                <c:pt idx="166">
                  <c:v>-0.16299999999999981</c:v>
                </c:pt>
                <c:pt idx="167">
                  <c:v>-0.18900000000000011</c:v>
                </c:pt>
                <c:pt idx="168">
                  <c:v>-0.18499999999999961</c:v>
                </c:pt>
                <c:pt idx="169">
                  <c:v>-0.18500000000000011</c:v>
                </c:pt>
                <c:pt idx="170">
                  <c:v>-0.19500000000000031</c:v>
                </c:pt>
                <c:pt idx="171">
                  <c:v>-0.17100000000000029</c:v>
                </c:pt>
                <c:pt idx="172">
                  <c:v>-0.15100000000000019</c:v>
                </c:pt>
                <c:pt idx="173">
                  <c:v>-0.16400000000000009</c:v>
                </c:pt>
                <c:pt idx="174">
                  <c:v>-0.15600000000000011</c:v>
                </c:pt>
                <c:pt idx="175">
                  <c:v>-0.12599999999999989</c:v>
                </c:pt>
                <c:pt idx="176">
                  <c:v>-0.13700000000000001</c:v>
                </c:pt>
                <c:pt idx="177">
                  <c:v>-0.18500000000000011</c:v>
                </c:pt>
                <c:pt idx="178">
                  <c:v>-0.15799999999999989</c:v>
                </c:pt>
                <c:pt idx="179">
                  <c:v>-0.17299999999999999</c:v>
                </c:pt>
                <c:pt idx="180">
                  <c:v>-0.2050000000000001</c:v>
                </c:pt>
                <c:pt idx="181">
                  <c:v>-0.22299999999999989</c:v>
                </c:pt>
                <c:pt idx="182">
                  <c:v>-0.2089999999999996</c:v>
                </c:pt>
                <c:pt idx="183">
                  <c:v>-0.23200000000000021</c:v>
                </c:pt>
                <c:pt idx="184">
                  <c:v>-0.20599999999999999</c:v>
                </c:pt>
                <c:pt idx="185">
                  <c:v>-0.21300000000000011</c:v>
                </c:pt>
                <c:pt idx="186">
                  <c:v>-0.20699999999999991</c:v>
                </c:pt>
                <c:pt idx="187">
                  <c:v>-0.27099999999999991</c:v>
                </c:pt>
                <c:pt idx="188">
                  <c:v>-0.33100000000000002</c:v>
                </c:pt>
                <c:pt idx="189">
                  <c:v>-0.31099999999999989</c:v>
                </c:pt>
                <c:pt idx="190">
                  <c:v>-0.33100000000000002</c:v>
                </c:pt>
                <c:pt idx="191">
                  <c:v>-0.35199999999999992</c:v>
                </c:pt>
                <c:pt idx="192">
                  <c:v>-0.33300000000000018</c:v>
                </c:pt>
                <c:pt idx="193">
                  <c:v>-0.32300000000000001</c:v>
                </c:pt>
                <c:pt idx="194">
                  <c:v>-0.32199999999999962</c:v>
                </c:pt>
                <c:pt idx="195">
                  <c:v>-0.32600000000000012</c:v>
                </c:pt>
                <c:pt idx="196">
                  <c:v>-0.36199999999999971</c:v>
                </c:pt>
                <c:pt idx="197">
                  <c:v>-0.34300000000000003</c:v>
                </c:pt>
                <c:pt idx="198">
                  <c:v>-0.36400000000000032</c:v>
                </c:pt>
                <c:pt idx="199">
                  <c:v>-0.33100000000000002</c:v>
                </c:pt>
                <c:pt idx="200">
                  <c:v>-0.33300000000000018</c:v>
                </c:pt>
                <c:pt idx="201">
                  <c:v>-0.33299999999999969</c:v>
                </c:pt>
                <c:pt idx="202">
                  <c:v>-0.30099999999999971</c:v>
                </c:pt>
                <c:pt idx="203">
                  <c:v>-0.31400000000000011</c:v>
                </c:pt>
                <c:pt idx="204">
                  <c:v>-0.33100000000000002</c:v>
                </c:pt>
                <c:pt idx="205">
                  <c:v>-0.35699999999999982</c:v>
                </c:pt>
                <c:pt idx="206">
                  <c:v>-0.371</c:v>
                </c:pt>
                <c:pt idx="207">
                  <c:v>-0.39500000000000002</c:v>
                </c:pt>
                <c:pt idx="208">
                  <c:v>-0.38500000000000018</c:v>
                </c:pt>
                <c:pt idx="209">
                  <c:v>-0.37400000000000011</c:v>
                </c:pt>
                <c:pt idx="210">
                  <c:v>-0.39400000000000007</c:v>
                </c:pt>
                <c:pt idx="211">
                  <c:v>-0.40200000000000008</c:v>
                </c:pt>
                <c:pt idx="212">
                  <c:v>-0.40399999999999991</c:v>
                </c:pt>
                <c:pt idx="213">
                  <c:v>-0.39800000000000008</c:v>
                </c:pt>
                <c:pt idx="214">
                  <c:v>-0.39999999999999991</c:v>
                </c:pt>
                <c:pt idx="215">
                  <c:v>-0.39900000000000002</c:v>
                </c:pt>
                <c:pt idx="216">
                  <c:v>-0.42100000000000032</c:v>
                </c:pt>
                <c:pt idx="217">
                  <c:v>-0.3969999999999998</c:v>
                </c:pt>
                <c:pt idx="218">
                  <c:v>-0.41400000000000009</c:v>
                </c:pt>
                <c:pt idx="219">
                  <c:v>-0.46400000000000002</c:v>
                </c:pt>
                <c:pt idx="220">
                  <c:v>-0.46599999999999969</c:v>
                </c:pt>
                <c:pt idx="221">
                  <c:v>-0.46599999999999969</c:v>
                </c:pt>
                <c:pt idx="222">
                  <c:v>-0.45700000000000029</c:v>
                </c:pt>
                <c:pt idx="223">
                  <c:v>-0.44499999999999978</c:v>
                </c:pt>
                <c:pt idx="224">
                  <c:v>-0.43000000000000022</c:v>
                </c:pt>
                <c:pt idx="225">
                  <c:v>-0.42200000000000021</c:v>
                </c:pt>
                <c:pt idx="226">
                  <c:v>-0.40899999999999981</c:v>
                </c:pt>
                <c:pt idx="227">
                  <c:v>-0.46499999999999991</c:v>
                </c:pt>
                <c:pt idx="228">
                  <c:v>-0.48900000000000032</c:v>
                </c:pt>
                <c:pt idx="229">
                  <c:v>-0.50099999999999989</c:v>
                </c:pt>
                <c:pt idx="230">
                  <c:v>-0.48099999999999993</c:v>
                </c:pt>
                <c:pt idx="231">
                  <c:v>-0.47199999999999998</c:v>
                </c:pt>
                <c:pt idx="232">
                  <c:v>-0.46899999999999992</c:v>
                </c:pt>
                <c:pt idx="233">
                  <c:v>-0.46200000000000019</c:v>
                </c:pt>
                <c:pt idx="234">
                  <c:v>-0.46800000000000003</c:v>
                </c:pt>
                <c:pt idx="235">
                  <c:v>-0.46400000000000002</c:v>
                </c:pt>
                <c:pt idx="236">
                  <c:v>-0.46899999999999992</c:v>
                </c:pt>
                <c:pt idx="237">
                  <c:v>-0.43599999999999989</c:v>
                </c:pt>
                <c:pt idx="238">
                  <c:v>-0.44100000000000028</c:v>
                </c:pt>
                <c:pt idx="239">
                  <c:v>-0.44700000000000012</c:v>
                </c:pt>
                <c:pt idx="240">
                  <c:v>-0.43799999999999972</c:v>
                </c:pt>
                <c:pt idx="241">
                  <c:v>-0.46499999999999991</c:v>
                </c:pt>
                <c:pt idx="242">
                  <c:v>-0.47699999999999992</c:v>
                </c:pt>
                <c:pt idx="243">
                  <c:v>-0.44199999999999973</c:v>
                </c:pt>
                <c:pt idx="244">
                  <c:v>-0.42599999999999971</c:v>
                </c:pt>
                <c:pt idx="245">
                  <c:v>-0.44499999999999978</c:v>
                </c:pt>
                <c:pt idx="246">
                  <c:v>-0.44599999999999973</c:v>
                </c:pt>
                <c:pt idx="247">
                  <c:v>-0.44699999999999962</c:v>
                </c:pt>
                <c:pt idx="248">
                  <c:v>-0.42200000000000021</c:v>
                </c:pt>
                <c:pt idx="249">
                  <c:v>-0.40800000000000042</c:v>
                </c:pt>
                <c:pt idx="250">
                  <c:v>-0.379</c:v>
                </c:pt>
                <c:pt idx="251">
                  <c:v>-0.375</c:v>
                </c:pt>
                <c:pt idx="252">
                  <c:v>-0.41199999999999992</c:v>
                </c:pt>
                <c:pt idx="253">
                  <c:v>-0.47700000000000031</c:v>
                </c:pt>
                <c:pt idx="254">
                  <c:v>-0.49799999999999978</c:v>
                </c:pt>
                <c:pt idx="255">
                  <c:v>-0.48200000000000021</c:v>
                </c:pt>
                <c:pt idx="256">
                  <c:v>-0.47699999999999992</c:v>
                </c:pt>
                <c:pt idx="257">
                  <c:v>-0.44900000000000029</c:v>
                </c:pt>
                <c:pt idx="258">
                  <c:v>-0.46899999999999992</c:v>
                </c:pt>
                <c:pt idx="259">
                  <c:v>-0.49299999999999988</c:v>
                </c:pt>
                <c:pt idx="260">
                  <c:v>-0.496</c:v>
                </c:pt>
                <c:pt idx="261">
                  <c:v>-0.52800000000000002</c:v>
                </c:pt>
                <c:pt idx="262">
                  <c:v>-0.51499999999999968</c:v>
                </c:pt>
                <c:pt idx="263">
                  <c:v>-0.48899999999999988</c:v>
                </c:pt>
                <c:pt idx="264">
                  <c:v>-0.4740000000000002</c:v>
                </c:pt>
                <c:pt idx="265">
                  <c:v>-0.5</c:v>
                </c:pt>
                <c:pt idx="266">
                  <c:v>-0.45600000000000002</c:v>
                </c:pt>
                <c:pt idx="267">
                  <c:v>-0.43799999999999972</c:v>
                </c:pt>
                <c:pt idx="268">
                  <c:v>-0.49349999999999983</c:v>
                </c:pt>
                <c:pt idx="269">
                  <c:v>-0.54899999999999993</c:v>
                </c:pt>
                <c:pt idx="270">
                  <c:v>-0.54899999999999993</c:v>
                </c:pt>
                <c:pt idx="271">
                  <c:v>-0.53299999999999992</c:v>
                </c:pt>
                <c:pt idx="272">
                  <c:v>-0.52</c:v>
                </c:pt>
                <c:pt idx="273">
                  <c:v>-0.50999999999999979</c:v>
                </c:pt>
                <c:pt idx="274">
                  <c:v>-0.50199999999999978</c:v>
                </c:pt>
                <c:pt idx="275">
                  <c:v>-0.46700000000000008</c:v>
                </c:pt>
                <c:pt idx="276">
                  <c:v>-0.48999999999999982</c:v>
                </c:pt>
                <c:pt idx="277">
                  <c:v>-0.4650000000000003</c:v>
                </c:pt>
                <c:pt idx="278">
                  <c:v>-0.48899999999999988</c:v>
                </c:pt>
                <c:pt idx="279">
                  <c:v>-0.50200000000000022</c:v>
                </c:pt>
                <c:pt idx="280">
                  <c:v>-0.48799999999999999</c:v>
                </c:pt>
                <c:pt idx="281">
                  <c:v>-0.51799999999999979</c:v>
                </c:pt>
                <c:pt idx="282">
                  <c:v>-0.51399999999999979</c:v>
                </c:pt>
                <c:pt idx="283">
                  <c:v>-0.49799999999999978</c:v>
                </c:pt>
                <c:pt idx="284">
                  <c:v>-0.48999999999999982</c:v>
                </c:pt>
                <c:pt idx="285">
                  <c:v>-0.52499999999999991</c:v>
                </c:pt>
                <c:pt idx="286">
                  <c:v>-0.53100000000000014</c:v>
                </c:pt>
                <c:pt idx="287">
                  <c:v>-0.52400000000000002</c:v>
                </c:pt>
                <c:pt idx="288">
                  <c:v>-0.5089999999999999</c:v>
                </c:pt>
                <c:pt idx="289">
                  <c:v>-0.4740000000000002</c:v>
                </c:pt>
                <c:pt idx="290">
                  <c:v>-0.48799999999999999</c:v>
                </c:pt>
                <c:pt idx="291">
                  <c:v>-0.45299999999999979</c:v>
                </c:pt>
                <c:pt idx="292">
                  <c:v>-0.46099999999999991</c:v>
                </c:pt>
                <c:pt idx="293">
                  <c:v>-0.48199999999999982</c:v>
                </c:pt>
                <c:pt idx="294">
                  <c:v>-0.48899999999999988</c:v>
                </c:pt>
                <c:pt idx="295">
                  <c:v>-0.46199999999999969</c:v>
                </c:pt>
                <c:pt idx="296">
                  <c:v>-0.39999999999999991</c:v>
                </c:pt>
                <c:pt idx="297">
                  <c:v>-0.39800000000000008</c:v>
                </c:pt>
                <c:pt idx="298">
                  <c:v>-0.4009999999999998</c:v>
                </c:pt>
                <c:pt idx="299">
                  <c:v>-0.41200000000000042</c:v>
                </c:pt>
                <c:pt idx="300">
                  <c:v>-0.39299999999999979</c:v>
                </c:pt>
                <c:pt idx="301">
                  <c:v>-0.39000000000000012</c:v>
                </c:pt>
                <c:pt idx="302">
                  <c:v>-0.36900000000000022</c:v>
                </c:pt>
                <c:pt idx="303">
                  <c:v>-0.32700000000000001</c:v>
                </c:pt>
                <c:pt idx="304">
                  <c:v>-0.33300000000000018</c:v>
                </c:pt>
                <c:pt idx="305">
                  <c:v>-0.30500000000000022</c:v>
                </c:pt>
                <c:pt idx="306">
                  <c:v>-0.30800000000000027</c:v>
                </c:pt>
                <c:pt idx="307">
                  <c:v>-0.29899999999999988</c:v>
                </c:pt>
                <c:pt idx="308">
                  <c:v>-0.29399999999999998</c:v>
                </c:pt>
                <c:pt idx="309">
                  <c:v>-0.31999999999999978</c:v>
                </c:pt>
                <c:pt idx="310">
                  <c:v>-0.30100000000000021</c:v>
                </c:pt>
                <c:pt idx="311">
                  <c:v>-0.25</c:v>
                </c:pt>
                <c:pt idx="312">
                  <c:v>-0.24800000000000019</c:v>
                </c:pt>
                <c:pt idx="313">
                  <c:v>-0.33599999999999991</c:v>
                </c:pt>
                <c:pt idx="314">
                  <c:v>-0.33000000000000013</c:v>
                </c:pt>
                <c:pt idx="315">
                  <c:v>-0.32300000000000001</c:v>
                </c:pt>
                <c:pt idx="316">
                  <c:v>-0.3660000000000001</c:v>
                </c:pt>
                <c:pt idx="317">
                  <c:v>-0.35899999999999999</c:v>
                </c:pt>
                <c:pt idx="318">
                  <c:v>-0.39500000000000002</c:v>
                </c:pt>
                <c:pt idx="319">
                  <c:v>-0.39400000000000007</c:v>
                </c:pt>
                <c:pt idx="320">
                  <c:v>-0.33400000000000007</c:v>
                </c:pt>
                <c:pt idx="321">
                  <c:v>-0.37999999999999989</c:v>
                </c:pt>
                <c:pt idx="322">
                  <c:v>-0.33699999999999969</c:v>
                </c:pt>
                <c:pt idx="323">
                  <c:v>-0.35099999999999998</c:v>
                </c:pt>
                <c:pt idx="324">
                  <c:v>-0.32900000000000018</c:v>
                </c:pt>
                <c:pt idx="325">
                  <c:v>-0.3879999999999999</c:v>
                </c:pt>
                <c:pt idx="326">
                  <c:v>-0.43500000000000011</c:v>
                </c:pt>
                <c:pt idx="327">
                  <c:v>-0.41099999999999998</c:v>
                </c:pt>
                <c:pt idx="328">
                  <c:v>-0.40900000000000031</c:v>
                </c:pt>
                <c:pt idx="329">
                  <c:v>-0.40900000000000031</c:v>
                </c:pt>
                <c:pt idx="330">
                  <c:v>-0.39999999999999991</c:v>
                </c:pt>
                <c:pt idx="331">
                  <c:v>-0.38599999999999968</c:v>
                </c:pt>
                <c:pt idx="332">
                  <c:v>-0.38000000000000028</c:v>
                </c:pt>
                <c:pt idx="333">
                  <c:v>-0.371</c:v>
                </c:pt>
              </c:numCache>
            </c:numRef>
          </c:val>
          <c:smooth val="0"/>
          <c:extLst>
            <c:ext xmlns:c16="http://schemas.microsoft.com/office/drawing/2014/chart" uri="{C3380CC4-5D6E-409C-BE32-E72D297353CC}">
              <c16:uniqueId val="{00000005-108C-4E8A-9F88-6CA3BAD7C0EC}"/>
            </c:ext>
          </c:extLst>
        </c:ser>
        <c:dLbls>
          <c:showLegendKey val="0"/>
          <c:showVal val="0"/>
          <c:showCatName val="0"/>
          <c:showSerName val="0"/>
          <c:showPercent val="0"/>
          <c:showBubbleSize val="0"/>
        </c:dLbls>
        <c:smooth val="0"/>
        <c:axId val="684979184"/>
        <c:axId val="684977264"/>
        <c:extLst>
          <c:ext xmlns:c15="http://schemas.microsoft.com/office/drawing/2012/chart" uri="{02D57815-91ED-43cb-92C2-25804820EDAC}">
            <c15:filteredLineSeries>
              <c15:ser>
                <c:idx val="5"/>
                <c:order val="4"/>
                <c:tx>
                  <c:strRef>
                    <c:extLst>
                      <c:ext uri="{02D57815-91ED-43cb-92C2-25804820EDAC}">
                        <c15:formulaRef>
                          <c15:sqref>'Figure 1.9.1'!$AA$2</c15:sqref>
                        </c15:formulaRef>
                      </c:ext>
                    </c:extLst>
                    <c:strCache>
                      <c:ptCount val="1"/>
                      <c:pt idx="0">
                        <c:v>Australia</c:v>
                      </c:pt>
                    </c:strCache>
                  </c:strRef>
                </c:tx>
                <c:spPr>
                  <a:ln w="38100" cap="rnd">
                    <a:solidFill>
                      <a:schemeClr val="accent1">
                        <a:alpha val="80000"/>
                      </a:schemeClr>
                    </a:solidFill>
                    <a:prstDash val="sysDash"/>
                    <a:round/>
                  </a:ln>
                  <a:effectLst/>
                </c:spPr>
                <c:marker>
                  <c:symbol val="none"/>
                </c:marker>
                <c:cat>
                  <c:numRef>
                    <c:extLst>
                      <c:ext uri="{02D57815-91ED-43cb-92C2-25804820EDAC}">
                        <c15:formulaRef>
                          <c15:sqref>'Figure 1.9.1'!$U$4:$U$337</c15:sqref>
                        </c15:formulaRef>
                      </c:ext>
                    </c:extLst>
                    <c:numCache>
                      <c:formatCode>m/d/yyyy</c:formatCode>
                      <c:ptCount val="334"/>
                      <c:pt idx="0">
                        <c:v>45757</c:v>
                      </c:pt>
                      <c:pt idx="1">
                        <c:v>45756</c:v>
                      </c:pt>
                      <c:pt idx="2">
                        <c:v>45755</c:v>
                      </c:pt>
                      <c:pt idx="3">
                        <c:v>45754</c:v>
                      </c:pt>
                      <c:pt idx="4">
                        <c:v>45751</c:v>
                      </c:pt>
                      <c:pt idx="5">
                        <c:v>45750</c:v>
                      </c:pt>
                      <c:pt idx="6">
                        <c:v>45749</c:v>
                      </c:pt>
                      <c:pt idx="7">
                        <c:v>45748</c:v>
                      </c:pt>
                      <c:pt idx="8">
                        <c:v>45747</c:v>
                      </c:pt>
                      <c:pt idx="9">
                        <c:v>45744</c:v>
                      </c:pt>
                      <c:pt idx="10">
                        <c:v>45743</c:v>
                      </c:pt>
                      <c:pt idx="11">
                        <c:v>45742</c:v>
                      </c:pt>
                      <c:pt idx="12">
                        <c:v>45741</c:v>
                      </c:pt>
                      <c:pt idx="13">
                        <c:v>45740</c:v>
                      </c:pt>
                      <c:pt idx="14">
                        <c:v>45737</c:v>
                      </c:pt>
                      <c:pt idx="15">
                        <c:v>45736</c:v>
                      </c:pt>
                      <c:pt idx="16">
                        <c:v>45735</c:v>
                      </c:pt>
                      <c:pt idx="17">
                        <c:v>45734</c:v>
                      </c:pt>
                      <c:pt idx="18">
                        <c:v>45733</c:v>
                      </c:pt>
                      <c:pt idx="19">
                        <c:v>45730</c:v>
                      </c:pt>
                      <c:pt idx="20">
                        <c:v>45729</c:v>
                      </c:pt>
                      <c:pt idx="21">
                        <c:v>45728</c:v>
                      </c:pt>
                      <c:pt idx="22">
                        <c:v>45727</c:v>
                      </c:pt>
                      <c:pt idx="23">
                        <c:v>45726</c:v>
                      </c:pt>
                      <c:pt idx="24">
                        <c:v>45723</c:v>
                      </c:pt>
                      <c:pt idx="25">
                        <c:v>45722</c:v>
                      </c:pt>
                      <c:pt idx="26">
                        <c:v>45721</c:v>
                      </c:pt>
                      <c:pt idx="27">
                        <c:v>45720</c:v>
                      </c:pt>
                      <c:pt idx="28">
                        <c:v>45719</c:v>
                      </c:pt>
                      <c:pt idx="29">
                        <c:v>45716</c:v>
                      </c:pt>
                      <c:pt idx="30">
                        <c:v>45715</c:v>
                      </c:pt>
                      <c:pt idx="31">
                        <c:v>45714</c:v>
                      </c:pt>
                      <c:pt idx="32">
                        <c:v>45713</c:v>
                      </c:pt>
                      <c:pt idx="33">
                        <c:v>45712</c:v>
                      </c:pt>
                      <c:pt idx="34">
                        <c:v>45709</c:v>
                      </c:pt>
                      <c:pt idx="35">
                        <c:v>45708</c:v>
                      </c:pt>
                      <c:pt idx="36">
                        <c:v>45707</c:v>
                      </c:pt>
                      <c:pt idx="37">
                        <c:v>45706</c:v>
                      </c:pt>
                      <c:pt idx="38">
                        <c:v>45705</c:v>
                      </c:pt>
                      <c:pt idx="39">
                        <c:v>45702</c:v>
                      </c:pt>
                      <c:pt idx="40">
                        <c:v>45701</c:v>
                      </c:pt>
                      <c:pt idx="41">
                        <c:v>45700</c:v>
                      </c:pt>
                      <c:pt idx="42">
                        <c:v>45699</c:v>
                      </c:pt>
                      <c:pt idx="43">
                        <c:v>45698</c:v>
                      </c:pt>
                      <c:pt idx="44">
                        <c:v>45695</c:v>
                      </c:pt>
                      <c:pt idx="45">
                        <c:v>45694</c:v>
                      </c:pt>
                      <c:pt idx="46">
                        <c:v>45693</c:v>
                      </c:pt>
                      <c:pt idx="47">
                        <c:v>45692</c:v>
                      </c:pt>
                      <c:pt idx="48">
                        <c:v>45691</c:v>
                      </c:pt>
                      <c:pt idx="49">
                        <c:v>45688</c:v>
                      </c:pt>
                      <c:pt idx="50">
                        <c:v>45687</c:v>
                      </c:pt>
                      <c:pt idx="51">
                        <c:v>45686</c:v>
                      </c:pt>
                      <c:pt idx="52">
                        <c:v>45685</c:v>
                      </c:pt>
                      <c:pt idx="53">
                        <c:v>45684</c:v>
                      </c:pt>
                      <c:pt idx="54">
                        <c:v>45681</c:v>
                      </c:pt>
                      <c:pt idx="55">
                        <c:v>45680</c:v>
                      </c:pt>
                      <c:pt idx="56">
                        <c:v>45679</c:v>
                      </c:pt>
                      <c:pt idx="57">
                        <c:v>45678</c:v>
                      </c:pt>
                      <c:pt idx="58">
                        <c:v>45677</c:v>
                      </c:pt>
                      <c:pt idx="59">
                        <c:v>45674</c:v>
                      </c:pt>
                      <c:pt idx="60">
                        <c:v>45673</c:v>
                      </c:pt>
                      <c:pt idx="61">
                        <c:v>45672</c:v>
                      </c:pt>
                      <c:pt idx="62">
                        <c:v>45671</c:v>
                      </c:pt>
                      <c:pt idx="63">
                        <c:v>45670</c:v>
                      </c:pt>
                      <c:pt idx="64">
                        <c:v>45667</c:v>
                      </c:pt>
                      <c:pt idx="65">
                        <c:v>45666</c:v>
                      </c:pt>
                      <c:pt idx="66">
                        <c:v>45665</c:v>
                      </c:pt>
                      <c:pt idx="67">
                        <c:v>45664</c:v>
                      </c:pt>
                      <c:pt idx="68">
                        <c:v>45663</c:v>
                      </c:pt>
                      <c:pt idx="69">
                        <c:v>45660</c:v>
                      </c:pt>
                      <c:pt idx="70">
                        <c:v>45659</c:v>
                      </c:pt>
                      <c:pt idx="71">
                        <c:v>45658</c:v>
                      </c:pt>
                      <c:pt idx="72">
                        <c:v>45657</c:v>
                      </c:pt>
                      <c:pt idx="73">
                        <c:v>45656</c:v>
                      </c:pt>
                      <c:pt idx="74">
                        <c:v>45653</c:v>
                      </c:pt>
                      <c:pt idx="75">
                        <c:v>45652</c:v>
                      </c:pt>
                      <c:pt idx="76">
                        <c:v>45651</c:v>
                      </c:pt>
                      <c:pt idx="77">
                        <c:v>45650</c:v>
                      </c:pt>
                      <c:pt idx="78">
                        <c:v>45649</c:v>
                      </c:pt>
                      <c:pt idx="79">
                        <c:v>45646</c:v>
                      </c:pt>
                      <c:pt idx="80">
                        <c:v>45645</c:v>
                      </c:pt>
                      <c:pt idx="81">
                        <c:v>45644</c:v>
                      </c:pt>
                      <c:pt idx="82">
                        <c:v>45643</c:v>
                      </c:pt>
                      <c:pt idx="83">
                        <c:v>45642</c:v>
                      </c:pt>
                      <c:pt idx="84">
                        <c:v>45639</c:v>
                      </c:pt>
                      <c:pt idx="85">
                        <c:v>45638</c:v>
                      </c:pt>
                      <c:pt idx="86">
                        <c:v>45637</c:v>
                      </c:pt>
                      <c:pt idx="87">
                        <c:v>45636</c:v>
                      </c:pt>
                      <c:pt idx="88">
                        <c:v>45635</c:v>
                      </c:pt>
                      <c:pt idx="89">
                        <c:v>45632</c:v>
                      </c:pt>
                      <c:pt idx="90">
                        <c:v>45631</c:v>
                      </c:pt>
                      <c:pt idx="91">
                        <c:v>45630</c:v>
                      </c:pt>
                      <c:pt idx="92">
                        <c:v>45629</c:v>
                      </c:pt>
                      <c:pt idx="93">
                        <c:v>45628</c:v>
                      </c:pt>
                      <c:pt idx="94">
                        <c:v>45625</c:v>
                      </c:pt>
                      <c:pt idx="95">
                        <c:v>45624</c:v>
                      </c:pt>
                      <c:pt idx="96">
                        <c:v>45623</c:v>
                      </c:pt>
                      <c:pt idx="97">
                        <c:v>45622</c:v>
                      </c:pt>
                      <c:pt idx="98">
                        <c:v>45621</c:v>
                      </c:pt>
                      <c:pt idx="99">
                        <c:v>45618</c:v>
                      </c:pt>
                      <c:pt idx="100">
                        <c:v>45617</c:v>
                      </c:pt>
                      <c:pt idx="101">
                        <c:v>45616</c:v>
                      </c:pt>
                      <c:pt idx="102">
                        <c:v>45615</c:v>
                      </c:pt>
                      <c:pt idx="103">
                        <c:v>45614</c:v>
                      </c:pt>
                      <c:pt idx="104">
                        <c:v>45611</c:v>
                      </c:pt>
                      <c:pt idx="105">
                        <c:v>45610</c:v>
                      </c:pt>
                      <c:pt idx="106">
                        <c:v>45609</c:v>
                      </c:pt>
                      <c:pt idx="107">
                        <c:v>45608</c:v>
                      </c:pt>
                      <c:pt idx="108">
                        <c:v>45607</c:v>
                      </c:pt>
                      <c:pt idx="109">
                        <c:v>45604</c:v>
                      </c:pt>
                      <c:pt idx="110">
                        <c:v>45603</c:v>
                      </c:pt>
                      <c:pt idx="111">
                        <c:v>45602</c:v>
                      </c:pt>
                      <c:pt idx="112">
                        <c:v>45601</c:v>
                      </c:pt>
                      <c:pt idx="113">
                        <c:v>45600</c:v>
                      </c:pt>
                      <c:pt idx="114">
                        <c:v>45597</c:v>
                      </c:pt>
                      <c:pt idx="115">
                        <c:v>45596</c:v>
                      </c:pt>
                      <c:pt idx="116">
                        <c:v>45595</c:v>
                      </c:pt>
                      <c:pt idx="117">
                        <c:v>45594</c:v>
                      </c:pt>
                      <c:pt idx="118">
                        <c:v>45593</c:v>
                      </c:pt>
                      <c:pt idx="119">
                        <c:v>45590</c:v>
                      </c:pt>
                      <c:pt idx="120">
                        <c:v>45589</c:v>
                      </c:pt>
                      <c:pt idx="121">
                        <c:v>45588</c:v>
                      </c:pt>
                      <c:pt idx="122">
                        <c:v>45587</c:v>
                      </c:pt>
                      <c:pt idx="123">
                        <c:v>45586</c:v>
                      </c:pt>
                      <c:pt idx="124">
                        <c:v>45583</c:v>
                      </c:pt>
                      <c:pt idx="125">
                        <c:v>45582</c:v>
                      </c:pt>
                      <c:pt idx="126">
                        <c:v>45581</c:v>
                      </c:pt>
                      <c:pt idx="127">
                        <c:v>45580</c:v>
                      </c:pt>
                      <c:pt idx="128">
                        <c:v>45579</c:v>
                      </c:pt>
                      <c:pt idx="129">
                        <c:v>45576</c:v>
                      </c:pt>
                      <c:pt idx="130">
                        <c:v>45575</c:v>
                      </c:pt>
                      <c:pt idx="131">
                        <c:v>45574</c:v>
                      </c:pt>
                      <c:pt idx="132">
                        <c:v>45573</c:v>
                      </c:pt>
                      <c:pt idx="133">
                        <c:v>45572</c:v>
                      </c:pt>
                      <c:pt idx="134">
                        <c:v>45569</c:v>
                      </c:pt>
                      <c:pt idx="135">
                        <c:v>45568</c:v>
                      </c:pt>
                      <c:pt idx="136">
                        <c:v>45567</c:v>
                      </c:pt>
                      <c:pt idx="137">
                        <c:v>45566</c:v>
                      </c:pt>
                      <c:pt idx="138">
                        <c:v>45565</c:v>
                      </c:pt>
                      <c:pt idx="139">
                        <c:v>45562</c:v>
                      </c:pt>
                      <c:pt idx="140">
                        <c:v>45561</c:v>
                      </c:pt>
                      <c:pt idx="141">
                        <c:v>45560</c:v>
                      </c:pt>
                      <c:pt idx="142">
                        <c:v>45559</c:v>
                      </c:pt>
                      <c:pt idx="143">
                        <c:v>45558</c:v>
                      </c:pt>
                      <c:pt idx="144">
                        <c:v>45555</c:v>
                      </c:pt>
                      <c:pt idx="145">
                        <c:v>45554</c:v>
                      </c:pt>
                      <c:pt idx="146">
                        <c:v>45553</c:v>
                      </c:pt>
                      <c:pt idx="147">
                        <c:v>45552</c:v>
                      </c:pt>
                      <c:pt idx="148">
                        <c:v>45551</c:v>
                      </c:pt>
                      <c:pt idx="149">
                        <c:v>45548</c:v>
                      </c:pt>
                      <c:pt idx="150">
                        <c:v>45547</c:v>
                      </c:pt>
                      <c:pt idx="151">
                        <c:v>45546</c:v>
                      </c:pt>
                      <c:pt idx="152">
                        <c:v>45545</c:v>
                      </c:pt>
                      <c:pt idx="153">
                        <c:v>45544</c:v>
                      </c:pt>
                      <c:pt idx="154">
                        <c:v>45541</c:v>
                      </c:pt>
                      <c:pt idx="155">
                        <c:v>45540</c:v>
                      </c:pt>
                      <c:pt idx="156">
                        <c:v>45539</c:v>
                      </c:pt>
                      <c:pt idx="157">
                        <c:v>45538</c:v>
                      </c:pt>
                      <c:pt idx="158">
                        <c:v>45537</c:v>
                      </c:pt>
                      <c:pt idx="159">
                        <c:v>45534</c:v>
                      </c:pt>
                      <c:pt idx="160">
                        <c:v>45533</c:v>
                      </c:pt>
                      <c:pt idx="161">
                        <c:v>45532</c:v>
                      </c:pt>
                      <c:pt idx="162">
                        <c:v>45531</c:v>
                      </c:pt>
                      <c:pt idx="163">
                        <c:v>45530</c:v>
                      </c:pt>
                      <c:pt idx="164">
                        <c:v>45527</c:v>
                      </c:pt>
                      <c:pt idx="165">
                        <c:v>45526</c:v>
                      </c:pt>
                      <c:pt idx="166">
                        <c:v>45525</c:v>
                      </c:pt>
                      <c:pt idx="167">
                        <c:v>45524</c:v>
                      </c:pt>
                      <c:pt idx="168">
                        <c:v>45523</c:v>
                      </c:pt>
                      <c:pt idx="169">
                        <c:v>45520</c:v>
                      </c:pt>
                      <c:pt idx="170">
                        <c:v>45519</c:v>
                      </c:pt>
                      <c:pt idx="171">
                        <c:v>45518</c:v>
                      </c:pt>
                      <c:pt idx="172">
                        <c:v>45517</c:v>
                      </c:pt>
                      <c:pt idx="173">
                        <c:v>45516</c:v>
                      </c:pt>
                      <c:pt idx="174">
                        <c:v>45513</c:v>
                      </c:pt>
                      <c:pt idx="175">
                        <c:v>45512</c:v>
                      </c:pt>
                      <c:pt idx="176">
                        <c:v>45511</c:v>
                      </c:pt>
                      <c:pt idx="177">
                        <c:v>45510</c:v>
                      </c:pt>
                      <c:pt idx="178">
                        <c:v>45509</c:v>
                      </c:pt>
                      <c:pt idx="179">
                        <c:v>45506</c:v>
                      </c:pt>
                      <c:pt idx="180">
                        <c:v>45505</c:v>
                      </c:pt>
                      <c:pt idx="181">
                        <c:v>45504</c:v>
                      </c:pt>
                      <c:pt idx="182">
                        <c:v>45503</c:v>
                      </c:pt>
                      <c:pt idx="183">
                        <c:v>45502</c:v>
                      </c:pt>
                      <c:pt idx="184">
                        <c:v>45499</c:v>
                      </c:pt>
                      <c:pt idx="185">
                        <c:v>45498</c:v>
                      </c:pt>
                      <c:pt idx="186">
                        <c:v>45497</c:v>
                      </c:pt>
                      <c:pt idx="187">
                        <c:v>45496</c:v>
                      </c:pt>
                      <c:pt idx="188">
                        <c:v>45495</c:v>
                      </c:pt>
                      <c:pt idx="189">
                        <c:v>45492</c:v>
                      </c:pt>
                      <c:pt idx="190">
                        <c:v>45491</c:v>
                      </c:pt>
                      <c:pt idx="191">
                        <c:v>45490</c:v>
                      </c:pt>
                      <c:pt idx="192">
                        <c:v>45489</c:v>
                      </c:pt>
                      <c:pt idx="193">
                        <c:v>45488</c:v>
                      </c:pt>
                      <c:pt idx="194">
                        <c:v>45485</c:v>
                      </c:pt>
                      <c:pt idx="195">
                        <c:v>45484</c:v>
                      </c:pt>
                      <c:pt idx="196">
                        <c:v>45483</c:v>
                      </c:pt>
                      <c:pt idx="197">
                        <c:v>45482</c:v>
                      </c:pt>
                      <c:pt idx="198">
                        <c:v>45481</c:v>
                      </c:pt>
                      <c:pt idx="199">
                        <c:v>45478</c:v>
                      </c:pt>
                      <c:pt idx="200">
                        <c:v>45477</c:v>
                      </c:pt>
                      <c:pt idx="201">
                        <c:v>45476</c:v>
                      </c:pt>
                      <c:pt idx="202">
                        <c:v>45475</c:v>
                      </c:pt>
                      <c:pt idx="203">
                        <c:v>45474</c:v>
                      </c:pt>
                      <c:pt idx="204">
                        <c:v>45471</c:v>
                      </c:pt>
                      <c:pt idx="205">
                        <c:v>45470</c:v>
                      </c:pt>
                      <c:pt idx="206">
                        <c:v>45469</c:v>
                      </c:pt>
                      <c:pt idx="207">
                        <c:v>45468</c:v>
                      </c:pt>
                      <c:pt idx="208">
                        <c:v>45467</c:v>
                      </c:pt>
                      <c:pt idx="209">
                        <c:v>45464</c:v>
                      </c:pt>
                      <c:pt idx="210">
                        <c:v>45463</c:v>
                      </c:pt>
                      <c:pt idx="211">
                        <c:v>45462</c:v>
                      </c:pt>
                      <c:pt idx="212">
                        <c:v>45461</c:v>
                      </c:pt>
                      <c:pt idx="213">
                        <c:v>45460</c:v>
                      </c:pt>
                      <c:pt idx="214">
                        <c:v>45457</c:v>
                      </c:pt>
                      <c:pt idx="215">
                        <c:v>45456</c:v>
                      </c:pt>
                      <c:pt idx="216">
                        <c:v>45455</c:v>
                      </c:pt>
                      <c:pt idx="217">
                        <c:v>45454</c:v>
                      </c:pt>
                      <c:pt idx="218">
                        <c:v>45453</c:v>
                      </c:pt>
                      <c:pt idx="219">
                        <c:v>45450</c:v>
                      </c:pt>
                      <c:pt idx="220">
                        <c:v>45449</c:v>
                      </c:pt>
                      <c:pt idx="221">
                        <c:v>45448</c:v>
                      </c:pt>
                      <c:pt idx="222">
                        <c:v>45447</c:v>
                      </c:pt>
                      <c:pt idx="223">
                        <c:v>45446</c:v>
                      </c:pt>
                      <c:pt idx="224">
                        <c:v>45443</c:v>
                      </c:pt>
                      <c:pt idx="225">
                        <c:v>45442</c:v>
                      </c:pt>
                      <c:pt idx="226">
                        <c:v>45441</c:v>
                      </c:pt>
                      <c:pt idx="227">
                        <c:v>45440</c:v>
                      </c:pt>
                      <c:pt idx="228">
                        <c:v>45439</c:v>
                      </c:pt>
                      <c:pt idx="229">
                        <c:v>45436</c:v>
                      </c:pt>
                      <c:pt idx="230">
                        <c:v>45435</c:v>
                      </c:pt>
                      <c:pt idx="231">
                        <c:v>45434</c:v>
                      </c:pt>
                      <c:pt idx="232">
                        <c:v>45433</c:v>
                      </c:pt>
                      <c:pt idx="233">
                        <c:v>45432</c:v>
                      </c:pt>
                      <c:pt idx="234">
                        <c:v>45429</c:v>
                      </c:pt>
                      <c:pt idx="235">
                        <c:v>45428</c:v>
                      </c:pt>
                      <c:pt idx="236">
                        <c:v>45427</c:v>
                      </c:pt>
                      <c:pt idx="237">
                        <c:v>45426</c:v>
                      </c:pt>
                      <c:pt idx="238">
                        <c:v>45425</c:v>
                      </c:pt>
                      <c:pt idx="239">
                        <c:v>45422</c:v>
                      </c:pt>
                      <c:pt idx="240">
                        <c:v>45421</c:v>
                      </c:pt>
                      <c:pt idx="241">
                        <c:v>45420</c:v>
                      </c:pt>
                      <c:pt idx="242">
                        <c:v>45419</c:v>
                      </c:pt>
                      <c:pt idx="243">
                        <c:v>45418</c:v>
                      </c:pt>
                      <c:pt idx="244">
                        <c:v>45415</c:v>
                      </c:pt>
                      <c:pt idx="245">
                        <c:v>45414</c:v>
                      </c:pt>
                      <c:pt idx="246">
                        <c:v>45413</c:v>
                      </c:pt>
                      <c:pt idx="247">
                        <c:v>45412</c:v>
                      </c:pt>
                      <c:pt idx="248">
                        <c:v>45411</c:v>
                      </c:pt>
                      <c:pt idx="249">
                        <c:v>45408</c:v>
                      </c:pt>
                      <c:pt idx="250">
                        <c:v>45407</c:v>
                      </c:pt>
                      <c:pt idx="251">
                        <c:v>45406</c:v>
                      </c:pt>
                      <c:pt idx="252">
                        <c:v>45405</c:v>
                      </c:pt>
                      <c:pt idx="253">
                        <c:v>45404</c:v>
                      </c:pt>
                      <c:pt idx="254">
                        <c:v>45401</c:v>
                      </c:pt>
                      <c:pt idx="255">
                        <c:v>45400</c:v>
                      </c:pt>
                      <c:pt idx="256">
                        <c:v>45399</c:v>
                      </c:pt>
                      <c:pt idx="257">
                        <c:v>45398</c:v>
                      </c:pt>
                      <c:pt idx="258">
                        <c:v>45397</c:v>
                      </c:pt>
                      <c:pt idx="259">
                        <c:v>45394</c:v>
                      </c:pt>
                      <c:pt idx="260">
                        <c:v>45393</c:v>
                      </c:pt>
                      <c:pt idx="261">
                        <c:v>45392</c:v>
                      </c:pt>
                      <c:pt idx="262">
                        <c:v>45391</c:v>
                      </c:pt>
                      <c:pt idx="263">
                        <c:v>45390</c:v>
                      </c:pt>
                      <c:pt idx="264">
                        <c:v>45387</c:v>
                      </c:pt>
                      <c:pt idx="265">
                        <c:v>45386</c:v>
                      </c:pt>
                      <c:pt idx="266">
                        <c:v>45385</c:v>
                      </c:pt>
                      <c:pt idx="267">
                        <c:v>45384</c:v>
                      </c:pt>
                      <c:pt idx="268">
                        <c:v>45383</c:v>
                      </c:pt>
                      <c:pt idx="269">
                        <c:v>45380</c:v>
                      </c:pt>
                      <c:pt idx="270">
                        <c:v>45379</c:v>
                      </c:pt>
                      <c:pt idx="271">
                        <c:v>45378</c:v>
                      </c:pt>
                      <c:pt idx="272">
                        <c:v>45377</c:v>
                      </c:pt>
                      <c:pt idx="273">
                        <c:v>45376</c:v>
                      </c:pt>
                      <c:pt idx="274">
                        <c:v>45373</c:v>
                      </c:pt>
                      <c:pt idx="275">
                        <c:v>45372</c:v>
                      </c:pt>
                      <c:pt idx="276">
                        <c:v>45371</c:v>
                      </c:pt>
                      <c:pt idx="277">
                        <c:v>45370</c:v>
                      </c:pt>
                      <c:pt idx="278">
                        <c:v>45369</c:v>
                      </c:pt>
                      <c:pt idx="279">
                        <c:v>45366</c:v>
                      </c:pt>
                      <c:pt idx="280">
                        <c:v>45365</c:v>
                      </c:pt>
                      <c:pt idx="281">
                        <c:v>45364</c:v>
                      </c:pt>
                      <c:pt idx="282">
                        <c:v>45363</c:v>
                      </c:pt>
                      <c:pt idx="283">
                        <c:v>45362</c:v>
                      </c:pt>
                      <c:pt idx="284">
                        <c:v>45359</c:v>
                      </c:pt>
                      <c:pt idx="285">
                        <c:v>45358</c:v>
                      </c:pt>
                      <c:pt idx="286">
                        <c:v>45357</c:v>
                      </c:pt>
                      <c:pt idx="287">
                        <c:v>45356</c:v>
                      </c:pt>
                      <c:pt idx="288">
                        <c:v>45355</c:v>
                      </c:pt>
                      <c:pt idx="289">
                        <c:v>45352</c:v>
                      </c:pt>
                      <c:pt idx="290">
                        <c:v>45351</c:v>
                      </c:pt>
                      <c:pt idx="291">
                        <c:v>45350</c:v>
                      </c:pt>
                      <c:pt idx="292">
                        <c:v>45349</c:v>
                      </c:pt>
                      <c:pt idx="293">
                        <c:v>45348</c:v>
                      </c:pt>
                      <c:pt idx="294">
                        <c:v>45345</c:v>
                      </c:pt>
                      <c:pt idx="295">
                        <c:v>45344</c:v>
                      </c:pt>
                      <c:pt idx="296">
                        <c:v>45343</c:v>
                      </c:pt>
                      <c:pt idx="297">
                        <c:v>45342</c:v>
                      </c:pt>
                      <c:pt idx="298">
                        <c:v>45341</c:v>
                      </c:pt>
                      <c:pt idx="299">
                        <c:v>45338</c:v>
                      </c:pt>
                      <c:pt idx="300">
                        <c:v>45337</c:v>
                      </c:pt>
                      <c:pt idx="301">
                        <c:v>45336</c:v>
                      </c:pt>
                      <c:pt idx="302">
                        <c:v>45335</c:v>
                      </c:pt>
                      <c:pt idx="303">
                        <c:v>45334</c:v>
                      </c:pt>
                      <c:pt idx="304">
                        <c:v>45331</c:v>
                      </c:pt>
                      <c:pt idx="305">
                        <c:v>45330</c:v>
                      </c:pt>
                      <c:pt idx="306">
                        <c:v>45329</c:v>
                      </c:pt>
                      <c:pt idx="307">
                        <c:v>45328</c:v>
                      </c:pt>
                      <c:pt idx="308">
                        <c:v>45327</c:v>
                      </c:pt>
                      <c:pt idx="309">
                        <c:v>45324</c:v>
                      </c:pt>
                      <c:pt idx="310">
                        <c:v>45323</c:v>
                      </c:pt>
                      <c:pt idx="311">
                        <c:v>45322</c:v>
                      </c:pt>
                      <c:pt idx="312">
                        <c:v>45321</c:v>
                      </c:pt>
                      <c:pt idx="313">
                        <c:v>45320</c:v>
                      </c:pt>
                      <c:pt idx="314">
                        <c:v>45317</c:v>
                      </c:pt>
                      <c:pt idx="315">
                        <c:v>45316</c:v>
                      </c:pt>
                      <c:pt idx="316">
                        <c:v>45315</c:v>
                      </c:pt>
                      <c:pt idx="317">
                        <c:v>45314</c:v>
                      </c:pt>
                      <c:pt idx="318">
                        <c:v>45313</c:v>
                      </c:pt>
                      <c:pt idx="319">
                        <c:v>45310</c:v>
                      </c:pt>
                      <c:pt idx="320">
                        <c:v>45309</c:v>
                      </c:pt>
                      <c:pt idx="321">
                        <c:v>45308</c:v>
                      </c:pt>
                      <c:pt idx="322">
                        <c:v>45307</c:v>
                      </c:pt>
                      <c:pt idx="323">
                        <c:v>45306</c:v>
                      </c:pt>
                      <c:pt idx="324">
                        <c:v>45303</c:v>
                      </c:pt>
                      <c:pt idx="325">
                        <c:v>45302</c:v>
                      </c:pt>
                      <c:pt idx="326">
                        <c:v>45301</c:v>
                      </c:pt>
                      <c:pt idx="327">
                        <c:v>45300</c:v>
                      </c:pt>
                      <c:pt idx="328">
                        <c:v>45299</c:v>
                      </c:pt>
                      <c:pt idx="329">
                        <c:v>45296</c:v>
                      </c:pt>
                      <c:pt idx="330">
                        <c:v>45295</c:v>
                      </c:pt>
                      <c:pt idx="331">
                        <c:v>45294</c:v>
                      </c:pt>
                      <c:pt idx="332">
                        <c:v>45293</c:v>
                      </c:pt>
                      <c:pt idx="333">
                        <c:v>45292</c:v>
                      </c:pt>
                    </c:numCache>
                  </c:numRef>
                </c:cat>
                <c:val>
                  <c:numRef>
                    <c:extLst>
                      <c:ext uri="{02D57815-91ED-43cb-92C2-25804820EDAC}">
                        <c15:formulaRef>
                          <c15:sqref>'Figure 1.9.1'!$AA$4:$AA$337</c15:sqref>
                        </c15:formulaRef>
                      </c:ext>
                    </c:extLst>
                    <c:numCache>
                      <c:formatCode>General</c:formatCode>
                      <c:ptCount val="334"/>
                      <c:pt idx="0">
                        <c:v>1.022</c:v>
                      </c:pt>
                      <c:pt idx="1">
                        <c:v>1.1719999999999999</c:v>
                      </c:pt>
                      <c:pt idx="2">
                        <c:v>0.92300000000000004</c:v>
                      </c:pt>
                      <c:pt idx="3">
                        <c:v>0.84200000000000053</c:v>
                      </c:pt>
                      <c:pt idx="4">
                        <c:v>0.81499999999999995</c:v>
                      </c:pt>
                      <c:pt idx="5">
                        <c:v>0.73</c:v>
                      </c:pt>
                      <c:pt idx="6">
                        <c:v>0.72300000000000031</c:v>
                      </c:pt>
                      <c:pt idx="7">
                        <c:v>0.74000000000000021</c:v>
                      </c:pt>
                      <c:pt idx="8">
                        <c:v>0.70500000000000052</c:v>
                      </c:pt>
                      <c:pt idx="9">
                        <c:v>0.72399999999999975</c:v>
                      </c:pt>
                      <c:pt idx="10">
                        <c:v>0.73</c:v>
                      </c:pt>
                      <c:pt idx="11">
                        <c:v>0.70199999999999996</c:v>
                      </c:pt>
                      <c:pt idx="12">
                        <c:v>0.69399999999999995</c:v>
                      </c:pt>
                      <c:pt idx="13">
                        <c:v>0.67400000000000038</c:v>
                      </c:pt>
                      <c:pt idx="14">
                        <c:v>0.65799999999999992</c:v>
                      </c:pt>
                      <c:pt idx="15">
                        <c:v>0.64599999999999946</c:v>
                      </c:pt>
                      <c:pt idx="16">
                        <c:v>0.64099999999999957</c:v>
                      </c:pt>
                      <c:pt idx="17">
                        <c:v>0.6419999999999999</c:v>
                      </c:pt>
                      <c:pt idx="18">
                        <c:v>0.6599999999999997</c:v>
                      </c:pt>
                      <c:pt idx="19">
                        <c:v>0.67000000000000037</c:v>
                      </c:pt>
                      <c:pt idx="20">
                        <c:v>0.66199999999999992</c:v>
                      </c:pt>
                      <c:pt idx="21">
                        <c:v>0.67700000000000005</c:v>
                      </c:pt>
                      <c:pt idx="22">
                        <c:v>0.63800000000000034</c:v>
                      </c:pt>
                      <c:pt idx="23">
                        <c:v>0.62999999999999989</c:v>
                      </c:pt>
                      <c:pt idx="24">
                        <c:v>0.63499999999999979</c:v>
                      </c:pt>
                      <c:pt idx="25">
                        <c:v>0.64599999999999991</c:v>
                      </c:pt>
                      <c:pt idx="26">
                        <c:v>0.59999999999999964</c:v>
                      </c:pt>
                      <c:pt idx="27">
                        <c:v>0.56199999999999983</c:v>
                      </c:pt>
                      <c:pt idx="28">
                        <c:v>0.56700000000000017</c:v>
                      </c:pt>
                      <c:pt idx="29">
                        <c:v>0.5649999999999995</c:v>
                      </c:pt>
                      <c:pt idx="30">
                        <c:v>0.56300000000000017</c:v>
                      </c:pt>
                      <c:pt idx="31">
                        <c:v>0.57900000000000018</c:v>
                      </c:pt>
                      <c:pt idx="32">
                        <c:v>0.59799999999999986</c:v>
                      </c:pt>
                      <c:pt idx="33">
                        <c:v>0.5990000000000002</c:v>
                      </c:pt>
                      <c:pt idx="34">
                        <c:v>0.60799999999999965</c:v>
                      </c:pt>
                      <c:pt idx="35">
                        <c:v>0.5990000000000002</c:v>
                      </c:pt>
                      <c:pt idx="36">
                        <c:v>0.60700000000000021</c:v>
                      </c:pt>
                      <c:pt idx="37">
                        <c:v>0.5950000000000002</c:v>
                      </c:pt>
                      <c:pt idx="38">
                        <c:v>0.59499999999999975</c:v>
                      </c:pt>
                      <c:pt idx="39">
                        <c:v>0.59999999999999964</c:v>
                      </c:pt>
                      <c:pt idx="40">
                        <c:v>0.62999999999999989</c:v>
                      </c:pt>
                      <c:pt idx="41">
                        <c:v>0.61700000000000044</c:v>
                      </c:pt>
                      <c:pt idx="42">
                        <c:v>0.60099999999999998</c:v>
                      </c:pt>
                      <c:pt idx="43">
                        <c:v>0.60499999999999998</c:v>
                      </c:pt>
                      <c:pt idx="44">
                        <c:v>0.59800000000000031</c:v>
                      </c:pt>
                      <c:pt idx="45">
                        <c:v>0.60499999999999998</c:v>
                      </c:pt>
                      <c:pt idx="46">
                        <c:v>0.63100000000000023</c:v>
                      </c:pt>
                      <c:pt idx="47">
                        <c:v>0.66100000000000048</c:v>
                      </c:pt>
                      <c:pt idx="48">
                        <c:v>0.64799999999999969</c:v>
                      </c:pt>
                      <c:pt idx="49">
                        <c:v>0.63200000000000012</c:v>
                      </c:pt>
                      <c:pt idx="50">
                        <c:v>0.59599999999999964</c:v>
                      </c:pt>
                      <c:pt idx="51">
                        <c:v>0.5950000000000002</c:v>
                      </c:pt>
                      <c:pt idx="52">
                        <c:v>0.58200000000000029</c:v>
                      </c:pt>
                      <c:pt idx="53">
                        <c:v>0.58099999999999952</c:v>
                      </c:pt>
                      <c:pt idx="54">
                        <c:v>0.58199999999999985</c:v>
                      </c:pt>
                      <c:pt idx="55">
                        <c:v>0.5640000000000005</c:v>
                      </c:pt>
                      <c:pt idx="56">
                        <c:v>0.55100000000000016</c:v>
                      </c:pt>
                      <c:pt idx="57">
                        <c:v>0.54500000000000037</c:v>
                      </c:pt>
                      <c:pt idx="58">
                        <c:v>0.58099999999999996</c:v>
                      </c:pt>
                      <c:pt idx="59">
                        <c:v>0.57200000000000006</c:v>
                      </c:pt>
                      <c:pt idx="60">
                        <c:v>0.58299999999999974</c:v>
                      </c:pt>
                      <c:pt idx="61">
                        <c:v>0.61899999999999977</c:v>
                      </c:pt>
                      <c:pt idx="62">
                        <c:v>0.60700000000000021</c:v>
                      </c:pt>
                      <c:pt idx="63">
                        <c:v>0.60800000000000054</c:v>
                      </c:pt>
                      <c:pt idx="64">
                        <c:v>0.63200000000000012</c:v>
                      </c:pt>
                      <c:pt idx="65">
                        <c:v>0.60699999999999976</c:v>
                      </c:pt>
                      <c:pt idx="66">
                        <c:v>0.59799999999999986</c:v>
                      </c:pt>
                      <c:pt idx="67">
                        <c:v>0.54899999999999993</c:v>
                      </c:pt>
                      <c:pt idx="68">
                        <c:v>0.55300000000000038</c:v>
                      </c:pt>
                      <c:pt idx="69">
                        <c:v>0.52399999999999958</c:v>
                      </c:pt>
                      <c:pt idx="70">
                        <c:v>0.54399999999999959</c:v>
                      </c:pt>
                      <c:pt idx="71">
                        <c:v>0.50300000000000011</c:v>
                      </c:pt>
                      <c:pt idx="72">
                        <c:v>0.50300000000000011</c:v>
                      </c:pt>
                      <c:pt idx="73">
                        <c:v>0.54300000000000015</c:v>
                      </c:pt>
                      <c:pt idx="74">
                        <c:v>0.50599999999999934</c:v>
                      </c:pt>
                      <c:pt idx="75">
                        <c:v>0.5129999999999999</c:v>
                      </c:pt>
                      <c:pt idx="76">
                        <c:v>0.52000000000000046</c:v>
                      </c:pt>
                      <c:pt idx="77">
                        <c:v>0.52000000000000046</c:v>
                      </c:pt>
                      <c:pt idx="78">
                        <c:v>0.47999999999999948</c:v>
                      </c:pt>
                      <c:pt idx="79">
                        <c:v>0.51200000000000001</c:v>
                      </c:pt>
                      <c:pt idx="80">
                        <c:v>0.42999999999999972</c:v>
                      </c:pt>
                      <c:pt idx="81">
                        <c:v>0.41000000000000009</c:v>
                      </c:pt>
                      <c:pt idx="82">
                        <c:v>0.40000000000000041</c:v>
                      </c:pt>
                      <c:pt idx="83">
                        <c:v>0.39700000000000019</c:v>
                      </c:pt>
                      <c:pt idx="84">
                        <c:v>0.39000000000000012</c:v>
                      </c:pt>
                      <c:pt idx="85">
                        <c:v>0.37800000000000011</c:v>
                      </c:pt>
                      <c:pt idx="86">
                        <c:v>0.39599999999999952</c:v>
                      </c:pt>
                      <c:pt idx="87">
                        <c:v>0.37100000000000039</c:v>
                      </c:pt>
                      <c:pt idx="88">
                        <c:v>0.35400000000000009</c:v>
                      </c:pt>
                      <c:pt idx="89">
                        <c:v>0.36100000000000021</c:v>
                      </c:pt>
                      <c:pt idx="90">
                        <c:v>0.37200000000000027</c:v>
                      </c:pt>
                      <c:pt idx="91">
                        <c:v>0.38699999999999962</c:v>
                      </c:pt>
                      <c:pt idx="92">
                        <c:v>0.34899999999999981</c:v>
                      </c:pt>
                      <c:pt idx="93">
                        <c:v>0.35899999999999949</c:v>
                      </c:pt>
                      <c:pt idx="94">
                        <c:v>0.38700000000000001</c:v>
                      </c:pt>
                      <c:pt idx="95">
                        <c:v>0.41199999999999992</c:v>
                      </c:pt>
                      <c:pt idx="96">
                        <c:v>0.41700000000000031</c:v>
                      </c:pt>
                      <c:pt idx="97">
                        <c:v>0.42700000000000049</c:v>
                      </c:pt>
                      <c:pt idx="98">
                        <c:v>0.43299999999999977</c:v>
                      </c:pt>
                      <c:pt idx="99">
                        <c:v>0.45800000000000018</c:v>
                      </c:pt>
                      <c:pt idx="100">
                        <c:v>0.46300000000000008</c:v>
                      </c:pt>
                      <c:pt idx="101">
                        <c:v>0.46899999999999942</c:v>
                      </c:pt>
                      <c:pt idx="102">
                        <c:v>0.47599999999999998</c:v>
                      </c:pt>
                      <c:pt idx="103">
                        <c:v>0.47900000000000009</c:v>
                      </c:pt>
                      <c:pt idx="104">
                        <c:v>0.47299999999999992</c:v>
                      </c:pt>
                      <c:pt idx="105">
                        <c:v>0.50800000000000001</c:v>
                      </c:pt>
                      <c:pt idx="106">
                        <c:v>0.46600000000000019</c:v>
                      </c:pt>
                      <c:pt idx="107">
                        <c:v>0.46</c:v>
                      </c:pt>
                      <c:pt idx="108">
                        <c:v>0.48399999999999999</c:v>
                      </c:pt>
                      <c:pt idx="109">
                        <c:v>0.50300000000000011</c:v>
                      </c:pt>
                      <c:pt idx="110">
                        <c:v>0.51499999999999968</c:v>
                      </c:pt>
                      <c:pt idx="111">
                        <c:v>0.50300000000000011</c:v>
                      </c:pt>
                      <c:pt idx="112">
                        <c:v>0.47900000000000009</c:v>
                      </c:pt>
                      <c:pt idx="113">
                        <c:v>0.5</c:v>
                      </c:pt>
                      <c:pt idx="114">
                        <c:v>0.47500000000000048</c:v>
                      </c:pt>
                      <c:pt idx="115">
                        <c:v>0.45699999999999991</c:v>
                      </c:pt>
                      <c:pt idx="116">
                        <c:v>0.46899999999999992</c:v>
                      </c:pt>
                      <c:pt idx="117">
                        <c:v>0.46899999999999992</c:v>
                      </c:pt>
                      <c:pt idx="118">
                        <c:v>0.47700000000000031</c:v>
                      </c:pt>
                      <c:pt idx="119">
                        <c:v>0.47500000000000009</c:v>
                      </c:pt>
                      <c:pt idx="120">
                        <c:v>0.48599999999999982</c:v>
                      </c:pt>
                      <c:pt idx="121">
                        <c:v>0.47199999999999998</c:v>
                      </c:pt>
                      <c:pt idx="122">
                        <c:v>0.45500000000000013</c:v>
                      </c:pt>
                      <c:pt idx="123">
                        <c:v>0.4099999999999997</c:v>
                      </c:pt>
                      <c:pt idx="124">
                        <c:v>0.41199999999999992</c:v>
                      </c:pt>
                      <c:pt idx="125">
                        <c:v>0.38899999999999979</c:v>
                      </c:pt>
                      <c:pt idx="126">
                        <c:v>0.40100000000000019</c:v>
                      </c:pt>
                      <c:pt idx="127">
                        <c:v>0.40799999999999992</c:v>
                      </c:pt>
                      <c:pt idx="128">
                        <c:v>0.41499999999999959</c:v>
                      </c:pt>
                      <c:pt idx="129">
                        <c:v>0.39999999999999991</c:v>
                      </c:pt>
                      <c:pt idx="130">
                        <c:v>0.38399999999999951</c:v>
                      </c:pt>
                      <c:pt idx="131">
                        <c:v>0.39500000000000002</c:v>
                      </c:pt>
                      <c:pt idx="132">
                        <c:v>0.379</c:v>
                      </c:pt>
                      <c:pt idx="133">
                        <c:v>0.40799999999999992</c:v>
                      </c:pt>
                      <c:pt idx="134">
                        <c:v>0.40799999999999992</c:v>
                      </c:pt>
                      <c:pt idx="135">
                        <c:v>0.40399999999999991</c:v>
                      </c:pt>
                      <c:pt idx="136">
                        <c:v>0.3879999999999999</c:v>
                      </c:pt>
                      <c:pt idx="137">
                        <c:v>0.39399999999999968</c:v>
                      </c:pt>
                      <c:pt idx="138">
                        <c:v>0.32799999999999979</c:v>
                      </c:pt>
                      <c:pt idx="139">
                        <c:v>0.32600000000000012</c:v>
                      </c:pt>
                      <c:pt idx="140">
                        <c:v>0.33500000000000002</c:v>
                      </c:pt>
                      <c:pt idx="141">
                        <c:v>0.33199999999999991</c:v>
                      </c:pt>
                      <c:pt idx="142">
                        <c:v>0.33699999999999969</c:v>
                      </c:pt>
                      <c:pt idx="143">
                        <c:v>0.29600000000000032</c:v>
                      </c:pt>
                      <c:pt idx="144">
                        <c:v>0.29300000000000009</c:v>
                      </c:pt>
                      <c:pt idx="145">
                        <c:v>0.27899999999999991</c:v>
                      </c:pt>
                      <c:pt idx="146">
                        <c:v>0.28399999999999981</c:v>
                      </c:pt>
                      <c:pt idx="147">
                        <c:v>0.27899999999999991</c:v>
                      </c:pt>
                      <c:pt idx="148">
                        <c:v>0.2799999999999998</c:v>
                      </c:pt>
                      <c:pt idx="149">
                        <c:v>0.25500000000000028</c:v>
                      </c:pt>
                      <c:pt idx="150">
                        <c:v>0.23799999999999999</c:v>
                      </c:pt>
                      <c:pt idx="151">
                        <c:v>0.2410000000000001</c:v>
                      </c:pt>
                      <c:pt idx="152">
                        <c:v>0.25700000000000012</c:v>
                      </c:pt>
                      <c:pt idx="153">
                        <c:v>0.27600000000000019</c:v>
                      </c:pt>
                      <c:pt idx="154">
                        <c:v>0.25299999999999973</c:v>
                      </c:pt>
                      <c:pt idx="155">
                        <c:v>0.25800000000000001</c:v>
                      </c:pt>
                      <c:pt idx="156">
                        <c:v>0.25800000000000001</c:v>
                      </c:pt>
                      <c:pt idx="157">
                        <c:v>0.28299999999999992</c:v>
                      </c:pt>
                      <c:pt idx="158">
                        <c:v>0.2799999999999998</c:v>
                      </c:pt>
                      <c:pt idx="159">
                        <c:v>0.29499999999999987</c:v>
                      </c:pt>
                      <c:pt idx="160">
                        <c:v>0.28199999999999997</c:v>
                      </c:pt>
                      <c:pt idx="161">
                        <c:v>0.26900000000000007</c:v>
                      </c:pt>
                      <c:pt idx="162">
                        <c:v>0.28599999999999998</c:v>
                      </c:pt>
                      <c:pt idx="163">
                        <c:v>0.28599999999999998</c:v>
                      </c:pt>
                      <c:pt idx="164">
                        <c:v>0.25700000000000012</c:v>
                      </c:pt>
                      <c:pt idx="165">
                        <c:v>0.25300000000000011</c:v>
                      </c:pt>
                      <c:pt idx="166">
                        <c:v>0.23400000000000001</c:v>
                      </c:pt>
                      <c:pt idx="167">
                        <c:v>0.23799999999999999</c:v>
                      </c:pt>
                      <c:pt idx="168">
                        <c:v>0.23799999999999999</c:v>
                      </c:pt>
                      <c:pt idx="169">
                        <c:v>0.23699999999999971</c:v>
                      </c:pt>
                      <c:pt idx="170">
                        <c:v>0.24800000000000019</c:v>
                      </c:pt>
                      <c:pt idx="171">
                        <c:v>0.27400000000000002</c:v>
                      </c:pt>
                      <c:pt idx="172">
                        <c:v>0.25399999999999961</c:v>
                      </c:pt>
                      <c:pt idx="173">
                        <c:v>0.25800000000000001</c:v>
                      </c:pt>
                      <c:pt idx="174">
                        <c:v>0.27899999999999991</c:v>
                      </c:pt>
                      <c:pt idx="175">
                        <c:v>0.29799999999999999</c:v>
                      </c:pt>
                      <c:pt idx="176">
                        <c:v>0.27300000000000008</c:v>
                      </c:pt>
                      <c:pt idx="177">
                        <c:v>0.25999999999999979</c:v>
                      </c:pt>
                      <c:pt idx="178">
                        <c:v>0.25</c:v>
                      </c:pt>
                      <c:pt idx="179">
                        <c:v>0.25</c:v>
                      </c:pt>
                      <c:pt idx="180">
                        <c:v>0.23199999999999979</c:v>
                      </c:pt>
                      <c:pt idx="181">
                        <c:v>0.24000000000000021</c:v>
                      </c:pt>
                      <c:pt idx="182">
                        <c:v>0.1829999999999998</c:v>
                      </c:pt>
                      <c:pt idx="183">
                        <c:v>0.18699999999999939</c:v>
                      </c:pt>
                      <c:pt idx="184">
                        <c:v>0.20699999999999991</c:v>
                      </c:pt>
                      <c:pt idx="185">
                        <c:v>0.20800000000000021</c:v>
                      </c:pt>
                      <c:pt idx="186">
                        <c:v>0.16800000000000009</c:v>
                      </c:pt>
                      <c:pt idx="187">
                        <c:v>0.17399999999999949</c:v>
                      </c:pt>
                      <c:pt idx="188">
                        <c:v>0.17500000000000071</c:v>
                      </c:pt>
                      <c:pt idx="189">
                        <c:v>0.1660000000000004</c:v>
                      </c:pt>
                      <c:pt idx="190">
                        <c:v>0.1379999999999999</c:v>
                      </c:pt>
                      <c:pt idx="191">
                        <c:v>0.1699999999999999</c:v>
                      </c:pt>
                      <c:pt idx="192">
                        <c:v>0.16699999999999979</c:v>
                      </c:pt>
                      <c:pt idx="193">
                        <c:v>0.18099999999999999</c:v>
                      </c:pt>
                      <c:pt idx="194">
                        <c:v>0.17199999999999971</c:v>
                      </c:pt>
                      <c:pt idx="195">
                        <c:v>0.1709999999999994</c:v>
                      </c:pt>
                      <c:pt idx="196">
                        <c:v>0.17299999999999999</c:v>
                      </c:pt>
                      <c:pt idx="197">
                        <c:v>0.14300000000000071</c:v>
                      </c:pt>
                      <c:pt idx="198">
                        <c:v>0.15000000000000041</c:v>
                      </c:pt>
                      <c:pt idx="199">
                        <c:v>0.16599999999999951</c:v>
                      </c:pt>
                      <c:pt idx="200">
                        <c:v>0.1769999999999996</c:v>
                      </c:pt>
                      <c:pt idx="201">
                        <c:v>0.1920000000000002</c:v>
                      </c:pt>
                      <c:pt idx="202">
                        <c:v>0.1959999999999997</c:v>
                      </c:pt>
                      <c:pt idx="203">
                        <c:v>0.17899999999999941</c:v>
                      </c:pt>
                      <c:pt idx="204">
                        <c:v>0.14699999999999941</c:v>
                      </c:pt>
                      <c:pt idx="205">
                        <c:v>0.1440000000000001</c:v>
                      </c:pt>
                      <c:pt idx="206">
                        <c:v>0.1099999999999994</c:v>
                      </c:pt>
                      <c:pt idx="207">
                        <c:v>0.1800000000000006</c:v>
                      </c:pt>
                      <c:pt idx="208">
                        <c:v>0.18699999999999939</c:v>
                      </c:pt>
                      <c:pt idx="209">
                        <c:v>0.20000000000000021</c:v>
                      </c:pt>
                      <c:pt idx="210">
                        <c:v>0.1920000000000002</c:v>
                      </c:pt>
                      <c:pt idx="211">
                        <c:v>0.18899999999999961</c:v>
                      </c:pt>
                      <c:pt idx="212">
                        <c:v>0.21199999999999969</c:v>
                      </c:pt>
                      <c:pt idx="213">
                        <c:v>0.22499999999999959</c:v>
                      </c:pt>
                      <c:pt idx="214">
                        <c:v>0.21699999999999961</c:v>
                      </c:pt>
                      <c:pt idx="215">
                        <c:v>0.2200000000000002</c:v>
                      </c:pt>
                      <c:pt idx="216">
                        <c:v>0.25199999999999978</c:v>
                      </c:pt>
                      <c:pt idx="217">
                        <c:v>0.26600000000000001</c:v>
                      </c:pt>
                      <c:pt idx="218">
                        <c:v>0.24000000000000021</c:v>
                      </c:pt>
                      <c:pt idx="219">
                        <c:v>0.23899999999999991</c:v>
                      </c:pt>
                      <c:pt idx="220">
                        <c:v>0.2349999999999999</c:v>
                      </c:pt>
                      <c:pt idx="221">
                        <c:v>0.23400000000000001</c:v>
                      </c:pt>
                      <c:pt idx="222">
                        <c:v>0.25700000000000062</c:v>
                      </c:pt>
                      <c:pt idx="223">
                        <c:v>0.27499999999999952</c:v>
                      </c:pt>
                      <c:pt idx="224">
                        <c:v>0.28800000000000031</c:v>
                      </c:pt>
                      <c:pt idx="225">
                        <c:v>0.28599999999999959</c:v>
                      </c:pt>
                      <c:pt idx="226">
                        <c:v>0.2629999999999999</c:v>
                      </c:pt>
                      <c:pt idx="227">
                        <c:v>0.23899999999999991</c:v>
                      </c:pt>
                      <c:pt idx="228">
                        <c:v>0.25199999999999978</c:v>
                      </c:pt>
                      <c:pt idx="229">
                        <c:v>0.26400000000000018</c:v>
                      </c:pt>
                      <c:pt idx="230">
                        <c:v>0.25900000000000029</c:v>
                      </c:pt>
                      <c:pt idx="231">
                        <c:v>0.28800000000000031</c:v>
                      </c:pt>
                      <c:pt idx="232">
                        <c:v>0.29800000000000049</c:v>
                      </c:pt>
                      <c:pt idx="233">
                        <c:v>0.30199999999999999</c:v>
                      </c:pt>
                      <c:pt idx="234">
                        <c:v>0.30599999999999961</c:v>
                      </c:pt>
                      <c:pt idx="235">
                        <c:v>0.28699999999999992</c:v>
                      </c:pt>
                      <c:pt idx="236">
                        <c:v>0.29999999999999982</c:v>
                      </c:pt>
                      <c:pt idx="237">
                        <c:v>0.31299999999999972</c:v>
                      </c:pt>
                      <c:pt idx="238">
                        <c:v>0.30499999999999972</c:v>
                      </c:pt>
                      <c:pt idx="239">
                        <c:v>0.29999999999999982</c:v>
                      </c:pt>
                      <c:pt idx="240">
                        <c:v>0.30300000000000082</c:v>
                      </c:pt>
                      <c:pt idx="241">
                        <c:v>0.29299999999999971</c:v>
                      </c:pt>
                      <c:pt idx="242">
                        <c:v>0.32399999999999979</c:v>
                      </c:pt>
                      <c:pt idx="243">
                        <c:v>0.29299999999999932</c:v>
                      </c:pt>
                      <c:pt idx="244">
                        <c:v>0.32000000000000028</c:v>
                      </c:pt>
                      <c:pt idx="245">
                        <c:v>0.3230000000000004</c:v>
                      </c:pt>
                      <c:pt idx="246">
                        <c:v>0.33300000000000018</c:v>
                      </c:pt>
                      <c:pt idx="247">
                        <c:v>0.32800000000000029</c:v>
                      </c:pt>
                      <c:pt idx="248">
                        <c:v>0.32599999999999962</c:v>
                      </c:pt>
                      <c:pt idx="249">
                        <c:v>0.33599999999999941</c:v>
                      </c:pt>
                      <c:pt idx="250">
                        <c:v>0.32700000000000001</c:v>
                      </c:pt>
                      <c:pt idx="251">
                        <c:v>0.32700000000000001</c:v>
                      </c:pt>
                      <c:pt idx="252">
                        <c:v>0.371</c:v>
                      </c:pt>
                      <c:pt idx="253">
                        <c:v>0.38700000000000001</c:v>
                      </c:pt>
                      <c:pt idx="254">
                        <c:v>0.37800000000000011</c:v>
                      </c:pt>
                      <c:pt idx="255">
                        <c:v>0.36199999999999971</c:v>
                      </c:pt>
                      <c:pt idx="256">
                        <c:v>0.39000000000000012</c:v>
                      </c:pt>
                      <c:pt idx="257">
                        <c:v>0.39000000000000012</c:v>
                      </c:pt>
                      <c:pt idx="258">
                        <c:v>0.36799999999999938</c:v>
                      </c:pt>
                      <c:pt idx="259">
                        <c:v>0.36699999999999999</c:v>
                      </c:pt>
                      <c:pt idx="260">
                        <c:v>0.37300000000000022</c:v>
                      </c:pt>
                      <c:pt idx="261">
                        <c:v>0.36500000000000021</c:v>
                      </c:pt>
                      <c:pt idx="262">
                        <c:v>0.3919999999999999</c:v>
                      </c:pt>
                      <c:pt idx="263">
                        <c:v>0.3879999999999999</c:v>
                      </c:pt>
                      <c:pt idx="264">
                        <c:v>0.36000000000000032</c:v>
                      </c:pt>
                      <c:pt idx="265">
                        <c:v>0.3839999999999999</c:v>
                      </c:pt>
                      <c:pt idx="266">
                        <c:v>0.37700000000000022</c:v>
                      </c:pt>
                      <c:pt idx="267">
                        <c:v>0.36699999999999949</c:v>
                      </c:pt>
                      <c:pt idx="268">
                        <c:v>0.28599999999999981</c:v>
                      </c:pt>
                      <c:pt idx="269">
                        <c:v>0.2050000000000001</c:v>
                      </c:pt>
                      <c:pt idx="270">
                        <c:v>0.2050000000000001</c:v>
                      </c:pt>
                      <c:pt idx="271">
                        <c:v>0.21700000000000011</c:v>
                      </c:pt>
                      <c:pt idx="272">
                        <c:v>0.2260000000000004</c:v>
                      </c:pt>
                      <c:pt idx="273">
                        <c:v>0.2139999999999995</c:v>
                      </c:pt>
                      <c:pt idx="274">
                        <c:v>0.2150000000000003</c:v>
                      </c:pt>
                      <c:pt idx="275">
                        <c:v>0.23699999999999971</c:v>
                      </c:pt>
                      <c:pt idx="276">
                        <c:v>0.2479999999999998</c:v>
                      </c:pt>
                      <c:pt idx="277">
                        <c:v>0.26200000000000051</c:v>
                      </c:pt>
                      <c:pt idx="278">
                        <c:v>0.2410000000000001</c:v>
                      </c:pt>
                      <c:pt idx="279">
                        <c:v>0.26399999999999979</c:v>
                      </c:pt>
                      <c:pt idx="280">
                        <c:v>0.254</c:v>
                      </c:pt>
                      <c:pt idx="281">
                        <c:v>0.24800000000000019</c:v>
                      </c:pt>
                      <c:pt idx="282">
                        <c:v>0.24099999999999969</c:v>
                      </c:pt>
                      <c:pt idx="283">
                        <c:v>0.246</c:v>
                      </c:pt>
                      <c:pt idx="284">
                        <c:v>0.25200000000000022</c:v>
                      </c:pt>
                      <c:pt idx="285">
                        <c:v>0.25900000000000029</c:v>
                      </c:pt>
                      <c:pt idx="286">
                        <c:v>0.28100000000000008</c:v>
                      </c:pt>
                      <c:pt idx="287">
                        <c:v>0.31300000000000022</c:v>
                      </c:pt>
                      <c:pt idx="288">
                        <c:v>0.32200000000000012</c:v>
                      </c:pt>
                      <c:pt idx="289">
                        <c:v>0.33400000000000007</c:v>
                      </c:pt>
                      <c:pt idx="290">
                        <c:v>0.33900000000000002</c:v>
                      </c:pt>
                      <c:pt idx="291">
                        <c:v>0.34300000000000042</c:v>
                      </c:pt>
                      <c:pt idx="292">
                        <c:v>0.31600000000000028</c:v>
                      </c:pt>
                      <c:pt idx="293">
                        <c:v>0.29099999999999948</c:v>
                      </c:pt>
                      <c:pt idx="294">
                        <c:v>0.32199999999999962</c:v>
                      </c:pt>
                      <c:pt idx="295">
                        <c:v>0.32899999999999968</c:v>
                      </c:pt>
                      <c:pt idx="296">
                        <c:v>0.35400000000000009</c:v>
                      </c:pt>
                      <c:pt idx="297">
                        <c:v>0.34399999999999992</c:v>
                      </c:pt>
                      <c:pt idx="298">
                        <c:v>0.32300000000000001</c:v>
                      </c:pt>
                      <c:pt idx="299">
                        <c:v>0.33000000000000013</c:v>
                      </c:pt>
                      <c:pt idx="300">
                        <c:v>0.32000000000000028</c:v>
                      </c:pt>
                      <c:pt idx="301">
                        <c:v>0.32099999999999967</c:v>
                      </c:pt>
                      <c:pt idx="302">
                        <c:v>0.30999999999999961</c:v>
                      </c:pt>
                      <c:pt idx="303">
                        <c:v>0.31000000000000011</c:v>
                      </c:pt>
                      <c:pt idx="304">
                        <c:v>0.33299999999999969</c:v>
                      </c:pt>
                      <c:pt idx="305">
                        <c:v>0.33800000000000008</c:v>
                      </c:pt>
                      <c:pt idx="306">
                        <c:v>0.33500000000000002</c:v>
                      </c:pt>
                      <c:pt idx="307">
                        <c:v>0.32800000000000029</c:v>
                      </c:pt>
                      <c:pt idx="308">
                        <c:v>0.31499999999999989</c:v>
                      </c:pt>
                      <c:pt idx="309">
                        <c:v>0.31400000000000011</c:v>
                      </c:pt>
                      <c:pt idx="310">
                        <c:v>0.32899999999999968</c:v>
                      </c:pt>
                      <c:pt idx="311">
                        <c:v>0.33300000000000018</c:v>
                      </c:pt>
                      <c:pt idx="312">
                        <c:v>0.31399999999999961</c:v>
                      </c:pt>
                      <c:pt idx="313">
                        <c:v>0.36199999999999971</c:v>
                      </c:pt>
                      <c:pt idx="314">
                        <c:v>0.34199999999999958</c:v>
                      </c:pt>
                      <c:pt idx="315">
                        <c:v>0.34199999999999958</c:v>
                      </c:pt>
                      <c:pt idx="316">
                        <c:v>0.32900000000000018</c:v>
                      </c:pt>
                      <c:pt idx="317">
                        <c:v>0.29899999999999988</c:v>
                      </c:pt>
                      <c:pt idx="318">
                        <c:v>0.29300000000000009</c:v>
                      </c:pt>
                      <c:pt idx="319">
                        <c:v>0.33499999999999952</c:v>
                      </c:pt>
                      <c:pt idx="320">
                        <c:v>0.32400000000000029</c:v>
                      </c:pt>
                      <c:pt idx="321">
                        <c:v>0.31999999999999978</c:v>
                      </c:pt>
                      <c:pt idx="322">
                        <c:v>0.30799999999999977</c:v>
                      </c:pt>
                      <c:pt idx="323">
                        <c:v>0.29000000000000048</c:v>
                      </c:pt>
                      <c:pt idx="324">
                        <c:v>0.26800000000000018</c:v>
                      </c:pt>
                      <c:pt idx="325">
                        <c:v>0.25100000000000028</c:v>
                      </c:pt>
                      <c:pt idx="326">
                        <c:v>0.25400000000000039</c:v>
                      </c:pt>
                      <c:pt idx="327">
                        <c:v>0.25200000000000022</c:v>
                      </c:pt>
                      <c:pt idx="328">
                        <c:v>0.24499999999999969</c:v>
                      </c:pt>
                      <c:pt idx="329">
                        <c:v>0.25800000000000051</c:v>
                      </c:pt>
                      <c:pt idx="330">
                        <c:v>0.2370000000000001</c:v>
                      </c:pt>
                      <c:pt idx="331">
                        <c:v>0.2309999999999999</c:v>
                      </c:pt>
                      <c:pt idx="332">
                        <c:v>0.25300000000000011</c:v>
                      </c:pt>
                      <c:pt idx="333">
                        <c:v>0.24699999999999989</c:v>
                      </c:pt>
                    </c:numCache>
                  </c:numRef>
                </c:val>
                <c:smooth val="0"/>
                <c:extLst>
                  <c:ext xmlns:c16="http://schemas.microsoft.com/office/drawing/2014/chart" uri="{C3380CC4-5D6E-409C-BE32-E72D297353CC}">
                    <c16:uniqueId val="{00000006-108C-4E8A-9F88-6CA3BAD7C0EC}"/>
                  </c:ext>
                </c:extLst>
              </c15:ser>
            </c15:filteredLineSeries>
          </c:ext>
        </c:extLst>
      </c:lineChart>
      <c:dateAx>
        <c:axId val="684979184"/>
        <c:scaling>
          <c:orientation val="minMax"/>
          <c:min val="45292"/>
        </c:scaling>
        <c:delete val="0"/>
        <c:axPos val="b"/>
        <c:numFmt formatCode="[$-409]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977264"/>
        <c:crosses val="autoZero"/>
        <c:auto val="1"/>
        <c:lblOffset val="100"/>
        <c:baseTimeUnit val="days"/>
      </c:dateAx>
      <c:valAx>
        <c:axId val="684977264"/>
        <c:scaling>
          <c:orientation val="minMax"/>
          <c:max val="1.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979184"/>
        <c:crossesAt val="45292"/>
        <c:crossBetween val="midCat"/>
      </c:valAx>
      <c:spPr>
        <a:noFill/>
        <a:ln>
          <a:noFill/>
        </a:ln>
        <a:effectLst/>
      </c:spPr>
    </c:plotArea>
    <c:legend>
      <c:legendPos val="b"/>
      <c:layout>
        <c:manualLayout>
          <c:xMode val="edge"/>
          <c:yMode val="edge"/>
          <c:x val="0.46865699086731416"/>
          <c:y val="0.62514167540223409"/>
          <c:w val="0.53017506975366502"/>
          <c:h val="0.16360590817640736"/>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37782503864777E-2"/>
          <c:y val="2.1556346141884043E-2"/>
          <c:w val="0.91557564992245888"/>
          <c:h val="0.82066907184814308"/>
        </c:manualLayout>
      </c:layout>
      <c:lineChart>
        <c:grouping val="standard"/>
        <c:varyColors val="0"/>
        <c:ser>
          <c:idx val="0"/>
          <c:order val="0"/>
          <c:tx>
            <c:strRef>
              <c:f>'Figure 1.9.2'!$B$1</c:f>
              <c:strCache>
                <c:ptCount val="1"/>
                <c:pt idx="0">
                  <c:v>AE 0 - below 10 years</c:v>
                </c:pt>
              </c:strCache>
            </c:strRef>
          </c:tx>
          <c:spPr>
            <a:ln w="28575" cap="rnd">
              <a:solidFill>
                <a:schemeClr val="accent1"/>
              </a:solidFill>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1.9.2'!$B$2:$B$29</c:f>
              <c:numCache>
                <c:formatCode>General</c:formatCode>
                <c:ptCount val="28"/>
                <c:pt idx="0">
                  <c:v>2.144013084020743</c:v>
                </c:pt>
                <c:pt idx="1">
                  <c:v>1.8364206048674849</c:v>
                </c:pt>
                <c:pt idx="2">
                  <c:v>2.2409062034294371</c:v>
                </c:pt>
                <c:pt idx="3">
                  <c:v>2.005412842427869</c:v>
                </c:pt>
                <c:pt idx="4">
                  <c:v>1.171687837124459</c:v>
                </c:pt>
                <c:pt idx="5">
                  <c:v>2.667189418130834</c:v>
                </c:pt>
                <c:pt idx="6">
                  <c:v>1.7789233645479361</c:v>
                </c:pt>
                <c:pt idx="7">
                  <c:v>1.6437786862403301</c:v>
                </c:pt>
                <c:pt idx="8">
                  <c:v>1.683201994731206</c:v>
                </c:pt>
                <c:pt idx="9">
                  <c:v>1.8957231333261291</c:v>
                </c:pt>
                <c:pt idx="10">
                  <c:v>1.3953733940458151</c:v>
                </c:pt>
                <c:pt idx="11">
                  <c:v>2.0957329181189648</c:v>
                </c:pt>
                <c:pt idx="12">
                  <c:v>2.4845102064642481</c:v>
                </c:pt>
                <c:pt idx="13">
                  <c:v>2.6484606391233561</c:v>
                </c:pt>
                <c:pt idx="14">
                  <c:v>2.48421955505904</c:v>
                </c:pt>
                <c:pt idx="15">
                  <c:v>2.7343763888072901</c:v>
                </c:pt>
                <c:pt idx="16">
                  <c:v>2.8286609792036872</c:v>
                </c:pt>
                <c:pt idx="17">
                  <c:v>2.4597514315934279</c:v>
                </c:pt>
                <c:pt idx="18">
                  <c:v>2.260922391015356</c:v>
                </c:pt>
                <c:pt idx="19">
                  <c:v>1.9458948075403359</c:v>
                </c:pt>
                <c:pt idx="20">
                  <c:v>1.772375786646351</c:v>
                </c:pt>
                <c:pt idx="21">
                  <c:v>1.924792964145045</c:v>
                </c:pt>
                <c:pt idx="22">
                  <c:v>2.0209165792050161</c:v>
                </c:pt>
                <c:pt idx="23">
                  <c:v>1.69177800044447</c:v>
                </c:pt>
                <c:pt idx="24">
                  <c:v>1.945844749181219</c:v>
                </c:pt>
                <c:pt idx="25">
                  <c:v>1.715647687140557</c:v>
                </c:pt>
                <c:pt idx="26">
                  <c:v>1.6353119869718811</c:v>
                </c:pt>
                <c:pt idx="27">
                  <c:v>1.5970356980743889</c:v>
                </c:pt>
              </c:numCache>
            </c:numRef>
          </c:val>
          <c:smooth val="0"/>
          <c:extLst>
            <c:ext xmlns:c16="http://schemas.microsoft.com/office/drawing/2014/chart" uri="{C3380CC4-5D6E-409C-BE32-E72D297353CC}">
              <c16:uniqueId val="{00000000-5EEA-48A7-9B74-465A5CD66004}"/>
            </c:ext>
          </c:extLst>
        </c:ser>
        <c:ser>
          <c:idx val="4"/>
          <c:order val="1"/>
          <c:tx>
            <c:strRef>
              <c:f>'Figure 1.9.2'!$C$1</c:f>
              <c:strCache>
                <c:ptCount val="1"/>
                <c:pt idx="0">
                  <c:v>AE 10 - below 30 years</c:v>
                </c:pt>
              </c:strCache>
            </c:strRef>
          </c:tx>
          <c:spPr>
            <a:ln w="28575" cap="rnd">
              <a:solidFill>
                <a:schemeClr val="accent3"/>
              </a:solidFill>
              <a:prstDash val="solid"/>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1.9.2'!$C$2:$C$29</c:f>
              <c:numCache>
                <c:formatCode>General</c:formatCode>
                <c:ptCount val="28"/>
                <c:pt idx="0">
                  <c:v>2.9533993077633229</c:v>
                </c:pt>
                <c:pt idx="1">
                  <c:v>2.9460053202206322</c:v>
                </c:pt>
                <c:pt idx="2">
                  <c:v>2.3751711532028179</c:v>
                </c:pt>
                <c:pt idx="3">
                  <c:v>2.7894038479752821</c:v>
                </c:pt>
                <c:pt idx="4">
                  <c:v>3.028496609169578</c:v>
                </c:pt>
                <c:pt idx="5">
                  <c:v>2.237175540642383</c:v>
                </c:pt>
                <c:pt idx="6">
                  <c:v>2.3091621046227648</c:v>
                </c:pt>
                <c:pt idx="7">
                  <c:v>2.9450670767232738</c:v>
                </c:pt>
                <c:pt idx="8">
                  <c:v>3.272138605102362</c:v>
                </c:pt>
                <c:pt idx="9">
                  <c:v>3.0924712803625081</c:v>
                </c:pt>
                <c:pt idx="10">
                  <c:v>4.8070634595883686</c:v>
                </c:pt>
                <c:pt idx="11">
                  <c:v>2.719959410714675</c:v>
                </c:pt>
                <c:pt idx="12">
                  <c:v>2.7851754647795</c:v>
                </c:pt>
                <c:pt idx="13">
                  <c:v>3.2484264370521698</c:v>
                </c:pt>
                <c:pt idx="14">
                  <c:v>3.050195846188247</c:v>
                </c:pt>
                <c:pt idx="15">
                  <c:v>2.6145479252287971</c:v>
                </c:pt>
                <c:pt idx="16">
                  <c:v>2.966937442815833</c:v>
                </c:pt>
                <c:pt idx="17">
                  <c:v>3.5613879673564508</c:v>
                </c:pt>
                <c:pt idx="18">
                  <c:v>2.6379284751762939</c:v>
                </c:pt>
                <c:pt idx="19">
                  <c:v>3.5049248511347191</c:v>
                </c:pt>
                <c:pt idx="20">
                  <c:v>4.3873144921771496</c:v>
                </c:pt>
                <c:pt idx="21">
                  <c:v>2.1350386962330878</c:v>
                </c:pt>
                <c:pt idx="22">
                  <c:v>3.1853492240603609</c:v>
                </c:pt>
                <c:pt idx="23">
                  <c:v>2.3528684532502471</c:v>
                </c:pt>
                <c:pt idx="24">
                  <c:v>3.0489113178677001</c:v>
                </c:pt>
                <c:pt idx="25">
                  <c:v>3.9688920042531461</c:v>
                </c:pt>
                <c:pt idx="26">
                  <c:v>2.9949695442356141</c:v>
                </c:pt>
                <c:pt idx="27">
                  <c:v>3.139386245532036</c:v>
                </c:pt>
              </c:numCache>
            </c:numRef>
          </c:val>
          <c:smooth val="0"/>
          <c:extLst>
            <c:ext xmlns:c16="http://schemas.microsoft.com/office/drawing/2014/chart" uri="{C3380CC4-5D6E-409C-BE32-E72D297353CC}">
              <c16:uniqueId val="{00000001-5EEA-48A7-9B74-465A5CD66004}"/>
            </c:ext>
          </c:extLst>
        </c:ser>
        <c:ser>
          <c:idx val="3"/>
          <c:order val="2"/>
          <c:tx>
            <c:strRef>
              <c:f>'Figure 1.9.2'!$D$1</c:f>
              <c:strCache>
                <c:ptCount val="1"/>
                <c:pt idx="0">
                  <c:v>AE 30 and over years</c:v>
                </c:pt>
              </c:strCache>
            </c:strRef>
          </c:tx>
          <c:spPr>
            <a:ln w="28575" cap="rnd">
              <a:solidFill>
                <a:srgbClr val="00B0F0"/>
              </a:solidFill>
              <a:prstDash val="sysDash"/>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1.9.2'!$D$2:$D$29</c:f>
              <c:numCache>
                <c:formatCode>General</c:formatCode>
                <c:ptCount val="28"/>
                <c:pt idx="0">
                  <c:v>4.3867886702901107</c:v>
                </c:pt>
                <c:pt idx="1">
                  <c:v>3.9150332340194538</c:v>
                </c:pt>
                <c:pt idx="2">
                  <c:v>2.5758700000000001</c:v>
                </c:pt>
                <c:pt idx="3">
                  <c:v>3.3260260000000001</c:v>
                </c:pt>
                <c:pt idx="4">
                  <c:v>3.878372568373154</c:v>
                </c:pt>
                <c:pt idx="5">
                  <c:v>2.8159589999999999</c:v>
                </c:pt>
                <c:pt idx="6">
                  <c:v>2.658541</c:v>
                </c:pt>
                <c:pt idx="7">
                  <c:v>2.5011230000000002</c:v>
                </c:pt>
                <c:pt idx="8">
                  <c:v>2.5711219999999999</c:v>
                </c:pt>
                <c:pt idx="9">
                  <c:v>4.8429489999999999</c:v>
                </c:pt>
                <c:pt idx="10">
                  <c:v>4.8631700758805039</c:v>
                </c:pt>
                <c:pt idx="11">
                  <c:v>4.8833911517610087</c:v>
                </c:pt>
                <c:pt idx="12">
                  <c:v>4.9036122276415126</c:v>
                </c:pt>
                <c:pt idx="13">
                  <c:v>3.2164268287621631</c:v>
                </c:pt>
                <c:pt idx="14">
                  <c:v>3.0519050855920038</c:v>
                </c:pt>
                <c:pt idx="15">
                  <c:v>5.1417624999999996</c:v>
                </c:pt>
                <c:pt idx="16">
                  <c:v>2.937335788173054</c:v>
                </c:pt>
                <c:pt idx="17">
                  <c:v>2.7238910000000001</c:v>
                </c:pt>
                <c:pt idx="18">
                  <c:v>2.9110560840853101</c:v>
                </c:pt>
                <c:pt idx="19">
                  <c:v>3.0982211681706202</c:v>
                </c:pt>
                <c:pt idx="20">
                  <c:v>3.2853862522559298</c:v>
                </c:pt>
                <c:pt idx="21">
                  <c:v>1.828230126127965</c:v>
                </c:pt>
                <c:pt idx="22">
                  <c:v>0.37107400000000001</c:v>
                </c:pt>
                <c:pt idx="23">
                  <c:v>1.9599750350668379</c:v>
                </c:pt>
                <c:pt idx="24">
                  <c:v>3.5488760701336761</c:v>
                </c:pt>
                <c:pt idx="25">
                  <c:v>4.0310079999999999</c:v>
                </c:pt>
                <c:pt idx="26">
                  <c:v>2.6985340664833561</c:v>
                </c:pt>
              </c:numCache>
            </c:numRef>
          </c:val>
          <c:smooth val="0"/>
          <c:extLst>
            <c:ext xmlns:c16="http://schemas.microsoft.com/office/drawing/2014/chart" uri="{C3380CC4-5D6E-409C-BE32-E72D297353CC}">
              <c16:uniqueId val="{00000002-5EEA-48A7-9B74-465A5CD66004}"/>
            </c:ext>
          </c:extLst>
        </c:ser>
        <c:ser>
          <c:idx val="2"/>
          <c:order val="3"/>
          <c:tx>
            <c:strRef>
              <c:f>'Figure 1.9.2'!$E$1</c:f>
              <c:strCache>
                <c:ptCount val="1"/>
                <c:pt idx="0">
                  <c:v>EM 0 - below 10 years</c:v>
                </c:pt>
              </c:strCache>
            </c:strRef>
          </c:tx>
          <c:spPr>
            <a:ln w="28575" cap="rnd">
              <a:solidFill>
                <a:srgbClr val="00B050"/>
              </a:solidFill>
              <a:prstDash val="sysDash"/>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1.9.2'!$E$2:$E$29</c:f>
              <c:numCache>
                <c:formatCode>General</c:formatCode>
                <c:ptCount val="28"/>
                <c:pt idx="0">
                  <c:v>10.06928654094736</c:v>
                </c:pt>
                <c:pt idx="1">
                  <c:v>2.5555448711247881</c:v>
                </c:pt>
                <c:pt idx="2">
                  <c:v>3.8360455923071179</c:v>
                </c:pt>
                <c:pt idx="3">
                  <c:v>4.5538931463555237</c:v>
                </c:pt>
                <c:pt idx="4">
                  <c:v>3.3993187048839868</c:v>
                </c:pt>
                <c:pt idx="5">
                  <c:v>3.282500679794536</c:v>
                </c:pt>
                <c:pt idx="6">
                  <c:v>8.3663501816869239</c:v>
                </c:pt>
                <c:pt idx="7">
                  <c:v>4.259650080572527</c:v>
                </c:pt>
                <c:pt idx="8">
                  <c:v>3.67253755104803</c:v>
                </c:pt>
                <c:pt idx="9">
                  <c:v>3.967312844017171</c:v>
                </c:pt>
                <c:pt idx="10">
                  <c:v>6.0901968172250287</c:v>
                </c:pt>
                <c:pt idx="11">
                  <c:v>6.1934728390545271</c:v>
                </c:pt>
                <c:pt idx="12">
                  <c:v>8.3327242268045456</c:v>
                </c:pt>
                <c:pt idx="13">
                  <c:v>6.2574578616893879</c:v>
                </c:pt>
                <c:pt idx="14">
                  <c:v>7.5256830840891178</c:v>
                </c:pt>
                <c:pt idx="15">
                  <c:v>6.0375618619375286</c:v>
                </c:pt>
                <c:pt idx="16">
                  <c:v>6.2240574219976539</c:v>
                </c:pt>
                <c:pt idx="17">
                  <c:v>5.0888285793915742</c:v>
                </c:pt>
                <c:pt idx="18">
                  <c:v>5.948287099896028</c:v>
                </c:pt>
                <c:pt idx="19">
                  <c:v>5.8844256869025786</c:v>
                </c:pt>
                <c:pt idx="20">
                  <c:v>4.0351176098582284</c:v>
                </c:pt>
                <c:pt idx="21">
                  <c:v>5.5497573919800036</c:v>
                </c:pt>
                <c:pt idx="22">
                  <c:v>4.1967680756753456</c:v>
                </c:pt>
                <c:pt idx="23">
                  <c:v>4.1257670801122668</c:v>
                </c:pt>
                <c:pt idx="24">
                  <c:v>6.7688795125273966</c:v>
                </c:pt>
                <c:pt idx="25">
                  <c:v>4.6358640234365573</c:v>
                </c:pt>
                <c:pt idx="26">
                  <c:v>4.1589895008420843</c:v>
                </c:pt>
                <c:pt idx="27">
                  <c:v>5.4620957415953244</c:v>
                </c:pt>
              </c:numCache>
            </c:numRef>
          </c:val>
          <c:smooth val="0"/>
          <c:extLst>
            <c:ext xmlns:c16="http://schemas.microsoft.com/office/drawing/2014/chart" uri="{C3380CC4-5D6E-409C-BE32-E72D297353CC}">
              <c16:uniqueId val="{00000003-5EEA-48A7-9B74-465A5CD66004}"/>
            </c:ext>
          </c:extLst>
        </c:ser>
        <c:ser>
          <c:idx val="1"/>
          <c:order val="4"/>
          <c:tx>
            <c:strRef>
              <c:f>'Figure 1.9.2'!$F$1</c:f>
              <c:strCache>
                <c:ptCount val="1"/>
                <c:pt idx="0">
                  <c:v>EM 10 - below 30 years</c:v>
                </c:pt>
              </c:strCache>
            </c:strRef>
          </c:tx>
          <c:spPr>
            <a:ln w="28575" cap="rnd">
              <a:solidFill>
                <a:schemeClr val="accent1">
                  <a:lumMod val="40000"/>
                  <a:lumOff val="60000"/>
                </a:schemeClr>
              </a:solidFill>
              <a:prstDash val="sysDot"/>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1.9.2'!$F$2:$F$29</c:f>
              <c:numCache>
                <c:formatCode>General</c:formatCode>
                <c:ptCount val="28"/>
                <c:pt idx="0">
                  <c:v>6.6251510766098702</c:v>
                </c:pt>
                <c:pt idx="1">
                  <c:v>3.6921711060320281</c:v>
                </c:pt>
                <c:pt idx="2">
                  <c:v>6.095041115263486</c:v>
                </c:pt>
                <c:pt idx="3">
                  <c:v>6.2313941848384911</c:v>
                </c:pt>
                <c:pt idx="4">
                  <c:v>1.7954104818812551</c:v>
                </c:pt>
                <c:pt idx="5">
                  <c:v>5.831420906660953</c:v>
                </c:pt>
                <c:pt idx="6">
                  <c:v>6.6366255104384626</c:v>
                </c:pt>
                <c:pt idx="7">
                  <c:v>4.0276875375295784</c:v>
                </c:pt>
                <c:pt idx="8">
                  <c:v>8.9564727580944616</c:v>
                </c:pt>
                <c:pt idx="9">
                  <c:v>5.9381553850886828</c:v>
                </c:pt>
                <c:pt idx="10">
                  <c:v>2.1989091988305991</c:v>
                </c:pt>
                <c:pt idx="11">
                  <c:v>6.9684316733770642</c:v>
                </c:pt>
                <c:pt idx="12">
                  <c:v>7.5519708498806679</c:v>
                </c:pt>
                <c:pt idx="13">
                  <c:v>2.613137816546256</c:v>
                </c:pt>
                <c:pt idx="14">
                  <c:v>4.4366159165662706</c:v>
                </c:pt>
                <c:pt idx="15">
                  <c:v>6.2953156010388396</c:v>
                </c:pt>
                <c:pt idx="16">
                  <c:v>2.4153325570532922</c:v>
                </c:pt>
                <c:pt idx="17">
                  <c:v>4.1297895810563023</c:v>
                </c:pt>
                <c:pt idx="18">
                  <c:v>8.2060045631937122</c:v>
                </c:pt>
                <c:pt idx="19">
                  <c:v>3.226947060637559</c:v>
                </c:pt>
                <c:pt idx="20">
                  <c:v>6.4708752665336116</c:v>
                </c:pt>
                <c:pt idx="21">
                  <c:v>6.0404444318556214</c:v>
                </c:pt>
                <c:pt idx="22">
                  <c:v>3.4179283489534988</c:v>
                </c:pt>
                <c:pt idx="23">
                  <c:v>8.310719510624347</c:v>
                </c:pt>
                <c:pt idx="24">
                  <c:v>5.6613203403825167</c:v>
                </c:pt>
                <c:pt idx="25">
                  <c:v>2.7347874075898062</c:v>
                </c:pt>
                <c:pt idx="26">
                  <c:v>5.4900081256347892</c:v>
                </c:pt>
                <c:pt idx="27">
                  <c:v>5.7480874057853626</c:v>
                </c:pt>
              </c:numCache>
            </c:numRef>
          </c:val>
          <c:smooth val="0"/>
          <c:extLst>
            <c:ext xmlns:c16="http://schemas.microsoft.com/office/drawing/2014/chart" uri="{C3380CC4-5D6E-409C-BE32-E72D297353CC}">
              <c16:uniqueId val="{00000004-5EEA-48A7-9B74-465A5CD66004}"/>
            </c:ext>
          </c:extLst>
        </c:ser>
        <c:ser>
          <c:idx val="5"/>
          <c:order val="5"/>
          <c:tx>
            <c:strRef>
              <c:f>'Figure 1.9.2'!$G$1</c:f>
              <c:strCache>
                <c:ptCount val="1"/>
                <c:pt idx="0">
                  <c:v>EM 30 and over years</c:v>
                </c:pt>
              </c:strCache>
            </c:strRef>
          </c:tx>
          <c:spPr>
            <a:ln w="28575" cap="rnd">
              <a:solidFill>
                <a:srgbClr val="66FF33"/>
              </a:solidFill>
              <a:prstDash val="sysDot"/>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1.9.2'!$G$2:$G$29</c:f>
              <c:numCache>
                <c:formatCode>General</c:formatCode>
                <c:ptCount val="28"/>
                <c:pt idx="0">
                  <c:v>6.2702613589743583</c:v>
                </c:pt>
                <c:pt idx="1">
                  <c:v>4.6885897175977291</c:v>
                </c:pt>
                <c:pt idx="2">
                  <c:v>3.1069180762210999</c:v>
                </c:pt>
                <c:pt idx="3">
                  <c:v>2.9941497922099169</c:v>
                </c:pt>
                <c:pt idx="4">
                  <c:v>5.0779731719671108</c:v>
                </c:pt>
                <c:pt idx="5">
                  <c:v>7.1617965517243034</c:v>
                </c:pt>
                <c:pt idx="6">
                  <c:v>5.6347209999999999</c:v>
                </c:pt>
                <c:pt idx="7">
                  <c:v>5.2623600000000001</c:v>
                </c:pt>
                <c:pt idx="8">
                  <c:v>4.8899990000000004</c:v>
                </c:pt>
                <c:pt idx="9">
                  <c:v>1.9714</c:v>
                </c:pt>
                <c:pt idx="10">
                  <c:v>6.5535192387763797</c:v>
                </c:pt>
                <c:pt idx="11">
                  <c:v>6.4851605871036853</c:v>
                </c:pt>
                <c:pt idx="12">
                  <c:v>6.4168019354309918</c:v>
                </c:pt>
                <c:pt idx="13">
                  <c:v>7.8856220000000006</c:v>
                </c:pt>
                <c:pt idx="14">
                  <c:v>3.6376894259014021</c:v>
                </c:pt>
                <c:pt idx="15">
                  <c:v>7.165</c:v>
                </c:pt>
                <c:pt idx="16">
                  <c:v>2.6170843011503742</c:v>
                </c:pt>
                <c:pt idx="17">
                  <c:v>2.0474439907240498</c:v>
                </c:pt>
                <c:pt idx="18">
                  <c:v>2.017792785466658</c:v>
                </c:pt>
                <c:pt idx="19">
                  <c:v>6.9265585171384281</c:v>
                </c:pt>
                <c:pt idx="20">
                  <c:v>2.1708188565850879</c:v>
                </c:pt>
                <c:pt idx="21">
                  <c:v>5.0299850364720955</c:v>
                </c:pt>
                <c:pt idx="22">
                  <c:v>7.8891512163591031</c:v>
                </c:pt>
                <c:pt idx="23">
                  <c:v>7.1516999999999999</c:v>
                </c:pt>
                <c:pt idx="24">
                  <c:v>2.7979888255010459</c:v>
                </c:pt>
                <c:pt idx="25">
                  <c:v>2.4912700000000001</c:v>
                </c:pt>
                <c:pt idx="26">
                  <c:v>6.8874270000000006</c:v>
                </c:pt>
              </c:numCache>
            </c:numRef>
          </c:val>
          <c:smooth val="0"/>
          <c:extLst>
            <c:ext xmlns:c16="http://schemas.microsoft.com/office/drawing/2014/chart" uri="{C3380CC4-5D6E-409C-BE32-E72D297353CC}">
              <c16:uniqueId val="{00000005-5EEA-48A7-9B74-465A5CD66004}"/>
            </c:ext>
          </c:extLst>
        </c:ser>
        <c:ser>
          <c:idx val="6"/>
          <c:order val="6"/>
          <c:tx>
            <c:strRef>
              <c:f>'Figure 1.9.2'!$H$1</c:f>
              <c:strCache>
                <c:ptCount val="1"/>
                <c:pt idx="0">
                  <c:v>LIDC 0 - below 10 years</c:v>
                </c:pt>
              </c:strCache>
            </c:strRef>
          </c:tx>
          <c:spPr>
            <a:ln w="28575" cap="rnd">
              <a:solidFill>
                <a:srgbClr val="7030A0"/>
              </a:solidFill>
              <a:prstDash val="solid"/>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1.9.2'!$H$2:$H$29</c:f>
              <c:numCache>
                <c:formatCode>General</c:formatCode>
                <c:ptCount val="28"/>
                <c:pt idx="0">
                  <c:v>10.27518109367986</c:v>
                </c:pt>
                <c:pt idx="1">
                  <c:v>22.63650700943375</c:v>
                </c:pt>
                <c:pt idx="2">
                  <c:v>10.11146863295882</c:v>
                </c:pt>
                <c:pt idx="3">
                  <c:v>10.66426938610511</c:v>
                </c:pt>
                <c:pt idx="4">
                  <c:v>10.19919740395364</c:v>
                </c:pt>
                <c:pt idx="5">
                  <c:v>11.45635204888581</c:v>
                </c:pt>
                <c:pt idx="6">
                  <c:v>12.660460735354761</c:v>
                </c:pt>
                <c:pt idx="7">
                  <c:v>11.022449102712169</c:v>
                </c:pt>
                <c:pt idx="8">
                  <c:v>9.1496837864923783</c:v>
                </c:pt>
                <c:pt idx="9">
                  <c:v>6.8092699014179994</c:v>
                </c:pt>
                <c:pt idx="10">
                  <c:v>13.9065216187365</c:v>
                </c:pt>
                <c:pt idx="11">
                  <c:v>17.617003077873139</c:v>
                </c:pt>
                <c:pt idx="12">
                  <c:v>15.10191095345146</c:v>
                </c:pt>
                <c:pt idx="13">
                  <c:v>14.47816172152339</c:v>
                </c:pt>
                <c:pt idx="14">
                  <c:v>16.56707482598534</c:v>
                </c:pt>
                <c:pt idx="15">
                  <c:v>14.607498226656279</c:v>
                </c:pt>
                <c:pt idx="16">
                  <c:v>11.475036005369081</c:v>
                </c:pt>
                <c:pt idx="17">
                  <c:v>11.59238577333708</c:v>
                </c:pt>
                <c:pt idx="18">
                  <c:v>11.857837276585579</c:v>
                </c:pt>
                <c:pt idx="19">
                  <c:v>13.648611050129571</c:v>
                </c:pt>
                <c:pt idx="20">
                  <c:v>13.48097993005603</c:v>
                </c:pt>
                <c:pt idx="21">
                  <c:v>11.71424842901826</c:v>
                </c:pt>
                <c:pt idx="22">
                  <c:v>14.165122872454891</c:v>
                </c:pt>
                <c:pt idx="23">
                  <c:v>13.444968561168251</c:v>
                </c:pt>
                <c:pt idx="24">
                  <c:v>14.22368510348408</c:v>
                </c:pt>
                <c:pt idx="25">
                  <c:v>9.7733371522125072</c:v>
                </c:pt>
                <c:pt idx="26">
                  <c:v>12.55087738926516</c:v>
                </c:pt>
                <c:pt idx="27">
                  <c:v>11.28484315499375</c:v>
                </c:pt>
              </c:numCache>
            </c:numRef>
          </c:val>
          <c:smooth val="0"/>
          <c:extLst>
            <c:ext xmlns:c16="http://schemas.microsoft.com/office/drawing/2014/chart" uri="{C3380CC4-5D6E-409C-BE32-E72D297353CC}">
              <c16:uniqueId val="{00000006-5EEA-48A7-9B74-465A5CD66004}"/>
            </c:ext>
          </c:extLst>
        </c:ser>
        <c:ser>
          <c:idx val="7"/>
          <c:order val="7"/>
          <c:tx>
            <c:strRef>
              <c:f>'Figure 1.9.2'!$I$1</c:f>
              <c:strCache>
                <c:ptCount val="1"/>
                <c:pt idx="0">
                  <c:v>LIDC 10 - below 30 years</c:v>
                </c:pt>
              </c:strCache>
            </c:strRef>
          </c:tx>
          <c:spPr>
            <a:ln w="28575" cap="rnd">
              <a:solidFill>
                <a:srgbClr val="FF3399"/>
              </a:solidFill>
              <a:prstDash val="sysDash"/>
              <a:round/>
            </a:ln>
            <a:effectLst/>
          </c:spPr>
          <c:marker>
            <c:symbol val="none"/>
          </c:marker>
          <c:cat>
            <c:strRef>
              <c:f>'Figure 1.9.2'!$A$2:$A$29</c:f>
              <c:strCache>
                <c:ptCount val="28"/>
                <c:pt idx="0">
                  <c:v>2023-01</c:v>
                </c:pt>
                <c:pt idx="1">
                  <c:v>2023-02</c:v>
                </c:pt>
                <c:pt idx="2">
                  <c:v>2023-03</c:v>
                </c:pt>
                <c:pt idx="3">
                  <c:v>2023-04</c:v>
                </c:pt>
                <c:pt idx="4">
                  <c:v>2023-05</c:v>
                </c:pt>
                <c:pt idx="5">
                  <c:v>2023-06</c:v>
                </c:pt>
                <c:pt idx="6">
                  <c:v>2023-07</c:v>
                </c:pt>
                <c:pt idx="7">
                  <c:v>2023-08</c:v>
                </c:pt>
                <c:pt idx="8">
                  <c:v>2023-09</c:v>
                </c:pt>
                <c:pt idx="9">
                  <c:v>2023-10</c:v>
                </c:pt>
                <c:pt idx="10">
                  <c:v>2023-11</c:v>
                </c:pt>
                <c:pt idx="11">
                  <c:v>2023-12</c:v>
                </c:pt>
                <c:pt idx="12">
                  <c:v>2024-01</c:v>
                </c:pt>
                <c:pt idx="13">
                  <c:v>2024-02</c:v>
                </c:pt>
                <c:pt idx="14">
                  <c:v>2024-03</c:v>
                </c:pt>
                <c:pt idx="15">
                  <c:v>2024-04</c:v>
                </c:pt>
                <c:pt idx="16">
                  <c:v>2024-05</c:v>
                </c:pt>
                <c:pt idx="17">
                  <c:v>2024-06</c:v>
                </c:pt>
                <c:pt idx="18">
                  <c:v>2024-07</c:v>
                </c:pt>
                <c:pt idx="19">
                  <c:v>2024-08</c:v>
                </c:pt>
                <c:pt idx="20">
                  <c:v>2024-09</c:v>
                </c:pt>
                <c:pt idx="21">
                  <c:v>2024-10</c:v>
                </c:pt>
                <c:pt idx="22">
                  <c:v>2024-11</c:v>
                </c:pt>
                <c:pt idx="23">
                  <c:v>2024-12</c:v>
                </c:pt>
                <c:pt idx="24">
                  <c:v>2025-01</c:v>
                </c:pt>
                <c:pt idx="25">
                  <c:v>2025-02</c:v>
                </c:pt>
                <c:pt idx="26">
                  <c:v>2025-03</c:v>
                </c:pt>
                <c:pt idx="27">
                  <c:v>2025-04</c:v>
                </c:pt>
              </c:strCache>
            </c:strRef>
          </c:cat>
          <c:val>
            <c:numRef>
              <c:f>'Figure 1.9.2'!$I$2:$I$29</c:f>
              <c:numCache>
                <c:formatCode>General</c:formatCode>
                <c:ptCount val="28"/>
                <c:pt idx="0">
                  <c:v>12.27944992391291</c:v>
                </c:pt>
                <c:pt idx="1">
                  <c:v>24.02937685278118</c:v>
                </c:pt>
                <c:pt idx="2">
                  <c:v>12.943898594028729</c:v>
                </c:pt>
                <c:pt idx="3">
                  <c:v>17.079010935978459</c:v>
                </c:pt>
                <c:pt idx="4">
                  <c:v>16.575726900652231</c:v>
                </c:pt>
                <c:pt idx="5">
                  <c:v>18.261361425168939</c:v>
                </c:pt>
                <c:pt idx="6">
                  <c:v>17.552433954106331</c:v>
                </c:pt>
                <c:pt idx="7">
                  <c:v>12.110922014408979</c:v>
                </c:pt>
                <c:pt idx="8">
                  <c:v>15.371173000000001</c:v>
                </c:pt>
                <c:pt idx="9">
                  <c:v>21.341928949413489</c:v>
                </c:pt>
                <c:pt idx="10">
                  <c:v>19.839017192098591</c:v>
                </c:pt>
                <c:pt idx="11">
                  <c:v>17.14231860698623</c:v>
                </c:pt>
                <c:pt idx="12">
                  <c:v>20.336568006686669</c:v>
                </c:pt>
                <c:pt idx="13">
                  <c:v>12.1598499250046</c:v>
                </c:pt>
                <c:pt idx="14">
                  <c:v>11.23</c:v>
                </c:pt>
                <c:pt idx="15">
                  <c:v>12.08558029347008</c:v>
                </c:pt>
                <c:pt idx="16">
                  <c:v>11.43630022010346</c:v>
                </c:pt>
                <c:pt idx="17">
                  <c:v>10.63026676846704</c:v>
                </c:pt>
                <c:pt idx="18">
                  <c:v>16.029784594977109</c:v>
                </c:pt>
                <c:pt idx="19">
                  <c:v>19.412907176948799</c:v>
                </c:pt>
                <c:pt idx="20">
                  <c:v>22.79602975892049</c:v>
                </c:pt>
                <c:pt idx="21">
                  <c:v>10.277324536294129</c:v>
                </c:pt>
                <c:pt idx="22">
                  <c:v>9.052325265632005</c:v>
                </c:pt>
                <c:pt idx="23">
                  <c:v>9.8835613856043025</c:v>
                </c:pt>
                <c:pt idx="24">
                  <c:v>11.17210020526816</c:v>
                </c:pt>
                <c:pt idx="25">
                  <c:v>11.744061870592715</c:v>
                </c:pt>
                <c:pt idx="26">
                  <c:v>12.316023535917269</c:v>
                </c:pt>
              </c:numCache>
            </c:numRef>
          </c:val>
          <c:smooth val="0"/>
          <c:extLst>
            <c:ext xmlns:c16="http://schemas.microsoft.com/office/drawing/2014/chart" uri="{C3380CC4-5D6E-409C-BE32-E72D297353CC}">
              <c16:uniqueId val="{00000007-5EEA-48A7-9B74-465A5CD66004}"/>
            </c:ext>
          </c:extLst>
        </c:ser>
        <c:dLbls>
          <c:showLegendKey val="0"/>
          <c:showVal val="0"/>
          <c:showCatName val="0"/>
          <c:showSerName val="0"/>
          <c:showPercent val="0"/>
          <c:showBubbleSize val="0"/>
        </c:dLbls>
        <c:smooth val="0"/>
        <c:axId val="261752383"/>
        <c:axId val="261749983"/>
      </c:lineChart>
      <c:catAx>
        <c:axId val="2617523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1749983"/>
        <c:crosses val="autoZero"/>
        <c:auto val="1"/>
        <c:lblAlgn val="ctr"/>
        <c:lblOffset val="100"/>
        <c:noMultiLvlLbl val="0"/>
      </c:catAx>
      <c:valAx>
        <c:axId val="261749983"/>
        <c:scaling>
          <c:orientation val="minMax"/>
          <c:max val="3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1752383"/>
        <c:crosses val="autoZero"/>
        <c:crossBetween val="midCat"/>
      </c:valAx>
      <c:spPr>
        <a:noFill/>
        <a:ln>
          <a:noFill/>
        </a:ln>
        <a:effectLst/>
      </c:spPr>
    </c:plotArea>
    <c:legend>
      <c:legendPos val="t"/>
      <c:layout>
        <c:manualLayout>
          <c:xMode val="edge"/>
          <c:yMode val="edge"/>
          <c:x val="0.15216825238991438"/>
          <c:y val="2.1745276055848986E-2"/>
          <c:w val="0.82036352265648471"/>
          <c:h val="0.18722095701589148"/>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54796661653242E-2"/>
          <c:y val="4.0642497812773404E-2"/>
          <c:w val="0.91723129552626148"/>
          <c:h val="0.83240250676187832"/>
        </c:manualLayout>
      </c:layout>
      <c:areaChart>
        <c:grouping val="stacked"/>
        <c:varyColors val="0"/>
        <c:ser>
          <c:idx val="2"/>
          <c:order val="2"/>
          <c:tx>
            <c:strRef>
              <c:f>'Figure 1.10'!$E$4</c:f>
              <c:strCache>
                <c:ptCount val="1"/>
                <c:pt idx="0">
                  <c:v>lower bound_s</c:v>
                </c:pt>
              </c:strCache>
            </c:strRef>
          </c:tx>
          <c:spPr>
            <a:solidFill>
              <a:schemeClr val="bg1"/>
            </a:solidFill>
            <a:ln w="25400">
              <a:noFill/>
            </a:ln>
            <a:effectLst/>
          </c:spPr>
          <c:cat>
            <c:strLit>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Lit>
          </c:cat>
          <c:val>
            <c:numRef>
              <c:f>'Figure 1.10'!$E$5:$E$58</c:f>
              <c:numCache>
                <c:formatCode>General</c:formatCode>
                <c:ptCount val="54"/>
                <c:pt idx="0">
                  <c:v>1.2455071843341048</c:v>
                </c:pt>
                <c:pt idx="1">
                  <c:v>1.244809860929061</c:v>
                </c:pt>
                <c:pt idx="2">
                  <c:v>1.2528964032766563</c:v>
                </c:pt>
                <c:pt idx="3">
                  <c:v>1.2360711042254817</c:v>
                </c:pt>
                <c:pt idx="4">
                  <c:v>1.2728602082310008</c:v>
                </c:pt>
                <c:pt idx="5">
                  <c:v>1.4740309461968593</c:v>
                </c:pt>
                <c:pt idx="6">
                  <c:v>1.3501534943606481</c:v>
                </c:pt>
                <c:pt idx="7">
                  <c:v>1.369711938970849</c:v>
                </c:pt>
                <c:pt idx="8">
                  <c:v>1.4293052091625074</c:v>
                </c:pt>
                <c:pt idx="9">
                  <c:v>1.4519111628879942</c:v>
                </c:pt>
                <c:pt idx="10">
                  <c:v>1.5672586497785503</c:v>
                </c:pt>
                <c:pt idx="11">
                  <c:v>1.4793727317395222</c:v>
                </c:pt>
                <c:pt idx="12">
                  <c:v>1.5199408608046929</c:v>
                </c:pt>
                <c:pt idx="13">
                  <c:v>1.4520490933159771</c:v>
                </c:pt>
                <c:pt idx="14">
                  <c:v>1.4134707718135759</c:v>
                </c:pt>
                <c:pt idx="15">
                  <c:v>1.2750591666889277</c:v>
                </c:pt>
                <c:pt idx="16">
                  <c:v>1.3924009773801393</c:v>
                </c:pt>
                <c:pt idx="17">
                  <c:v>1.3898023715941157</c:v>
                </c:pt>
                <c:pt idx="18">
                  <c:v>1.2167402156741569</c:v>
                </c:pt>
                <c:pt idx="19">
                  <c:v>1.1079139656436725</c:v>
                </c:pt>
                <c:pt idx="20">
                  <c:v>1.1675860412582801</c:v>
                </c:pt>
                <c:pt idx="21">
                  <c:v>1.1259073958496257</c:v>
                </c:pt>
                <c:pt idx="22">
                  <c:v>1.10970451941322</c:v>
                </c:pt>
                <c:pt idx="23">
                  <c:v>0.79205717037380952</c:v>
                </c:pt>
                <c:pt idx="24">
                  <c:v>0.94993835981145947</c:v>
                </c:pt>
                <c:pt idx="25">
                  <c:v>0.82767768650611506</c:v>
                </c:pt>
                <c:pt idx="26">
                  <c:v>0.77981551763533796</c:v>
                </c:pt>
                <c:pt idx="27">
                  <c:v>0.79365917733920477</c:v>
                </c:pt>
                <c:pt idx="28">
                  <c:v>0.78691045285191208</c:v>
                </c:pt>
                <c:pt idx="29">
                  <c:v>0.75083509651193203</c:v>
                </c:pt>
                <c:pt idx="30">
                  <c:v>0.80730810380950779</c:v>
                </c:pt>
                <c:pt idx="31">
                  <c:v>0.8263508869334506</c:v>
                </c:pt>
                <c:pt idx="32">
                  <c:v>0.78445512886206659</c:v>
                </c:pt>
                <c:pt idx="33">
                  <c:v>0.80023335477622159</c:v>
                </c:pt>
                <c:pt idx="34">
                  <c:v>0.80430028660972053</c:v>
                </c:pt>
                <c:pt idx="35">
                  <c:v>0.83792753163475286</c:v>
                </c:pt>
                <c:pt idx="36">
                  <c:v>0.73270864695312488</c:v>
                </c:pt>
                <c:pt idx="37">
                  <c:v>0.787350592286854</c:v>
                </c:pt>
                <c:pt idx="38">
                  <c:v>0.7689707534139919</c:v>
                </c:pt>
                <c:pt idx="39">
                  <c:v>0.77192814767332596</c:v>
                </c:pt>
                <c:pt idx="40">
                  <c:v>0.75297599714918029</c:v>
                </c:pt>
                <c:pt idx="41">
                  <c:v>0.70667660431819179</c:v>
                </c:pt>
                <c:pt idx="42">
                  <c:v>0.67019464584124921</c:v>
                </c:pt>
                <c:pt idx="43">
                  <c:v>0.65447426783101215</c:v>
                </c:pt>
                <c:pt idx="44">
                  <c:v>0.64337267738300974</c:v>
                </c:pt>
                <c:pt idx="45">
                  <c:v>0.6057513345806107</c:v>
                </c:pt>
                <c:pt idx="46">
                  <c:v>0.64259815272915999</c:v>
                </c:pt>
                <c:pt idx="47">
                  <c:v>0.65241178711055137</c:v>
                </c:pt>
                <c:pt idx="48">
                  <c:v>0.64727908085375707</c:v>
                </c:pt>
                <c:pt idx="49">
                  <c:v>0.66869514648957784</c:v>
                </c:pt>
                <c:pt idx="50">
                  <c:v>0.76170711994293472</c:v>
                </c:pt>
                <c:pt idx="51">
                  <c:v>0.71874425538419562</c:v>
                </c:pt>
                <c:pt idx="52">
                  <c:v>0.71124754250981381</c:v>
                </c:pt>
                <c:pt idx="53">
                  <c:v>0.80618671622818983</c:v>
                </c:pt>
              </c:numCache>
            </c:numRef>
          </c:val>
          <c:extLst>
            <c:ext xmlns:c16="http://schemas.microsoft.com/office/drawing/2014/chart" uri="{C3380CC4-5D6E-409C-BE32-E72D297353CC}">
              <c16:uniqueId val="{00000000-60F2-4C43-AEA8-FBBD6E848D18}"/>
            </c:ext>
          </c:extLst>
        </c:ser>
        <c:ser>
          <c:idx val="4"/>
          <c:order val="4"/>
          <c:tx>
            <c:strRef>
              <c:f>'Figure 1.10'!$G$4</c:f>
              <c:strCache>
                <c:ptCount val="1"/>
                <c:pt idx="0">
                  <c:v>10th-90th percentile</c:v>
                </c:pt>
              </c:strCache>
            </c:strRef>
          </c:tx>
          <c:spPr>
            <a:solidFill>
              <a:schemeClr val="bg2">
                <a:lumMod val="90000"/>
              </a:schemeClr>
            </a:solidFill>
            <a:ln w="25400">
              <a:noFill/>
            </a:ln>
            <a:effectLst/>
          </c:spPr>
          <c:cat>
            <c:strLit>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Lit>
          </c:cat>
          <c:val>
            <c:numRef>
              <c:f>'Figure 1.10'!$G$5:$G$58</c:f>
              <c:numCache>
                <c:formatCode>General</c:formatCode>
                <c:ptCount val="54"/>
                <c:pt idx="0">
                  <c:v>2.8492512974046016</c:v>
                </c:pt>
                <c:pt idx="1">
                  <c:v>2.7233837005560879</c:v>
                </c:pt>
                <c:pt idx="2">
                  <c:v>2.4842044236194605</c:v>
                </c:pt>
                <c:pt idx="3">
                  <c:v>2.163101356775031</c:v>
                </c:pt>
                <c:pt idx="4">
                  <c:v>2.6369642390475763</c:v>
                </c:pt>
                <c:pt idx="5">
                  <c:v>1.8404985262085256</c:v>
                </c:pt>
                <c:pt idx="6">
                  <c:v>1.7977568938157495</c:v>
                </c:pt>
                <c:pt idx="7">
                  <c:v>1.82652868607316</c:v>
                </c:pt>
                <c:pt idx="8">
                  <c:v>1.8234631966974513</c:v>
                </c:pt>
                <c:pt idx="9">
                  <c:v>1.8005136110793982</c:v>
                </c:pt>
                <c:pt idx="10">
                  <c:v>1.7198904816626031</c:v>
                </c:pt>
                <c:pt idx="11">
                  <c:v>1.8673034858205557</c:v>
                </c:pt>
                <c:pt idx="12">
                  <c:v>1.7353864168035535</c:v>
                </c:pt>
                <c:pt idx="13">
                  <c:v>1.8246046228797905</c:v>
                </c:pt>
                <c:pt idx="14">
                  <c:v>1.7500819362204734</c:v>
                </c:pt>
                <c:pt idx="15">
                  <c:v>3.1028788954873794</c:v>
                </c:pt>
                <c:pt idx="16">
                  <c:v>2.0121880867191835</c:v>
                </c:pt>
                <c:pt idx="17">
                  <c:v>2.5925246153938177</c:v>
                </c:pt>
                <c:pt idx="18">
                  <c:v>2.9829396913124353</c:v>
                </c:pt>
                <c:pt idx="19">
                  <c:v>3.3284593205238044</c:v>
                </c:pt>
                <c:pt idx="20">
                  <c:v>2.737254604446731</c:v>
                </c:pt>
                <c:pt idx="21">
                  <c:v>2.4878046695291975</c:v>
                </c:pt>
                <c:pt idx="22">
                  <c:v>3.076189834776736</c:v>
                </c:pt>
                <c:pt idx="23">
                  <c:v>2.2923575166892731</c:v>
                </c:pt>
                <c:pt idx="24">
                  <c:v>2.3516876165330691</c:v>
                </c:pt>
                <c:pt idx="25">
                  <c:v>2.2587660855994183</c:v>
                </c:pt>
                <c:pt idx="26">
                  <c:v>2.3292469957398914</c:v>
                </c:pt>
                <c:pt idx="27">
                  <c:v>2.3632783560235611</c:v>
                </c:pt>
                <c:pt idx="28">
                  <c:v>2.4291419916400536</c:v>
                </c:pt>
                <c:pt idx="29">
                  <c:v>1.9298084651118317</c:v>
                </c:pt>
                <c:pt idx="30">
                  <c:v>1.9130014136797249</c:v>
                </c:pt>
                <c:pt idx="31">
                  <c:v>1.9414220628162007</c:v>
                </c:pt>
                <c:pt idx="32">
                  <c:v>1.6718599609981797</c:v>
                </c:pt>
                <c:pt idx="33">
                  <c:v>1.2911310904732787</c:v>
                </c:pt>
                <c:pt idx="34">
                  <c:v>1.2420345842907765</c:v>
                </c:pt>
                <c:pt idx="35">
                  <c:v>1.1912845170158608</c:v>
                </c:pt>
                <c:pt idx="36">
                  <c:v>1.209780901201837</c:v>
                </c:pt>
                <c:pt idx="37">
                  <c:v>1.157979719223809</c:v>
                </c:pt>
                <c:pt idx="38">
                  <c:v>1.0888925327942176</c:v>
                </c:pt>
                <c:pt idx="39">
                  <c:v>1.0342355328512021</c:v>
                </c:pt>
                <c:pt idx="40">
                  <c:v>1.0969051161348631</c:v>
                </c:pt>
                <c:pt idx="41">
                  <c:v>1.0593065622445257</c:v>
                </c:pt>
                <c:pt idx="42">
                  <c:v>1.1670436563310349</c:v>
                </c:pt>
                <c:pt idx="43">
                  <c:v>1.1645460609468641</c:v>
                </c:pt>
                <c:pt idx="44">
                  <c:v>1.2420188902320319</c:v>
                </c:pt>
                <c:pt idx="45">
                  <c:v>1.3280203310145726</c:v>
                </c:pt>
                <c:pt idx="46">
                  <c:v>1.2874583507443982</c:v>
                </c:pt>
                <c:pt idx="47">
                  <c:v>1.2520410063161664</c:v>
                </c:pt>
                <c:pt idx="48">
                  <c:v>1.3760932912617991</c:v>
                </c:pt>
                <c:pt idx="49">
                  <c:v>1.3584264894566438</c:v>
                </c:pt>
                <c:pt idx="50">
                  <c:v>1.4505535516641928</c:v>
                </c:pt>
                <c:pt idx="51">
                  <c:v>1.3345848314385615</c:v>
                </c:pt>
                <c:pt idx="52">
                  <c:v>1.4764424774810978</c:v>
                </c:pt>
                <c:pt idx="53">
                  <c:v>1.9698818403641654</c:v>
                </c:pt>
              </c:numCache>
            </c:numRef>
          </c:val>
          <c:extLst>
            <c:ext xmlns:c16="http://schemas.microsoft.com/office/drawing/2014/chart" uri="{C3380CC4-5D6E-409C-BE32-E72D297353CC}">
              <c16:uniqueId val="{00000001-60F2-4C43-AEA8-FBBD6E848D18}"/>
            </c:ext>
          </c:extLst>
        </c:ser>
        <c:dLbls>
          <c:showLegendKey val="0"/>
          <c:showVal val="0"/>
          <c:showCatName val="0"/>
          <c:showSerName val="0"/>
          <c:showPercent val="0"/>
          <c:showBubbleSize val="0"/>
        </c:dLbls>
        <c:axId val="1460305344"/>
        <c:axId val="1460304384"/>
        <c:extLst/>
      </c:areaChart>
      <c:lineChart>
        <c:grouping val="standard"/>
        <c:varyColors val="0"/>
        <c:ser>
          <c:idx val="0"/>
          <c:order val="0"/>
          <c:tx>
            <c:strRef>
              <c:f>'Figure 1.10'!$C$4</c:f>
              <c:strCache>
                <c:ptCount val="1"/>
                <c:pt idx="0">
                  <c:v>Median</c:v>
                </c:pt>
              </c:strCache>
            </c:strRef>
          </c:tx>
          <c:spPr>
            <a:ln w="38100" cap="rnd">
              <a:solidFill>
                <a:schemeClr val="accent1"/>
              </a:solidFill>
              <a:round/>
            </a:ln>
            <a:effectLst/>
          </c:spPr>
          <c:marker>
            <c:symbol val="none"/>
          </c:marker>
          <c:cat>
            <c:strRef>
              <c:f>'Figure 1.10'!$B$5:$B$58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'Figure 1.10'!$C$5:$C$58</c:f>
              <c:numCache>
                <c:formatCode>General</c:formatCode>
                <c:ptCount val="54"/>
                <c:pt idx="0">
                  <c:v>2.8662355543565909</c:v>
                </c:pt>
                <c:pt idx="1">
                  <c:v>2.8388295348652837</c:v>
                </c:pt>
                <c:pt idx="2">
                  <c:v>2.818539999636501</c:v>
                </c:pt>
                <c:pt idx="3">
                  <c:v>2.7029972496202754</c:v>
                </c:pt>
                <c:pt idx="4">
                  <c:v>2.6534716614632479</c:v>
                </c:pt>
                <c:pt idx="5">
                  <c:v>2.8438601285660212</c:v>
                </c:pt>
                <c:pt idx="6">
                  <c:v>2.3583469532379184</c:v>
                </c:pt>
                <c:pt idx="7">
                  <c:v>2.3142326628948862</c:v>
                </c:pt>
                <c:pt idx="8">
                  <c:v>2.3579573006207335</c:v>
                </c:pt>
                <c:pt idx="9">
                  <c:v>2.4970649013133017</c:v>
                </c:pt>
                <c:pt idx="10">
                  <c:v>2.4898957848860079</c:v>
                </c:pt>
                <c:pt idx="11">
                  <c:v>2.5821087448348079</c:v>
                </c:pt>
                <c:pt idx="12">
                  <c:v>2.660306745793025</c:v>
                </c:pt>
                <c:pt idx="13">
                  <c:v>2.7378226181065464</c:v>
                </c:pt>
                <c:pt idx="14">
                  <c:v>2.6719613226229728</c:v>
                </c:pt>
                <c:pt idx="15">
                  <c:v>2.6730084000737979</c:v>
                </c:pt>
                <c:pt idx="16">
                  <c:v>2.5865682563944858</c:v>
                </c:pt>
                <c:pt idx="17">
                  <c:v>2.6147006889558027</c:v>
                </c:pt>
                <c:pt idx="18">
                  <c:v>2.4893752172297661</c:v>
                </c:pt>
                <c:pt idx="19">
                  <c:v>2.3962126088190026</c:v>
                </c:pt>
                <c:pt idx="20">
                  <c:v>2.3622301720093346</c:v>
                </c:pt>
                <c:pt idx="21">
                  <c:v>2.1453310152958314</c:v>
                </c:pt>
                <c:pt idx="22">
                  <c:v>2.1112284240647314</c:v>
                </c:pt>
                <c:pt idx="23">
                  <c:v>1.9065682898096534</c:v>
                </c:pt>
                <c:pt idx="24">
                  <c:v>1.770109883360885</c:v>
                </c:pt>
                <c:pt idx="25">
                  <c:v>1.6853146650741015</c:v>
                </c:pt>
                <c:pt idx="26">
                  <c:v>1.5884922793503657</c:v>
                </c:pt>
                <c:pt idx="27">
                  <c:v>1.6159612050650494</c:v>
                </c:pt>
                <c:pt idx="28">
                  <c:v>1.580648061338505</c:v>
                </c:pt>
                <c:pt idx="29">
                  <c:v>1.5648547225540284</c:v>
                </c:pt>
                <c:pt idx="30">
                  <c:v>1.4574440505474364</c:v>
                </c:pt>
                <c:pt idx="31">
                  <c:v>1.5323807204529845</c:v>
                </c:pt>
                <c:pt idx="32">
                  <c:v>1.5422082755253335</c:v>
                </c:pt>
                <c:pt idx="33">
                  <c:v>1.5967899694360785</c:v>
                </c:pt>
                <c:pt idx="34">
                  <c:v>1.4727238188909575</c:v>
                </c:pt>
                <c:pt idx="35">
                  <c:v>1.4509199321798969</c:v>
                </c:pt>
                <c:pt idx="36">
                  <c:v>1.4424018624366319</c:v>
                </c:pt>
                <c:pt idx="37">
                  <c:v>1.3779081019748416</c:v>
                </c:pt>
                <c:pt idx="38">
                  <c:v>1.3909394042853522</c:v>
                </c:pt>
                <c:pt idx="39">
                  <c:v>1.3773678411082775</c:v>
                </c:pt>
                <c:pt idx="40">
                  <c:v>1.3254337150161064</c:v>
                </c:pt>
                <c:pt idx="41">
                  <c:v>1.2883653489841764</c:v>
                </c:pt>
                <c:pt idx="42">
                  <c:v>1.2354088880584901</c:v>
                </c:pt>
                <c:pt idx="43">
                  <c:v>1.1852579010084123</c:v>
                </c:pt>
                <c:pt idx="44">
                  <c:v>1.1499419969051354</c:v>
                </c:pt>
                <c:pt idx="45">
                  <c:v>1.1373384266633182</c:v>
                </c:pt>
                <c:pt idx="46">
                  <c:v>1.1636269176959555</c:v>
                </c:pt>
                <c:pt idx="47">
                  <c:v>1.2222085479863471</c:v>
                </c:pt>
                <c:pt idx="48">
                  <c:v>1.2775392718521155</c:v>
                </c:pt>
                <c:pt idx="49">
                  <c:v>1.3352424866731341</c:v>
                </c:pt>
                <c:pt idx="50">
                  <c:v>1.4412639825241986</c:v>
                </c:pt>
                <c:pt idx="51">
                  <c:v>1.3982519840061935</c:v>
                </c:pt>
                <c:pt idx="52">
                  <c:v>1.5736380725492753</c:v>
                </c:pt>
                <c:pt idx="53">
                  <c:v>1.6138952949923846</c:v>
                </c:pt>
              </c:numCache>
            </c:numRef>
          </c:val>
          <c:smooth val="0"/>
          <c:extLst xmlns:c15="http://schemas.microsoft.com/office/drawing/2012/chart">
            <c:ext xmlns:c16="http://schemas.microsoft.com/office/drawing/2014/chart" uri="{C3380CC4-5D6E-409C-BE32-E72D297353CC}">
              <c16:uniqueId val="{00000002-60F2-4C43-AEA8-FBBD6E848D18}"/>
            </c:ext>
          </c:extLst>
        </c:ser>
        <c:ser>
          <c:idx val="1"/>
          <c:order val="1"/>
          <c:tx>
            <c:strRef>
              <c:f>'Figure 1.10'!$D$4</c:f>
              <c:strCache>
                <c:ptCount val="1"/>
                <c:pt idx="0">
                  <c:v>Average</c:v>
                </c:pt>
              </c:strCache>
            </c:strRef>
          </c:tx>
          <c:spPr>
            <a:ln w="38100" cap="rnd">
              <a:solidFill>
                <a:srgbClr val="7030A0"/>
              </a:solidFill>
              <a:round/>
            </a:ln>
            <a:effectLst/>
          </c:spPr>
          <c:marker>
            <c:symbol val="none"/>
          </c:marker>
          <c:cat>
            <c:strRef>
              <c:f>'Figure 1.10'!$B$5:$B$58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'Figure 1.10'!$D$5:$D$58</c:f>
              <c:numCache>
                <c:formatCode>General</c:formatCode>
                <c:ptCount val="54"/>
                <c:pt idx="0">
                  <c:v>2.6233682110947143</c:v>
                </c:pt>
                <c:pt idx="1">
                  <c:v>2.6051773115804644</c:v>
                </c:pt>
                <c:pt idx="2">
                  <c:v>2.5656815867147968</c:v>
                </c:pt>
                <c:pt idx="3">
                  <c:v>2.4043456176946778</c:v>
                </c:pt>
                <c:pt idx="4">
                  <c:v>2.5669656756996417</c:v>
                </c:pt>
                <c:pt idx="5">
                  <c:v>2.6387036104733657</c:v>
                </c:pt>
                <c:pt idx="6">
                  <c:v>2.5223857561463681</c:v>
                </c:pt>
                <c:pt idx="7">
                  <c:v>2.534470143800545</c:v>
                </c:pt>
                <c:pt idx="8">
                  <c:v>2.5364488067217925</c:v>
                </c:pt>
                <c:pt idx="9">
                  <c:v>2.5209153272342508</c:v>
                </c:pt>
                <c:pt idx="10">
                  <c:v>2.4927298705007104</c:v>
                </c:pt>
                <c:pt idx="11">
                  <c:v>2.593736244734568</c:v>
                </c:pt>
                <c:pt idx="12">
                  <c:v>2.6191086783870268</c:v>
                </c:pt>
                <c:pt idx="13">
                  <c:v>2.5564987708925755</c:v>
                </c:pt>
                <c:pt idx="14">
                  <c:v>2.4790754461477338</c:v>
                </c:pt>
                <c:pt idx="15">
                  <c:v>2.5380261433263716</c:v>
                </c:pt>
                <c:pt idx="16">
                  <c:v>2.4041338401172472</c:v>
                </c:pt>
                <c:pt idx="17">
                  <c:v>2.5659364913075726</c:v>
                </c:pt>
                <c:pt idx="18">
                  <c:v>2.5471315349591039</c:v>
                </c:pt>
                <c:pt idx="19">
                  <c:v>2.4911931543951082</c:v>
                </c:pt>
                <c:pt idx="20">
                  <c:v>2.5435513165124037</c:v>
                </c:pt>
                <c:pt idx="21">
                  <c:v>2.4144988150148574</c:v>
                </c:pt>
                <c:pt idx="22">
                  <c:v>2.6672813556524946</c:v>
                </c:pt>
                <c:pt idx="23">
                  <c:v>2.2339149553563127</c:v>
                </c:pt>
                <c:pt idx="24">
                  <c:v>2.2049164806462884</c:v>
                </c:pt>
                <c:pt idx="25">
                  <c:v>1.9730732209498998</c:v>
                </c:pt>
                <c:pt idx="26">
                  <c:v>1.9481709483121019</c:v>
                </c:pt>
                <c:pt idx="27">
                  <c:v>1.9785569134665646</c:v>
                </c:pt>
                <c:pt idx="28">
                  <c:v>1.8523420159882236</c:v>
                </c:pt>
                <c:pt idx="29">
                  <c:v>1.6976324225740704</c:v>
                </c:pt>
                <c:pt idx="30">
                  <c:v>1.6430847810965776</c:v>
                </c:pt>
                <c:pt idx="31">
                  <c:v>1.6631116067199705</c:v>
                </c:pt>
                <c:pt idx="32">
                  <c:v>1.6160838223278438</c:v>
                </c:pt>
                <c:pt idx="33">
                  <c:v>1.5679150236782156</c:v>
                </c:pt>
                <c:pt idx="34">
                  <c:v>1.5171922070533519</c:v>
                </c:pt>
                <c:pt idx="35">
                  <c:v>1.4979129711373476</c:v>
                </c:pt>
                <c:pt idx="36">
                  <c:v>1.4451854145933065</c:v>
                </c:pt>
                <c:pt idx="37">
                  <c:v>1.3993535160580983</c:v>
                </c:pt>
                <c:pt idx="38">
                  <c:v>1.4039151706105932</c:v>
                </c:pt>
                <c:pt idx="39">
                  <c:v>1.4230376075864306</c:v>
                </c:pt>
                <c:pt idx="40">
                  <c:v>1.3450498485431284</c:v>
                </c:pt>
                <c:pt idx="41">
                  <c:v>1.2705222597008832</c:v>
                </c:pt>
                <c:pt idx="42">
                  <c:v>1.2525096691209234</c:v>
                </c:pt>
                <c:pt idx="43">
                  <c:v>1.2240718386769394</c:v>
                </c:pt>
                <c:pt idx="44">
                  <c:v>1.2072477095183718</c:v>
                </c:pt>
                <c:pt idx="45">
                  <c:v>1.2296527622559368</c:v>
                </c:pt>
                <c:pt idx="46">
                  <c:v>1.2601046202981472</c:v>
                </c:pt>
                <c:pt idx="47">
                  <c:v>1.2835277861166163</c:v>
                </c:pt>
                <c:pt idx="48">
                  <c:v>1.3464743376318455</c:v>
                </c:pt>
                <c:pt idx="49">
                  <c:v>1.4555510079475835</c:v>
                </c:pt>
                <c:pt idx="50">
                  <c:v>1.5472340946562881</c:v>
                </c:pt>
                <c:pt idx="51">
                  <c:v>1.5236254598277126</c:v>
                </c:pt>
                <c:pt idx="52">
                  <c:v>1.5876267740981245</c:v>
                </c:pt>
                <c:pt idx="53">
                  <c:v>1.7837861254793672</c:v>
                </c:pt>
              </c:numCache>
            </c:numRef>
          </c:val>
          <c:smooth val="0"/>
          <c:extLst>
            <c:ext xmlns:c16="http://schemas.microsoft.com/office/drawing/2014/chart" uri="{C3380CC4-5D6E-409C-BE32-E72D297353CC}">
              <c16:uniqueId val="{00000003-60F2-4C43-AEA8-FBBD6E848D18}"/>
            </c:ext>
          </c:extLst>
        </c:ser>
        <c:ser>
          <c:idx val="3"/>
          <c:order val="3"/>
          <c:tx>
            <c:strRef>
              <c:f>'Figure 1.10'!$F$4</c:f>
              <c:strCache>
                <c:ptCount val="1"/>
                <c:pt idx="0">
                  <c:v>upper bound_s</c:v>
                </c:pt>
              </c:strCache>
            </c:strRef>
          </c:tx>
          <c:spPr>
            <a:ln w="28575" cap="rnd">
              <a:solidFill>
                <a:schemeClr val="bg2">
                  <a:lumMod val="90000"/>
                </a:schemeClr>
              </a:solidFill>
              <a:round/>
            </a:ln>
            <a:effectLst/>
          </c:spPr>
          <c:marker>
            <c:symbol val="none"/>
          </c:marker>
          <c:cat>
            <c:strRef>
              <c:f>'Figure 1.10'!$B$5:$B$58</c:f>
              <c:strCach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strCache>
            </c:strRef>
          </c:cat>
          <c:val>
            <c:numRef>
              <c:f>'Figure 1.10'!$F$5:$F$58</c:f>
              <c:numCache>
                <c:formatCode>General</c:formatCode>
                <c:ptCount val="54"/>
                <c:pt idx="0">
                  <c:v>4.0947584817387064</c:v>
                </c:pt>
                <c:pt idx="1">
                  <c:v>3.9681935614851489</c:v>
                </c:pt>
                <c:pt idx="2">
                  <c:v>3.7371008268961168</c:v>
                </c:pt>
                <c:pt idx="3">
                  <c:v>3.3991724610005125</c:v>
                </c:pt>
                <c:pt idx="4">
                  <c:v>3.9098244472785773</c:v>
                </c:pt>
                <c:pt idx="5">
                  <c:v>3.3145294724053849</c:v>
                </c:pt>
                <c:pt idx="6">
                  <c:v>3.1479103881763977</c:v>
                </c:pt>
                <c:pt idx="7">
                  <c:v>3.196240625044009</c:v>
                </c:pt>
                <c:pt idx="8">
                  <c:v>3.2527684058599586</c:v>
                </c:pt>
                <c:pt idx="9">
                  <c:v>3.2524247739673924</c:v>
                </c:pt>
                <c:pt idx="10">
                  <c:v>3.2871491314411534</c:v>
                </c:pt>
                <c:pt idx="11">
                  <c:v>3.3466762175600779</c:v>
                </c:pt>
                <c:pt idx="12">
                  <c:v>3.2553272776082465</c:v>
                </c:pt>
                <c:pt idx="13">
                  <c:v>3.2766537161957676</c:v>
                </c:pt>
                <c:pt idx="14">
                  <c:v>3.1635527080340493</c:v>
                </c:pt>
                <c:pt idx="15">
                  <c:v>4.3779380621763071</c:v>
                </c:pt>
                <c:pt idx="16">
                  <c:v>3.4045890640993228</c:v>
                </c:pt>
                <c:pt idx="17">
                  <c:v>3.9823269869879336</c:v>
                </c:pt>
                <c:pt idx="18">
                  <c:v>4.1996799069865922</c:v>
                </c:pt>
                <c:pt idx="19">
                  <c:v>4.4363732861674769</c:v>
                </c:pt>
                <c:pt idx="20">
                  <c:v>3.9048406457050113</c:v>
                </c:pt>
                <c:pt idx="21">
                  <c:v>3.6137120653788233</c:v>
                </c:pt>
                <c:pt idx="22">
                  <c:v>4.1858943541899558</c:v>
                </c:pt>
                <c:pt idx="23">
                  <c:v>3.0844146870630826</c:v>
                </c:pt>
                <c:pt idx="24">
                  <c:v>3.3016259763445284</c:v>
                </c:pt>
                <c:pt idx="25">
                  <c:v>3.0864437721055333</c:v>
                </c:pt>
                <c:pt idx="26">
                  <c:v>3.1090625133752292</c:v>
                </c:pt>
                <c:pt idx="27">
                  <c:v>3.1569375333627656</c:v>
                </c:pt>
                <c:pt idx="28">
                  <c:v>3.2160524444919658</c:v>
                </c:pt>
                <c:pt idx="29">
                  <c:v>2.6806435616237638</c:v>
                </c:pt>
                <c:pt idx="30">
                  <c:v>2.7203095174892327</c:v>
                </c:pt>
                <c:pt idx="31">
                  <c:v>2.7677729497496513</c:v>
                </c:pt>
                <c:pt idx="32">
                  <c:v>2.4563150898602464</c:v>
                </c:pt>
                <c:pt idx="33">
                  <c:v>2.0913644452495004</c:v>
                </c:pt>
                <c:pt idx="34">
                  <c:v>2.0463348709004969</c:v>
                </c:pt>
                <c:pt idx="35">
                  <c:v>2.0292120486506136</c:v>
                </c:pt>
                <c:pt idx="36">
                  <c:v>1.942489548154962</c:v>
                </c:pt>
                <c:pt idx="37">
                  <c:v>1.945330311510663</c:v>
                </c:pt>
                <c:pt idx="38">
                  <c:v>1.8578632862082094</c:v>
                </c:pt>
                <c:pt idx="39">
                  <c:v>1.806163680524528</c:v>
                </c:pt>
                <c:pt idx="40">
                  <c:v>1.8498811132840434</c:v>
                </c:pt>
                <c:pt idx="41">
                  <c:v>1.7659831665627175</c:v>
                </c:pt>
                <c:pt idx="42">
                  <c:v>1.8372383021722842</c:v>
                </c:pt>
                <c:pt idx="43">
                  <c:v>1.8190203287778761</c:v>
                </c:pt>
                <c:pt idx="44">
                  <c:v>1.8853915676150417</c:v>
                </c:pt>
                <c:pt idx="45">
                  <c:v>1.9337716655951833</c:v>
                </c:pt>
                <c:pt idx="46">
                  <c:v>1.9300565034735582</c:v>
                </c:pt>
                <c:pt idx="47">
                  <c:v>1.9044527934267179</c:v>
                </c:pt>
                <c:pt idx="48">
                  <c:v>2.0233723721155563</c:v>
                </c:pt>
                <c:pt idx="49">
                  <c:v>2.0271216359462216</c:v>
                </c:pt>
                <c:pt idx="50">
                  <c:v>2.2122606716071274</c:v>
                </c:pt>
                <c:pt idx="51">
                  <c:v>2.0533290868227572</c:v>
                </c:pt>
                <c:pt idx="52">
                  <c:v>2.1876900199909115</c:v>
                </c:pt>
                <c:pt idx="53">
                  <c:v>2.7760685565923553</c:v>
                </c:pt>
              </c:numCache>
            </c:numRef>
          </c:val>
          <c:smooth val="0"/>
          <c:extLst xmlns:c15="http://schemas.microsoft.com/office/drawing/2012/chart">
            <c:ext xmlns:c16="http://schemas.microsoft.com/office/drawing/2014/chart" uri="{C3380CC4-5D6E-409C-BE32-E72D297353CC}">
              <c16:uniqueId val="{00000004-60F2-4C43-AEA8-FBBD6E848D18}"/>
            </c:ext>
          </c:extLst>
        </c:ser>
        <c:dLbls>
          <c:showLegendKey val="0"/>
          <c:showVal val="0"/>
          <c:showCatName val="0"/>
          <c:showSerName val="0"/>
          <c:showPercent val="0"/>
          <c:showBubbleSize val="0"/>
        </c:dLbls>
        <c:marker val="1"/>
        <c:smooth val="0"/>
        <c:axId val="1460305344"/>
        <c:axId val="1460304384"/>
      </c:lineChart>
      <c:dateAx>
        <c:axId val="1460305344"/>
        <c:scaling>
          <c:orientation val="minMax"/>
        </c:scaling>
        <c:delete val="0"/>
        <c:axPos val="b"/>
        <c:numFmt formatCode="General" sourceLinked="1"/>
        <c:majorTickMark val="none"/>
        <c:minorTickMark val="none"/>
        <c:tickLblPos val="low"/>
        <c:spPr>
          <a:noFill/>
          <a:ln w="6350" cap="flat" cmpd="sng" algn="ctr">
            <a:solidFill>
              <a:schemeClr val="tx1"/>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0"/>
        <c:lblOffset val="100"/>
        <c:baseTimeUnit val="days"/>
      </c:dateAx>
      <c:valAx>
        <c:axId val="1460304384"/>
        <c:scaling>
          <c:orientation val="minMax"/>
          <c:max val="4.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between"/>
      </c:valAx>
      <c:spPr>
        <a:noFill/>
        <a:ln>
          <a:noFill/>
        </a:ln>
        <a:effectLst/>
      </c:spPr>
    </c:plotArea>
    <c:legend>
      <c:legendPos val="r"/>
      <c:legendEntry>
        <c:idx val="1"/>
        <c:delete val="1"/>
      </c:legendEntry>
      <c:legendEntry>
        <c:idx val="4"/>
        <c:delete val="1"/>
      </c:legendEntry>
      <c:layout>
        <c:manualLayout>
          <c:xMode val="edge"/>
          <c:yMode val="edge"/>
          <c:x val="0.62257276829160402"/>
          <c:y val="2.3312885468485298E-2"/>
          <c:w val="0.35749848122917222"/>
          <c:h val="0.18246458781140304"/>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57314853626093E-2"/>
          <c:y val="6.4497786093517057E-2"/>
          <c:w val="0.86509411406355941"/>
          <c:h val="0.78414073240844906"/>
        </c:manualLayout>
      </c:layout>
      <c:barChart>
        <c:barDir val="bar"/>
        <c:grouping val="stacked"/>
        <c:varyColors val="0"/>
        <c:ser>
          <c:idx val="0"/>
          <c:order val="0"/>
          <c:tx>
            <c:strRef>
              <c:f>'Figure 1.11'!$B$1</c:f>
              <c:strCache>
                <c:ptCount val="1"/>
                <c:pt idx="0">
                  <c:v>Q25</c:v>
                </c:pt>
              </c:strCache>
            </c:strRef>
          </c:tx>
          <c:spPr>
            <a:noFill/>
            <a:ln>
              <a:noFill/>
            </a:ln>
            <a:effectLst/>
          </c:spPr>
          <c:invertIfNegative val="0"/>
          <c:cat>
            <c:numRef>
              <c:f>'Figure 1.11'!$A$2:$A$16</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1.11'!$B$2:$B$16</c:f>
              <c:numCache>
                <c:formatCode>General</c:formatCode>
                <c:ptCount val="15"/>
                <c:pt idx="0">
                  <c:v>19.582902065990378</c:v>
                </c:pt>
                <c:pt idx="1">
                  <c:v>20.42392438948092</c:v>
                </c:pt>
                <c:pt idx="2">
                  <c:v>21.110288787378121</c:v>
                </c:pt>
                <c:pt idx="3">
                  <c:v>20.823731065959372</c:v>
                </c:pt>
                <c:pt idx="4">
                  <c:v>20.197847792924051</c:v>
                </c:pt>
                <c:pt idx="5">
                  <c:v>20.725762851741582</c:v>
                </c:pt>
                <c:pt idx="6">
                  <c:v>21.349803350169189</c:v>
                </c:pt>
                <c:pt idx="7">
                  <c:v>21.122460957386341</c:v>
                </c:pt>
                <c:pt idx="8">
                  <c:v>21.069599655280669</c:v>
                </c:pt>
                <c:pt idx="9">
                  <c:v>20.541074914759541</c:v>
                </c:pt>
                <c:pt idx="10">
                  <c:v>20.338716776846159</c:v>
                </c:pt>
                <c:pt idx="11">
                  <c:v>20.322377179192362</c:v>
                </c:pt>
                <c:pt idx="12">
                  <c:v>20.288356650434821</c:v>
                </c:pt>
                <c:pt idx="13">
                  <c:v>20.364592589927</c:v>
                </c:pt>
                <c:pt idx="14">
                  <c:v>20.894200545767202</c:v>
                </c:pt>
              </c:numCache>
            </c:numRef>
          </c:val>
          <c:extLst>
            <c:ext xmlns:c16="http://schemas.microsoft.com/office/drawing/2014/chart" uri="{C3380CC4-5D6E-409C-BE32-E72D297353CC}">
              <c16:uniqueId val="{00000000-76D9-4058-B336-0958BA6AF793}"/>
            </c:ext>
          </c:extLst>
        </c:ser>
        <c:ser>
          <c:idx val="5"/>
          <c:order val="5"/>
          <c:tx>
            <c:v>Interquartile range</c:v>
          </c:tx>
          <c:spPr>
            <a:solidFill>
              <a:schemeClr val="accent1"/>
            </a:solidFill>
            <a:ln>
              <a:noFill/>
            </a:ln>
            <a:effectLst/>
          </c:spPr>
          <c:invertIfNegative val="0"/>
          <c:dPt>
            <c:idx val="9"/>
            <c:invertIfNegative val="0"/>
            <c:bubble3D val="0"/>
            <c:spPr>
              <a:solidFill>
                <a:srgbClr val="8EB4E3"/>
              </a:solidFill>
              <a:ln>
                <a:noFill/>
              </a:ln>
              <a:effectLst/>
            </c:spPr>
            <c:extLst>
              <c:ext xmlns:c16="http://schemas.microsoft.com/office/drawing/2014/chart" uri="{C3380CC4-5D6E-409C-BE32-E72D297353CC}">
                <c16:uniqueId val="{00000002-76D9-4058-B336-0958BA6AF793}"/>
              </c:ext>
            </c:extLst>
          </c:dPt>
          <c:dPt>
            <c:idx val="10"/>
            <c:invertIfNegative val="0"/>
            <c:bubble3D val="0"/>
            <c:spPr>
              <a:solidFill>
                <a:srgbClr val="8EB4E3"/>
              </a:solidFill>
              <a:ln>
                <a:noFill/>
              </a:ln>
              <a:effectLst/>
            </c:spPr>
            <c:extLst>
              <c:ext xmlns:c16="http://schemas.microsoft.com/office/drawing/2014/chart" uri="{C3380CC4-5D6E-409C-BE32-E72D297353CC}">
                <c16:uniqueId val="{00000004-76D9-4058-B336-0958BA6AF793}"/>
              </c:ext>
            </c:extLst>
          </c:dPt>
          <c:dPt>
            <c:idx val="11"/>
            <c:invertIfNegative val="0"/>
            <c:bubble3D val="0"/>
            <c:spPr>
              <a:solidFill>
                <a:srgbClr val="8EB4E3"/>
              </a:solidFill>
              <a:ln>
                <a:noFill/>
              </a:ln>
              <a:effectLst/>
            </c:spPr>
            <c:extLst>
              <c:ext xmlns:c16="http://schemas.microsoft.com/office/drawing/2014/chart" uri="{C3380CC4-5D6E-409C-BE32-E72D297353CC}">
                <c16:uniqueId val="{00000006-76D9-4058-B336-0958BA6AF793}"/>
              </c:ext>
            </c:extLst>
          </c:dPt>
          <c:dPt>
            <c:idx val="12"/>
            <c:invertIfNegative val="0"/>
            <c:bubble3D val="0"/>
            <c:spPr>
              <a:solidFill>
                <a:srgbClr val="8EB4E3"/>
              </a:solidFill>
              <a:ln>
                <a:noFill/>
              </a:ln>
              <a:effectLst/>
            </c:spPr>
            <c:extLst>
              <c:ext xmlns:c16="http://schemas.microsoft.com/office/drawing/2014/chart" uri="{C3380CC4-5D6E-409C-BE32-E72D297353CC}">
                <c16:uniqueId val="{00000008-76D9-4058-B336-0958BA6AF793}"/>
              </c:ext>
            </c:extLst>
          </c:dPt>
          <c:dPt>
            <c:idx val="13"/>
            <c:invertIfNegative val="0"/>
            <c:bubble3D val="0"/>
            <c:spPr>
              <a:solidFill>
                <a:srgbClr val="8EB4E3"/>
              </a:solidFill>
              <a:ln>
                <a:noFill/>
              </a:ln>
              <a:effectLst/>
            </c:spPr>
            <c:extLst>
              <c:ext xmlns:c16="http://schemas.microsoft.com/office/drawing/2014/chart" uri="{C3380CC4-5D6E-409C-BE32-E72D297353CC}">
                <c16:uniqueId val="{0000000A-76D9-4058-B336-0958BA6AF793}"/>
              </c:ext>
            </c:extLst>
          </c:dPt>
          <c:dPt>
            <c:idx val="14"/>
            <c:invertIfNegative val="0"/>
            <c:bubble3D val="0"/>
            <c:spPr>
              <a:solidFill>
                <a:srgbClr val="8EB4E3"/>
              </a:solidFill>
              <a:ln>
                <a:noFill/>
              </a:ln>
              <a:effectLst/>
            </c:spPr>
            <c:extLst>
              <c:ext xmlns:c16="http://schemas.microsoft.com/office/drawing/2014/chart" uri="{C3380CC4-5D6E-409C-BE32-E72D297353CC}">
                <c16:uniqueId val="{0000000C-76D9-4058-B336-0958BA6AF793}"/>
              </c:ext>
            </c:extLst>
          </c:dPt>
          <c:cat>
            <c:numRef>
              <c:f>'Figure 1.11'!$A$2:$A$16</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1.11'!$G$2:$G$16</c:f>
              <c:numCache>
                <c:formatCode>General</c:formatCode>
                <c:ptCount val="15"/>
                <c:pt idx="0">
                  <c:v>14.022879421335208</c:v>
                </c:pt>
                <c:pt idx="1">
                  <c:v>12.871791348075941</c:v>
                </c:pt>
                <c:pt idx="2">
                  <c:v>14.17081605109377</c:v>
                </c:pt>
                <c:pt idx="3">
                  <c:v>14.548625000771011</c:v>
                </c:pt>
                <c:pt idx="4">
                  <c:v>13.457886639109418</c:v>
                </c:pt>
                <c:pt idx="5">
                  <c:v>15.104259919550596</c:v>
                </c:pt>
                <c:pt idx="6">
                  <c:v>14.480329108102808</c:v>
                </c:pt>
                <c:pt idx="7">
                  <c:v>14.626557661067682</c:v>
                </c:pt>
                <c:pt idx="8">
                  <c:v>15.823412540520742</c:v>
                </c:pt>
                <c:pt idx="9">
                  <c:v>14.155982751453372</c:v>
                </c:pt>
                <c:pt idx="10">
                  <c:v>14.153014654551409</c:v>
                </c:pt>
                <c:pt idx="11">
                  <c:v>13.953455325053465</c:v>
                </c:pt>
                <c:pt idx="12">
                  <c:v>14.080145921978492</c:v>
                </c:pt>
                <c:pt idx="13">
                  <c:v>13.921184396816393</c:v>
                </c:pt>
                <c:pt idx="14">
                  <c:v>13.2079616766563</c:v>
                </c:pt>
              </c:numCache>
            </c:numRef>
          </c:val>
          <c:extLst>
            <c:ext xmlns:c16="http://schemas.microsoft.com/office/drawing/2014/chart" uri="{C3380CC4-5D6E-409C-BE32-E72D297353CC}">
              <c16:uniqueId val="{0000000D-76D9-4058-B336-0958BA6AF793}"/>
            </c:ext>
          </c:extLst>
        </c:ser>
        <c:dLbls>
          <c:showLegendKey val="0"/>
          <c:showVal val="0"/>
          <c:showCatName val="0"/>
          <c:showSerName val="0"/>
          <c:showPercent val="0"/>
          <c:showBubbleSize val="0"/>
        </c:dLbls>
        <c:gapWidth val="60"/>
        <c:overlap val="100"/>
        <c:axId val="1864298688"/>
        <c:axId val="1864301568"/>
        <c:extLst>
          <c:ext xmlns:c15="http://schemas.microsoft.com/office/drawing/2012/chart" uri="{02D57815-91ED-43cb-92C2-25804820EDAC}">
            <c15:filteredBarSeries>
              <c15:ser>
                <c:idx val="1"/>
                <c:order val="1"/>
                <c:tx>
                  <c:strRef>
                    <c:extLst>
                      <c:ext uri="{02D57815-91ED-43cb-92C2-25804820EDAC}">
                        <c15:formulaRef>
                          <c15:sqref>'Figure 1.11'!$C$1</c15:sqref>
                        </c15:formulaRef>
                      </c:ext>
                    </c:extLst>
                    <c:strCache>
                      <c:ptCount val="1"/>
                      <c:pt idx="0">
                        <c:v>Q75</c:v>
                      </c:pt>
                    </c:strCache>
                  </c:strRef>
                </c:tx>
                <c:spPr>
                  <a:solidFill>
                    <a:schemeClr val="accent2"/>
                  </a:solidFill>
                  <a:ln>
                    <a:noFill/>
                  </a:ln>
                  <a:effectLst/>
                </c:spPr>
                <c:invertIfNegative val="0"/>
                <c:cat>
                  <c:numRef>
                    <c:extLst>
                      <c:ext uri="{02D57815-91ED-43cb-92C2-25804820EDAC}">
                        <c15:formulaRef>
                          <c15:sqref>'Figure 1.11'!$A$2:$A$16</c15:sqref>
                        </c15:formulaRef>
                      </c:ext>
                    </c:extLst>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extLst>
                      <c:ext uri="{02D57815-91ED-43cb-92C2-25804820EDAC}">
                        <c15:formulaRef>
                          <c15:sqref>'Figure 1.11'!$C$2:$C$16</c15:sqref>
                        </c15:formulaRef>
                      </c:ext>
                    </c:extLst>
                    <c:numCache>
                      <c:formatCode>General</c:formatCode>
                      <c:ptCount val="15"/>
                      <c:pt idx="0">
                        <c:v>33.605781487325586</c:v>
                      </c:pt>
                      <c:pt idx="1">
                        <c:v>33.295715737556861</c:v>
                      </c:pt>
                      <c:pt idx="2">
                        <c:v>35.28110483847189</c:v>
                      </c:pt>
                      <c:pt idx="3">
                        <c:v>35.372356066730383</c:v>
                      </c:pt>
                      <c:pt idx="4">
                        <c:v>33.655734432033469</c:v>
                      </c:pt>
                      <c:pt idx="5">
                        <c:v>35.830022771292178</c:v>
                      </c:pt>
                      <c:pt idx="6">
                        <c:v>35.830132458271997</c:v>
                      </c:pt>
                      <c:pt idx="7">
                        <c:v>35.749018618454024</c:v>
                      </c:pt>
                      <c:pt idx="8">
                        <c:v>36.893012195801411</c:v>
                      </c:pt>
                      <c:pt idx="9">
                        <c:v>34.697057666212913</c:v>
                      </c:pt>
                      <c:pt idx="10">
                        <c:v>34.491731431397568</c:v>
                      </c:pt>
                      <c:pt idx="11">
                        <c:v>34.275832504245827</c:v>
                      </c:pt>
                      <c:pt idx="12">
                        <c:v>34.368502572413313</c:v>
                      </c:pt>
                      <c:pt idx="13">
                        <c:v>34.285776986743393</c:v>
                      </c:pt>
                      <c:pt idx="14">
                        <c:v>34.102162222423502</c:v>
                      </c:pt>
                    </c:numCache>
                  </c:numRef>
                </c:val>
                <c:extLst>
                  <c:ext xmlns:c16="http://schemas.microsoft.com/office/drawing/2014/chart" uri="{C3380CC4-5D6E-409C-BE32-E72D297353CC}">
                    <c16:uniqueId val="{00000010-76D9-4058-B336-0958BA6AF79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'Figure 1.11'!$F$1</c15:sqref>
                        </c15:formulaRef>
                      </c:ext>
                    </c:extLst>
                    <c:strCache>
                      <c:ptCount val="1"/>
                      <c:pt idx="0">
                        <c:v>Historical_Avg_2010_19</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'Figure 1.11'!$A$2:$A$16</c15:sqref>
                        </c15:formulaRef>
                      </c:ext>
                    </c:extLst>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extLst xmlns:c15="http://schemas.microsoft.com/office/drawing/2012/chart">
                      <c:ext xmlns:c15="http://schemas.microsoft.com/office/drawing/2012/chart" uri="{02D57815-91ED-43cb-92C2-25804820EDAC}">
                        <c15:formulaRef>
                          <c15:sqref>'Figure 1.11'!$F$2:$F$16</c15:sqref>
                        </c15:formulaRef>
                      </c:ext>
                    </c:extLst>
                    <c:numCache>
                      <c:formatCode>General</c:formatCode>
                      <c:ptCount val="15"/>
                      <c:pt idx="0">
                        <c:v>30.206054147973099</c:v>
                      </c:pt>
                      <c:pt idx="1">
                        <c:v>30.206054147973099</c:v>
                      </c:pt>
                      <c:pt idx="2">
                        <c:v>30.206054147973099</c:v>
                      </c:pt>
                      <c:pt idx="3">
                        <c:v>30.206054147973099</c:v>
                      </c:pt>
                      <c:pt idx="4">
                        <c:v>30.206054147973099</c:v>
                      </c:pt>
                      <c:pt idx="5">
                        <c:v>30.206054147973099</c:v>
                      </c:pt>
                      <c:pt idx="6">
                        <c:v>30.206054147973099</c:v>
                      </c:pt>
                      <c:pt idx="7">
                        <c:v>30.206054147973099</c:v>
                      </c:pt>
                      <c:pt idx="8">
                        <c:v>30.206054147973099</c:v>
                      </c:pt>
                      <c:pt idx="9">
                        <c:v>30.206054147973099</c:v>
                      </c:pt>
                      <c:pt idx="10">
                        <c:v>30.206054147973099</c:v>
                      </c:pt>
                      <c:pt idx="11">
                        <c:v>30.206054147973099</c:v>
                      </c:pt>
                      <c:pt idx="12">
                        <c:v>30.206054147973099</c:v>
                      </c:pt>
                      <c:pt idx="13">
                        <c:v>30.206054147973099</c:v>
                      </c:pt>
                      <c:pt idx="14">
                        <c:v>30.206054147973099</c:v>
                      </c:pt>
                    </c:numCache>
                  </c:numRef>
                </c:val>
                <c:extLst xmlns:c15="http://schemas.microsoft.com/office/drawing/2012/chart">
                  <c:ext xmlns:c16="http://schemas.microsoft.com/office/drawing/2014/chart" uri="{C3380CC4-5D6E-409C-BE32-E72D297353CC}">
                    <c16:uniqueId val="{00000011-76D9-4058-B336-0958BA6AF793}"/>
                  </c:ext>
                </c:extLst>
              </c15:ser>
            </c15:filteredBarSeries>
          </c:ext>
        </c:extLst>
      </c:barChart>
      <c:barChart>
        <c:barDir val="bar"/>
        <c:grouping val="clustered"/>
        <c:varyColors val="0"/>
        <c:ser>
          <c:idx val="2"/>
          <c:order val="2"/>
          <c:tx>
            <c:v>Mean</c:v>
          </c:tx>
          <c:spPr>
            <a:noFill/>
            <a:ln w="25400">
              <a:noFill/>
            </a:ln>
            <a:effectLst/>
          </c:spPr>
          <c:invertIfNegative val="0"/>
          <c:errBars>
            <c:errBarType val="minus"/>
            <c:errValType val="fixedVal"/>
            <c:noEndCap val="1"/>
            <c:val val="1.0000000000000002E-2"/>
            <c:spPr>
              <a:noFill/>
              <a:ln w="0" cap="rnd" cmpd="sng" algn="ctr">
                <a:solidFill>
                  <a:srgbClr val="FF0000"/>
                </a:solidFill>
                <a:round/>
                <a:tailEnd type="diamond" w="med" len="med"/>
              </a:ln>
              <a:effectLst/>
            </c:spPr>
          </c:errBars>
          <c:cat>
            <c:numRef>
              <c:f>'Figure 1.11'!$A$2:$A$16</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1.11'!$D$2:$D$16</c:f>
              <c:numCache>
                <c:formatCode>General</c:formatCode>
                <c:ptCount val="15"/>
                <c:pt idx="0">
                  <c:v>29.374741795286042</c:v>
                </c:pt>
                <c:pt idx="1">
                  <c:v>29.57496340820094</c:v>
                </c:pt>
                <c:pt idx="2">
                  <c:v>31.03775151139871</c:v>
                </c:pt>
                <c:pt idx="3">
                  <c:v>30.80481882113315</c:v>
                </c:pt>
                <c:pt idx="4">
                  <c:v>30.08390753403004</c:v>
                </c:pt>
                <c:pt idx="5">
                  <c:v>30.84768874365437</c:v>
                </c:pt>
                <c:pt idx="6">
                  <c:v>32.002069195473709</c:v>
                </c:pt>
                <c:pt idx="7">
                  <c:v>32.234570003310459</c:v>
                </c:pt>
                <c:pt idx="8">
                  <c:v>32.21336816931138</c:v>
                </c:pt>
                <c:pt idx="9">
                  <c:v>31.39168311485815</c:v>
                </c:pt>
                <c:pt idx="10">
                  <c:v>30.979940908889699</c:v>
                </c:pt>
                <c:pt idx="11">
                  <c:v>30.836086295763081</c:v>
                </c:pt>
                <c:pt idx="12">
                  <c:v>30.678463307655541</c:v>
                </c:pt>
                <c:pt idx="13">
                  <c:v>30.533639720526448</c:v>
                </c:pt>
                <c:pt idx="14">
                  <c:v>30.414324104078311</c:v>
                </c:pt>
              </c:numCache>
            </c:numRef>
          </c:val>
          <c:extLst>
            <c:ext xmlns:c16="http://schemas.microsoft.com/office/drawing/2014/chart" uri="{C3380CC4-5D6E-409C-BE32-E72D297353CC}">
              <c16:uniqueId val="{0000000E-76D9-4058-B336-0958BA6AF793}"/>
            </c:ext>
          </c:extLst>
        </c:ser>
        <c:ser>
          <c:idx val="3"/>
          <c:order val="3"/>
          <c:tx>
            <c:v>Median</c:v>
          </c:tx>
          <c:spPr>
            <a:noFill/>
            <a:ln>
              <a:noFill/>
            </a:ln>
            <a:effectLst/>
          </c:spPr>
          <c:invertIfNegative val="0"/>
          <c:errBars>
            <c:errBarType val="minus"/>
            <c:errValType val="fixedVal"/>
            <c:noEndCap val="1"/>
            <c:val val="1.0000000000000002E-2"/>
            <c:spPr>
              <a:noFill/>
              <a:ln w="9525" cap="flat" cmpd="sng" algn="ctr">
                <a:solidFill>
                  <a:srgbClr val="92D050"/>
                </a:solidFill>
                <a:round/>
                <a:tailEnd type="oval"/>
              </a:ln>
              <a:effectLst/>
            </c:spPr>
          </c:errBars>
          <c:cat>
            <c:numRef>
              <c:f>'Figure 1.11'!$A$2:$A$16</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1.11'!$E$2:$E$16</c:f>
              <c:numCache>
                <c:formatCode>General</c:formatCode>
                <c:ptCount val="15"/>
                <c:pt idx="0">
                  <c:v>25.68403290077223</c:v>
                </c:pt>
                <c:pt idx="1">
                  <c:v>26.069636351461821</c:v>
                </c:pt>
                <c:pt idx="2">
                  <c:v>26.83815486780053</c:v>
                </c:pt>
                <c:pt idx="3">
                  <c:v>27.009711243102849</c:v>
                </c:pt>
                <c:pt idx="4">
                  <c:v>26.364504407597138</c:v>
                </c:pt>
                <c:pt idx="5">
                  <c:v>26.72719327814897</c:v>
                </c:pt>
                <c:pt idx="6">
                  <c:v>28.089003790422272</c:v>
                </c:pt>
                <c:pt idx="7">
                  <c:v>27.866967730142079</c:v>
                </c:pt>
                <c:pt idx="8">
                  <c:v>27.95073064835417</c:v>
                </c:pt>
                <c:pt idx="9">
                  <c:v>27.590716281097581</c:v>
                </c:pt>
                <c:pt idx="10">
                  <c:v>27.51786283618484</c:v>
                </c:pt>
                <c:pt idx="11">
                  <c:v>27.6040810360313</c:v>
                </c:pt>
                <c:pt idx="12">
                  <c:v>27.541100960750828</c:v>
                </c:pt>
                <c:pt idx="13">
                  <c:v>27.507942046941452</c:v>
                </c:pt>
                <c:pt idx="14">
                  <c:v>27.467667133330998</c:v>
                </c:pt>
              </c:numCache>
            </c:numRef>
          </c:val>
          <c:extLst>
            <c:ext xmlns:c16="http://schemas.microsoft.com/office/drawing/2014/chart" uri="{C3380CC4-5D6E-409C-BE32-E72D297353CC}">
              <c16:uniqueId val="{0000000F-76D9-4058-B336-0958BA6AF793}"/>
            </c:ext>
          </c:extLst>
        </c:ser>
        <c:dLbls>
          <c:showLegendKey val="0"/>
          <c:showVal val="0"/>
          <c:showCatName val="0"/>
          <c:showSerName val="0"/>
          <c:showPercent val="0"/>
          <c:showBubbleSize val="0"/>
        </c:dLbls>
        <c:gapWidth val="60"/>
        <c:overlap val="100"/>
        <c:axId val="190189423"/>
        <c:axId val="190188943"/>
      </c:barChart>
      <c:catAx>
        <c:axId val="1864298688"/>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4301568"/>
        <c:crosses val="autoZero"/>
        <c:auto val="1"/>
        <c:lblAlgn val="ctr"/>
        <c:lblOffset val="100"/>
        <c:noMultiLvlLbl val="0"/>
      </c:catAx>
      <c:valAx>
        <c:axId val="1864301568"/>
        <c:scaling>
          <c:orientation val="minMax"/>
          <c:min val="15"/>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4298688"/>
        <c:crosses val="autoZero"/>
        <c:crossBetween val="between"/>
        <c:majorUnit val="5"/>
      </c:valAx>
      <c:valAx>
        <c:axId val="190188943"/>
        <c:scaling>
          <c:orientation val="minMax"/>
          <c:max val="40"/>
          <c:min val="15"/>
        </c:scaling>
        <c:delete val="1"/>
        <c:axPos val="t"/>
        <c:numFmt formatCode="General" sourceLinked="1"/>
        <c:majorTickMark val="out"/>
        <c:minorTickMark val="none"/>
        <c:tickLblPos val="nextTo"/>
        <c:crossAx val="190189423"/>
        <c:crosses val="max"/>
        <c:crossBetween val="between"/>
      </c:valAx>
      <c:catAx>
        <c:axId val="190189423"/>
        <c:scaling>
          <c:orientation val="minMax"/>
        </c:scaling>
        <c:delete val="1"/>
        <c:axPos val="l"/>
        <c:numFmt formatCode="General" sourceLinked="1"/>
        <c:majorTickMark val="out"/>
        <c:minorTickMark val="none"/>
        <c:tickLblPos val="nextTo"/>
        <c:crossAx val="190188943"/>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7053134242322016"/>
          <c:y val="0.92038401449818774"/>
          <c:w val="0.5757239102452828"/>
          <c:h val="6.7711223597050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chemeClr val="accent1"/>
            </a:solidFill>
            <a:ln w="25400">
              <a:noFill/>
            </a:ln>
            <a:effectLst/>
          </c:spPr>
          <c:val>
            <c:numLit>
              <c:formatCode>General</c:formatCode>
              <c:ptCount val="377"/>
              <c:pt idx="1">
                <c:v>0</c:v>
              </c:pt>
            </c:numLit>
          </c:val>
          <c:extLst>
            <c:ext xmlns:c15="http://schemas.microsoft.com/office/drawing/2012/chart" uri="{02D57815-91ED-43cb-92C2-25804820EDAC}">
              <c15:filteredSeriesTitle>
                <c15:tx>
                  <c:strRef>
                    <c:extLst>
                      <c:ext uri="{02D57815-91ED-43cb-92C2-25804820EDAC}">
                        <c15:formulaRef>
                          <c15:sqref>MEDE_20240215!#REF!</c15:sqref>
                        </c15:formulaRef>
                      </c:ext>
                    </c:extLst>
                    <c:strCache>
                      <c:ptCount val="1"/>
                      <c:pt idx="0">
                        <c:v>#REF!</c:v>
                      </c:pt>
                    </c:strCache>
                  </c:strRef>
                </c15:tx>
              </c15:filteredSeriesTitle>
            </c:ext>
            <c:ext xmlns:c15="http://schemas.microsoft.com/office/drawing/2012/chart" uri="{02D57815-91ED-43cb-92C2-25804820EDAC}">
              <c15:filteredCategoryTitle>
                <c15:cat>
                  <c:strLit>
                    <c:ptCount val="377"/>
                    <c:pt idx="1">
                      <c:v>spread_752</c:v>
                    </c:pt>
                  </c:strLit>
                </c15:cat>
              </c15:filteredCategoryTitle>
            </c:ext>
            <c:ext xmlns:c16="http://schemas.microsoft.com/office/drawing/2014/chart" uri="{C3380CC4-5D6E-409C-BE32-E72D297353CC}">
              <c16:uniqueId val="{00000000-00D1-48A8-A9D6-FF67F0917054}"/>
            </c:ext>
          </c:extLst>
        </c:ser>
        <c:ser>
          <c:idx val="1"/>
          <c:order val="1"/>
          <c:spPr>
            <a:solidFill>
              <a:schemeClr val="accent2"/>
            </a:solidFill>
            <a:ln>
              <a:noFill/>
            </a:ln>
            <a:effectLst/>
          </c:spPr>
          <c:val>
            <c:numRef>
              <c:f>'Figure 1.12'!$I$1:$I$377</c:f>
              <c:numCache>
                <c:formatCode>General</c:formatCode>
                <c:ptCount val="377"/>
                <c:pt idx="1">
                  <c:v>0</c:v>
                </c:pt>
                <c:pt idx="5">
                  <c:v>421.48</c:v>
                </c:pt>
                <c:pt idx="6">
                  <c:v>455.34500000000003</c:v>
                </c:pt>
                <c:pt idx="7">
                  <c:v>470.18799999999999</c:v>
                </c:pt>
                <c:pt idx="8">
                  <c:v>452.66804000000002</c:v>
                </c:pt>
                <c:pt idx="9">
                  <c:v>418.9</c:v>
                </c:pt>
                <c:pt idx="10">
                  <c:v>413.65832999999998</c:v>
                </c:pt>
                <c:pt idx="11">
                  <c:v>404.32481000000001</c:v>
                </c:pt>
                <c:pt idx="12">
                  <c:v>407.75943999999998</c:v>
                </c:pt>
                <c:pt idx="13">
                  <c:v>407.57832000000002</c:v>
                </c:pt>
                <c:pt idx="14">
                  <c:v>362.61068999999998</c:v>
                </c:pt>
                <c:pt idx="15">
                  <c:v>379.48624999999998</c:v>
                </c:pt>
                <c:pt idx="16">
                  <c:v>409.34667000000002</c:v>
                </c:pt>
                <c:pt idx="17">
                  <c:v>412.08332999999999</c:v>
                </c:pt>
                <c:pt idx="18">
                  <c:v>374.12</c:v>
                </c:pt>
                <c:pt idx="19">
                  <c:v>402.37862999999999</c:v>
                </c:pt>
                <c:pt idx="20">
                  <c:v>392.2</c:v>
                </c:pt>
                <c:pt idx="21">
                  <c:v>402.84285999999997</c:v>
                </c:pt>
                <c:pt idx="22">
                  <c:v>417.90374000000003</c:v>
                </c:pt>
                <c:pt idx="23">
                  <c:v>384.30174</c:v>
                </c:pt>
                <c:pt idx="24">
                  <c:v>383.95992999999999</c:v>
                </c:pt>
                <c:pt idx="25">
                  <c:v>389.88114000000002</c:v>
                </c:pt>
                <c:pt idx="26">
                  <c:v>404.14679999999998</c:v>
                </c:pt>
                <c:pt idx="27">
                  <c:v>381.9307</c:v>
                </c:pt>
                <c:pt idx="28">
                  <c:v>363.46301</c:v>
                </c:pt>
                <c:pt idx="29">
                  <c:v>337.91250000000002</c:v>
                </c:pt>
                <c:pt idx="30">
                  <c:v>328.23221999999998</c:v>
                </c:pt>
                <c:pt idx="31">
                  <c:v>304.09305999999998</c:v>
                </c:pt>
                <c:pt idx="32">
                  <c:v>310.61111</c:v>
                </c:pt>
                <c:pt idx="33">
                  <c:v>321.71222</c:v>
                </c:pt>
                <c:pt idx="34">
                  <c:v>288.33472</c:v>
                </c:pt>
                <c:pt idx="35">
                  <c:v>320.76443999999998</c:v>
                </c:pt>
                <c:pt idx="36">
                  <c:v>325.55139000000003</c:v>
                </c:pt>
                <c:pt idx="37">
                  <c:v>358.97890999999998</c:v>
                </c:pt>
                <c:pt idx="38">
                  <c:v>442.62024000000002</c:v>
                </c:pt>
                <c:pt idx="39">
                  <c:v>407.09327999999999</c:v>
                </c:pt>
                <c:pt idx="40">
                  <c:v>399.59769</c:v>
                </c:pt>
                <c:pt idx="41">
                  <c:v>407.84010000000001</c:v>
                </c:pt>
                <c:pt idx="42">
                  <c:v>390.03631000000001</c:v>
                </c:pt>
                <c:pt idx="43">
                  <c:v>395.87864000000002</c:v>
                </c:pt>
                <c:pt idx="44">
                  <c:v>386.89107000000001</c:v>
                </c:pt>
                <c:pt idx="45">
                  <c:v>410.91602</c:v>
                </c:pt>
                <c:pt idx="46">
                  <c:v>415.72937000000002</c:v>
                </c:pt>
                <c:pt idx="47">
                  <c:v>436.61169999999998</c:v>
                </c:pt>
                <c:pt idx="48">
                  <c:v>475.96634999999998</c:v>
                </c:pt>
                <c:pt idx="49">
                  <c:v>516.83486000000005</c:v>
                </c:pt>
                <c:pt idx="50">
                  <c:v>534.63211000000001</c:v>
                </c:pt>
                <c:pt idx="51">
                  <c:v>581.82916999999998</c:v>
                </c:pt>
                <c:pt idx="52">
                  <c:v>525.15</c:v>
                </c:pt>
                <c:pt idx="53">
                  <c:v>508.83211</c:v>
                </c:pt>
                <c:pt idx="54">
                  <c:v>509.47397000000001</c:v>
                </c:pt>
                <c:pt idx="55">
                  <c:v>527.10312999999996</c:v>
                </c:pt>
                <c:pt idx="56">
                  <c:v>510.11712</c:v>
                </c:pt>
                <c:pt idx="57">
                  <c:v>460.19776999999999</c:v>
                </c:pt>
                <c:pt idx="58">
                  <c:v>452.81893000000002</c:v>
                </c:pt>
                <c:pt idx="59">
                  <c:v>466.77499999999998</c:v>
                </c:pt>
                <c:pt idx="60">
                  <c:v>445.64166999999998</c:v>
                </c:pt>
                <c:pt idx="61">
                  <c:v>465.3</c:v>
                </c:pt>
                <c:pt idx="62">
                  <c:v>429.27499999999998</c:v>
                </c:pt>
                <c:pt idx="63">
                  <c:v>407.56482999999997</c:v>
                </c:pt>
                <c:pt idx="64">
                  <c:v>383.70004999999998</c:v>
                </c:pt>
                <c:pt idx="65">
                  <c:v>378.75891999999999</c:v>
                </c:pt>
                <c:pt idx="66">
                  <c:v>388.88180999999997</c:v>
                </c:pt>
                <c:pt idx="67">
                  <c:v>414.08485000000002</c:v>
                </c:pt>
                <c:pt idx="68">
                  <c:v>420.80723999999998</c:v>
                </c:pt>
                <c:pt idx="69">
                  <c:v>392.00375000000003</c:v>
                </c:pt>
                <c:pt idx="70">
                  <c:v>373.94</c:v>
                </c:pt>
                <c:pt idx="71">
                  <c:v>369.49310000000003</c:v>
                </c:pt>
                <c:pt idx="72">
                  <c:v>377.38333</c:v>
                </c:pt>
                <c:pt idx="73">
                  <c:v>371.42766999999998</c:v>
                </c:pt>
                <c:pt idx="74">
                  <c:v>337.53406999999999</c:v>
                </c:pt>
                <c:pt idx="75">
                  <c:v>342.96271999999999</c:v>
                </c:pt>
                <c:pt idx="76">
                  <c:v>353.39332999999999</c:v>
                </c:pt>
                <c:pt idx="77">
                  <c:v>366.35</c:v>
                </c:pt>
                <c:pt idx="78">
                  <c:v>402.61667</c:v>
                </c:pt>
                <c:pt idx="79">
                  <c:v>482.61</c:v>
                </c:pt>
                <c:pt idx="80">
                  <c:v>442.38125000000002</c:v>
                </c:pt>
                <c:pt idx="81">
                  <c:v>431.71494999999999</c:v>
                </c:pt>
                <c:pt idx="82">
                  <c:v>433.33242999999999</c:v>
                </c:pt>
                <c:pt idx="83">
                  <c:v>451.38486999999998</c:v>
                </c:pt>
                <c:pt idx="84">
                  <c:v>495.75218000000001</c:v>
                </c:pt>
                <c:pt idx="85">
                  <c:v>531.42700000000002</c:v>
                </c:pt>
                <c:pt idx="86">
                  <c:v>478.74788999999998</c:v>
                </c:pt>
                <c:pt idx="87">
                  <c:v>426.70317</c:v>
                </c:pt>
                <c:pt idx="88">
                  <c:v>420.79800999999998</c:v>
                </c:pt>
                <c:pt idx="89">
                  <c:v>408.18439999999998</c:v>
                </c:pt>
                <c:pt idx="90">
                  <c:v>460.49398000000002</c:v>
                </c:pt>
                <c:pt idx="91">
                  <c:v>462.43644999999998</c:v>
                </c:pt>
                <c:pt idx="92">
                  <c:v>408.33235000000002</c:v>
                </c:pt>
                <c:pt idx="93">
                  <c:v>465.76810999999998</c:v>
                </c:pt>
                <c:pt idx="94">
                  <c:v>443.54968000000002</c:v>
                </c:pt>
                <c:pt idx="95">
                  <c:v>452.28366999999997</c:v>
                </c:pt>
                <c:pt idx="96">
                  <c:v>429.60297000000003</c:v>
                </c:pt>
                <c:pt idx="97">
                  <c:v>394.99318</c:v>
                </c:pt>
                <c:pt idx="98">
                  <c:v>367.1508</c:v>
                </c:pt>
                <c:pt idx="99">
                  <c:v>399.01211999999998</c:v>
                </c:pt>
                <c:pt idx="100">
                  <c:v>848.28787999999997</c:v>
                </c:pt>
                <c:pt idx="101">
                  <c:v>830.12965999999994</c:v>
                </c:pt>
                <c:pt idx="102">
                  <c:v>847.45713999999998</c:v>
                </c:pt>
                <c:pt idx="103">
                  <c:v>671.55137999999999</c:v>
                </c:pt>
                <c:pt idx="104">
                  <c:v>681.54690000000005</c:v>
                </c:pt>
                <c:pt idx="105">
                  <c:v>593.02597000000003</c:v>
                </c:pt>
                <c:pt idx="106">
                  <c:v>587.28976999999998</c:v>
                </c:pt>
                <c:pt idx="107">
                  <c:v>644.75113999999996</c:v>
                </c:pt>
                <c:pt idx="108">
                  <c:v>585.25945000000002</c:v>
                </c:pt>
                <c:pt idx="109">
                  <c:v>522.34004000000004</c:v>
                </c:pt>
                <c:pt idx="110">
                  <c:v>502.47287</c:v>
                </c:pt>
                <c:pt idx="111">
                  <c:v>485.34478000000001</c:v>
                </c:pt>
                <c:pt idx="112">
                  <c:v>486.03489999999999</c:v>
                </c:pt>
                <c:pt idx="113">
                  <c:v>486.2826</c:v>
                </c:pt>
                <c:pt idx="114">
                  <c:v>489.38261999999997</c:v>
                </c:pt>
                <c:pt idx="115">
                  <c:v>483.57319999999999</c:v>
                </c:pt>
                <c:pt idx="116">
                  <c:v>531.84618999999998</c:v>
                </c:pt>
                <c:pt idx="117">
                  <c:v>533.70308</c:v>
                </c:pt>
                <c:pt idx="118">
                  <c:v>526.48181999999997</c:v>
                </c:pt>
                <c:pt idx="119">
                  <c:v>570.55700999999999</c:v>
                </c:pt>
                <c:pt idx="120">
                  <c:v>536.71321</c:v>
                </c:pt>
                <c:pt idx="121">
                  <c:v>551.87537999999995</c:v>
                </c:pt>
                <c:pt idx="122">
                  <c:v>570.71410000000003</c:v>
                </c:pt>
                <c:pt idx="123">
                  <c:v>605.27921000000003</c:v>
                </c:pt>
                <c:pt idx="124">
                  <c:v>776.68560000000002</c:v>
                </c:pt>
                <c:pt idx="125">
                  <c:v>669.39547000000005</c:v>
                </c:pt>
                <c:pt idx="126">
                  <c:v>812.67449999999997</c:v>
                </c:pt>
                <c:pt idx="127">
                  <c:v>860.66778999999997</c:v>
                </c:pt>
                <c:pt idx="128">
                  <c:v>1144.9528</c:v>
                </c:pt>
                <c:pt idx="129">
                  <c:v>968.34803999999997</c:v>
                </c:pt>
                <c:pt idx="130">
                  <c:v>909.58132999999998</c:v>
                </c:pt>
                <c:pt idx="131">
                  <c:v>1034.3430000000001</c:v>
                </c:pt>
                <c:pt idx="132">
                  <c:v>836.62563999999998</c:v>
                </c:pt>
                <c:pt idx="133">
                  <c:v>763.89443000000006</c:v>
                </c:pt>
                <c:pt idx="134">
                  <c:v>719.98127999999997</c:v>
                </c:pt>
                <c:pt idx="135">
                  <c:v>785.01629000000003</c:v>
                </c:pt>
                <c:pt idx="136">
                  <c:v>1114.8468</c:v>
                </c:pt>
                <c:pt idx="137">
                  <c:v>1273.4556</c:v>
                </c:pt>
                <c:pt idx="138">
                  <c:v>1424.8688999999999</c:v>
                </c:pt>
                <c:pt idx="139">
                  <c:v>1224.2252000000001</c:v>
                </c:pt>
                <c:pt idx="140">
                  <c:v>1091.749</c:v>
                </c:pt>
                <c:pt idx="141">
                  <c:v>1028.5709999999999</c:v>
                </c:pt>
                <c:pt idx="142">
                  <c:v>993.06128999999999</c:v>
                </c:pt>
                <c:pt idx="143">
                  <c:v>900.87104999999997</c:v>
                </c:pt>
                <c:pt idx="144">
                  <c:v>714.00834999999995</c:v>
                </c:pt>
                <c:pt idx="145">
                  <c:v>719.48644999999999</c:v>
                </c:pt>
                <c:pt idx="146">
                  <c:v>736.64872000000003</c:v>
                </c:pt>
                <c:pt idx="147">
                  <c:v>698.75905</c:v>
                </c:pt>
                <c:pt idx="148">
                  <c:v>591.25476000000003</c:v>
                </c:pt>
                <c:pt idx="149">
                  <c:v>552.15458999999998</c:v>
                </c:pt>
                <c:pt idx="150">
                  <c:v>651.34708000000001</c:v>
                </c:pt>
                <c:pt idx="151">
                  <c:v>699.90813000000003</c:v>
                </c:pt>
                <c:pt idx="152">
                  <c:v>569.23603000000003</c:v>
                </c:pt>
                <c:pt idx="153">
                  <c:v>632.14754000000005</c:v>
                </c:pt>
                <c:pt idx="154">
                  <c:v>654.32923000000005</c:v>
                </c:pt>
                <c:pt idx="155">
                  <c:v>539.88720000000001</c:v>
                </c:pt>
                <c:pt idx="156">
                  <c:v>561.82380999999998</c:v>
                </c:pt>
                <c:pt idx="157">
                  <c:v>576.07727</c:v>
                </c:pt>
                <c:pt idx="158">
                  <c:v>514.13043000000005</c:v>
                </c:pt>
                <c:pt idx="159">
                  <c:v>523.42999999999995</c:v>
                </c:pt>
                <c:pt idx="160">
                  <c:v>606.16666999999995</c:v>
                </c:pt>
                <c:pt idx="161">
                  <c:v>753.23884999999996</c:v>
                </c:pt>
              </c:numCache>
            </c:numRef>
          </c:val>
          <c:extLst>
            <c:ext xmlns:c15="http://schemas.microsoft.com/office/drawing/2012/chart" uri="{02D57815-91ED-43cb-92C2-25804820EDAC}">
              <c15:filteredSeriesTitle>
                <c15:tx>
                  <c:strRef>
                    <c:extLst>
                      <c:ext uri="{02D57815-91ED-43cb-92C2-25804820EDAC}">
                        <c15:formulaRef>
                          <c15:sqref>MEDE_20240215!#REF!</c15:sqref>
                        </c15:formulaRef>
                      </c:ext>
                    </c:extLst>
                    <c:strCache>
                      <c:ptCount val="1"/>
                      <c:pt idx="0">
                        <c:v>#REF!</c:v>
                      </c:pt>
                    </c:strCache>
                  </c:strRef>
                </c15:tx>
              </c15:filteredSeriesTitle>
            </c:ext>
            <c:ext xmlns:c15="http://schemas.microsoft.com/office/drawing/2012/chart" uri="{02D57815-91ED-43cb-92C2-25804820EDAC}">
              <c15:filteredCategoryTitle>
                <c15:cat>
                  <c:strLit>
                    <c:ptCount val="377"/>
                    <c:pt idx="1">
                      <c:v>spread_752</c:v>
                    </c:pt>
                  </c:strLit>
                </c15:cat>
              </c15:filteredCategoryTitle>
            </c:ext>
            <c:ext xmlns:c16="http://schemas.microsoft.com/office/drawing/2014/chart" uri="{C3380CC4-5D6E-409C-BE32-E72D297353CC}">
              <c16:uniqueId val="{00000001-00D1-48A8-A9D6-FF67F0917054}"/>
            </c:ext>
          </c:extLst>
        </c:ser>
        <c:dLbls>
          <c:showLegendKey val="0"/>
          <c:showVal val="0"/>
          <c:showCatName val="0"/>
          <c:showSerName val="0"/>
          <c:showPercent val="0"/>
          <c:showBubbleSize val="0"/>
        </c:dLbls>
        <c:axId val="701768480"/>
        <c:axId val="273051744"/>
      </c:areaChart>
      <c:catAx>
        <c:axId val="701768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3051744"/>
        <c:crosses val="autoZero"/>
        <c:auto val="1"/>
        <c:lblAlgn val="ctr"/>
        <c:lblOffset val="100"/>
        <c:noMultiLvlLbl val="0"/>
      </c:catAx>
      <c:valAx>
        <c:axId val="273051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7684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29843956576064E-2"/>
          <c:y val="5.3489197157422973E-2"/>
          <c:w val="0.84957673114877663"/>
          <c:h val="0.77760960186882011"/>
        </c:manualLayout>
      </c:layout>
      <c:areaChart>
        <c:grouping val="stacked"/>
        <c:varyColors val="0"/>
        <c:ser>
          <c:idx val="0"/>
          <c:order val="2"/>
          <c:tx>
            <c:strRef>
              <c:f>'Figure 1.12'!$Q$2</c:f>
              <c:strCache>
                <c:ptCount val="1"/>
                <c:pt idx="0">
                  <c:v>Pct1_Low</c:v>
                </c:pt>
              </c:strCache>
            </c:strRef>
          </c:tx>
          <c:spPr>
            <a:noFill/>
            <a:ln>
              <a:noFill/>
            </a:ln>
          </c:spPr>
          <c:cat>
            <c:strRef>
              <c:f>'Figure 1.12'!$O$3:$O$159</c:f>
              <c:strCache>
                <c:ptCount val="145"/>
                <c:pt idx="3">
                  <c:v>2012</c:v>
                </c:pt>
                <c:pt idx="12">
                  <c:v>13</c:v>
                </c:pt>
                <c:pt idx="24">
                  <c:v>14</c:v>
                </c:pt>
                <c:pt idx="36">
                  <c:v>15</c:v>
                </c:pt>
                <c:pt idx="48">
                  <c:v>16</c:v>
                </c:pt>
                <c:pt idx="60">
                  <c:v>17</c:v>
                </c:pt>
                <c:pt idx="72">
                  <c:v>18</c:v>
                </c:pt>
                <c:pt idx="84">
                  <c:v>19</c:v>
                </c:pt>
                <c:pt idx="96">
                  <c:v>20</c:v>
                </c:pt>
                <c:pt idx="108">
                  <c:v>21</c:v>
                </c:pt>
                <c:pt idx="120">
                  <c:v>22</c:v>
                </c:pt>
                <c:pt idx="132">
                  <c:v>23</c:v>
                </c:pt>
                <c:pt idx="144">
                  <c:v>24</c:v>
                </c:pt>
              </c:strCache>
            </c:strRef>
          </c:cat>
          <c:val>
            <c:numRef>
              <c:f>'Figure 1.12'!$Q$6:$Q$162</c:f>
              <c:numCache>
                <c:formatCode>General</c:formatCode>
                <c:ptCount val="157"/>
                <c:pt idx="0">
                  <c:v>193.08085</c:v>
                </c:pt>
                <c:pt idx="1">
                  <c:v>203.15708000000001</c:v>
                </c:pt>
                <c:pt idx="2">
                  <c:v>212.839</c:v>
                </c:pt>
                <c:pt idx="3">
                  <c:v>179.33752999999999</c:v>
                </c:pt>
                <c:pt idx="4">
                  <c:v>154.13863000000001</c:v>
                </c:pt>
                <c:pt idx="5">
                  <c:v>148.84065000000001</c:v>
                </c:pt>
                <c:pt idx="6">
                  <c:v>125.15706</c:v>
                </c:pt>
                <c:pt idx="7">
                  <c:v>132.53797</c:v>
                </c:pt>
                <c:pt idx="8">
                  <c:v>130.85176000000001</c:v>
                </c:pt>
                <c:pt idx="9">
                  <c:v>111.38248</c:v>
                </c:pt>
                <c:pt idx="10">
                  <c:v>132.84599</c:v>
                </c:pt>
                <c:pt idx="11">
                  <c:v>140.85273000000001</c:v>
                </c:pt>
                <c:pt idx="12">
                  <c:v>144.27181999999999</c:v>
                </c:pt>
                <c:pt idx="13">
                  <c:v>132.12</c:v>
                </c:pt>
                <c:pt idx="14">
                  <c:v>161.57499999999999</c:v>
                </c:pt>
                <c:pt idx="15">
                  <c:v>156.5</c:v>
                </c:pt>
                <c:pt idx="16">
                  <c:v>161.86951999999999</c:v>
                </c:pt>
                <c:pt idx="17">
                  <c:v>155.73383999999999</c:v>
                </c:pt>
                <c:pt idx="18">
                  <c:v>146.08197999999999</c:v>
                </c:pt>
                <c:pt idx="19">
                  <c:v>153.08366000000001</c:v>
                </c:pt>
                <c:pt idx="20">
                  <c:v>145.26027999999999</c:v>
                </c:pt>
                <c:pt idx="21">
                  <c:v>147.84963999999999</c:v>
                </c:pt>
                <c:pt idx="22">
                  <c:v>150.43062</c:v>
                </c:pt>
                <c:pt idx="23">
                  <c:v>137.45510999999999</c:v>
                </c:pt>
                <c:pt idx="24">
                  <c:v>127.6849</c:v>
                </c:pt>
                <c:pt idx="25">
                  <c:v>122.98264</c:v>
                </c:pt>
                <c:pt idx="26">
                  <c:v>141.85991999999999</c:v>
                </c:pt>
                <c:pt idx="27">
                  <c:v>155.28464</c:v>
                </c:pt>
                <c:pt idx="28">
                  <c:v>164.35054</c:v>
                </c:pt>
                <c:pt idx="29">
                  <c:v>154.34315000000001</c:v>
                </c:pt>
                <c:pt idx="30">
                  <c:v>172.20052000000001</c:v>
                </c:pt>
                <c:pt idx="31">
                  <c:v>176.596</c:v>
                </c:pt>
                <c:pt idx="32">
                  <c:v>178.94779</c:v>
                </c:pt>
                <c:pt idx="33">
                  <c:v>176.21054000000001</c:v>
                </c:pt>
                <c:pt idx="34">
                  <c:v>150.98739</c:v>
                </c:pt>
                <c:pt idx="35">
                  <c:v>159.32131000000001</c:v>
                </c:pt>
                <c:pt idx="36">
                  <c:v>156.58311</c:v>
                </c:pt>
                <c:pt idx="37">
                  <c:v>145.16501</c:v>
                </c:pt>
                <c:pt idx="38">
                  <c:v>154.80242999999999</c:v>
                </c:pt>
                <c:pt idx="39">
                  <c:v>166.27592999999999</c:v>
                </c:pt>
                <c:pt idx="40">
                  <c:v>198.29481999999999</c:v>
                </c:pt>
                <c:pt idx="41">
                  <c:v>199.83781999999999</c:v>
                </c:pt>
                <c:pt idx="42">
                  <c:v>196.89367999999999</c:v>
                </c:pt>
                <c:pt idx="43">
                  <c:v>180.78574</c:v>
                </c:pt>
                <c:pt idx="44">
                  <c:v>180.50609</c:v>
                </c:pt>
                <c:pt idx="45">
                  <c:v>187.79580999999999</c:v>
                </c:pt>
                <c:pt idx="46">
                  <c:v>214.76901000000001</c:v>
                </c:pt>
                <c:pt idx="47">
                  <c:v>181.96349000000001</c:v>
                </c:pt>
                <c:pt idx="48">
                  <c:v>186.36213000000001</c:v>
                </c:pt>
                <c:pt idx="49">
                  <c:v>185.43902</c:v>
                </c:pt>
                <c:pt idx="50">
                  <c:v>200.08828</c:v>
                </c:pt>
                <c:pt idx="51">
                  <c:v>182.78907000000001</c:v>
                </c:pt>
                <c:pt idx="52">
                  <c:v>158.73881</c:v>
                </c:pt>
                <c:pt idx="53">
                  <c:v>150.55923000000001</c:v>
                </c:pt>
                <c:pt idx="54">
                  <c:v>150.92170999999999</c:v>
                </c:pt>
                <c:pt idx="55">
                  <c:v>160.05253999999999</c:v>
                </c:pt>
                <c:pt idx="56">
                  <c:v>158.39442</c:v>
                </c:pt>
                <c:pt idx="57">
                  <c:v>145.95455999999999</c:v>
                </c:pt>
                <c:pt idx="58">
                  <c:v>139.36466999999999</c:v>
                </c:pt>
                <c:pt idx="59">
                  <c:v>126.572</c:v>
                </c:pt>
                <c:pt idx="60">
                  <c:v>132.57142999999999</c:v>
                </c:pt>
                <c:pt idx="61">
                  <c:v>126.67286</c:v>
                </c:pt>
                <c:pt idx="62">
                  <c:v>126.58286</c:v>
                </c:pt>
                <c:pt idx="63">
                  <c:v>118.21321</c:v>
                </c:pt>
                <c:pt idx="64">
                  <c:v>122.81225999999999</c:v>
                </c:pt>
                <c:pt idx="65">
                  <c:v>114.01455</c:v>
                </c:pt>
                <c:pt idx="66">
                  <c:v>110.39596</c:v>
                </c:pt>
                <c:pt idx="67">
                  <c:v>105.73585</c:v>
                </c:pt>
                <c:pt idx="68">
                  <c:v>103.39270999999999</c:v>
                </c:pt>
                <c:pt idx="69">
                  <c:v>93.531734</c:v>
                </c:pt>
                <c:pt idx="70">
                  <c:v>102.95</c:v>
                </c:pt>
                <c:pt idx="71">
                  <c:v>118.31921</c:v>
                </c:pt>
                <c:pt idx="72">
                  <c:v>122.46538</c:v>
                </c:pt>
                <c:pt idx="73">
                  <c:v>135.685</c:v>
                </c:pt>
                <c:pt idx="74">
                  <c:v>139.81200000000001</c:v>
                </c:pt>
                <c:pt idx="75">
                  <c:v>121.91</c:v>
                </c:pt>
                <c:pt idx="76">
                  <c:v>121.42</c:v>
                </c:pt>
                <c:pt idx="77">
                  <c:v>107.96924</c:v>
                </c:pt>
                <c:pt idx="78">
                  <c:v>113.5138</c:v>
                </c:pt>
                <c:pt idx="79">
                  <c:v>124.15885</c:v>
                </c:pt>
                <c:pt idx="80">
                  <c:v>139.22</c:v>
                </c:pt>
                <c:pt idx="81">
                  <c:v>124.26</c:v>
                </c:pt>
                <c:pt idx="82">
                  <c:v>118.83</c:v>
                </c:pt>
                <c:pt idx="83">
                  <c:v>118.28</c:v>
                </c:pt>
                <c:pt idx="84">
                  <c:v>108.88</c:v>
                </c:pt>
                <c:pt idx="85">
                  <c:v>117.604</c:v>
                </c:pt>
                <c:pt idx="86">
                  <c:v>114.16500000000001</c:v>
                </c:pt>
                <c:pt idx="87">
                  <c:v>99.795000000000002</c:v>
                </c:pt>
                <c:pt idx="88">
                  <c:v>119.73031</c:v>
                </c:pt>
                <c:pt idx="89">
                  <c:v>105.39</c:v>
                </c:pt>
                <c:pt idx="90">
                  <c:v>102.2</c:v>
                </c:pt>
                <c:pt idx="91">
                  <c:v>94.4</c:v>
                </c:pt>
                <c:pt idx="92">
                  <c:v>81.194999999999993</c:v>
                </c:pt>
                <c:pt idx="93">
                  <c:v>84.256</c:v>
                </c:pt>
                <c:pt idx="94">
                  <c:v>98.204999999999998</c:v>
                </c:pt>
                <c:pt idx="95">
                  <c:v>252.40357</c:v>
                </c:pt>
                <c:pt idx="96">
                  <c:v>239.63909000000001</c:v>
                </c:pt>
                <c:pt idx="97">
                  <c:v>194.78</c:v>
                </c:pt>
                <c:pt idx="98">
                  <c:v>150.89765</c:v>
                </c:pt>
                <c:pt idx="99">
                  <c:v>151.19390999999999</c:v>
                </c:pt>
                <c:pt idx="100">
                  <c:v>115.76952</c:v>
                </c:pt>
                <c:pt idx="101">
                  <c:v>128.10818</c:v>
                </c:pt>
                <c:pt idx="102">
                  <c:v>125.62090999999999</c:v>
                </c:pt>
                <c:pt idx="103">
                  <c:v>111.20389</c:v>
                </c:pt>
                <c:pt idx="104">
                  <c:v>107.10088</c:v>
                </c:pt>
                <c:pt idx="105">
                  <c:v>107.8381</c:v>
                </c:pt>
                <c:pt idx="106">
                  <c:v>106.18308</c:v>
                </c:pt>
                <c:pt idx="107">
                  <c:v>116.16168</c:v>
                </c:pt>
                <c:pt idx="108">
                  <c:v>110.80132999999999</c:v>
                </c:pt>
                <c:pt idx="109">
                  <c:v>105.37045999999999</c:v>
                </c:pt>
                <c:pt idx="110">
                  <c:v>100.26891000000001</c:v>
                </c:pt>
                <c:pt idx="111">
                  <c:v>111.2761</c:v>
                </c:pt>
                <c:pt idx="112">
                  <c:v>109.61918</c:v>
                </c:pt>
                <c:pt idx="113">
                  <c:v>106.17408</c:v>
                </c:pt>
                <c:pt idx="114">
                  <c:v>105.69208</c:v>
                </c:pt>
                <c:pt idx="115">
                  <c:v>105.32977</c:v>
                </c:pt>
                <c:pt idx="116">
                  <c:v>105.70444999999999</c:v>
                </c:pt>
                <c:pt idx="117">
                  <c:v>106.11987000000001</c:v>
                </c:pt>
                <c:pt idx="118">
                  <c:v>110.39171</c:v>
                </c:pt>
                <c:pt idx="119">
                  <c:v>134.17096000000001</c:v>
                </c:pt>
                <c:pt idx="120">
                  <c:v>124.99769999999999</c:v>
                </c:pt>
                <c:pt idx="121">
                  <c:v>131.74287000000001</c:v>
                </c:pt>
                <c:pt idx="122">
                  <c:v>145.42121</c:v>
                </c:pt>
                <c:pt idx="123">
                  <c:v>172.40304</c:v>
                </c:pt>
                <c:pt idx="124">
                  <c:v>137.55477999999999</c:v>
                </c:pt>
                <c:pt idx="125">
                  <c:v>140.10821999999999</c:v>
                </c:pt>
                <c:pt idx="126">
                  <c:v>181.10063</c:v>
                </c:pt>
                <c:pt idx="127">
                  <c:v>168.22116</c:v>
                </c:pt>
                <c:pt idx="128">
                  <c:v>154.17859000000001</c:v>
                </c:pt>
                <c:pt idx="129">
                  <c:v>128.40212</c:v>
                </c:pt>
                <c:pt idx="130">
                  <c:v>108.98072999999999</c:v>
                </c:pt>
                <c:pt idx="131">
                  <c:v>151.25308000000001</c:v>
                </c:pt>
                <c:pt idx="132">
                  <c:v>152.34381999999999</c:v>
                </c:pt>
                <c:pt idx="133">
                  <c:v>143.19412</c:v>
                </c:pt>
                <c:pt idx="134">
                  <c:v>103.63185</c:v>
                </c:pt>
                <c:pt idx="135">
                  <c:v>108.53524</c:v>
                </c:pt>
                <c:pt idx="136">
                  <c:v>117.02261</c:v>
                </c:pt>
                <c:pt idx="137">
                  <c:v>102.30397000000001</c:v>
                </c:pt>
                <c:pt idx="138">
                  <c:v>118.0853</c:v>
                </c:pt>
                <c:pt idx="139">
                  <c:v>105.42050999999999</c:v>
                </c:pt>
                <c:pt idx="140">
                  <c:v>115.56179</c:v>
                </c:pt>
                <c:pt idx="141">
                  <c:v>107.80041</c:v>
                </c:pt>
                <c:pt idx="142">
                  <c:v>107.28431999999999</c:v>
                </c:pt>
                <c:pt idx="143">
                  <c:v>94.468810000000005</c:v>
                </c:pt>
                <c:pt idx="144">
                  <c:v>88.273178999999999</c:v>
                </c:pt>
                <c:pt idx="145">
                  <c:v>84.796137999999999</c:v>
                </c:pt>
                <c:pt idx="146">
                  <c:v>93.504340999999997</c:v>
                </c:pt>
                <c:pt idx="147">
                  <c:v>95.996026999999998</c:v>
                </c:pt>
                <c:pt idx="148">
                  <c:v>103.46554999999999</c:v>
                </c:pt>
                <c:pt idx="149">
                  <c:v>98.383778000000007</c:v>
                </c:pt>
                <c:pt idx="150">
                  <c:v>93.070262</c:v>
                </c:pt>
                <c:pt idx="151">
                  <c:v>91.108930999999998</c:v>
                </c:pt>
                <c:pt idx="152">
                  <c:v>93.725228000000001</c:v>
                </c:pt>
                <c:pt idx="153">
                  <c:v>94.602227999999997</c:v>
                </c:pt>
                <c:pt idx="154">
                  <c:v>91.821747000000002</c:v>
                </c:pt>
                <c:pt idx="155">
                  <c:v>96.179370000000006</c:v>
                </c:pt>
                <c:pt idx="156">
                  <c:v>109.18183999999999</c:v>
                </c:pt>
              </c:numCache>
            </c:numRef>
          </c:val>
          <c:extLst>
            <c:ext xmlns:c16="http://schemas.microsoft.com/office/drawing/2014/chart" uri="{C3380CC4-5D6E-409C-BE32-E72D297353CC}">
              <c16:uniqueId val="{00000000-BCE7-455A-BE9F-F11FE22EAB18}"/>
            </c:ext>
          </c:extLst>
        </c:ser>
        <c:ser>
          <c:idx val="1"/>
          <c:order val="3"/>
          <c:tx>
            <c:strRef>
              <c:f>'Figure 1.12'!$R$2</c:f>
              <c:strCache>
                <c:ptCount val="1"/>
                <c:pt idx="0">
                  <c:v>Low debt, 25th–75th percentiles</c:v>
                </c:pt>
              </c:strCache>
            </c:strRef>
          </c:tx>
          <c:spPr>
            <a:solidFill>
              <a:srgbClr val="548235">
                <a:alpha val="20000"/>
              </a:srgbClr>
            </a:solidFill>
          </c:spPr>
          <c:cat>
            <c:strRef>
              <c:f>'Figure 1.12'!$O$3:$O$159</c:f>
              <c:strCache>
                <c:ptCount val="145"/>
                <c:pt idx="3">
                  <c:v>2012</c:v>
                </c:pt>
                <c:pt idx="12">
                  <c:v>13</c:v>
                </c:pt>
                <c:pt idx="24">
                  <c:v>14</c:v>
                </c:pt>
                <c:pt idx="36">
                  <c:v>15</c:v>
                </c:pt>
                <c:pt idx="48">
                  <c:v>16</c:v>
                </c:pt>
                <c:pt idx="60">
                  <c:v>17</c:v>
                </c:pt>
                <c:pt idx="72">
                  <c:v>18</c:v>
                </c:pt>
                <c:pt idx="84">
                  <c:v>19</c:v>
                </c:pt>
                <c:pt idx="96">
                  <c:v>20</c:v>
                </c:pt>
                <c:pt idx="108">
                  <c:v>21</c:v>
                </c:pt>
                <c:pt idx="120">
                  <c:v>22</c:v>
                </c:pt>
                <c:pt idx="132">
                  <c:v>23</c:v>
                </c:pt>
                <c:pt idx="144">
                  <c:v>24</c:v>
                </c:pt>
              </c:strCache>
            </c:strRef>
          </c:cat>
          <c:val>
            <c:numRef>
              <c:f>'Figure 1.12'!$R$6:$R$162</c:f>
              <c:numCache>
                <c:formatCode>General</c:formatCode>
                <c:ptCount val="157"/>
                <c:pt idx="0">
                  <c:v>158.36914999999999</c:v>
                </c:pt>
                <c:pt idx="1">
                  <c:v>174.44292000000002</c:v>
                </c:pt>
                <c:pt idx="2">
                  <c:v>187.27100000000002</c:v>
                </c:pt>
                <c:pt idx="3">
                  <c:v>208.68746999999999</c:v>
                </c:pt>
                <c:pt idx="4">
                  <c:v>189.97137000000001</c:v>
                </c:pt>
                <c:pt idx="5">
                  <c:v>191.78434999999999</c:v>
                </c:pt>
                <c:pt idx="6">
                  <c:v>202.01794000000001</c:v>
                </c:pt>
                <c:pt idx="7">
                  <c:v>192.86202999999998</c:v>
                </c:pt>
                <c:pt idx="8">
                  <c:v>164.18574000000001</c:v>
                </c:pt>
                <c:pt idx="9">
                  <c:v>136.13002</c:v>
                </c:pt>
                <c:pt idx="10">
                  <c:v>134.89151000000001</c:v>
                </c:pt>
                <c:pt idx="11">
                  <c:v>137.33726999999999</c:v>
                </c:pt>
                <c:pt idx="12">
                  <c:v>136.59068000000002</c:v>
                </c:pt>
                <c:pt idx="13">
                  <c:v>122.18</c:v>
                </c:pt>
                <c:pt idx="14">
                  <c:v>170.375</c:v>
                </c:pt>
                <c:pt idx="15">
                  <c:v>179.92500000000001</c:v>
                </c:pt>
                <c:pt idx="16">
                  <c:v>170.61048000000002</c:v>
                </c:pt>
                <c:pt idx="17">
                  <c:v>188.94116000000002</c:v>
                </c:pt>
                <c:pt idx="18">
                  <c:v>171.54302000000001</c:v>
                </c:pt>
                <c:pt idx="19">
                  <c:v>164.29633999999999</c:v>
                </c:pt>
                <c:pt idx="20">
                  <c:v>183.48972000000001</c:v>
                </c:pt>
                <c:pt idx="21">
                  <c:v>165.43703000000002</c:v>
                </c:pt>
                <c:pt idx="22">
                  <c:v>181.09437999999997</c:v>
                </c:pt>
                <c:pt idx="23">
                  <c:v>180.24489</c:v>
                </c:pt>
                <c:pt idx="24">
                  <c:v>176.64009999999999</c:v>
                </c:pt>
                <c:pt idx="25">
                  <c:v>164.95069000000001</c:v>
                </c:pt>
                <c:pt idx="26">
                  <c:v>130.99008000000003</c:v>
                </c:pt>
                <c:pt idx="27">
                  <c:v>110.29035999999999</c:v>
                </c:pt>
                <c:pt idx="28">
                  <c:v>104.80946000000003</c:v>
                </c:pt>
                <c:pt idx="29">
                  <c:v>103.15684999999999</c:v>
                </c:pt>
                <c:pt idx="30">
                  <c:v>139.73947999999999</c:v>
                </c:pt>
                <c:pt idx="31">
                  <c:v>158.17899999999997</c:v>
                </c:pt>
                <c:pt idx="32">
                  <c:v>242.20220999999998</c:v>
                </c:pt>
                <c:pt idx="33">
                  <c:v>271.12945999999999</c:v>
                </c:pt>
                <c:pt idx="34">
                  <c:v>277.29912999999999</c:v>
                </c:pt>
                <c:pt idx="35">
                  <c:v>189.70368999999997</c:v>
                </c:pt>
                <c:pt idx="36">
                  <c:v>204.46689000000001</c:v>
                </c:pt>
                <c:pt idx="37">
                  <c:v>206.18166000000002</c:v>
                </c:pt>
                <c:pt idx="38">
                  <c:v>221.08923999999999</c:v>
                </c:pt>
                <c:pt idx="39">
                  <c:v>234.08407000000003</c:v>
                </c:pt>
                <c:pt idx="40">
                  <c:v>214.93018000000004</c:v>
                </c:pt>
                <c:pt idx="41">
                  <c:v>223.56217999999998</c:v>
                </c:pt>
                <c:pt idx="42">
                  <c:v>250.76632000000004</c:v>
                </c:pt>
                <c:pt idx="43">
                  <c:v>245.58926</c:v>
                </c:pt>
                <c:pt idx="44">
                  <c:v>257.25640999999996</c:v>
                </c:pt>
                <c:pt idx="45">
                  <c:v>310.96419000000003</c:v>
                </c:pt>
                <c:pt idx="46">
                  <c:v>295.81849</c:v>
                </c:pt>
                <c:pt idx="47">
                  <c:v>263.98650999999995</c:v>
                </c:pt>
                <c:pt idx="48">
                  <c:v>261.20786999999996</c:v>
                </c:pt>
                <c:pt idx="49">
                  <c:v>248.86098000000001</c:v>
                </c:pt>
                <c:pt idx="50">
                  <c:v>200.07715999999999</c:v>
                </c:pt>
                <c:pt idx="51">
                  <c:v>172.41092999999998</c:v>
                </c:pt>
                <c:pt idx="52">
                  <c:v>168.46118999999999</c:v>
                </c:pt>
                <c:pt idx="53">
                  <c:v>169.61577</c:v>
                </c:pt>
                <c:pt idx="54">
                  <c:v>112.32360000000003</c:v>
                </c:pt>
                <c:pt idx="55">
                  <c:v>129.98496000000003</c:v>
                </c:pt>
                <c:pt idx="56">
                  <c:v>106.01890999999998</c:v>
                </c:pt>
                <c:pt idx="57">
                  <c:v>97.411200000000008</c:v>
                </c:pt>
                <c:pt idx="58">
                  <c:v>98.968299999999999</c:v>
                </c:pt>
                <c:pt idx="59">
                  <c:v>109.768</c:v>
                </c:pt>
                <c:pt idx="60">
                  <c:v>103.39246</c:v>
                </c:pt>
                <c:pt idx="61">
                  <c:v>104.67713999999999</c:v>
                </c:pt>
                <c:pt idx="62">
                  <c:v>127.13714</c:v>
                </c:pt>
                <c:pt idx="63">
                  <c:v>134.51178999999999</c:v>
                </c:pt>
                <c:pt idx="64">
                  <c:v>116.78774</c:v>
                </c:pt>
                <c:pt idx="65">
                  <c:v>116.06945</c:v>
                </c:pt>
                <c:pt idx="66">
                  <c:v>115.22572</c:v>
                </c:pt>
                <c:pt idx="67">
                  <c:v>130.27096</c:v>
                </c:pt>
                <c:pt idx="68">
                  <c:v>118.82729</c:v>
                </c:pt>
                <c:pt idx="69">
                  <c:v>87.249745999999988</c:v>
                </c:pt>
                <c:pt idx="70">
                  <c:v>81.313509999999994</c:v>
                </c:pt>
                <c:pt idx="71">
                  <c:v>94.481449999999995</c:v>
                </c:pt>
                <c:pt idx="72">
                  <c:v>81.433499999999995</c:v>
                </c:pt>
                <c:pt idx="73">
                  <c:v>91.297499999999985</c:v>
                </c:pt>
                <c:pt idx="74">
                  <c:v>92.965489999999988</c:v>
                </c:pt>
                <c:pt idx="75">
                  <c:v>87.974629999999991</c:v>
                </c:pt>
                <c:pt idx="76">
                  <c:v>112.76798000000001</c:v>
                </c:pt>
                <c:pt idx="77">
                  <c:v>101.25191</c:v>
                </c:pt>
                <c:pt idx="78">
                  <c:v>102.47273999999999</c:v>
                </c:pt>
                <c:pt idx="79">
                  <c:v>120.44345999999999</c:v>
                </c:pt>
                <c:pt idx="80">
                  <c:v>121.30981</c:v>
                </c:pt>
                <c:pt idx="81">
                  <c:v>153.8775</c:v>
                </c:pt>
                <c:pt idx="82">
                  <c:v>120.59500000000001</c:v>
                </c:pt>
                <c:pt idx="83">
                  <c:v>107.30307999999999</c:v>
                </c:pt>
                <c:pt idx="84">
                  <c:v>118.39762999999999</c:v>
                </c:pt>
                <c:pt idx="85">
                  <c:v>110.38753999999999</c:v>
                </c:pt>
                <c:pt idx="86">
                  <c:v>121.77801999999998</c:v>
                </c:pt>
                <c:pt idx="87">
                  <c:v>109.46749999999999</c:v>
                </c:pt>
                <c:pt idx="88">
                  <c:v>108.46968999999999</c:v>
                </c:pt>
                <c:pt idx="89">
                  <c:v>103.27249999999999</c:v>
                </c:pt>
                <c:pt idx="90">
                  <c:v>119.8625</c:v>
                </c:pt>
                <c:pt idx="91">
                  <c:v>107.56</c:v>
                </c:pt>
                <c:pt idx="92">
                  <c:v>108.04032000000001</c:v>
                </c:pt>
                <c:pt idx="93">
                  <c:v>212.56399999999999</c:v>
                </c:pt>
                <c:pt idx="94">
                  <c:v>225.23500000000001</c:v>
                </c:pt>
                <c:pt idx="95">
                  <c:v>428.16428999999999</c:v>
                </c:pt>
                <c:pt idx="96">
                  <c:v>489.23704999999995</c:v>
                </c:pt>
                <c:pt idx="97">
                  <c:v>427.79952000000003</c:v>
                </c:pt>
                <c:pt idx="98">
                  <c:v>409.67713000000003</c:v>
                </c:pt>
                <c:pt idx="99">
                  <c:v>485.75826000000006</c:v>
                </c:pt>
                <c:pt idx="100">
                  <c:v>516.51619000000005</c:v>
                </c:pt>
                <c:pt idx="101">
                  <c:v>440.41455000000002</c:v>
                </c:pt>
                <c:pt idx="102">
                  <c:v>486.27909</c:v>
                </c:pt>
                <c:pt idx="103">
                  <c:v>474.76978999999994</c:v>
                </c:pt>
                <c:pt idx="104">
                  <c:v>378.44553999999999</c:v>
                </c:pt>
                <c:pt idx="105">
                  <c:v>344.36923000000002</c:v>
                </c:pt>
                <c:pt idx="106">
                  <c:v>356.892</c:v>
                </c:pt>
                <c:pt idx="107">
                  <c:v>358.23815000000002</c:v>
                </c:pt>
                <c:pt idx="108">
                  <c:v>370.10395</c:v>
                </c:pt>
                <c:pt idx="109">
                  <c:v>361.92747000000003</c:v>
                </c:pt>
                <c:pt idx="110">
                  <c:v>350.80894000000001</c:v>
                </c:pt>
                <c:pt idx="111">
                  <c:v>390.99297999999999</c:v>
                </c:pt>
                <c:pt idx="112">
                  <c:v>410.61469999999997</c:v>
                </c:pt>
                <c:pt idx="113">
                  <c:v>410.32519000000002</c:v>
                </c:pt>
                <c:pt idx="114">
                  <c:v>440.91481999999996</c:v>
                </c:pt>
                <c:pt idx="115">
                  <c:v>462.91434999999996</c:v>
                </c:pt>
                <c:pt idx="116">
                  <c:v>505.65289999999999</c:v>
                </c:pt>
                <c:pt idx="117">
                  <c:v>462.18496000000005</c:v>
                </c:pt>
                <c:pt idx="118">
                  <c:v>393.25767000000002</c:v>
                </c:pt>
                <c:pt idx="119">
                  <c:v>522.31865999999991</c:v>
                </c:pt>
                <c:pt idx="120">
                  <c:v>489.28080999999997</c:v>
                </c:pt>
                <c:pt idx="121">
                  <c:v>661.9348</c:v>
                </c:pt>
                <c:pt idx="122">
                  <c:v>735.40137000000004</c:v>
                </c:pt>
                <c:pt idx="123">
                  <c:v>881.16906000000006</c:v>
                </c:pt>
                <c:pt idx="124">
                  <c:v>763.70714999999996</c:v>
                </c:pt>
                <c:pt idx="125">
                  <c:v>805.10286000000008</c:v>
                </c:pt>
                <c:pt idx="126">
                  <c:v>855.14936999999998</c:v>
                </c:pt>
                <c:pt idx="127">
                  <c:v>689.45931999999993</c:v>
                </c:pt>
                <c:pt idx="128">
                  <c:v>662.89697000000001</c:v>
                </c:pt>
                <c:pt idx="129">
                  <c:v>473.10008000000005</c:v>
                </c:pt>
                <c:pt idx="130">
                  <c:v>481.19749999999999</c:v>
                </c:pt>
                <c:pt idx="131">
                  <c:v>440.94607999999999</c:v>
                </c:pt>
                <c:pt idx="132">
                  <c:v>462.41973000000002</c:v>
                </c:pt>
                <c:pt idx="133">
                  <c:v>420.54866000000004</c:v>
                </c:pt>
                <c:pt idx="134">
                  <c:v>413.32037000000003</c:v>
                </c:pt>
                <c:pt idx="135">
                  <c:v>370.45648</c:v>
                </c:pt>
                <c:pt idx="136">
                  <c:v>358.31371999999999</c:v>
                </c:pt>
                <c:pt idx="137">
                  <c:v>339.79081000000002</c:v>
                </c:pt>
                <c:pt idx="138">
                  <c:v>471.25150000000002</c:v>
                </c:pt>
                <c:pt idx="139">
                  <c:v>495.34313000000003</c:v>
                </c:pt>
                <c:pt idx="140">
                  <c:v>414.48813000000007</c:v>
                </c:pt>
                <c:pt idx="141">
                  <c:v>278.57504999999998</c:v>
                </c:pt>
                <c:pt idx="142">
                  <c:v>266.6644</c:v>
                </c:pt>
                <c:pt idx="143">
                  <c:v>226.53748999999999</c:v>
                </c:pt>
                <c:pt idx="144">
                  <c:v>268.70189100000005</c:v>
                </c:pt>
                <c:pt idx="145">
                  <c:v>238.99530200000004</c:v>
                </c:pt>
                <c:pt idx="146">
                  <c:v>282.84017899999998</c:v>
                </c:pt>
                <c:pt idx="147">
                  <c:v>280.348433</c:v>
                </c:pt>
                <c:pt idx="148">
                  <c:v>288.81421999999998</c:v>
                </c:pt>
                <c:pt idx="149">
                  <c:v>321.21315199999998</c:v>
                </c:pt>
                <c:pt idx="150">
                  <c:v>271.814168</c:v>
                </c:pt>
                <c:pt idx="151">
                  <c:v>235.02992900000004</c:v>
                </c:pt>
                <c:pt idx="152">
                  <c:v>243.44911199999996</c:v>
                </c:pt>
                <c:pt idx="153">
                  <c:v>208.95951199999999</c:v>
                </c:pt>
                <c:pt idx="154">
                  <c:v>198.55892299999999</c:v>
                </c:pt>
                <c:pt idx="155">
                  <c:v>206.68345999999997</c:v>
                </c:pt>
                <c:pt idx="156">
                  <c:v>294.15871000000004</c:v>
                </c:pt>
              </c:numCache>
            </c:numRef>
          </c:val>
          <c:extLst>
            <c:ext xmlns:c16="http://schemas.microsoft.com/office/drawing/2014/chart" uri="{C3380CC4-5D6E-409C-BE32-E72D297353CC}">
              <c16:uniqueId val="{00000001-BCE7-455A-BE9F-F11FE22EAB18}"/>
            </c:ext>
          </c:extLst>
        </c:ser>
        <c:dLbls>
          <c:showLegendKey val="0"/>
          <c:showVal val="0"/>
          <c:showCatName val="0"/>
          <c:showSerName val="0"/>
          <c:showPercent val="0"/>
          <c:showBubbleSize val="0"/>
        </c:dLbls>
        <c:axId val="1696977280"/>
        <c:axId val="1976903087"/>
        <c:extLst>
          <c:ext xmlns:c15="http://schemas.microsoft.com/office/drawing/2012/chart" uri="{02D57815-91ED-43cb-92C2-25804820EDAC}">
            <c15:filteredAreaSeries>
              <c15:ser>
                <c:idx val="3"/>
                <c:order val="5"/>
                <c:tx>
                  <c:strRef>
                    <c:extLst>
                      <c:ext uri="{02D57815-91ED-43cb-92C2-25804820EDAC}">
                        <c15:formulaRef>
                          <c15:sqref>MEDE_20240215!#REF!</c15:sqref>
                        </c15:formulaRef>
                      </c:ext>
                    </c:extLst>
                    <c:strCache>
                      <c:ptCount val="1"/>
                      <c:pt idx="0">
                        <c:v>#REF!</c:v>
                      </c:pt>
                    </c:strCache>
                  </c:strRef>
                </c:tx>
                <c:spPr>
                  <a:ln w="25400">
                    <a:noFill/>
                  </a:ln>
                </c:spPr>
                <c:cat>
                  <c:strRef>
                    <c:extLst>
                      <c:ext uri="{02D57815-91ED-43cb-92C2-25804820EDAC}">
                        <c15:formulaRef>
                          <c15:sqref>'Figure 1.12'!$O$3:$O$159</c15:sqref>
                        </c15:formulaRef>
                      </c:ext>
                    </c:extLst>
                    <c:strCache>
                      <c:ptCount val="145"/>
                      <c:pt idx="3">
                        <c:v>2012</c:v>
                      </c:pt>
                      <c:pt idx="12">
                        <c:v>13</c:v>
                      </c:pt>
                      <c:pt idx="24">
                        <c:v>14</c:v>
                      </c:pt>
                      <c:pt idx="36">
                        <c:v>15</c:v>
                      </c:pt>
                      <c:pt idx="48">
                        <c:v>16</c:v>
                      </c:pt>
                      <c:pt idx="60">
                        <c:v>17</c:v>
                      </c:pt>
                      <c:pt idx="72">
                        <c:v>18</c:v>
                      </c:pt>
                      <c:pt idx="84">
                        <c:v>19</c:v>
                      </c:pt>
                      <c:pt idx="96">
                        <c:v>20</c:v>
                      </c:pt>
                      <c:pt idx="108">
                        <c:v>21</c:v>
                      </c:pt>
                      <c:pt idx="120">
                        <c:v>22</c:v>
                      </c:pt>
                      <c:pt idx="132">
                        <c:v>23</c:v>
                      </c:pt>
                      <c:pt idx="144">
                        <c:v>24</c:v>
                      </c:pt>
                    </c:strCache>
                  </c:strRef>
                </c:cat>
                <c:val>
                  <c:numRef>
                    <c:extLst>
                      <c:ext uri="{02D57815-91ED-43cb-92C2-25804820EDAC}">
                        <c15:formulaRef>
                          <c15:sqref>MEDE_20240215!#REF!</c15:sqref>
                        </c15:formulaRef>
                      </c:ext>
                    </c:extLst>
                    <c:numCache>
                      <c:formatCode>General</c:formatCode>
                      <c:ptCount val="1"/>
                      <c:pt idx="0">
                        <c:v>1</c:v>
                      </c:pt>
                    </c:numCache>
                  </c:numRef>
                </c:val>
                <c:extLst>
                  <c:ext xmlns:c16="http://schemas.microsoft.com/office/drawing/2014/chart" uri="{C3380CC4-5D6E-409C-BE32-E72D297353CC}">
                    <c16:uniqueId val="{00000006-BCE7-455A-BE9F-F11FE22EAB18}"/>
                  </c:ext>
                </c:extLst>
              </c15:ser>
            </c15:filteredAreaSeries>
          </c:ext>
        </c:extLst>
      </c:areaChart>
      <c:areaChart>
        <c:grouping val="stacked"/>
        <c:varyColors val="0"/>
        <c:ser>
          <c:idx val="4"/>
          <c:order val="0"/>
          <c:tx>
            <c:strRef>
              <c:f>'Figure 1.12'!$T$2</c:f>
              <c:strCache>
                <c:ptCount val="1"/>
                <c:pt idx="0">
                  <c:v>Pct3_Low</c:v>
                </c:pt>
              </c:strCache>
            </c:strRef>
          </c:tx>
          <c:spPr>
            <a:solidFill>
              <a:schemeClr val="bg1">
                <a:alpha val="0"/>
              </a:schemeClr>
            </a:solidFill>
          </c:spPr>
          <c:cat>
            <c:strRef>
              <c:f>'Figure 1.12'!$O$6:$O$162</c:f>
              <c:strCache>
                <c:ptCount val="142"/>
                <c:pt idx="0">
                  <c:v>2012</c:v>
                </c:pt>
                <c:pt idx="9">
                  <c:v>13</c:v>
                </c:pt>
                <c:pt idx="21">
                  <c:v>14</c:v>
                </c:pt>
                <c:pt idx="33">
                  <c:v>15</c:v>
                </c:pt>
                <c:pt idx="45">
                  <c:v>16</c:v>
                </c:pt>
                <c:pt idx="57">
                  <c:v>17</c:v>
                </c:pt>
                <c:pt idx="69">
                  <c:v>18</c:v>
                </c:pt>
                <c:pt idx="81">
                  <c:v>19</c:v>
                </c:pt>
                <c:pt idx="93">
                  <c:v>20</c:v>
                </c:pt>
                <c:pt idx="105">
                  <c:v>21</c:v>
                </c:pt>
                <c:pt idx="117">
                  <c:v>22</c:v>
                </c:pt>
                <c:pt idx="129">
                  <c:v>23</c:v>
                </c:pt>
                <c:pt idx="141">
                  <c:v>24</c:v>
                </c:pt>
              </c:strCache>
            </c:strRef>
          </c:cat>
          <c:val>
            <c:numRef>
              <c:f>'Figure 1.12'!$T$6:$T$162</c:f>
              <c:numCache>
                <c:formatCode>General</c:formatCode>
                <c:ptCount val="157"/>
                <c:pt idx="0">
                  <c:v>181.22255000000001</c:v>
                </c:pt>
                <c:pt idx="1">
                  <c:v>195.84648999999999</c:v>
                </c:pt>
                <c:pt idx="2">
                  <c:v>211.69613000000001</c:v>
                </c:pt>
                <c:pt idx="3">
                  <c:v>184.79392000000001</c:v>
                </c:pt>
                <c:pt idx="4">
                  <c:v>145.28772000000001</c:v>
                </c:pt>
                <c:pt idx="5">
                  <c:v>130.87037000000001</c:v>
                </c:pt>
                <c:pt idx="6">
                  <c:v>132.45205999999999</c:v>
                </c:pt>
                <c:pt idx="7">
                  <c:v>139.50855000000001</c:v>
                </c:pt>
                <c:pt idx="8">
                  <c:v>195.32060999999999</c:v>
                </c:pt>
                <c:pt idx="9">
                  <c:v>256.02618999999999</c:v>
                </c:pt>
                <c:pt idx="10">
                  <c:v>267.77589999999998</c:v>
                </c:pt>
                <c:pt idx="11">
                  <c:v>223.38667000000001</c:v>
                </c:pt>
                <c:pt idx="12">
                  <c:v>230.26667</c:v>
                </c:pt>
                <c:pt idx="13">
                  <c:v>232.72667000000001</c:v>
                </c:pt>
                <c:pt idx="14">
                  <c:v>294.47500000000002</c:v>
                </c:pt>
                <c:pt idx="15">
                  <c:v>296.95</c:v>
                </c:pt>
                <c:pt idx="16">
                  <c:v>334.28</c:v>
                </c:pt>
                <c:pt idx="17">
                  <c:v>191.28969000000001</c:v>
                </c:pt>
                <c:pt idx="18">
                  <c:v>179.53189</c:v>
                </c:pt>
                <c:pt idx="19">
                  <c:v>200.31898000000001</c:v>
                </c:pt>
                <c:pt idx="20">
                  <c:v>198.61662999999999</c:v>
                </c:pt>
                <c:pt idx="21">
                  <c:v>267.34469999999999</c:v>
                </c:pt>
                <c:pt idx="22">
                  <c:v>247.48333</c:v>
                </c:pt>
                <c:pt idx="23">
                  <c:v>231.27500000000001</c:v>
                </c:pt>
                <c:pt idx="24">
                  <c:v>227.49167</c:v>
                </c:pt>
                <c:pt idx="25">
                  <c:v>216.4</c:v>
                </c:pt>
                <c:pt idx="26">
                  <c:v>195.70996</c:v>
                </c:pt>
                <c:pt idx="27">
                  <c:v>185.94936999999999</c:v>
                </c:pt>
                <c:pt idx="28">
                  <c:v>183.49663000000001</c:v>
                </c:pt>
                <c:pt idx="29">
                  <c:v>174.30435</c:v>
                </c:pt>
                <c:pt idx="30">
                  <c:v>188.74969999999999</c:v>
                </c:pt>
                <c:pt idx="31">
                  <c:v>189.43340000000001</c:v>
                </c:pt>
                <c:pt idx="32">
                  <c:v>208.37243000000001</c:v>
                </c:pt>
                <c:pt idx="33">
                  <c:v>278.49182000000002</c:v>
                </c:pt>
                <c:pt idx="34">
                  <c:v>241.99092999999999</c:v>
                </c:pt>
                <c:pt idx="35">
                  <c:v>266.34719999999999</c:v>
                </c:pt>
                <c:pt idx="36">
                  <c:v>271.86705000000001</c:v>
                </c:pt>
                <c:pt idx="37">
                  <c:v>241.42909</c:v>
                </c:pt>
                <c:pt idx="38">
                  <c:v>227.69204999999999</c:v>
                </c:pt>
                <c:pt idx="39">
                  <c:v>251.29606000000001</c:v>
                </c:pt>
                <c:pt idx="40">
                  <c:v>297.48842000000002</c:v>
                </c:pt>
                <c:pt idx="41">
                  <c:v>363.84715</c:v>
                </c:pt>
                <c:pt idx="42">
                  <c:v>350.05712</c:v>
                </c:pt>
                <c:pt idx="43">
                  <c:v>368.05</c:v>
                </c:pt>
                <c:pt idx="44">
                  <c:v>418.11338999999998</c:v>
                </c:pt>
                <c:pt idx="45">
                  <c:v>455.32450999999998</c:v>
                </c:pt>
                <c:pt idx="46">
                  <c:v>471.55628000000002</c:v>
                </c:pt>
                <c:pt idx="47">
                  <c:v>433.96606000000003</c:v>
                </c:pt>
                <c:pt idx="48">
                  <c:v>434.12623000000002</c:v>
                </c:pt>
                <c:pt idx="49">
                  <c:v>427.95609999999999</c:v>
                </c:pt>
                <c:pt idx="50">
                  <c:v>435.62828999999999</c:v>
                </c:pt>
                <c:pt idx="51">
                  <c:v>419.11581000000001</c:v>
                </c:pt>
                <c:pt idx="52">
                  <c:v>385.42678999999998</c:v>
                </c:pt>
                <c:pt idx="53">
                  <c:v>370.10151999999999</c:v>
                </c:pt>
                <c:pt idx="54">
                  <c:v>353.63333</c:v>
                </c:pt>
                <c:pt idx="55">
                  <c:v>369.87878000000001</c:v>
                </c:pt>
                <c:pt idx="56">
                  <c:v>360.62</c:v>
                </c:pt>
                <c:pt idx="57">
                  <c:v>348.61842000000001</c:v>
                </c:pt>
                <c:pt idx="58">
                  <c:v>344.10658000000001</c:v>
                </c:pt>
                <c:pt idx="59">
                  <c:v>325.81545999999997</c:v>
                </c:pt>
                <c:pt idx="60">
                  <c:v>327.20242000000002</c:v>
                </c:pt>
                <c:pt idx="61">
                  <c:v>319.42169000000001</c:v>
                </c:pt>
                <c:pt idx="62">
                  <c:v>323.37788999999998</c:v>
                </c:pt>
                <c:pt idx="63">
                  <c:v>326.72698000000003</c:v>
                </c:pt>
                <c:pt idx="64">
                  <c:v>307.13724999999999</c:v>
                </c:pt>
                <c:pt idx="65">
                  <c:v>280.98387000000002</c:v>
                </c:pt>
                <c:pt idx="66">
                  <c:v>263.63387999999998</c:v>
                </c:pt>
                <c:pt idx="67">
                  <c:v>266.23268000000002</c:v>
                </c:pt>
                <c:pt idx="68">
                  <c:v>274.8</c:v>
                </c:pt>
                <c:pt idx="69">
                  <c:v>254.17639</c:v>
                </c:pt>
                <c:pt idx="70">
                  <c:v>277.34048000000001</c:v>
                </c:pt>
                <c:pt idx="71">
                  <c:v>309.70069000000001</c:v>
                </c:pt>
                <c:pt idx="72">
                  <c:v>315.16458</c:v>
                </c:pt>
                <c:pt idx="73">
                  <c:v>361.11772000000002</c:v>
                </c:pt>
                <c:pt idx="74">
                  <c:v>381.11455000000001</c:v>
                </c:pt>
                <c:pt idx="75">
                  <c:v>368.29917999999998</c:v>
                </c:pt>
                <c:pt idx="76">
                  <c:v>349.90947999999997</c:v>
                </c:pt>
                <c:pt idx="77">
                  <c:v>366.28109999999998</c:v>
                </c:pt>
                <c:pt idx="78">
                  <c:v>328.88488999999998</c:v>
                </c:pt>
                <c:pt idx="79">
                  <c:v>365.40143999999998</c:v>
                </c:pt>
                <c:pt idx="80">
                  <c:v>406.39569</c:v>
                </c:pt>
                <c:pt idx="81">
                  <c:v>315.77499999999998</c:v>
                </c:pt>
                <c:pt idx="82">
                  <c:v>289.63333</c:v>
                </c:pt>
                <c:pt idx="83">
                  <c:v>287.13472999999999</c:v>
                </c:pt>
                <c:pt idx="84">
                  <c:v>280.3098</c:v>
                </c:pt>
                <c:pt idx="85">
                  <c:v>296.33046000000002</c:v>
                </c:pt>
                <c:pt idx="86">
                  <c:v>308.05592000000001</c:v>
                </c:pt>
                <c:pt idx="87">
                  <c:v>271.74396000000002</c:v>
                </c:pt>
                <c:pt idx="88">
                  <c:v>306.08107999999999</c:v>
                </c:pt>
                <c:pt idx="89">
                  <c:v>289.73613999999998</c:v>
                </c:pt>
                <c:pt idx="90">
                  <c:v>291.27507000000003</c:v>
                </c:pt>
                <c:pt idx="91">
                  <c:v>266.05703</c:v>
                </c:pt>
                <c:pt idx="92">
                  <c:v>235.11018999999999</c:v>
                </c:pt>
                <c:pt idx="93">
                  <c:v>262.01024999999998</c:v>
                </c:pt>
                <c:pt idx="94">
                  <c:v>287.98781000000002</c:v>
                </c:pt>
                <c:pt idx="95">
                  <c:v>563.45608000000004</c:v>
                </c:pt>
                <c:pt idx="96">
                  <c:v>642.03787999999997</c:v>
                </c:pt>
                <c:pt idx="97">
                  <c:v>585.26670000000001</c:v>
                </c:pt>
                <c:pt idx="98">
                  <c:v>475.69292999999999</c:v>
                </c:pt>
                <c:pt idx="99">
                  <c:v>452.03782000000001</c:v>
                </c:pt>
                <c:pt idx="100">
                  <c:v>418.90532000000002</c:v>
                </c:pt>
                <c:pt idx="101">
                  <c:v>408.53789999999998</c:v>
                </c:pt>
                <c:pt idx="102">
                  <c:v>390.29577999999998</c:v>
                </c:pt>
                <c:pt idx="103">
                  <c:v>357.79750000000001</c:v>
                </c:pt>
                <c:pt idx="104">
                  <c:v>302.20075000000003</c:v>
                </c:pt>
                <c:pt idx="105">
                  <c:v>345.59424000000001</c:v>
                </c:pt>
                <c:pt idx="106">
                  <c:v>340.08895000000001</c:v>
                </c:pt>
                <c:pt idx="107">
                  <c:v>353.24954000000002</c:v>
                </c:pt>
                <c:pt idx="108">
                  <c:v>344.14625999999998</c:v>
                </c:pt>
                <c:pt idx="109">
                  <c:v>343.58035000000001</c:v>
                </c:pt>
                <c:pt idx="110">
                  <c:v>341.12459999999999</c:v>
                </c:pt>
                <c:pt idx="111">
                  <c:v>384.01699000000002</c:v>
                </c:pt>
                <c:pt idx="112">
                  <c:v>376.22338000000002</c:v>
                </c:pt>
                <c:pt idx="113">
                  <c:v>358.01668999999998</c:v>
                </c:pt>
                <c:pt idx="114">
                  <c:v>377.81407999999999</c:v>
                </c:pt>
                <c:pt idx="115">
                  <c:v>376.89832999999999</c:v>
                </c:pt>
                <c:pt idx="116">
                  <c:v>394.73806999999999</c:v>
                </c:pt>
                <c:pt idx="117">
                  <c:v>297.96812</c:v>
                </c:pt>
                <c:pt idx="118">
                  <c:v>315.56063</c:v>
                </c:pt>
                <c:pt idx="119">
                  <c:v>306.82713000000001</c:v>
                </c:pt>
                <c:pt idx="120">
                  <c:v>290.85932000000003</c:v>
                </c:pt>
                <c:pt idx="121">
                  <c:v>353.04863999999998</c:v>
                </c:pt>
                <c:pt idx="122">
                  <c:v>372.02965</c:v>
                </c:pt>
                <c:pt idx="123">
                  <c:v>444.15944000000002</c:v>
                </c:pt>
                <c:pt idx="124">
                  <c:v>354.96751</c:v>
                </c:pt>
                <c:pt idx="125">
                  <c:v>379.57943999999998</c:v>
                </c:pt>
                <c:pt idx="126">
                  <c:v>403.14211</c:v>
                </c:pt>
                <c:pt idx="127">
                  <c:v>321.89906000000002</c:v>
                </c:pt>
                <c:pt idx="128">
                  <c:v>313.17676</c:v>
                </c:pt>
                <c:pt idx="129">
                  <c:v>322.34487999999999</c:v>
                </c:pt>
                <c:pt idx="130">
                  <c:v>298.98372999999998</c:v>
                </c:pt>
                <c:pt idx="131">
                  <c:v>339.18750999999997</c:v>
                </c:pt>
                <c:pt idx="132">
                  <c:v>366.39785999999998</c:v>
                </c:pt>
                <c:pt idx="133">
                  <c:v>378.78712999999999</c:v>
                </c:pt>
                <c:pt idx="134">
                  <c:v>339.11104999999998</c:v>
                </c:pt>
                <c:pt idx="135">
                  <c:v>298.30211000000003</c:v>
                </c:pt>
                <c:pt idx="136">
                  <c:v>275.64402000000001</c:v>
                </c:pt>
                <c:pt idx="137">
                  <c:v>274.61385000000001</c:v>
                </c:pt>
                <c:pt idx="138">
                  <c:v>347.71974999999998</c:v>
                </c:pt>
                <c:pt idx="139">
                  <c:v>310.43700000000001</c:v>
                </c:pt>
                <c:pt idx="140">
                  <c:v>276.62972000000002</c:v>
                </c:pt>
                <c:pt idx="141">
                  <c:v>287.22703999999999</c:v>
                </c:pt>
                <c:pt idx="142">
                  <c:v>295.94785999999999</c:v>
                </c:pt>
                <c:pt idx="143">
                  <c:v>291.70386000000002</c:v>
                </c:pt>
                <c:pt idx="144">
                  <c:v>296.13693999999998</c:v>
                </c:pt>
                <c:pt idx="145">
                  <c:v>273.01674000000003</c:v>
                </c:pt>
                <c:pt idx="146">
                  <c:v>272.83643000000001</c:v>
                </c:pt>
                <c:pt idx="147">
                  <c:v>251.82827</c:v>
                </c:pt>
                <c:pt idx="148">
                  <c:v>261.40255999999999</c:v>
                </c:pt>
                <c:pt idx="149">
                  <c:v>249.81554</c:v>
                </c:pt>
                <c:pt idx="150">
                  <c:v>235.45908</c:v>
                </c:pt>
                <c:pt idx="151">
                  <c:v>267.1472</c:v>
                </c:pt>
                <c:pt idx="152">
                  <c:v>294.80961000000002</c:v>
                </c:pt>
                <c:pt idx="153">
                  <c:v>311.88159000000002</c:v>
                </c:pt>
                <c:pt idx="154">
                  <c:v>353.00243999999998</c:v>
                </c:pt>
                <c:pt idx="155">
                  <c:v>405.51794000000001</c:v>
                </c:pt>
                <c:pt idx="156">
                  <c:v>489.71956</c:v>
                </c:pt>
              </c:numCache>
            </c:numRef>
          </c:val>
          <c:extLst>
            <c:ext xmlns:c16="http://schemas.microsoft.com/office/drawing/2014/chart" uri="{C3380CC4-5D6E-409C-BE32-E72D297353CC}">
              <c16:uniqueId val="{00000002-BCE7-455A-BE9F-F11FE22EAB18}"/>
            </c:ext>
          </c:extLst>
        </c:ser>
        <c:ser>
          <c:idx val="5"/>
          <c:order val="6"/>
          <c:tx>
            <c:strRef>
              <c:f>'Figure 1.12'!$U$2</c:f>
              <c:strCache>
                <c:ptCount val="1"/>
                <c:pt idx="0">
                  <c:v>High debt, 25th–75th percentiles</c:v>
                </c:pt>
              </c:strCache>
            </c:strRef>
          </c:tx>
          <c:spPr>
            <a:solidFill>
              <a:srgbClr val="FFB3C3">
                <a:alpha val="20000"/>
              </a:srgbClr>
            </a:solidFill>
            <a:ln>
              <a:noFill/>
            </a:ln>
          </c:spPr>
          <c:cat>
            <c:strRef>
              <c:f>'Figure 1.12'!$O$6:$O$162</c:f>
              <c:strCache>
                <c:ptCount val="142"/>
                <c:pt idx="0">
                  <c:v>2012</c:v>
                </c:pt>
                <c:pt idx="9">
                  <c:v>13</c:v>
                </c:pt>
                <c:pt idx="21">
                  <c:v>14</c:v>
                </c:pt>
                <c:pt idx="33">
                  <c:v>15</c:v>
                </c:pt>
                <c:pt idx="45">
                  <c:v>16</c:v>
                </c:pt>
                <c:pt idx="57">
                  <c:v>17</c:v>
                </c:pt>
                <c:pt idx="69">
                  <c:v>18</c:v>
                </c:pt>
                <c:pt idx="81">
                  <c:v>19</c:v>
                </c:pt>
                <c:pt idx="93">
                  <c:v>20</c:v>
                </c:pt>
                <c:pt idx="105">
                  <c:v>21</c:v>
                </c:pt>
                <c:pt idx="117">
                  <c:v>22</c:v>
                </c:pt>
                <c:pt idx="129">
                  <c:v>23</c:v>
                </c:pt>
                <c:pt idx="141">
                  <c:v>24</c:v>
                </c:pt>
              </c:strCache>
            </c:strRef>
          </c:cat>
          <c:val>
            <c:numRef>
              <c:f>'Figure 1.12'!$U$6:$U$162</c:f>
              <c:numCache>
                <c:formatCode>General</c:formatCode>
                <c:ptCount val="157"/>
                <c:pt idx="0">
                  <c:v>338.17744999999996</c:v>
                </c:pt>
                <c:pt idx="1">
                  <c:v>340.32850999999994</c:v>
                </c:pt>
                <c:pt idx="2">
                  <c:v>350.07053999999994</c:v>
                </c:pt>
                <c:pt idx="3">
                  <c:v>336.14775000000003</c:v>
                </c:pt>
                <c:pt idx="4">
                  <c:v>345.61227999999994</c:v>
                </c:pt>
                <c:pt idx="5">
                  <c:v>360.35463000000004</c:v>
                </c:pt>
                <c:pt idx="6">
                  <c:v>356.87293999999997</c:v>
                </c:pt>
                <c:pt idx="7">
                  <c:v>352.93144999999998</c:v>
                </c:pt>
                <c:pt idx="8">
                  <c:v>264.44605999999999</c:v>
                </c:pt>
                <c:pt idx="9">
                  <c:v>176.94881000000004</c:v>
                </c:pt>
                <c:pt idx="10">
                  <c:v>195.72827000000001</c:v>
                </c:pt>
                <c:pt idx="11">
                  <c:v>217.05332999999999</c:v>
                </c:pt>
                <c:pt idx="12">
                  <c:v>212.93332999999998</c:v>
                </c:pt>
                <c:pt idx="13">
                  <c:v>202.87786</c:v>
                </c:pt>
                <c:pt idx="14">
                  <c:v>149.19999999999999</c:v>
                </c:pt>
                <c:pt idx="15">
                  <c:v>149.69166999999999</c:v>
                </c:pt>
                <c:pt idx="16">
                  <c:v>164.44667000000004</c:v>
                </c:pt>
                <c:pt idx="17">
                  <c:v>328.17698000000001</c:v>
                </c:pt>
                <c:pt idx="18">
                  <c:v>314.04310999999996</c:v>
                </c:pt>
                <c:pt idx="19">
                  <c:v>283.28102000000001</c:v>
                </c:pt>
                <c:pt idx="20">
                  <c:v>276.83337</c:v>
                </c:pt>
                <c:pt idx="21">
                  <c:v>305.08948999999996</c:v>
                </c:pt>
                <c:pt idx="22">
                  <c:v>342.74409000000003</c:v>
                </c:pt>
                <c:pt idx="23">
                  <c:v>305.61289999999997</c:v>
                </c:pt>
                <c:pt idx="24">
                  <c:v>254.86058000000003</c:v>
                </c:pt>
                <c:pt idx="25">
                  <c:v>267.28584000000001</c:v>
                </c:pt>
                <c:pt idx="26">
                  <c:v>277.39588000000003</c:v>
                </c:pt>
                <c:pt idx="27">
                  <c:v>286.66622999999998</c:v>
                </c:pt>
                <c:pt idx="28">
                  <c:v>271.74117000000001</c:v>
                </c:pt>
                <c:pt idx="29">
                  <c:v>254.87133999999998</c:v>
                </c:pt>
                <c:pt idx="30">
                  <c:v>359.49030000000005</c:v>
                </c:pt>
                <c:pt idx="31">
                  <c:v>300.01236999999998</c:v>
                </c:pt>
                <c:pt idx="32">
                  <c:v>304.50608999999997</c:v>
                </c:pt>
                <c:pt idx="33">
                  <c:v>334.74151000000001</c:v>
                </c:pt>
                <c:pt idx="34">
                  <c:v>311.45907000000005</c:v>
                </c:pt>
                <c:pt idx="35">
                  <c:v>256.75993999999997</c:v>
                </c:pt>
                <c:pt idx="36">
                  <c:v>256.93190999999996</c:v>
                </c:pt>
                <c:pt idx="37">
                  <c:v>260.67091000000005</c:v>
                </c:pt>
                <c:pt idx="38">
                  <c:v>286.65579000000002</c:v>
                </c:pt>
                <c:pt idx="39">
                  <c:v>276.29894999999999</c:v>
                </c:pt>
                <c:pt idx="40">
                  <c:v>263.16775999999993</c:v>
                </c:pt>
                <c:pt idx="41">
                  <c:v>177.62366000000003</c:v>
                </c:pt>
                <c:pt idx="42">
                  <c:v>206.48196999999999</c:v>
                </c:pt>
                <c:pt idx="43">
                  <c:v>199.24965000000003</c:v>
                </c:pt>
                <c:pt idx="44">
                  <c:v>188.33661000000006</c:v>
                </c:pt>
                <c:pt idx="45">
                  <c:v>306.99290000000002</c:v>
                </c:pt>
                <c:pt idx="46">
                  <c:v>403.06971999999996</c:v>
                </c:pt>
                <c:pt idx="47">
                  <c:v>353.54644000000002</c:v>
                </c:pt>
                <c:pt idx="48">
                  <c:v>325.40730000000002</c:v>
                </c:pt>
                <c:pt idx="49">
                  <c:v>323.03747999999996</c:v>
                </c:pt>
                <c:pt idx="50">
                  <c:v>314.10589000000004</c:v>
                </c:pt>
                <c:pt idx="51">
                  <c:v>253.44065000000001</c:v>
                </c:pt>
                <c:pt idx="52">
                  <c:v>263.78884000000005</c:v>
                </c:pt>
                <c:pt idx="53">
                  <c:v>289.74483000000004</c:v>
                </c:pt>
                <c:pt idx="54">
                  <c:v>278.56667000000004</c:v>
                </c:pt>
                <c:pt idx="55">
                  <c:v>316.26496999999995</c:v>
                </c:pt>
                <c:pt idx="56">
                  <c:v>302.46500000000003</c:v>
                </c:pt>
                <c:pt idx="57">
                  <c:v>259.22097999999994</c:v>
                </c:pt>
                <c:pt idx="58">
                  <c:v>254.09811000000002</c:v>
                </c:pt>
                <c:pt idx="59">
                  <c:v>208.63308999999998</c:v>
                </c:pt>
                <c:pt idx="60">
                  <c:v>249.78514999999999</c:v>
                </c:pt>
                <c:pt idx="61">
                  <c:v>227.58587999999997</c:v>
                </c:pt>
                <c:pt idx="62">
                  <c:v>219.77701000000002</c:v>
                </c:pt>
                <c:pt idx="63">
                  <c:v>218.84452999999996</c:v>
                </c:pt>
                <c:pt idx="64">
                  <c:v>214.41634999999997</c:v>
                </c:pt>
                <c:pt idx="65">
                  <c:v>197.11613</c:v>
                </c:pt>
                <c:pt idx="66">
                  <c:v>172.61312000000004</c:v>
                </c:pt>
                <c:pt idx="67">
                  <c:v>181.65823</c:v>
                </c:pt>
                <c:pt idx="68">
                  <c:v>144.10879999999997</c:v>
                </c:pt>
                <c:pt idx="69">
                  <c:v>145.40360999999999</c:v>
                </c:pt>
                <c:pt idx="70">
                  <c:v>139.61451999999997</c:v>
                </c:pt>
                <c:pt idx="71">
                  <c:v>128.65706999999998</c:v>
                </c:pt>
                <c:pt idx="72">
                  <c:v>117.53913999999997</c:v>
                </c:pt>
                <c:pt idx="73">
                  <c:v>135.99439999999998</c:v>
                </c:pt>
                <c:pt idx="74">
                  <c:v>159.18328999999994</c:v>
                </c:pt>
                <c:pt idx="75">
                  <c:v>199.86873000000003</c:v>
                </c:pt>
                <c:pt idx="76">
                  <c:v>201.44657000000001</c:v>
                </c:pt>
                <c:pt idx="77">
                  <c:v>165.28378000000004</c:v>
                </c:pt>
                <c:pt idx="78">
                  <c:v>227.80062000000004</c:v>
                </c:pt>
                <c:pt idx="79">
                  <c:v>259.52447000000006</c:v>
                </c:pt>
                <c:pt idx="80">
                  <c:v>301.75430999999998</c:v>
                </c:pt>
                <c:pt idx="81">
                  <c:v>366.35354000000007</c:v>
                </c:pt>
                <c:pt idx="82">
                  <c:v>380.49659999999994</c:v>
                </c:pt>
                <c:pt idx="83">
                  <c:v>430.84413000000006</c:v>
                </c:pt>
                <c:pt idx="84">
                  <c:v>371.01306</c:v>
                </c:pt>
                <c:pt idx="85">
                  <c:v>350.62667999999996</c:v>
                </c:pt>
                <c:pt idx="86">
                  <c:v>323.30494999999996</c:v>
                </c:pt>
                <c:pt idx="87">
                  <c:v>242.53603999999996</c:v>
                </c:pt>
                <c:pt idx="88">
                  <c:v>413.70087000000007</c:v>
                </c:pt>
                <c:pt idx="89">
                  <c:v>417.13031999999998</c:v>
                </c:pt>
                <c:pt idx="90">
                  <c:v>439.65846999999997</c:v>
                </c:pt>
                <c:pt idx="91">
                  <c:v>430.73663000000005</c:v>
                </c:pt>
                <c:pt idx="92">
                  <c:v>429.56907999999999</c:v>
                </c:pt>
                <c:pt idx="93">
                  <c:v>341.72975000000002</c:v>
                </c:pt>
                <c:pt idx="94">
                  <c:v>345.20303999999993</c:v>
                </c:pt>
                <c:pt idx="95">
                  <c:v>820.1782199999999</c:v>
                </c:pt>
                <c:pt idx="96">
                  <c:v>762.81651999999997</c:v>
                </c:pt>
                <c:pt idx="97">
                  <c:v>1177.1021999999998</c:v>
                </c:pt>
                <c:pt idx="98">
                  <c:v>785.95407</c:v>
                </c:pt>
                <c:pt idx="99">
                  <c:v>634.02548000000002</c:v>
                </c:pt>
                <c:pt idx="100">
                  <c:v>632.68377999999984</c:v>
                </c:pt>
                <c:pt idx="101">
                  <c:v>658.05739999999992</c:v>
                </c:pt>
                <c:pt idx="102">
                  <c:v>707.89722000000006</c:v>
                </c:pt>
                <c:pt idx="103">
                  <c:v>652.7242</c:v>
                </c:pt>
                <c:pt idx="104">
                  <c:v>628.44940999999994</c:v>
                </c:pt>
                <c:pt idx="105">
                  <c:v>589.16405999999995</c:v>
                </c:pt>
                <c:pt idx="106">
                  <c:v>561.74105000000009</c:v>
                </c:pt>
                <c:pt idx="107">
                  <c:v>711.87526000000003</c:v>
                </c:pt>
                <c:pt idx="108">
                  <c:v>569.54919000000007</c:v>
                </c:pt>
                <c:pt idx="109">
                  <c:v>586.53709000000003</c:v>
                </c:pt>
                <c:pt idx="110">
                  <c:v>580.17565000000002</c:v>
                </c:pt>
                <c:pt idx="111">
                  <c:v>657.88100999999983</c:v>
                </c:pt>
                <c:pt idx="112">
                  <c:v>743.13252</c:v>
                </c:pt>
                <c:pt idx="113">
                  <c:v>874.0158100000001</c:v>
                </c:pt>
                <c:pt idx="114">
                  <c:v>1110.0773199999999</c:v>
                </c:pt>
                <c:pt idx="115">
                  <c:v>1068.2354700000001</c:v>
                </c:pt>
                <c:pt idx="116">
                  <c:v>1153.0483300000001</c:v>
                </c:pt>
                <c:pt idx="117">
                  <c:v>1296.9662800000001</c:v>
                </c:pt>
                <c:pt idx="118">
                  <c:v>1294.2605700000001</c:v>
                </c:pt>
                <c:pt idx="119">
                  <c:v>1564.9506700000002</c:v>
                </c:pt>
                <c:pt idx="120">
                  <c:v>1490.9471799999999</c:v>
                </c:pt>
                <c:pt idx="121">
                  <c:v>1593.05376</c:v>
                </c:pt>
                <c:pt idx="122">
                  <c:v>1935.9104499999999</c:v>
                </c:pt>
                <c:pt idx="123">
                  <c:v>2762.9510599999999</c:v>
                </c:pt>
                <c:pt idx="124">
                  <c:v>2185.2106899999999</c:v>
                </c:pt>
                <c:pt idx="125">
                  <c:v>2274.6819599999999</c:v>
                </c:pt>
                <c:pt idx="126">
                  <c:v>2729.3856900000001</c:v>
                </c:pt>
                <c:pt idx="127">
                  <c:v>2956.9118399999998</c:v>
                </c:pt>
                <c:pt idx="128">
                  <c:v>2825.87664</c:v>
                </c:pt>
                <c:pt idx="129">
                  <c:v>2294.7021199999999</c:v>
                </c:pt>
                <c:pt idx="130">
                  <c:v>2320.6791699999999</c:v>
                </c:pt>
                <c:pt idx="131">
                  <c:v>2561.1373899999999</c:v>
                </c:pt>
                <c:pt idx="132">
                  <c:v>2840.2009400000002</c:v>
                </c:pt>
                <c:pt idx="133">
                  <c:v>2444.46297</c:v>
                </c:pt>
                <c:pt idx="134">
                  <c:v>2214.0913500000001</c:v>
                </c:pt>
                <c:pt idx="135">
                  <c:v>1908.7660900000001</c:v>
                </c:pt>
                <c:pt idx="136">
                  <c:v>1940.1757800000003</c:v>
                </c:pt>
                <c:pt idx="137">
                  <c:v>2006.9267499999999</c:v>
                </c:pt>
                <c:pt idx="138">
                  <c:v>2045.9712499999998</c:v>
                </c:pt>
                <c:pt idx="139">
                  <c:v>2062.2769000000003</c:v>
                </c:pt>
                <c:pt idx="140">
                  <c:v>1877.0033800000001</c:v>
                </c:pt>
                <c:pt idx="141">
                  <c:v>1859.1956600000001</c:v>
                </c:pt>
                <c:pt idx="142">
                  <c:v>1644.7039400000001</c:v>
                </c:pt>
                <c:pt idx="143">
                  <c:v>1351.6259399999999</c:v>
                </c:pt>
                <c:pt idx="144">
                  <c:v>1075.8114599999999</c:v>
                </c:pt>
                <c:pt idx="145">
                  <c:v>1136.77836</c:v>
                </c:pt>
                <c:pt idx="146">
                  <c:v>1247.37057</c:v>
                </c:pt>
                <c:pt idx="147">
                  <c:v>1358.1552300000001</c:v>
                </c:pt>
                <c:pt idx="148">
                  <c:v>1348.87264</c:v>
                </c:pt>
                <c:pt idx="149">
                  <c:v>1091.6892599999999</c:v>
                </c:pt>
                <c:pt idx="150">
                  <c:v>774.79201999999998</c:v>
                </c:pt>
                <c:pt idx="151">
                  <c:v>621.69492000000002</c:v>
                </c:pt>
                <c:pt idx="152">
                  <c:v>557.01168999999993</c:v>
                </c:pt>
                <c:pt idx="153">
                  <c:v>492.52804999999995</c:v>
                </c:pt>
                <c:pt idx="154">
                  <c:v>400.25705000000005</c:v>
                </c:pt>
                <c:pt idx="155">
                  <c:v>432.19144999999997</c:v>
                </c:pt>
                <c:pt idx="156">
                  <c:v>603.80834000000004</c:v>
                </c:pt>
              </c:numCache>
            </c:numRef>
          </c:val>
          <c:extLst>
            <c:ext xmlns:c16="http://schemas.microsoft.com/office/drawing/2014/chart" uri="{C3380CC4-5D6E-409C-BE32-E72D297353CC}">
              <c16:uniqueId val="{00000003-BCE7-455A-BE9F-F11FE22EAB18}"/>
            </c:ext>
          </c:extLst>
        </c:ser>
        <c:dLbls>
          <c:showLegendKey val="0"/>
          <c:showVal val="0"/>
          <c:showCatName val="0"/>
          <c:showSerName val="0"/>
          <c:showPercent val="0"/>
          <c:showBubbleSize val="0"/>
        </c:dLbls>
        <c:axId val="1146480704"/>
        <c:axId val="2107379567"/>
      </c:areaChart>
      <c:lineChart>
        <c:grouping val="standard"/>
        <c:varyColors val="0"/>
        <c:ser>
          <c:idx val="2"/>
          <c:order val="4"/>
          <c:tx>
            <c:strRef>
              <c:f>'Figure 1.12'!$S$2</c:f>
              <c:strCache>
                <c:ptCount val="1"/>
                <c:pt idx="0">
                  <c:v>Low debt, median</c:v>
                </c:pt>
              </c:strCache>
            </c:strRef>
          </c:tx>
          <c:spPr>
            <a:ln w="38100">
              <a:solidFill>
                <a:srgbClr val="548235"/>
              </a:solidFill>
            </a:ln>
          </c:spPr>
          <c:marker>
            <c:symbol val="none"/>
          </c:marker>
          <c:cat>
            <c:strRef>
              <c:f>'Figure 1.12'!$O$3:$O$143</c:f>
              <c:strCache>
                <c:ptCount val="133"/>
                <c:pt idx="3">
                  <c:v>2012</c:v>
                </c:pt>
                <c:pt idx="12">
                  <c:v>13</c:v>
                </c:pt>
                <c:pt idx="24">
                  <c:v>14</c:v>
                </c:pt>
                <c:pt idx="36">
                  <c:v>15</c:v>
                </c:pt>
                <c:pt idx="48">
                  <c:v>16</c:v>
                </c:pt>
                <c:pt idx="60">
                  <c:v>17</c:v>
                </c:pt>
                <c:pt idx="72">
                  <c:v>18</c:v>
                </c:pt>
                <c:pt idx="84">
                  <c:v>19</c:v>
                </c:pt>
                <c:pt idx="96">
                  <c:v>20</c:v>
                </c:pt>
                <c:pt idx="108">
                  <c:v>21</c:v>
                </c:pt>
                <c:pt idx="120">
                  <c:v>22</c:v>
                </c:pt>
                <c:pt idx="132">
                  <c:v>23</c:v>
                </c:pt>
              </c:strCache>
            </c:strRef>
          </c:cat>
          <c:val>
            <c:numRef>
              <c:f>'Figure 1.12'!$S$6:$S$162</c:f>
              <c:numCache>
                <c:formatCode>General</c:formatCode>
                <c:ptCount val="157"/>
                <c:pt idx="0">
                  <c:v>229.14123000000001</c:v>
                </c:pt>
                <c:pt idx="1">
                  <c:v>239.80901</c:v>
                </c:pt>
                <c:pt idx="2">
                  <c:v>305.77184999999997</c:v>
                </c:pt>
                <c:pt idx="3">
                  <c:v>281.08936999999997</c:v>
                </c:pt>
                <c:pt idx="4">
                  <c:v>250.28</c:v>
                </c:pt>
                <c:pt idx="5">
                  <c:v>244.77500000000001</c:v>
                </c:pt>
                <c:pt idx="6">
                  <c:v>237.375</c:v>
                </c:pt>
                <c:pt idx="7">
                  <c:v>254.44</c:v>
                </c:pt>
                <c:pt idx="8">
                  <c:v>252.61875000000001</c:v>
                </c:pt>
                <c:pt idx="9">
                  <c:v>189.26719</c:v>
                </c:pt>
                <c:pt idx="10">
                  <c:v>196.6317</c:v>
                </c:pt>
                <c:pt idx="11">
                  <c:v>211.43</c:v>
                </c:pt>
                <c:pt idx="12">
                  <c:v>208.23750000000001</c:v>
                </c:pt>
                <c:pt idx="13">
                  <c:v>231.35</c:v>
                </c:pt>
                <c:pt idx="14">
                  <c:v>277.91250000000002</c:v>
                </c:pt>
                <c:pt idx="15">
                  <c:v>274.27499999999998</c:v>
                </c:pt>
                <c:pt idx="16">
                  <c:v>279.10000000000002</c:v>
                </c:pt>
                <c:pt idx="17">
                  <c:v>285.125</c:v>
                </c:pt>
                <c:pt idx="18">
                  <c:v>267.98750000000001</c:v>
                </c:pt>
                <c:pt idx="19">
                  <c:v>267</c:v>
                </c:pt>
                <c:pt idx="20">
                  <c:v>255.98750000000001</c:v>
                </c:pt>
                <c:pt idx="21">
                  <c:v>266.09714000000002</c:v>
                </c:pt>
                <c:pt idx="22">
                  <c:v>243.90615</c:v>
                </c:pt>
                <c:pt idx="23">
                  <c:v>228.35</c:v>
                </c:pt>
                <c:pt idx="24">
                  <c:v>220.06711000000001</c:v>
                </c:pt>
                <c:pt idx="25">
                  <c:v>211.745</c:v>
                </c:pt>
                <c:pt idx="26">
                  <c:v>191.89716999999999</c:v>
                </c:pt>
                <c:pt idx="27">
                  <c:v>198.22349</c:v>
                </c:pt>
                <c:pt idx="28">
                  <c:v>219.19499999999999</c:v>
                </c:pt>
                <c:pt idx="29">
                  <c:v>195.56874999999999</c:v>
                </c:pt>
                <c:pt idx="30">
                  <c:v>222.685</c:v>
                </c:pt>
                <c:pt idx="31">
                  <c:v>216.28749999999999</c:v>
                </c:pt>
                <c:pt idx="32">
                  <c:v>276.47500000000002</c:v>
                </c:pt>
                <c:pt idx="33">
                  <c:v>290.98667</c:v>
                </c:pt>
                <c:pt idx="34">
                  <c:v>261.65832999999998</c:v>
                </c:pt>
                <c:pt idx="35">
                  <c:v>270.55</c:v>
                </c:pt>
                <c:pt idx="36">
                  <c:v>256.32499999999999</c:v>
                </c:pt>
                <c:pt idx="37">
                  <c:v>226.34</c:v>
                </c:pt>
                <c:pt idx="38">
                  <c:v>225.25636</c:v>
                </c:pt>
                <c:pt idx="39">
                  <c:v>244.74</c:v>
                </c:pt>
                <c:pt idx="40">
                  <c:v>288.6875</c:v>
                </c:pt>
                <c:pt idx="41">
                  <c:v>282.6875</c:v>
                </c:pt>
                <c:pt idx="42">
                  <c:v>294.88799999999998</c:v>
                </c:pt>
                <c:pt idx="43">
                  <c:v>260.45999999999998</c:v>
                </c:pt>
                <c:pt idx="44">
                  <c:v>275.01</c:v>
                </c:pt>
                <c:pt idx="45">
                  <c:v>299.84800000000001</c:v>
                </c:pt>
                <c:pt idx="46">
                  <c:v>319.76</c:v>
                </c:pt>
                <c:pt idx="47">
                  <c:v>272.85000000000002</c:v>
                </c:pt>
                <c:pt idx="48">
                  <c:v>250.57333</c:v>
                </c:pt>
                <c:pt idx="49">
                  <c:v>270.82499999999999</c:v>
                </c:pt>
                <c:pt idx="50">
                  <c:v>270.84667000000002</c:v>
                </c:pt>
                <c:pt idx="51">
                  <c:v>240.39155</c:v>
                </c:pt>
                <c:pt idx="52">
                  <c:v>222.13749999999999</c:v>
                </c:pt>
                <c:pt idx="53">
                  <c:v>215.99744000000001</c:v>
                </c:pt>
                <c:pt idx="54">
                  <c:v>203.42474000000001</c:v>
                </c:pt>
                <c:pt idx="55">
                  <c:v>215.11807999999999</c:v>
                </c:pt>
                <c:pt idx="56">
                  <c:v>200.57047</c:v>
                </c:pt>
                <c:pt idx="57">
                  <c:v>185.86500000000001</c:v>
                </c:pt>
                <c:pt idx="58">
                  <c:v>188.00465</c:v>
                </c:pt>
                <c:pt idx="59">
                  <c:v>178.77199999999999</c:v>
                </c:pt>
                <c:pt idx="60">
                  <c:v>173.99</c:v>
                </c:pt>
                <c:pt idx="61">
                  <c:v>178.565</c:v>
                </c:pt>
                <c:pt idx="62">
                  <c:v>177.62799999999999</c:v>
                </c:pt>
                <c:pt idx="63">
                  <c:v>174.26</c:v>
                </c:pt>
                <c:pt idx="64">
                  <c:v>165.32</c:v>
                </c:pt>
                <c:pt idx="65">
                  <c:v>150.976</c:v>
                </c:pt>
                <c:pt idx="66">
                  <c:v>143.82407000000001</c:v>
                </c:pt>
                <c:pt idx="67">
                  <c:v>144.83467999999999</c:v>
                </c:pt>
                <c:pt idx="68">
                  <c:v>138.66145</c:v>
                </c:pt>
                <c:pt idx="69">
                  <c:v>121.15980999999999</c:v>
                </c:pt>
                <c:pt idx="70">
                  <c:v>129.27588</c:v>
                </c:pt>
                <c:pt idx="71">
                  <c:v>142.64085</c:v>
                </c:pt>
                <c:pt idx="72">
                  <c:v>143.76661999999999</c:v>
                </c:pt>
                <c:pt idx="73">
                  <c:v>162.88007999999999</c:v>
                </c:pt>
                <c:pt idx="74">
                  <c:v>177.74508</c:v>
                </c:pt>
                <c:pt idx="75">
                  <c:v>167.12195</c:v>
                </c:pt>
                <c:pt idx="76">
                  <c:v>176.59369000000001</c:v>
                </c:pt>
                <c:pt idx="77">
                  <c:v>176.08750000000001</c:v>
                </c:pt>
                <c:pt idx="78">
                  <c:v>174.91768999999999</c:v>
                </c:pt>
                <c:pt idx="79">
                  <c:v>186.92133999999999</c:v>
                </c:pt>
                <c:pt idx="80">
                  <c:v>195.16941</c:v>
                </c:pt>
                <c:pt idx="81">
                  <c:v>172.61018999999999</c:v>
                </c:pt>
                <c:pt idx="82">
                  <c:v>165.56388000000001</c:v>
                </c:pt>
                <c:pt idx="83">
                  <c:v>163.50660999999999</c:v>
                </c:pt>
                <c:pt idx="84">
                  <c:v>156.65835000000001</c:v>
                </c:pt>
                <c:pt idx="85">
                  <c:v>168.99062000000001</c:v>
                </c:pt>
                <c:pt idx="86">
                  <c:v>181.08501000000001</c:v>
                </c:pt>
                <c:pt idx="87">
                  <c:v>166.28507999999999</c:v>
                </c:pt>
                <c:pt idx="88">
                  <c:v>184.14252999999999</c:v>
                </c:pt>
                <c:pt idx="89">
                  <c:v>159.52661000000001</c:v>
                </c:pt>
                <c:pt idx="90">
                  <c:v>148.6875</c:v>
                </c:pt>
                <c:pt idx="91">
                  <c:v>138.04746</c:v>
                </c:pt>
                <c:pt idx="92">
                  <c:v>118.98885</c:v>
                </c:pt>
                <c:pt idx="93">
                  <c:v>156.22783999999999</c:v>
                </c:pt>
                <c:pt idx="94">
                  <c:v>160.34652</c:v>
                </c:pt>
                <c:pt idx="95">
                  <c:v>398.45</c:v>
                </c:pt>
                <c:pt idx="96">
                  <c:v>360.04545000000002</c:v>
                </c:pt>
                <c:pt idx="97">
                  <c:v>354.16099000000003</c:v>
                </c:pt>
                <c:pt idx="98">
                  <c:v>291.85933999999997</c:v>
                </c:pt>
                <c:pt idx="99">
                  <c:v>274.66144000000003</c:v>
                </c:pt>
                <c:pt idx="100">
                  <c:v>229.57534999999999</c:v>
                </c:pt>
                <c:pt idx="101">
                  <c:v>244.79336000000001</c:v>
                </c:pt>
                <c:pt idx="102">
                  <c:v>223.28304</c:v>
                </c:pt>
                <c:pt idx="103">
                  <c:v>200.94432</c:v>
                </c:pt>
                <c:pt idx="104">
                  <c:v>181.19716</c:v>
                </c:pt>
                <c:pt idx="105">
                  <c:v>176.81469000000001</c:v>
                </c:pt>
                <c:pt idx="106">
                  <c:v>182.20245</c:v>
                </c:pt>
                <c:pt idx="107">
                  <c:v>198.94722999999999</c:v>
                </c:pt>
                <c:pt idx="108">
                  <c:v>184.88682</c:v>
                </c:pt>
                <c:pt idx="109">
                  <c:v>183.68233000000001</c:v>
                </c:pt>
                <c:pt idx="110">
                  <c:v>171.80032</c:v>
                </c:pt>
                <c:pt idx="111">
                  <c:v>184.12037000000001</c:v>
                </c:pt>
                <c:pt idx="112">
                  <c:v>193.19884999999999</c:v>
                </c:pt>
                <c:pt idx="113">
                  <c:v>181.38055</c:v>
                </c:pt>
                <c:pt idx="114">
                  <c:v>205.8938</c:v>
                </c:pt>
                <c:pt idx="115">
                  <c:v>207.80139</c:v>
                </c:pt>
                <c:pt idx="116">
                  <c:v>202.01796999999999</c:v>
                </c:pt>
                <c:pt idx="117">
                  <c:v>190.87216000000001</c:v>
                </c:pt>
                <c:pt idx="118">
                  <c:v>239.14143999999999</c:v>
                </c:pt>
                <c:pt idx="119">
                  <c:v>281.81659999999999</c:v>
                </c:pt>
                <c:pt idx="120">
                  <c:v>233.32837000000001</c:v>
                </c:pt>
                <c:pt idx="121">
                  <c:v>286.18952000000002</c:v>
                </c:pt>
                <c:pt idx="122">
                  <c:v>293.60007999999999</c:v>
                </c:pt>
                <c:pt idx="123">
                  <c:v>332.83730000000003</c:v>
                </c:pt>
                <c:pt idx="124">
                  <c:v>245.22550000000001</c:v>
                </c:pt>
                <c:pt idx="125">
                  <c:v>266.18349000000001</c:v>
                </c:pt>
                <c:pt idx="126">
                  <c:v>287.79926</c:v>
                </c:pt>
                <c:pt idx="127">
                  <c:v>232.85656</c:v>
                </c:pt>
                <c:pt idx="128">
                  <c:v>198.57096999999999</c:v>
                </c:pt>
                <c:pt idx="129">
                  <c:v>202.51818</c:v>
                </c:pt>
                <c:pt idx="130">
                  <c:v>197.78742</c:v>
                </c:pt>
                <c:pt idx="131">
                  <c:v>222.07219000000001</c:v>
                </c:pt>
                <c:pt idx="132">
                  <c:v>218.51176000000001</c:v>
                </c:pt>
                <c:pt idx="133">
                  <c:v>222.55921000000001</c:v>
                </c:pt>
                <c:pt idx="134">
                  <c:v>212.53779</c:v>
                </c:pt>
                <c:pt idx="135">
                  <c:v>196.12016</c:v>
                </c:pt>
                <c:pt idx="136">
                  <c:v>191.68929</c:v>
                </c:pt>
                <c:pt idx="137">
                  <c:v>193.19502</c:v>
                </c:pt>
                <c:pt idx="138">
                  <c:v>218.14901</c:v>
                </c:pt>
                <c:pt idx="139">
                  <c:v>207.87882999999999</c:v>
                </c:pt>
                <c:pt idx="140">
                  <c:v>178.81648000000001</c:v>
                </c:pt>
                <c:pt idx="141">
                  <c:v>186.19174000000001</c:v>
                </c:pt>
                <c:pt idx="142">
                  <c:v>173.53982999999999</c:v>
                </c:pt>
                <c:pt idx="143">
                  <c:v>177.10592</c:v>
                </c:pt>
                <c:pt idx="144">
                  <c:v>171.82445999999999</c:v>
                </c:pt>
                <c:pt idx="145">
                  <c:v>174.59254000000001</c:v>
                </c:pt>
                <c:pt idx="146">
                  <c:v>180.82277999999999</c:v>
                </c:pt>
                <c:pt idx="147">
                  <c:v>183.77350000000001</c:v>
                </c:pt>
                <c:pt idx="148">
                  <c:v>189.69278</c:v>
                </c:pt>
                <c:pt idx="149">
                  <c:v>188.18152000000001</c:v>
                </c:pt>
                <c:pt idx="150">
                  <c:v>173.50439</c:v>
                </c:pt>
                <c:pt idx="151">
                  <c:v>173.25788</c:v>
                </c:pt>
                <c:pt idx="152">
                  <c:v>184.15168</c:v>
                </c:pt>
                <c:pt idx="153">
                  <c:v>177.42536000000001</c:v>
                </c:pt>
                <c:pt idx="154">
                  <c:v>168.38383999999999</c:v>
                </c:pt>
                <c:pt idx="155">
                  <c:v>177.85228000000001</c:v>
                </c:pt>
                <c:pt idx="156">
                  <c:v>210.42265</c:v>
                </c:pt>
              </c:numCache>
            </c:numRef>
          </c:val>
          <c:smooth val="0"/>
          <c:extLst>
            <c:ext xmlns:c16="http://schemas.microsoft.com/office/drawing/2014/chart" uri="{C3380CC4-5D6E-409C-BE32-E72D297353CC}">
              <c16:uniqueId val="{00000004-BCE7-455A-BE9F-F11FE22EAB18}"/>
            </c:ext>
          </c:extLst>
        </c:ser>
        <c:dLbls>
          <c:showLegendKey val="0"/>
          <c:showVal val="0"/>
          <c:showCatName val="0"/>
          <c:showSerName val="0"/>
          <c:showPercent val="0"/>
          <c:showBubbleSize val="0"/>
        </c:dLbls>
        <c:marker val="1"/>
        <c:smooth val="0"/>
        <c:axId val="1696977280"/>
        <c:axId val="1976903087"/>
      </c:lineChart>
      <c:lineChart>
        <c:grouping val="standard"/>
        <c:varyColors val="0"/>
        <c:ser>
          <c:idx val="6"/>
          <c:order val="1"/>
          <c:tx>
            <c:strRef>
              <c:f>'Figure 1.12'!$V$2</c:f>
              <c:strCache>
                <c:ptCount val="1"/>
                <c:pt idx="0">
                  <c:v>High debt, median</c:v>
                </c:pt>
              </c:strCache>
            </c:strRef>
          </c:tx>
          <c:spPr>
            <a:ln w="38100">
              <a:solidFill>
                <a:srgbClr val="C00000"/>
              </a:solidFill>
            </a:ln>
          </c:spPr>
          <c:marker>
            <c:symbol val="none"/>
          </c:marker>
          <c:cat>
            <c:strRef>
              <c:f>'Figure 1.12'!$O$3:$O$143</c:f>
              <c:strCache>
                <c:ptCount val="133"/>
                <c:pt idx="3">
                  <c:v>2012</c:v>
                </c:pt>
                <c:pt idx="12">
                  <c:v>13</c:v>
                </c:pt>
                <c:pt idx="24">
                  <c:v>14</c:v>
                </c:pt>
                <c:pt idx="36">
                  <c:v>15</c:v>
                </c:pt>
                <c:pt idx="48">
                  <c:v>16</c:v>
                </c:pt>
                <c:pt idx="60">
                  <c:v>17</c:v>
                </c:pt>
                <c:pt idx="72">
                  <c:v>18</c:v>
                </c:pt>
                <c:pt idx="84">
                  <c:v>19</c:v>
                </c:pt>
                <c:pt idx="96">
                  <c:v>20</c:v>
                </c:pt>
                <c:pt idx="108">
                  <c:v>21</c:v>
                </c:pt>
                <c:pt idx="120">
                  <c:v>22</c:v>
                </c:pt>
                <c:pt idx="132">
                  <c:v>23</c:v>
                </c:pt>
              </c:strCache>
            </c:strRef>
          </c:cat>
          <c:val>
            <c:numRef>
              <c:f>'Figure 1.12'!$V$6:$V$162</c:f>
              <c:numCache>
                <c:formatCode>General</c:formatCode>
                <c:ptCount val="157"/>
                <c:pt idx="0">
                  <c:v>421.48</c:v>
                </c:pt>
                <c:pt idx="1">
                  <c:v>455.34500000000003</c:v>
                </c:pt>
                <c:pt idx="2">
                  <c:v>470.18799999999999</c:v>
                </c:pt>
                <c:pt idx="3">
                  <c:v>452.66804000000002</c:v>
                </c:pt>
                <c:pt idx="4">
                  <c:v>418.9</c:v>
                </c:pt>
                <c:pt idx="5">
                  <c:v>413.65832999999998</c:v>
                </c:pt>
                <c:pt idx="6">
                  <c:v>404.32481000000001</c:v>
                </c:pt>
                <c:pt idx="7">
                  <c:v>407.75943999999998</c:v>
                </c:pt>
                <c:pt idx="8">
                  <c:v>407.57832000000002</c:v>
                </c:pt>
                <c:pt idx="9">
                  <c:v>362.61068999999998</c:v>
                </c:pt>
                <c:pt idx="10">
                  <c:v>379.48624999999998</c:v>
                </c:pt>
                <c:pt idx="11">
                  <c:v>409.34667000000002</c:v>
                </c:pt>
                <c:pt idx="12">
                  <c:v>412.08332999999999</c:v>
                </c:pt>
                <c:pt idx="13">
                  <c:v>374.12</c:v>
                </c:pt>
                <c:pt idx="14">
                  <c:v>402.37862999999999</c:v>
                </c:pt>
                <c:pt idx="15">
                  <c:v>392.2</c:v>
                </c:pt>
                <c:pt idx="16">
                  <c:v>402.84285999999997</c:v>
                </c:pt>
                <c:pt idx="17">
                  <c:v>417.90374000000003</c:v>
                </c:pt>
                <c:pt idx="18">
                  <c:v>384.30174</c:v>
                </c:pt>
                <c:pt idx="19">
                  <c:v>383.95992999999999</c:v>
                </c:pt>
                <c:pt idx="20">
                  <c:v>389.88114000000002</c:v>
                </c:pt>
                <c:pt idx="21">
                  <c:v>404.14679999999998</c:v>
                </c:pt>
                <c:pt idx="22">
                  <c:v>381.9307</c:v>
                </c:pt>
                <c:pt idx="23">
                  <c:v>363.46301</c:v>
                </c:pt>
                <c:pt idx="24">
                  <c:v>337.91250000000002</c:v>
                </c:pt>
                <c:pt idx="25">
                  <c:v>328.23221999999998</c:v>
                </c:pt>
                <c:pt idx="26">
                  <c:v>304.09305999999998</c:v>
                </c:pt>
                <c:pt idx="27">
                  <c:v>310.61111</c:v>
                </c:pt>
                <c:pt idx="28">
                  <c:v>321.71222</c:v>
                </c:pt>
                <c:pt idx="29">
                  <c:v>288.33472</c:v>
                </c:pt>
                <c:pt idx="30">
                  <c:v>320.76443999999998</c:v>
                </c:pt>
                <c:pt idx="31">
                  <c:v>325.55139000000003</c:v>
                </c:pt>
                <c:pt idx="32">
                  <c:v>358.97890999999998</c:v>
                </c:pt>
                <c:pt idx="33">
                  <c:v>442.62024000000002</c:v>
                </c:pt>
                <c:pt idx="34">
                  <c:v>407.09327999999999</c:v>
                </c:pt>
                <c:pt idx="35">
                  <c:v>399.59769</c:v>
                </c:pt>
                <c:pt idx="36">
                  <c:v>407.84010000000001</c:v>
                </c:pt>
                <c:pt idx="37">
                  <c:v>390.03631000000001</c:v>
                </c:pt>
                <c:pt idx="38">
                  <c:v>395.87864000000002</c:v>
                </c:pt>
                <c:pt idx="39">
                  <c:v>386.89107000000001</c:v>
                </c:pt>
                <c:pt idx="40">
                  <c:v>410.91602</c:v>
                </c:pt>
                <c:pt idx="41">
                  <c:v>415.72937000000002</c:v>
                </c:pt>
                <c:pt idx="42">
                  <c:v>436.61169999999998</c:v>
                </c:pt>
                <c:pt idx="43">
                  <c:v>475.96634999999998</c:v>
                </c:pt>
                <c:pt idx="44">
                  <c:v>516.83486000000005</c:v>
                </c:pt>
                <c:pt idx="45">
                  <c:v>534.63211000000001</c:v>
                </c:pt>
                <c:pt idx="46">
                  <c:v>581.82916999999998</c:v>
                </c:pt>
                <c:pt idx="47">
                  <c:v>525.15</c:v>
                </c:pt>
                <c:pt idx="48">
                  <c:v>508.83211</c:v>
                </c:pt>
                <c:pt idx="49">
                  <c:v>509.47397000000001</c:v>
                </c:pt>
                <c:pt idx="50">
                  <c:v>527.10312999999996</c:v>
                </c:pt>
                <c:pt idx="51">
                  <c:v>510.11712</c:v>
                </c:pt>
                <c:pt idx="52">
                  <c:v>460.19776999999999</c:v>
                </c:pt>
                <c:pt idx="53">
                  <c:v>452.81893000000002</c:v>
                </c:pt>
                <c:pt idx="54">
                  <c:v>466.77499999999998</c:v>
                </c:pt>
                <c:pt idx="55">
                  <c:v>445.64166999999998</c:v>
                </c:pt>
                <c:pt idx="56">
                  <c:v>465.3</c:v>
                </c:pt>
                <c:pt idx="57">
                  <c:v>429.27499999999998</c:v>
                </c:pt>
                <c:pt idx="58">
                  <c:v>407.56482999999997</c:v>
                </c:pt>
                <c:pt idx="59">
                  <c:v>383.70004999999998</c:v>
                </c:pt>
                <c:pt idx="60">
                  <c:v>378.75891999999999</c:v>
                </c:pt>
                <c:pt idx="61">
                  <c:v>388.88180999999997</c:v>
                </c:pt>
                <c:pt idx="62">
                  <c:v>414.08485000000002</c:v>
                </c:pt>
                <c:pt idx="63">
                  <c:v>420.80723999999998</c:v>
                </c:pt>
                <c:pt idx="64">
                  <c:v>392.00375000000003</c:v>
                </c:pt>
                <c:pt idx="65">
                  <c:v>373.94</c:v>
                </c:pt>
                <c:pt idx="66">
                  <c:v>369.49310000000003</c:v>
                </c:pt>
                <c:pt idx="67">
                  <c:v>377.38333</c:v>
                </c:pt>
                <c:pt idx="68">
                  <c:v>371.42766999999998</c:v>
                </c:pt>
                <c:pt idx="69">
                  <c:v>337.53406999999999</c:v>
                </c:pt>
                <c:pt idx="70">
                  <c:v>342.96271999999999</c:v>
                </c:pt>
                <c:pt idx="71">
                  <c:v>353.39332999999999</c:v>
                </c:pt>
                <c:pt idx="72">
                  <c:v>366.35</c:v>
                </c:pt>
                <c:pt idx="73">
                  <c:v>402.61667</c:v>
                </c:pt>
                <c:pt idx="74">
                  <c:v>482.61</c:v>
                </c:pt>
                <c:pt idx="75">
                  <c:v>442.38125000000002</c:v>
                </c:pt>
                <c:pt idx="76">
                  <c:v>431.71494999999999</c:v>
                </c:pt>
                <c:pt idx="77">
                  <c:v>433.33242999999999</c:v>
                </c:pt>
                <c:pt idx="78">
                  <c:v>451.38486999999998</c:v>
                </c:pt>
                <c:pt idx="79">
                  <c:v>495.75218000000001</c:v>
                </c:pt>
                <c:pt idx="80">
                  <c:v>531.42700000000002</c:v>
                </c:pt>
                <c:pt idx="81">
                  <c:v>478.74788999999998</c:v>
                </c:pt>
                <c:pt idx="82">
                  <c:v>426.70317</c:v>
                </c:pt>
                <c:pt idx="83">
                  <c:v>420.79800999999998</c:v>
                </c:pt>
                <c:pt idx="84">
                  <c:v>408.18439999999998</c:v>
                </c:pt>
                <c:pt idx="85">
                  <c:v>460.49398000000002</c:v>
                </c:pt>
                <c:pt idx="86">
                  <c:v>462.43644999999998</c:v>
                </c:pt>
                <c:pt idx="87">
                  <c:v>408.33235000000002</c:v>
                </c:pt>
                <c:pt idx="88">
                  <c:v>465.76810999999998</c:v>
                </c:pt>
                <c:pt idx="89">
                  <c:v>443.54968000000002</c:v>
                </c:pt>
                <c:pt idx="90">
                  <c:v>452.28366999999997</c:v>
                </c:pt>
                <c:pt idx="91">
                  <c:v>429.60297000000003</c:v>
                </c:pt>
                <c:pt idx="92">
                  <c:v>394.99318</c:v>
                </c:pt>
                <c:pt idx="93">
                  <c:v>367.1508</c:v>
                </c:pt>
                <c:pt idx="94">
                  <c:v>399.01211999999998</c:v>
                </c:pt>
                <c:pt idx="95">
                  <c:v>848.28787999999997</c:v>
                </c:pt>
                <c:pt idx="96">
                  <c:v>830.12965999999994</c:v>
                </c:pt>
                <c:pt idx="97">
                  <c:v>847.45713999999998</c:v>
                </c:pt>
                <c:pt idx="98">
                  <c:v>671.55137999999999</c:v>
                </c:pt>
                <c:pt idx="99">
                  <c:v>681.54690000000005</c:v>
                </c:pt>
                <c:pt idx="100">
                  <c:v>593.02597000000003</c:v>
                </c:pt>
                <c:pt idx="101">
                  <c:v>587.28976999999998</c:v>
                </c:pt>
                <c:pt idx="102">
                  <c:v>644.75113999999996</c:v>
                </c:pt>
                <c:pt idx="103">
                  <c:v>585.25945000000002</c:v>
                </c:pt>
                <c:pt idx="104">
                  <c:v>522.34004000000004</c:v>
                </c:pt>
                <c:pt idx="105">
                  <c:v>502.47287</c:v>
                </c:pt>
                <c:pt idx="106">
                  <c:v>485.34478000000001</c:v>
                </c:pt>
                <c:pt idx="107">
                  <c:v>486.03489999999999</c:v>
                </c:pt>
                <c:pt idx="108">
                  <c:v>486.2826</c:v>
                </c:pt>
                <c:pt idx="109">
                  <c:v>489.38261999999997</c:v>
                </c:pt>
                <c:pt idx="110">
                  <c:v>483.57319999999999</c:v>
                </c:pt>
                <c:pt idx="111">
                  <c:v>531.84618999999998</c:v>
                </c:pt>
                <c:pt idx="112">
                  <c:v>533.70308</c:v>
                </c:pt>
                <c:pt idx="113">
                  <c:v>526.48181999999997</c:v>
                </c:pt>
                <c:pt idx="114">
                  <c:v>570.55700999999999</c:v>
                </c:pt>
                <c:pt idx="115">
                  <c:v>536.71321</c:v>
                </c:pt>
                <c:pt idx="116">
                  <c:v>551.87537999999995</c:v>
                </c:pt>
                <c:pt idx="117">
                  <c:v>570.71410000000003</c:v>
                </c:pt>
                <c:pt idx="118">
                  <c:v>605.27921000000003</c:v>
                </c:pt>
                <c:pt idx="119">
                  <c:v>776.68560000000002</c:v>
                </c:pt>
                <c:pt idx="120">
                  <c:v>669.39547000000005</c:v>
                </c:pt>
                <c:pt idx="121">
                  <c:v>812.67449999999997</c:v>
                </c:pt>
                <c:pt idx="122">
                  <c:v>860.66778999999997</c:v>
                </c:pt>
                <c:pt idx="123">
                  <c:v>1144.9528</c:v>
                </c:pt>
                <c:pt idx="124">
                  <c:v>968.34803999999997</c:v>
                </c:pt>
                <c:pt idx="125">
                  <c:v>909.58132999999998</c:v>
                </c:pt>
                <c:pt idx="126">
                  <c:v>1034.3430000000001</c:v>
                </c:pt>
                <c:pt idx="127">
                  <c:v>836.62563999999998</c:v>
                </c:pt>
                <c:pt idx="128">
                  <c:v>763.89443000000006</c:v>
                </c:pt>
                <c:pt idx="129">
                  <c:v>719.98127999999997</c:v>
                </c:pt>
                <c:pt idx="130">
                  <c:v>785.01629000000003</c:v>
                </c:pt>
                <c:pt idx="131">
                  <c:v>1114.8468</c:v>
                </c:pt>
                <c:pt idx="132">
                  <c:v>1273.4556</c:v>
                </c:pt>
                <c:pt idx="133">
                  <c:v>1424.8688999999999</c:v>
                </c:pt>
                <c:pt idx="134">
                  <c:v>1224.2252000000001</c:v>
                </c:pt>
                <c:pt idx="135">
                  <c:v>1091.749</c:v>
                </c:pt>
                <c:pt idx="136">
                  <c:v>1028.5709999999999</c:v>
                </c:pt>
                <c:pt idx="137">
                  <c:v>993.06128999999999</c:v>
                </c:pt>
                <c:pt idx="138">
                  <c:v>900.87104999999997</c:v>
                </c:pt>
                <c:pt idx="139">
                  <c:v>714.00834999999995</c:v>
                </c:pt>
                <c:pt idx="140">
                  <c:v>719.48644999999999</c:v>
                </c:pt>
                <c:pt idx="141">
                  <c:v>736.64872000000003</c:v>
                </c:pt>
                <c:pt idx="142">
                  <c:v>698.75905</c:v>
                </c:pt>
                <c:pt idx="143">
                  <c:v>591.25476000000003</c:v>
                </c:pt>
                <c:pt idx="144">
                  <c:v>552.15458999999998</c:v>
                </c:pt>
                <c:pt idx="145">
                  <c:v>651.34708000000001</c:v>
                </c:pt>
                <c:pt idx="146">
                  <c:v>699.90813000000003</c:v>
                </c:pt>
                <c:pt idx="147">
                  <c:v>569.23603000000003</c:v>
                </c:pt>
                <c:pt idx="148">
                  <c:v>632.14754000000005</c:v>
                </c:pt>
                <c:pt idx="149">
                  <c:v>654.32923000000005</c:v>
                </c:pt>
                <c:pt idx="150">
                  <c:v>539.88720000000001</c:v>
                </c:pt>
                <c:pt idx="151">
                  <c:v>561.82380999999998</c:v>
                </c:pt>
                <c:pt idx="152">
                  <c:v>576.07727</c:v>
                </c:pt>
                <c:pt idx="153">
                  <c:v>514.13043000000005</c:v>
                </c:pt>
                <c:pt idx="154">
                  <c:v>523.42999999999995</c:v>
                </c:pt>
                <c:pt idx="155">
                  <c:v>606.16666999999995</c:v>
                </c:pt>
                <c:pt idx="156">
                  <c:v>753.23884999999996</c:v>
                </c:pt>
              </c:numCache>
            </c:numRef>
          </c:val>
          <c:smooth val="0"/>
          <c:extLst>
            <c:ext xmlns:c16="http://schemas.microsoft.com/office/drawing/2014/chart" uri="{C3380CC4-5D6E-409C-BE32-E72D297353CC}">
              <c16:uniqueId val="{00000005-BCE7-455A-BE9F-F11FE22EAB18}"/>
            </c:ext>
          </c:extLst>
        </c:ser>
        <c:dLbls>
          <c:showLegendKey val="0"/>
          <c:showVal val="0"/>
          <c:showCatName val="0"/>
          <c:showSerName val="0"/>
          <c:showPercent val="0"/>
          <c:showBubbleSize val="0"/>
        </c:dLbls>
        <c:marker val="1"/>
        <c:smooth val="0"/>
        <c:axId val="1146480704"/>
        <c:axId val="2107379567"/>
      </c:lineChart>
      <c:catAx>
        <c:axId val="1696977280"/>
        <c:scaling>
          <c:orientation val="minMax"/>
        </c:scaling>
        <c:delete val="0"/>
        <c:axPos val="b"/>
        <c:numFmt formatCode="0" sourceLinked="0"/>
        <c:majorTickMark val="none"/>
        <c:minorTickMark val="none"/>
        <c:tickLblPos val="nextTo"/>
        <c:spPr>
          <a:ln>
            <a:solidFill>
              <a:schemeClr val="tx1"/>
            </a:solidFill>
          </a:ln>
        </c:spPr>
        <c:txPr>
          <a:bodyPr rot="-5400000" vert="horz" anchor="b" anchorCtr="1"/>
          <a:lstStyle/>
          <a:p>
            <a:pPr>
              <a:defRPr sz="2400">
                <a:solidFill>
                  <a:sysClr val="windowText" lastClr="000000"/>
                </a:solidFill>
                <a:latin typeface="Segoe UI" panose="020B0502040204020203" pitchFamily="34" charset="0"/>
                <a:cs typeface="Segoe UI" panose="020B0502040204020203" pitchFamily="34" charset="0"/>
              </a:defRPr>
            </a:pPr>
            <a:endParaRPr lang="en-US"/>
          </a:p>
        </c:txPr>
        <c:crossAx val="1976903087"/>
        <c:crosses val="autoZero"/>
        <c:auto val="1"/>
        <c:lblAlgn val="ctr"/>
        <c:lblOffset val="0"/>
        <c:tickLblSkip val="1"/>
        <c:tickMarkSkip val="2"/>
        <c:noMultiLvlLbl val="0"/>
      </c:catAx>
      <c:valAx>
        <c:axId val="1976903087"/>
        <c:scaling>
          <c:orientation val="minMax"/>
          <c:max val="3000"/>
        </c:scaling>
        <c:delete val="0"/>
        <c:axPos val="l"/>
        <c:numFmt formatCode="#,##0" sourceLinked="0"/>
        <c:majorTickMark val="none"/>
        <c:minorTickMark val="none"/>
        <c:tickLblPos val="nextTo"/>
        <c:spPr>
          <a:ln>
            <a:noFill/>
          </a:ln>
        </c:spPr>
        <c:txPr>
          <a:bodyPr/>
          <a:lstStyle/>
          <a:p>
            <a:pPr>
              <a:defRPr sz="2400">
                <a:latin typeface="Segoe UI" panose="020B0502040204020203" pitchFamily="34" charset="0"/>
                <a:cs typeface="Segoe UI" panose="020B0502040204020203" pitchFamily="34" charset="0"/>
              </a:defRPr>
            </a:pPr>
            <a:endParaRPr lang="en-US"/>
          </a:p>
        </c:txPr>
        <c:crossAx val="1696977280"/>
        <c:crosses val="autoZero"/>
        <c:crossBetween val="between"/>
      </c:valAx>
      <c:valAx>
        <c:axId val="2107379567"/>
        <c:scaling>
          <c:orientation val="minMax"/>
          <c:max val="3000"/>
        </c:scaling>
        <c:delete val="1"/>
        <c:axPos val="r"/>
        <c:numFmt formatCode="General" sourceLinked="1"/>
        <c:majorTickMark val="out"/>
        <c:minorTickMark val="none"/>
        <c:tickLblPos val="nextTo"/>
        <c:crossAx val="1146480704"/>
        <c:crosses val="max"/>
        <c:crossBetween val="between"/>
      </c:valAx>
      <c:catAx>
        <c:axId val="1146480704"/>
        <c:scaling>
          <c:orientation val="minMax"/>
        </c:scaling>
        <c:delete val="1"/>
        <c:axPos val="b"/>
        <c:numFmt formatCode="General" sourceLinked="1"/>
        <c:majorTickMark val="out"/>
        <c:minorTickMark val="none"/>
        <c:tickLblPos val="nextTo"/>
        <c:crossAx val="2107379567"/>
        <c:crosses val="autoZero"/>
        <c:auto val="1"/>
        <c:lblAlgn val="ctr"/>
        <c:lblOffset val="100"/>
        <c:noMultiLvlLbl val="0"/>
      </c:catAx>
      <c:spPr>
        <a:ln>
          <a:noFill/>
        </a:ln>
      </c:spPr>
    </c:plotArea>
    <c:legend>
      <c:legendPos val="r"/>
      <c:legendEntry>
        <c:idx val="1"/>
        <c:delete val="1"/>
      </c:legendEntry>
      <c:legendEntry>
        <c:idx val="3"/>
        <c:delete val="1"/>
      </c:legendEntry>
      <c:layout>
        <c:manualLayout>
          <c:xMode val="edge"/>
          <c:yMode val="edge"/>
          <c:x val="0.12802626750595797"/>
          <c:y val="1.6546935131912618E-2"/>
          <c:w val="0.69299933061007235"/>
          <c:h val="0.2417807940193194"/>
        </c:manualLayout>
      </c:layout>
      <c:overlay val="0"/>
      <c:txPr>
        <a:bodyPr/>
        <a:lstStyle/>
        <a:p>
          <a:pPr>
            <a:defRPr sz="2400">
              <a:latin typeface="Segoe UI" panose="020B0502040204020203" pitchFamily="34" charset="0"/>
              <a:cs typeface="Segoe UI" panose="020B0502040204020203"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9034170789058E-2"/>
          <c:y val="6.1045793440021978E-2"/>
          <c:w val="0.89083129659898841"/>
          <c:h val="0.79950784146891729"/>
        </c:manualLayout>
      </c:layout>
      <c:lineChart>
        <c:grouping val="standard"/>
        <c:varyColors val="0"/>
        <c:ser>
          <c:idx val="0"/>
          <c:order val="0"/>
          <c:tx>
            <c:v>LIDC average</c:v>
          </c:tx>
          <c:spPr>
            <a:ln w="28575" cap="rnd">
              <a:solidFill>
                <a:schemeClr val="tx1"/>
              </a:solidFill>
              <a:prstDash val="solid"/>
              <a:round/>
            </a:ln>
            <a:effectLst/>
          </c:spPr>
          <c:marker>
            <c:symbol val="none"/>
          </c:marker>
          <c:dPt>
            <c:idx val="14"/>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1-1447-4895-B0D1-722516FBDD72}"/>
              </c:ext>
            </c:extLst>
          </c:dPt>
          <c:dPt>
            <c:idx val="15"/>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3-1447-4895-B0D1-722516FBDD72}"/>
              </c:ext>
            </c:extLst>
          </c:dPt>
          <c:dPt>
            <c:idx val="1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5-1447-4895-B0D1-722516FBDD72}"/>
              </c:ext>
            </c:extLst>
          </c:dPt>
          <c:dPt>
            <c:idx val="17"/>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7-1447-4895-B0D1-722516FBDD72}"/>
              </c:ext>
            </c:extLst>
          </c:dPt>
          <c:dPt>
            <c:idx val="18"/>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9-1447-4895-B0D1-722516FBDD72}"/>
              </c:ext>
            </c:extLst>
          </c:dPt>
          <c:dPt>
            <c:idx val="19"/>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B-1447-4895-B0D1-722516FBDD72}"/>
              </c:ext>
            </c:extLst>
          </c:dPt>
          <c:dPt>
            <c:idx val="20"/>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D-1447-4895-B0D1-722516FBDD72}"/>
              </c:ext>
            </c:extLst>
          </c:dPt>
          <c:cat>
            <c:strRef>
              <c:f>'Figure 1.13.1'!$M$3:$AG$3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1.13.1'!$M$5:$AG$5</c:f>
              <c:numCache>
                <c:formatCode>0.0</c:formatCode>
                <c:ptCount val="21"/>
                <c:pt idx="0">
                  <c:v>1.3624781084235928</c:v>
                </c:pt>
                <c:pt idx="1">
                  <c:v>1.1604068739697011</c:v>
                </c:pt>
                <c:pt idx="2">
                  <c:v>1.4301110137937323</c:v>
                </c:pt>
                <c:pt idx="3">
                  <c:v>1.0921681153811622</c:v>
                </c:pt>
                <c:pt idx="4">
                  <c:v>1.0962868235165821</c:v>
                </c:pt>
                <c:pt idx="5">
                  <c:v>0.93240740307143088</c:v>
                </c:pt>
                <c:pt idx="6">
                  <c:v>0.86744163523536655</c:v>
                </c:pt>
                <c:pt idx="7">
                  <c:v>0.8088099461113375</c:v>
                </c:pt>
                <c:pt idx="8">
                  <c:v>0.78092145912851618</c:v>
                </c:pt>
                <c:pt idx="9">
                  <c:v>0.73112531339730691</c:v>
                </c:pt>
                <c:pt idx="10">
                  <c:v>0.85555367869497545</c:v>
                </c:pt>
                <c:pt idx="11">
                  <c:v>0.65506541688160902</c:v>
                </c:pt>
                <c:pt idx="12">
                  <c:v>0.68735175950290128</c:v>
                </c:pt>
                <c:pt idx="13">
                  <c:v>0.70629115701290113</c:v>
                </c:pt>
                <c:pt idx="14">
                  <c:v>0.71958109691672412</c:v>
                </c:pt>
                <c:pt idx="15">
                  <c:v>0.65113428772158166</c:v>
                </c:pt>
                <c:pt idx="16">
                  <c:v>0.57765336804360834</c:v>
                </c:pt>
                <c:pt idx="17">
                  <c:v>0.54393831481732058</c:v>
                </c:pt>
                <c:pt idx="18">
                  <c:v>0.48866390489282019</c:v>
                </c:pt>
                <c:pt idx="19">
                  <c:v>0.43757294019028653</c:v>
                </c:pt>
                <c:pt idx="20">
                  <c:v>0.40649463138930431</c:v>
                </c:pt>
              </c:numCache>
            </c:numRef>
          </c:val>
          <c:smooth val="0"/>
          <c:extLst>
            <c:ext xmlns:c16="http://schemas.microsoft.com/office/drawing/2014/chart" uri="{C3380CC4-5D6E-409C-BE32-E72D297353CC}">
              <c16:uniqueId val="{0000000E-1447-4895-B0D1-722516FBDD72}"/>
            </c:ext>
          </c:extLst>
        </c:ser>
        <c:ser>
          <c:idx val="6"/>
          <c:order val="1"/>
          <c:tx>
            <c:strRef>
              <c:f>'Figure 1.13.1'!$B$6</c:f>
              <c:strCache>
                <c:ptCount val="1"/>
                <c:pt idx="0">
                  <c:v>Asia</c:v>
                </c:pt>
              </c:strCache>
            </c:strRef>
          </c:tx>
          <c:spPr>
            <a:ln w="28575" cap="rnd">
              <a:solidFill>
                <a:schemeClr val="accent2"/>
              </a:solidFill>
              <a:prstDash val="sysDash"/>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0-1447-4895-B0D1-722516FBDD72}"/>
              </c:ext>
            </c:extLst>
          </c:dPt>
          <c:dPt>
            <c:idx val="1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2-1447-4895-B0D1-722516FBDD72}"/>
              </c:ext>
            </c:extLst>
          </c:dPt>
          <c:dPt>
            <c:idx val="1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4-1447-4895-B0D1-722516FBDD72}"/>
              </c:ext>
            </c:extLst>
          </c:dPt>
          <c:dPt>
            <c:idx val="1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6-1447-4895-B0D1-722516FBDD72}"/>
              </c:ext>
            </c:extLst>
          </c:dPt>
          <c:dPt>
            <c:idx val="1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8-1447-4895-B0D1-722516FBDD72}"/>
              </c:ext>
            </c:extLst>
          </c:dPt>
          <c:cat>
            <c:strRef>
              <c:f>'Figure 1.13.1'!$M$3:$AG$3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1.13.1'!$M$6:$AG$6</c:f>
              <c:numCache>
                <c:formatCode>0.0</c:formatCode>
                <c:ptCount val="21"/>
                <c:pt idx="0">
                  <c:v>1.4181753991964949</c:v>
                </c:pt>
                <c:pt idx="1">
                  <c:v>0.97587003998213029</c:v>
                </c:pt>
                <c:pt idx="2">
                  <c:v>0.94416522424787874</c:v>
                </c:pt>
                <c:pt idx="3">
                  <c:v>0.97626391072390173</c:v>
                </c:pt>
                <c:pt idx="4">
                  <c:v>1.0571302428443321</c:v>
                </c:pt>
                <c:pt idx="5">
                  <c:v>0.72466143655110427</c:v>
                </c:pt>
                <c:pt idx="6">
                  <c:v>0.65532449761063361</c:v>
                </c:pt>
                <c:pt idx="7">
                  <c:v>0.53557532361899018</c:v>
                </c:pt>
                <c:pt idx="8">
                  <c:v>0.56123406575733414</c:v>
                </c:pt>
                <c:pt idx="9">
                  <c:v>0.46706214314329336</c:v>
                </c:pt>
                <c:pt idx="10">
                  <c:v>0.45650720026557823</c:v>
                </c:pt>
                <c:pt idx="11">
                  <c:v>0.44054474014253725</c:v>
                </c:pt>
                <c:pt idx="12">
                  <c:v>0.3849558797679119</c:v>
                </c:pt>
                <c:pt idx="13">
                  <c:v>0.37076257564924558</c:v>
                </c:pt>
                <c:pt idx="14">
                  <c:v>0.30898484360911099</c:v>
                </c:pt>
                <c:pt idx="15">
                  <c:v>0.39073802363771182</c:v>
                </c:pt>
                <c:pt idx="16">
                  <c:v>0.37251645544538531</c:v>
                </c:pt>
                <c:pt idx="17">
                  <c:v>0.35271295018169324</c:v>
                </c:pt>
                <c:pt idx="18">
                  <c:v>0.31445721472830546</c:v>
                </c:pt>
                <c:pt idx="19">
                  <c:v>0.25203806037437659</c:v>
                </c:pt>
                <c:pt idx="20">
                  <c:v>0.23168397527473766</c:v>
                </c:pt>
              </c:numCache>
            </c:numRef>
          </c:val>
          <c:smooth val="0"/>
          <c:extLst>
            <c:ext xmlns:c16="http://schemas.microsoft.com/office/drawing/2014/chart" uri="{C3380CC4-5D6E-409C-BE32-E72D297353CC}">
              <c16:uniqueId val="{00000019-1447-4895-B0D1-722516FBDD72}"/>
            </c:ext>
          </c:extLst>
        </c:ser>
        <c:ser>
          <c:idx val="1"/>
          <c:order val="2"/>
          <c:tx>
            <c:strRef>
              <c:f>'Figure 1.13.1'!$B$7</c:f>
              <c:strCache>
                <c:ptCount val="1"/>
                <c:pt idx="0">
                  <c:v>Sub-Saharan Africa</c:v>
                </c:pt>
              </c:strCache>
            </c:strRef>
          </c:tx>
          <c:spPr>
            <a:ln w="28575" cap="rnd">
              <a:solidFill>
                <a:schemeClr val="accent1"/>
              </a:solidFill>
              <a:prstDash val="sysDash"/>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B-1447-4895-B0D1-722516FBDD72}"/>
              </c:ext>
            </c:extLst>
          </c:dPt>
          <c:dPt>
            <c:idx val="1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D-1447-4895-B0D1-722516FBDD72}"/>
              </c:ext>
            </c:extLst>
          </c:dPt>
          <c:dPt>
            <c:idx val="16"/>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1F-1447-4895-B0D1-722516FBDD72}"/>
              </c:ext>
            </c:extLst>
          </c:dPt>
          <c:dPt>
            <c:idx val="1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21-1447-4895-B0D1-722516FBDD72}"/>
              </c:ext>
            </c:extLst>
          </c:dPt>
          <c:dPt>
            <c:idx val="18"/>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23-1447-4895-B0D1-722516FBDD72}"/>
              </c:ext>
            </c:extLst>
          </c:dPt>
          <c:dPt>
            <c:idx val="19"/>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25-1447-4895-B0D1-722516FBDD72}"/>
              </c:ext>
            </c:extLst>
          </c:dPt>
          <c:dPt>
            <c:idx val="20"/>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27-1447-4895-B0D1-722516FBDD72}"/>
              </c:ext>
            </c:extLst>
          </c:dPt>
          <c:cat>
            <c:strRef>
              <c:f>'Figure 1.13.1'!$M$3:$AG$3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1.13.1'!$M$7:$AG$7</c:f>
              <c:numCache>
                <c:formatCode>0.0</c:formatCode>
                <c:ptCount val="21"/>
                <c:pt idx="0">
                  <c:v>1.2290010751889779</c:v>
                </c:pt>
                <c:pt idx="1">
                  <c:v>1.075288875151859</c:v>
                </c:pt>
                <c:pt idx="2">
                  <c:v>1.1992635299575369</c:v>
                </c:pt>
                <c:pt idx="3">
                  <c:v>0.91504656673043527</c:v>
                </c:pt>
                <c:pt idx="4">
                  <c:v>0.86447049459690295</c:v>
                </c:pt>
                <c:pt idx="5">
                  <c:v>0.82152280566633307</c:v>
                </c:pt>
                <c:pt idx="6">
                  <c:v>0.76727189745315227</c:v>
                </c:pt>
                <c:pt idx="7">
                  <c:v>0.74883743451751006</c:v>
                </c:pt>
                <c:pt idx="8">
                  <c:v>0.65771076784050897</c:v>
                </c:pt>
                <c:pt idx="9">
                  <c:v>0.67623893046592742</c:v>
                </c:pt>
                <c:pt idx="10">
                  <c:v>0.84389162340269075</c:v>
                </c:pt>
                <c:pt idx="11">
                  <c:v>0.66708326442881893</c:v>
                </c:pt>
                <c:pt idx="12">
                  <c:v>0.80454212646940459</c:v>
                </c:pt>
                <c:pt idx="13">
                  <c:v>0.84780022448816905</c:v>
                </c:pt>
                <c:pt idx="14">
                  <c:v>0.79421779275293736</c:v>
                </c:pt>
                <c:pt idx="15">
                  <c:v>0.75862727339325853</c:v>
                </c:pt>
                <c:pt idx="16">
                  <c:v>0.64097213858405455</c:v>
                </c:pt>
                <c:pt idx="17">
                  <c:v>0.60313551487697048</c:v>
                </c:pt>
                <c:pt idx="18">
                  <c:v>0.56498248894576852</c:v>
                </c:pt>
                <c:pt idx="19">
                  <c:v>0.52305063351547476</c:v>
                </c:pt>
                <c:pt idx="20">
                  <c:v>0.48647696447051797</c:v>
                </c:pt>
              </c:numCache>
            </c:numRef>
          </c:val>
          <c:smooth val="0"/>
          <c:extLst>
            <c:ext xmlns:c16="http://schemas.microsoft.com/office/drawing/2014/chart" uri="{C3380CC4-5D6E-409C-BE32-E72D297353CC}">
              <c16:uniqueId val="{00000028-1447-4895-B0D1-722516FBDD72}"/>
            </c:ext>
          </c:extLst>
        </c:ser>
        <c:ser>
          <c:idx val="2"/>
          <c:order val="3"/>
          <c:tx>
            <c:strRef>
              <c:f>'Figure 1.13.1'!$B$8</c:f>
              <c:strCache>
                <c:ptCount val="1"/>
                <c:pt idx="0">
                  <c:v>Latin America</c:v>
                </c:pt>
              </c:strCache>
            </c:strRef>
          </c:tx>
          <c:spPr>
            <a:ln w="28575" cap="rnd">
              <a:solidFill>
                <a:srgbClr val="C00000"/>
              </a:solidFill>
              <a:prstDash val="sysDash"/>
              <a:round/>
            </a:ln>
            <a:effectLst/>
          </c:spPr>
          <c:marker>
            <c:symbol val="none"/>
          </c:marker>
          <c:dPt>
            <c:idx val="14"/>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A-1447-4895-B0D1-722516FBDD72}"/>
              </c:ext>
            </c:extLst>
          </c:dPt>
          <c:dPt>
            <c:idx val="15"/>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C-1447-4895-B0D1-722516FBDD72}"/>
              </c:ext>
            </c:extLst>
          </c:dPt>
          <c:dPt>
            <c:idx val="16"/>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E-1447-4895-B0D1-722516FBDD72}"/>
              </c:ext>
            </c:extLst>
          </c:dPt>
          <c:dPt>
            <c:idx val="1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0-1447-4895-B0D1-722516FBDD72}"/>
              </c:ext>
            </c:extLst>
          </c:dPt>
          <c:dPt>
            <c:idx val="1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2-1447-4895-B0D1-722516FBDD72}"/>
              </c:ext>
            </c:extLst>
          </c:dPt>
          <c:dPt>
            <c:idx val="1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4-1447-4895-B0D1-722516FBDD72}"/>
              </c:ext>
            </c:extLst>
          </c:dPt>
          <c:dPt>
            <c:idx val="2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36-1447-4895-B0D1-722516FBDD72}"/>
              </c:ext>
            </c:extLst>
          </c:dPt>
          <c:cat>
            <c:strRef>
              <c:f>'Figure 1.13.1'!$M$3:$AG$3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1.13.1'!$M$8:$AG$8</c:f>
              <c:numCache>
                <c:formatCode>0.0</c:formatCode>
                <c:ptCount val="21"/>
                <c:pt idx="0">
                  <c:v>2.5385427472490139</c:v>
                </c:pt>
                <c:pt idx="1">
                  <c:v>2.6691147316000245</c:v>
                </c:pt>
                <c:pt idx="2">
                  <c:v>2.8687761871682449</c:v>
                </c:pt>
                <c:pt idx="3">
                  <c:v>2.2603417355224567</c:v>
                </c:pt>
                <c:pt idx="4">
                  <c:v>1.7959958233550819</c:v>
                </c:pt>
                <c:pt idx="5">
                  <c:v>1.585114776121928</c:v>
                </c:pt>
                <c:pt idx="6">
                  <c:v>1.3254448196805133</c:v>
                </c:pt>
                <c:pt idx="7">
                  <c:v>1.116245132826049</c:v>
                </c:pt>
                <c:pt idx="8">
                  <c:v>1.2572407895197282</c:v>
                </c:pt>
                <c:pt idx="9">
                  <c:v>0.82476295475621253</c:v>
                </c:pt>
                <c:pt idx="10">
                  <c:v>1.0013464125866558</c:v>
                </c:pt>
                <c:pt idx="11">
                  <c:v>0.8006547321446269</c:v>
                </c:pt>
                <c:pt idx="12">
                  <c:v>0.6101985261644296</c:v>
                </c:pt>
                <c:pt idx="13">
                  <c:v>0.47101421674549682</c:v>
                </c:pt>
                <c:pt idx="14">
                  <c:v>2.2710742204494427</c:v>
                </c:pt>
                <c:pt idx="15">
                  <c:v>0.54036666285499768</c:v>
                </c:pt>
                <c:pt idx="16">
                  <c:v>0.38641605502220966</c:v>
                </c:pt>
                <c:pt idx="17">
                  <c:v>0.37572499093350153</c:v>
                </c:pt>
                <c:pt idx="18">
                  <c:v>0.38235758810473597</c:v>
                </c:pt>
                <c:pt idx="19">
                  <c:v>0.38812308336959367</c:v>
                </c:pt>
                <c:pt idx="20">
                  <c:v>0.39102102302201908</c:v>
                </c:pt>
              </c:numCache>
            </c:numRef>
          </c:val>
          <c:smooth val="0"/>
          <c:extLst>
            <c:ext xmlns:c16="http://schemas.microsoft.com/office/drawing/2014/chart" uri="{C3380CC4-5D6E-409C-BE32-E72D297353CC}">
              <c16:uniqueId val="{00000037-1447-4895-B0D1-722516FBDD72}"/>
            </c:ext>
          </c:extLst>
        </c:ser>
        <c:ser>
          <c:idx val="3"/>
          <c:order val="4"/>
          <c:tx>
            <c:strRef>
              <c:f>'Figure 1.13.1'!$B$11</c:f>
              <c:strCache>
                <c:ptCount val="1"/>
                <c:pt idx="0">
                  <c:v>Middle East and Central Asia</c:v>
                </c:pt>
              </c:strCache>
            </c:strRef>
          </c:tx>
          <c:spPr>
            <a:ln w="28575" cap="rnd">
              <a:solidFill>
                <a:schemeClr val="bg1">
                  <a:lumMod val="75000"/>
                </a:schemeClr>
              </a:solidFill>
              <a:prstDash val="sysDash"/>
              <a:round/>
            </a:ln>
            <a:effectLst/>
          </c:spPr>
          <c:marker>
            <c:symbol val="none"/>
          </c:marker>
          <c:cat>
            <c:strRef>
              <c:f>'Figure 1.13.1'!$M$3:$AG$3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1.13.1'!$M$11:$AG$11</c:f>
              <c:numCache>
                <c:formatCode>0.0</c:formatCode>
                <c:ptCount val="21"/>
                <c:pt idx="0">
                  <c:v>1.6239399813965365</c:v>
                </c:pt>
                <c:pt idx="1">
                  <c:v>1.4826151112762511</c:v>
                </c:pt>
                <c:pt idx="2">
                  <c:v>3.0147000471581857</c:v>
                </c:pt>
                <c:pt idx="3">
                  <c:v>1.9226469880616417</c:v>
                </c:pt>
                <c:pt idx="4">
                  <c:v>2.1305701078696906</c:v>
                </c:pt>
                <c:pt idx="5">
                  <c:v>1.6200702286642694</c:v>
                </c:pt>
                <c:pt idx="6">
                  <c:v>1.5998962650343382</c:v>
                </c:pt>
                <c:pt idx="7">
                  <c:v>1.6897929974118935</c:v>
                </c:pt>
                <c:pt idx="8">
                  <c:v>2.1946232535048735</c:v>
                </c:pt>
                <c:pt idx="9">
                  <c:v>1.9151441471451702</c:v>
                </c:pt>
                <c:pt idx="10">
                  <c:v>2.1711440330809566</c:v>
                </c:pt>
                <c:pt idx="11">
                  <c:v>1.1868437167504078</c:v>
                </c:pt>
                <c:pt idx="12">
                  <c:v>0.81352186549559191</c:v>
                </c:pt>
                <c:pt idx="13">
                  <c:v>0.77363325154740004</c:v>
                </c:pt>
                <c:pt idx="14">
                  <c:v>0.93660988062393591</c:v>
                </c:pt>
                <c:pt idx="15">
                  <c:v>0.79606149969280904</c:v>
                </c:pt>
                <c:pt idx="16">
                  <c:v>0.91710285240803435</c:v>
                </c:pt>
                <c:pt idx="17">
                  <c:v>0.8459024265681373</c:v>
                </c:pt>
                <c:pt idx="18">
                  <c:v>0.62909217465935885</c:v>
                </c:pt>
                <c:pt idx="19">
                  <c:v>0.53994252745388693</c:v>
                </c:pt>
                <c:pt idx="20">
                  <c:v>0.49355985479431275</c:v>
                </c:pt>
              </c:numCache>
            </c:numRef>
          </c:val>
          <c:smooth val="0"/>
          <c:extLst>
            <c:ext xmlns:c16="http://schemas.microsoft.com/office/drawing/2014/chart" uri="{C3380CC4-5D6E-409C-BE32-E72D297353CC}">
              <c16:uniqueId val="{00000038-1447-4895-B0D1-722516FBDD72}"/>
            </c:ext>
          </c:extLst>
        </c:ser>
        <c:dLbls>
          <c:showLegendKey val="0"/>
          <c:showVal val="0"/>
          <c:showCatName val="0"/>
          <c:showSerName val="0"/>
          <c:showPercent val="0"/>
          <c:showBubbleSize val="0"/>
        </c:dLbls>
        <c:smooth val="0"/>
        <c:axId val="1632388511"/>
        <c:axId val="1632397151"/>
      </c:lineChart>
      <c:catAx>
        <c:axId val="1632388511"/>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2397151"/>
        <c:crosses val="autoZero"/>
        <c:auto val="1"/>
        <c:lblAlgn val="ctr"/>
        <c:lblOffset val="100"/>
        <c:noMultiLvlLbl val="0"/>
      </c:catAx>
      <c:valAx>
        <c:axId val="1632397151"/>
        <c:scaling>
          <c:orientation val="minMax"/>
          <c:max val="3"/>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2388511"/>
        <c:crosses val="autoZero"/>
        <c:crossBetween val="midCat"/>
      </c:valAx>
      <c:spPr>
        <a:noFill/>
        <a:ln>
          <a:noFill/>
        </a:ln>
        <a:effectLst/>
      </c:spPr>
    </c:plotArea>
    <c:legend>
      <c:legendPos val="t"/>
      <c:layout>
        <c:manualLayout>
          <c:xMode val="edge"/>
          <c:yMode val="edge"/>
          <c:x val="0.2140759071063747"/>
          <c:y val="6.8026726018831467E-3"/>
          <c:w val="0.57149594146564542"/>
          <c:h val="0.23048326526091803"/>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22139134759E-2"/>
          <c:y val="2.190463175804654E-2"/>
          <c:w val="0.85314803006033368"/>
          <c:h val="0.8974871209559564"/>
        </c:manualLayout>
      </c:layout>
      <c:lineChart>
        <c:grouping val="standard"/>
        <c:varyColors val="0"/>
        <c:ser>
          <c:idx val="0"/>
          <c:order val="0"/>
          <c:tx>
            <c:strRef>
              <c:f>'Figure 1.1.3'!$F$1</c:f>
              <c:strCache>
                <c:ptCount val="1"/>
                <c:pt idx="0">
                  <c:v>United States- 10 Year Bond Yields</c:v>
                </c:pt>
              </c:strCache>
            </c:strRef>
          </c:tx>
          <c:spPr>
            <a:ln w="25400" cap="rnd">
              <a:solidFill>
                <a:srgbClr val="FF0000"/>
              </a:solidFill>
              <a:round/>
            </a:ln>
            <a:effectLst/>
          </c:spPr>
          <c:marker>
            <c:symbol val="none"/>
          </c:marker>
          <c:cat>
            <c:numRef>
              <c:extLst>
                <c:ext xmlns:c15="http://schemas.microsoft.com/office/drawing/2012/chart" uri="{02D57815-91ED-43cb-92C2-25804820EDAC}">
                  <c15:fullRef>
                    <c15:sqref>'Figure 1.1.3'!$A$67:$A$1386</c15:sqref>
                  </c15:fullRef>
                </c:ext>
              </c:extLst>
              <c:f>'Figure 1.1.3'!$A$72:$A$1386</c:f>
              <c:numCache>
                <c:formatCode>m/d/yyyy</c:formatCode>
                <c:ptCount val="1218"/>
                <c:pt idx="0">
                  <c:v>43924</c:v>
                </c:pt>
                <c:pt idx="1">
                  <c:v>43927</c:v>
                </c:pt>
                <c:pt idx="2">
                  <c:v>43928</c:v>
                </c:pt>
                <c:pt idx="3">
                  <c:v>43929</c:v>
                </c:pt>
                <c:pt idx="4">
                  <c:v>43930</c:v>
                </c:pt>
                <c:pt idx="5">
                  <c:v>43935</c:v>
                </c:pt>
                <c:pt idx="6">
                  <c:v>43936</c:v>
                </c:pt>
                <c:pt idx="7">
                  <c:v>43937</c:v>
                </c:pt>
                <c:pt idx="8">
                  <c:v>43938</c:v>
                </c:pt>
                <c:pt idx="9">
                  <c:v>43941</c:v>
                </c:pt>
                <c:pt idx="10">
                  <c:v>43942</c:v>
                </c:pt>
                <c:pt idx="11">
                  <c:v>43943</c:v>
                </c:pt>
                <c:pt idx="12">
                  <c:v>43944</c:v>
                </c:pt>
                <c:pt idx="13">
                  <c:v>43945</c:v>
                </c:pt>
                <c:pt idx="14">
                  <c:v>43948</c:v>
                </c:pt>
                <c:pt idx="15">
                  <c:v>43949</c:v>
                </c:pt>
                <c:pt idx="16">
                  <c:v>43950</c:v>
                </c:pt>
                <c:pt idx="17">
                  <c:v>43951</c:v>
                </c:pt>
                <c:pt idx="18">
                  <c:v>43952</c:v>
                </c:pt>
                <c:pt idx="19">
                  <c:v>43955</c:v>
                </c:pt>
                <c:pt idx="20">
                  <c:v>43956</c:v>
                </c:pt>
                <c:pt idx="21">
                  <c:v>43957</c:v>
                </c:pt>
                <c:pt idx="22">
                  <c:v>43958</c:v>
                </c:pt>
                <c:pt idx="23">
                  <c:v>43962</c:v>
                </c:pt>
                <c:pt idx="24">
                  <c:v>43963</c:v>
                </c:pt>
                <c:pt idx="25">
                  <c:v>43964</c:v>
                </c:pt>
                <c:pt idx="26">
                  <c:v>43965</c:v>
                </c:pt>
                <c:pt idx="27">
                  <c:v>43966</c:v>
                </c:pt>
                <c:pt idx="28">
                  <c:v>43969</c:v>
                </c:pt>
                <c:pt idx="29">
                  <c:v>43970</c:v>
                </c:pt>
                <c:pt idx="30">
                  <c:v>43971</c:v>
                </c:pt>
                <c:pt idx="31">
                  <c:v>43972</c:v>
                </c:pt>
                <c:pt idx="32">
                  <c:v>43973</c:v>
                </c:pt>
                <c:pt idx="33">
                  <c:v>43977</c:v>
                </c:pt>
                <c:pt idx="34">
                  <c:v>43978</c:v>
                </c:pt>
                <c:pt idx="35">
                  <c:v>43979</c:v>
                </c:pt>
                <c:pt idx="36">
                  <c:v>43980</c:v>
                </c:pt>
                <c:pt idx="37">
                  <c:v>43983</c:v>
                </c:pt>
                <c:pt idx="38">
                  <c:v>43984</c:v>
                </c:pt>
                <c:pt idx="39">
                  <c:v>43985</c:v>
                </c:pt>
                <c:pt idx="40">
                  <c:v>43986</c:v>
                </c:pt>
                <c:pt idx="41">
                  <c:v>43987</c:v>
                </c:pt>
                <c:pt idx="42">
                  <c:v>43990</c:v>
                </c:pt>
                <c:pt idx="43">
                  <c:v>43991</c:v>
                </c:pt>
                <c:pt idx="44">
                  <c:v>43992</c:v>
                </c:pt>
                <c:pt idx="45">
                  <c:v>43993</c:v>
                </c:pt>
                <c:pt idx="46">
                  <c:v>43994</c:v>
                </c:pt>
                <c:pt idx="47">
                  <c:v>43997</c:v>
                </c:pt>
                <c:pt idx="48">
                  <c:v>43998</c:v>
                </c:pt>
                <c:pt idx="49">
                  <c:v>43999</c:v>
                </c:pt>
                <c:pt idx="50">
                  <c:v>44000</c:v>
                </c:pt>
                <c:pt idx="51">
                  <c:v>44001</c:v>
                </c:pt>
                <c:pt idx="52">
                  <c:v>44004</c:v>
                </c:pt>
                <c:pt idx="53">
                  <c:v>44005</c:v>
                </c:pt>
                <c:pt idx="54">
                  <c:v>44006</c:v>
                </c:pt>
                <c:pt idx="55">
                  <c:v>44007</c:v>
                </c:pt>
                <c:pt idx="56">
                  <c:v>44008</c:v>
                </c:pt>
                <c:pt idx="57">
                  <c:v>44011</c:v>
                </c:pt>
                <c:pt idx="58">
                  <c:v>44012</c:v>
                </c:pt>
                <c:pt idx="59">
                  <c:v>44013</c:v>
                </c:pt>
                <c:pt idx="60">
                  <c:v>44014</c:v>
                </c:pt>
                <c:pt idx="61">
                  <c:v>44018</c:v>
                </c:pt>
                <c:pt idx="62">
                  <c:v>44019</c:v>
                </c:pt>
                <c:pt idx="63">
                  <c:v>44020</c:v>
                </c:pt>
                <c:pt idx="64">
                  <c:v>44021</c:v>
                </c:pt>
                <c:pt idx="65">
                  <c:v>44022</c:v>
                </c:pt>
                <c:pt idx="66">
                  <c:v>44025</c:v>
                </c:pt>
                <c:pt idx="67">
                  <c:v>44026</c:v>
                </c:pt>
                <c:pt idx="68">
                  <c:v>44027</c:v>
                </c:pt>
                <c:pt idx="69">
                  <c:v>44028</c:v>
                </c:pt>
                <c:pt idx="70">
                  <c:v>44029</c:v>
                </c:pt>
                <c:pt idx="71">
                  <c:v>44032</c:v>
                </c:pt>
                <c:pt idx="72">
                  <c:v>44033</c:v>
                </c:pt>
                <c:pt idx="73">
                  <c:v>44034</c:v>
                </c:pt>
                <c:pt idx="74">
                  <c:v>44035</c:v>
                </c:pt>
                <c:pt idx="75">
                  <c:v>44036</c:v>
                </c:pt>
                <c:pt idx="76">
                  <c:v>44039</c:v>
                </c:pt>
                <c:pt idx="77">
                  <c:v>44040</c:v>
                </c:pt>
                <c:pt idx="78">
                  <c:v>44041</c:v>
                </c:pt>
                <c:pt idx="79">
                  <c:v>44042</c:v>
                </c:pt>
                <c:pt idx="80">
                  <c:v>44043</c:v>
                </c:pt>
                <c:pt idx="81">
                  <c:v>44046</c:v>
                </c:pt>
                <c:pt idx="82">
                  <c:v>44047</c:v>
                </c:pt>
                <c:pt idx="83">
                  <c:v>44048</c:v>
                </c:pt>
                <c:pt idx="84">
                  <c:v>44049</c:v>
                </c:pt>
                <c:pt idx="85">
                  <c:v>44050</c:v>
                </c:pt>
                <c:pt idx="86">
                  <c:v>44053</c:v>
                </c:pt>
                <c:pt idx="87">
                  <c:v>44054</c:v>
                </c:pt>
                <c:pt idx="88">
                  <c:v>44055</c:v>
                </c:pt>
                <c:pt idx="89">
                  <c:v>44056</c:v>
                </c:pt>
                <c:pt idx="90">
                  <c:v>44057</c:v>
                </c:pt>
                <c:pt idx="91">
                  <c:v>44060</c:v>
                </c:pt>
                <c:pt idx="92">
                  <c:v>44061</c:v>
                </c:pt>
                <c:pt idx="93">
                  <c:v>44062</c:v>
                </c:pt>
                <c:pt idx="94">
                  <c:v>44063</c:v>
                </c:pt>
                <c:pt idx="95">
                  <c:v>44064</c:v>
                </c:pt>
                <c:pt idx="96">
                  <c:v>44067</c:v>
                </c:pt>
                <c:pt idx="97">
                  <c:v>44068</c:v>
                </c:pt>
                <c:pt idx="98">
                  <c:v>44069</c:v>
                </c:pt>
                <c:pt idx="99">
                  <c:v>44070</c:v>
                </c:pt>
                <c:pt idx="100">
                  <c:v>44071</c:v>
                </c:pt>
                <c:pt idx="101">
                  <c:v>44075</c:v>
                </c:pt>
                <c:pt idx="102">
                  <c:v>44076</c:v>
                </c:pt>
                <c:pt idx="103">
                  <c:v>44077</c:v>
                </c:pt>
                <c:pt idx="104">
                  <c:v>44078</c:v>
                </c:pt>
                <c:pt idx="105">
                  <c:v>44082</c:v>
                </c:pt>
                <c:pt idx="106">
                  <c:v>44083</c:v>
                </c:pt>
                <c:pt idx="107">
                  <c:v>44084</c:v>
                </c:pt>
                <c:pt idx="108">
                  <c:v>44085</c:v>
                </c:pt>
                <c:pt idx="109">
                  <c:v>44088</c:v>
                </c:pt>
                <c:pt idx="110">
                  <c:v>44089</c:v>
                </c:pt>
                <c:pt idx="111">
                  <c:v>44090</c:v>
                </c:pt>
                <c:pt idx="112">
                  <c:v>44091</c:v>
                </c:pt>
                <c:pt idx="113">
                  <c:v>44092</c:v>
                </c:pt>
                <c:pt idx="114">
                  <c:v>44095</c:v>
                </c:pt>
                <c:pt idx="115">
                  <c:v>44096</c:v>
                </c:pt>
                <c:pt idx="116">
                  <c:v>44097</c:v>
                </c:pt>
                <c:pt idx="117">
                  <c:v>44098</c:v>
                </c:pt>
                <c:pt idx="118">
                  <c:v>44099</c:v>
                </c:pt>
                <c:pt idx="119">
                  <c:v>44102</c:v>
                </c:pt>
                <c:pt idx="120">
                  <c:v>44103</c:v>
                </c:pt>
                <c:pt idx="121">
                  <c:v>44104</c:v>
                </c:pt>
                <c:pt idx="122">
                  <c:v>44105</c:v>
                </c:pt>
                <c:pt idx="123">
                  <c:v>44106</c:v>
                </c:pt>
                <c:pt idx="124">
                  <c:v>44109</c:v>
                </c:pt>
                <c:pt idx="125">
                  <c:v>44110</c:v>
                </c:pt>
                <c:pt idx="126">
                  <c:v>44111</c:v>
                </c:pt>
                <c:pt idx="127">
                  <c:v>44112</c:v>
                </c:pt>
                <c:pt idx="128">
                  <c:v>44113</c:v>
                </c:pt>
                <c:pt idx="129">
                  <c:v>44117</c:v>
                </c:pt>
                <c:pt idx="130">
                  <c:v>44118</c:v>
                </c:pt>
                <c:pt idx="131">
                  <c:v>44119</c:v>
                </c:pt>
                <c:pt idx="132">
                  <c:v>44120</c:v>
                </c:pt>
                <c:pt idx="133">
                  <c:v>44123</c:v>
                </c:pt>
                <c:pt idx="134">
                  <c:v>44124</c:v>
                </c:pt>
                <c:pt idx="135">
                  <c:v>44125</c:v>
                </c:pt>
                <c:pt idx="136">
                  <c:v>44126</c:v>
                </c:pt>
                <c:pt idx="137">
                  <c:v>44127</c:v>
                </c:pt>
                <c:pt idx="138">
                  <c:v>44130</c:v>
                </c:pt>
                <c:pt idx="139">
                  <c:v>44131</c:v>
                </c:pt>
                <c:pt idx="140">
                  <c:v>44132</c:v>
                </c:pt>
                <c:pt idx="141">
                  <c:v>44133</c:v>
                </c:pt>
                <c:pt idx="142">
                  <c:v>44134</c:v>
                </c:pt>
                <c:pt idx="143">
                  <c:v>44137</c:v>
                </c:pt>
                <c:pt idx="144">
                  <c:v>44138</c:v>
                </c:pt>
                <c:pt idx="145">
                  <c:v>44139</c:v>
                </c:pt>
                <c:pt idx="146">
                  <c:v>44140</c:v>
                </c:pt>
                <c:pt idx="147">
                  <c:v>44141</c:v>
                </c:pt>
                <c:pt idx="148">
                  <c:v>44144</c:v>
                </c:pt>
                <c:pt idx="149">
                  <c:v>44145</c:v>
                </c:pt>
                <c:pt idx="150">
                  <c:v>44147</c:v>
                </c:pt>
                <c:pt idx="151">
                  <c:v>44148</c:v>
                </c:pt>
                <c:pt idx="152">
                  <c:v>44151</c:v>
                </c:pt>
                <c:pt idx="153">
                  <c:v>44152</c:v>
                </c:pt>
                <c:pt idx="154">
                  <c:v>44153</c:v>
                </c:pt>
                <c:pt idx="155">
                  <c:v>44154</c:v>
                </c:pt>
                <c:pt idx="156">
                  <c:v>44155</c:v>
                </c:pt>
                <c:pt idx="157">
                  <c:v>44158</c:v>
                </c:pt>
                <c:pt idx="158">
                  <c:v>44159</c:v>
                </c:pt>
                <c:pt idx="159">
                  <c:v>44160</c:v>
                </c:pt>
                <c:pt idx="160">
                  <c:v>44162</c:v>
                </c:pt>
                <c:pt idx="161">
                  <c:v>44165</c:v>
                </c:pt>
                <c:pt idx="162">
                  <c:v>44166</c:v>
                </c:pt>
                <c:pt idx="163">
                  <c:v>44167</c:v>
                </c:pt>
                <c:pt idx="164">
                  <c:v>44168</c:v>
                </c:pt>
                <c:pt idx="165">
                  <c:v>44169</c:v>
                </c:pt>
                <c:pt idx="166">
                  <c:v>44172</c:v>
                </c:pt>
                <c:pt idx="167">
                  <c:v>44173</c:v>
                </c:pt>
                <c:pt idx="168">
                  <c:v>44174</c:v>
                </c:pt>
                <c:pt idx="169">
                  <c:v>44175</c:v>
                </c:pt>
                <c:pt idx="170">
                  <c:v>44176</c:v>
                </c:pt>
                <c:pt idx="171">
                  <c:v>44179</c:v>
                </c:pt>
                <c:pt idx="172">
                  <c:v>44180</c:v>
                </c:pt>
                <c:pt idx="173">
                  <c:v>44181</c:v>
                </c:pt>
                <c:pt idx="174">
                  <c:v>44182</c:v>
                </c:pt>
                <c:pt idx="175">
                  <c:v>44183</c:v>
                </c:pt>
                <c:pt idx="176">
                  <c:v>44186</c:v>
                </c:pt>
                <c:pt idx="177">
                  <c:v>44187</c:v>
                </c:pt>
                <c:pt idx="178">
                  <c:v>44188</c:v>
                </c:pt>
                <c:pt idx="179">
                  <c:v>44189</c:v>
                </c:pt>
                <c:pt idx="180">
                  <c:v>44194</c:v>
                </c:pt>
                <c:pt idx="181">
                  <c:v>44195</c:v>
                </c:pt>
                <c:pt idx="182">
                  <c:v>44196</c:v>
                </c:pt>
                <c:pt idx="183">
                  <c:v>44202</c:v>
                </c:pt>
                <c:pt idx="184">
                  <c:v>44203</c:v>
                </c:pt>
                <c:pt idx="185">
                  <c:v>44204</c:v>
                </c:pt>
                <c:pt idx="186">
                  <c:v>44207</c:v>
                </c:pt>
                <c:pt idx="187">
                  <c:v>44208</c:v>
                </c:pt>
                <c:pt idx="188">
                  <c:v>44209</c:v>
                </c:pt>
                <c:pt idx="189">
                  <c:v>44210</c:v>
                </c:pt>
                <c:pt idx="190">
                  <c:v>44211</c:v>
                </c:pt>
                <c:pt idx="191">
                  <c:v>44215</c:v>
                </c:pt>
                <c:pt idx="192">
                  <c:v>44216</c:v>
                </c:pt>
                <c:pt idx="193">
                  <c:v>44217</c:v>
                </c:pt>
                <c:pt idx="194">
                  <c:v>44218</c:v>
                </c:pt>
                <c:pt idx="195">
                  <c:v>44221</c:v>
                </c:pt>
                <c:pt idx="196">
                  <c:v>44222</c:v>
                </c:pt>
                <c:pt idx="197">
                  <c:v>44223</c:v>
                </c:pt>
                <c:pt idx="198">
                  <c:v>44224</c:v>
                </c:pt>
                <c:pt idx="199">
                  <c:v>44225</c:v>
                </c:pt>
                <c:pt idx="200">
                  <c:v>44228</c:v>
                </c:pt>
                <c:pt idx="201">
                  <c:v>44229</c:v>
                </c:pt>
                <c:pt idx="202">
                  <c:v>44230</c:v>
                </c:pt>
                <c:pt idx="203">
                  <c:v>44231</c:v>
                </c:pt>
                <c:pt idx="204">
                  <c:v>44232</c:v>
                </c:pt>
                <c:pt idx="205">
                  <c:v>44235</c:v>
                </c:pt>
                <c:pt idx="206">
                  <c:v>44236</c:v>
                </c:pt>
                <c:pt idx="207">
                  <c:v>44237</c:v>
                </c:pt>
                <c:pt idx="208">
                  <c:v>44238</c:v>
                </c:pt>
                <c:pt idx="209">
                  <c:v>44239</c:v>
                </c:pt>
                <c:pt idx="210">
                  <c:v>44243</c:v>
                </c:pt>
                <c:pt idx="211">
                  <c:v>44244</c:v>
                </c:pt>
                <c:pt idx="212">
                  <c:v>44245</c:v>
                </c:pt>
                <c:pt idx="213">
                  <c:v>44246</c:v>
                </c:pt>
                <c:pt idx="214">
                  <c:v>44249</c:v>
                </c:pt>
                <c:pt idx="215">
                  <c:v>44250</c:v>
                </c:pt>
                <c:pt idx="216">
                  <c:v>44251</c:v>
                </c:pt>
                <c:pt idx="217">
                  <c:v>44252</c:v>
                </c:pt>
                <c:pt idx="218">
                  <c:v>44253</c:v>
                </c:pt>
                <c:pt idx="219">
                  <c:v>44256</c:v>
                </c:pt>
                <c:pt idx="220">
                  <c:v>44257</c:v>
                </c:pt>
                <c:pt idx="221">
                  <c:v>44258</c:v>
                </c:pt>
                <c:pt idx="222">
                  <c:v>44259</c:v>
                </c:pt>
                <c:pt idx="223">
                  <c:v>44260</c:v>
                </c:pt>
                <c:pt idx="224">
                  <c:v>44263</c:v>
                </c:pt>
                <c:pt idx="225">
                  <c:v>44264</c:v>
                </c:pt>
                <c:pt idx="226">
                  <c:v>44265</c:v>
                </c:pt>
                <c:pt idx="227">
                  <c:v>44266</c:v>
                </c:pt>
                <c:pt idx="228">
                  <c:v>44267</c:v>
                </c:pt>
                <c:pt idx="229">
                  <c:v>44270</c:v>
                </c:pt>
                <c:pt idx="230">
                  <c:v>44271</c:v>
                </c:pt>
                <c:pt idx="231">
                  <c:v>44272</c:v>
                </c:pt>
                <c:pt idx="232">
                  <c:v>44273</c:v>
                </c:pt>
                <c:pt idx="233">
                  <c:v>44274</c:v>
                </c:pt>
                <c:pt idx="234">
                  <c:v>44277</c:v>
                </c:pt>
                <c:pt idx="235">
                  <c:v>44278</c:v>
                </c:pt>
                <c:pt idx="236">
                  <c:v>44279</c:v>
                </c:pt>
                <c:pt idx="237">
                  <c:v>44280</c:v>
                </c:pt>
                <c:pt idx="238">
                  <c:v>44281</c:v>
                </c:pt>
                <c:pt idx="239">
                  <c:v>44284</c:v>
                </c:pt>
                <c:pt idx="240">
                  <c:v>44285</c:v>
                </c:pt>
                <c:pt idx="241">
                  <c:v>44286</c:v>
                </c:pt>
                <c:pt idx="242">
                  <c:v>44287</c:v>
                </c:pt>
                <c:pt idx="243">
                  <c:v>44292</c:v>
                </c:pt>
                <c:pt idx="244">
                  <c:v>44293</c:v>
                </c:pt>
                <c:pt idx="245">
                  <c:v>44294</c:v>
                </c:pt>
                <c:pt idx="246">
                  <c:v>44295</c:v>
                </c:pt>
                <c:pt idx="247">
                  <c:v>44298</c:v>
                </c:pt>
                <c:pt idx="248">
                  <c:v>44299</c:v>
                </c:pt>
                <c:pt idx="249">
                  <c:v>44300</c:v>
                </c:pt>
                <c:pt idx="250">
                  <c:v>44301</c:v>
                </c:pt>
                <c:pt idx="251">
                  <c:v>44302</c:v>
                </c:pt>
                <c:pt idx="252">
                  <c:v>44305</c:v>
                </c:pt>
                <c:pt idx="253">
                  <c:v>44306</c:v>
                </c:pt>
                <c:pt idx="254">
                  <c:v>44307</c:v>
                </c:pt>
                <c:pt idx="255">
                  <c:v>44308</c:v>
                </c:pt>
                <c:pt idx="256">
                  <c:v>44309</c:v>
                </c:pt>
                <c:pt idx="257">
                  <c:v>44312</c:v>
                </c:pt>
                <c:pt idx="258">
                  <c:v>44313</c:v>
                </c:pt>
                <c:pt idx="259">
                  <c:v>44314</c:v>
                </c:pt>
                <c:pt idx="260">
                  <c:v>44315</c:v>
                </c:pt>
                <c:pt idx="261">
                  <c:v>44316</c:v>
                </c:pt>
                <c:pt idx="262">
                  <c:v>44320</c:v>
                </c:pt>
                <c:pt idx="263">
                  <c:v>44321</c:v>
                </c:pt>
                <c:pt idx="264">
                  <c:v>44322</c:v>
                </c:pt>
                <c:pt idx="265">
                  <c:v>44323</c:v>
                </c:pt>
                <c:pt idx="266">
                  <c:v>44326</c:v>
                </c:pt>
                <c:pt idx="267">
                  <c:v>44327</c:v>
                </c:pt>
                <c:pt idx="268">
                  <c:v>44328</c:v>
                </c:pt>
                <c:pt idx="269">
                  <c:v>44329</c:v>
                </c:pt>
                <c:pt idx="270">
                  <c:v>44330</c:v>
                </c:pt>
                <c:pt idx="271">
                  <c:v>44333</c:v>
                </c:pt>
                <c:pt idx="272">
                  <c:v>44334</c:v>
                </c:pt>
                <c:pt idx="273">
                  <c:v>44335</c:v>
                </c:pt>
                <c:pt idx="274">
                  <c:v>44336</c:v>
                </c:pt>
                <c:pt idx="275">
                  <c:v>44337</c:v>
                </c:pt>
                <c:pt idx="276">
                  <c:v>44340</c:v>
                </c:pt>
                <c:pt idx="277">
                  <c:v>44341</c:v>
                </c:pt>
                <c:pt idx="278">
                  <c:v>44342</c:v>
                </c:pt>
                <c:pt idx="279">
                  <c:v>44343</c:v>
                </c:pt>
                <c:pt idx="280">
                  <c:v>44344</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44383</c:v>
                </c:pt>
                <c:pt idx="306">
                  <c:v>44384</c:v>
                </c:pt>
                <c:pt idx="307">
                  <c:v>44385</c:v>
                </c:pt>
                <c:pt idx="308">
                  <c:v>44386</c:v>
                </c:pt>
                <c:pt idx="309">
                  <c:v>44389</c:v>
                </c:pt>
                <c:pt idx="310">
                  <c:v>44390</c:v>
                </c:pt>
                <c:pt idx="311">
                  <c:v>44391</c:v>
                </c:pt>
                <c:pt idx="312">
                  <c:v>44392</c:v>
                </c:pt>
                <c:pt idx="313">
                  <c:v>44393</c:v>
                </c:pt>
                <c:pt idx="314">
                  <c:v>44396</c:v>
                </c:pt>
                <c:pt idx="315">
                  <c:v>44397</c:v>
                </c:pt>
                <c:pt idx="316">
                  <c:v>44398</c:v>
                </c:pt>
                <c:pt idx="317">
                  <c:v>44399</c:v>
                </c:pt>
                <c:pt idx="318">
                  <c:v>44400</c:v>
                </c:pt>
                <c:pt idx="319">
                  <c:v>44403</c:v>
                </c:pt>
                <c:pt idx="320">
                  <c:v>44404</c:v>
                </c:pt>
                <c:pt idx="321">
                  <c:v>44405</c:v>
                </c:pt>
                <c:pt idx="322">
                  <c:v>44406</c:v>
                </c:pt>
                <c:pt idx="323">
                  <c:v>44407</c:v>
                </c:pt>
                <c:pt idx="324">
                  <c:v>44410</c:v>
                </c:pt>
                <c:pt idx="325">
                  <c:v>44411</c:v>
                </c:pt>
                <c:pt idx="326">
                  <c:v>44412</c:v>
                </c:pt>
                <c:pt idx="327">
                  <c:v>44413</c:v>
                </c:pt>
                <c:pt idx="328">
                  <c:v>44414</c:v>
                </c:pt>
                <c:pt idx="329">
                  <c:v>44417</c:v>
                </c:pt>
                <c:pt idx="330">
                  <c:v>44418</c:v>
                </c:pt>
                <c:pt idx="331">
                  <c:v>44419</c:v>
                </c:pt>
                <c:pt idx="332">
                  <c:v>44420</c:v>
                </c:pt>
                <c:pt idx="333">
                  <c:v>44421</c:v>
                </c:pt>
                <c:pt idx="334">
                  <c:v>44424</c:v>
                </c:pt>
                <c:pt idx="335">
                  <c:v>44425</c:v>
                </c:pt>
                <c:pt idx="336">
                  <c:v>44426</c:v>
                </c:pt>
                <c:pt idx="337">
                  <c:v>44427</c:v>
                </c:pt>
                <c:pt idx="338">
                  <c:v>44428</c:v>
                </c:pt>
                <c:pt idx="339">
                  <c:v>44431</c:v>
                </c:pt>
                <c:pt idx="340">
                  <c:v>44432</c:v>
                </c:pt>
                <c:pt idx="341">
                  <c:v>44433</c:v>
                </c:pt>
                <c:pt idx="342">
                  <c:v>44434</c:v>
                </c:pt>
                <c:pt idx="343">
                  <c:v>44435</c:v>
                </c:pt>
                <c:pt idx="344">
                  <c:v>44439</c:v>
                </c:pt>
                <c:pt idx="345">
                  <c:v>44440</c:v>
                </c:pt>
                <c:pt idx="346">
                  <c:v>44441</c:v>
                </c:pt>
                <c:pt idx="347">
                  <c:v>44442</c:v>
                </c:pt>
                <c:pt idx="348">
                  <c:v>44446</c:v>
                </c:pt>
                <c:pt idx="349">
                  <c:v>44447</c:v>
                </c:pt>
                <c:pt idx="350">
                  <c:v>44448</c:v>
                </c:pt>
                <c:pt idx="351">
                  <c:v>44449</c:v>
                </c:pt>
                <c:pt idx="352">
                  <c:v>44452</c:v>
                </c:pt>
                <c:pt idx="353">
                  <c:v>44453</c:v>
                </c:pt>
                <c:pt idx="354">
                  <c:v>44454</c:v>
                </c:pt>
                <c:pt idx="355">
                  <c:v>44455</c:v>
                </c:pt>
                <c:pt idx="356">
                  <c:v>44456</c:v>
                </c:pt>
                <c:pt idx="357">
                  <c:v>44459</c:v>
                </c:pt>
                <c:pt idx="358">
                  <c:v>44460</c:v>
                </c:pt>
                <c:pt idx="359">
                  <c:v>44461</c:v>
                </c:pt>
                <c:pt idx="360">
                  <c:v>44462</c:v>
                </c:pt>
                <c:pt idx="361">
                  <c:v>44463</c:v>
                </c:pt>
                <c:pt idx="362">
                  <c:v>44466</c:v>
                </c:pt>
                <c:pt idx="363">
                  <c:v>44467</c:v>
                </c:pt>
                <c:pt idx="364">
                  <c:v>44468</c:v>
                </c:pt>
                <c:pt idx="365">
                  <c:v>44469</c:v>
                </c:pt>
                <c:pt idx="366">
                  <c:v>44470</c:v>
                </c:pt>
                <c:pt idx="367">
                  <c:v>44473</c:v>
                </c:pt>
                <c:pt idx="368">
                  <c:v>44474</c:v>
                </c:pt>
                <c:pt idx="369">
                  <c:v>44475</c:v>
                </c:pt>
                <c:pt idx="370">
                  <c:v>44476</c:v>
                </c:pt>
                <c:pt idx="371">
                  <c:v>44477</c:v>
                </c:pt>
                <c:pt idx="372">
                  <c:v>44481</c:v>
                </c:pt>
                <c:pt idx="373">
                  <c:v>44482</c:v>
                </c:pt>
                <c:pt idx="374">
                  <c:v>44483</c:v>
                </c:pt>
                <c:pt idx="375">
                  <c:v>44484</c:v>
                </c:pt>
                <c:pt idx="376">
                  <c:v>44487</c:v>
                </c:pt>
                <c:pt idx="377">
                  <c:v>44488</c:v>
                </c:pt>
                <c:pt idx="378">
                  <c:v>44489</c:v>
                </c:pt>
                <c:pt idx="379">
                  <c:v>44490</c:v>
                </c:pt>
                <c:pt idx="380">
                  <c:v>44491</c:v>
                </c:pt>
                <c:pt idx="381">
                  <c:v>44494</c:v>
                </c:pt>
                <c:pt idx="382">
                  <c:v>44495</c:v>
                </c:pt>
                <c:pt idx="383">
                  <c:v>44496</c:v>
                </c:pt>
                <c:pt idx="384">
                  <c:v>44497</c:v>
                </c:pt>
                <c:pt idx="385">
                  <c:v>44498</c:v>
                </c:pt>
                <c:pt idx="386">
                  <c:v>44501</c:v>
                </c:pt>
                <c:pt idx="387">
                  <c:v>44502</c:v>
                </c:pt>
                <c:pt idx="388">
                  <c:v>44503</c:v>
                </c:pt>
                <c:pt idx="389">
                  <c:v>44504</c:v>
                </c:pt>
                <c:pt idx="390">
                  <c:v>44505</c:v>
                </c:pt>
                <c:pt idx="391">
                  <c:v>44508</c:v>
                </c:pt>
                <c:pt idx="392">
                  <c:v>44509</c:v>
                </c:pt>
                <c:pt idx="393">
                  <c:v>44510</c:v>
                </c:pt>
                <c:pt idx="394">
                  <c:v>44512</c:v>
                </c:pt>
                <c:pt idx="395">
                  <c:v>44515</c:v>
                </c:pt>
                <c:pt idx="396">
                  <c:v>44516</c:v>
                </c:pt>
                <c:pt idx="397">
                  <c:v>44517</c:v>
                </c:pt>
                <c:pt idx="398">
                  <c:v>44518</c:v>
                </c:pt>
                <c:pt idx="399">
                  <c:v>44519</c:v>
                </c:pt>
                <c:pt idx="400">
                  <c:v>44522</c:v>
                </c:pt>
                <c:pt idx="401">
                  <c:v>44523</c:v>
                </c:pt>
                <c:pt idx="402">
                  <c:v>44524</c:v>
                </c:pt>
                <c:pt idx="403">
                  <c:v>44526</c:v>
                </c:pt>
                <c:pt idx="404">
                  <c:v>44529</c:v>
                </c:pt>
                <c:pt idx="405">
                  <c:v>44530</c:v>
                </c:pt>
                <c:pt idx="406">
                  <c:v>44531</c:v>
                </c:pt>
                <c:pt idx="407">
                  <c:v>44532</c:v>
                </c:pt>
                <c:pt idx="408">
                  <c:v>44533</c:v>
                </c:pt>
                <c:pt idx="409">
                  <c:v>44536</c:v>
                </c:pt>
                <c:pt idx="410">
                  <c:v>44537</c:v>
                </c:pt>
                <c:pt idx="411">
                  <c:v>44538</c:v>
                </c:pt>
                <c:pt idx="412">
                  <c:v>44539</c:v>
                </c:pt>
                <c:pt idx="413">
                  <c:v>44540</c:v>
                </c:pt>
                <c:pt idx="414">
                  <c:v>44543</c:v>
                </c:pt>
                <c:pt idx="415">
                  <c:v>44544</c:v>
                </c:pt>
                <c:pt idx="416">
                  <c:v>44545</c:v>
                </c:pt>
                <c:pt idx="417">
                  <c:v>44546</c:v>
                </c:pt>
                <c:pt idx="418">
                  <c:v>44547</c:v>
                </c:pt>
                <c:pt idx="419">
                  <c:v>44550</c:v>
                </c:pt>
                <c:pt idx="420">
                  <c:v>44551</c:v>
                </c:pt>
                <c:pt idx="421">
                  <c:v>44552</c:v>
                </c:pt>
                <c:pt idx="422">
                  <c:v>44553</c:v>
                </c:pt>
                <c:pt idx="423">
                  <c:v>44559</c:v>
                </c:pt>
                <c:pt idx="424">
                  <c:v>44560</c:v>
                </c:pt>
                <c:pt idx="425">
                  <c:v>44561</c:v>
                </c:pt>
                <c:pt idx="426">
                  <c:v>44565</c:v>
                </c:pt>
                <c:pt idx="427">
                  <c:v>44566</c:v>
                </c:pt>
                <c:pt idx="428">
                  <c:v>44567</c:v>
                </c:pt>
                <c:pt idx="429">
                  <c:v>44568</c:v>
                </c:pt>
                <c:pt idx="430">
                  <c:v>44571</c:v>
                </c:pt>
                <c:pt idx="431">
                  <c:v>44572</c:v>
                </c:pt>
                <c:pt idx="432">
                  <c:v>44573</c:v>
                </c:pt>
                <c:pt idx="433">
                  <c:v>44574</c:v>
                </c:pt>
                <c:pt idx="434">
                  <c:v>44575</c:v>
                </c:pt>
                <c:pt idx="435">
                  <c:v>44579</c:v>
                </c:pt>
                <c:pt idx="436">
                  <c:v>44580</c:v>
                </c:pt>
                <c:pt idx="437">
                  <c:v>44581</c:v>
                </c:pt>
                <c:pt idx="438">
                  <c:v>44582</c:v>
                </c:pt>
                <c:pt idx="439">
                  <c:v>44585</c:v>
                </c:pt>
                <c:pt idx="440">
                  <c:v>44586</c:v>
                </c:pt>
                <c:pt idx="441">
                  <c:v>44587</c:v>
                </c:pt>
                <c:pt idx="442">
                  <c:v>44588</c:v>
                </c:pt>
                <c:pt idx="443">
                  <c:v>44589</c:v>
                </c:pt>
                <c:pt idx="444">
                  <c:v>44592</c:v>
                </c:pt>
                <c:pt idx="445">
                  <c:v>44593</c:v>
                </c:pt>
                <c:pt idx="446">
                  <c:v>44594</c:v>
                </c:pt>
                <c:pt idx="447">
                  <c:v>44595</c:v>
                </c:pt>
                <c:pt idx="448">
                  <c:v>44596</c:v>
                </c:pt>
                <c:pt idx="449">
                  <c:v>44599</c:v>
                </c:pt>
                <c:pt idx="450">
                  <c:v>44600</c:v>
                </c:pt>
                <c:pt idx="451">
                  <c:v>44601</c:v>
                </c:pt>
                <c:pt idx="452">
                  <c:v>44602</c:v>
                </c:pt>
                <c:pt idx="453">
                  <c:v>44603</c:v>
                </c:pt>
                <c:pt idx="454">
                  <c:v>44606</c:v>
                </c:pt>
                <c:pt idx="455">
                  <c:v>44607</c:v>
                </c:pt>
                <c:pt idx="456">
                  <c:v>44608</c:v>
                </c:pt>
                <c:pt idx="457">
                  <c:v>44609</c:v>
                </c:pt>
                <c:pt idx="458">
                  <c:v>44610</c:v>
                </c:pt>
                <c:pt idx="459">
                  <c:v>44614</c:v>
                </c:pt>
                <c:pt idx="460">
                  <c:v>44615</c:v>
                </c:pt>
                <c:pt idx="461">
                  <c:v>44616</c:v>
                </c:pt>
                <c:pt idx="462">
                  <c:v>44617</c:v>
                </c:pt>
                <c:pt idx="463">
                  <c:v>44620</c:v>
                </c:pt>
                <c:pt idx="464">
                  <c:v>44621</c:v>
                </c:pt>
                <c:pt idx="465">
                  <c:v>44622</c:v>
                </c:pt>
                <c:pt idx="466">
                  <c:v>44623</c:v>
                </c:pt>
                <c:pt idx="467">
                  <c:v>44624</c:v>
                </c:pt>
                <c:pt idx="468">
                  <c:v>44627</c:v>
                </c:pt>
                <c:pt idx="469">
                  <c:v>44628</c:v>
                </c:pt>
                <c:pt idx="470">
                  <c:v>44629</c:v>
                </c:pt>
                <c:pt idx="471">
                  <c:v>44630</c:v>
                </c:pt>
                <c:pt idx="472">
                  <c:v>44631</c:v>
                </c:pt>
                <c:pt idx="473">
                  <c:v>44634</c:v>
                </c:pt>
                <c:pt idx="474">
                  <c:v>44635</c:v>
                </c:pt>
                <c:pt idx="475">
                  <c:v>44636</c:v>
                </c:pt>
                <c:pt idx="476">
                  <c:v>44637</c:v>
                </c:pt>
                <c:pt idx="477">
                  <c:v>44638</c:v>
                </c:pt>
                <c:pt idx="478">
                  <c:v>44641</c:v>
                </c:pt>
                <c:pt idx="479">
                  <c:v>44642</c:v>
                </c:pt>
                <c:pt idx="480">
                  <c:v>44643</c:v>
                </c:pt>
                <c:pt idx="481">
                  <c:v>44644</c:v>
                </c:pt>
                <c:pt idx="482">
                  <c:v>44645</c:v>
                </c:pt>
                <c:pt idx="483">
                  <c:v>44648</c:v>
                </c:pt>
                <c:pt idx="484">
                  <c:v>44649</c:v>
                </c:pt>
                <c:pt idx="485">
                  <c:v>44650</c:v>
                </c:pt>
                <c:pt idx="486">
                  <c:v>44651</c:v>
                </c:pt>
                <c:pt idx="487">
                  <c:v>44652</c:v>
                </c:pt>
                <c:pt idx="488">
                  <c:v>44655</c:v>
                </c:pt>
                <c:pt idx="489">
                  <c:v>44656</c:v>
                </c:pt>
                <c:pt idx="490">
                  <c:v>44657</c:v>
                </c:pt>
                <c:pt idx="491">
                  <c:v>44658</c:v>
                </c:pt>
                <c:pt idx="492">
                  <c:v>44659</c:v>
                </c:pt>
                <c:pt idx="493">
                  <c:v>44662</c:v>
                </c:pt>
                <c:pt idx="494">
                  <c:v>44663</c:v>
                </c:pt>
                <c:pt idx="495">
                  <c:v>44664</c:v>
                </c:pt>
                <c:pt idx="496">
                  <c:v>44665</c:v>
                </c:pt>
                <c:pt idx="497">
                  <c:v>44670</c:v>
                </c:pt>
                <c:pt idx="498">
                  <c:v>44671</c:v>
                </c:pt>
                <c:pt idx="499">
                  <c:v>44672</c:v>
                </c:pt>
                <c:pt idx="500">
                  <c:v>44673</c:v>
                </c:pt>
                <c:pt idx="501">
                  <c:v>44676</c:v>
                </c:pt>
                <c:pt idx="502">
                  <c:v>44677</c:v>
                </c:pt>
                <c:pt idx="503">
                  <c:v>44678</c:v>
                </c:pt>
                <c:pt idx="504">
                  <c:v>44679</c:v>
                </c:pt>
                <c:pt idx="505">
                  <c:v>44680</c:v>
                </c:pt>
                <c:pt idx="506">
                  <c:v>44684</c:v>
                </c:pt>
                <c:pt idx="507">
                  <c:v>44685</c:v>
                </c:pt>
                <c:pt idx="508">
                  <c:v>44686</c:v>
                </c:pt>
                <c:pt idx="509">
                  <c:v>44687</c:v>
                </c:pt>
                <c:pt idx="510">
                  <c:v>44690</c:v>
                </c:pt>
                <c:pt idx="511">
                  <c:v>44691</c:v>
                </c:pt>
                <c:pt idx="512">
                  <c:v>44692</c:v>
                </c:pt>
                <c:pt idx="513">
                  <c:v>44693</c:v>
                </c:pt>
                <c:pt idx="514">
                  <c:v>44694</c:v>
                </c:pt>
                <c:pt idx="515">
                  <c:v>44697</c:v>
                </c:pt>
                <c:pt idx="516">
                  <c:v>44698</c:v>
                </c:pt>
                <c:pt idx="517">
                  <c:v>44699</c:v>
                </c:pt>
                <c:pt idx="518">
                  <c:v>44700</c:v>
                </c:pt>
                <c:pt idx="519">
                  <c:v>44701</c:v>
                </c:pt>
                <c:pt idx="520">
                  <c:v>44704</c:v>
                </c:pt>
                <c:pt idx="521">
                  <c:v>44705</c:v>
                </c:pt>
                <c:pt idx="522">
                  <c:v>44706</c:v>
                </c:pt>
                <c:pt idx="523">
                  <c:v>44707</c:v>
                </c:pt>
                <c:pt idx="524">
                  <c:v>44708</c:v>
                </c:pt>
                <c:pt idx="525">
                  <c:v>44712</c:v>
                </c:pt>
                <c:pt idx="526">
                  <c:v>44713</c:v>
                </c:pt>
                <c:pt idx="527">
                  <c:v>44714</c:v>
                </c:pt>
                <c:pt idx="528">
                  <c:v>44718</c:v>
                </c:pt>
                <c:pt idx="529">
                  <c:v>44719</c:v>
                </c:pt>
                <c:pt idx="530">
                  <c:v>44720</c:v>
                </c:pt>
                <c:pt idx="531">
                  <c:v>44721</c:v>
                </c:pt>
                <c:pt idx="532">
                  <c:v>44722</c:v>
                </c:pt>
                <c:pt idx="533">
                  <c:v>44725</c:v>
                </c:pt>
                <c:pt idx="534">
                  <c:v>44726</c:v>
                </c:pt>
                <c:pt idx="535">
                  <c:v>44727</c:v>
                </c:pt>
                <c:pt idx="536">
                  <c:v>44728</c:v>
                </c:pt>
                <c:pt idx="537">
                  <c:v>44729</c:v>
                </c:pt>
                <c:pt idx="538">
                  <c:v>44733</c:v>
                </c:pt>
                <c:pt idx="539">
                  <c:v>44734</c:v>
                </c:pt>
                <c:pt idx="540">
                  <c:v>44735</c:v>
                </c:pt>
                <c:pt idx="541">
                  <c:v>44736</c:v>
                </c:pt>
                <c:pt idx="542">
                  <c:v>44739</c:v>
                </c:pt>
                <c:pt idx="543">
                  <c:v>44740</c:v>
                </c:pt>
                <c:pt idx="544">
                  <c:v>44741</c:v>
                </c:pt>
                <c:pt idx="545">
                  <c:v>44742</c:v>
                </c:pt>
                <c:pt idx="546">
                  <c:v>44743</c:v>
                </c:pt>
                <c:pt idx="547">
                  <c:v>44747</c:v>
                </c:pt>
                <c:pt idx="548">
                  <c:v>44748</c:v>
                </c:pt>
                <c:pt idx="549">
                  <c:v>44749</c:v>
                </c:pt>
                <c:pt idx="550">
                  <c:v>44750</c:v>
                </c:pt>
                <c:pt idx="551">
                  <c:v>44753</c:v>
                </c:pt>
                <c:pt idx="552">
                  <c:v>44754</c:v>
                </c:pt>
                <c:pt idx="553">
                  <c:v>44755</c:v>
                </c:pt>
                <c:pt idx="554">
                  <c:v>44756</c:v>
                </c:pt>
                <c:pt idx="555">
                  <c:v>44757</c:v>
                </c:pt>
                <c:pt idx="556">
                  <c:v>44760</c:v>
                </c:pt>
                <c:pt idx="557">
                  <c:v>44761</c:v>
                </c:pt>
                <c:pt idx="558">
                  <c:v>44762</c:v>
                </c:pt>
                <c:pt idx="559">
                  <c:v>44763</c:v>
                </c:pt>
                <c:pt idx="560">
                  <c:v>44764</c:v>
                </c:pt>
                <c:pt idx="561">
                  <c:v>44767</c:v>
                </c:pt>
                <c:pt idx="562">
                  <c:v>44768</c:v>
                </c:pt>
                <c:pt idx="563">
                  <c:v>44769</c:v>
                </c:pt>
                <c:pt idx="564">
                  <c:v>44770</c:v>
                </c:pt>
                <c:pt idx="565">
                  <c:v>44771</c:v>
                </c:pt>
                <c:pt idx="566">
                  <c:v>44774</c:v>
                </c:pt>
                <c:pt idx="567">
                  <c:v>44775</c:v>
                </c:pt>
                <c:pt idx="568">
                  <c:v>44776</c:v>
                </c:pt>
                <c:pt idx="569">
                  <c:v>44777</c:v>
                </c:pt>
                <c:pt idx="570">
                  <c:v>44778</c:v>
                </c:pt>
                <c:pt idx="571">
                  <c:v>44781</c:v>
                </c:pt>
                <c:pt idx="572">
                  <c:v>44782</c:v>
                </c:pt>
                <c:pt idx="573">
                  <c:v>44783</c:v>
                </c:pt>
                <c:pt idx="574">
                  <c:v>44784</c:v>
                </c:pt>
                <c:pt idx="575">
                  <c:v>44785</c:v>
                </c:pt>
                <c:pt idx="576">
                  <c:v>44788</c:v>
                </c:pt>
                <c:pt idx="577">
                  <c:v>44789</c:v>
                </c:pt>
                <c:pt idx="578">
                  <c:v>44790</c:v>
                </c:pt>
                <c:pt idx="579">
                  <c:v>44791</c:v>
                </c:pt>
                <c:pt idx="580">
                  <c:v>44792</c:v>
                </c:pt>
                <c:pt idx="581">
                  <c:v>44795</c:v>
                </c:pt>
                <c:pt idx="582">
                  <c:v>44796</c:v>
                </c:pt>
                <c:pt idx="583">
                  <c:v>44797</c:v>
                </c:pt>
                <c:pt idx="584">
                  <c:v>44798</c:v>
                </c:pt>
                <c:pt idx="585">
                  <c:v>44799</c:v>
                </c:pt>
                <c:pt idx="586">
                  <c:v>44803</c:v>
                </c:pt>
                <c:pt idx="587">
                  <c:v>44804</c:v>
                </c:pt>
                <c:pt idx="588">
                  <c:v>44805</c:v>
                </c:pt>
                <c:pt idx="589">
                  <c:v>44806</c:v>
                </c:pt>
                <c:pt idx="590">
                  <c:v>44810</c:v>
                </c:pt>
                <c:pt idx="591">
                  <c:v>44811</c:v>
                </c:pt>
                <c:pt idx="592">
                  <c:v>44812</c:v>
                </c:pt>
                <c:pt idx="593">
                  <c:v>44813</c:v>
                </c:pt>
                <c:pt idx="594">
                  <c:v>44816</c:v>
                </c:pt>
                <c:pt idx="595">
                  <c:v>44817</c:v>
                </c:pt>
                <c:pt idx="596">
                  <c:v>44818</c:v>
                </c:pt>
                <c:pt idx="597">
                  <c:v>44819</c:v>
                </c:pt>
                <c:pt idx="598">
                  <c:v>44820</c:v>
                </c:pt>
                <c:pt idx="599">
                  <c:v>44824</c:v>
                </c:pt>
                <c:pt idx="600">
                  <c:v>44825</c:v>
                </c:pt>
                <c:pt idx="601">
                  <c:v>44826</c:v>
                </c:pt>
                <c:pt idx="602">
                  <c:v>44827</c:v>
                </c:pt>
                <c:pt idx="603">
                  <c:v>44830</c:v>
                </c:pt>
                <c:pt idx="604">
                  <c:v>44831</c:v>
                </c:pt>
                <c:pt idx="605">
                  <c:v>44832</c:v>
                </c:pt>
                <c:pt idx="606">
                  <c:v>44833</c:v>
                </c:pt>
                <c:pt idx="607">
                  <c:v>44834</c:v>
                </c:pt>
                <c:pt idx="608">
                  <c:v>44837</c:v>
                </c:pt>
                <c:pt idx="609">
                  <c:v>44838</c:v>
                </c:pt>
                <c:pt idx="610">
                  <c:v>44839</c:v>
                </c:pt>
                <c:pt idx="611">
                  <c:v>44840</c:v>
                </c:pt>
                <c:pt idx="612">
                  <c:v>44841</c:v>
                </c:pt>
                <c:pt idx="613">
                  <c:v>44845</c:v>
                </c:pt>
                <c:pt idx="614">
                  <c:v>44846</c:v>
                </c:pt>
                <c:pt idx="615">
                  <c:v>44847</c:v>
                </c:pt>
                <c:pt idx="616">
                  <c:v>44848</c:v>
                </c:pt>
                <c:pt idx="617">
                  <c:v>44851</c:v>
                </c:pt>
                <c:pt idx="618">
                  <c:v>44852</c:v>
                </c:pt>
                <c:pt idx="619">
                  <c:v>44853</c:v>
                </c:pt>
                <c:pt idx="620">
                  <c:v>44854</c:v>
                </c:pt>
                <c:pt idx="621">
                  <c:v>44855</c:v>
                </c:pt>
                <c:pt idx="622">
                  <c:v>44858</c:v>
                </c:pt>
                <c:pt idx="623">
                  <c:v>44859</c:v>
                </c:pt>
                <c:pt idx="624">
                  <c:v>44860</c:v>
                </c:pt>
                <c:pt idx="625">
                  <c:v>44861</c:v>
                </c:pt>
                <c:pt idx="626">
                  <c:v>44862</c:v>
                </c:pt>
                <c:pt idx="627">
                  <c:v>44865</c:v>
                </c:pt>
                <c:pt idx="628">
                  <c:v>44866</c:v>
                </c:pt>
                <c:pt idx="629">
                  <c:v>44867</c:v>
                </c:pt>
                <c:pt idx="630">
                  <c:v>44868</c:v>
                </c:pt>
                <c:pt idx="631">
                  <c:v>44869</c:v>
                </c:pt>
                <c:pt idx="632">
                  <c:v>44872</c:v>
                </c:pt>
                <c:pt idx="633">
                  <c:v>44873</c:v>
                </c:pt>
                <c:pt idx="634">
                  <c:v>44874</c:v>
                </c:pt>
                <c:pt idx="635">
                  <c:v>44875</c:v>
                </c:pt>
                <c:pt idx="636">
                  <c:v>44879</c:v>
                </c:pt>
                <c:pt idx="637">
                  <c:v>44880</c:v>
                </c:pt>
                <c:pt idx="638">
                  <c:v>44881</c:v>
                </c:pt>
                <c:pt idx="639">
                  <c:v>44882</c:v>
                </c:pt>
                <c:pt idx="640">
                  <c:v>44883</c:v>
                </c:pt>
                <c:pt idx="641">
                  <c:v>44886</c:v>
                </c:pt>
                <c:pt idx="642">
                  <c:v>44887</c:v>
                </c:pt>
                <c:pt idx="643">
                  <c:v>44888</c:v>
                </c:pt>
                <c:pt idx="644">
                  <c:v>44890</c:v>
                </c:pt>
                <c:pt idx="645">
                  <c:v>44893</c:v>
                </c:pt>
                <c:pt idx="646">
                  <c:v>44894</c:v>
                </c:pt>
                <c:pt idx="647">
                  <c:v>44895</c:v>
                </c:pt>
                <c:pt idx="648">
                  <c:v>44896</c:v>
                </c:pt>
                <c:pt idx="649">
                  <c:v>44897</c:v>
                </c:pt>
                <c:pt idx="650">
                  <c:v>44900</c:v>
                </c:pt>
                <c:pt idx="651">
                  <c:v>44901</c:v>
                </c:pt>
                <c:pt idx="652">
                  <c:v>44902</c:v>
                </c:pt>
                <c:pt idx="653">
                  <c:v>44903</c:v>
                </c:pt>
                <c:pt idx="654">
                  <c:v>44904</c:v>
                </c:pt>
                <c:pt idx="655">
                  <c:v>44907</c:v>
                </c:pt>
                <c:pt idx="656">
                  <c:v>44908</c:v>
                </c:pt>
                <c:pt idx="657">
                  <c:v>44909</c:v>
                </c:pt>
                <c:pt idx="658">
                  <c:v>44910</c:v>
                </c:pt>
                <c:pt idx="659">
                  <c:v>44911</c:v>
                </c:pt>
                <c:pt idx="660">
                  <c:v>44914</c:v>
                </c:pt>
                <c:pt idx="661">
                  <c:v>44915</c:v>
                </c:pt>
                <c:pt idx="662">
                  <c:v>44916</c:v>
                </c:pt>
                <c:pt idx="663">
                  <c:v>44917</c:v>
                </c:pt>
                <c:pt idx="664">
                  <c:v>44918</c:v>
                </c:pt>
                <c:pt idx="665">
                  <c:v>44923</c:v>
                </c:pt>
                <c:pt idx="666">
                  <c:v>44924</c:v>
                </c:pt>
                <c:pt idx="667">
                  <c:v>44925</c:v>
                </c:pt>
                <c:pt idx="668">
                  <c:v>44929</c:v>
                </c:pt>
                <c:pt idx="669">
                  <c:v>44930</c:v>
                </c:pt>
                <c:pt idx="670">
                  <c:v>44931</c:v>
                </c:pt>
                <c:pt idx="671">
                  <c:v>44932</c:v>
                </c:pt>
                <c:pt idx="672">
                  <c:v>44935</c:v>
                </c:pt>
                <c:pt idx="673">
                  <c:v>44936</c:v>
                </c:pt>
                <c:pt idx="674">
                  <c:v>44937</c:v>
                </c:pt>
                <c:pt idx="675">
                  <c:v>44938</c:v>
                </c:pt>
                <c:pt idx="676">
                  <c:v>44939</c:v>
                </c:pt>
                <c:pt idx="677">
                  <c:v>44943</c:v>
                </c:pt>
                <c:pt idx="678">
                  <c:v>44944</c:v>
                </c:pt>
                <c:pt idx="679">
                  <c:v>44945</c:v>
                </c:pt>
                <c:pt idx="680">
                  <c:v>44946</c:v>
                </c:pt>
                <c:pt idx="681">
                  <c:v>44949</c:v>
                </c:pt>
                <c:pt idx="682">
                  <c:v>44950</c:v>
                </c:pt>
                <c:pt idx="683">
                  <c:v>44951</c:v>
                </c:pt>
                <c:pt idx="684">
                  <c:v>44952</c:v>
                </c:pt>
                <c:pt idx="685">
                  <c:v>44953</c:v>
                </c:pt>
                <c:pt idx="686">
                  <c:v>44956</c:v>
                </c:pt>
                <c:pt idx="687">
                  <c:v>44957</c:v>
                </c:pt>
                <c:pt idx="688">
                  <c:v>44958</c:v>
                </c:pt>
                <c:pt idx="689">
                  <c:v>44959</c:v>
                </c:pt>
                <c:pt idx="690">
                  <c:v>44960</c:v>
                </c:pt>
                <c:pt idx="691">
                  <c:v>44963</c:v>
                </c:pt>
                <c:pt idx="692">
                  <c:v>44964</c:v>
                </c:pt>
                <c:pt idx="693">
                  <c:v>44965</c:v>
                </c:pt>
                <c:pt idx="694">
                  <c:v>44966</c:v>
                </c:pt>
                <c:pt idx="695">
                  <c:v>44967</c:v>
                </c:pt>
                <c:pt idx="696">
                  <c:v>44970</c:v>
                </c:pt>
                <c:pt idx="697">
                  <c:v>44971</c:v>
                </c:pt>
                <c:pt idx="698">
                  <c:v>44972</c:v>
                </c:pt>
                <c:pt idx="699">
                  <c:v>44973</c:v>
                </c:pt>
                <c:pt idx="700">
                  <c:v>44974</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45027</c:v>
                </c:pt>
                <c:pt idx="735">
                  <c:v>45028</c:v>
                </c:pt>
                <c:pt idx="736">
                  <c:v>45029</c:v>
                </c:pt>
                <c:pt idx="737">
                  <c:v>45030</c:v>
                </c:pt>
                <c:pt idx="738">
                  <c:v>45033</c:v>
                </c:pt>
                <c:pt idx="739">
                  <c:v>45034</c:v>
                </c:pt>
                <c:pt idx="740">
                  <c:v>45035</c:v>
                </c:pt>
                <c:pt idx="741">
                  <c:v>45036</c:v>
                </c:pt>
                <c:pt idx="742">
                  <c:v>45037</c:v>
                </c:pt>
                <c:pt idx="743">
                  <c:v>45040</c:v>
                </c:pt>
                <c:pt idx="744">
                  <c:v>45041</c:v>
                </c:pt>
                <c:pt idx="745">
                  <c:v>45042</c:v>
                </c:pt>
                <c:pt idx="746">
                  <c:v>45043</c:v>
                </c:pt>
                <c:pt idx="747">
                  <c:v>45044</c:v>
                </c:pt>
                <c:pt idx="748">
                  <c:v>45048</c:v>
                </c:pt>
                <c:pt idx="749">
                  <c:v>45049</c:v>
                </c:pt>
                <c:pt idx="750">
                  <c:v>45050</c:v>
                </c:pt>
                <c:pt idx="751">
                  <c:v>45051</c:v>
                </c:pt>
                <c:pt idx="752">
                  <c:v>45055</c:v>
                </c:pt>
                <c:pt idx="753">
                  <c:v>45056</c:v>
                </c:pt>
                <c:pt idx="754">
                  <c:v>45057</c:v>
                </c:pt>
                <c:pt idx="755">
                  <c:v>45058</c:v>
                </c:pt>
                <c:pt idx="756">
                  <c:v>45061</c:v>
                </c:pt>
                <c:pt idx="757">
                  <c:v>45062</c:v>
                </c:pt>
                <c:pt idx="758">
                  <c:v>45063</c:v>
                </c:pt>
                <c:pt idx="759">
                  <c:v>45064</c:v>
                </c:pt>
                <c:pt idx="760">
                  <c:v>45065</c:v>
                </c:pt>
                <c:pt idx="761">
                  <c:v>45068</c:v>
                </c:pt>
                <c:pt idx="762">
                  <c:v>45069</c:v>
                </c:pt>
                <c:pt idx="763">
                  <c:v>45070</c:v>
                </c:pt>
                <c:pt idx="764">
                  <c:v>45071</c:v>
                </c:pt>
                <c:pt idx="765">
                  <c:v>45072</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45097</c:v>
                </c:pt>
                <c:pt idx="781">
                  <c:v>45098</c:v>
                </c:pt>
                <c:pt idx="782">
                  <c:v>45099</c:v>
                </c:pt>
                <c:pt idx="783">
                  <c:v>45100</c:v>
                </c:pt>
                <c:pt idx="784">
                  <c:v>45103</c:v>
                </c:pt>
                <c:pt idx="785">
                  <c:v>45104</c:v>
                </c:pt>
                <c:pt idx="786">
                  <c:v>45105</c:v>
                </c:pt>
                <c:pt idx="787">
                  <c:v>45106</c:v>
                </c:pt>
                <c:pt idx="788">
                  <c:v>45107</c:v>
                </c:pt>
                <c:pt idx="789">
                  <c:v>45110</c:v>
                </c:pt>
                <c:pt idx="790">
                  <c:v>45112</c:v>
                </c:pt>
                <c:pt idx="791">
                  <c:v>45113</c:v>
                </c:pt>
                <c:pt idx="792">
                  <c:v>45114</c:v>
                </c:pt>
                <c:pt idx="793">
                  <c:v>45117</c:v>
                </c:pt>
                <c:pt idx="794">
                  <c:v>45118</c:v>
                </c:pt>
                <c:pt idx="795">
                  <c:v>45119</c:v>
                </c:pt>
                <c:pt idx="796">
                  <c:v>45120</c:v>
                </c:pt>
                <c:pt idx="797">
                  <c:v>45121</c:v>
                </c:pt>
                <c:pt idx="798">
                  <c:v>45124</c:v>
                </c:pt>
                <c:pt idx="799">
                  <c:v>45125</c:v>
                </c:pt>
                <c:pt idx="800">
                  <c:v>45126</c:v>
                </c:pt>
                <c:pt idx="801">
                  <c:v>45127</c:v>
                </c:pt>
                <c:pt idx="802">
                  <c:v>45128</c:v>
                </c:pt>
                <c:pt idx="803">
                  <c:v>45131</c:v>
                </c:pt>
                <c:pt idx="804">
                  <c:v>45132</c:v>
                </c:pt>
                <c:pt idx="805">
                  <c:v>45133</c:v>
                </c:pt>
                <c:pt idx="806">
                  <c:v>45134</c:v>
                </c:pt>
                <c:pt idx="807">
                  <c:v>45135</c:v>
                </c:pt>
                <c:pt idx="808">
                  <c:v>45138</c:v>
                </c:pt>
                <c:pt idx="809">
                  <c:v>45139</c:v>
                </c:pt>
                <c:pt idx="810">
                  <c:v>45140</c:v>
                </c:pt>
                <c:pt idx="811">
                  <c:v>45141</c:v>
                </c:pt>
                <c:pt idx="812">
                  <c:v>45142</c:v>
                </c:pt>
                <c:pt idx="813">
                  <c:v>45145</c:v>
                </c:pt>
                <c:pt idx="814">
                  <c:v>45146</c:v>
                </c:pt>
                <c:pt idx="815">
                  <c:v>45147</c:v>
                </c:pt>
                <c:pt idx="816">
                  <c:v>45148</c:v>
                </c:pt>
                <c:pt idx="817">
                  <c:v>45149</c:v>
                </c:pt>
                <c:pt idx="818">
                  <c:v>45152</c:v>
                </c:pt>
                <c:pt idx="819">
                  <c:v>45153</c:v>
                </c:pt>
                <c:pt idx="820">
                  <c:v>45154</c:v>
                </c:pt>
                <c:pt idx="821">
                  <c:v>45155</c:v>
                </c:pt>
                <c:pt idx="822">
                  <c:v>45156</c:v>
                </c:pt>
                <c:pt idx="823">
                  <c:v>45159</c:v>
                </c:pt>
                <c:pt idx="824">
                  <c:v>45160</c:v>
                </c:pt>
                <c:pt idx="825">
                  <c:v>45161</c:v>
                </c:pt>
                <c:pt idx="826">
                  <c:v>45162</c:v>
                </c:pt>
                <c:pt idx="827">
                  <c:v>45163</c:v>
                </c:pt>
                <c:pt idx="828">
                  <c:v>45167</c:v>
                </c:pt>
                <c:pt idx="829">
                  <c:v>45168</c:v>
                </c:pt>
                <c:pt idx="830">
                  <c:v>45169</c:v>
                </c:pt>
                <c:pt idx="831">
                  <c:v>45170</c:v>
                </c:pt>
                <c:pt idx="832">
                  <c:v>45174</c:v>
                </c:pt>
                <c:pt idx="833">
                  <c:v>45175</c:v>
                </c:pt>
                <c:pt idx="834">
                  <c:v>45176</c:v>
                </c:pt>
                <c:pt idx="835">
                  <c:v>45177</c:v>
                </c:pt>
                <c:pt idx="836">
                  <c:v>45180</c:v>
                </c:pt>
                <c:pt idx="837">
                  <c:v>45181</c:v>
                </c:pt>
                <c:pt idx="838">
                  <c:v>45182</c:v>
                </c:pt>
                <c:pt idx="839">
                  <c:v>45183</c:v>
                </c:pt>
                <c:pt idx="840">
                  <c:v>45184</c:v>
                </c:pt>
                <c:pt idx="841">
                  <c:v>45187</c:v>
                </c:pt>
                <c:pt idx="842">
                  <c:v>45188</c:v>
                </c:pt>
                <c:pt idx="843">
                  <c:v>45189</c:v>
                </c:pt>
                <c:pt idx="844">
                  <c:v>45190</c:v>
                </c:pt>
                <c:pt idx="845">
                  <c:v>45191</c:v>
                </c:pt>
                <c:pt idx="846">
                  <c:v>45194</c:v>
                </c:pt>
                <c:pt idx="847">
                  <c:v>45195</c:v>
                </c:pt>
                <c:pt idx="848">
                  <c:v>45196</c:v>
                </c:pt>
                <c:pt idx="849">
                  <c:v>45197</c:v>
                </c:pt>
                <c:pt idx="850">
                  <c:v>45198</c:v>
                </c:pt>
                <c:pt idx="851">
                  <c:v>45201</c:v>
                </c:pt>
                <c:pt idx="852">
                  <c:v>45202</c:v>
                </c:pt>
                <c:pt idx="853">
                  <c:v>45203</c:v>
                </c:pt>
                <c:pt idx="854">
                  <c:v>45204</c:v>
                </c:pt>
                <c:pt idx="855">
                  <c:v>45205</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45287</c:v>
                </c:pt>
                <c:pt idx="907">
                  <c:v>45288</c:v>
                </c:pt>
                <c:pt idx="908">
                  <c:v>45289</c:v>
                </c:pt>
                <c:pt idx="909">
                  <c:v>45293</c:v>
                </c:pt>
                <c:pt idx="910">
                  <c:v>45294</c:v>
                </c:pt>
                <c:pt idx="911">
                  <c:v>45295</c:v>
                </c:pt>
                <c:pt idx="912">
                  <c:v>45296</c:v>
                </c:pt>
                <c:pt idx="913">
                  <c:v>45299</c:v>
                </c:pt>
                <c:pt idx="914">
                  <c:v>45300</c:v>
                </c:pt>
                <c:pt idx="915">
                  <c:v>45301</c:v>
                </c:pt>
                <c:pt idx="916">
                  <c:v>45302</c:v>
                </c:pt>
                <c:pt idx="917">
                  <c:v>45303</c:v>
                </c:pt>
                <c:pt idx="918">
                  <c:v>45307</c:v>
                </c:pt>
                <c:pt idx="919">
                  <c:v>45308</c:v>
                </c:pt>
                <c:pt idx="920">
                  <c:v>45309</c:v>
                </c:pt>
                <c:pt idx="921">
                  <c:v>45310</c:v>
                </c:pt>
                <c:pt idx="922">
                  <c:v>45313</c:v>
                </c:pt>
                <c:pt idx="923">
                  <c:v>45314</c:v>
                </c:pt>
                <c:pt idx="924">
                  <c:v>45315</c:v>
                </c:pt>
                <c:pt idx="925">
                  <c:v>45316</c:v>
                </c:pt>
                <c:pt idx="926">
                  <c:v>45317</c:v>
                </c:pt>
                <c:pt idx="927">
                  <c:v>45320</c:v>
                </c:pt>
                <c:pt idx="928">
                  <c:v>45321</c:v>
                </c:pt>
                <c:pt idx="929">
                  <c:v>45322</c:v>
                </c:pt>
                <c:pt idx="930">
                  <c:v>45323</c:v>
                </c:pt>
                <c:pt idx="931">
                  <c:v>45324</c:v>
                </c:pt>
                <c:pt idx="932">
                  <c:v>45327</c:v>
                </c:pt>
                <c:pt idx="933">
                  <c:v>45328</c:v>
                </c:pt>
                <c:pt idx="934">
                  <c:v>45329</c:v>
                </c:pt>
                <c:pt idx="935">
                  <c:v>45330</c:v>
                </c:pt>
                <c:pt idx="936">
                  <c:v>45331</c:v>
                </c:pt>
                <c:pt idx="937">
                  <c:v>45334</c:v>
                </c:pt>
                <c:pt idx="938">
                  <c:v>45335</c:v>
                </c:pt>
                <c:pt idx="939">
                  <c:v>45336</c:v>
                </c:pt>
                <c:pt idx="940">
                  <c:v>45337</c:v>
                </c:pt>
                <c:pt idx="941">
                  <c:v>45338</c:v>
                </c:pt>
                <c:pt idx="942">
                  <c:v>45342</c:v>
                </c:pt>
                <c:pt idx="943">
                  <c:v>45343</c:v>
                </c:pt>
                <c:pt idx="944">
                  <c:v>45344</c:v>
                </c:pt>
                <c:pt idx="945">
                  <c:v>45345</c:v>
                </c:pt>
                <c:pt idx="946">
                  <c:v>45348</c:v>
                </c:pt>
                <c:pt idx="947">
                  <c:v>45349</c:v>
                </c:pt>
                <c:pt idx="948">
                  <c:v>45350</c:v>
                </c:pt>
                <c:pt idx="949">
                  <c:v>45351</c:v>
                </c:pt>
                <c:pt idx="950">
                  <c:v>45352</c:v>
                </c:pt>
                <c:pt idx="951">
                  <c:v>45355</c:v>
                </c:pt>
                <c:pt idx="952">
                  <c:v>45356</c:v>
                </c:pt>
                <c:pt idx="953">
                  <c:v>45357</c:v>
                </c:pt>
                <c:pt idx="954">
                  <c:v>45358</c:v>
                </c:pt>
                <c:pt idx="955">
                  <c:v>45359</c:v>
                </c:pt>
                <c:pt idx="956">
                  <c:v>45362</c:v>
                </c:pt>
                <c:pt idx="957">
                  <c:v>45363</c:v>
                </c:pt>
                <c:pt idx="958">
                  <c:v>45364</c:v>
                </c:pt>
                <c:pt idx="959">
                  <c:v>45365</c:v>
                </c:pt>
                <c:pt idx="960">
                  <c:v>45366</c:v>
                </c:pt>
                <c:pt idx="961">
                  <c:v>45369</c:v>
                </c:pt>
                <c:pt idx="962">
                  <c:v>45370</c:v>
                </c:pt>
                <c:pt idx="963">
                  <c:v>45371</c:v>
                </c:pt>
                <c:pt idx="964">
                  <c:v>45372</c:v>
                </c:pt>
                <c:pt idx="965">
                  <c:v>45373</c:v>
                </c:pt>
                <c:pt idx="966">
                  <c:v>45376</c:v>
                </c:pt>
                <c:pt idx="967">
                  <c:v>45377</c:v>
                </c:pt>
                <c:pt idx="968">
                  <c:v>45378</c:v>
                </c:pt>
                <c:pt idx="969">
                  <c:v>45379</c:v>
                </c:pt>
                <c:pt idx="970">
                  <c:v>45384</c:v>
                </c:pt>
                <c:pt idx="971">
                  <c:v>45385</c:v>
                </c:pt>
                <c:pt idx="972">
                  <c:v>45386</c:v>
                </c:pt>
                <c:pt idx="973">
                  <c:v>45387</c:v>
                </c:pt>
                <c:pt idx="974">
                  <c:v>45390</c:v>
                </c:pt>
                <c:pt idx="975">
                  <c:v>45391</c:v>
                </c:pt>
                <c:pt idx="976">
                  <c:v>45392</c:v>
                </c:pt>
                <c:pt idx="977">
                  <c:v>45393</c:v>
                </c:pt>
                <c:pt idx="978">
                  <c:v>45394</c:v>
                </c:pt>
                <c:pt idx="979">
                  <c:v>45397</c:v>
                </c:pt>
                <c:pt idx="980">
                  <c:v>45398</c:v>
                </c:pt>
                <c:pt idx="981">
                  <c:v>45399</c:v>
                </c:pt>
                <c:pt idx="982">
                  <c:v>45400</c:v>
                </c:pt>
                <c:pt idx="983">
                  <c:v>45401</c:v>
                </c:pt>
                <c:pt idx="984">
                  <c:v>45404</c:v>
                </c:pt>
                <c:pt idx="985">
                  <c:v>45405</c:v>
                </c:pt>
                <c:pt idx="986">
                  <c:v>45406</c:v>
                </c:pt>
                <c:pt idx="987">
                  <c:v>45407</c:v>
                </c:pt>
                <c:pt idx="988">
                  <c:v>45408</c:v>
                </c:pt>
                <c:pt idx="989">
                  <c:v>45411</c:v>
                </c:pt>
                <c:pt idx="990">
                  <c:v>45412</c:v>
                </c:pt>
                <c:pt idx="991">
                  <c:v>45414</c:v>
                </c:pt>
                <c:pt idx="992">
                  <c:v>45415</c:v>
                </c:pt>
                <c:pt idx="993">
                  <c:v>45419</c:v>
                </c:pt>
                <c:pt idx="994">
                  <c:v>45420</c:v>
                </c:pt>
                <c:pt idx="995">
                  <c:v>45421</c:v>
                </c:pt>
                <c:pt idx="996">
                  <c:v>45422</c:v>
                </c:pt>
                <c:pt idx="997">
                  <c:v>45425</c:v>
                </c:pt>
                <c:pt idx="998">
                  <c:v>45426</c:v>
                </c:pt>
                <c:pt idx="999">
                  <c:v>45427</c:v>
                </c:pt>
                <c:pt idx="1000">
                  <c:v>45428</c:v>
                </c:pt>
                <c:pt idx="1001">
                  <c:v>45429</c:v>
                </c:pt>
                <c:pt idx="1002">
                  <c:v>45432</c:v>
                </c:pt>
                <c:pt idx="1003">
                  <c:v>45433</c:v>
                </c:pt>
                <c:pt idx="1004">
                  <c:v>45434</c:v>
                </c:pt>
                <c:pt idx="1005">
                  <c:v>45435</c:v>
                </c:pt>
                <c:pt idx="1006">
                  <c:v>45436</c:v>
                </c:pt>
                <c:pt idx="1007">
                  <c:v>45440</c:v>
                </c:pt>
                <c:pt idx="1008">
                  <c:v>45441</c:v>
                </c:pt>
                <c:pt idx="1009">
                  <c:v>45442</c:v>
                </c:pt>
                <c:pt idx="1010">
                  <c:v>45443</c:v>
                </c:pt>
                <c:pt idx="1011">
                  <c:v>45446</c:v>
                </c:pt>
                <c:pt idx="1012">
                  <c:v>45447</c:v>
                </c:pt>
                <c:pt idx="1013">
                  <c:v>45448</c:v>
                </c:pt>
                <c:pt idx="1014">
                  <c:v>45449</c:v>
                </c:pt>
                <c:pt idx="1015">
                  <c:v>45450</c:v>
                </c:pt>
                <c:pt idx="1016">
                  <c:v>45453</c:v>
                </c:pt>
                <c:pt idx="1017">
                  <c:v>45454</c:v>
                </c:pt>
                <c:pt idx="1018">
                  <c:v>45455</c:v>
                </c:pt>
                <c:pt idx="1019">
                  <c:v>45456</c:v>
                </c:pt>
                <c:pt idx="1020">
                  <c:v>45457</c:v>
                </c:pt>
                <c:pt idx="1021">
                  <c:v>45460</c:v>
                </c:pt>
                <c:pt idx="1022">
                  <c:v>45461</c:v>
                </c:pt>
                <c:pt idx="1023">
                  <c:v>45463</c:v>
                </c:pt>
                <c:pt idx="1024">
                  <c:v>45464</c:v>
                </c:pt>
                <c:pt idx="1025">
                  <c:v>45467</c:v>
                </c:pt>
                <c:pt idx="1026">
                  <c:v>45468</c:v>
                </c:pt>
                <c:pt idx="1027">
                  <c:v>45469</c:v>
                </c:pt>
                <c:pt idx="1028">
                  <c:v>45470</c:v>
                </c:pt>
                <c:pt idx="1029">
                  <c:v>45471</c:v>
                </c:pt>
                <c:pt idx="1030">
                  <c:v>45474</c:v>
                </c:pt>
                <c:pt idx="1031">
                  <c:v>45475</c:v>
                </c:pt>
                <c:pt idx="1032">
                  <c:v>45476</c:v>
                </c:pt>
                <c:pt idx="1033">
                  <c:v>45478</c:v>
                </c:pt>
                <c:pt idx="1034">
                  <c:v>45481</c:v>
                </c:pt>
                <c:pt idx="1035">
                  <c:v>45482</c:v>
                </c:pt>
                <c:pt idx="1036">
                  <c:v>45483</c:v>
                </c:pt>
                <c:pt idx="1037">
                  <c:v>45484</c:v>
                </c:pt>
                <c:pt idx="1038">
                  <c:v>45485</c:v>
                </c:pt>
                <c:pt idx="1039">
                  <c:v>45488</c:v>
                </c:pt>
                <c:pt idx="1040">
                  <c:v>45489</c:v>
                </c:pt>
                <c:pt idx="1041">
                  <c:v>45490</c:v>
                </c:pt>
                <c:pt idx="1042">
                  <c:v>45491</c:v>
                </c:pt>
                <c:pt idx="1043">
                  <c:v>45492</c:v>
                </c:pt>
                <c:pt idx="1044">
                  <c:v>45495</c:v>
                </c:pt>
                <c:pt idx="1045">
                  <c:v>45496</c:v>
                </c:pt>
                <c:pt idx="1046">
                  <c:v>45497</c:v>
                </c:pt>
                <c:pt idx="1047">
                  <c:v>45498</c:v>
                </c:pt>
                <c:pt idx="1048">
                  <c:v>45499</c:v>
                </c:pt>
                <c:pt idx="1049">
                  <c:v>45502</c:v>
                </c:pt>
                <c:pt idx="1050">
                  <c:v>45503</c:v>
                </c:pt>
                <c:pt idx="1051">
                  <c:v>45504</c:v>
                </c:pt>
                <c:pt idx="1052">
                  <c:v>45505</c:v>
                </c:pt>
                <c:pt idx="1053">
                  <c:v>45506</c:v>
                </c:pt>
                <c:pt idx="1054">
                  <c:v>45509</c:v>
                </c:pt>
                <c:pt idx="1055">
                  <c:v>45510</c:v>
                </c:pt>
                <c:pt idx="1056">
                  <c:v>45511</c:v>
                </c:pt>
                <c:pt idx="1057">
                  <c:v>45512</c:v>
                </c:pt>
                <c:pt idx="1058">
                  <c:v>45513</c:v>
                </c:pt>
                <c:pt idx="1059">
                  <c:v>45516</c:v>
                </c:pt>
                <c:pt idx="1060">
                  <c:v>45517</c:v>
                </c:pt>
                <c:pt idx="1061">
                  <c:v>45518</c:v>
                </c:pt>
                <c:pt idx="1062">
                  <c:v>45519</c:v>
                </c:pt>
                <c:pt idx="1063">
                  <c:v>45520</c:v>
                </c:pt>
                <c:pt idx="1064">
                  <c:v>45523</c:v>
                </c:pt>
                <c:pt idx="1065">
                  <c:v>45524</c:v>
                </c:pt>
                <c:pt idx="1066">
                  <c:v>45525</c:v>
                </c:pt>
                <c:pt idx="1067">
                  <c:v>45526</c:v>
                </c:pt>
                <c:pt idx="1068">
                  <c:v>45527</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45653</c:v>
                </c:pt>
                <c:pt idx="1152">
                  <c:v>45656</c:v>
                </c:pt>
                <c:pt idx="1153">
                  <c:v>45657</c:v>
                </c:pt>
                <c:pt idx="1154">
                  <c:v>45659</c:v>
                </c:pt>
                <c:pt idx="1155">
                  <c:v>45660</c:v>
                </c:pt>
                <c:pt idx="1156">
                  <c:v>45663</c:v>
                </c:pt>
                <c:pt idx="1157">
                  <c:v>45664</c:v>
                </c:pt>
                <c:pt idx="1158">
                  <c:v>45665</c:v>
                </c:pt>
                <c:pt idx="1159">
                  <c:v>45667</c:v>
                </c:pt>
                <c:pt idx="1160">
                  <c:v>45670</c:v>
                </c:pt>
                <c:pt idx="1161">
                  <c:v>45671</c:v>
                </c:pt>
                <c:pt idx="1162">
                  <c:v>45672</c:v>
                </c:pt>
                <c:pt idx="1163">
                  <c:v>45673</c:v>
                </c:pt>
                <c:pt idx="1164">
                  <c:v>45674</c:v>
                </c:pt>
                <c:pt idx="1165">
                  <c:v>45678</c:v>
                </c:pt>
                <c:pt idx="1166">
                  <c:v>45679</c:v>
                </c:pt>
                <c:pt idx="1167">
                  <c:v>45680</c:v>
                </c:pt>
                <c:pt idx="1168">
                  <c:v>45681</c:v>
                </c:pt>
                <c:pt idx="1169">
                  <c:v>45684</c:v>
                </c:pt>
                <c:pt idx="1170">
                  <c:v>45685</c:v>
                </c:pt>
                <c:pt idx="1171">
                  <c:v>45686</c:v>
                </c:pt>
                <c:pt idx="1172">
                  <c:v>45687</c:v>
                </c:pt>
                <c:pt idx="1173">
                  <c:v>45688</c:v>
                </c:pt>
                <c:pt idx="1174">
                  <c:v>45691</c:v>
                </c:pt>
                <c:pt idx="1175">
                  <c:v>45692</c:v>
                </c:pt>
                <c:pt idx="1176">
                  <c:v>45693</c:v>
                </c:pt>
                <c:pt idx="1177">
                  <c:v>45694</c:v>
                </c:pt>
                <c:pt idx="1178">
                  <c:v>45695</c:v>
                </c:pt>
                <c:pt idx="1179">
                  <c:v>45698</c:v>
                </c:pt>
                <c:pt idx="1180">
                  <c:v>45699</c:v>
                </c:pt>
                <c:pt idx="1181">
                  <c:v>45700</c:v>
                </c:pt>
                <c:pt idx="1182">
                  <c:v>45701</c:v>
                </c:pt>
                <c:pt idx="1183">
                  <c:v>45702</c:v>
                </c:pt>
                <c:pt idx="1184">
                  <c:v>45706</c:v>
                </c:pt>
                <c:pt idx="1185">
                  <c:v>45707</c:v>
                </c:pt>
                <c:pt idx="1186">
                  <c:v>45708</c:v>
                </c:pt>
                <c:pt idx="1187">
                  <c:v>45709</c:v>
                </c:pt>
                <c:pt idx="1188">
                  <c:v>45712</c:v>
                </c:pt>
                <c:pt idx="1189">
                  <c:v>45714</c:v>
                </c:pt>
                <c:pt idx="1190">
                  <c:v>45715</c:v>
                </c:pt>
                <c:pt idx="1191">
                  <c:v>45716</c:v>
                </c:pt>
                <c:pt idx="1192">
                  <c:v>45719</c:v>
                </c:pt>
                <c:pt idx="1193">
                  <c:v>45720</c:v>
                </c:pt>
                <c:pt idx="1194">
                  <c:v>45721</c:v>
                </c:pt>
                <c:pt idx="1195">
                  <c:v>45722</c:v>
                </c:pt>
                <c:pt idx="1196">
                  <c:v>45723</c:v>
                </c:pt>
                <c:pt idx="1197">
                  <c:v>45726</c:v>
                </c:pt>
                <c:pt idx="1198">
                  <c:v>45727</c:v>
                </c:pt>
                <c:pt idx="1199">
                  <c:v>45728</c:v>
                </c:pt>
                <c:pt idx="1200">
                  <c:v>45729</c:v>
                </c:pt>
                <c:pt idx="1201">
                  <c:v>45730</c:v>
                </c:pt>
                <c:pt idx="1202">
                  <c:v>45733</c:v>
                </c:pt>
                <c:pt idx="1203">
                  <c:v>45734</c:v>
                </c:pt>
                <c:pt idx="1204">
                  <c:v>45735</c:v>
                </c:pt>
                <c:pt idx="1205">
                  <c:v>45736</c:v>
                </c:pt>
                <c:pt idx="1206">
                  <c:v>45737</c:v>
                </c:pt>
                <c:pt idx="1207">
                  <c:v>45740</c:v>
                </c:pt>
                <c:pt idx="1208">
                  <c:v>45743</c:v>
                </c:pt>
                <c:pt idx="1209">
                  <c:v>45744</c:v>
                </c:pt>
                <c:pt idx="1210">
                  <c:v>45749</c:v>
                </c:pt>
                <c:pt idx="1211">
                  <c:v>45750</c:v>
                </c:pt>
                <c:pt idx="1212">
                  <c:v>45751</c:v>
                </c:pt>
                <c:pt idx="1213">
                  <c:v>45755</c:v>
                </c:pt>
                <c:pt idx="1214">
                  <c:v>45756</c:v>
                </c:pt>
                <c:pt idx="1215">
                  <c:v>45757</c:v>
                </c:pt>
                <c:pt idx="1216">
                  <c:v>45758</c:v>
                </c:pt>
                <c:pt idx="1217">
                  <c:v>45761</c:v>
                </c:pt>
              </c:numCache>
            </c:numRef>
          </c:cat>
          <c:val>
            <c:numRef>
              <c:extLst>
                <c:ext xmlns:c15="http://schemas.microsoft.com/office/drawing/2012/chart" uri="{02D57815-91ED-43cb-92C2-25804820EDAC}">
                  <c15:fullRef>
                    <c15:sqref>'Figure 1.1.3'!$F$67:$F$1386</c15:sqref>
                  </c15:fullRef>
                </c:ext>
              </c:extLst>
              <c:f>'Figure 1.1.3'!$F$72:$F$1386</c:f>
              <c:numCache>
                <c:formatCode>General</c:formatCode>
                <c:ptCount val="1218"/>
                <c:pt idx="0">
                  <c:v>0.59699999999999998</c:v>
                </c:pt>
                <c:pt idx="1">
                  <c:v>0.67200000000000004</c:v>
                </c:pt>
                <c:pt idx="2">
                  <c:v>0.71399999999999997</c:v>
                </c:pt>
                <c:pt idx="3">
                  <c:v>0.77300000000000002</c:v>
                </c:pt>
                <c:pt idx="4">
                  <c:v>0.72099999999999997</c:v>
                </c:pt>
                <c:pt idx="5">
                  <c:v>0.754</c:v>
                </c:pt>
                <c:pt idx="6">
                  <c:v>0.63200000000000001</c:v>
                </c:pt>
                <c:pt idx="7">
                  <c:v>0.628</c:v>
                </c:pt>
                <c:pt idx="8">
                  <c:v>0.64300000000000002</c:v>
                </c:pt>
                <c:pt idx="9">
                  <c:v>0.60699999999999998</c:v>
                </c:pt>
                <c:pt idx="10">
                  <c:v>0.57099999999999995</c:v>
                </c:pt>
                <c:pt idx="11">
                  <c:v>0.621</c:v>
                </c:pt>
                <c:pt idx="12">
                  <c:v>0.60299999999999998</c:v>
                </c:pt>
                <c:pt idx="13">
                  <c:v>0.60199999999999998</c:v>
                </c:pt>
                <c:pt idx="14">
                  <c:v>0.66100000000000003</c:v>
                </c:pt>
                <c:pt idx="15">
                  <c:v>0.61399999999999999</c:v>
                </c:pt>
                <c:pt idx="16">
                  <c:v>0.628</c:v>
                </c:pt>
                <c:pt idx="17">
                  <c:v>0.64</c:v>
                </c:pt>
                <c:pt idx="18">
                  <c:v>0.61399999999999999</c:v>
                </c:pt>
                <c:pt idx="19">
                  <c:v>0.63600000000000001</c:v>
                </c:pt>
                <c:pt idx="20">
                  <c:v>0.66300000000000003</c:v>
                </c:pt>
                <c:pt idx="21">
                  <c:v>0.70399999999999996</c:v>
                </c:pt>
                <c:pt idx="22">
                  <c:v>0.64200000000000002</c:v>
                </c:pt>
                <c:pt idx="23">
                  <c:v>0.71099999999999997</c:v>
                </c:pt>
                <c:pt idx="24">
                  <c:v>0.66600000000000004</c:v>
                </c:pt>
                <c:pt idx="25">
                  <c:v>0.65300000000000002</c:v>
                </c:pt>
                <c:pt idx="26">
                  <c:v>0.623</c:v>
                </c:pt>
                <c:pt idx="27">
                  <c:v>0.64400000000000002</c:v>
                </c:pt>
                <c:pt idx="28">
                  <c:v>0.72699999999999998</c:v>
                </c:pt>
                <c:pt idx="29">
                  <c:v>0.69</c:v>
                </c:pt>
                <c:pt idx="30">
                  <c:v>0.68100000000000005</c:v>
                </c:pt>
                <c:pt idx="31">
                  <c:v>0.67300000000000004</c:v>
                </c:pt>
                <c:pt idx="32">
                  <c:v>0.66</c:v>
                </c:pt>
                <c:pt idx="33">
                  <c:v>0.69799999999999995</c:v>
                </c:pt>
                <c:pt idx="34">
                  <c:v>0.68300000000000005</c:v>
                </c:pt>
                <c:pt idx="35">
                  <c:v>0.69199999999999995</c:v>
                </c:pt>
                <c:pt idx="36">
                  <c:v>0.65300000000000002</c:v>
                </c:pt>
                <c:pt idx="37">
                  <c:v>0.66</c:v>
                </c:pt>
                <c:pt idx="38">
                  <c:v>0.68600000000000005</c:v>
                </c:pt>
                <c:pt idx="39">
                  <c:v>0.747</c:v>
                </c:pt>
                <c:pt idx="40">
                  <c:v>0.82499999999999996</c:v>
                </c:pt>
                <c:pt idx="41">
                  <c:v>0.89600000000000002</c:v>
                </c:pt>
                <c:pt idx="42">
                  <c:v>0.876</c:v>
                </c:pt>
                <c:pt idx="43">
                  <c:v>0.82599999999999996</c:v>
                </c:pt>
                <c:pt idx="44">
                  <c:v>0.72799999999999998</c:v>
                </c:pt>
                <c:pt idx="45">
                  <c:v>0.67100000000000004</c:v>
                </c:pt>
                <c:pt idx="46">
                  <c:v>0.70499999999999996</c:v>
                </c:pt>
                <c:pt idx="47">
                  <c:v>0.72199999999999998</c:v>
                </c:pt>
                <c:pt idx="48">
                  <c:v>0.754</c:v>
                </c:pt>
                <c:pt idx="49">
                  <c:v>0.73899999999999999</c:v>
                </c:pt>
                <c:pt idx="50">
                  <c:v>0.70899999999999996</c:v>
                </c:pt>
                <c:pt idx="51">
                  <c:v>0.69499999999999995</c:v>
                </c:pt>
                <c:pt idx="52">
                  <c:v>0.70899999999999996</c:v>
                </c:pt>
                <c:pt idx="53">
                  <c:v>0.71299999999999997</c:v>
                </c:pt>
                <c:pt idx="54">
                  <c:v>0.68</c:v>
                </c:pt>
                <c:pt idx="55">
                  <c:v>0.68600000000000005</c:v>
                </c:pt>
                <c:pt idx="56">
                  <c:v>0.64200000000000002</c:v>
                </c:pt>
                <c:pt idx="57">
                  <c:v>0.624</c:v>
                </c:pt>
                <c:pt idx="58">
                  <c:v>0.65700000000000003</c:v>
                </c:pt>
                <c:pt idx="59">
                  <c:v>0.67700000000000005</c:v>
                </c:pt>
                <c:pt idx="60">
                  <c:v>0.67</c:v>
                </c:pt>
                <c:pt idx="61">
                  <c:v>0.67800000000000005</c:v>
                </c:pt>
                <c:pt idx="62">
                  <c:v>0.64100000000000001</c:v>
                </c:pt>
                <c:pt idx="63">
                  <c:v>0.66500000000000004</c:v>
                </c:pt>
                <c:pt idx="64">
                  <c:v>0.61399999999999999</c:v>
                </c:pt>
                <c:pt idx="65">
                  <c:v>0.64600000000000002</c:v>
                </c:pt>
                <c:pt idx="66">
                  <c:v>0.61899999999999999</c:v>
                </c:pt>
                <c:pt idx="67">
                  <c:v>0.624</c:v>
                </c:pt>
                <c:pt idx="68">
                  <c:v>0.63100000000000001</c:v>
                </c:pt>
                <c:pt idx="69">
                  <c:v>0.61799999999999999</c:v>
                </c:pt>
                <c:pt idx="70">
                  <c:v>0.627</c:v>
                </c:pt>
                <c:pt idx="71">
                  <c:v>0.61199999999999999</c:v>
                </c:pt>
                <c:pt idx="72">
                  <c:v>0.60199999999999998</c:v>
                </c:pt>
                <c:pt idx="73">
                  <c:v>0.59899999999999998</c:v>
                </c:pt>
                <c:pt idx="74">
                  <c:v>0.57899999999999996</c:v>
                </c:pt>
                <c:pt idx="75">
                  <c:v>0.59</c:v>
                </c:pt>
                <c:pt idx="76">
                  <c:v>0.61599999999999999</c:v>
                </c:pt>
                <c:pt idx="77">
                  <c:v>0.57999999999999996</c:v>
                </c:pt>
                <c:pt idx="78">
                  <c:v>0.57599999999999996</c:v>
                </c:pt>
                <c:pt idx="79">
                  <c:v>0.54800000000000004</c:v>
                </c:pt>
                <c:pt idx="80">
                  <c:v>0.52900000000000003</c:v>
                </c:pt>
                <c:pt idx="81">
                  <c:v>0.55600000000000005</c:v>
                </c:pt>
                <c:pt idx="82">
                  <c:v>0.50800000000000001</c:v>
                </c:pt>
                <c:pt idx="83">
                  <c:v>0.54900000000000004</c:v>
                </c:pt>
                <c:pt idx="84">
                  <c:v>0.53700000000000003</c:v>
                </c:pt>
                <c:pt idx="85">
                  <c:v>0.56499999999999995</c:v>
                </c:pt>
                <c:pt idx="86">
                  <c:v>0.57699999999999996</c:v>
                </c:pt>
                <c:pt idx="87">
                  <c:v>0.64200000000000002</c:v>
                </c:pt>
                <c:pt idx="88">
                  <c:v>0.67600000000000005</c:v>
                </c:pt>
                <c:pt idx="89">
                  <c:v>0.72199999999999998</c:v>
                </c:pt>
                <c:pt idx="90">
                  <c:v>0.71</c:v>
                </c:pt>
                <c:pt idx="91">
                  <c:v>0.68899999999999995</c:v>
                </c:pt>
                <c:pt idx="92">
                  <c:v>0.67</c:v>
                </c:pt>
                <c:pt idx="93">
                  <c:v>0.68200000000000005</c:v>
                </c:pt>
                <c:pt idx="94">
                  <c:v>0.65200000000000002</c:v>
                </c:pt>
                <c:pt idx="95">
                  <c:v>0.63</c:v>
                </c:pt>
                <c:pt idx="96">
                  <c:v>0.65500000000000003</c:v>
                </c:pt>
                <c:pt idx="97">
                  <c:v>0.68400000000000005</c:v>
                </c:pt>
                <c:pt idx="98">
                  <c:v>0.68899999999999995</c:v>
                </c:pt>
                <c:pt idx="99">
                  <c:v>0.753</c:v>
                </c:pt>
                <c:pt idx="100">
                  <c:v>0.72399999999999998</c:v>
                </c:pt>
                <c:pt idx="101">
                  <c:v>0.67</c:v>
                </c:pt>
                <c:pt idx="102">
                  <c:v>0.64900000000000002</c:v>
                </c:pt>
                <c:pt idx="103">
                  <c:v>0.63600000000000001</c:v>
                </c:pt>
                <c:pt idx="104">
                  <c:v>0.71899999999999997</c:v>
                </c:pt>
                <c:pt idx="105">
                  <c:v>0.68</c:v>
                </c:pt>
                <c:pt idx="106">
                  <c:v>0.70199999999999996</c:v>
                </c:pt>
                <c:pt idx="107">
                  <c:v>0.67800000000000005</c:v>
                </c:pt>
                <c:pt idx="108">
                  <c:v>0.66700000000000004</c:v>
                </c:pt>
                <c:pt idx="109">
                  <c:v>0.67400000000000004</c:v>
                </c:pt>
                <c:pt idx="110">
                  <c:v>0.68100000000000005</c:v>
                </c:pt>
                <c:pt idx="111">
                  <c:v>0.69899999999999995</c:v>
                </c:pt>
                <c:pt idx="112">
                  <c:v>0.69</c:v>
                </c:pt>
                <c:pt idx="113">
                  <c:v>0.69499999999999995</c:v>
                </c:pt>
                <c:pt idx="114">
                  <c:v>0.66700000000000004</c:v>
                </c:pt>
                <c:pt idx="115">
                  <c:v>0.67200000000000004</c:v>
                </c:pt>
                <c:pt idx="116">
                  <c:v>0.67300000000000004</c:v>
                </c:pt>
                <c:pt idx="117">
                  <c:v>0.66800000000000004</c:v>
                </c:pt>
                <c:pt idx="118">
                  <c:v>0.65600000000000003</c:v>
                </c:pt>
                <c:pt idx="119">
                  <c:v>0.65400000000000003</c:v>
                </c:pt>
                <c:pt idx="120">
                  <c:v>0.65</c:v>
                </c:pt>
                <c:pt idx="121">
                  <c:v>0.68500000000000005</c:v>
                </c:pt>
                <c:pt idx="122">
                  <c:v>0.67900000000000005</c:v>
                </c:pt>
                <c:pt idx="123">
                  <c:v>0.70199999999999996</c:v>
                </c:pt>
                <c:pt idx="124">
                  <c:v>0.78300000000000003</c:v>
                </c:pt>
                <c:pt idx="125">
                  <c:v>0.73599999999999999</c:v>
                </c:pt>
                <c:pt idx="126">
                  <c:v>0.78800000000000003</c:v>
                </c:pt>
                <c:pt idx="127">
                  <c:v>0.78600000000000003</c:v>
                </c:pt>
                <c:pt idx="128">
                  <c:v>0.77600000000000002</c:v>
                </c:pt>
                <c:pt idx="129">
                  <c:v>0.72799999999999998</c:v>
                </c:pt>
                <c:pt idx="130">
                  <c:v>0.72599999999999998</c:v>
                </c:pt>
                <c:pt idx="131">
                  <c:v>0.73299999999999998</c:v>
                </c:pt>
                <c:pt idx="132">
                  <c:v>0.746</c:v>
                </c:pt>
                <c:pt idx="133">
                  <c:v>0.77100000000000002</c:v>
                </c:pt>
                <c:pt idx="134">
                  <c:v>0.78700000000000003</c:v>
                </c:pt>
                <c:pt idx="135">
                  <c:v>0.82399999999999995</c:v>
                </c:pt>
                <c:pt idx="136">
                  <c:v>0.85699999999999998</c:v>
                </c:pt>
                <c:pt idx="137">
                  <c:v>0.84399999999999997</c:v>
                </c:pt>
                <c:pt idx="138">
                  <c:v>0.80300000000000005</c:v>
                </c:pt>
                <c:pt idx="139">
                  <c:v>0.76900000000000002</c:v>
                </c:pt>
                <c:pt idx="140">
                  <c:v>0.77300000000000002</c:v>
                </c:pt>
                <c:pt idx="141">
                  <c:v>0.82399999999999995</c:v>
                </c:pt>
                <c:pt idx="142">
                  <c:v>0.875</c:v>
                </c:pt>
                <c:pt idx="143">
                  <c:v>0.84499999999999997</c:v>
                </c:pt>
                <c:pt idx="144">
                  <c:v>0.9</c:v>
                </c:pt>
                <c:pt idx="145">
                  <c:v>0.76500000000000001</c:v>
                </c:pt>
                <c:pt idx="146">
                  <c:v>0.76400000000000001</c:v>
                </c:pt>
                <c:pt idx="147">
                  <c:v>0.82</c:v>
                </c:pt>
                <c:pt idx="148">
                  <c:v>0.92400000000000004</c:v>
                </c:pt>
                <c:pt idx="149">
                  <c:v>0.96099999999999997</c:v>
                </c:pt>
                <c:pt idx="150">
                  <c:v>0.88200000000000001</c:v>
                </c:pt>
                <c:pt idx="151">
                  <c:v>0.89800000000000002</c:v>
                </c:pt>
                <c:pt idx="152">
                  <c:v>0.90800000000000003</c:v>
                </c:pt>
                <c:pt idx="153">
                  <c:v>0.85899999999999999</c:v>
                </c:pt>
                <c:pt idx="154">
                  <c:v>0.871</c:v>
                </c:pt>
                <c:pt idx="155">
                  <c:v>0.83</c:v>
                </c:pt>
                <c:pt idx="156">
                  <c:v>0.82499999999999996</c:v>
                </c:pt>
                <c:pt idx="157">
                  <c:v>0.85499999999999998</c:v>
                </c:pt>
                <c:pt idx="158">
                  <c:v>0.88100000000000001</c:v>
                </c:pt>
                <c:pt idx="159">
                  <c:v>0.88200000000000001</c:v>
                </c:pt>
                <c:pt idx="160">
                  <c:v>0.83899999999999997</c:v>
                </c:pt>
                <c:pt idx="161">
                  <c:v>0.84099999999999997</c:v>
                </c:pt>
                <c:pt idx="162">
                  <c:v>0.92800000000000005</c:v>
                </c:pt>
                <c:pt idx="163">
                  <c:v>0.93700000000000006</c:v>
                </c:pt>
                <c:pt idx="164">
                  <c:v>0.90700000000000003</c:v>
                </c:pt>
                <c:pt idx="165">
                  <c:v>0.96799999999999997</c:v>
                </c:pt>
                <c:pt idx="166">
                  <c:v>0.92400000000000004</c:v>
                </c:pt>
                <c:pt idx="167">
                  <c:v>0.92</c:v>
                </c:pt>
                <c:pt idx="168">
                  <c:v>0.93700000000000006</c:v>
                </c:pt>
                <c:pt idx="169">
                  <c:v>0.90800000000000003</c:v>
                </c:pt>
                <c:pt idx="170">
                  <c:v>0.89800000000000002</c:v>
                </c:pt>
                <c:pt idx="171">
                  <c:v>0.89400000000000002</c:v>
                </c:pt>
                <c:pt idx="172">
                  <c:v>0.91</c:v>
                </c:pt>
                <c:pt idx="173">
                  <c:v>0.91800000000000004</c:v>
                </c:pt>
                <c:pt idx="174">
                  <c:v>0.93400000000000005</c:v>
                </c:pt>
                <c:pt idx="175">
                  <c:v>0.94899999999999995</c:v>
                </c:pt>
                <c:pt idx="176">
                  <c:v>0.93500000000000005</c:v>
                </c:pt>
                <c:pt idx="177">
                  <c:v>0.91800000000000004</c:v>
                </c:pt>
                <c:pt idx="178">
                  <c:v>0.94499999999999995</c:v>
                </c:pt>
                <c:pt idx="179">
                  <c:v>0.92600000000000005</c:v>
                </c:pt>
                <c:pt idx="180">
                  <c:v>0.93899999999999995</c:v>
                </c:pt>
                <c:pt idx="181">
                  <c:v>0.92500000000000004</c:v>
                </c:pt>
                <c:pt idx="182">
                  <c:v>0.91600000000000004</c:v>
                </c:pt>
                <c:pt idx="183">
                  <c:v>1.038</c:v>
                </c:pt>
                <c:pt idx="184">
                  <c:v>1.081</c:v>
                </c:pt>
                <c:pt idx="185">
                  <c:v>1.117</c:v>
                </c:pt>
                <c:pt idx="186">
                  <c:v>1.147</c:v>
                </c:pt>
                <c:pt idx="187">
                  <c:v>1.1299999999999999</c:v>
                </c:pt>
                <c:pt idx="188">
                  <c:v>1.0840000000000001</c:v>
                </c:pt>
                <c:pt idx="189">
                  <c:v>1.1299999999999999</c:v>
                </c:pt>
                <c:pt idx="190">
                  <c:v>1.0840000000000001</c:v>
                </c:pt>
                <c:pt idx="191">
                  <c:v>1.089</c:v>
                </c:pt>
                <c:pt idx="192">
                  <c:v>1.081</c:v>
                </c:pt>
                <c:pt idx="193">
                  <c:v>1.107</c:v>
                </c:pt>
                <c:pt idx="194">
                  <c:v>1.087</c:v>
                </c:pt>
                <c:pt idx="195">
                  <c:v>1.0309999999999999</c:v>
                </c:pt>
                <c:pt idx="196">
                  <c:v>1.036</c:v>
                </c:pt>
                <c:pt idx="197">
                  <c:v>1.018</c:v>
                </c:pt>
                <c:pt idx="198">
                  <c:v>1.0469999999999999</c:v>
                </c:pt>
                <c:pt idx="199">
                  <c:v>1.0669999999999999</c:v>
                </c:pt>
                <c:pt idx="200">
                  <c:v>1.081</c:v>
                </c:pt>
                <c:pt idx="201">
                  <c:v>1.0980000000000001</c:v>
                </c:pt>
                <c:pt idx="202">
                  <c:v>1.139</c:v>
                </c:pt>
                <c:pt idx="203">
                  <c:v>1.141</c:v>
                </c:pt>
                <c:pt idx="204">
                  <c:v>1.165</c:v>
                </c:pt>
                <c:pt idx="205">
                  <c:v>1.171</c:v>
                </c:pt>
                <c:pt idx="206">
                  <c:v>1.159</c:v>
                </c:pt>
                <c:pt idx="207">
                  <c:v>1.123</c:v>
                </c:pt>
                <c:pt idx="208">
                  <c:v>1.1659999999999999</c:v>
                </c:pt>
                <c:pt idx="209">
                  <c:v>1.2110000000000001</c:v>
                </c:pt>
                <c:pt idx="210">
                  <c:v>1.3160000000000001</c:v>
                </c:pt>
                <c:pt idx="211">
                  <c:v>1.272</c:v>
                </c:pt>
                <c:pt idx="212">
                  <c:v>1.296</c:v>
                </c:pt>
                <c:pt idx="213">
                  <c:v>1.339</c:v>
                </c:pt>
                <c:pt idx="214">
                  <c:v>1.3660000000000001</c:v>
                </c:pt>
                <c:pt idx="215">
                  <c:v>1.343</c:v>
                </c:pt>
                <c:pt idx="216">
                  <c:v>1.377</c:v>
                </c:pt>
                <c:pt idx="217">
                  <c:v>1.5229999999999999</c:v>
                </c:pt>
                <c:pt idx="218">
                  <c:v>1.407</c:v>
                </c:pt>
                <c:pt idx="219">
                  <c:v>1.419</c:v>
                </c:pt>
                <c:pt idx="220">
                  <c:v>1.393</c:v>
                </c:pt>
                <c:pt idx="221">
                  <c:v>1.4830000000000001</c:v>
                </c:pt>
                <c:pt idx="222">
                  <c:v>1.5660000000000001</c:v>
                </c:pt>
                <c:pt idx="223">
                  <c:v>1.5680000000000001</c:v>
                </c:pt>
                <c:pt idx="224">
                  <c:v>1.5920000000000001</c:v>
                </c:pt>
                <c:pt idx="225">
                  <c:v>1.528</c:v>
                </c:pt>
                <c:pt idx="226">
                  <c:v>1.52</c:v>
                </c:pt>
                <c:pt idx="227">
                  <c:v>1.5389999999999999</c:v>
                </c:pt>
                <c:pt idx="228">
                  <c:v>1.6259999999999999</c:v>
                </c:pt>
                <c:pt idx="229">
                  <c:v>1.6060000000000001</c:v>
                </c:pt>
                <c:pt idx="230">
                  <c:v>1.62</c:v>
                </c:pt>
                <c:pt idx="231">
                  <c:v>1.645</c:v>
                </c:pt>
                <c:pt idx="232">
                  <c:v>1.71</c:v>
                </c:pt>
                <c:pt idx="233">
                  <c:v>1.7230000000000001</c:v>
                </c:pt>
                <c:pt idx="234">
                  <c:v>1.696</c:v>
                </c:pt>
                <c:pt idx="235">
                  <c:v>1.6220000000000001</c:v>
                </c:pt>
                <c:pt idx="236">
                  <c:v>1.61</c:v>
                </c:pt>
                <c:pt idx="237">
                  <c:v>1.6359999999999999</c:v>
                </c:pt>
                <c:pt idx="238">
                  <c:v>1.6779999999999999</c:v>
                </c:pt>
                <c:pt idx="239">
                  <c:v>1.71</c:v>
                </c:pt>
                <c:pt idx="240">
                  <c:v>1.706</c:v>
                </c:pt>
                <c:pt idx="241">
                  <c:v>1.742</c:v>
                </c:pt>
                <c:pt idx="242">
                  <c:v>1.6719999999999999</c:v>
                </c:pt>
                <c:pt idx="243">
                  <c:v>1.6579999999999999</c:v>
                </c:pt>
                <c:pt idx="244">
                  <c:v>1.675</c:v>
                </c:pt>
                <c:pt idx="245">
                  <c:v>1.621</c:v>
                </c:pt>
                <c:pt idx="246">
                  <c:v>1.66</c:v>
                </c:pt>
                <c:pt idx="247">
                  <c:v>1.6679999999999999</c:v>
                </c:pt>
                <c:pt idx="248">
                  <c:v>1.6160000000000001</c:v>
                </c:pt>
                <c:pt idx="249">
                  <c:v>1.633</c:v>
                </c:pt>
                <c:pt idx="250">
                  <c:v>1.5780000000000001</c:v>
                </c:pt>
                <c:pt idx="251">
                  <c:v>1.5820000000000001</c:v>
                </c:pt>
                <c:pt idx="252">
                  <c:v>1.6060000000000001</c:v>
                </c:pt>
                <c:pt idx="253">
                  <c:v>1.5609999999999999</c:v>
                </c:pt>
                <c:pt idx="254">
                  <c:v>1.556</c:v>
                </c:pt>
                <c:pt idx="255">
                  <c:v>1.54</c:v>
                </c:pt>
                <c:pt idx="256">
                  <c:v>1.56</c:v>
                </c:pt>
                <c:pt idx="257">
                  <c:v>1.5680000000000001</c:v>
                </c:pt>
                <c:pt idx="258">
                  <c:v>1.623</c:v>
                </c:pt>
                <c:pt idx="259">
                  <c:v>1.61</c:v>
                </c:pt>
                <c:pt idx="260">
                  <c:v>1.6359999999999999</c:v>
                </c:pt>
                <c:pt idx="261">
                  <c:v>1.6279999999999999</c:v>
                </c:pt>
                <c:pt idx="262">
                  <c:v>1.593</c:v>
                </c:pt>
                <c:pt idx="263">
                  <c:v>1.5680000000000001</c:v>
                </c:pt>
                <c:pt idx="264">
                  <c:v>1.571</c:v>
                </c:pt>
                <c:pt idx="265">
                  <c:v>1.579</c:v>
                </c:pt>
                <c:pt idx="266">
                  <c:v>1.603</c:v>
                </c:pt>
                <c:pt idx="267">
                  <c:v>1.623</c:v>
                </c:pt>
                <c:pt idx="268">
                  <c:v>1.694</c:v>
                </c:pt>
                <c:pt idx="269">
                  <c:v>1.6579999999999999</c:v>
                </c:pt>
                <c:pt idx="270">
                  <c:v>1.63</c:v>
                </c:pt>
                <c:pt idx="271">
                  <c:v>1.651</c:v>
                </c:pt>
                <c:pt idx="272">
                  <c:v>1.639</c:v>
                </c:pt>
                <c:pt idx="273">
                  <c:v>1.6739999999999999</c:v>
                </c:pt>
                <c:pt idx="274">
                  <c:v>1.627</c:v>
                </c:pt>
                <c:pt idx="275">
                  <c:v>1.6220000000000001</c:v>
                </c:pt>
                <c:pt idx="276">
                  <c:v>1.603</c:v>
                </c:pt>
                <c:pt idx="277">
                  <c:v>1.56</c:v>
                </c:pt>
                <c:pt idx="278">
                  <c:v>1.577</c:v>
                </c:pt>
                <c:pt idx="279">
                  <c:v>1.609</c:v>
                </c:pt>
                <c:pt idx="280">
                  <c:v>1.5960000000000001</c:v>
                </c:pt>
                <c:pt idx="281">
                  <c:v>1.607</c:v>
                </c:pt>
                <c:pt idx="282">
                  <c:v>1.5880000000000001</c:v>
                </c:pt>
                <c:pt idx="283">
                  <c:v>1.627</c:v>
                </c:pt>
                <c:pt idx="284">
                  <c:v>1.5549999999999999</c:v>
                </c:pt>
                <c:pt idx="285">
                  <c:v>1.57</c:v>
                </c:pt>
                <c:pt idx="286">
                  <c:v>1.536</c:v>
                </c:pt>
                <c:pt idx="287">
                  <c:v>1.492</c:v>
                </c:pt>
                <c:pt idx="288">
                  <c:v>1.4339999999999999</c:v>
                </c:pt>
                <c:pt idx="289">
                  <c:v>1.4530000000000001</c:v>
                </c:pt>
                <c:pt idx="290">
                  <c:v>1.496</c:v>
                </c:pt>
                <c:pt idx="291">
                  <c:v>1.4930000000000001</c:v>
                </c:pt>
                <c:pt idx="292">
                  <c:v>1.5780000000000001</c:v>
                </c:pt>
                <c:pt idx="293">
                  <c:v>1.5069999999999999</c:v>
                </c:pt>
                <c:pt idx="294">
                  <c:v>1.44</c:v>
                </c:pt>
                <c:pt idx="295">
                  <c:v>1.49</c:v>
                </c:pt>
                <c:pt idx="296">
                  <c:v>1.4650000000000001</c:v>
                </c:pt>
                <c:pt idx="297">
                  <c:v>1.4870000000000001</c:v>
                </c:pt>
                <c:pt idx="298">
                  <c:v>1.4930000000000001</c:v>
                </c:pt>
                <c:pt idx="299">
                  <c:v>1.5249999999999999</c:v>
                </c:pt>
                <c:pt idx="300">
                  <c:v>1.478</c:v>
                </c:pt>
                <c:pt idx="301">
                  <c:v>1.4710000000000001</c:v>
                </c:pt>
                <c:pt idx="302">
                  <c:v>1.4690000000000001</c:v>
                </c:pt>
                <c:pt idx="303">
                  <c:v>1.4590000000000001</c:v>
                </c:pt>
                <c:pt idx="304">
                  <c:v>1.4259999999999999</c:v>
                </c:pt>
                <c:pt idx="305">
                  <c:v>1.35</c:v>
                </c:pt>
                <c:pt idx="306">
                  <c:v>1.3169999999999999</c:v>
                </c:pt>
                <c:pt idx="307">
                  <c:v>1.294</c:v>
                </c:pt>
                <c:pt idx="308">
                  <c:v>1.361</c:v>
                </c:pt>
                <c:pt idx="309">
                  <c:v>1.3660000000000001</c:v>
                </c:pt>
                <c:pt idx="310">
                  <c:v>1.417</c:v>
                </c:pt>
                <c:pt idx="311">
                  <c:v>1.3480000000000001</c:v>
                </c:pt>
                <c:pt idx="312">
                  <c:v>1.3</c:v>
                </c:pt>
                <c:pt idx="313">
                  <c:v>1.292</c:v>
                </c:pt>
                <c:pt idx="314">
                  <c:v>1.19</c:v>
                </c:pt>
                <c:pt idx="315">
                  <c:v>1.224</c:v>
                </c:pt>
                <c:pt idx="316">
                  <c:v>1.29</c:v>
                </c:pt>
                <c:pt idx="317">
                  <c:v>1.28</c:v>
                </c:pt>
                <c:pt idx="318">
                  <c:v>1.278</c:v>
                </c:pt>
                <c:pt idx="319">
                  <c:v>1.2909999999999999</c:v>
                </c:pt>
                <c:pt idx="320">
                  <c:v>1.2430000000000001</c:v>
                </c:pt>
                <c:pt idx="321">
                  <c:v>1.234</c:v>
                </c:pt>
                <c:pt idx="322">
                  <c:v>1.27</c:v>
                </c:pt>
                <c:pt idx="323">
                  <c:v>1.224</c:v>
                </c:pt>
                <c:pt idx="324">
                  <c:v>1.1779999999999999</c:v>
                </c:pt>
                <c:pt idx="325">
                  <c:v>1.173</c:v>
                </c:pt>
                <c:pt idx="326">
                  <c:v>1.1839999999999999</c:v>
                </c:pt>
                <c:pt idx="327">
                  <c:v>1.224</c:v>
                </c:pt>
                <c:pt idx="328">
                  <c:v>1.2989999999999999</c:v>
                </c:pt>
                <c:pt idx="329">
                  <c:v>1.325</c:v>
                </c:pt>
                <c:pt idx="330">
                  <c:v>1.351</c:v>
                </c:pt>
                <c:pt idx="331">
                  <c:v>1.3320000000000001</c:v>
                </c:pt>
                <c:pt idx="332">
                  <c:v>1.361</c:v>
                </c:pt>
                <c:pt idx="333">
                  <c:v>1.278</c:v>
                </c:pt>
                <c:pt idx="334">
                  <c:v>1.2669999999999999</c:v>
                </c:pt>
                <c:pt idx="335">
                  <c:v>1.2629999999999999</c:v>
                </c:pt>
                <c:pt idx="336">
                  <c:v>1.26</c:v>
                </c:pt>
                <c:pt idx="337">
                  <c:v>1.244</c:v>
                </c:pt>
                <c:pt idx="338">
                  <c:v>1.256</c:v>
                </c:pt>
                <c:pt idx="339">
                  <c:v>1.2529999999999999</c:v>
                </c:pt>
                <c:pt idx="340">
                  <c:v>1.296</c:v>
                </c:pt>
                <c:pt idx="341">
                  <c:v>1.3420000000000001</c:v>
                </c:pt>
                <c:pt idx="342">
                  <c:v>1.351</c:v>
                </c:pt>
                <c:pt idx="343">
                  <c:v>1.3089999999999999</c:v>
                </c:pt>
                <c:pt idx="344">
                  <c:v>1.31</c:v>
                </c:pt>
                <c:pt idx="345">
                  <c:v>1.2949999999999999</c:v>
                </c:pt>
                <c:pt idx="346">
                  <c:v>1.284</c:v>
                </c:pt>
                <c:pt idx="347">
                  <c:v>1.3240000000000001</c:v>
                </c:pt>
                <c:pt idx="348">
                  <c:v>1.3740000000000001</c:v>
                </c:pt>
                <c:pt idx="349">
                  <c:v>1.339</c:v>
                </c:pt>
                <c:pt idx="350">
                  <c:v>1.2989999999999999</c:v>
                </c:pt>
                <c:pt idx="351">
                  <c:v>1.3440000000000001</c:v>
                </c:pt>
                <c:pt idx="352">
                  <c:v>1.3280000000000001</c:v>
                </c:pt>
                <c:pt idx="353">
                  <c:v>1.2849999999999999</c:v>
                </c:pt>
                <c:pt idx="354">
                  <c:v>1.3009999999999999</c:v>
                </c:pt>
                <c:pt idx="355">
                  <c:v>1.339</c:v>
                </c:pt>
                <c:pt idx="356">
                  <c:v>1.3640000000000001</c:v>
                </c:pt>
                <c:pt idx="357">
                  <c:v>1.3120000000000001</c:v>
                </c:pt>
                <c:pt idx="358">
                  <c:v>1.3240000000000001</c:v>
                </c:pt>
                <c:pt idx="359">
                  <c:v>1.3029999999999999</c:v>
                </c:pt>
                <c:pt idx="360">
                  <c:v>1.4319999999999999</c:v>
                </c:pt>
                <c:pt idx="361">
                  <c:v>1.4530000000000001</c:v>
                </c:pt>
                <c:pt idx="362">
                  <c:v>1.488</c:v>
                </c:pt>
                <c:pt idx="363">
                  <c:v>1.5389999999999999</c:v>
                </c:pt>
                <c:pt idx="364">
                  <c:v>1.518</c:v>
                </c:pt>
                <c:pt idx="365">
                  <c:v>1.488</c:v>
                </c:pt>
                <c:pt idx="366">
                  <c:v>1.462</c:v>
                </c:pt>
                <c:pt idx="367">
                  <c:v>1.48</c:v>
                </c:pt>
                <c:pt idx="368">
                  <c:v>1.5269999999999999</c:v>
                </c:pt>
                <c:pt idx="369">
                  <c:v>1.5209999999999999</c:v>
                </c:pt>
                <c:pt idx="370">
                  <c:v>1.5740000000000001</c:v>
                </c:pt>
                <c:pt idx="371">
                  <c:v>1.6140000000000001</c:v>
                </c:pt>
                <c:pt idx="372">
                  <c:v>1.579</c:v>
                </c:pt>
                <c:pt idx="373">
                  <c:v>1.538</c:v>
                </c:pt>
                <c:pt idx="374">
                  <c:v>1.512</c:v>
                </c:pt>
                <c:pt idx="375">
                  <c:v>1.5720000000000001</c:v>
                </c:pt>
                <c:pt idx="376">
                  <c:v>1.6020000000000001</c:v>
                </c:pt>
                <c:pt idx="377">
                  <c:v>1.639</c:v>
                </c:pt>
                <c:pt idx="378">
                  <c:v>1.6579999999999999</c:v>
                </c:pt>
                <c:pt idx="379">
                  <c:v>1.7030000000000001</c:v>
                </c:pt>
                <c:pt idx="380">
                  <c:v>1.6339999999999999</c:v>
                </c:pt>
                <c:pt idx="381">
                  <c:v>1.633</c:v>
                </c:pt>
                <c:pt idx="382">
                  <c:v>1.609</c:v>
                </c:pt>
                <c:pt idx="383">
                  <c:v>1.5429999999999999</c:v>
                </c:pt>
                <c:pt idx="384">
                  <c:v>1.581</c:v>
                </c:pt>
                <c:pt idx="385">
                  <c:v>1.5549999999999999</c:v>
                </c:pt>
                <c:pt idx="386">
                  <c:v>1.5569999999999999</c:v>
                </c:pt>
                <c:pt idx="387">
                  <c:v>1.5509999999999999</c:v>
                </c:pt>
                <c:pt idx="388">
                  <c:v>1.605</c:v>
                </c:pt>
                <c:pt idx="389">
                  <c:v>1.5289999999999999</c:v>
                </c:pt>
                <c:pt idx="390">
                  <c:v>1.454</c:v>
                </c:pt>
                <c:pt idx="391">
                  <c:v>1.4910000000000001</c:v>
                </c:pt>
                <c:pt idx="392">
                  <c:v>1.4379999999999999</c:v>
                </c:pt>
                <c:pt idx="393">
                  <c:v>1.552</c:v>
                </c:pt>
                <c:pt idx="394">
                  <c:v>1.5640000000000001</c:v>
                </c:pt>
                <c:pt idx="395">
                  <c:v>1.6160000000000001</c:v>
                </c:pt>
                <c:pt idx="396">
                  <c:v>1.635</c:v>
                </c:pt>
                <c:pt idx="397">
                  <c:v>1.59</c:v>
                </c:pt>
                <c:pt idx="398">
                  <c:v>1.5860000000000001</c:v>
                </c:pt>
                <c:pt idx="399">
                  <c:v>1.5489999999999999</c:v>
                </c:pt>
                <c:pt idx="400">
                  <c:v>1.625</c:v>
                </c:pt>
                <c:pt idx="401">
                  <c:v>1.6679999999999999</c:v>
                </c:pt>
                <c:pt idx="402">
                  <c:v>1.637</c:v>
                </c:pt>
                <c:pt idx="403">
                  <c:v>1.476</c:v>
                </c:pt>
                <c:pt idx="404">
                  <c:v>1.5009999999999999</c:v>
                </c:pt>
                <c:pt idx="405">
                  <c:v>1.4470000000000001</c:v>
                </c:pt>
                <c:pt idx="406">
                  <c:v>1.405</c:v>
                </c:pt>
                <c:pt idx="407">
                  <c:v>1.446</c:v>
                </c:pt>
                <c:pt idx="408">
                  <c:v>1.345</c:v>
                </c:pt>
                <c:pt idx="409">
                  <c:v>1.4359999999999999</c:v>
                </c:pt>
                <c:pt idx="410">
                  <c:v>1.476</c:v>
                </c:pt>
                <c:pt idx="411">
                  <c:v>1.5229999999999999</c:v>
                </c:pt>
                <c:pt idx="412">
                  <c:v>1.5009999999999999</c:v>
                </c:pt>
                <c:pt idx="413">
                  <c:v>1.4850000000000001</c:v>
                </c:pt>
                <c:pt idx="414">
                  <c:v>1.417</c:v>
                </c:pt>
                <c:pt idx="415">
                  <c:v>1.4430000000000001</c:v>
                </c:pt>
                <c:pt idx="416">
                  <c:v>1.4590000000000001</c:v>
                </c:pt>
                <c:pt idx="417">
                  <c:v>1.4119999999999999</c:v>
                </c:pt>
                <c:pt idx="418">
                  <c:v>1.4039999999999999</c:v>
                </c:pt>
                <c:pt idx="419">
                  <c:v>1.425</c:v>
                </c:pt>
                <c:pt idx="420">
                  <c:v>1.4630000000000001</c:v>
                </c:pt>
                <c:pt idx="421">
                  <c:v>1.4530000000000001</c:v>
                </c:pt>
                <c:pt idx="422">
                  <c:v>1.494</c:v>
                </c:pt>
                <c:pt idx="423">
                  <c:v>1.552</c:v>
                </c:pt>
                <c:pt idx="424">
                  <c:v>1.5109999999999999</c:v>
                </c:pt>
                <c:pt idx="425">
                  <c:v>1.512</c:v>
                </c:pt>
                <c:pt idx="426">
                  <c:v>1.649</c:v>
                </c:pt>
                <c:pt idx="427">
                  <c:v>1.7070000000000001</c:v>
                </c:pt>
                <c:pt idx="428">
                  <c:v>1.7230000000000001</c:v>
                </c:pt>
                <c:pt idx="429">
                  <c:v>1.764</c:v>
                </c:pt>
                <c:pt idx="430">
                  <c:v>1.7609999999999999</c:v>
                </c:pt>
                <c:pt idx="431">
                  <c:v>1.7370000000000001</c:v>
                </c:pt>
                <c:pt idx="432">
                  <c:v>1.7450000000000001</c:v>
                </c:pt>
                <c:pt idx="433">
                  <c:v>1.706</c:v>
                </c:pt>
                <c:pt idx="434">
                  <c:v>1.7869999999999999</c:v>
                </c:pt>
                <c:pt idx="435">
                  <c:v>1.875</c:v>
                </c:pt>
                <c:pt idx="436">
                  <c:v>1.8660000000000001</c:v>
                </c:pt>
                <c:pt idx="437">
                  <c:v>1.806</c:v>
                </c:pt>
                <c:pt idx="438">
                  <c:v>1.76</c:v>
                </c:pt>
                <c:pt idx="439">
                  <c:v>1.772</c:v>
                </c:pt>
                <c:pt idx="440">
                  <c:v>1.7709999999999999</c:v>
                </c:pt>
                <c:pt idx="441">
                  <c:v>1.8660000000000001</c:v>
                </c:pt>
                <c:pt idx="442">
                  <c:v>1.8009999999999999</c:v>
                </c:pt>
                <c:pt idx="443">
                  <c:v>1.772</c:v>
                </c:pt>
                <c:pt idx="444">
                  <c:v>1.778</c:v>
                </c:pt>
                <c:pt idx="445">
                  <c:v>1.7889999999999999</c:v>
                </c:pt>
                <c:pt idx="446">
                  <c:v>1.7769999999999999</c:v>
                </c:pt>
                <c:pt idx="447">
                  <c:v>1.8320000000000001</c:v>
                </c:pt>
                <c:pt idx="448">
                  <c:v>1.911</c:v>
                </c:pt>
                <c:pt idx="449">
                  <c:v>1.917</c:v>
                </c:pt>
                <c:pt idx="450">
                  <c:v>1.9650000000000001</c:v>
                </c:pt>
                <c:pt idx="451">
                  <c:v>1.9419999999999999</c:v>
                </c:pt>
                <c:pt idx="452">
                  <c:v>2.032</c:v>
                </c:pt>
                <c:pt idx="453">
                  <c:v>1.9410000000000001</c:v>
                </c:pt>
                <c:pt idx="454">
                  <c:v>1.9890000000000001</c:v>
                </c:pt>
                <c:pt idx="455">
                  <c:v>2.0449999999999999</c:v>
                </c:pt>
                <c:pt idx="456">
                  <c:v>2.04</c:v>
                </c:pt>
                <c:pt idx="457">
                  <c:v>1.9630000000000001</c:v>
                </c:pt>
                <c:pt idx="458">
                  <c:v>1.931</c:v>
                </c:pt>
                <c:pt idx="459">
                  <c:v>1.9410000000000001</c:v>
                </c:pt>
                <c:pt idx="460">
                  <c:v>1.992</c:v>
                </c:pt>
                <c:pt idx="461">
                  <c:v>1.966</c:v>
                </c:pt>
                <c:pt idx="462">
                  <c:v>1.964</c:v>
                </c:pt>
                <c:pt idx="463">
                  <c:v>1.827</c:v>
                </c:pt>
                <c:pt idx="464">
                  <c:v>1.73</c:v>
                </c:pt>
                <c:pt idx="465">
                  <c:v>1.879</c:v>
                </c:pt>
                <c:pt idx="466">
                  <c:v>1.8420000000000001</c:v>
                </c:pt>
                <c:pt idx="467">
                  <c:v>1.7330000000000001</c:v>
                </c:pt>
                <c:pt idx="468">
                  <c:v>1.776</c:v>
                </c:pt>
                <c:pt idx="469">
                  <c:v>1.8480000000000001</c:v>
                </c:pt>
                <c:pt idx="470">
                  <c:v>1.9550000000000001</c:v>
                </c:pt>
                <c:pt idx="471">
                  <c:v>1.99</c:v>
                </c:pt>
                <c:pt idx="472">
                  <c:v>1.9950000000000001</c:v>
                </c:pt>
                <c:pt idx="473">
                  <c:v>2.1349999999999998</c:v>
                </c:pt>
                <c:pt idx="474">
                  <c:v>2.1459999999999999</c:v>
                </c:pt>
                <c:pt idx="475">
                  <c:v>2.1880000000000002</c:v>
                </c:pt>
                <c:pt idx="476">
                  <c:v>2.173</c:v>
                </c:pt>
                <c:pt idx="477">
                  <c:v>2.1520000000000001</c:v>
                </c:pt>
                <c:pt idx="478">
                  <c:v>2.2919999999999998</c:v>
                </c:pt>
                <c:pt idx="479">
                  <c:v>2.3839999999999999</c:v>
                </c:pt>
                <c:pt idx="480">
                  <c:v>2.294</c:v>
                </c:pt>
                <c:pt idx="481">
                  <c:v>2.3740000000000001</c:v>
                </c:pt>
                <c:pt idx="482">
                  <c:v>2.4769999999999999</c:v>
                </c:pt>
                <c:pt idx="483">
                  <c:v>2.4609999999999999</c:v>
                </c:pt>
                <c:pt idx="484">
                  <c:v>2.3969999999999998</c:v>
                </c:pt>
                <c:pt idx="485">
                  <c:v>2.3519999999999999</c:v>
                </c:pt>
                <c:pt idx="486">
                  <c:v>2.3410000000000002</c:v>
                </c:pt>
                <c:pt idx="487">
                  <c:v>2.3849999999999998</c:v>
                </c:pt>
                <c:pt idx="488">
                  <c:v>2.3980000000000001</c:v>
                </c:pt>
                <c:pt idx="489">
                  <c:v>2.5489999999999999</c:v>
                </c:pt>
                <c:pt idx="490">
                  <c:v>2.6</c:v>
                </c:pt>
                <c:pt idx="491">
                  <c:v>2.66</c:v>
                </c:pt>
                <c:pt idx="492">
                  <c:v>2.7050000000000001</c:v>
                </c:pt>
                <c:pt idx="493">
                  <c:v>2.782</c:v>
                </c:pt>
                <c:pt idx="494">
                  <c:v>2.7240000000000002</c:v>
                </c:pt>
                <c:pt idx="495">
                  <c:v>2.702</c:v>
                </c:pt>
                <c:pt idx="496">
                  <c:v>2.8290000000000002</c:v>
                </c:pt>
                <c:pt idx="497">
                  <c:v>2.9390000000000001</c:v>
                </c:pt>
                <c:pt idx="498">
                  <c:v>2.835</c:v>
                </c:pt>
                <c:pt idx="499">
                  <c:v>2.9119999999999999</c:v>
                </c:pt>
                <c:pt idx="500">
                  <c:v>2.9020000000000001</c:v>
                </c:pt>
                <c:pt idx="501">
                  <c:v>2.823</c:v>
                </c:pt>
                <c:pt idx="502">
                  <c:v>2.7229999999999999</c:v>
                </c:pt>
                <c:pt idx="503">
                  <c:v>2.8340000000000001</c:v>
                </c:pt>
                <c:pt idx="504">
                  <c:v>2.8250000000000002</c:v>
                </c:pt>
                <c:pt idx="505">
                  <c:v>2.9369999999999998</c:v>
                </c:pt>
                <c:pt idx="506">
                  <c:v>2.9750000000000001</c:v>
                </c:pt>
                <c:pt idx="507">
                  <c:v>2.9369999999999998</c:v>
                </c:pt>
                <c:pt idx="508">
                  <c:v>3.04</c:v>
                </c:pt>
                <c:pt idx="509">
                  <c:v>3.1309999999999998</c:v>
                </c:pt>
                <c:pt idx="510">
                  <c:v>3.0369999999999999</c:v>
                </c:pt>
                <c:pt idx="511">
                  <c:v>2.9940000000000002</c:v>
                </c:pt>
                <c:pt idx="512">
                  <c:v>2.927</c:v>
                </c:pt>
                <c:pt idx="513">
                  <c:v>2.851</c:v>
                </c:pt>
                <c:pt idx="514">
                  <c:v>2.9209999999999998</c:v>
                </c:pt>
                <c:pt idx="515">
                  <c:v>2.8849999999999998</c:v>
                </c:pt>
                <c:pt idx="516">
                  <c:v>2.988</c:v>
                </c:pt>
                <c:pt idx="517">
                  <c:v>2.887</c:v>
                </c:pt>
                <c:pt idx="518">
                  <c:v>2.84</c:v>
                </c:pt>
                <c:pt idx="519">
                  <c:v>2.7829999999999999</c:v>
                </c:pt>
                <c:pt idx="520">
                  <c:v>2.8530000000000002</c:v>
                </c:pt>
                <c:pt idx="521">
                  <c:v>2.7530000000000001</c:v>
                </c:pt>
                <c:pt idx="522">
                  <c:v>2.7469999999999999</c:v>
                </c:pt>
                <c:pt idx="523">
                  <c:v>2.75</c:v>
                </c:pt>
                <c:pt idx="524">
                  <c:v>2.74</c:v>
                </c:pt>
                <c:pt idx="525">
                  <c:v>2.847</c:v>
                </c:pt>
                <c:pt idx="526">
                  <c:v>2.9089999999999998</c:v>
                </c:pt>
                <c:pt idx="527">
                  <c:v>2.91</c:v>
                </c:pt>
                <c:pt idx="528">
                  <c:v>3.0419999999999998</c:v>
                </c:pt>
                <c:pt idx="529">
                  <c:v>2.976</c:v>
                </c:pt>
                <c:pt idx="530">
                  <c:v>3.0230000000000001</c:v>
                </c:pt>
                <c:pt idx="531">
                  <c:v>3.044</c:v>
                </c:pt>
                <c:pt idx="532">
                  <c:v>3.1579999999999999</c:v>
                </c:pt>
                <c:pt idx="533">
                  <c:v>3.3650000000000002</c:v>
                </c:pt>
                <c:pt idx="534">
                  <c:v>3.476</c:v>
                </c:pt>
                <c:pt idx="535">
                  <c:v>3.2879999999999998</c:v>
                </c:pt>
                <c:pt idx="536">
                  <c:v>3.198</c:v>
                </c:pt>
                <c:pt idx="537">
                  <c:v>3.2280000000000002</c:v>
                </c:pt>
                <c:pt idx="538">
                  <c:v>3.278</c:v>
                </c:pt>
                <c:pt idx="539">
                  <c:v>3.16</c:v>
                </c:pt>
                <c:pt idx="540">
                  <c:v>3.0910000000000002</c:v>
                </c:pt>
                <c:pt idx="541">
                  <c:v>3.1349999999999998</c:v>
                </c:pt>
                <c:pt idx="542">
                  <c:v>3.2029999999999998</c:v>
                </c:pt>
                <c:pt idx="543">
                  <c:v>3.1739999999999999</c:v>
                </c:pt>
                <c:pt idx="544">
                  <c:v>3.0920000000000001</c:v>
                </c:pt>
                <c:pt idx="545">
                  <c:v>3.016</c:v>
                </c:pt>
                <c:pt idx="546">
                  <c:v>2.8820000000000001</c:v>
                </c:pt>
                <c:pt idx="547">
                  <c:v>2.8079999999999998</c:v>
                </c:pt>
                <c:pt idx="548">
                  <c:v>2.9319999999999999</c:v>
                </c:pt>
                <c:pt idx="549">
                  <c:v>2.9969999999999999</c:v>
                </c:pt>
                <c:pt idx="550">
                  <c:v>3.0819999999999999</c:v>
                </c:pt>
                <c:pt idx="551">
                  <c:v>2.9950000000000001</c:v>
                </c:pt>
                <c:pt idx="552">
                  <c:v>2.9710000000000001</c:v>
                </c:pt>
                <c:pt idx="553">
                  <c:v>2.9350000000000001</c:v>
                </c:pt>
                <c:pt idx="554">
                  <c:v>2.9620000000000002</c:v>
                </c:pt>
                <c:pt idx="555">
                  <c:v>2.919</c:v>
                </c:pt>
                <c:pt idx="556">
                  <c:v>2.9870000000000001</c:v>
                </c:pt>
                <c:pt idx="557">
                  <c:v>3.0230000000000001</c:v>
                </c:pt>
                <c:pt idx="558">
                  <c:v>3.0270000000000001</c:v>
                </c:pt>
                <c:pt idx="559">
                  <c:v>2.8769999999999998</c:v>
                </c:pt>
                <c:pt idx="560">
                  <c:v>2.7519999999999998</c:v>
                </c:pt>
                <c:pt idx="561">
                  <c:v>2.798</c:v>
                </c:pt>
                <c:pt idx="562">
                  <c:v>2.8090000000000002</c:v>
                </c:pt>
                <c:pt idx="563">
                  <c:v>2.7879999999999998</c:v>
                </c:pt>
                <c:pt idx="564">
                  <c:v>2.677</c:v>
                </c:pt>
                <c:pt idx="565">
                  <c:v>2.6509999999999998</c:v>
                </c:pt>
                <c:pt idx="566">
                  <c:v>2.5760000000000001</c:v>
                </c:pt>
                <c:pt idx="567">
                  <c:v>2.7490000000000001</c:v>
                </c:pt>
                <c:pt idx="568">
                  <c:v>2.706</c:v>
                </c:pt>
                <c:pt idx="569">
                  <c:v>2.6890000000000001</c:v>
                </c:pt>
                <c:pt idx="570">
                  <c:v>2.83</c:v>
                </c:pt>
                <c:pt idx="571">
                  <c:v>2.758</c:v>
                </c:pt>
                <c:pt idx="572">
                  <c:v>2.78</c:v>
                </c:pt>
                <c:pt idx="573">
                  <c:v>2.7850000000000001</c:v>
                </c:pt>
                <c:pt idx="574">
                  <c:v>2.8889999999999998</c:v>
                </c:pt>
                <c:pt idx="575">
                  <c:v>2.8340000000000001</c:v>
                </c:pt>
                <c:pt idx="576">
                  <c:v>2.7890000000000001</c:v>
                </c:pt>
                <c:pt idx="577">
                  <c:v>2.8050000000000002</c:v>
                </c:pt>
                <c:pt idx="578">
                  <c:v>2.9</c:v>
                </c:pt>
                <c:pt idx="579">
                  <c:v>2.883</c:v>
                </c:pt>
                <c:pt idx="580">
                  <c:v>2.9750000000000001</c:v>
                </c:pt>
                <c:pt idx="581">
                  <c:v>3.0169999999999999</c:v>
                </c:pt>
                <c:pt idx="582">
                  <c:v>3.048</c:v>
                </c:pt>
                <c:pt idx="583">
                  <c:v>3.1070000000000002</c:v>
                </c:pt>
                <c:pt idx="584">
                  <c:v>3.028</c:v>
                </c:pt>
                <c:pt idx="585">
                  <c:v>3.0430000000000001</c:v>
                </c:pt>
                <c:pt idx="586">
                  <c:v>3.1040000000000001</c:v>
                </c:pt>
                <c:pt idx="587">
                  <c:v>3.1949999999999998</c:v>
                </c:pt>
                <c:pt idx="588">
                  <c:v>3.2549999999999999</c:v>
                </c:pt>
                <c:pt idx="589">
                  <c:v>3.1920000000000002</c:v>
                </c:pt>
                <c:pt idx="590">
                  <c:v>3.35</c:v>
                </c:pt>
                <c:pt idx="591">
                  <c:v>3.2650000000000001</c:v>
                </c:pt>
                <c:pt idx="592">
                  <c:v>3.319</c:v>
                </c:pt>
                <c:pt idx="593">
                  <c:v>3.3130000000000002</c:v>
                </c:pt>
                <c:pt idx="594">
                  <c:v>3.36</c:v>
                </c:pt>
                <c:pt idx="595">
                  <c:v>3.4089999999999998</c:v>
                </c:pt>
                <c:pt idx="596">
                  <c:v>3.4049999999999998</c:v>
                </c:pt>
                <c:pt idx="597">
                  <c:v>3.4510000000000001</c:v>
                </c:pt>
                <c:pt idx="598">
                  <c:v>3.452</c:v>
                </c:pt>
                <c:pt idx="599">
                  <c:v>3.5640000000000001</c:v>
                </c:pt>
                <c:pt idx="600">
                  <c:v>3.532</c:v>
                </c:pt>
                <c:pt idx="601">
                  <c:v>3.7149999999999999</c:v>
                </c:pt>
                <c:pt idx="602">
                  <c:v>3.6890000000000001</c:v>
                </c:pt>
                <c:pt idx="603">
                  <c:v>3.9260000000000002</c:v>
                </c:pt>
                <c:pt idx="604">
                  <c:v>3.9470000000000001</c:v>
                </c:pt>
                <c:pt idx="605">
                  <c:v>3.7330000000000001</c:v>
                </c:pt>
                <c:pt idx="606">
                  <c:v>3.7890000000000001</c:v>
                </c:pt>
                <c:pt idx="607">
                  <c:v>3.8319999999999999</c:v>
                </c:pt>
                <c:pt idx="608">
                  <c:v>3.641</c:v>
                </c:pt>
                <c:pt idx="609">
                  <c:v>3.6349999999999998</c:v>
                </c:pt>
                <c:pt idx="610">
                  <c:v>3.7559999999999998</c:v>
                </c:pt>
                <c:pt idx="611">
                  <c:v>3.8250000000000002</c:v>
                </c:pt>
                <c:pt idx="612">
                  <c:v>3.883</c:v>
                </c:pt>
                <c:pt idx="613">
                  <c:v>3.9489999999999998</c:v>
                </c:pt>
                <c:pt idx="614">
                  <c:v>3.8969999999999998</c:v>
                </c:pt>
                <c:pt idx="615">
                  <c:v>3.9460000000000002</c:v>
                </c:pt>
                <c:pt idx="616">
                  <c:v>4.0209999999999999</c:v>
                </c:pt>
                <c:pt idx="617">
                  <c:v>4.0119999999999996</c:v>
                </c:pt>
                <c:pt idx="618">
                  <c:v>4.0090000000000003</c:v>
                </c:pt>
                <c:pt idx="619">
                  <c:v>4.1360000000000001</c:v>
                </c:pt>
                <c:pt idx="620">
                  <c:v>4.2290000000000001</c:v>
                </c:pt>
                <c:pt idx="621">
                  <c:v>4.22</c:v>
                </c:pt>
                <c:pt idx="622">
                  <c:v>4.2439999999999998</c:v>
                </c:pt>
                <c:pt idx="623">
                  <c:v>4.1029999999999998</c:v>
                </c:pt>
                <c:pt idx="624">
                  <c:v>4.0049999999999999</c:v>
                </c:pt>
                <c:pt idx="625">
                  <c:v>3.9209999999999998</c:v>
                </c:pt>
                <c:pt idx="626">
                  <c:v>4.016</c:v>
                </c:pt>
                <c:pt idx="627">
                  <c:v>4.05</c:v>
                </c:pt>
                <c:pt idx="628">
                  <c:v>4.0439999999999996</c:v>
                </c:pt>
                <c:pt idx="629">
                  <c:v>4.1040000000000001</c:v>
                </c:pt>
                <c:pt idx="630">
                  <c:v>4.149</c:v>
                </c:pt>
                <c:pt idx="631">
                  <c:v>4.16</c:v>
                </c:pt>
                <c:pt idx="632">
                  <c:v>4.2160000000000002</c:v>
                </c:pt>
                <c:pt idx="633">
                  <c:v>4.1269999999999998</c:v>
                </c:pt>
                <c:pt idx="634">
                  <c:v>4.0949999999999998</c:v>
                </c:pt>
                <c:pt idx="635">
                  <c:v>3.8140000000000001</c:v>
                </c:pt>
                <c:pt idx="636">
                  <c:v>3.8559999999999999</c:v>
                </c:pt>
                <c:pt idx="637">
                  <c:v>3.7719999999999998</c:v>
                </c:pt>
                <c:pt idx="638">
                  <c:v>3.6920000000000002</c:v>
                </c:pt>
                <c:pt idx="639">
                  <c:v>3.7679999999999998</c:v>
                </c:pt>
                <c:pt idx="640">
                  <c:v>3.83</c:v>
                </c:pt>
                <c:pt idx="641">
                  <c:v>3.83</c:v>
                </c:pt>
                <c:pt idx="642">
                  <c:v>3.7570000000000001</c:v>
                </c:pt>
                <c:pt idx="643">
                  <c:v>3.6949999999999998</c:v>
                </c:pt>
                <c:pt idx="644">
                  <c:v>3.6819999999999999</c:v>
                </c:pt>
                <c:pt idx="645">
                  <c:v>3.6829999999999998</c:v>
                </c:pt>
                <c:pt idx="646">
                  <c:v>3.746</c:v>
                </c:pt>
                <c:pt idx="647">
                  <c:v>3.6070000000000002</c:v>
                </c:pt>
                <c:pt idx="648">
                  <c:v>3.508</c:v>
                </c:pt>
                <c:pt idx="649">
                  <c:v>3.4889999999999999</c:v>
                </c:pt>
                <c:pt idx="650">
                  <c:v>3.5760000000000001</c:v>
                </c:pt>
                <c:pt idx="651">
                  <c:v>3.5329999999999999</c:v>
                </c:pt>
                <c:pt idx="652">
                  <c:v>3.419</c:v>
                </c:pt>
                <c:pt idx="653">
                  <c:v>3.484</c:v>
                </c:pt>
                <c:pt idx="654">
                  <c:v>3.5819999999999999</c:v>
                </c:pt>
                <c:pt idx="655">
                  <c:v>3.613</c:v>
                </c:pt>
                <c:pt idx="656">
                  <c:v>3.5030000000000001</c:v>
                </c:pt>
                <c:pt idx="657">
                  <c:v>3.48</c:v>
                </c:pt>
                <c:pt idx="658">
                  <c:v>3.4489999999999998</c:v>
                </c:pt>
                <c:pt idx="659">
                  <c:v>3.488</c:v>
                </c:pt>
                <c:pt idx="660">
                  <c:v>3.5870000000000002</c:v>
                </c:pt>
                <c:pt idx="661">
                  <c:v>3.6859999999999999</c:v>
                </c:pt>
                <c:pt idx="662">
                  <c:v>3.6640000000000001</c:v>
                </c:pt>
                <c:pt idx="663">
                  <c:v>3.681</c:v>
                </c:pt>
                <c:pt idx="664">
                  <c:v>3.7490000000000001</c:v>
                </c:pt>
                <c:pt idx="665">
                  <c:v>3.8849999999999998</c:v>
                </c:pt>
                <c:pt idx="666">
                  <c:v>3.8170000000000002</c:v>
                </c:pt>
                <c:pt idx="667">
                  <c:v>3.8769999999999998</c:v>
                </c:pt>
                <c:pt idx="668">
                  <c:v>3.7410000000000001</c:v>
                </c:pt>
                <c:pt idx="669">
                  <c:v>3.6859999999999999</c:v>
                </c:pt>
                <c:pt idx="670">
                  <c:v>3.72</c:v>
                </c:pt>
                <c:pt idx="671">
                  <c:v>3.56</c:v>
                </c:pt>
                <c:pt idx="672">
                  <c:v>3.536</c:v>
                </c:pt>
                <c:pt idx="673">
                  <c:v>3.6219999999999999</c:v>
                </c:pt>
                <c:pt idx="674">
                  <c:v>3.5419999999999998</c:v>
                </c:pt>
                <c:pt idx="675">
                  <c:v>3.4449999999999998</c:v>
                </c:pt>
                <c:pt idx="676">
                  <c:v>3.5049999999999999</c:v>
                </c:pt>
                <c:pt idx="677">
                  <c:v>3.5510000000000002</c:v>
                </c:pt>
                <c:pt idx="678">
                  <c:v>3.3730000000000002</c:v>
                </c:pt>
                <c:pt idx="679">
                  <c:v>3.3929999999999998</c:v>
                </c:pt>
                <c:pt idx="680">
                  <c:v>3.4809999999999999</c:v>
                </c:pt>
                <c:pt idx="681">
                  <c:v>3.5150000000000001</c:v>
                </c:pt>
                <c:pt idx="682">
                  <c:v>3.4550000000000001</c:v>
                </c:pt>
                <c:pt idx="683">
                  <c:v>3.444</c:v>
                </c:pt>
                <c:pt idx="684">
                  <c:v>3.5009999999999999</c:v>
                </c:pt>
                <c:pt idx="685">
                  <c:v>3.5049999999999999</c:v>
                </c:pt>
                <c:pt idx="686">
                  <c:v>3.5390000000000001</c:v>
                </c:pt>
                <c:pt idx="687">
                  <c:v>3.5110000000000001</c:v>
                </c:pt>
                <c:pt idx="688">
                  <c:v>3.42</c:v>
                </c:pt>
                <c:pt idx="689">
                  <c:v>3.395</c:v>
                </c:pt>
                <c:pt idx="690">
                  <c:v>3.5259999999999998</c:v>
                </c:pt>
                <c:pt idx="691">
                  <c:v>3.6429999999999998</c:v>
                </c:pt>
                <c:pt idx="692">
                  <c:v>3.6760000000000002</c:v>
                </c:pt>
                <c:pt idx="693">
                  <c:v>3.6139999999999999</c:v>
                </c:pt>
                <c:pt idx="694">
                  <c:v>3.661</c:v>
                </c:pt>
                <c:pt idx="695">
                  <c:v>3.7389999999999999</c:v>
                </c:pt>
                <c:pt idx="696">
                  <c:v>3.7029999999999998</c:v>
                </c:pt>
                <c:pt idx="697">
                  <c:v>3.746</c:v>
                </c:pt>
                <c:pt idx="698">
                  <c:v>3.8079999999999998</c:v>
                </c:pt>
                <c:pt idx="699">
                  <c:v>3.8639999999999999</c:v>
                </c:pt>
                <c:pt idx="700">
                  <c:v>3.82</c:v>
                </c:pt>
                <c:pt idx="701">
                  <c:v>3.9550000000000001</c:v>
                </c:pt>
                <c:pt idx="702">
                  <c:v>3.919</c:v>
                </c:pt>
                <c:pt idx="703">
                  <c:v>3.8809999999999998</c:v>
                </c:pt>
                <c:pt idx="704">
                  <c:v>3.9470000000000001</c:v>
                </c:pt>
                <c:pt idx="705">
                  <c:v>3.9159999999999999</c:v>
                </c:pt>
                <c:pt idx="706">
                  <c:v>3.923</c:v>
                </c:pt>
                <c:pt idx="707">
                  <c:v>3.9950000000000001</c:v>
                </c:pt>
                <c:pt idx="708">
                  <c:v>4.0590000000000002</c:v>
                </c:pt>
                <c:pt idx="709">
                  <c:v>3.9550000000000001</c:v>
                </c:pt>
                <c:pt idx="710">
                  <c:v>3.9609999999999999</c:v>
                </c:pt>
                <c:pt idx="711">
                  <c:v>3.9670000000000001</c:v>
                </c:pt>
                <c:pt idx="712">
                  <c:v>3.9940000000000002</c:v>
                </c:pt>
                <c:pt idx="713">
                  <c:v>3.9060000000000001</c:v>
                </c:pt>
                <c:pt idx="714">
                  <c:v>3.7010000000000001</c:v>
                </c:pt>
                <c:pt idx="715">
                  <c:v>3.5750000000000002</c:v>
                </c:pt>
                <c:pt idx="716">
                  <c:v>3.6930000000000001</c:v>
                </c:pt>
                <c:pt idx="717">
                  <c:v>3.4580000000000002</c:v>
                </c:pt>
                <c:pt idx="718">
                  <c:v>3.581</c:v>
                </c:pt>
                <c:pt idx="719">
                  <c:v>3.4319999999999999</c:v>
                </c:pt>
                <c:pt idx="720">
                  <c:v>3.488</c:v>
                </c:pt>
                <c:pt idx="721">
                  <c:v>3.6120000000000001</c:v>
                </c:pt>
                <c:pt idx="722">
                  <c:v>3.4369999999999998</c:v>
                </c:pt>
                <c:pt idx="723">
                  <c:v>3.4289999999999998</c:v>
                </c:pt>
                <c:pt idx="724">
                  <c:v>3.3780000000000001</c:v>
                </c:pt>
                <c:pt idx="725">
                  <c:v>3.5329999999999999</c:v>
                </c:pt>
                <c:pt idx="726">
                  <c:v>3.5710000000000002</c:v>
                </c:pt>
                <c:pt idx="727">
                  <c:v>3.5670000000000002</c:v>
                </c:pt>
                <c:pt idx="728">
                  <c:v>3.552</c:v>
                </c:pt>
                <c:pt idx="729">
                  <c:v>3.47</c:v>
                </c:pt>
                <c:pt idx="730">
                  <c:v>3.415</c:v>
                </c:pt>
                <c:pt idx="731">
                  <c:v>3.3410000000000002</c:v>
                </c:pt>
                <c:pt idx="732">
                  <c:v>3.3130000000000002</c:v>
                </c:pt>
                <c:pt idx="733">
                  <c:v>3.3079999999999998</c:v>
                </c:pt>
                <c:pt idx="734">
                  <c:v>3.4279999999999999</c:v>
                </c:pt>
                <c:pt idx="735">
                  <c:v>3.3929999999999998</c:v>
                </c:pt>
                <c:pt idx="736">
                  <c:v>3.448</c:v>
                </c:pt>
                <c:pt idx="737">
                  <c:v>3.516</c:v>
                </c:pt>
                <c:pt idx="738">
                  <c:v>3.6019999999999999</c:v>
                </c:pt>
                <c:pt idx="739">
                  <c:v>3.5779999999999998</c:v>
                </c:pt>
                <c:pt idx="740">
                  <c:v>3.593</c:v>
                </c:pt>
                <c:pt idx="741">
                  <c:v>3.5350000000000001</c:v>
                </c:pt>
                <c:pt idx="742">
                  <c:v>3.5739999999999998</c:v>
                </c:pt>
                <c:pt idx="743">
                  <c:v>3.4929999999999999</c:v>
                </c:pt>
                <c:pt idx="744">
                  <c:v>3.4020000000000001</c:v>
                </c:pt>
                <c:pt idx="745">
                  <c:v>3.45</c:v>
                </c:pt>
                <c:pt idx="746">
                  <c:v>3.5230000000000001</c:v>
                </c:pt>
                <c:pt idx="747">
                  <c:v>3.4249999999999998</c:v>
                </c:pt>
                <c:pt idx="748">
                  <c:v>3.427</c:v>
                </c:pt>
                <c:pt idx="749">
                  <c:v>3.34</c:v>
                </c:pt>
                <c:pt idx="750">
                  <c:v>3.3809999999999998</c:v>
                </c:pt>
                <c:pt idx="751">
                  <c:v>3.44</c:v>
                </c:pt>
                <c:pt idx="752">
                  <c:v>3.5209999999999999</c:v>
                </c:pt>
                <c:pt idx="753">
                  <c:v>3.444</c:v>
                </c:pt>
                <c:pt idx="754">
                  <c:v>3.387</c:v>
                </c:pt>
                <c:pt idx="755">
                  <c:v>3.4660000000000002</c:v>
                </c:pt>
                <c:pt idx="756">
                  <c:v>3.5049999999999999</c:v>
                </c:pt>
                <c:pt idx="757">
                  <c:v>3.5379999999999998</c:v>
                </c:pt>
                <c:pt idx="758">
                  <c:v>3.5670000000000002</c:v>
                </c:pt>
                <c:pt idx="759">
                  <c:v>3.649</c:v>
                </c:pt>
                <c:pt idx="760">
                  <c:v>3.6749999999999998</c:v>
                </c:pt>
                <c:pt idx="761">
                  <c:v>3.718</c:v>
                </c:pt>
                <c:pt idx="762">
                  <c:v>3.6949999999999998</c:v>
                </c:pt>
                <c:pt idx="763">
                  <c:v>3.7450000000000001</c:v>
                </c:pt>
                <c:pt idx="764">
                  <c:v>3.82</c:v>
                </c:pt>
                <c:pt idx="765">
                  <c:v>3.8</c:v>
                </c:pt>
                <c:pt idx="766">
                  <c:v>3.6880000000000002</c:v>
                </c:pt>
                <c:pt idx="767">
                  <c:v>3.6459999999999999</c:v>
                </c:pt>
                <c:pt idx="768">
                  <c:v>3.5979999999999999</c:v>
                </c:pt>
                <c:pt idx="769">
                  <c:v>3.6949999999999998</c:v>
                </c:pt>
                <c:pt idx="770">
                  <c:v>3.6850000000000001</c:v>
                </c:pt>
                <c:pt idx="771">
                  <c:v>3.6619999999999999</c:v>
                </c:pt>
                <c:pt idx="772">
                  <c:v>3.798</c:v>
                </c:pt>
                <c:pt idx="773">
                  <c:v>3.72</c:v>
                </c:pt>
                <c:pt idx="774">
                  <c:v>3.7429999999999999</c:v>
                </c:pt>
                <c:pt idx="775">
                  <c:v>3.7389999999999999</c:v>
                </c:pt>
                <c:pt idx="776">
                  <c:v>3.8159999999999998</c:v>
                </c:pt>
                <c:pt idx="777">
                  <c:v>3.7890000000000001</c:v>
                </c:pt>
                <c:pt idx="778">
                  <c:v>3.7189999999999999</c:v>
                </c:pt>
                <c:pt idx="779">
                  <c:v>3.766</c:v>
                </c:pt>
                <c:pt idx="780">
                  <c:v>3.7240000000000002</c:v>
                </c:pt>
                <c:pt idx="781">
                  <c:v>3.722</c:v>
                </c:pt>
                <c:pt idx="782">
                  <c:v>3.7970000000000002</c:v>
                </c:pt>
                <c:pt idx="783">
                  <c:v>3.7360000000000002</c:v>
                </c:pt>
                <c:pt idx="784">
                  <c:v>3.7229999999999999</c:v>
                </c:pt>
                <c:pt idx="785">
                  <c:v>3.7669999999999999</c:v>
                </c:pt>
                <c:pt idx="786">
                  <c:v>3.71</c:v>
                </c:pt>
                <c:pt idx="787">
                  <c:v>3.8410000000000002</c:v>
                </c:pt>
                <c:pt idx="788">
                  <c:v>3.84</c:v>
                </c:pt>
                <c:pt idx="789">
                  <c:v>3.8570000000000002</c:v>
                </c:pt>
                <c:pt idx="790">
                  <c:v>3.9340000000000002</c:v>
                </c:pt>
                <c:pt idx="791">
                  <c:v>4.032</c:v>
                </c:pt>
                <c:pt idx="792">
                  <c:v>4.0679999999999996</c:v>
                </c:pt>
                <c:pt idx="793">
                  <c:v>3.9969999999999999</c:v>
                </c:pt>
                <c:pt idx="794">
                  <c:v>3.972</c:v>
                </c:pt>
                <c:pt idx="795">
                  <c:v>3.86</c:v>
                </c:pt>
                <c:pt idx="796">
                  <c:v>3.766</c:v>
                </c:pt>
                <c:pt idx="797">
                  <c:v>3.8340000000000001</c:v>
                </c:pt>
                <c:pt idx="798">
                  <c:v>3.81</c:v>
                </c:pt>
                <c:pt idx="799">
                  <c:v>3.7879999999999998</c:v>
                </c:pt>
                <c:pt idx="800">
                  <c:v>3.75</c:v>
                </c:pt>
                <c:pt idx="801">
                  <c:v>3.8530000000000002</c:v>
                </c:pt>
                <c:pt idx="802">
                  <c:v>3.839</c:v>
                </c:pt>
                <c:pt idx="803">
                  <c:v>3.8740000000000001</c:v>
                </c:pt>
                <c:pt idx="804">
                  <c:v>3.887</c:v>
                </c:pt>
                <c:pt idx="805">
                  <c:v>3.87</c:v>
                </c:pt>
                <c:pt idx="806">
                  <c:v>4.0019999999999998</c:v>
                </c:pt>
                <c:pt idx="807">
                  <c:v>3.9529999999999998</c:v>
                </c:pt>
                <c:pt idx="808">
                  <c:v>3.9620000000000002</c:v>
                </c:pt>
                <c:pt idx="809">
                  <c:v>4.0259999999999998</c:v>
                </c:pt>
                <c:pt idx="810">
                  <c:v>4.0819999999999999</c:v>
                </c:pt>
                <c:pt idx="811">
                  <c:v>4.1779999999999999</c:v>
                </c:pt>
                <c:pt idx="812">
                  <c:v>4.0369999999999999</c:v>
                </c:pt>
                <c:pt idx="813">
                  <c:v>4.093</c:v>
                </c:pt>
                <c:pt idx="814">
                  <c:v>4.0259999999999998</c:v>
                </c:pt>
                <c:pt idx="815">
                  <c:v>4.0129999999999999</c:v>
                </c:pt>
                <c:pt idx="816">
                  <c:v>4.1079999999999997</c:v>
                </c:pt>
                <c:pt idx="817">
                  <c:v>4.1550000000000002</c:v>
                </c:pt>
                <c:pt idx="818">
                  <c:v>4.1929999999999996</c:v>
                </c:pt>
                <c:pt idx="819">
                  <c:v>4.2149999999999999</c:v>
                </c:pt>
                <c:pt idx="820">
                  <c:v>4.2519999999999998</c:v>
                </c:pt>
                <c:pt idx="821">
                  <c:v>4.2779999999999996</c:v>
                </c:pt>
                <c:pt idx="822">
                  <c:v>4.2560000000000002</c:v>
                </c:pt>
                <c:pt idx="823">
                  <c:v>4.3410000000000002</c:v>
                </c:pt>
                <c:pt idx="824">
                  <c:v>4.327</c:v>
                </c:pt>
                <c:pt idx="825">
                  <c:v>4.1950000000000003</c:v>
                </c:pt>
                <c:pt idx="826">
                  <c:v>4.2380000000000004</c:v>
                </c:pt>
                <c:pt idx="827">
                  <c:v>4.2370000000000001</c:v>
                </c:pt>
                <c:pt idx="828">
                  <c:v>4.1230000000000002</c:v>
                </c:pt>
                <c:pt idx="829">
                  <c:v>4.1159999999999997</c:v>
                </c:pt>
                <c:pt idx="830">
                  <c:v>4.109</c:v>
                </c:pt>
                <c:pt idx="831">
                  <c:v>4.18</c:v>
                </c:pt>
                <c:pt idx="832">
                  <c:v>4.2629999999999999</c:v>
                </c:pt>
                <c:pt idx="833">
                  <c:v>4.282</c:v>
                </c:pt>
                <c:pt idx="834">
                  <c:v>4.2469999999999999</c:v>
                </c:pt>
                <c:pt idx="835">
                  <c:v>4.2670000000000003</c:v>
                </c:pt>
                <c:pt idx="836">
                  <c:v>4.2919999999999998</c:v>
                </c:pt>
                <c:pt idx="837">
                  <c:v>4.2830000000000004</c:v>
                </c:pt>
                <c:pt idx="838">
                  <c:v>4.2510000000000003</c:v>
                </c:pt>
                <c:pt idx="839">
                  <c:v>4.2889999999999997</c:v>
                </c:pt>
                <c:pt idx="840">
                  <c:v>4.3339999999999996</c:v>
                </c:pt>
                <c:pt idx="841">
                  <c:v>4.3040000000000003</c:v>
                </c:pt>
                <c:pt idx="842">
                  <c:v>4.3600000000000003</c:v>
                </c:pt>
                <c:pt idx="843">
                  <c:v>4.4089999999999998</c:v>
                </c:pt>
                <c:pt idx="844">
                  <c:v>4.4960000000000004</c:v>
                </c:pt>
                <c:pt idx="845">
                  <c:v>4.4349999999999996</c:v>
                </c:pt>
                <c:pt idx="846">
                  <c:v>4.5350000000000001</c:v>
                </c:pt>
                <c:pt idx="847">
                  <c:v>4.5369999999999999</c:v>
                </c:pt>
                <c:pt idx="848">
                  <c:v>4.609</c:v>
                </c:pt>
                <c:pt idx="849">
                  <c:v>4.5759999999999996</c:v>
                </c:pt>
                <c:pt idx="850">
                  <c:v>4.5720000000000001</c:v>
                </c:pt>
                <c:pt idx="851">
                  <c:v>4.68</c:v>
                </c:pt>
                <c:pt idx="852">
                  <c:v>4.7969999999999997</c:v>
                </c:pt>
                <c:pt idx="853">
                  <c:v>4.734</c:v>
                </c:pt>
                <c:pt idx="854">
                  <c:v>4.72</c:v>
                </c:pt>
                <c:pt idx="855">
                  <c:v>4.8029999999999999</c:v>
                </c:pt>
                <c:pt idx="856">
                  <c:v>4.6539999999999999</c:v>
                </c:pt>
                <c:pt idx="857">
                  <c:v>4.5590000000000002</c:v>
                </c:pt>
                <c:pt idx="858">
                  <c:v>4.6989999999999998</c:v>
                </c:pt>
                <c:pt idx="859">
                  <c:v>4.6130000000000004</c:v>
                </c:pt>
                <c:pt idx="860">
                  <c:v>4.7069999999999999</c:v>
                </c:pt>
                <c:pt idx="861">
                  <c:v>4.8360000000000003</c:v>
                </c:pt>
                <c:pt idx="862">
                  <c:v>4.9160000000000004</c:v>
                </c:pt>
                <c:pt idx="863">
                  <c:v>4.9909999999999997</c:v>
                </c:pt>
                <c:pt idx="864">
                  <c:v>4.9160000000000004</c:v>
                </c:pt>
                <c:pt idx="865">
                  <c:v>4.851</c:v>
                </c:pt>
                <c:pt idx="866">
                  <c:v>4.8250000000000002</c:v>
                </c:pt>
                <c:pt idx="867">
                  <c:v>4.9569999999999999</c:v>
                </c:pt>
                <c:pt idx="868">
                  <c:v>4.8460000000000001</c:v>
                </c:pt>
                <c:pt idx="869">
                  <c:v>4.8369999999999997</c:v>
                </c:pt>
                <c:pt idx="870">
                  <c:v>4.8949999999999996</c:v>
                </c:pt>
                <c:pt idx="871">
                  <c:v>4.9320000000000004</c:v>
                </c:pt>
                <c:pt idx="872">
                  <c:v>4.6440000000000001</c:v>
                </c:pt>
                <c:pt idx="873">
                  <c:v>4.5679999999999996</c:v>
                </c:pt>
                <c:pt idx="874">
                  <c:v>4.4939999999999998</c:v>
                </c:pt>
                <c:pt idx="875">
                  <c:v>4.6260000000000003</c:v>
                </c:pt>
                <c:pt idx="876">
                  <c:v>4.6529999999999996</c:v>
                </c:pt>
                <c:pt idx="877">
                  <c:v>4.641</c:v>
                </c:pt>
                <c:pt idx="878">
                  <c:v>4.4480000000000004</c:v>
                </c:pt>
                <c:pt idx="879">
                  <c:v>4.532</c:v>
                </c:pt>
                <c:pt idx="880">
                  <c:v>4.4370000000000003</c:v>
                </c:pt>
                <c:pt idx="881">
                  <c:v>4.4359999999999999</c:v>
                </c:pt>
                <c:pt idx="882">
                  <c:v>4.4210000000000003</c:v>
                </c:pt>
                <c:pt idx="883">
                  <c:v>4.3940000000000001</c:v>
                </c:pt>
                <c:pt idx="884">
                  <c:v>4.4059999999999997</c:v>
                </c:pt>
                <c:pt idx="885">
                  <c:v>4.468</c:v>
                </c:pt>
                <c:pt idx="886">
                  <c:v>4.3879999999999999</c:v>
                </c:pt>
                <c:pt idx="887">
                  <c:v>4.3220000000000001</c:v>
                </c:pt>
                <c:pt idx="888">
                  <c:v>4.2560000000000002</c:v>
                </c:pt>
                <c:pt idx="889">
                  <c:v>4.327</c:v>
                </c:pt>
                <c:pt idx="890">
                  <c:v>4.1970000000000001</c:v>
                </c:pt>
                <c:pt idx="891">
                  <c:v>4.2549999999999999</c:v>
                </c:pt>
                <c:pt idx="892">
                  <c:v>4.1660000000000004</c:v>
                </c:pt>
                <c:pt idx="893">
                  <c:v>4.1050000000000004</c:v>
                </c:pt>
                <c:pt idx="894">
                  <c:v>4.1500000000000004</c:v>
                </c:pt>
                <c:pt idx="895">
                  <c:v>4.2270000000000003</c:v>
                </c:pt>
                <c:pt idx="896">
                  <c:v>4.234</c:v>
                </c:pt>
                <c:pt idx="897">
                  <c:v>4.202</c:v>
                </c:pt>
                <c:pt idx="898">
                  <c:v>4.0170000000000003</c:v>
                </c:pt>
                <c:pt idx="899">
                  <c:v>3.9220000000000002</c:v>
                </c:pt>
                <c:pt idx="900">
                  <c:v>3.9119999999999999</c:v>
                </c:pt>
                <c:pt idx="901">
                  <c:v>3.9329999999999998</c:v>
                </c:pt>
                <c:pt idx="902">
                  <c:v>3.9319999999999999</c:v>
                </c:pt>
                <c:pt idx="903">
                  <c:v>3.8479999999999999</c:v>
                </c:pt>
                <c:pt idx="904">
                  <c:v>3.8889999999999998</c:v>
                </c:pt>
                <c:pt idx="905">
                  <c:v>3.8959999999999999</c:v>
                </c:pt>
                <c:pt idx="906">
                  <c:v>3.7949999999999999</c:v>
                </c:pt>
                <c:pt idx="907">
                  <c:v>3.8450000000000002</c:v>
                </c:pt>
                <c:pt idx="908">
                  <c:v>3.88</c:v>
                </c:pt>
                <c:pt idx="909">
                  <c:v>3.931</c:v>
                </c:pt>
                <c:pt idx="910">
                  <c:v>3.9180000000000001</c:v>
                </c:pt>
                <c:pt idx="911">
                  <c:v>4.0010000000000003</c:v>
                </c:pt>
                <c:pt idx="912">
                  <c:v>4.0469999999999997</c:v>
                </c:pt>
                <c:pt idx="913">
                  <c:v>4.0309999999999997</c:v>
                </c:pt>
                <c:pt idx="914">
                  <c:v>4.0140000000000002</c:v>
                </c:pt>
                <c:pt idx="915">
                  <c:v>4.0289999999999999</c:v>
                </c:pt>
                <c:pt idx="916">
                  <c:v>3.9670000000000001</c:v>
                </c:pt>
                <c:pt idx="917">
                  <c:v>3.9409999999999998</c:v>
                </c:pt>
                <c:pt idx="918">
                  <c:v>4.0590000000000002</c:v>
                </c:pt>
                <c:pt idx="919">
                  <c:v>4.1040000000000001</c:v>
                </c:pt>
                <c:pt idx="920">
                  <c:v>4.1429999999999998</c:v>
                </c:pt>
                <c:pt idx="921">
                  <c:v>4.1239999999999997</c:v>
                </c:pt>
                <c:pt idx="922">
                  <c:v>4.1059999999999999</c:v>
                </c:pt>
                <c:pt idx="923">
                  <c:v>4.13</c:v>
                </c:pt>
                <c:pt idx="924">
                  <c:v>4.1769999999999996</c:v>
                </c:pt>
                <c:pt idx="925">
                  <c:v>4.1189999999999998</c:v>
                </c:pt>
                <c:pt idx="926">
                  <c:v>4.1379999999999999</c:v>
                </c:pt>
                <c:pt idx="927">
                  <c:v>4.0750000000000002</c:v>
                </c:pt>
                <c:pt idx="928">
                  <c:v>4.0330000000000004</c:v>
                </c:pt>
                <c:pt idx="929">
                  <c:v>3.9129999999999998</c:v>
                </c:pt>
                <c:pt idx="930">
                  <c:v>3.8809999999999998</c:v>
                </c:pt>
                <c:pt idx="931">
                  <c:v>4.0220000000000002</c:v>
                </c:pt>
                <c:pt idx="932">
                  <c:v>4.1589999999999998</c:v>
                </c:pt>
                <c:pt idx="933">
                  <c:v>4.101</c:v>
                </c:pt>
                <c:pt idx="934">
                  <c:v>4.1219999999999999</c:v>
                </c:pt>
                <c:pt idx="935">
                  <c:v>4.1550000000000002</c:v>
                </c:pt>
                <c:pt idx="936">
                  <c:v>4.1760000000000002</c:v>
                </c:pt>
                <c:pt idx="937">
                  <c:v>4.18</c:v>
                </c:pt>
                <c:pt idx="938">
                  <c:v>4.3150000000000004</c:v>
                </c:pt>
                <c:pt idx="939">
                  <c:v>4.2569999999999997</c:v>
                </c:pt>
                <c:pt idx="940">
                  <c:v>4.2320000000000002</c:v>
                </c:pt>
                <c:pt idx="941">
                  <c:v>4.2809999999999997</c:v>
                </c:pt>
                <c:pt idx="942">
                  <c:v>4.2759999999999998</c:v>
                </c:pt>
                <c:pt idx="943">
                  <c:v>4.32</c:v>
                </c:pt>
                <c:pt idx="944">
                  <c:v>4.3230000000000004</c:v>
                </c:pt>
                <c:pt idx="945">
                  <c:v>4.2489999999999997</c:v>
                </c:pt>
                <c:pt idx="946">
                  <c:v>4.28</c:v>
                </c:pt>
                <c:pt idx="947">
                  <c:v>4.3040000000000003</c:v>
                </c:pt>
                <c:pt idx="948">
                  <c:v>4.2649999999999997</c:v>
                </c:pt>
                <c:pt idx="949">
                  <c:v>4.2510000000000003</c:v>
                </c:pt>
                <c:pt idx="950">
                  <c:v>4.1820000000000004</c:v>
                </c:pt>
                <c:pt idx="951">
                  <c:v>4.2140000000000004</c:v>
                </c:pt>
                <c:pt idx="952">
                  <c:v>4.1529999999999996</c:v>
                </c:pt>
                <c:pt idx="953">
                  <c:v>4.1040000000000001</c:v>
                </c:pt>
                <c:pt idx="954">
                  <c:v>4.085</c:v>
                </c:pt>
                <c:pt idx="955">
                  <c:v>4.0759999999999996</c:v>
                </c:pt>
                <c:pt idx="956">
                  <c:v>4.0990000000000002</c:v>
                </c:pt>
                <c:pt idx="957">
                  <c:v>4.1529999999999996</c:v>
                </c:pt>
                <c:pt idx="958">
                  <c:v>4.1909999999999998</c:v>
                </c:pt>
                <c:pt idx="959">
                  <c:v>4.2910000000000004</c:v>
                </c:pt>
                <c:pt idx="960">
                  <c:v>4.3070000000000004</c:v>
                </c:pt>
                <c:pt idx="961">
                  <c:v>4.3250000000000002</c:v>
                </c:pt>
                <c:pt idx="962">
                  <c:v>4.2939999999999996</c:v>
                </c:pt>
                <c:pt idx="963">
                  <c:v>4.274</c:v>
                </c:pt>
                <c:pt idx="964">
                  <c:v>4.2679999999999998</c:v>
                </c:pt>
                <c:pt idx="965">
                  <c:v>4.1989999999999998</c:v>
                </c:pt>
                <c:pt idx="966">
                  <c:v>4.2460000000000004</c:v>
                </c:pt>
                <c:pt idx="967">
                  <c:v>4.2329999999999997</c:v>
                </c:pt>
                <c:pt idx="968">
                  <c:v>4.1909999999999998</c:v>
                </c:pt>
                <c:pt idx="969">
                  <c:v>4.2009999999999996</c:v>
                </c:pt>
                <c:pt idx="970">
                  <c:v>4.3499999999999996</c:v>
                </c:pt>
                <c:pt idx="971">
                  <c:v>4.3479999999999999</c:v>
                </c:pt>
                <c:pt idx="972">
                  <c:v>4.3099999999999996</c:v>
                </c:pt>
                <c:pt idx="973">
                  <c:v>4.4039999999999999</c:v>
                </c:pt>
                <c:pt idx="974">
                  <c:v>4.4219999999999997</c:v>
                </c:pt>
                <c:pt idx="975">
                  <c:v>4.3630000000000004</c:v>
                </c:pt>
                <c:pt idx="976">
                  <c:v>4.5449999999999999</c:v>
                </c:pt>
                <c:pt idx="977">
                  <c:v>4.5890000000000004</c:v>
                </c:pt>
                <c:pt idx="978">
                  <c:v>4.5229999999999997</c:v>
                </c:pt>
                <c:pt idx="979">
                  <c:v>4.6029999999999998</c:v>
                </c:pt>
                <c:pt idx="980">
                  <c:v>4.6680000000000001</c:v>
                </c:pt>
                <c:pt idx="981">
                  <c:v>4.5880000000000001</c:v>
                </c:pt>
                <c:pt idx="982">
                  <c:v>4.6340000000000003</c:v>
                </c:pt>
                <c:pt idx="983">
                  <c:v>4.6219999999999999</c:v>
                </c:pt>
                <c:pt idx="984">
                  <c:v>4.6100000000000003</c:v>
                </c:pt>
                <c:pt idx="985">
                  <c:v>4.601</c:v>
                </c:pt>
                <c:pt idx="986">
                  <c:v>4.6429999999999998</c:v>
                </c:pt>
                <c:pt idx="987">
                  <c:v>4.7050000000000001</c:v>
                </c:pt>
                <c:pt idx="988">
                  <c:v>4.665</c:v>
                </c:pt>
                <c:pt idx="989">
                  <c:v>4.6150000000000002</c:v>
                </c:pt>
                <c:pt idx="990">
                  <c:v>4.681</c:v>
                </c:pt>
                <c:pt idx="991">
                  <c:v>4.5819999999999999</c:v>
                </c:pt>
                <c:pt idx="992">
                  <c:v>4.51</c:v>
                </c:pt>
                <c:pt idx="993">
                  <c:v>4.4580000000000002</c:v>
                </c:pt>
                <c:pt idx="994">
                  <c:v>4.4950000000000001</c:v>
                </c:pt>
                <c:pt idx="995">
                  <c:v>4.4539999999999997</c:v>
                </c:pt>
                <c:pt idx="996">
                  <c:v>4.4969999999999999</c:v>
                </c:pt>
                <c:pt idx="997">
                  <c:v>4.4870000000000001</c:v>
                </c:pt>
                <c:pt idx="998">
                  <c:v>4.4400000000000004</c:v>
                </c:pt>
                <c:pt idx="999">
                  <c:v>4.3410000000000002</c:v>
                </c:pt>
                <c:pt idx="1000">
                  <c:v>4.3760000000000003</c:v>
                </c:pt>
                <c:pt idx="1001">
                  <c:v>4.4219999999999997</c:v>
                </c:pt>
                <c:pt idx="1002">
                  <c:v>4.4450000000000003</c:v>
                </c:pt>
                <c:pt idx="1003">
                  <c:v>4.4130000000000003</c:v>
                </c:pt>
                <c:pt idx="1004">
                  <c:v>4.4240000000000004</c:v>
                </c:pt>
                <c:pt idx="1005">
                  <c:v>4.4779999999999998</c:v>
                </c:pt>
                <c:pt idx="1006">
                  <c:v>4.4660000000000002</c:v>
                </c:pt>
                <c:pt idx="1007">
                  <c:v>4.5510000000000002</c:v>
                </c:pt>
                <c:pt idx="1008">
                  <c:v>4.6139999999999999</c:v>
                </c:pt>
                <c:pt idx="1009">
                  <c:v>4.5469999999999997</c:v>
                </c:pt>
                <c:pt idx="1010">
                  <c:v>4.5</c:v>
                </c:pt>
                <c:pt idx="1011">
                  <c:v>4.3890000000000002</c:v>
                </c:pt>
                <c:pt idx="1012">
                  <c:v>4.327</c:v>
                </c:pt>
                <c:pt idx="1013">
                  <c:v>4.2759999999999998</c:v>
                </c:pt>
                <c:pt idx="1014">
                  <c:v>4.2880000000000003</c:v>
                </c:pt>
                <c:pt idx="1015">
                  <c:v>4.4340000000000002</c:v>
                </c:pt>
                <c:pt idx="1016">
                  <c:v>4.468</c:v>
                </c:pt>
                <c:pt idx="1017">
                  <c:v>4.4050000000000002</c:v>
                </c:pt>
                <c:pt idx="1018">
                  <c:v>4.3170000000000002</c:v>
                </c:pt>
                <c:pt idx="1019">
                  <c:v>4.2450000000000001</c:v>
                </c:pt>
                <c:pt idx="1020">
                  <c:v>4.2220000000000004</c:v>
                </c:pt>
                <c:pt idx="1021">
                  <c:v>4.282</c:v>
                </c:pt>
                <c:pt idx="1022">
                  <c:v>4.2240000000000002</c:v>
                </c:pt>
                <c:pt idx="1023">
                  <c:v>4.2610000000000001</c:v>
                </c:pt>
                <c:pt idx="1024">
                  <c:v>4.2569999999999997</c:v>
                </c:pt>
                <c:pt idx="1025">
                  <c:v>4.2329999999999997</c:v>
                </c:pt>
                <c:pt idx="1026">
                  <c:v>4.2489999999999997</c:v>
                </c:pt>
                <c:pt idx="1027">
                  <c:v>4.33</c:v>
                </c:pt>
                <c:pt idx="1028">
                  <c:v>4.2869999999999999</c:v>
                </c:pt>
                <c:pt idx="1029">
                  <c:v>4.3970000000000002</c:v>
                </c:pt>
                <c:pt idx="1030">
                  <c:v>4.4619999999999997</c:v>
                </c:pt>
                <c:pt idx="1031">
                  <c:v>4.4329999999999998</c:v>
                </c:pt>
                <c:pt idx="1032">
                  <c:v>4.3600000000000003</c:v>
                </c:pt>
                <c:pt idx="1033">
                  <c:v>4.2789999999999999</c:v>
                </c:pt>
                <c:pt idx="1034">
                  <c:v>4.28</c:v>
                </c:pt>
                <c:pt idx="1035">
                  <c:v>4.2969999999999997</c:v>
                </c:pt>
                <c:pt idx="1036">
                  <c:v>4.2850000000000001</c:v>
                </c:pt>
                <c:pt idx="1037">
                  <c:v>4.2110000000000003</c:v>
                </c:pt>
                <c:pt idx="1038">
                  <c:v>4.1840000000000002</c:v>
                </c:pt>
                <c:pt idx="1039">
                  <c:v>4.2300000000000004</c:v>
                </c:pt>
                <c:pt idx="1040">
                  <c:v>4.1589999999999998</c:v>
                </c:pt>
                <c:pt idx="1041">
                  <c:v>4.1589999999999998</c:v>
                </c:pt>
                <c:pt idx="1042">
                  <c:v>4.2030000000000003</c:v>
                </c:pt>
                <c:pt idx="1043">
                  <c:v>4.24</c:v>
                </c:pt>
                <c:pt idx="1044">
                  <c:v>4.2539999999999996</c:v>
                </c:pt>
                <c:pt idx="1045">
                  <c:v>4.2519999999999998</c:v>
                </c:pt>
                <c:pt idx="1046">
                  <c:v>4.2850000000000001</c:v>
                </c:pt>
                <c:pt idx="1047">
                  <c:v>4.242</c:v>
                </c:pt>
                <c:pt idx="1048">
                  <c:v>4.1950000000000003</c:v>
                </c:pt>
                <c:pt idx="1049">
                  <c:v>4.1749999999999998</c:v>
                </c:pt>
                <c:pt idx="1050">
                  <c:v>4.1399999999999997</c:v>
                </c:pt>
                <c:pt idx="1051">
                  <c:v>4.032</c:v>
                </c:pt>
                <c:pt idx="1052">
                  <c:v>3.9769999999999999</c:v>
                </c:pt>
                <c:pt idx="1053">
                  <c:v>3.7909999999999999</c:v>
                </c:pt>
                <c:pt idx="1054">
                  <c:v>3.7890000000000001</c:v>
                </c:pt>
                <c:pt idx="1055">
                  <c:v>3.8929999999999998</c:v>
                </c:pt>
                <c:pt idx="1056">
                  <c:v>3.944</c:v>
                </c:pt>
                <c:pt idx="1057">
                  <c:v>3.99</c:v>
                </c:pt>
                <c:pt idx="1058">
                  <c:v>3.9409999999999998</c:v>
                </c:pt>
                <c:pt idx="1059">
                  <c:v>3.9049999999999998</c:v>
                </c:pt>
                <c:pt idx="1060">
                  <c:v>3.8439999999999999</c:v>
                </c:pt>
                <c:pt idx="1061">
                  <c:v>3.8370000000000002</c:v>
                </c:pt>
                <c:pt idx="1062">
                  <c:v>3.9140000000000001</c:v>
                </c:pt>
                <c:pt idx="1063">
                  <c:v>3.8839999999999999</c:v>
                </c:pt>
                <c:pt idx="1064">
                  <c:v>3.8719999999999999</c:v>
                </c:pt>
                <c:pt idx="1065">
                  <c:v>3.8079999999999998</c:v>
                </c:pt>
                <c:pt idx="1066">
                  <c:v>3.802</c:v>
                </c:pt>
                <c:pt idx="1067">
                  <c:v>3.8530000000000002</c:v>
                </c:pt>
                <c:pt idx="1068">
                  <c:v>3.8</c:v>
                </c:pt>
                <c:pt idx="1069">
                  <c:v>3.823</c:v>
                </c:pt>
                <c:pt idx="1070">
                  <c:v>3.8359999999999999</c:v>
                </c:pt>
                <c:pt idx="1071">
                  <c:v>3.8620000000000001</c:v>
                </c:pt>
                <c:pt idx="1072">
                  <c:v>3.9039999999999999</c:v>
                </c:pt>
                <c:pt idx="1073">
                  <c:v>3.8319999999999999</c:v>
                </c:pt>
                <c:pt idx="1074">
                  <c:v>3.7559999999999998</c:v>
                </c:pt>
                <c:pt idx="1075">
                  <c:v>3.7280000000000002</c:v>
                </c:pt>
                <c:pt idx="1076">
                  <c:v>3.71</c:v>
                </c:pt>
                <c:pt idx="1077">
                  <c:v>3.7010000000000001</c:v>
                </c:pt>
                <c:pt idx="1078">
                  <c:v>3.6440000000000001</c:v>
                </c:pt>
                <c:pt idx="1079">
                  <c:v>3.6539999999999999</c:v>
                </c:pt>
                <c:pt idx="1080">
                  <c:v>3.6749999999999998</c:v>
                </c:pt>
                <c:pt idx="1081">
                  <c:v>3.653</c:v>
                </c:pt>
                <c:pt idx="1082">
                  <c:v>3.6190000000000002</c:v>
                </c:pt>
                <c:pt idx="1083">
                  <c:v>3.6469999999999998</c:v>
                </c:pt>
                <c:pt idx="1084">
                  <c:v>3.7050000000000001</c:v>
                </c:pt>
                <c:pt idx="1085">
                  <c:v>3.7149999999999999</c:v>
                </c:pt>
                <c:pt idx="1086">
                  <c:v>3.742</c:v>
                </c:pt>
                <c:pt idx="1087">
                  <c:v>3.7509999999999999</c:v>
                </c:pt>
                <c:pt idx="1088">
                  <c:v>3.73</c:v>
                </c:pt>
                <c:pt idx="1089">
                  <c:v>3.786</c:v>
                </c:pt>
                <c:pt idx="1090">
                  <c:v>3.7970000000000002</c:v>
                </c:pt>
                <c:pt idx="1091">
                  <c:v>3.7519999999999998</c:v>
                </c:pt>
                <c:pt idx="1092">
                  <c:v>3.782</c:v>
                </c:pt>
                <c:pt idx="1093">
                  <c:v>3.7320000000000002</c:v>
                </c:pt>
                <c:pt idx="1094">
                  <c:v>3.7829999999999999</c:v>
                </c:pt>
                <c:pt idx="1095">
                  <c:v>3.847</c:v>
                </c:pt>
                <c:pt idx="1096">
                  <c:v>3.968</c:v>
                </c:pt>
                <c:pt idx="1097">
                  <c:v>4.0270000000000001</c:v>
                </c:pt>
                <c:pt idx="1098">
                  <c:v>4.0129999999999999</c:v>
                </c:pt>
                <c:pt idx="1099">
                  <c:v>4.0739999999999998</c:v>
                </c:pt>
                <c:pt idx="1100">
                  <c:v>4.0629999999999997</c:v>
                </c:pt>
                <c:pt idx="1101">
                  <c:v>4.101</c:v>
                </c:pt>
                <c:pt idx="1102">
                  <c:v>4.0339999999999998</c:v>
                </c:pt>
                <c:pt idx="1103">
                  <c:v>4.0140000000000002</c:v>
                </c:pt>
                <c:pt idx="1104">
                  <c:v>4.0919999999999996</c:v>
                </c:pt>
                <c:pt idx="1105">
                  <c:v>4.0839999999999996</c:v>
                </c:pt>
                <c:pt idx="1106">
                  <c:v>4.1970000000000001</c:v>
                </c:pt>
                <c:pt idx="1107">
                  <c:v>4.2089999999999996</c:v>
                </c:pt>
                <c:pt idx="1108">
                  <c:v>4.2469999999999999</c:v>
                </c:pt>
                <c:pt idx="1109">
                  <c:v>4.2130000000000001</c:v>
                </c:pt>
                <c:pt idx="1110">
                  <c:v>4.2409999999999997</c:v>
                </c:pt>
                <c:pt idx="1111">
                  <c:v>4.2830000000000004</c:v>
                </c:pt>
                <c:pt idx="1112">
                  <c:v>4.2549999999999999</c:v>
                </c:pt>
                <c:pt idx="1113">
                  <c:v>4.3010000000000002</c:v>
                </c:pt>
                <c:pt idx="1114">
                  <c:v>4.2850000000000001</c:v>
                </c:pt>
                <c:pt idx="1115">
                  <c:v>4.3849999999999998</c:v>
                </c:pt>
                <c:pt idx="1116">
                  <c:v>4.2859999999999996</c:v>
                </c:pt>
                <c:pt idx="1117">
                  <c:v>4.2729999999999997</c:v>
                </c:pt>
                <c:pt idx="1118">
                  <c:v>4.4329999999999998</c:v>
                </c:pt>
                <c:pt idx="1119">
                  <c:v>4.3280000000000003</c:v>
                </c:pt>
                <c:pt idx="1120">
                  <c:v>4.3049999999999997</c:v>
                </c:pt>
                <c:pt idx="1121">
                  <c:v>4.4290000000000003</c:v>
                </c:pt>
                <c:pt idx="1122">
                  <c:v>4.452</c:v>
                </c:pt>
                <c:pt idx="1123">
                  <c:v>4.4370000000000003</c:v>
                </c:pt>
                <c:pt idx="1124">
                  <c:v>4.4400000000000004</c:v>
                </c:pt>
                <c:pt idx="1125">
                  <c:v>4.415</c:v>
                </c:pt>
                <c:pt idx="1126">
                  <c:v>4.3970000000000002</c:v>
                </c:pt>
                <c:pt idx="1127">
                  <c:v>4.4119999999999999</c:v>
                </c:pt>
                <c:pt idx="1128">
                  <c:v>4.423</c:v>
                </c:pt>
                <c:pt idx="1129">
                  <c:v>4.4009999999999998</c:v>
                </c:pt>
                <c:pt idx="1130">
                  <c:v>4.2750000000000004</c:v>
                </c:pt>
                <c:pt idx="1131">
                  <c:v>4.3070000000000004</c:v>
                </c:pt>
                <c:pt idx="1132">
                  <c:v>4.2640000000000002</c:v>
                </c:pt>
                <c:pt idx="1133">
                  <c:v>4.17</c:v>
                </c:pt>
                <c:pt idx="1134">
                  <c:v>4.1920000000000002</c:v>
                </c:pt>
                <c:pt idx="1135">
                  <c:v>4.2249999999999996</c:v>
                </c:pt>
                <c:pt idx="1136">
                  <c:v>4.181</c:v>
                </c:pt>
                <c:pt idx="1137">
                  <c:v>4.1769999999999996</c:v>
                </c:pt>
                <c:pt idx="1138">
                  <c:v>4.1539999999999999</c:v>
                </c:pt>
                <c:pt idx="1139">
                  <c:v>4.202</c:v>
                </c:pt>
                <c:pt idx="1140">
                  <c:v>4.2270000000000003</c:v>
                </c:pt>
                <c:pt idx="1141">
                  <c:v>4.2720000000000002</c:v>
                </c:pt>
                <c:pt idx="1142">
                  <c:v>4.3289999999999997</c:v>
                </c:pt>
                <c:pt idx="1143">
                  <c:v>4.3979999999999997</c:v>
                </c:pt>
                <c:pt idx="1144">
                  <c:v>4.399</c:v>
                </c:pt>
                <c:pt idx="1145">
                  <c:v>4.4000000000000004</c:v>
                </c:pt>
                <c:pt idx="1146">
                  <c:v>4.516</c:v>
                </c:pt>
                <c:pt idx="1147">
                  <c:v>4.5640000000000001</c:v>
                </c:pt>
                <c:pt idx="1148">
                  <c:v>4.5229999999999997</c:v>
                </c:pt>
                <c:pt idx="1149">
                  <c:v>4.5880000000000001</c:v>
                </c:pt>
                <c:pt idx="1150">
                  <c:v>4.59</c:v>
                </c:pt>
                <c:pt idx="1151">
                  <c:v>4.6260000000000003</c:v>
                </c:pt>
                <c:pt idx="1152">
                  <c:v>4.5339999999999998</c:v>
                </c:pt>
                <c:pt idx="1153">
                  <c:v>4.5720000000000001</c:v>
                </c:pt>
                <c:pt idx="1154">
                  <c:v>4.5599999999999996</c:v>
                </c:pt>
                <c:pt idx="1155">
                  <c:v>4.5990000000000002</c:v>
                </c:pt>
                <c:pt idx="1156">
                  <c:v>4.6310000000000002</c:v>
                </c:pt>
                <c:pt idx="1157">
                  <c:v>4.6859999999999999</c:v>
                </c:pt>
                <c:pt idx="1158">
                  <c:v>4.6909999999999998</c:v>
                </c:pt>
                <c:pt idx="1159">
                  <c:v>4.76</c:v>
                </c:pt>
                <c:pt idx="1160">
                  <c:v>4.78</c:v>
                </c:pt>
                <c:pt idx="1161">
                  <c:v>4.7930000000000001</c:v>
                </c:pt>
                <c:pt idx="1162">
                  <c:v>4.6539999999999999</c:v>
                </c:pt>
                <c:pt idx="1163">
                  <c:v>4.6139999999999999</c:v>
                </c:pt>
                <c:pt idx="1164">
                  <c:v>4.6280000000000001</c:v>
                </c:pt>
                <c:pt idx="1165">
                  <c:v>4.577</c:v>
                </c:pt>
                <c:pt idx="1166">
                  <c:v>4.6120000000000001</c:v>
                </c:pt>
                <c:pt idx="1167">
                  <c:v>4.6449999999999996</c:v>
                </c:pt>
                <c:pt idx="1168">
                  <c:v>4.6219999999999999</c:v>
                </c:pt>
                <c:pt idx="1169">
                  <c:v>4.5350000000000001</c:v>
                </c:pt>
                <c:pt idx="1170">
                  <c:v>4.5330000000000004</c:v>
                </c:pt>
                <c:pt idx="1171">
                  <c:v>4.53</c:v>
                </c:pt>
                <c:pt idx="1172">
                  <c:v>4.5170000000000003</c:v>
                </c:pt>
                <c:pt idx="1173">
                  <c:v>4.5410000000000004</c:v>
                </c:pt>
                <c:pt idx="1174">
                  <c:v>4.5570000000000004</c:v>
                </c:pt>
                <c:pt idx="1175">
                  <c:v>4.5129999999999999</c:v>
                </c:pt>
                <c:pt idx="1176">
                  <c:v>4.4189999999999996</c:v>
                </c:pt>
                <c:pt idx="1177">
                  <c:v>4.4349999999999996</c:v>
                </c:pt>
                <c:pt idx="1178">
                  <c:v>4.4960000000000004</c:v>
                </c:pt>
                <c:pt idx="1179">
                  <c:v>4.4980000000000002</c:v>
                </c:pt>
                <c:pt idx="1180">
                  <c:v>4.5359999999999996</c:v>
                </c:pt>
                <c:pt idx="1181">
                  <c:v>4.625</c:v>
                </c:pt>
                <c:pt idx="1182">
                  <c:v>4.53</c:v>
                </c:pt>
                <c:pt idx="1183">
                  <c:v>4.4770000000000003</c:v>
                </c:pt>
                <c:pt idx="1184">
                  <c:v>4.5510000000000002</c:v>
                </c:pt>
                <c:pt idx="1185">
                  <c:v>4.5339999999999998</c:v>
                </c:pt>
                <c:pt idx="1186">
                  <c:v>4.5060000000000002</c:v>
                </c:pt>
                <c:pt idx="1187">
                  <c:v>4.4320000000000004</c:v>
                </c:pt>
                <c:pt idx="1188">
                  <c:v>4.4009999999999998</c:v>
                </c:pt>
                <c:pt idx="1189">
                  <c:v>4.2569999999999997</c:v>
                </c:pt>
                <c:pt idx="1190">
                  <c:v>4.2610000000000001</c:v>
                </c:pt>
                <c:pt idx="1191">
                  <c:v>4.2089999999999996</c:v>
                </c:pt>
                <c:pt idx="1192">
                  <c:v>4.1559999999999997</c:v>
                </c:pt>
                <c:pt idx="1193">
                  <c:v>4.2450000000000001</c:v>
                </c:pt>
                <c:pt idx="1194">
                  <c:v>4.28</c:v>
                </c:pt>
                <c:pt idx="1195">
                  <c:v>4.2789999999999999</c:v>
                </c:pt>
                <c:pt idx="1196">
                  <c:v>4.3029999999999999</c:v>
                </c:pt>
                <c:pt idx="1197">
                  <c:v>4.2149999999999999</c:v>
                </c:pt>
                <c:pt idx="1198">
                  <c:v>4.2809999999999997</c:v>
                </c:pt>
                <c:pt idx="1199">
                  <c:v>4.3129999999999997</c:v>
                </c:pt>
                <c:pt idx="1200">
                  <c:v>4.2699999999999996</c:v>
                </c:pt>
                <c:pt idx="1201">
                  <c:v>4.3140000000000001</c:v>
                </c:pt>
                <c:pt idx="1202">
                  <c:v>4.3</c:v>
                </c:pt>
                <c:pt idx="1203">
                  <c:v>4.2850000000000001</c:v>
                </c:pt>
                <c:pt idx="1204">
                  <c:v>4.2439999999999998</c:v>
                </c:pt>
                <c:pt idx="1205">
                  <c:v>4.2389999999999999</c:v>
                </c:pt>
                <c:pt idx="1206">
                  <c:v>4.2480000000000002</c:v>
                </c:pt>
                <c:pt idx="1207">
                  <c:v>4.3369999999999997</c:v>
                </c:pt>
                <c:pt idx="1208">
                  <c:v>4.3609999999999998</c:v>
                </c:pt>
                <c:pt idx="1209">
                  <c:v>4.25</c:v>
                </c:pt>
                <c:pt idx="1210">
                  <c:v>4.133</c:v>
                </c:pt>
                <c:pt idx="1211">
                  <c:v>4.03</c:v>
                </c:pt>
                <c:pt idx="1212">
                  <c:v>3.9969999999999999</c:v>
                </c:pt>
                <c:pt idx="1213">
                  <c:v>4.2949999999999999</c:v>
                </c:pt>
                <c:pt idx="1214">
                  <c:v>4.3360000000000003</c:v>
                </c:pt>
                <c:pt idx="1215">
                  <c:v>4.4279999999999999</c:v>
                </c:pt>
                <c:pt idx="1216">
                  <c:v>4.492</c:v>
                </c:pt>
                <c:pt idx="1217">
                  <c:v>4.3760000000000003</c:v>
                </c:pt>
              </c:numCache>
            </c:numRef>
          </c:val>
          <c:smooth val="0"/>
          <c:extLst>
            <c:ext xmlns:c16="http://schemas.microsoft.com/office/drawing/2014/chart" uri="{C3380CC4-5D6E-409C-BE32-E72D297353CC}">
              <c16:uniqueId val="{00000000-7A13-48C9-A39B-D038C0FC9A48}"/>
            </c:ext>
          </c:extLst>
        </c:ser>
        <c:ser>
          <c:idx val="2"/>
          <c:order val="1"/>
          <c:tx>
            <c:strRef>
              <c:f>'Figure 1.1.3'!$N$1</c:f>
              <c:strCache>
                <c:ptCount val="1"/>
                <c:pt idx="0">
                  <c:v>Germany - 10 Year Bond Yields</c:v>
                </c:pt>
              </c:strCache>
            </c:strRef>
          </c:tx>
          <c:spPr>
            <a:ln w="25400" cap="rnd">
              <a:solidFill>
                <a:schemeClr val="accent1"/>
              </a:solidFill>
              <a:round/>
            </a:ln>
            <a:effectLst/>
          </c:spPr>
          <c:marker>
            <c:symbol val="none"/>
          </c:marker>
          <c:cat>
            <c:numRef>
              <c:extLst>
                <c:ext xmlns:c15="http://schemas.microsoft.com/office/drawing/2012/chart" uri="{02D57815-91ED-43cb-92C2-25804820EDAC}">
                  <c15:fullRef>
                    <c15:sqref>'Figure 1.1.3'!$A$67:$A$1386</c15:sqref>
                  </c15:fullRef>
                </c:ext>
              </c:extLst>
              <c:f>'Figure 1.1.3'!$A$72:$A$1386</c:f>
              <c:numCache>
                <c:formatCode>m/d/yyyy</c:formatCode>
                <c:ptCount val="1218"/>
                <c:pt idx="0">
                  <c:v>43924</c:v>
                </c:pt>
                <c:pt idx="1">
                  <c:v>43927</c:v>
                </c:pt>
                <c:pt idx="2">
                  <c:v>43928</c:v>
                </c:pt>
                <c:pt idx="3">
                  <c:v>43929</c:v>
                </c:pt>
                <c:pt idx="4">
                  <c:v>43930</c:v>
                </c:pt>
                <c:pt idx="5">
                  <c:v>43935</c:v>
                </c:pt>
                <c:pt idx="6">
                  <c:v>43936</c:v>
                </c:pt>
                <c:pt idx="7">
                  <c:v>43937</c:v>
                </c:pt>
                <c:pt idx="8">
                  <c:v>43938</c:v>
                </c:pt>
                <c:pt idx="9">
                  <c:v>43941</c:v>
                </c:pt>
                <c:pt idx="10">
                  <c:v>43942</c:v>
                </c:pt>
                <c:pt idx="11">
                  <c:v>43943</c:v>
                </c:pt>
                <c:pt idx="12">
                  <c:v>43944</c:v>
                </c:pt>
                <c:pt idx="13">
                  <c:v>43945</c:v>
                </c:pt>
                <c:pt idx="14">
                  <c:v>43948</c:v>
                </c:pt>
                <c:pt idx="15">
                  <c:v>43949</c:v>
                </c:pt>
                <c:pt idx="16">
                  <c:v>43950</c:v>
                </c:pt>
                <c:pt idx="17">
                  <c:v>43951</c:v>
                </c:pt>
                <c:pt idx="18">
                  <c:v>43952</c:v>
                </c:pt>
                <c:pt idx="19">
                  <c:v>43955</c:v>
                </c:pt>
                <c:pt idx="20">
                  <c:v>43956</c:v>
                </c:pt>
                <c:pt idx="21">
                  <c:v>43957</c:v>
                </c:pt>
                <c:pt idx="22">
                  <c:v>43958</c:v>
                </c:pt>
                <c:pt idx="23">
                  <c:v>43962</c:v>
                </c:pt>
                <c:pt idx="24">
                  <c:v>43963</c:v>
                </c:pt>
                <c:pt idx="25">
                  <c:v>43964</c:v>
                </c:pt>
                <c:pt idx="26">
                  <c:v>43965</c:v>
                </c:pt>
                <c:pt idx="27">
                  <c:v>43966</c:v>
                </c:pt>
                <c:pt idx="28">
                  <c:v>43969</c:v>
                </c:pt>
                <c:pt idx="29">
                  <c:v>43970</c:v>
                </c:pt>
                <c:pt idx="30">
                  <c:v>43971</c:v>
                </c:pt>
                <c:pt idx="31">
                  <c:v>43972</c:v>
                </c:pt>
                <c:pt idx="32">
                  <c:v>43973</c:v>
                </c:pt>
                <c:pt idx="33">
                  <c:v>43977</c:v>
                </c:pt>
                <c:pt idx="34">
                  <c:v>43978</c:v>
                </c:pt>
                <c:pt idx="35">
                  <c:v>43979</c:v>
                </c:pt>
                <c:pt idx="36">
                  <c:v>43980</c:v>
                </c:pt>
                <c:pt idx="37">
                  <c:v>43983</c:v>
                </c:pt>
                <c:pt idx="38">
                  <c:v>43984</c:v>
                </c:pt>
                <c:pt idx="39">
                  <c:v>43985</c:v>
                </c:pt>
                <c:pt idx="40">
                  <c:v>43986</c:v>
                </c:pt>
                <c:pt idx="41">
                  <c:v>43987</c:v>
                </c:pt>
                <c:pt idx="42">
                  <c:v>43990</c:v>
                </c:pt>
                <c:pt idx="43">
                  <c:v>43991</c:v>
                </c:pt>
                <c:pt idx="44">
                  <c:v>43992</c:v>
                </c:pt>
                <c:pt idx="45">
                  <c:v>43993</c:v>
                </c:pt>
                <c:pt idx="46">
                  <c:v>43994</c:v>
                </c:pt>
                <c:pt idx="47">
                  <c:v>43997</c:v>
                </c:pt>
                <c:pt idx="48">
                  <c:v>43998</c:v>
                </c:pt>
                <c:pt idx="49">
                  <c:v>43999</c:v>
                </c:pt>
                <c:pt idx="50">
                  <c:v>44000</c:v>
                </c:pt>
                <c:pt idx="51">
                  <c:v>44001</c:v>
                </c:pt>
                <c:pt idx="52">
                  <c:v>44004</c:v>
                </c:pt>
                <c:pt idx="53">
                  <c:v>44005</c:v>
                </c:pt>
                <c:pt idx="54">
                  <c:v>44006</c:v>
                </c:pt>
                <c:pt idx="55">
                  <c:v>44007</c:v>
                </c:pt>
                <c:pt idx="56">
                  <c:v>44008</c:v>
                </c:pt>
                <c:pt idx="57">
                  <c:v>44011</c:v>
                </c:pt>
                <c:pt idx="58">
                  <c:v>44012</c:v>
                </c:pt>
                <c:pt idx="59">
                  <c:v>44013</c:v>
                </c:pt>
                <c:pt idx="60">
                  <c:v>44014</c:v>
                </c:pt>
                <c:pt idx="61">
                  <c:v>44018</c:v>
                </c:pt>
                <c:pt idx="62">
                  <c:v>44019</c:v>
                </c:pt>
                <c:pt idx="63">
                  <c:v>44020</c:v>
                </c:pt>
                <c:pt idx="64">
                  <c:v>44021</c:v>
                </c:pt>
                <c:pt idx="65">
                  <c:v>44022</c:v>
                </c:pt>
                <c:pt idx="66">
                  <c:v>44025</c:v>
                </c:pt>
                <c:pt idx="67">
                  <c:v>44026</c:v>
                </c:pt>
                <c:pt idx="68">
                  <c:v>44027</c:v>
                </c:pt>
                <c:pt idx="69">
                  <c:v>44028</c:v>
                </c:pt>
                <c:pt idx="70">
                  <c:v>44029</c:v>
                </c:pt>
                <c:pt idx="71">
                  <c:v>44032</c:v>
                </c:pt>
                <c:pt idx="72">
                  <c:v>44033</c:v>
                </c:pt>
                <c:pt idx="73">
                  <c:v>44034</c:v>
                </c:pt>
                <c:pt idx="74">
                  <c:v>44035</c:v>
                </c:pt>
                <c:pt idx="75">
                  <c:v>44036</c:v>
                </c:pt>
                <c:pt idx="76">
                  <c:v>44039</c:v>
                </c:pt>
                <c:pt idx="77">
                  <c:v>44040</c:v>
                </c:pt>
                <c:pt idx="78">
                  <c:v>44041</c:v>
                </c:pt>
                <c:pt idx="79">
                  <c:v>44042</c:v>
                </c:pt>
                <c:pt idx="80">
                  <c:v>44043</c:v>
                </c:pt>
                <c:pt idx="81">
                  <c:v>44046</c:v>
                </c:pt>
                <c:pt idx="82">
                  <c:v>44047</c:v>
                </c:pt>
                <c:pt idx="83">
                  <c:v>44048</c:v>
                </c:pt>
                <c:pt idx="84">
                  <c:v>44049</c:v>
                </c:pt>
                <c:pt idx="85">
                  <c:v>44050</c:v>
                </c:pt>
                <c:pt idx="86">
                  <c:v>44053</c:v>
                </c:pt>
                <c:pt idx="87">
                  <c:v>44054</c:v>
                </c:pt>
                <c:pt idx="88">
                  <c:v>44055</c:v>
                </c:pt>
                <c:pt idx="89">
                  <c:v>44056</c:v>
                </c:pt>
                <c:pt idx="90">
                  <c:v>44057</c:v>
                </c:pt>
                <c:pt idx="91">
                  <c:v>44060</c:v>
                </c:pt>
                <c:pt idx="92">
                  <c:v>44061</c:v>
                </c:pt>
                <c:pt idx="93">
                  <c:v>44062</c:v>
                </c:pt>
                <c:pt idx="94">
                  <c:v>44063</c:v>
                </c:pt>
                <c:pt idx="95">
                  <c:v>44064</c:v>
                </c:pt>
                <c:pt idx="96">
                  <c:v>44067</c:v>
                </c:pt>
                <c:pt idx="97">
                  <c:v>44068</c:v>
                </c:pt>
                <c:pt idx="98">
                  <c:v>44069</c:v>
                </c:pt>
                <c:pt idx="99">
                  <c:v>44070</c:v>
                </c:pt>
                <c:pt idx="100">
                  <c:v>44071</c:v>
                </c:pt>
                <c:pt idx="101">
                  <c:v>44075</c:v>
                </c:pt>
                <c:pt idx="102">
                  <c:v>44076</c:v>
                </c:pt>
                <c:pt idx="103">
                  <c:v>44077</c:v>
                </c:pt>
                <c:pt idx="104">
                  <c:v>44078</c:v>
                </c:pt>
                <c:pt idx="105">
                  <c:v>44082</c:v>
                </c:pt>
                <c:pt idx="106">
                  <c:v>44083</c:v>
                </c:pt>
                <c:pt idx="107">
                  <c:v>44084</c:v>
                </c:pt>
                <c:pt idx="108">
                  <c:v>44085</c:v>
                </c:pt>
                <c:pt idx="109">
                  <c:v>44088</c:v>
                </c:pt>
                <c:pt idx="110">
                  <c:v>44089</c:v>
                </c:pt>
                <c:pt idx="111">
                  <c:v>44090</c:v>
                </c:pt>
                <c:pt idx="112">
                  <c:v>44091</c:v>
                </c:pt>
                <c:pt idx="113">
                  <c:v>44092</c:v>
                </c:pt>
                <c:pt idx="114">
                  <c:v>44095</c:v>
                </c:pt>
                <c:pt idx="115">
                  <c:v>44096</c:v>
                </c:pt>
                <c:pt idx="116">
                  <c:v>44097</c:v>
                </c:pt>
                <c:pt idx="117">
                  <c:v>44098</c:v>
                </c:pt>
                <c:pt idx="118">
                  <c:v>44099</c:v>
                </c:pt>
                <c:pt idx="119">
                  <c:v>44102</c:v>
                </c:pt>
                <c:pt idx="120">
                  <c:v>44103</c:v>
                </c:pt>
                <c:pt idx="121">
                  <c:v>44104</c:v>
                </c:pt>
                <c:pt idx="122">
                  <c:v>44105</c:v>
                </c:pt>
                <c:pt idx="123">
                  <c:v>44106</c:v>
                </c:pt>
                <c:pt idx="124">
                  <c:v>44109</c:v>
                </c:pt>
                <c:pt idx="125">
                  <c:v>44110</c:v>
                </c:pt>
                <c:pt idx="126">
                  <c:v>44111</c:v>
                </c:pt>
                <c:pt idx="127">
                  <c:v>44112</c:v>
                </c:pt>
                <c:pt idx="128">
                  <c:v>44113</c:v>
                </c:pt>
                <c:pt idx="129">
                  <c:v>44117</c:v>
                </c:pt>
                <c:pt idx="130">
                  <c:v>44118</c:v>
                </c:pt>
                <c:pt idx="131">
                  <c:v>44119</c:v>
                </c:pt>
                <c:pt idx="132">
                  <c:v>44120</c:v>
                </c:pt>
                <c:pt idx="133">
                  <c:v>44123</c:v>
                </c:pt>
                <c:pt idx="134">
                  <c:v>44124</c:v>
                </c:pt>
                <c:pt idx="135">
                  <c:v>44125</c:v>
                </c:pt>
                <c:pt idx="136">
                  <c:v>44126</c:v>
                </c:pt>
                <c:pt idx="137">
                  <c:v>44127</c:v>
                </c:pt>
                <c:pt idx="138">
                  <c:v>44130</c:v>
                </c:pt>
                <c:pt idx="139">
                  <c:v>44131</c:v>
                </c:pt>
                <c:pt idx="140">
                  <c:v>44132</c:v>
                </c:pt>
                <c:pt idx="141">
                  <c:v>44133</c:v>
                </c:pt>
                <c:pt idx="142">
                  <c:v>44134</c:v>
                </c:pt>
                <c:pt idx="143">
                  <c:v>44137</c:v>
                </c:pt>
                <c:pt idx="144">
                  <c:v>44138</c:v>
                </c:pt>
                <c:pt idx="145">
                  <c:v>44139</c:v>
                </c:pt>
                <c:pt idx="146">
                  <c:v>44140</c:v>
                </c:pt>
                <c:pt idx="147">
                  <c:v>44141</c:v>
                </c:pt>
                <c:pt idx="148">
                  <c:v>44144</c:v>
                </c:pt>
                <c:pt idx="149">
                  <c:v>44145</c:v>
                </c:pt>
                <c:pt idx="150">
                  <c:v>44147</c:v>
                </c:pt>
                <c:pt idx="151">
                  <c:v>44148</c:v>
                </c:pt>
                <c:pt idx="152">
                  <c:v>44151</c:v>
                </c:pt>
                <c:pt idx="153">
                  <c:v>44152</c:v>
                </c:pt>
                <c:pt idx="154">
                  <c:v>44153</c:v>
                </c:pt>
                <c:pt idx="155">
                  <c:v>44154</c:v>
                </c:pt>
                <c:pt idx="156">
                  <c:v>44155</c:v>
                </c:pt>
                <c:pt idx="157">
                  <c:v>44158</c:v>
                </c:pt>
                <c:pt idx="158">
                  <c:v>44159</c:v>
                </c:pt>
                <c:pt idx="159">
                  <c:v>44160</c:v>
                </c:pt>
                <c:pt idx="160">
                  <c:v>44162</c:v>
                </c:pt>
                <c:pt idx="161">
                  <c:v>44165</c:v>
                </c:pt>
                <c:pt idx="162">
                  <c:v>44166</c:v>
                </c:pt>
                <c:pt idx="163">
                  <c:v>44167</c:v>
                </c:pt>
                <c:pt idx="164">
                  <c:v>44168</c:v>
                </c:pt>
                <c:pt idx="165">
                  <c:v>44169</c:v>
                </c:pt>
                <c:pt idx="166">
                  <c:v>44172</c:v>
                </c:pt>
                <c:pt idx="167">
                  <c:v>44173</c:v>
                </c:pt>
                <c:pt idx="168">
                  <c:v>44174</c:v>
                </c:pt>
                <c:pt idx="169">
                  <c:v>44175</c:v>
                </c:pt>
                <c:pt idx="170">
                  <c:v>44176</c:v>
                </c:pt>
                <c:pt idx="171">
                  <c:v>44179</c:v>
                </c:pt>
                <c:pt idx="172">
                  <c:v>44180</c:v>
                </c:pt>
                <c:pt idx="173">
                  <c:v>44181</c:v>
                </c:pt>
                <c:pt idx="174">
                  <c:v>44182</c:v>
                </c:pt>
                <c:pt idx="175">
                  <c:v>44183</c:v>
                </c:pt>
                <c:pt idx="176">
                  <c:v>44186</c:v>
                </c:pt>
                <c:pt idx="177">
                  <c:v>44187</c:v>
                </c:pt>
                <c:pt idx="178">
                  <c:v>44188</c:v>
                </c:pt>
                <c:pt idx="179">
                  <c:v>44189</c:v>
                </c:pt>
                <c:pt idx="180">
                  <c:v>44194</c:v>
                </c:pt>
                <c:pt idx="181">
                  <c:v>44195</c:v>
                </c:pt>
                <c:pt idx="182">
                  <c:v>44196</c:v>
                </c:pt>
                <c:pt idx="183">
                  <c:v>44202</c:v>
                </c:pt>
                <c:pt idx="184">
                  <c:v>44203</c:v>
                </c:pt>
                <c:pt idx="185">
                  <c:v>44204</c:v>
                </c:pt>
                <c:pt idx="186">
                  <c:v>44207</c:v>
                </c:pt>
                <c:pt idx="187">
                  <c:v>44208</c:v>
                </c:pt>
                <c:pt idx="188">
                  <c:v>44209</c:v>
                </c:pt>
                <c:pt idx="189">
                  <c:v>44210</c:v>
                </c:pt>
                <c:pt idx="190">
                  <c:v>44211</c:v>
                </c:pt>
                <c:pt idx="191">
                  <c:v>44215</c:v>
                </c:pt>
                <c:pt idx="192">
                  <c:v>44216</c:v>
                </c:pt>
                <c:pt idx="193">
                  <c:v>44217</c:v>
                </c:pt>
                <c:pt idx="194">
                  <c:v>44218</c:v>
                </c:pt>
                <c:pt idx="195">
                  <c:v>44221</c:v>
                </c:pt>
                <c:pt idx="196">
                  <c:v>44222</c:v>
                </c:pt>
                <c:pt idx="197">
                  <c:v>44223</c:v>
                </c:pt>
                <c:pt idx="198">
                  <c:v>44224</c:v>
                </c:pt>
                <c:pt idx="199">
                  <c:v>44225</c:v>
                </c:pt>
                <c:pt idx="200">
                  <c:v>44228</c:v>
                </c:pt>
                <c:pt idx="201">
                  <c:v>44229</c:v>
                </c:pt>
                <c:pt idx="202">
                  <c:v>44230</c:v>
                </c:pt>
                <c:pt idx="203">
                  <c:v>44231</c:v>
                </c:pt>
                <c:pt idx="204">
                  <c:v>44232</c:v>
                </c:pt>
                <c:pt idx="205">
                  <c:v>44235</c:v>
                </c:pt>
                <c:pt idx="206">
                  <c:v>44236</c:v>
                </c:pt>
                <c:pt idx="207">
                  <c:v>44237</c:v>
                </c:pt>
                <c:pt idx="208">
                  <c:v>44238</c:v>
                </c:pt>
                <c:pt idx="209">
                  <c:v>44239</c:v>
                </c:pt>
                <c:pt idx="210">
                  <c:v>44243</c:v>
                </c:pt>
                <c:pt idx="211">
                  <c:v>44244</c:v>
                </c:pt>
                <c:pt idx="212">
                  <c:v>44245</c:v>
                </c:pt>
                <c:pt idx="213">
                  <c:v>44246</c:v>
                </c:pt>
                <c:pt idx="214">
                  <c:v>44249</c:v>
                </c:pt>
                <c:pt idx="215">
                  <c:v>44250</c:v>
                </c:pt>
                <c:pt idx="216">
                  <c:v>44251</c:v>
                </c:pt>
                <c:pt idx="217">
                  <c:v>44252</c:v>
                </c:pt>
                <c:pt idx="218">
                  <c:v>44253</c:v>
                </c:pt>
                <c:pt idx="219">
                  <c:v>44256</c:v>
                </c:pt>
                <c:pt idx="220">
                  <c:v>44257</c:v>
                </c:pt>
                <c:pt idx="221">
                  <c:v>44258</c:v>
                </c:pt>
                <c:pt idx="222">
                  <c:v>44259</c:v>
                </c:pt>
                <c:pt idx="223">
                  <c:v>44260</c:v>
                </c:pt>
                <c:pt idx="224">
                  <c:v>44263</c:v>
                </c:pt>
                <c:pt idx="225">
                  <c:v>44264</c:v>
                </c:pt>
                <c:pt idx="226">
                  <c:v>44265</c:v>
                </c:pt>
                <c:pt idx="227">
                  <c:v>44266</c:v>
                </c:pt>
                <c:pt idx="228">
                  <c:v>44267</c:v>
                </c:pt>
                <c:pt idx="229">
                  <c:v>44270</c:v>
                </c:pt>
                <c:pt idx="230">
                  <c:v>44271</c:v>
                </c:pt>
                <c:pt idx="231">
                  <c:v>44272</c:v>
                </c:pt>
                <c:pt idx="232">
                  <c:v>44273</c:v>
                </c:pt>
                <c:pt idx="233">
                  <c:v>44274</c:v>
                </c:pt>
                <c:pt idx="234">
                  <c:v>44277</c:v>
                </c:pt>
                <c:pt idx="235">
                  <c:v>44278</c:v>
                </c:pt>
                <c:pt idx="236">
                  <c:v>44279</c:v>
                </c:pt>
                <c:pt idx="237">
                  <c:v>44280</c:v>
                </c:pt>
                <c:pt idx="238">
                  <c:v>44281</c:v>
                </c:pt>
                <c:pt idx="239">
                  <c:v>44284</c:v>
                </c:pt>
                <c:pt idx="240">
                  <c:v>44285</c:v>
                </c:pt>
                <c:pt idx="241">
                  <c:v>44286</c:v>
                </c:pt>
                <c:pt idx="242">
                  <c:v>44287</c:v>
                </c:pt>
                <c:pt idx="243">
                  <c:v>44292</c:v>
                </c:pt>
                <c:pt idx="244">
                  <c:v>44293</c:v>
                </c:pt>
                <c:pt idx="245">
                  <c:v>44294</c:v>
                </c:pt>
                <c:pt idx="246">
                  <c:v>44295</c:v>
                </c:pt>
                <c:pt idx="247">
                  <c:v>44298</c:v>
                </c:pt>
                <c:pt idx="248">
                  <c:v>44299</c:v>
                </c:pt>
                <c:pt idx="249">
                  <c:v>44300</c:v>
                </c:pt>
                <c:pt idx="250">
                  <c:v>44301</c:v>
                </c:pt>
                <c:pt idx="251">
                  <c:v>44302</c:v>
                </c:pt>
                <c:pt idx="252">
                  <c:v>44305</c:v>
                </c:pt>
                <c:pt idx="253">
                  <c:v>44306</c:v>
                </c:pt>
                <c:pt idx="254">
                  <c:v>44307</c:v>
                </c:pt>
                <c:pt idx="255">
                  <c:v>44308</c:v>
                </c:pt>
                <c:pt idx="256">
                  <c:v>44309</c:v>
                </c:pt>
                <c:pt idx="257">
                  <c:v>44312</c:v>
                </c:pt>
                <c:pt idx="258">
                  <c:v>44313</c:v>
                </c:pt>
                <c:pt idx="259">
                  <c:v>44314</c:v>
                </c:pt>
                <c:pt idx="260">
                  <c:v>44315</c:v>
                </c:pt>
                <c:pt idx="261">
                  <c:v>44316</c:v>
                </c:pt>
                <c:pt idx="262">
                  <c:v>44320</c:v>
                </c:pt>
                <c:pt idx="263">
                  <c:v>44321</c:v>
                </c:pt>
                <c:pt idx="264">
                  <c:v>44322</c:v>
                </c:pt>
                <c:pt idx="265">
                  <c:v>44323</c:v>
                </c:pt>
                <c:pt idx="266">
                  <c:v>44326</c:v>
                </c:pt>
                <c:pt idx="267">
                  <c:v>44327</c:v>
                </c:pt>
                <c:pt idx="268">
                  <c:v>44328</c:v>
                </c:pt>
                <c:pt idx="269">
                  <c:v>44329</c:v>
                </c:pt>
                <c:pt idx="270">
                  <c:v>44330</c:v>
                </c:pt>
                <c:pt idx="271">
                  <c:v>44333</c:v>
                </c:pt>
                <c:pt idx="272">
                  <c:v>44334</c:v>
                </c:pt>
                <c:pt idx="273">
                  <c:v>44335</c:v>
                </c:pt>
                <c:pt idx="274">
                  <c:v>44336</c:v>
                </c:pt>
                <c:pt idx="275">
                  <c:v>44337</c:v>
                </c:pt>
                <c:pt idx="276">
                  <c:v>44340</c:v>
                </c:pt>
                <c:pt idx="277">
                  <c:v>44341</c:v>
                </c:pt>
                <c:pt idx="278">
                  <c:v>44342</c:v>
                </c:pt>
                <c:pt idx="279">
                  <c:v>44343</c:v>
                </c:pt>
                <c:pt idx="280">
                  <c:v>44344</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44383</c:v>
                </c:pt>
                <c:pt idx="306">
                  <c:v>44384</c:v>
                </c:pt>
                <c:pt idx="307">
                  <c:v>44385</c:v>
                </c:pt>
                <c:pt idx="308">
                  <c:v>44386</c:v>
                </c:pt>
                <c:pt idx="309">
                  <c:v>44389</c:v>
                </c:pt>
                <c:pt idx="310">
                  <c:v>44390</c:v>
                </c:pt>
                <c:pt idx="311">
                  <c:v>44391</c:v>
                </c:pt>
                <c:pt idx="312">
                  <c:v>44392</c:v>
                </c:pt>
                <c:pt idx="313">
                  <c:v>44393</c:v>
                </c:pt>
                <c:pt idx="314">
                  <c:v>44396</c:v>
                </c:pt>
                <c:pt idx="315">
                  <c:v>44397</c:v>
                </c:pt>
                <c:pt idx="316">
                  <c:v>44398</c:v>
                </c:pt>
                <c:pt idx="317">
                  <c:v>44399</c:v>
                </c:pt>
                <c:pt idx="318">
                  <c:v>44400</c:v>
                </c:pt>
                <c:pt idx="319">
                  <c:v>44403</c:v>
                </c:pt>
                <c:pt idx="320">
                  <c:v>44404</c:v>
                </c:pt>
                <c:pt idx="321">
                  <c:v>44405</c:v>
                </c:pt>
                <c:pt idx="322">
                  <c:v>44406</c:v>
                </c:pt>
                <c:pt idx="323">
                  <c:v>44407</c:v>
                </c:pt>
                <c:pt idx="324">
                  <c:v>44410</c:v>
                </c:pt>
                <c:pt idx="325">
                  <c:v>44411</c:v>
                </c:pt>
                <c:pt idx="326">
                  <c:v>44412</c:v>
                </c:pt>
                <c:pt idx="327">
                  <c:v>44413</c:v>
                </c:pt>
                <c:pt idx="328">
                  <c:v>44414</c:v>
                </c:pt>
                <c:pt idx="329">
                  <c:v>44417</c:v>
                </c:pt>
                <c:pt idx="330">
                  <c:v>44418</c:v>
                </c:pt>
                <c:pt idx="331">
                  <c:v>44419</c:v>
                </c:pt>
                <c:pt idx="332">
                  <c:v>44420</c:v>
                </c:pt>
                <c:pt idx="333">
                  <c:v>44421</c:v>
                </c:pt>
                <c:pt idx="334">
                  <c:v>44424</c:v>
                </c:pt>
                <c:pt idx="335">
                  <c:v>44425</c:v>
                </c:pt>
                <c:pt idx="336">
                  <c:v>44426</c:v>
                </c:pt>
                <c:pt idx="337">
                  <c:v>44427</c:v>
                </c:pt>
                <c:pt idx="338">
                  <c:v>44428</c:v>
                </c:pt>
                <c:pt idx="339">
                  <c:v>44431</c:v>
                </c:pt>
                <c:pt idx="340">
                  <c:v>44432</c:v>
                </c:pt>
                <c:pt idx="341">
                  <c:v>44433</c:v>
                </c:pt>
                <c:pt idx="342">
                  <c:v>44434</c:v>
                </c:pt>
                <c:pt idx="343">
                  <c:v>44435</c:v>
                </c:pt>
                <c:pt idx="344">
                  <c:v>44439</c:v>
                </c:pt>
                <c:pt idx="345">
                  <c:v>44440</c:v>
                </c:pt>
                <c:pt idx="346">
                  <c:v>44441</c:v>
                </c:pt>
                <c:pt idx="347">
                  <c:v>44442</c:v>
                </c:pt>
                <c:pt idx="348">
                  <c:v>44446</c:v>
                </c:pt>
                <c:pt idx="349">
                  <c:v>44447</c:v>
                </c:pt>
                <c:pt idx="350">
                  <c:v>44448</c:v>
                </c:pt>
                <c:pt idx="351">
                  <c:v>44449</c:v>
                </c:pt>
                <c:pt idx="352">
                  <c:v>44452</c:v>
                </c:pt>
                <c:pt idx="353">
                  <c:v>44453</c:v>
                </c:pt>
                <c:pt idx="354">
                  <c:v>44454</c:v>
                </c:pt>
                <c:pt idx="355">
                  <c:v>44455</c:v>
                </c:pt>
                <c:pt idx="356">
                  <c:v>44456</c:v>
                </c:pt>
                <c:pt idx="357">
                  <c:v>44459</c:v>
                </c:pt>
                <c:pt idx="358">
                  <c:v>44460</c:v>
                </c:pt>
                <c:pt idx="359">
                  <c:v>44461</c:v>
                </c:pt>
                <c:pt idx="360">
                  <c:v>44462</c:v>
                </c:pt>
                <c:pt idx="361">
                  <c:v>44463</c:v>
                </c:pt>
                <c:pt idx="362">
                  <c:v>44466</c:v>
                </c:pt>
                <c:pt idx="363">
                  <c:v>44467</c:v>
                </c:pt>
                <c:pt idx="364">
                  <c:v>44468</c:v>
                </c:pt>
                <c:pt idx="365">
                  <c:v>44469</c:v>
                </c:pt>
                <c:pt idx="366">
                  <c:v>44470</c:v>
                </c:pt>
                <c:pt idx="367">
                  <c:v>44473</c:v>
                </c:pt>
                <c:pt idx="368">
                  <c:v>44474</c:v>
                </c:pt>
                <c:pt idx="369">
                  <c:v>44475</c:v>
                </c:pt>
                <c:pt idx="370">
                  <c:v>44476</c:v>
                </c:pt>
                <c:pt idx="371">
                  <c:v>44477</c:v>
                </c:pt>
                <c:pt idx="372">
                  <c:v>44481</c:v>
                </c:pt>
                <c:pt idx="373">
                  <c:v>44482</c:v>
                </c:pt>
                <c:pt idx="374">
                  <c:v>44483</c:v>
                </c:pt>
                <c:pt idx="375">
                  <c:v>44484</c:v>
                </c:pt>
                <c:pt idx="376">
                  <c:v>44487</c:v>
                </c:pt>
                <c:pt idx="377">
                  <c:v>44488</c:v>
                </c:pt>
                <c:pt idx="378">
                  <c:v>44489</c:v>
                </c:pt>
                <c:pt idx="379">
                  <c:v>44490</c:v>
                </c:pt>
                <c:pt idx="380">
                  <c:v>44491</c:v>
                </c:pt>
                <c:pt idx="381">
                  <c:v>44494</c:v>
                </c:pt>
                <c:pt idx="382">
                  <c:v>44495</c:v>
                </c:pt>
                <c:pt idx="383">
                  <c:v>44496</c:v>
                </c:pt>
                <c:pt idx="384">
                  <c:v>44497</c:v>
                </c:pt>
                <c:pt idx="385">
                  <c:v>44498</c:v>
                </c:pt>
                <c:pt idx="386">
                  <c:v>44501</c:v>
                </c:pt>
                <c:pt idx="387">
                  <c:v>44502</c:v>
                </c:pt>
                <c:pt idx="388">
                  <c:v>44503</c:v>
                </c:pt>
                <c:pt idx="389">
                  <c:v>44504</c:v>
                </c:pt>
                <c:pt idx="390">
                  <c:v>44505</c:v>
                </c:pt>
                <c:pt idx="391">
                  <c:v>44508</c:v>
                </c:pt>
                <c:pt idx="392">
                  <c:v>44509</c:v>
                </c:pt>
                <c:pt idx="393">
                  <c:v>44510</c:v>
                </c:pt>
                <c:pt idx="394">
                  <c:v>44512</c:v>
                </c:pt>
                <c:pt idx="395">
                  <c:v>44515</c:v>
                </c:pt>
                <c:pt idx="396">
                  <c:v>44516</c:v>
                </c:pt>
                <c:pt idx="397">
                  <c:v>44517</c:v>
                </c:pt>
                <c:pt idx="398">
                  <c:v>44518</c:v>
                </c:pt>
                <c:pt idx="399">
                  <c:v>44519</c:v>
                </c:pt>
                <c:pt idx="400">
                  <c:v>44522</c:v>
                </c:pt>
                <c:pt idx="401">
                  <c:v>44523</c:v>
                </c:pt>
                <c:pt idx="402">
                  <c:v>44524</c:v>
                </c:pt>
                <c:pt idx="403">
                  <c:v>44526</c:v>
                </c:pt>
                <c:pt idx="404">
                  <c:v>44529</c:v>
                </c:pt>
                <c:pt idx="405">
                  <c:v>44530</c:v>
                </c:pt>
                <c:pt idx="406">
                  <c:v>44531</c:v>
                </c:pt>
                <c:pt idx="407">
                  <c:v>44532</c:v>
                </c:pt>
                <c:pt idx="408">
                  <c:v>44533</c:v>
                </c:pt>
                <c:pt idx="409">
                  <c:v>44536</c:v>
                </c:pt>
                <c:pt idx="410">
                  <c:v>44537</c:v>
                </c:pt>
                <c:pt idx="411">
                  <c:v>44538</c:v>
                </c:pt>
                <c:pt idx="412">
                  <c:v>44539</c:v>
                </c:pt>
                <c:pt idx="413">
                  <c:v>44540</c:v>
                </c:pt>
                <c:pt idx="414">
                  <c:v>44543</c:v>
                </c:pt>
                <c:pt idx="415">
                  <c:v>44544</c:v>
                </c:pt>
                <c:pt idx="416">
                  <c:v>44545</c:v>
                </c:pt>
                <c:pt idx="417">
                  <c:v>44546</c:v>
                </c:pt>
                <c:pt idx="418">
                  <c:v>44547</c:v>
                </c:pt>
                <c:pt idx="419">
                  <c:v>44550</c:v>
                </c:pt>
                <c:pt idx="420">
                  <c:v>44551</c:v>
                </c:pt>
                <c:pt idx="421">
                  <c:v>44552</c:v>
                </c:pt>
                <c:pt idx="422">
                  <c:v>44553</c:v>
                </c:pt>
                <c:pt idx="423">
                  <c:v>44559</c:v>
                </c:pt>
                <c:pt idx="424">
                  <c:v>44560</c:v>
                </c:pt>
                <c:pt idx="425">
                  <c:v>44561</c:v>
                </c:pt>
                <c:pt idx="426">
                  <c:v>44565</c:v>
                </c:pt>
                <c:pt idx="427">
                  <c:v>44566</c:v>
                </c:pt>
                <c:pt idx="428">
                  <c:v>44567</c:v>
                </c:pt>
                <c:pt idx="429">
                  <c:v>44568</c:v>
                </c:pt>
                <c:pt idx="430">
                  <c:v>44571</c:v>
                </c:pt>
                <c:pt idx="431">
                  <c:v>44572</c:v>
                </c:pt>
                <c:pt idx="432">
                  <c:v>44573</c:v>
                </c:pt>
                <c:pt idx="433">
                  <c:v>44574</c:v>
                </c:pt>
                <c:pt idx="434">
                  <c:v>44575</c:v>
                </c:pt>
                <c:pt idx="435">
                  <c:v>44579</c:v>
                </c:pt>
                <c:pt idx="436">
                  <c:v>44580</c:v>
                </c:pt>
                <c:pt idx="437">
                  <c:v>44581</c:v>
                </c:pt>
                <c:pt idx="438">
                  <c:v>44582</c:v>
                </c:pt>
                <c:pt idx="439">
                  <c:v>44585</c:v>
                </c:pt>
                <c:pt idx="440">
                  <c:v>44586</c:v>
                </c:pt>
                <c:pt idx="441">
                  <c:v>44587</c:v>
                </c:pt>
                <c:pt idx="442">
                  <c:v>44588</c:v>
                </c:pt>
                <c:pt idx="443">
                  <c:v>44589</c:v>
                </c:pt>
                <c:pt idx="444">
                  <c:v>44592</c:v>
                </c:pt>
                <c:pt idx="445">
                  <c:v>44593</c:v>
                </c:pt>
                <c:pt idx="446">
                  <c:v>44594</c:v>
                </c:pt>
                <c:pt idx="447">
                  <c:v>44595</c:v>
                </c:pt>
                <c:pt idx="448">
                  <c:v>44596</c:v>
                </c:pt>
                <c:pt idx="449">
                  <c:v>44599</c:v>
                </c:pt>
                <c:pt idx="450">
                  <c:v>44600</c:v>
                </c:pt>
                <c:pt idx="451">
                  <c:v>44601</c:v>
                </c:pt>
                <c:pt idx="452">
                  <c:v>44602</c:v>
                </c:pt>
                <c:pt idx="453">
                  <c:v>44603</c:v>
                </c:pt>
                <c:pt idx="454">
                  <c:v>44606</c:v>
                </c:pt>
                <c:pt idx="455">
                  <c:v>44607</c:v>
                </c:pt>
                <c:pt idx="456">
                  <c:v>44608</c:v>
                </c:pt>
                <c:pt idx="457">
                  <c:v>44609</c:v>
                </c:pt>
                <c:pt idx="458">
                  <c:v>44610</c:v>
                </c:pt>
                <c:pt idx="459">
                  <c:v>44614</c:v>
                </c:pt>
                <c:pt idx="460">
                  <c:v>44615</c:v>
                </c:pt>
                <c:pt idx="461">
                  <c:v>44616</c:v>
                </c:pt>
                <c:pt idx="462">
                  <c:v>44617</c:v>
                </c:pt>
                <c:pt idx="463">
                  <c:v>44620</c:v>
                </c:pt>
                <c:pt idx="464">
                  <c:v>44621</c:v>
                </c:pt>
                <c:pt idx="465">
                  <c:v>44622</c:v>
                </c:pt>
                <c:pt idx="466">
                  <c:v>44623</c:v>
                </c:pt>
                <c:pt idx="467">
                  <c:v>44624</c:v>
                </c:pt>
                <c:pt idx="468">
                  <c:v>44627</c:v>
                </c:pt>
                <c:pt idx="469">
                  <c:v>44628</c:v>
                </c:pt>
                <c:pt idx="470">
                  <c:v>44629</c:v>
                </c:pt>
                <c:pt idx="471">
                  <c:v>44630</c:v>
                </c:pt>
                <c:pt idx="472">
                  <c:v>44631</c:v>
                </c:pt>
                <c:pt idx="473">
                  <c:v>44634</c:v>
                </c:pt>
                <c:pt idx="474">
                  <c:v>44635</c:v>
                </c:pt>
                <c:pt idx="475">
                  <c:v>44636</c:v>
                </c:pt>
                <c:pt idx="476">
                  <c:v>44637</c:v>
                </c:pt>
                <c:pt idx="477">
                  <c:v>44638</c:v>
                </c:pt>
                <c:pt idx="478">
                  <c:v>44641</c:v>
                </c:pt>
                <c:pt idx="479">
                  <c:v>44642</c:v>
                </c:pt>
                <c:pt idx="480">
                  <c:v>44643</c:v>
                </c:pt>
                <c:pt idx="481">
                  <c:v>44644</c:v>
                </c:pt>
                <c:pt idx="482">
                  <c:v>44645</c:v>
                </c:pt>
                <c:pt idx="483">
                  <c:v>44648</c:v>
                </c:pt>
                <c:pt idx="484">
                  <c:v>44649</c:v>
                </c:pt>
                <c:pt idx="485">
                  <c:v>44650</c:v>
                </c:pt>
                <c:pt idx="486">
                  <c:v>44651</c:v>
                </c:pt>
                <c:pt idx="487">
                  <c:v>44652</c:v>
                </c:pt>
                <c:pt idx="488">
                  <c:v>44655</c:v>
                </c:pt>
                <c:pt idx="489">
                  <c:v>44656</c:v>
                </c:pt>
                <c:pt idx="490">
                  <c:v>44657</c:v>
                </c:pt>
                <c:pt idx="491">
                  <c:v>44658</c:v>
                </c:pt>
                <c:pt idx="492">
                  <c:v>44659</c:v>
                </c:pt>
                <c:pt idx="493">
                  <c:v>44662</c:v>
                </c:pt>
                <c:pt idx="494">
                  <c:v>44663</c:v>
                </c:pt>
                <c:pt idx="495">
                  <c:v>44664</c:v>
                </c:pt>
                <c:pt idx="496">
                  <c:v>44665</c:v>
                </c:pt>
                <c:pt idx="497">
                  <c:v>44670</c:v>
                </c:pt>
                <c:pt idx="498">
                  <c:v>44671</c:v>
                </c:pt>
                <c:pt idx="499">
                  <c:v>44672</c:v>
                </c:pt>
                <c:pt idx="500">
                  <c:v>44673</c:v>
                </c:pt>
                <c:pt idx="501">
                  <c:v>44676</c:v>
                </c:pt>
                <c:pt idx="502">
                  <c:v>44677</c:v>
                </c:pt>
                <c:pt idx="503">
                  <c:v>44678</c:v>
                </c:pt>
                <c:pt idx="504">
                  <c:v>44679</c:v>
                </c:pt>
                <c:pt idx="505">
                  <c:v>44680</c:v>
                </c:pt>
                <c:pt idx="506">
                  <c:v>44684</c:v>
                </c:pt>
                <c:pt idx="507">
                  <c:v>44685</c:v>
                </c:pt>
                <c:pt idx="508">
                  <c:v>44686</c:v>
                </c:pt>
                <c:pt idx="509">
                  <c:v>44687</c:v>
                </c:pt>
                <c:pt idx="510">
                  <c:v>44690</c:v>
                </c:pt>
                <c:pt idx="511">
                  <c:v>44691</c:v>
                </c:pt>
                <c:pt idx="512">
                  <c:v>44692</c:v>
                </c:pt>
                <c:pt idx="513">
                  <c:v>44693</c:v>
                </c:pt>
                <c:pt idx="514">
                  <c:v>44694</c:v>
                </c:pt>
                <c:pt idx="515">
                  <c:v>44697</c:v>
                </c:pt>
                <c:pt idx="516">
                  <c:v>44698</c:v>
                </c:pt>
                <c:pt idx="517">
                  <c:v>44699</c:v>
                </c:pt>
                <c:pt idx="518">
                  <c:v>44700</c:v>
                </c:pt>
                <c:pt idx="519">
                  <c:v>44701</c:v>
                </c:pt>
                <c:pt idx="520">
                  <c:v>44704</c:v>
                </c:pt>
                <c:pt idx="521">
                  <c:v>44705</c:v>
                </c:pt>
                <c:pt idx="522">
                  <c:v>44706</c:v>
                </c:pt>
                <c:pt idx="523">
                  <c:v>44707</c:v>
                </c:pt>
                <c:pt idx="524">
                  <c:v>44708</c:v>
                </c:pt>
                <c:pt idx="525">
                  <c:v>44712</c:v>
                </c:pt>
                <c:pt idx="526">
                  <c:v>44713</c:v>
                </c:pt>
                <c:pt idx="527">
                  <c:v>44714</c:v>
                </c:pt>
                <c:pt idx="528">
                  <c:v>44718</c:v>
                </c:pt>
                <c:pt idx="529">
                  <c:v>44719</c:v>
                </c:pt>
                <c:pt idx="530">
                  <c:v>44720</c:v>
                </c:pt>
                <c:pt idx="531">
                  <c:v>44721</c:v>
                </c:pt>
                <c:pt idx="532">
                  <c:v>44722</c:v>
                </c:pt>
                <c:pt idx="533">
                  <c:v>44725</c:v>
                </c:pt>
                <c:pt idx="534">
                  <c:v>44726</c:v>
                </c:pt>
                <c:pt idx="535">
                  <c:v>44727</c:v>
                </c:pt>
                <c:pt idx="536">
                  <c:v>44728</c:v>
                </c:pt>
                <c:pt idx="537">
                  <c:v>44729</c:v>
                </c:pt>
                <c:pt idx="538">
                  <c:v>44733</c:v>
                </c:pt>
                <c:pt idx="539">
                  <c:v>44734</c:v>
                </c:pt>
                <c:pt idx="540">
                  <c:v>44735</c:v>
                </c:pt>
                <c:pt idx="541">
                  <c:v>44736</c:v>
                </c:pt>
                <c:pt idx="542">
                  <c:v>44739</c:v>
                </c:pt>
                <c:pt idx="543">
                  <c:v>44740</c:v>
                </c:pt>
                <c:pt idx="544">
                  <c:v>44741</c:v>
                </c:pt>
                <c:pt idx="545">
                  <c:v>44742</c:v>
                </c:pt>
                <c:pt idx="546">
                  <c:v>44743</c:v>
                </c:pt>
                <c:pt idx="547">
                  <c:v>44747</c:v>
                </c:pt>
                <c:pt idx="548">
                  <c:v>44748</c:v>
                </c:pt>
                <c:pt idx="549">
                  <c:v>44749</c:v>
                </c:pt>
                <c:pt idx="550">
                  <c:v>44750</c:v>
                </c:pt>
                <c:pt idx="551">
                  <c:v>44753</c:v>
                </c:pt>
                <c:pt idx="552">
                  <c:v>44754</c:v>
                </c:pt>
                <c:pt idx="553">
                  <c:v>44755</c:v>
                </c:pt>
                <c:pt idx="554">
                  <c:v>44756</c:v>
                </c:pt>
                <c:pt idx="555">
                  <c:v>44757</c:v>
                </c:pt>
                <c:pt idx="556">
                  <c:v>44760</c:v>
                </c:pt>
                <c:pt idx="557">
                  <c:v>44761</c:v>
                </c:pt>
                <c:pt idx="558">
                  <c:v>44762</c:v>
                </c:pt>
                <c:pt idx="559">
                  <c:v>44763</c:v>
                </c:pt>
                <c:pt idx="560">
                  <c:v>44764</c:v>
                </c:pt>
                <c:pt idx="561">
                  <c:v>44767</c:v>
                </c:pt>
                <c:pt idx="562">
                  <c:v>44768</c:v>
                </c:pt>
                <c:pt idx="563">
                  <c:v>44769</c:v>
                </c:pt>
                <c:pt idx="564">
                  <c:v>44770</c:v>
                </c:pt>
                <c:pt idx="565">
                  <c:v>44771</c:v>
                </c:pt>
                <c:pt idx="566">
                  <c:v>44774</c:v>
                </c:pt>
                <c:pt idx="567">
                  <c:v>44775</c:v>
                </c:pt>
                <c:pt idx="568">
                  <c:v>44776</c:v>
                </c:pt>
                <c:pt idx="569">
                  <c:v>44777</c:v>
                </c:pt>
                <c:pt idx="570">
                  <c:v>44778</c:v>
                </c:pt>
                <c:pt idx="571">
                  <c:v>44781</c:v>
                </c:pt>
                <c:pt idx="572">
                  <c:v>44782</c:v>
                </c:pt>
                <c:pt idx="573">
                  <c:v>44783</c:v>
                </c:pt>
                <c:pt idx="574">
                  <c:v>44784</c:v>
                </c:pt>
                <c:pt idx="575">
                  <c:v>44785</c:v>
                </c:pt>
                <c:pt idx="576">
                  <c:v>44788</c:v>
                </c:pt>
                <c:pt idx="577">
                  <c:v>44789</c:v>
                </c:pt>
                <c:pt idx="578">
                  <c:v>44790</c:v>
                </c:pt>
                <c:pt idx="579">
                  <c:v>44791</c:v>
                </c:pt>
                <c:pt idx="580">
                  <c:v>44792</c:v>
                </c:pt>
                <c:pt idx="581">
                  <c:v>44795</c:v>
                </c:pt>
                <c:pt idx="582">
                  <c:v>44796</c:v>
                </c:pt>
                <c:pt idx="583">
                  <c:v>44797</c:v>
                </c:pt>
                <c:pt idx="584">
                  <c:v>44798</c:v>
                </c:pt>
                <c:pt idx="585">
                  <c:v>44799</c:v>
                </c:pt>
                <c:pt idx="586">
                  <c:v>44803</c:v>
                </c:pt>
                <c:pt idx="587">
                  <c:v>44804</c:v>
                </c:pt>
                <c:pt idx="588">
                  <c:v>44805</c:v>
                </c:pt>
                <c:pt idx="589">
                  <c:v>44806</c:v>
                </c:pt>
                <c:pt idx="590">
                  <c:v>44810</c:v>
                </c:pt>
                <c:pt idx="591">
                  <c:v>44811</c:v>
                </c:pt>
                <c:pt idx="592">
                  <c:v>44812</c:v>
                </c:pt>
                <c:pt idx="593">
                  <c:v>44813</c:v>
                </c:pt>
                <c:pt idx="594">
                  <c:v>44816</c:v>
                </c:pt>
                <c:pt idx="595">
                  <c:v>44817</c:v>
                </c:pt>
                <c:pt idx="596">
                  <c:v>44818</c:v>
                </c:pt>
                <c:pt idx="597">
                  <c:v>44819</c:v>
                </c:pt>
                <c:pt idx="598">
                  <c:v>44820</c:v>
                </c:pt>
                <c:pt idx="599">
                  <c:v>44824</c:v>
                </c:pt>
                <c:pt idx="600">
                  <c:v>44825</c:v>
                </c:pt>
                <c:pt idx="601">
                  <c:v>44826</c:v>
                </c:pt>
                <c:pt idx="602">
                  <c:v>44827</c:v>
                </c:pt>
                <c:pt idx="603">
                  <c:v>44830</c:v>
                </c:pt>
                <c:pt idx="604">
                  <c:v>44831</c:v>
                </c:pt>
                <c:pt idx="605">
                  <c:v>44832</c:v>
                </c:pt>
                <c:pt idx="606">
                  <c:v>44833</c:v>
                </c:pt>
                <c:pt idx="607">
                  <c:v>44834</c:v>
                </c:pt>
                <c:pt idx="608">
                  <c:v>44837</c:v>
                </c:pt>
                <c:pt idx="609">
                  <c:v>44838</c:v>
                </c:pt>
                <c:pt idx="610">
                  <c:v>44839</c:v>
                </c:pt>
                <c:pt idx="611">
                  <c:v>44840</c:v>
                </c:pt>
                <c:pt idx="612">
                  <c:v>44841</c:v>
                </c:pt>
                <c:pt idx="613">
                  <c:v>44845</c:v>
                </c:pt>
                <c:pt idx="614">
                  <c:v>44846</c:v>
                </c:pt>
                <c:pt idx="615">
                  <c:v>44847</c:v>
                </c:pt>
                <c:pt idx="616">
                  <c:v>44848</c:v>
                </c:pt>
                <c:pt idx="617">
                  <c:v>44851</c:v>
                </c:pt>
                <c:pt idx="618">
                  <c:v>44852</c:v>
                </c:pt>
                <c:pt idx="619">
                  <c:v>44853</c:v>
                </c:pt>
                <c:pt idx="620">
                  <c:v>44854</c:v>
                </c:pt>
                <c:pt idx="621">
                  <c:v>44855</c:v>
                </c:pt>
                <c:pt idx="622">
                  <c:v>44858</c:v>
                </c:pt>
                <c:pt idx="623">
                  <c:v>44859</c:v>
                </c:pt>
                <c:pt idx="624">
                  <c:v>44860</c:v>
                </c:pt>
                <c:pt idx="625">
                  <c:v>44861</c:v>
                </c:pt>
                <c:pt idx="626">
                  <c:v>44862</c:v>
                </c:pt>
                <c:pt idx="627">
                  <c:v>44865</c:v>
                </c:pt>
                <c:pt idx="628">
                  <c:v>44866</c:v>
                </c:pt>
                <c:pt idx="629">
                  <c:v>44867</c:v>
                </c:pt>
                <c:pt idx="630">
                  <c:v>44868</c:v>
                </c:pt>
                <c:pt idx="631">
                  <c:v>44869</c:v>
                </c:pt>
                <c:pt idx="632">
                  <c:v>44872</c:v>
                </c:pt>
                <c:pt idx="633">
                  <c:v>44873</c:v>
                </c:pt>
                <c:pt idx="634">
                  <c:v>44874</c:v>
                </c:pt>
                <c:pt idx="635">
                  <c:v>44875</c:v>
                </c:pt>
                <c:pt idx="636">
                  <c:v>44879</c:v>
                </c:pt>
                <c:pt idx="637">
                  <c:v>44880</c:v>
                </c:pt>
                <c:pt idx="638">
                  <c:v>44881</c:v>
                </c:pt>
                <c:pt idx="639">
                  <c:v>44882</c:v>
                </c:pt>
                <c:pt idx="640">
                  <c:v>44883</c:v>
                </c:pt>
                <c:pt idx="641">
                  <c:v>44886</c:v>
                </c:pt>
                <c:pt idx="642">
                  <c:v>44887</c:v>
                </c:pt>
                <c:pt idx="643">
                  <c:v>44888</c:v>
                </c:pt>
                <c:pt idx="644">
                  <c:v>44890</c:v>
                </c:pt>
                <c:pt idx="645">
                  <c:v>44893</c:v>
                </c:pt>
                <c:pt idx="646">
                  <c:v>44894</c:v>
                </c:pt>
                <c:pt idx="647">
                  <c:v>44895</c:v>
                </c:pt>
                <c:pt idx="648">
                  <c:v>44896</c:v>
                </c:pt>
                <c:pt idx="649">
                  <c:v>44897</c:v>
                </c:pt>
                <c:pt idx="650">
                  <c:v>44900</c:v>
                </c:pt>
                <c:pt idx="651">
                  <c:v>44901</c:v>
                </c:pt>
                <c:pt idx="652">
                  <c:v>44902</c:v>
                </c:pt>
                <c:pt idx="653">
                  <c:v>44903</c:v>
                </c:pt>
                <c:pt idx="654">
                  <c:v>44904</c:v>
                </c:pt>
                <c:pt idx="655">
                  <c:v>44907</c:v>
                </c:pt>
                <c:pt idx="656">
                  <c:v>44908</c:v>
                </c:pt>
                <c:pt idx="657">
                  <c:v>44909</c:v>
                </c:pt>
                <c:pt idx="658">
                  <c:v>44910</c:v>
                </c:pt>
                <c:pt idx="659">
                  <c:v>44911</c:v>
                </c:pt>
                <c:pt idx="660">
                  <c:v>44914</c:v>
                </c:pt>
                <c:pt idx="661">
                  <c:v>44915</c:v>
                </c:pt>
                <c:pt idx="662">
                  <c:v>44916</c:v>
                </c:pt>
                <c:pt idx="663">
                  <c:v>44917</c:v>
                </c:pt>
                <c:pt idx="664">
                  <c:v>44918</c:v>
                </c:pt>
                <c:pt idx="665">
                  <c:v>44923</c:v>
                </c:pt>
                <c:pt idx="666">
                  <c:v>44924</c:v>
                </c:pt>
                <c:pt idx="667">
                  <c:v>44925</c:v>
                </c:pt>
                <c:pt idx="668">
                  <c:v>44929</c:v>
                </c:pt>
                <c:pt idx="669">
                  <c:v>44930</c:v>
                </c:pt>
                <c:pt idx="670">
                  <c:v>44931</c:v>
                </c:pt>
                <c:pt idx="671">
                  <c:v>44932</c:v>
                </c:pt>
                <c:pt idx="672">
                  <c:v>44935</c:v>
                </c:pt>
                <c:pt idx="673">
                  <c:v>44936</c:v>
                </c:pt>
                <c:pt idx="674">
                  <c:v>44937</c:v>
                </c:pt>
                <c:pt idx="675">
                  <c:v>44938</c:v>
                </c:pt>
                <c:pt idx="676">
                  <c:v>44939</c:v>
                </c:pt>
                <c:pt idx="677">
                  <c:v>44943</c:v>
                </c:pt>
                <c:pt idx="678">
                  <c:v>44944</c:v>
                </c:pt>
                <c:pt idx="679">
                  <c:v>44945</c:v>
                </c:pt>
                <c:pt idx="680">
                  <c:v>44946</c:v>
                </c:pt>
                <c:pt idx="681">
                  <c:v>44949</c:v>
                </c:pt>
                <c:pt idx="682">
                  <c:v>44950</c:v>
                </c:pt>
                <c:pt idx="683">
                  <c:v>44951</c:v>
                </c:pt>
                <c:pt idx="684">
                  <c:v>44952</c:v>
                </c:pt>
                <c:pt idx="685">
                  <c:v>44953</c:v>
                </c:pt>
                <c:pt idx="686">
                  <c:v>44956</c:v>
                </c:pt>
                <c:pt idx="687">
                  <c:v>44957</c:v>
                </c:pt>
                <c:pt idx="688">
                  <c:v>44958</c:v>
                </c:pt>
                <c:pt idx="689">
                  <c:v>44959</c:v>
                </c:pt>
                <c:pt idx="690">
                  <c:v>44960</c:v>
                </c:pt>
                <c:pt idx="691">
                  <c:v>44963</c:v>
                </c:pt>
                <c:pt idx="692">
                  <c:v>44964</c:v>
                </c:pt>
                <c:pt idx="693">
                  <c:v>44965</c:v>
                </c:pt>
                <c:pt idx="694">
                  <c:v>44966</c:v>
                </c:pt>
                <c:pt idx="695">
                  <c:v>44967</c:v>
                </c:pt>
                <c:pt idx="696">
                  <c:v>44970</c:v>
                </c:pt>
                <c:pt idx="697">
                  <c:v>44971</c:v>
                </c:pt>
                <c:pt idx="698">
                  <c:v>44972</c:v>
                </c:pt>
                <c:pt idx="699">
                  <c:v>44973</c:v>
                </c:pt>
                <c:pt idx="700">
                  <c:v>44974</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45027</c:v>
                </c:pt>
                <c:pt idx="735">
                  <c:v>45028</c:v>
                </c:pt>
                <c:pt idx="736">
                  <c:v>45029</c:v>
                </c:pt>
                <c:pt idx="737">
                  <c:v>45030</c:v>
                </c:pt>
                <c:pt idx="738">
                  <c:v>45033</c:v>
                </c:pt>
                <c:pt idx="739">
                  <c:v>45034</c:v>
                </c:pt>
                <c:pt idx="740">
                  <c:v>45035</c:v>
                </c:pt>
                <c:pt idx="741">
                  <c:v>45036</c:v>
                </c:pt>
                <c:pt idx="742">
                  <c:v>45037</c:v>
                </c:pt>
                <c:pt idx="743">
                  <c:v>45040</c:v>
                </c:pt>
                <c:pt idx="744">
                  <c:v>45041</c:v>
                </c:pt>
                <c:pt idx="745">
                  <c:v>45042</c:v>
                </c:pt>
                <c:pt idx="746">
                  <c:v>45043</c:v>
                </c:pt>
                <c:pt idx="747">
                  <c:v>45044</c:v>
                </c:pt>
                <c:pt idx="748">
                  <c:v>45048</c:v>
                </c:pt>
                <c:pt idx="749">
                  <c:v>45049</c:v>
                </c:pt>
                <c:pt idx="750">
                  <c:v>45050</c:v>
                </c:pt>
                <c:pt idx="751">
                  <c:v>45051</c:v>
                </c:pt>
                <c:pt idx="752">
                  <c:v>45055</c:v>
                </c:pt>
                <c:pt idx="753">
                  <c:v>45056</c:v>
                </c:pt>
                <c:pt idx="754">
                  <c:v>45057</c:v>
                </c:pt>
                <c:pt idx="755">
                  <c:v>45058</c:v>
                </c:pt>
                <c:pt idx="756">
                  <c:v>45061</c:v>
                </c:pt>
                <c:pt idx="757">
                  <c:v>45062</c:v>
                </c:pt>
                <c:pt idx="758">
                  <c:v>45063</c:v>
                </c:pt>
                <c:pt idx="759">
                  <c:v>45064</c:v>
                </c:pt>
                <c:pt idx="760">
                  <c:v>45065</c:v>
                </c:pt>
                <c:pt idx="761">
                  <c:v>45068</c:v>
                </c:pt>
                <c:pt idx="762">
                  <c:v>45069</c:v>
                </c:pt>
                <c:pt idx="763">
                  <c:v>45070</c:v>
                </c:pt>
                <c:pt idx="764">
                  <c:v>45071</c:v>
                </c:pt>
                <c:pt idx="765">
                  <c:v>45072</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45097</c:v>
                </c:pt>
                <c:pt idx="781">
                  <c:v>45098</c:v>
                </c:pt>
                <c:pt idx="782">
                  <c:v>45099</c:v>
                </c:pt>
                <c:pt idx="783">
                  <c:v>45100</c:v>
                </c:pt>
                <c:pt idx="784">
                  <c:v>45103</c:v>
                </c:pt>
                <c:pt idx="785">
                  <c:v>45104</c:v>
                </c:pt>
                <c:pt idx="786">
                  <c:v>45105</c:v>
                </c:pt>
                <c:pt idx="787">
                  <c:v>45106</c:v>
                </c:pt>
                <c:pt idx="788">
                  <c:v>45107</c:v>
                </c:pt>
                <c:pt idx="789">
                  <c:v>45110</c:v>
                </c:pt>
                <c:pt idx="790">
                  <c:v>45112</c:v>
                </c:pt>
                <c:pt idx="791">
                  <c:v>45113</c:v>
                </c:pt>
                <c:pt idx="792">
                  <c:v>45114</c:v>
                </c:pt>
                <c:pt idx="793">
                  <c:v>45117</c:v>
                </c:pt>
                <c:pt idx="794">
                  <c:v>45118</c:v>
                </c:pt>
                <c:pt idx="795">
                  <c:v>45119</c:v>
                </c:pt>
                <c:pt idx="796">
                  <c:v>45120</c:v>
                </c:pt>
                <c:pt idx="797">
                  <c:v>45121</c:v>
                </c:pt>
                <c:pt idx="798">
                  <c:v>45124</c:v>
                </c:pt>
                <c:pt idx="799">
                  <c:v>45125</c:v>
                </c:pt>
                <c:pt idx="800">
                  <c:v>45126</c:v>
                </c:pt>
                <c:pt idx="801">
                  <c:v>45127</c:v>
                </c:pt>
                <c:pt idx="802">
                  <c:v>45128</c:v>
                </c:pt>
                <c:pt idx="803">
                  <c:v>45131</c:v>
                </c:pt>
                <c:pt idx="804">
                  <c:v>45132</c:v>
                </c:pt>
                <c:pt idx="805">
                  <c:v>45133</c:v>
                </c:pt>
                <c:pt idx="806">
                  <c:v>45134</c:v>
                </c:pt>
                <c:pt idx="807">
                  <c:v>45135</c:v>
                </c:pt>
                <c:pt idx="808">
                  <c:v>45138</c:v>
                </c:pt>
                <c:pt idx="809">
                  <c:v>45139</c:v>
                </c:pt>
                <c:pt idx="810">
                  <c:v>45140</c:v>
                </c:pt>
                <c:pt idx="811">
                  <c:v>45141</c:v>
                </c:pt>
                <c:pt idx="812">
                  <c:v>45142</c:v>
                </c:pt>
                <c:pt idx="813">
                  <c:v>45145</c:v>
                </c:pt>
                <c:pt idx="814">
                  <c:v>45146</c:v>
                </c:pt>
                <c:pt idx="815">
                  <c:v>45147</c:v>
                </c:pt>
                <c:pt idx="816">
                  <c:v>45148</c:v>
                </c:pt>
                <c:pt idx="817">
                  <c:v>45149</c:v>
                </c:pt>
                <c:pt idx="818">
                  <c:v>45152</c:v>
                </c:pt>
                <c:pt idx="819">
                  <c:v>45153</c:v>
                </c:pt>
                <c:pt idx="820">
                  <c:v>45154</c:v>
                </c:pt>
                <c:pt idx="821">
                  <c:v>45155</c:v>
                </c:pt>
                <c:pt idx="822">
                  <c:v>45156</c:v>
                </c:pt>
                <c:pt idx="823">
                  <c:v>45159</c:v>
                </c:pt>
                <c:pt idx="824">
                  <c:v>45160</c:v>
                </c:pt>
                <c:pt idx="825">
                  <c:v>45161</c:v>
                </c:pt>
                <c:pt idx="826">
                  <c:v>45162</c:v>
                </c:pt>
                <c:pt idx="827">
                  <c:v>45163</c:v>
                </c:pt>
                <c:pt idx="828">
                  <c:v>45167</c:v>
                </c:pt>
                <c:pt idx="829">
                  <c:v>45168</c:v>
                </c:pt>
                <c:pt idx="830">
                  <c:v>45169</c:v>
                </c:pt>
                <c:pt idx="831">
                  <c:v>45170</c:v>
                </c:pt>
                <c:pt idx="832">
                  <c:v>45174</c:v>
                </c:pt>
                <c:pt idx="833">
                  <c:v>45175</c:v>
                </c:pt>
                <c:pt idx="834">
                  <c:v>45176</c:v>
                </c:pt>
                <c:pt idx="835">
                  <c:v>45177</c:v>
                </c:pt>
                <c:pt idx="836">
                  <c:v>45180</c:v>
                </c:pt>
                <c:pt idx="837">
                  <c:v>45181</c:v>
                </c:pt>
                <c:pt idx="838">
                  <c:v>45182</c:v>
                </c:pt>
                <c:pt idx="839">
                  <c:v>45183</c:v>
                </c:pt>
                <c:pt idx="840">
                  <c:v>45184</c:v>
                </c:pt>
                <c:pt idx="841">
                  <c:v>45187</c:v>
                </c:pt>
                <c:pt idx="842">
                  <c:v>45188</c:v>
                </c:pt>
                <c:pt idx="843">
                  <c:v>45189</c:v>
                </c:pt>
                <c:pt idx="844">
                  <c:v>45190</c:v>
                </c:pt>
                <c:pt idx="845">
                  <c:v>45191</c:v>
                </c:pt>
                <c:pt idx="846">
                  <c:v>45194</c:v>
                </c:pt>
                <c:pt idx="847">
                  <c:v>45195</c:v>
                </c:pt>
                <c:pt idx="848">
                  <c:v>45196</c:v>
                </c:pt>
                <c:pt idx="849">
                  <c:v>45197</c:v>
                </c:pt>
                <c:pt idx="850">
                  <c:v>45198</c:v>
                </c:pt>
                <c:pt idx="851">
                  <c:v>45201</c:v>
                </c:pt>
                <c:pt idx="852">
                  <c:v>45202</c:v>
                </c:pt>
                <c:pt idx="853">
                  <c:v>45203</c:v>
                </c:pt>
                <c:pt idx="854">
                  <c:v>45204</c:v>
                </c:pt>
                <c:pt idx="855">
                  <c:v>45205</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45287</c:v>
                </c:pt>
                <c:pt idx="907">
                  <c:v>45288</c:v>
                </c:pt>
                <c:pt idx="908">
                  <c:v>45289</c:v>
                </c:pt>
                <c:pt idx="909">
                  <c:v>45293</c:v>
                </c:pt>
                <c:pt idx="910">
                  <c:v>45294</c:v>
                </c:pt>
                <c:pt idx="911">
                  <c:v>45295</c:v>
                </c:pt>
                <c:pt idx="912">
                  <c:v>45296</c:v>
                </c:pt>
                <c:pt idx="913">
                  <c:v>45299</c:v>
                </c:pt>
                <c:pt idx="914">
                  <c:v>45300</c:v>
                </c:pt>
                <c:pt idx="915">
                  <c:v>45301</c:v>
                </c:pt>
                <c:pt idx="916">
                  <c:v>45302</c:v>
                </c:pt>
                <c:pt idx="917">
                  <c:v>45303</c:v>
                </c:pt>
                <c:pt idx="918">
                  <c:v>45307</c:v>
                </c:pt>
                <c:pt idx="919">
                  <c:v>45308</c:v>
                </c:pt>
                <c:pt idx="920">
                  <c:v>45309</c:v>
                </c:pt>
                <c:pt idx="921">
                  <c:v>45310</c:v>
                </c:pt>
                <c:pt idx="922">
                  <c:v>45313</c:v>
                </c:pt>
                <c:pt idx="923">
                  <c:v>45314</c:v>
                </c:pt>
                <c:pt idx="924">
                  <c:v>45315</c:v>
                </c:pt>
                <c:pt idx="925">
                  <c:v>45316</c:v>
                </c:pt>
                <c:pt idx="926">
                  <c:v>45317</c:v>
                </c:pt>
                <c:pt idx="927">
                  <c:v>45320</c:v>
                </c:pt>
                <c:pt idx="928">
                  <c:v>45321</c:v>
                </c:pt>
                <c:pt idx="929">
                  <c:v>45322</c:v>
                </c:pt>
                <c:pt idx="930">
                  <c:v>45323</c:v>
                </c:pt>
                <c:pt idx="931">
                  <c:v>45324</c:v>
                </c:pt>
                <c:pt idx="932">
                  <c:v>45327</c:v>
                </c:pt>
                <c:pt idx="933">
                  <c:v>45328</c:v>
                </c:pt>
                <c:pt idx="934">
                  <c:v>45329</c:v>
                </c:pt>
                <c:pt idx="935">
                  <c:v>45330</c:v>
                </c:pt>
                <c:pt idx="936">
                  <c:v>45331</c:v>
                </c:pt>
                <c:pt idx="937">
                  <c:v>45334</c:v>
                </c:pt>
                <c:pt idx="938">
                  <c:v>45335</c:v>
                </c:pt>
                <c:pt idx="939">
                  <c:v>45336</c:v>
                </c:pt>
                <c:pt idx="940">
                  <c:v>45337</c:v>
                </c:pt>
                <c:pt idx="941">
                  <c:v>45338</c:v>
                </c:pt>
                <c:pt idx="942">
                  <c:v>45342</c:v>
                </c:pt>
                <c:pt idx="943">
                  <c:v>45343</c:v>
                </c:pt>
                <c:pt idx="944">
                  <c:v>45344</c:v>
                </c:pt>
                <c:pt idx="945">
                  <c:v>45345</c:v>
                </c:pt>
                <c:pt idx="946">
                  <c:v>45348</c:v>
                </c:pt>
                <c:pt idx="947">
                  <c:v>45349</c:v>
                </c:pt>
                <c:pt idx="948">
                  <c:v>45350</c:v>
                </c:pt>
                <c:pt idx="949">
                  <c:v>45351</c:v>
                </c:pt>
                <c:pt idx="950">
                  <c:v>45352</c:v>
                </c:pt>
                <c:pt idx="951">
                  <c:v>45355</c:v>
                </c:pt>
                <c:pt idx="952">
                  <c:v>45356</c:v>
                </c:pt>
                <c:pt idx="953">
                  <c:v>45357</c:v>
                </c:pt>
                <c:pt idx="954">
                  <c:v>45358</c:v>
                </c:pt>
                <c:pt idx="955">
                  <c:v>45359</c:v>
                </c:pt>
                <c:pt idx="956">
                  <c:v>45362</c:v>
                </c:pt>
                <c:pt idx="957">
                  <c:v>45363</c:v>
                </c:pt>
                <c:pt idx="958">
                  <c:v>45364</c:v>
                </c:pt>
                <c:pt idx="959">
                  <c:v>45365</c:v>
                </c:pt>
                <c:pt idx="960">
                  <c:v>45366</c:v>
                </c:pt>
                <c:pt idx="961">
                  <c:v>45369</c:v>
                </c:pt>
                <c:pt idx="962">
                  <c:v>45370</c:v>
                </c:pt>
                <c:pt idx="963">
                  <c:v>45371</c:v>
                </c:pt>
                <c:pt idx="964">
                  <c:v>45372</c:v>
                </c:pt>
                <c:pt idx="965">
                  <c:v>45373</c:v>
                </c:pt>
                <c:pt idx="966">
                  <c:v>45376</c:v>
                </c:pt>
                <c:pt idx="967">
                  <c:v>45377</c:v>
                </c:pt>
                <c:pt idx="968">
                  <c:v>45378</c:v>
                </c:pt>
                <c:pt idx="969">
                  <c:v>45379</c:v>
                </c:pt>
                <c:pt idx="970">
                  <c:v>45384</c:v>
                </c:pt>
                <c:pt idx="971">
                  <c:v>45385</c:v>
                </c:pt>
                <c:pt idx="972">
                  <c:v>45386</c:v>
                </c:pt>
                <c:pt idx="973">
                  <c:v>45387</c:v>
                </c:pt>
                <c:pt idx="974">
                  <c:v>45390</c:v>
                </c:pt>
                <c:pt idx="975">
                  <c:v>45391</c:v>
                </c:pt>
                <c:pt idx="976">
                  <c:v>45392</c:v>
                </c:pt>
                <c:pt idx="977">
                  <c:v>45393</c:v>
                </c:pt>
                <c:pt idx="978">
                  <c:v>45394</c:v>
                </c:pt>
                <c:pt idx="979">
                  <c:v>45397</c:v>
                </c:pt>
                <c:pt idx="980">
                  <c:v>45398</c:v>
                </c:pt>
                <c:pt idx="981">
                  <c:v>45399</c:v>
                </c:pt>
                <c:pt idx="982">
                  <c:v>45400</c:v>
                </c:pt>
                <c:pt idx="983">
                  <c:v>45401</c:v>
                </c:pt>
                <c:pt idx="984">
                  <c:v>45404</c:v>
                </c:pt>
                <c:pt idx="985">
                  <c:v>45405</c:v>
                </c:pt>
                <c:pt idx="986">
                  <c:v>45406</c:v>
                </c:pt>
                <c:pt idx="987">
                  <c:v>45407</c:v>
                </c:pt>
                <c:pt idx="988">
                  <c:v>45408</c:v>
                </c:pt>
                <c:pt idx="989">
                  <c:v>45411</c:v>
                </c:pt>
                <c:pt idx="990">
                  <c:v>45412</c:v>
                </c:pt>
                <c:pt idx="991">
                  <c:v>45414</c:v>
                </c:pt>
                <c:pt idx="992">
                  <c:v>45415</c:v>
                </c:pt>
                <c:pt idx="993">
                  <c:v>45419</c:v>
                </c:pt>
                <c:pt idx="994">
                  <c:v>45420</c:v>
                </c:pt>
                <c:pt idx="995">
                  <c:v>45421</c:v>
                </c:pt>
                <c:pt idx="996">
                  <c:v>45422</c:v>
                </c:pt>
                <c:pt idx="997">
                  <c:v>45425</c:v>
                </c:pt>
                <c:pt idx="998">
                  <c:v>45426</c:v>
                </c:pt>
                <c:pt idx="999">
                  <c:v>45427</c:v>
                </c:pt>
                <c:pt idx="1000">
                  <c:v>45428</c:v>
                </c:pt>
                <c:pt idx="1001">
                  <c:v>45429</c:v>
                </c:pt>
                <c:pt idx="1002">
                  <c:v>45432</c:v>
                </c:pt>
                <c:pt idx="1003">
                  <c:v>45433</c:v>
                </c:pt>
                <c:pt idx="1004">
                  <c:v>45434</c:v>
                </c:pt>
                <c:pt idx="1005">
                  <c:v>45435</c:v>
                </c:pt>
                <c:pt idx="1006">
                  <c:v>45436</c:v>
                </c:pt>
                <c:pt idx="1007">
                  <c:v>45440</c:v>
                </c:pt>
                <c:pt idx="1008">
                  <c:v>45441</c:v>
                </c:pt>
                <c:pt idx="1009">
                  <c:v>45442</c:v>
                </c:pt>
                <c:pt idx="1010">
                  <c:v>45443</c:v>
                </c:pt>
                <c:pt idx="1011">
                  <c:v>45446</c:v>
                </c:pt>
                <c:pt idx="1012">
                  <c:v>45447</c:v>
                </c:pt>
                <c:pt idx="1013">
                  <c:v>45448</c:v>
                </c:pt>
                <c:pt idx="1014">
                  <c:v>45449</c:v>
                </c:pt>
                <c:pt idx="1015">
                  <c:v>45450</c:v>
                </c:pt>
                <c:pt idx="1016">
                  <c:v>45453</c:v>
                </c:pt>
                <c:pt idx="1017">
                  <c:v>45454</c:v>
                </c:pt>
                <c:pt idx="1018">
                  <c:v>45455</c:v>
                </c:pt>
                <c:pt idx="1019">
                  <c:v>45456</c:v>
                </c:pt>
                <c:pt idx="1020">
                  <c:v>45457</c:v>
                </c:pt>
                <c:pt idx="1021">
                  <c:v>45460</c:v>
                </c:pt>
                <c:pt idx="1022">
                  <c:v>45461</c:v>
                </c:pt>
                <c:pt idx="1023">
                  <c:v>45463</c:v>
                </c:pt>
                <c:pt idx="1024">
                  <c:v>45464</c:v>
                </c:pt>
                <c:pt idx="1025">
                  <c:v>45467</c:v>
                </c:pt>
                <c:pt idx="1026">
                  <c:v>45468</c:v>
                </c:pt>
                <c:pt idx="1027">
                  <c:v>45469</c:v>
                </c:pt>
                <c:pt idx="1028">
                  <c:v>45470</c:v>
                </c:pt>
                <c:pt idx="1029">
                  <c:v>45471</c:v>
                </c:pt>
                <c:pt idx="1030">
                  <c:v>45474</c:v>
                </c:pt>
                <c:pt idx="1031">
                  <c:v>45475</c:v>
                </c:pt>
                <c:pt idx="1032">
                  <c:v>45476</c:v>
                </c:pt>
                <c:pt idx="1033">
                  <c:v>45478</c:v>
                </c:pt>
                <c:pt idx="1034">
                  <c:v>45481</c:v>
                </c:pt>
                <c:pt idx="1035">
                  <c:v>45482</c:v>
                </c:pt>
                <c:pt idx="1036">
                  <c:v>45483</c:v>
                </c:pt>
                <c:pt idx="1037">
                  <c:v>45484</c:v>
                </c:pt>
                <c:pt idx="1038">
                  <c:v>45485</c:v>
                </c:pt>
                <c:pt idx="1039">
                  <c:v>45488</c:v>
                </c:pt>
                <c:pt idx="1040">
                  <c:v>45489</c:v>
                </c:pt>
                <c:pt idx="1041">
                  <c:v>45490</c:v>
                </c:pt>
                <c:pt idx="1042">
                  <c:v>45491</c:v>
                </c:pt>
                <c:pt idx="1043">
                  <c:v>45492</c:v>
                </c:pt>
                <c:pt idx="1044">
                  <c:v>45495</c:v>
                </c:pt>
                <c:pt idx="1045">
                  <c:v>45496</c:v>
                </c:pt>
                <c:pt idx="1046">
                  <c:v>45497</c:v>
                </c:pt>
                <c:pt idx="1047">
                  <c:v>45498</c:v>
                </c:pt>
                <c:pt idx="1048">
                  <c:v>45499</c:v>
                </c:pt>
                <c:pt idx="1049">
                  <c:v>45502</c:v>
                </c:pt>
                <c:pt idx="1050">
                  <c:v>45503</c:v>
                </c:pt>
                <c:pt idx="1051">
                  <c:v>45504</c:v>
                </c:pt>
                <c:pt idx="1052">
                  <c:v>45505</c:v>
                </c:pt>
                <c:pt idx="1053">
                  <c:v>45506</c:v>
                </c:pt>
                <c:pt idx="1054">
                  <c:v>45509</c:v>
                </c:pt>
                <c:pt idx="1055">
                  <c:v>45510</c:v>
                </c:pt>
                <c:pt idx="1056">
                  <c:v>45511</c:v>
                </c:pt>
                <c:pt idx="1057">
                  <c:v>45512</c:v>
                </c:pt>
                <c:pt idx="1058">
                  <c:v>45513</c:v>
                </c:pt>
                <c:pt idx="1059">
                  <c:v>45516</c:v>
                </c:pt>
                <c:pt idx="1060">
                  <c:v>45517</c:v>
                </c:pt>
                <c:pt idx="1061">
                  <c:v>45518</c:v>
                </c:pt>
                <c:pt idx="1062">
                  <c:v>45519</c:v>
                </c:pt>
                <c:pt idx="1063">
                  <c:v>45520</c:v>
                </c:pt>
                <c:pt idx="1064">
                  <c:v>45523</c:v>
                </c:pt>
                <c:pt idx="1065">
                  <c:v>45524</c:v>
                </c:pt>
                <c:pt idx="1066">
                  <c:v>45525</c:v>
                </c:pt>
                <c:pt idx="1067">
                  <c:v>45526</c:v>
                </c:pt>
                <c:pt idx="1068">
                  <c:v>45527</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45653</c:v>
                </c:pt>
                <c:pt idx="1152">
                  <c:v>45656</c:v>
                </c:pt>
                <c:pt idx="1153">
                  <c:v>45657</c:v>
                </c:pt>
                <c:pt idx="1154">
                  <c:v>45659</c:v>
                </c:pt>
                <c:pt idx="1155">
                  <c:v>45660</c:v>
                </c:pt>
                <c:pt idx="1156">
                  <c:v>45663</c:v>
                </c:pt>
                <c:pt idx="1157">
                  <c:v>45664</c:v>
                </c:pt>
                <c:pt idx="1158">
                  <c:v>45665</c:v>
                </c:pt>
                <c:pt idx="1159">
                  <c:v>45667</c:v>
                </c:pt>
                <c:pt idx="1160">
                  <c:v>45670</c:v>
                </c:pt>
                <c:pt idx="1161">
                  <c:v>45671</c:v>
                </c:pt>
                <c:pt idx="1162">
                  <c:v>45672</c:v>
                </c:pt>
                <c:pt idx="1163">
                  <c:v>45673</c:v>
                </c:pt>
                <c:pt idx="1164">
                  <c:v>45674</c:v>
                </c:pt>
                <c:pt idx="1165">
                  <c:v>45678</c:v>
                </c:pt>
                <c:pt idx="1166">
                  <c:v>45679</c:v>
                </c:pt>
                <c:pt idx="1167">
                  <c:v>45680</c:v>
                </c:pt>
                <c:pt idx="1168">
                  <c:v>45681</c:v>
                </c:pt>
                <c:pt idx="1169">
                  <c:v>45684</c:v>
                </c:pt>
                <c:pt idx="1170">
                  <c:v>45685</c:v>
                </c:pt>
                <c:pt idx="1171">
                  <c:v>45686</c:v>
                </c:pt>
                <c:pt idx="1172">
                  <c:v>45687</c:v>
                </c:pt>
                <c:pt idx="1173">
                  <c:v>45688</c:v>
                </c:pt>
                <c:pt idx="1174">
                  <c:v>45691</c:v>
                </c:pt>
                <c:pt idx="1175">
                  <c:v>45692</c:v>
                </c:pt>
                <c:pt idx="1176">
                  <c:v>45693</c:v>
                </c:pt>
                <c:pt idx="1177">
                  <c:v>45694</c:v>
                </c:pt>
                <c:pt idx="1178">
                  <c:v>45695</c:v>
                </c:pt>
                <c:pt idx="1179">
                  <c:v>45698</c:v>
                </c:pt>
                <c:pt idx="1180">
                  <c:v>45699</c:v>
                </c:pt>
                <c:pt idx="1181">
                  <c:v>45700</c:v>
                </c:pt>
                <c:pt idx="1182">
                  <c:v>45701</c:v>
                </c:pt>
                <c:pt idx="1183">
                  <c:v>45702</c:v>
                </c:pt>
                <c:pt idx="1184">
                  <c:v>45706</c:v>
                </c:pt>
                <c:pt idx="1185">
                  <c:v>45707</c:v>
                </c:pt>
                <c:pt idx="1186">
                  <c:v>45708</c:v>
                </c:pt>
                <c:pt idx="1187">
                  <c:v>45709</c:v>
                </c:pt>
                <c:pt idx="1188">
                  <c:v>45712</c:v>
                </c:pt>
                <c:pt idx="1189">
                  <c:v>45714</c:v>
                </c:pt>
                <c:pt idx="1190">
                  <c:v>45715</c:v>
                </c:pt>
                <c:pt idx="1191">
                  <c:v>45716</c:v>
                </c:pt>
                <c:pt idx="1192">
                  <c:v>45719</c:v>
                </c:pt>
                <c:pt idx="1193">
                  <c:v>45720</c:v>
                </c:pt>
                <c:pt idx="1194">
                  <c:v>45721</c:v>
                </c:pt>
                <c:pt idx="1195">
                  <c:v>45722</c:v>
                </c:pt>
                <c:pt idx="1196">
                  <c:v>45723</c:v>
                </c:pt>
                <c:pt idx="1197">
                  <c:v>45726</c:v>
                </c:pt>
                <c:pt idx="1198">
                  <c:v>45727</c:v>
                </c:pt>
                <c:pt idx="1199">
                  <c:v>45728</c:v>
                </c:pt>
                <c:pt idx="1200">
                  <c:v>45729</c:v>
                </c:pt>
                <c:pt idx="1201">
                  <c:v>45730</c:v>
                </c:pt>
                <c:pt idx="1202">
                  <c:v>45733</c:v>
                </c:pt>
                <c:pt idx="1203">
                  <c:v>45734</c:v>
                </c:pt>
                <c:pt idx="1204">
                  <c:v>45735</c:v>
                </c:pt>
                <c:pt idx="1205">
                  <c:v>45736</c:v>
                </c:pt>
                <c:pt idx="1206">
                  <c:v>45737</c:v>
                </c:pt>
                <c:pt idx="1207">
                  <c:v>45740</c:v>
                </c:pt>
                <c:pt idx="1208">
                  <c:v>45743</c:v>
                </c:pt>
                <c:pt idx="1209">
                  <c:v>45744</c:v>
                </c:pt>
                <c:pt idx="1210">
                  <c:v>45749</c:v>
                </c:pt>
                <c:pt idx="1211">
                  <c:v>45750</c:v>
                </c:pt>
                <c:pt idx="1212">
                  <c:v>45751</c:v>
                </c:pt>
                <c:pt idx="1213">
                  <c:v>45755</c:v>
                </c:pt>
                <c:pt idx="1214">
                  <c:v>45756</c:v>
                </c:pt>
                <c:pt idx="1215">
                  <c:v>45757</c:v>
                </c:pt>
                <c:pt idx="1216">
                  <c:v>45758</c:v>
                </c:pt>
                <c:pt idx="1217">
                  <c:v>45761</c:v>
                </c:pt>
              </c:numCache>
            </c:numRef>
          </c:cat>
          <c:val>
            <c:numRef>
              <c:extLst>
                <c:ext xmlns:c15="http://schemas.microsoft.com/office/drawing/2012/chart" uri="{02D57815-91ED-43cb-92C2-25804820EDAC}">
                  <c15:fullRef>
                    <c15:sqref>'Figure 1.1.3'!$N$67:$N$1386</c15:sqref>
                  </c15:fullRef>
                </c:ext>
              </c:extLst>
              <c:f>'Figure 1.1.3'!$N$72:$N$1386</c:f>
              <c:numCache>
                <c:formatCode>General</c:formatCode>
                <c:ptCount val="1218"/>
                <c:pt idx="0">
                  <c:v>-0.44700000000000001</c:v>
                </c:pt>
                <c:pt idx="1">
                  <c:v>-0.42899999999999999</c:v>
                </c:pt>
                <c:pt idx="2">
                  <c:v>-0.316</c:v>
                </c:pt>
                <c:pt idx="3">
                  <c:v>-0.312</c:v>
                </c:pt>
                <c:pt idx="4">
                  <c:v>-0.35499999999999998</c:v>
                </c:pt>
                <c:pt idx="5">
                  <c:v>-0.38400000000000001</c:v>
                </c:pt>
                <c:pt idx="6">
                  <c:v>-0.47199999999999998</c:v>
                </c:pt>
                <c:pt idx="7">
                  <c:v>-0.47799999999999998</c:v>
                </c:pt>
                <c:pt idx="8">
                  <c:v>-0.47799999999999998</c:v>
                </c:pt>
                <c:pt idx="9">
                  <c:v>-0.45400000000000001</c:v>
                </c:pt>
                <c:pt idx="10">
                  <c:v>-0.48199999999999998</c:v>
                </c:pt>
                <c:pt idx="11">
                  <c:v>-0.41299999999999998</c:v>
                </c:pt>
                <c:pt idx="12">
                  <c:v>-0.42899999999999999</c:v>
                </c:pt>
                <c:pt idx="13">
                  <c:v>-0.47799999999999998</c:v>
                </c:pt>
                <c:pt idx="14">
                  <c:v>-0.45900000000000002</c:v>
                </c:pt>
                <c:pt idx="15">
                  <c:v>-0.47299999999999998</c:v>
                </c:pt>
                <c:pt idx="16">
                  <c:v>-0.499</c:v>
                </c:pt>
                <c:pt idx="17">
                  <c:v>-0.59099999999999997</c:v>
                </c:pt>
                <c:pt idx="18">
                  <c:v>-0.59099999999999997</c:v>
                </c:pt>
                <c:pt idx="19">
                  <c:v>-0.56699999999999995</c:v>
                </c:pt>
                <c:pt idx="20">
                  <c:v>-0.58299999999999996</c:v>
                </c:pt>
                <c:pt idx="21">
                  <c:v>-0.51100000000000001</c:v>
                </c:pt>
                <c:pt idx="22">
                  <c:v>-0.54900000000000004</c:v>
                </c:pt>
                <c:pt idx="23">
                  <c:v>-0.51500000000000001</c:v>
                </c:pt>
                <c:pt idx="24">
                  <c:v>-0.51100000000000001</c:v>
                </c:pt>
                <c:pt idx="25">
                  <c:v>-0.53600000000000003</c:v>
                </c:pt>
                <c:pt idx="26">
                  <c:v>-0.54700000000000004</c:v>
                </c:pt>
                <c:pt idx="27">
                  <c:v>-0.53600000000000003</c:v>
                </c:pt>
                <c:pt idx="28">
                  <c:v>-0.47</c:v>
                </c:pt>
                <c:pt idx="29">
                  <c:v>-0.46700000000000003</c:v>
                </c:pt>
                <c:pt idx="30">
                  <c:v>-0.47299999999999998</c:v>
                </c:pt>
                <c:pt idx="31">
                  <c:v>-0.499</c:v>
                </c:pt>
                <c:pt idx="32">
                  <c:v>-0.49199999999999999</c:v>
                </c:pt>
                <c:pt idx="33">
                  <c:v>-0.434</c:v>
                </c:pt>
                <c:pt idx="34">
                  <c:v>-0.41599999999999998</c:v>
                </c:pt>
                <c:pt idx="35">
                  <c:v>-0.42199999999999999</c:v>
                </c:pt>
                <c:pt idx="36">
                  <c:v>-0.45100000000000001</c:v>
                </c:pt>
                <c:pt idx="37">
                  <c:v>-0.40699999999999997</c:v>
                </c:pt>
                <c:pt idx="38">
                  <c:v>-0.41899999999999998</c:v>
                </c:pt>
                <c:pt idx="39">
                  <c:v>-0.35699999999999998</c:v>
                </c:pt>
                <c:pt idx="40">
                  <c:v>-0.32700000000000001</c:v>
                </c:pt>
                <c:pt idx="41">
                  <c:v>-0.28000000000000003</c:v>
                </c:pt>
                <c:pt idx="42">
                  <c:v>-0.32100000000000001</c:v>
                </c:pt>
                <c:pt idx="43">
                  <c:v>-0.312</c:v>
                </c:pt>
                <c:pt idx="44">
                  <c:v>-0.33500000000000002</c:v>
                </c:pt>
                <c:pt idx="45">
                  <c:v>-0.41699999999999998</c:v>
                </c:pt>
                <c:pt idx="46">
                  <c:v>-0.442</c:v>
                </c:pt>
                <c:pt idx="47">
                  <c:v>-0.45</c:v>
                </c:pt>
                <c:pt idx="48">
                  <c:v>-0.43</c:v>
                </c:pt>
                <c:pt idx="49">
                  <c:v>-0.4</c:v>
                </c:pt>
                <c:pt idx="50">
                  <c:v>-0.41399999999999998</c:v>
                </c:pt>
                <c:pt idx="51">
                  <c:v>-0.42199999999999999</c:v>
                </c:pt>
                <c:pt idx="52">
                  <c:v>-0.442</c:v>
                </c:pt>
                <c:pt idx="53">
                  <c:v>-0.41099999999999998</c:v>
                </c:pt>
                <c:pt idx="54">
                  <c:v>-0.44500000000000001</c:v>
                </c:pt>
                <c:pt idx="55">
                  <c:v>-0.47299999999999998</c:v>
                </c:pt>
                <c:pt idx="56">
                  <c:v>-0.48499999999999999</c:v>
                </c:pt>
                <c:pt idx="57">
                  <c:v>-0.47499999999999998</c:v>
                </c:pt>
                <c:pt idx="58">
                  <c:v>-0.45800000000000002</c:v>
                </c:pt>
                <c:pt idx="59">
                  <c:v>-0.39800000000000002</c:v>
                </c:pt>
                <c:pt idx="60">
                  <c:v>-0.433</c:v>
                </c:pt>
                <c:pt idx="61">
                  <c:v>-0.436</c:v>
                </c:pt>
                <c:pt idx="62">
                  <c:v>-0.432</c:v>
                </c:pt>
                <c:pt idx="63">
                  <c:v>-0.443</c:v>
                </c:pt>
                <c:pt idx="64">
                  <c:v>-0.46500000000000002</c:v>
                </c:pt>
                <c:pt idx="65">
                  <c:v>-0.47299999999999998</c:v>
                </c:pt>
                <c:pt idx="66">
                  <c:v>-0.42</c:v>
                </c:pt>
                <c:pt idx="67">
                  <c:v>-0.44800000000000001</c:v>
                </c:pt>
                <c:pt idx="68">
                  <c:v>-0.44900000000000001</c:v>
                </c:pt>
                <c:pt idx="69">
                  <c:v>-0.47099999999999997</c:v>
                </c:pt>
                <c:pt idx="70">
                  <c:v>-0.45200000000000001</c:v>
                </c:pt>
                <c:pt idx="71">
                  <c:v>-0.46500000000000002</c:v>
                </c:pt>
                <c:pt idx="72">
                  <c:v>-0.46400000000000002</c:v>
                </c:pt>
                <c:pt idx="73">
                  <c:v>-0.49399999999999999</c:v>
                </c:pt>
                <c:pt idx="74">
                  <c:v>-0.48299999999999998</c:v>
                </c:pt>
                <c:pt idx="75">
                  <c:v>-0.45</c:v>
                </c:pt>
                <c:pt idx="76">
                  <c:v>-0.495</c:v>
                </c:pt>
                <c:pt idx="77">
                  <c:v>-0.51</c:v>
                </c:pt>
                <c:pt idx="78">
                  <c:v>-0.503</c:v>
                </c:pt>
                <c:pt idx="79">
                  <c:v>-0.54400000000000004</c:v>
                </c:pt>
                <c:pt idx="80">
                  <c:v>-0.52600000000000002</c:v>
                </c:pt>
                <c:pt idx="81">
                  <c:v>-0.52500000000000002</c:v>
                </c:pt>
                <c:pt idx="82">
                  <c:v>-0.55400000000000005</c:v>
                </c:pt>
                <c:pt idx="83">
                  <c:v>-0.50900000000000001</c:v>
                </c:pt>
                <c:pt idx="84">
                  <c:v>-0.53400000000000003</c:v>
                </c:pt>
                <c:pt idx="85">
                  <c:v>-0.51200000000000001</c:v>
                </c:pt>
                <c:pt idx="86">
                  <c:v>-0.53</c:v>
                </c:pt>
                <c:pt idx="87">
                  <c:v>-0.48</c:v>
                </c:pt>
                <c:pt idx="88">
                  <c:v>-0.45100000000000001</c:v>
                </c:pt>
                <c:pt idx="89">
                  <c:v>-0.41499999999999998</c:v>
                </c:pt>
                <c:pt idx="90">
                  <c:v>-0.42499999999999999</c:v>
                </c:pt>
                <c:pt idx="91">
                  <c:v>-0.45500000000000002</c:v>
                </c:pt>
                <c:pt idx="92">
                  <c:v>-0.46500000000000002</c:v>
                </c:pt>
                <c:pt idx="93">
                  <c:v>-0.47599999999999998</c:v>
                </c:pt>
                <c:pt idx="94">
                  <c:v>-0.499</c:v>
                </c:pt>
                <c:pt idx="95">
                  <c:v>-0.51</c:v>
                </c:pt>
                <c:pt idx="96">
                  <c:v>-0.49399999999999999</c:v>
                </c:pt>
                <c:pt idx="97">
                  <c:v>-0.435</c:v>
                </c:pt>
                <c:pt idx="98">
                  <c:v>-0.41899999999999998</c:v>
                </c:pt>
                <c:pt idx="99">
                  <c:v>-0.40899999999999997</c:v>
                </c:pt>
                <c:pt idx="100">
                  <c:v>-0.41099999999999998</c:v>
                </c:pt>
                <c:pt idx="101">
                  <c:v>-0.42099999999999999</c:v>
                </c:pt>
                <c:pt idx="102">
                  <c:v>-0.47699999999999998</c:v>
                </c:pt>
                <c:pt idx="103">
                  <c:v>-0.49099999999999999</c:v>
                </c:pt>
                <c:pt idx="104">
                  <c:v>-0.47499999999999998</c:v>
                </c:pt>
                <c:pt idx="105">
                  <c:v>-0.497</c:v>
                </c:pt>
                <c:pt idx="106">
                  <c:v>-0.46500000000000002</c:v>
                </c:pt>
                <c:pt idx="107">
                  <c:v>-0.435</c:v>
                </c:pt>
                <c:pt idx="108">
                  <c:v>-0.48199999999999998</c:v>
                </c:pt>
                <c:pt idx="109">
                  <c:v>-0.48299999999999998</c:v>
                </c:pt>
                <c:pt idx="110">
                  <c:v>-0.48099999999999998</c:v>
                </c:pt>
                <c:pt idx="111">
                  <c:v>-0.48599999999999999</c:v>
                </c:pt>
                <c:pt idx="112">
                  <c:v>-0.49299999999999999</c:v>
                </c:pt>
                <c:pt idx="113">
                  <c:v>-0.48799999999999999</c:v>
                </c:pt>
                <c:pt idx="114">
                  <c:v>-0.53100000000000003</c:v>
                </c:pt>
                <c:pt idx="115">
                  <c:v>-0.50700000000000001</c:v>
                </c:pt>
                <c:pt idx="116">
                  <c:v>-0.50700000000000001</c:v>
                </c:pt>
                <c:pt idx="117">
                  <c:v>-0.503</c:v>
                </c:pt>
                <c:pt idx="118">
                  <c:v>-0.53100000000000003</c:v>
                </c:pt>
                <c:pt idx="119">
                  <c:v>-0.52900000000000003</c:v>
                </c:pt>
                <c:pt idx="120">
                  <c:v>-0.54800000000000004</c:v>
                </c:pt>
                <c:pt idx="121">
                  <c:v>-0.52400000000000002</c:v>
                </c:pt>
                <c:pt idx="122">
                  <c:v>-0.53700000000000003</c:v>
                </c:pt>
                <c:pt idx="123">
                  <c:v>-0.53900000000000003</c:v>
                </c:pt>
                <c:pt idx="124">
                  <c:v>-0.51100000000000001</c:v>
                </c:pt>
                <c:pt idx="125">
                  <c:v>-0.51</c:v>
                </c:pt>
                <c:pt idx="126">
                  <c:v>-0.496</c:v>
                </c:pt>
                <c:pt idx="127">
                  <c:v>-0.52600000000000002</c:v>
                </c:pt>
                <c:pt idx="128">
                  <c:v>-0.52900000000000003</c:v>
                </c:pt>
                <c:pt idx="129">
                  <c:v>-0.55800000000000005</c:v>
                </c:pt>
                <c:pt idx="130">
                  <c:v>-0.58399999999999996</c:v>
                </c:pt>
                <c:pt idx="131">
                  <c:v>-0.61299999999999999</c:v>
                </c:pt>
                <c:pt idx="132">
                  <c:v>-0.623</c:v>
                </c:pt>
                <c:pt idx="133">
                  <c:v>-0.63</c:v>
                </c:pt>
                <c:pt idx="134">
                  <c:v>-0.60799999999999998</c:v>
                </c:pt>
                <c:pt idx="135">
                  <c:v>-0.59099999999999997</c:v>
                </c:pt>
                <c:pt idx="136">
                  <c:v>-0.56999999999999995</c:v>
                </c:pt>
                <c:pt idx="137">
                  <c:v>-0.57899999999999996</c:v>
                </c:pt>
                <c:pt idx="138">
                  <c:v>-0.58199999999999996</c:v>
                </c:pt>
                <c:pt idx="139">
                  <c:v>-0.61699999999999999</c:v>
                </c:pt>
                <c:pt idx="140">
                  <c:v>-0.629</c:v>
                </c:pt>
                <c:pt idx="141">
                  <c:v>-0.64</c:v>
                </c:pt>
                <c:pt idx="142">
                  <c:v>-0.628</c:v>
                </c:pt>
                <c:pt idx="143">
                  <c:v>-0.64100000000000001</c:v>
                </c:pt>
                <c:pt idx="144">
                  <c:v>-0.621</c:v>
                </c:pt>
                <c:pt idx="145">
                  <c:v>-0.64100000000000001</c:v>
                </c:pt>
                <c:pt idx="146">
                  <c:v>-0.63900000000000001</c:v>
                </c:pt>
                <c:pt idx="147">
                  <c:v>-0.622</c:v>
                </c:pt>
                <c:pt idx="148">
                  <c:v>-0.51200000000000001</c:v>
                </c:pt>
                <c:pt idx="149">
                  <c:v>-0.48699999999999999</c:v>
                </c:pt>
                <c:pt idx="150">
                  <c:v>-0.53900000000000003</c:v>
                </c:pt>
                <c:pt idx="151">
                  <c:v>-0.55100000000000005</c:v>
                </c:pt>
                <c:pt idx="152">
                  <c:v>-0.54700000000000004</c:v>
                </c:pt>
                <c:pt idx="153">
                  <c:v>-0.56399999999999995</c:v>
                </c:pt>
                <c:pt idx="154">
                  <c:v>-0.55600000000000005</c:v>
                </c:pt>
                <c:pt idx="155">
                  <c:v>-0.57199999999999995</c:v>
                </c:pt>
                <c:pt idx="156">
                  <c:v>-0.58499999999999996</c:v>
                </c:pt>
                <c:pt idx="157">
                  <c:v>-0.58299999999999996</c:v>
                </c:pt>
                <c:pt idx="158">
                  <c:v>-0.56499999999999995</c:v>
                </c:pt>
                <c:pt idx="159">
                  <c:v>-0.56899999999999995</c:v>
                </c:pt>
                <c:pt idx="160">
                  <c:v>-0.59</c:v>
                </c:pt>
                <c:pt idx="161">
                  <c:v>-0.57299999999999995</c:v>
                </c:pt>
                <c:pt idx="162">
                  <c:v>-0.53100000000000003</c:v>
                </c:pt>
                <c:pt idx="163">
                  <c:v>-0.52200000000000002</c:v>
                </c:pt>
                <c:pt idx="164">
                  <c:v>-0.55800000000000005</c:v>
                </c:pt>
                <c:pt idx="165">
                  <c:v>-0.55000000000000004</c:v>
                </c:pt>
                <c:pt idx="166">
                  <c:v>-0.58399999999999996</c:v>
                </c:pt>
                <c:pt idx="167">
                  <c:v>-0.60799999999999998</c:v>
                </c:pt>
                <c:pt idx="168">
                  <c:v>-0.60699999999999998</c:v>
                </c:pt>
                <c:pt idx="169">
                  <c:v>-0.60599999999999998</c:v>
                </c:pt>
                <c:pt idx="170">
                  <c:v>-0.63900000000000001</c:v>
                </c:pt>
                <c:pt idx="171">
                  <c:v>-0.623</c:v>
                </c:pt>
                <c:pt idx="172">
                  <c:v>-0.61399999999999999</c:v>
                </c:pt>
                <c:pt idx="173">
                  <c:v>-0.56999999999999995</c:v>
                </c:pt>
                <c:pt idx="174">
                  <c:v>-0.57399999999999995</c:v>
                </c:pt>
                <c:pt idx="175">
                  <c:v>-0.57699999999999996</c:v>
                </c:pt>
                <c:pt idx="176">
                  <c:v>-0.58399999999999996</c:v>
                </c:pt>
                <c:pt idx="177">
                  <c:v>-0.59799999999999998</c:v>
                </c:pt>
                <c:pt idx="178">
                  <c:v>-0.55200000000000005</c:v>
                </c:pt>
                <c:pt idx="179">
                  <c:v>-0.55200000000000005</c:v>
                </c:pt>
                <c:pt idx="180">
                  <c:v>-0.57799999999999996</c:v>
                </c:pt>
                <c:pt idx="181">
                  <c:v>-0.57499999999999996</c:v>
                </c:pt>
                <c:pt idx="182">
                  <c:v>-0.57499999999999996</c:v>
                </c:pt>
                <c:pt idx="183">
                  <c:v>-0.52500000000000002</c:v>
                </c:pt>
                <c:pt idx="184">
                  <c:v>-0.52800000000000002</c:v>
                </c:pt>
                <c:pt idx="185">
                  <c:v>-0.52400000000000002</c:v>
                </c:pt>
                <c:pt idx="186">
                  <c:v>-0.5</c:v>
                </c:pt>
                <c:pt idx="187">
                  <c:v>-0.47</c:v>
                </c:pt>
                <c:pt idx="188">
                  <c:v>-0.52400000000000002</c:v>
                </c:pt>
                <c:pt idx="189">
                  <c:v>-0.55100000000000005</c:v>
                </c:pt>
                <c:pt idx="190">
                  <c:v>-0.54400000000000004</c:v>
                </c:pt>
                <c:pt idx="191">
                  <c:v>-0.52900000000000003</c:v>
                </c:pt>
                <c:pt idx="192">
                  <c:v>-0.53</c:v>
                </c:pt>
                <c:pt idx="193">
                  <c:v>-0.498</c:v>
                </c:pt>
                <c:pt idx="194">
                  <c:v>-0.51500000000000001</c:v>
                </c:pt>
                <c:pt idx="195">
                  <c:v>-0.55200000000000005</c:v>
                </c:pt>
                <c:pt idx="196">
                  <c:v>-0.53600000000000003</c:v>
                </c:pt>
                <c:pt idx="197">
                  <c:v>-0.54900000000000004</c:v>
                </c:pt>
                <c:pt idx="198">
                  <c:v>-0.54100000000000004</c:v>
                </c:pt>
                <c:pt idx="199">
                  <c:v>-0.52</c:v>
                </c:pt>
                <c:pt idx="200">
                  <c:v>-0.51800000000000002</c:v>
                </c:pt>
                <c:pt idx="201">
                  <c:v>-0.49199999999999999</c:v>
                </c:pt>
                <c:pt idx="202">
                  <c:v>-0.46700000000000003</c:v>
                </c:pt>
                <c:pt idx="203">
                  <c:v>-0.45600000000000002</c:v>
                </c:pt>
                <c:pt idx="204">
                  <c:v>-0.44900000000000001</c:v>
                </c:pt>
                <c:pt idx="205">
                  <c:v>-0.44800000000000001</c:v>
                </c:pt>
                <c:pt idx="206">
                  <c:v>-0.44800000000000001</c:v>
                </c:pt>
                <c:pt idx="207">
                  <c:v>-0.439</c:v>
                </c:pt>
                <c:pt idx="208">
                  <c:v>-0.46100000000000002</c:v>
                </c:pt>
                <c:pt idx="209">
                  <c:v>-0.43</c:v>
                </c:pt>
                <c:pt idx="210">
                  <c:v>-0.35</c:v>
                </c:pt>
                <c:pt idx="211">
                  <c:v>-0.37</c:v>
                </c:pt>
                <c:pt idx="212">
                  <c:v>-0.34899999999999998</c:v>
                </c:pt>
                <c:pt idx="213">
                  <c:v>-0.309</c:v>
                </c:pt>
                <c:pt idx="214">
                  <c:v>-0.34100000000000003</c:v>
                </c:pt>
                <c:pt idx="215">
                  <c:v>-0.318</c:v>
                </c:pt>
                <c:pt idx="216">
                  <c:v>-0.307</c:v>
                </c:pt>
                <c:pt idx="217">
                  <c:v>-0.23400000000000001</c:v>
                </c:pt>
                <c:pt idx="218">
                  <c:v>-0.26300000000000001</c:v>
                </c:pt>
                <c:pt idx="219">
                  <c:v>-0.33700000000000002</c:v>
                </c:pt>
                <c:pt idx="220">
                  <c:v>-0.35499999999999998</c:v>
                </c:pt>
                <c:pt idx="221">
                  <c:v>-0.28999999999999998</c:v>
                </c:pt>
                <c:pt idx="222">
                  <c:v>-0.315</c:v>
                </c:pt>
                <c:pt idx="223">
                  <c:v>-0.30399999999999999</c:v>
                </c:pt>
                <c:pt idx="224">
                  <c:v>-0.27900000000000003</c:v>
                </c:pt>
                <c:pt idx="225">
                  <c:v>-0.30199999999999999</c:v>
                </c:pt>
                <c:pt idx="226">
                  <c:v>-0.316</c:v>
                </c:pt>
                <c:pt idx="227">
                  <c:v>-0.33500000000000002</c:v>
                </c:pt>
                <c:pt idx="228">
                  <c:v>-0.307</c:v>
                </c:pt>
                <c:pt idx="229">
                  <c:v>-0.33600000000000002</c:v>
                </c:pt>
                <c:pt idx="230">
                  <c:v>-0.33900000000000002</c:v>
                </c:pt>
                <c:pt idx="231">
                  <c:v>-0.29299999999999998</c:v>
                </c:pt>
                <c:pt idx="232">
                  <c:v>-0.26600000000000001</c:v>
                </c:pt>
                <c:pt idx="233">
                  <c:v>-0.29599999999999999</c:v>
                </c:pt>
                <c:pt idx="234">
                  <c:v>-0.314</c:v>
                </c:pt>
                <c:pt idx="235">
                  <c:v>-0.34399999999999997</c:v>
                </c:pt>
                <c:pt idx="236">
                  <c:v>-0.35499999999999998</c:v>
                </c:pt>
                <c:pt idx="237">
                  <c:v>-0.38600000000000001</c:v>
                </c:pt>
                <c:pt idx="238">
                  <c:v>-0.34899999999999998</c:v>
                </c:pt>
                <c:pt idx="239">
                  <c:v>-0.32100000000000001</c:v>
                </c:pt>
                <c:pt idx="240">
                  <c:v>-0.28899999999999998</c:v>
                </c:pt>
                <c:pt idx="241">
                  <c:v>-0.29399999999999998</c:v>
                </c:pt>
                <c:pt idx="242">
                  <c:v>-0.33</c:v>
                </c:pt>
                <c:pt idx="243">
                  <c:v>-0.317</c:v>
                </c:pt>
                <c:pt idx="244">
                  <c:v>-0.32600000000000001</c:v>
                </c:pt>
                <c:pt idx="245">
                  <c:v>-0.33700000000000002</c:v>
                </c:pt>
                <c:pt idx="246">
                  <c:v>-0.30499999999999999</c:v>
                </c:pt>
                <c:pt idx="247">
                  <c:v>-0.29699999999999999</c:v>
                </c:pt>
                <c:pt idx="248">
                  <c:v>-0.29299999999999998</c:v>
                </c:pt>
                <c:pt idx="249">
                  <c:v>-0.26100000000000001</c:v>
                </c:pt>
                <c:pt idx="250">
                  <c:v>-0.29299999999999998</c:v>
                </c:pt>
                <c:pt idx="251">
                  <c:v>-0.26500000000000001</c:v>
                </c:pt>
                <c:pt idx="252">
                  <c:v>-0.23599999999999999</c:v>
                </c:pt>
                <c:pt idx="253">
                  <c:v>-0.26400000000000001</c:v>
                </c:pt>
                <c:pt idx="254">
                  <c:v>-0.26400000000000001</c:v>
                </c:pt>
                <c:pt idx="255">
                  <c:v>-0.255</c:v>
                </c:pt>
                <c:pt idx="256">
                  <c:v>-0.26100000000000001</c:v>
                </c:pt>
                <c:pt idx="257">
                  <c:v>-0.255</c:v>
                </c:pt>
                <c:pt idx="258">
                  <c:v>-0.251</c:v>
                </c:pt>
                <c:pt idx="259">
                  <c:v>-0.23300000000000001</c:v>
                </c:pt>
                <c:pt idx="260">
                  <c:v>-0.19500000000000001</c:v>
                </c:pt>
                <c:pt idx="261">
                  <c:v>-0.20300000000000001</c:v>
                </c:pt>
                <c:pt idx="262">
                  <c:v>-0.24</c:v>
                </c:pt>
                <c:pt idx="263">
                  <c:v>-0.22900000000000001</c:v>
                </c:pt>
                <c:pt idx="264">
                  <c:v>-0.22700000000000001</c:v>
                </c:pt>
                <c:pt idx="265">
                  <c:v>-0.217</c:v>
                </c:pt>
                <c:pt idx="266">
                  <c:v>-0.214</c:v>
                </c:pt>
                <c:pt idx="267">
                  <c:v>-0.16300000000000001</c:v>
                </c:pt>
                <c:pt idx="268">
                  <c:v>-0.126</c:v>
                </c:pt>
                <c:pt idx="269">
                  <c:v>-0.122</c:v>
                </c:pt>
                <c:pt idx="270">
                  <c:v>-0.13200000000000001</c:v>
                </c:pt>
                <c:pt idx="271">
                  <c:v>-0.11700000000000001</c:v>
                </c:pt>
                <c:pt idx="272">
                  <c:v>-0.105</c:v>
                </c:pt>
                <c:pt idx="273">
                  <c:v>-0.112</c:v>
                </c:pt>
                <c:pt idx="274">
                  <c:v>-0.112</c:v>
                </c:pt>
                <c:pt idx="275">
                  <c:v>-0.13100000000000001</c:v>
                </c:pt>
                <c:pt idx="276">
                  <c:v>-0.14199999999999999</c:v>
                </c:pt>
                <c:pt idx="277">
                  <c:v>-0.16900000000000001</c:v>
                </c:pt>
                <c:pt idx="278">
                  <c:v>-0.20799999999999999</c:v>
                </c:pt>
                <c:pt idx="279">
                  <c:v>-0.17399999999999999</c:v>
                </c:pt>
                <c:pt idx="280">
                  <c:v>-0.184</c:v>
                </c:pt>
                <c:pt idx="281">
                  <c:v>-0.18</c:v>
                </c:pt>
                <c:pt idx="282">
                  <c:v>-0.2</c:v>
                </c:pt>
                <c:pt idx="283">
                  <c:v>-0.185</c:v>
                </c:pt>
                <c:pt idx="284">
                  <c:v>-0.214</c:v>
                </c:pt>
                <c:pt idx="285">
                  <c:v>-0.2</c:v>
                </c:pt>
                <c:pt idx="286">
                  <c:v>-0.22600000000000001</c:v>
                </c:pt>
                <c:pt idx="287">
                  <c:v>-0.245</c:v>
                </c:pt>
                <c:pt idx="288">
                  <c:v>-0.25700000000000001</c:v>
                </c:pt>
                <c:pt idx="289">
                  <c:v>-0.27500000000000002</c:v>
                </c:pt>
                <c:pt idx="290">
                  <c:v>-0.253</c:v>
                </c:pt>
                <c:pt idx="291">
                  <c:v>-0.23300000000000001</c:v>
                </c:pt>
                <c:pt idx="292">
                  <c:v>-0.20499999999999999</c:v>
                </c:pt>
                <c:pt idx="293">
                  <c:v>-0.19900000000000001</c:v>
                </c:pt>
                <c:pt idx="294">
                  <c:v>-0.20499999999999999</c:v>
                </c:pt>
                <c:pt idx="295">
                  <c:v>-0.17499999999999999</c:v>
                </c:pt>
                <c:pt idx="296">
                  <c:v>-0.16600000000000001</c:v>
                </c:pt>
                <c:pt idx="297">
                  <c:v>-0.18</c:v>
                </c:pt>
                <c:pt idx="298">
                  <c:v>-0.191</c:v>
                </c:pt>
                <c:pt idx="299">
                  <c:v>-0.158</c:v>
                </c:pt>
                <c:pt idx="300">
                  <c:v>-0.192</c:v>
                </c:pt>
                <c:pt idx="301">
                  <c:v>-0.17199999999999999</c:v>
                </c:pt>
                <c:pt idx="302">
                  <c:v>-0.21</c:v>
                </c:pt>
                <c:pt idx="303">
                  <c:v>-0.20300000000000001</c:v>
                </c:pt>
                <c:pt idx="304">
                  <c:v>-0.23699999999999999</c:v>
                </c:pt>
                <c:pt idx="305">
                  <c:v>-0.27</c:v>
                </c:pt>
                <c:pt idx="306">
                  <c:v>-0.30099999999999999</c:v>
                </c:pt>
                <c:pt idx="307">
                  <c:v>-0.309</c:v>
                </c:pt>
                <c:pt idx="308">
                  <c:v>-0.29499999999999998</c:v>
                </c:pt>
                <c:pt idx="309">
                  <c:v>-0.29699999999999999</c:v>
                </c:pt>
                <c:pt idx="310">
                  <c:v>-0.29699999999999999</c:v>
                </c:pt>
                <c:pt idx="311">
                  <c:v>-0.32200000000000001</c:v>
                </c:pt>
                <c:pt idx="312">
                  <c:v>-0.33600000000000002</c:v>
                </c:pt>
                <c:pt idx="313">
                  <c:v>-0.35599999999999998</c:v>
                </c:pt>
                <c:pt idx="314">
                  <c:v>-0.38800000000000001</c:v>
                </c:pt>
                <c:pt idx="315">
                  <c:v>-0.41299999999999998</c:v>
                </c:pt>
                <c:pt idx="316">
                  <c:v>-0.39700000000000002</c:v>
                </c:pt>
                <c:pt idx="317">
                  <c:v>-0.42799999999999999</c:v>
                </c:pt>
                <c:pt idx="318">
                  <c:v>-0.42199999999999999</c:v>
                </c:pt>
                <c:pt idx="319">
                  <c:v>-0.42</c:v>
                </c:pt>
                <c:pt idx="320">
                  <c:v>-0.44400000000000001</c:v>
                </c:pt>
                <c:pt idx="321">
                  <c:v>-0.45200000000000001</c:v>
                </c:pt>
                <c:pt idx="322">
                  <c:v>-0.45200000000000001</c:v>
                </c:pt>
                <c:pt idx="323">
                  <c:v>-0.46300000000000002</c:v>
                </c:pt>
                <c:pt idx="324">
                  <c:v>-0.48899999999999999</c:v>
                </c:pt>
                <c:pt idx="325">
                  <c:v>-0.48399999999999999</c:v>
                </c:pt>
                <c:pt idx="326">
                  <c:v>-0.503</c:v>
                </c:pt>
                <c:pt idx="327">
                  <c:v>-0.501</c:v>
                </c:pt>
                <c:pt idx="328">
                  <c:v>-0.45800000000000002</c:v>
                </c:pt>
                <c:pt idx="329">
                  <c:v>-0.46200000000000002</c:v>
                </c:pt>
                <c:pt idx="330">
                  <c:v>-0.45900000000000002</c:v>
                </c:pt>
                <c:pt idx="331">
                  <c:v>-0.46700000000000003</c:v>
                </c:pt>
                <c:pt idx="332">
                  <c:v>-0.46200000000000002</c:v>
                </c:pt>
                <c:pt idx="333">
                  <c:v>-0.47</c:v>
                </c:pt>
                <c:pt idx="334">
                  <c:v>-0.47099999999999997</c:v>
                </c:pt>
                <c:pt idx="335">
                  <c:v>-0.47299999999999998</c:v>
                </c:pt>
                <c:pt idx="336">
                  <c:v>-0.48399999999999999</c:v>
                </c:pt>
                <c:pt idx="337">
                  <c:v>-0.49199999999999999</c:v>
                </c:pt>
                <c:pt idx="338">
                  <c:v>-0.497</c:v>
                </c:pt>
                <c:pt idx="339">
                  <c:v>-0.48299999999999998</c:v>
                </c:pt>
                <c:pt idx="340">
                  <c:v>-0.48</c:v>
                </c:pt>
                <c:pt idx="341">
                  <c:v>-0.42499999999999999</c:v>
                </c:pt>
                <c:pt idx="342">
                  <c:v>-0.40899999999999997</c:v>
                </c:pt>
                <c:pt idx="343">
                  <c:v>-0.42699999999999999</c:v>
                </c:pt>
                <c:pt idx="344">
                  <c:v>-0.38600000000000001</c:v>
                </c:pt>
                <c:pt idx="345">
                  <c:v>-0.376</c:v>
                </c:pt>
                <c:pt idx="346">
                  <c:v>-0.38700000000000001</c:v>
                </c:pt>
                <c:pt idx="347">
                  <c:v>-0.36399999999999999</c:v>
                </c:pt>
                <c:pt idx="348">
                  <c:v>-0.32500000000000001</c:v>
                </c:pt>
                <c:pt idx="349">
                  <c:v>-0.32500000000000001</c:v>
                </c:pt>
                <c:pt idx="350">
                  <c:v>-0.36299999999999999</c:v>
                </c:pt>
                <c:pt idx="351">
                  <c:v>-0.33300000000000002</c:v>
                </c:pt>
                <c:pt idx="352">
                  <c:v>-0.33300000000000002</c:v>
                </c:pt>
                <c:pt idx="353">
                  <c:v>-0.34200000000000003</c:v>
                </c:pt>
                <c:pt idx="354">
                  <c:v>-0.308</c:v>
                </c:pt>
                <c:pt idx="355">
                  <c:v>-0.30399999999999999</c:v>
                </c:pt>
                <c:pt idx="356">
                  <c:v>-0.28199999999999997</c:v>
                </c:pt>
                <c:pt idx="357">
                  <c:v>-0.32200000000000001</c:v>
                </c:pt>
                <c:pt idx="358">
                  <c:v>-0.32</c:v>
                </c:pt>
                <c:pt idx="359">
                  <c:v>-0.32600000000000001</c:v>
                </c:pt>
                <c:pt idx="360">
                  <c:v>-0.26</c:v>
                </c:pt>
                <c:pt idx="361">
                  <c:v>-0.23</c:v>
                </c:pt>
                <c:pt idx="362">
                  <c:v>-0.22500000000000001</c:v>
                </c:pt>
                <c:pt idx="363">
                  <c:v>-0.20100000000000001</c:v>
                </c:pt>
                <c:pt idx="364">
                  <c:v>-0.214</c:v>
                </c:pt>
                <c:pt idx="365">
                  <c:v>-0.20100000000000001</c:v>
                </c:pt>
                <c:pt idx="366">
                  <c:v>-0.22700000000000001</c:v>
                </c:pt>
                <c:pt idx="367">
                  <c:v>-0.216</c:v>
                </c:pt>
                <c:pt idx="368">
                  <c:v>-0.19</c:v>
                </c:pt>
                <c:pt idx="369">
                  <c:v>-0.184</c:v>
                </c:pt>
                <c:pt idx="370">
                  <c:v>-0.187</c:v>
                </c:pt>
                <c:pt idx="371">
                  <c:v>-0.153</c:v>
                </c:pt>
                <c:pt idx="372">
                  <c:v>-8.7999999999999995E-2</c:v>
                </c:pt>
                <c:pt idx="373">
                  <c:v>-0.13</c:v>
                </c:pt>
                <c:pt idx="374">
                  <c:v>-0.193</c:v>
                </c:pt>
                <c:pt idx="375">
                  <c:v>-0.17100000000000001</c:v>
                </c:pt>
                <c:pt idx="376">
                  <c:v>-0.15</c:v>
                </c:pt>
                <c:pt idx="377">
                  <c:v>-0.109</c:v>
                </c:pt>
                <c:pt idx="378">
                  <c:v>-0.129</c:v>
                </c:pt>
                <c:pt idx="379">
                  <c:v>-0.10299999999999999</c:v>
                </c:pt>
                <c:pt idx="380">
                  <c:v>-0.109</c:v>
                </c:pt>
                <c:pt idx="381">
                  <c:v>-0.11700000000000001</c:v>
                </c:pt>
                <c:pt idx="382">
                  <c:v>-0.121</c:v>
                </c:pt>
                <c:pt idx="383">
                  <c:v>-0.18099999999999999</c:v>
                </c:pt>
                <c:pt idx="384">
                  <c:v>-0.13900000000000001</c:v>
                </c:pt>
                <c:pt idx="385">
                  <c:v>-0.108</c:v>
                </c:pt>
                <c:pt idx="386">
                  <c:v>-0.105</c:v>
                </c:pt>
                <c:pt idx="387">
                  <c:v>-0.16800000000000001</c:v>
                </c:pt>
                <c:pt idx="388">
                  <c:v>-0.17199999999999999</c:v>
                </c:pt>
                <c:pt idx="389">
                  <c:v>-0.22900000000000001</c:v>
                </c:pt>
                <c:pt idx="390">
                  <c:v>-0.28499999999999998</c:v>
                </c:pt>
                <c:pt idx="391">
                  <c:v>-0.247</c:v>
                </c:pt>
                <c:pt idx="392">
                  <c:v>-0.30199999999999999</c:v>
                </c:pt>
                <c:pt idx="393">
                  <c:v>-0.252</c:v>
                </c:pt>
                <c:pt idx="394">
                  <c:v>-0.26200000000000001</c:v>
                </c:pt>
                <c:pt idx="395">
                  <c:v>-0.23200000000000001</c:v>
                </c:pt>
                <c:pt idx="396">
                  <c:v>-0.246</c:v>
                </c:pt>
                <c:pt idx="397">
                  <c:v>-0.249</c:v>
                </c:pt>
                <c:pt idx="398">
                  <c:v>-0.28000000000000003</c:v>
                </c:pt>
                <c:pt idx="399">
                  <c:v>-0.34599999999999997</c:v>
                </c:pt>
                <c:pt idx="400">
                  <c:v>-0.30599999999999999</c:v>
                </c:pt>
                <c:pt idx="401">
                  <c:v>-0.224</c:v>
                </c:pt>
                <c:pt idx="402">
                  <c:v>-0.23200000000000001</c:v>
                </c:pt>
                <c:pt idx="403">
                  <c:v>-0.34100000000000003</c:v>
                </c:pt>
                <c:pt idx="404">
                  <c:v>-0.32200000000000001</c:v>
                </c:pt>
                <c:pt idx="405">
                  <c:v>-0.35299999999999998</c:v>
                </c:pt>
                <c:pt idx="406">
                  <c:v>-0.34799999999999998</c:v>
                </c:pt>
                <c:pt idx="407">
                  <c:v>-0.375</c:v>
                </c:pt>
                <c:pt idx="408">
                  <c:v>-0.39300000000000002</c:v>
                </c:pt>
                <c:pt idx="409">
                  <c:v>-0.39400000000000002</c:v>
                </c:pt>
                <c:pt idx="410">
                  <c:v>-0.38</c:v>
                </c:pt>
                <c:pt idx="411">
                  <c:v>-0.317</c:v>
                </c:pt>
                <c:pt idx="412">
                  <c:v>-0.35899999999999999</c:v>
                </c:pt>
                <c:pt idx="413">
                  <c:v>-0.35199999999999998</c:v>
                </c:pt>
                <c:pt idx="414">
                  <c:v>-0.38600000000000001</c:v>
                </c:pt>
                <c:pt idx="415">
                  <c:v>-0.373</c:v>
                </c:pt>
                <c:pt idx="416">
                  <c:v>-0.36699999999999999</c:v>
                </c:pt>
                <c:pt idx="417">
                  <c:v>-0.35599999999999998</c:v>
                </c:pt>
                <c:pt idx="418">
                  <c:v>-0.38500000000000001</c:v>
                </c:pt>
                <c:pt idx="419">
                  <c:v>-0.375</c:v>
                </c:pt>
                <c:pt idx="420">
                  <c:v>-0.313</c:v>
                </c:pt>
                <c:pt idx="421">
                  <c:v>-0.29699999999999999</c:v>
                </c:pt>
                <c:pt idx="422">
                  <c:v>-0.25700000000000001</c:v>
                </c:pt>
                <c:pt idx="423">
                  <c:v>-0.192</c:v>
                </c:pt>
                <c:pt idx="424">
                  <c:v>-0.186</c:v>
                </c:pt>
                <c:pt idx="425">
                  <c:v>-0.186</c:v>
                </c:pt>
                <c:pt idx="426">
                  <c:v>-0.127</c:v>
                </c:pt>
                <c:pt idx="427">
                  <c:v>-8.8999999999999996E-2</c:v>
                </c:pt>
                <c:pt idx="428">
                  <c:v>-6.6000000000000003E-2</c:v>
                </c:pt>
                <c:pt idx="429">
                  <c:v>-4.7E-2</c:v>
                </c:pt>
                <c:pt idx="430">
                  <c:v>-3.7999999999999999E-2</c:v>
                </c:pt>
                <c:pt idx="431">
                  <c:v>-3.1E-2</c:v>
                </c:pt>
                <c:pt idx="432">
                  <c:v>-6.3E-2</c:v>
                </c:pt>
                <c:pt idx="433">
                  <c:v>-9.4E-2</c:v>
                </c:pt>
                <c:pt idx="434">
                  <c:v>-0.05</c:v>
                </c:pt>
                <c:pt idx="435">
                  <c:v>-2.3E-2</c:v>
                </c:pt>
                <c:pt idx="436">
                  <c:v>-1.4999999999999999E-2</c:v>
                </c:pt>
                <c:pt idx="437">
                  <c:v>-2.9000000000000001E-2</c:v>
                </c:pt>
                <c:pt idx="438">
                  <c:v>-6.8000000000000005E-2</c:v>
                </c:pt>
                <c:pt idx="439">
                  <c:v>-0.11</c:v>
                </c:pt>
                <c:pt idx="440">
                  <c:v>-8.4000000000000005E-2</c:v>
                </c:pt>
                <c:pt idx="441">
                  <c:v>-7.8E-2</c:v>
                </c:pt>
                <c:pt idx="442">
                  <c:v>-6.2E-2</c:v>
                </c:pt>
                <c:pt idx="443">
                  <c:v>-4.8000000000000001E-2</c:v>
                </c:pt>
                <c:pt idx="444">
                  <c:v>7.0000000000000001E-3</c:v>
                </c:pt>
                <c:pt idx="445">
                  <c:v>3.2000000000000001E-2</c:v>
                </c:pt>
                <c:pt idx="446">
                  <c:v>3.5999999999999997E-2</c:v>
                </c:pt>
                <c:pt idx="447">
                  <c:v>0.13600000000000001</c:v>
                </c:pt>
                <c:pt idx="448">
                  <c:v>0.20100000000000001</c:v>
                </c:pt>
                <c:pt idx="449">
                  <c:v>0.221</c:v>
                </c:pt>
                <c:pt idx="450">
                  <c:v>0.26100000000000001</c:v>
                </c:pt>
                <c:pt idx="451">
                  <c:v>0.20799999999999999</c:v>
                </c:pt>
                <c:pt idx="452">
                  <c:v>0.27900000000000003</c:v>
                </c:pt>
                <c:pt idx="453">
                  <c:v>0.29199999999999998</c:v>
                </c:pt>
                <c:pt idx="454">
                  <c:v>0.27900000000000003</c:v>
                </c:pt>
                <c:pt idx="455">
                  <c:v>0.30399999999999999</c:v>
                </c:pt>
                <c:pt idx="456">
                  <c:v>0.27300000000000002</c:v>
                </c:pt>
                <c:pt idx="457">
                  <c:v>0.22800000000000001</c:v>
                </c:pt>
                <c:pt idx="458">
                  <c:v>0.188</c:v>
                </c:pt>
                <c:pt idx="459">
                  <c:v>0.23899999999999999</c:v>
                </c:pt>
                <c:pt idx="460">
                  <c:v>0.224</c:v>
                </c:pt>
                <c:pt idx="461">
                  <c:v>0.16600000000000001</c:v>
                </c:pt>
                <c:pt idx="462">
                  <c:v>0.22600000000000001</c:v>
                </c:pt>
                <c:pt idx="463">
                  <c:v>0.13</c:v>
                </c:pt>
                <c:pt idx="464">
                  <c:v>-0.08</c:v>
                </c:pt>
                <c:pt idx="465">
                  <c:v>1.9E-2</c:v>
                </c:pt>
                <c:pt idx="466">
                  <c:v>1.2E-2</c:v>
                </c:pt>
                <c:pt idx="467">
                  <c:v>-7.6999999999999999E-2</c:v>
                </c:pt>
                <c:pt idx="468">
                  <c:v>-2.3E-2</c:v>
                </c:pt>
                <c:pt idx="469">
                  <c:v>0.106</c:v>
                </c:pt>
                <c:pt idx="470">
                  <c:v>0.21</c:v>
                </c:pt>
                <c:pt idx="471">
                  <c:v>0.26600000000000001</c:v>
                </c:pt>
                <c:pt idx="472">
                  <c:v>0.24299999999999999</c:v>
                </c:pt>
                <c:pt idx="473">
                  <c:v>0.36199999999999999</c:v>
                </c:pt>
                <c:pt idx="474">
                  <c:v>0.32700000000000001</c:v>
                </c:pt>
                <c:pt idx="475">
                  <c:v>0.38700000000000001</c:v>
                </c:pt>
                <c:pt idx="476">
                  <c:v>0.38</c:v>
                </c:pt>
                <c:pt idx="477">
                  <c:v>0.36699999999999999</c:v>
                </c:pt>
                <c:pt idx="478">
                  <c:v>0.46300000000000002</c:v>
                </c:pt>
                <c:pt idx="479">
                  <c:v>0.5</c:v>
                </c:pt>
                <c:pt idx="480">
                  <c:v>0.46200000000000002</c:v>
                </c:pt>
                <c:pt idx="481">
                  <c:v>0.52700000000000002</c:v>
                </c:pt>
                <c:pt idx="482">
                  <c:v>0.58099999999999996</c:v>
                </c:pt>
                <c:pt idx="483">
                  <c:v>0.57499999999999996</c:v>
                </c:pt>
                <c:pt idx="484">
                  <c:v>0.628</c:v>
                </c:pt>
                <c:pt idx="485">
                  <c:v>0.64100000000000001</c:v>
                </c:pt>
                <c:pt idx="486">
                  <c:v>0.54300000000000004</c:v>
                </c:pt>
                <c:pt idx="487">
                  <c:v>0.55000000000000004</c:v>
                </c:pt>
                <c:pt idx="488">
                  <c:v>0.501</c:v>
                </c:pt>
                <c:pt idx="489">
                  <c:v>0.61</c:v>
                </c:pt>
                <c:pt idx="490">
                  <c:v>0.64300000000000002</c:v>
                </c:pt>
                <c:pt idx="491">
                  <c:v>0.67700000000000005</c:v>
                </c:pt>
                <c:pt idx="492">
                  <c:v>0.70199999999999996</c:v>
                </c:pt>
                <c:pt idx="493">
                  <c:v>0.81100000000000005</c:v>
                </c:pt>
                <c:pt idx="494">
                  <c:v>0.78500000000000003</c:v>
                </c:pt>
                <c:pt idx="495">
                  <c:v>0.76100000000000001</c:v>
                </c:pt>
                <c:pt idx="496">
                  <c:v>0.83699999999999997</c:v>
                </c:pt>
                <c:pt idx="497">
                  <c:v>0.90600000000000003</c:v>
                </c:pt>
                <c:pt idx="498">
                  <c:v>0.85099999999999998</c:v>
                </c:pt>
                <c:pt idx="499">
                  <c:v>0.94299999999999995</c:v>
                </c:pt>
                <c:pt idx="500">
                  <c:v>0.96699999999999997</c:v>
                </c:pt>
                <c:pt idx="501">
                  <c:v>0.83199999999999996</c:v>
                </c:pt>
                <c:pt idx="502">
                  <c:v>0.81</c:v>
                </c:pt>
                <c:pt idx="503">
                  <c:v>0.79700000000000004</c:v>
                </c:pt>
                <c:pt idx="504">
                  <c:v>0.89500000000000002</c:v>
                </c:pt>
                <c:pt idx="505">
                  <c:v>0.93500000000000005</c:v>
                </c:pt>
                <c:pt idx="506">
                  <c:v>0.96</c:v>
                </c:pt>
                <c:pt idx="507">
                  <c:v>0.96799999999999997</c:v>
                </c:pt>
                <c:pt idx="508">
                  <c:v>1.0409999999999999</c:v>
                </c:pt>
                <c:pt idx="509">
                  <c:v>1.1259999999999999</c:v>
                </c:pt>
                <c:pt idx="510">
                  <c:v>1.091</c:v>
                </c:pt>
                <c:pt idx="511">
                  <c:v>0.996</c:v>
                </c:pt>
                <c:pt idx="512">
                  <c:v>0.98099999999999998</c:v>
                </c:pt>
                <c:pt idx="513">
                  <c:v>0.83499999999999996</c:v>
                </c:pt>
                <c:pt idx="514">
                  <c:v>0.94</c:v>
                </c:pt>
                <c:pt idx="515">
                  <c:v>0.93200000000000005</c:v>
                </c:pt>
                <c:pt idx="516">
                  <c:v>1.0409999999999999</c:v>
                </c:pt>
                <c:pt idx="517">
                  <c:v>1.0249999999999999</c:v>
                </c:pt>
                <c:pt idx="518">
                  <c:v>0.94499999999999995</c:v>
                </c:pt>
                <c:pt idx="519">
                  <c:v>0.93700000000000006</c:v>
                </c:pt>
                <c:pt idx="520">
                  <c:v>1.012</c:v>
                </c:pt>
                <c:pt idx="521">
                  <c:v>0.96299999999999997</c:v>
                </c:pt>
                <c:pt idx="522">
                  <c:v>0.94699999999999995</c:v>
                </c:pt>
                <c:pt idx="523">
                  <c:v>0.99299999999999999</c:v>
                </c:pt>
                <c:pt idx="524">
                  <c:v>0.95699999999999996</c:v>
                </c:pt>
                <c:pt idx="525">
                  <c:v>1.117</c:v>
                </c:pt>
                <c:pt idx="526">
                  <c:v>1.1819999999999999</c:v>
                </c:pt>
                <c:pt idx="527">
                  <c:v>1.232</c:v>
                </c:pt>
                <c:pt idx="528">
                  <c:v>1.3160000000000001</c:v>
                </c:pt>
                <c:pt idx="529">
                  <c:v>1.2869999999999999</c:v>
                </c:pt>
                <c:pt idx="530">
                  <c:v>1.349</c:v>
                </c:pt>
                <c:pt idx="531">
                  <c:v>1.4219999999999999</c:v>
                </c:pt>
                <c:pt idx="532">
                  <c:v>1.5109999999999999</c:v>
                </c:pt>
                <c:pt idx="533">
                  <c:v>1.6259999999999999</c:v>
                </c:pt>
                <c:pt idx="534">
                  <c:v>1.744</c:v>
                </c:pt>
                <c:pt idx="535">
                  <c:v>1.6339999999999999</c:v>
                </c:pt>
                <c:pt idx="536">
                  <c:v>1.706</c:v>
                </c:pt>
                <c:pt idx="537">
                  <c:v>1.6519999999999999</c:v>
                </c:pt>
                <c:pt idx="538">
                  <c:v>1.764</c:v>
                </c:pt>
                <c:pt idx="539">
                  <c:v>1.6279999999999999</c:v>
                </c:pt>
                <c:pt idx="540">
                  <c:v>1.4219999999999999</c:v>
                </c:pt>
                <c:pt idx="541">
                  <c:v>1.4319999999999999</c:v>
                </c:pt>
                <c:pt idx="542">
                  <c:v>1.5409999999999999</c:v>
                </c:pt>
                <c:pt idx="543">
                  <c:v>1.62</c:v>
                </c:pt>
                <c:pt idx="544">
                  <c:v>1.514</c:v>
                </c:pt>
                <c:pt idx="545">
                  <c:v>1.331</c:v>
                </c:pt>
                <c:pt idx="546">
                  <c:v>1.226</c:v>
                </c:pt>
                <c:pt idx="547">
                  <c:v>1.212</c:v>
                </c:pt>
                <c:pt idx="548">
                  <c:v>1.2</c:v>
                </c:pt>
                <c:pt idx="549">
                  <c:v>1.31</c:v>
                </c:pt>
                <c:pt idx="550">
                  <c:v>1.3380000000000001</c:v>
                </c:pt>
                <c:pt idx="551">
                  <c:v>1.2390000000000001</c:v>
                </c:pt>
                <c:pt idx="552">
                  <c:v>1.1259999999999999</c:v>
                </c:pt>
                <c:pt idx="553">
                  <c:v>1.137</c:v>
                </c:pt>
                <c:pt idx="554">
                  <c:v>1.17</c:v>
                </c:pt>
                <c:pt idx="555">
                  <c:v>1.1240000000000001</c:v>
                </c:pt>
                <c:pt idx="556">
                  <c:v>1.2070000000000001</c:v>
                </c:pt>
                <c:pt idx="557">
                  <c:v>1.2689999999999999</c:v>
                </c:pt>
                <c:pt idx="558">
                  <c:v>1.25</c:v>
                </c:pt>
                <c:pt idx="559">
                  <c:v>1.2130000000000001</c:v>
                </c:pt>
                <c:pt idx="560">
                  <c:v>1.0229999999999999</c:v>
                </c:pt>
                <c:pt idx="561">
                  <c:v>1.012</c:v>
                </c:pt>
                <c:pt idx="562">
                  <c:v>0.91900000000000004</c:v>
                </c:pt>
                <c:pt idx="563">
                  <c:v>0.93899999999999995</c:v>
                </c:pt>
                <c:pt idx="564">
                  <c:v>0.82099999999999995</c:v>
                </c:pt>
                <c:pt idx="565">
                  <c:v>0.81100000000000005</c:v>
                </c:pt>
                <c:pt idx="566">
                  <c:v>0.77300000000000002</c:v>
                </c:pt>
                <c:pt idx="567">
                  <c:v>0.81200000000000006</c:v>
                </c:pt>
                <c:pt idx="568">
                  <c:v>0.86799999999999999</c:v>
                </c:pt>
                <c:pt idx="569">
                  <c:v>0.79600000000000004</c:v>
                </c:pt>
                <c:pt idx="570">
                  <c:v>0.94799999999999995</c:v>
                </c:pt>
                <c:pt idx="571">
                  <c:v>0.89200000000000002</c:v>
                </c:pt>
                <c:pt idx="572">
                  <c:v>0.91400000000000003</c:v>
                </c:pt>
                <c:pt idx="573">
                  <c:v>0.88400000000000001</c:v>
                </c:pt>
                <c:pt idx="574">
                  <c:v>0.96699999999999997</c:v>
                </c:pt>
                <c:pt idx="575">
                  <c:v>0.98199999999999998</c:v>
                </c:pt>
                <c:pt idx="576">
                  <c:v>0.89400000000000002</c:v>
                </c:pt>
                <c:pt idx="577">
                  <c:v>0.96599999999999997</c:v>
                </c:pt>
                <c:pt idx="578">
                  <c:v>1.0780000000000001</c:v>
                </c:pt>
                <c:pt idx="579">
                  <c:v>1.097</c:v>
                </c:pt>
                <c:pt idx="580">
                  <c:v>1.224</c:v>
                </c:pt>
                <c:pt idx="581">
                  <c:v>1.3</c:v>
                </c:pt>
                <c:pt idx="582">
                  <c:v>1.3120000000000001</c:v>
                </c:pt>
                <c:pt idx="583">
                  <c:v>1.3640000000000001</c:v>
                </c:pt>
                <c:pt idx="584">
                  <c:v>1.31</c:v>
                </c:pt>
                <c:pt idx="585">
                  <c:v>1.383</c:v>
                </c:pt>
                <c:pt idx="586">
                  <c:v>1.5049999999999999</c:v>
                </c:pt>
                <c:pt idx="587">
                  <c:v>1.5329999999999999</c:v>
                </c:pt>
                <c:pt idx="588">
                  <c:v>1.5549999999999999</c:v>
                </c:pt>
                <c:pt idx="589">
                  <c:v>1.516</c:v>
                </c:pt>
                <c:pt idx="590">
                  <c:v>1.631</c:v>
                </c:pt>
                <c:pt idx="591">
                  <c:v>1.57</c:v>
                </c:pt>
                <c:pt idx="592">
                  <c:v>1.708</c:v>
                </c:pt>
                <c:pt idx="593">
                  <c:v>1.6910000000000001</c:v>
                </c:pt>
                <c:pt idx="594">
                  <c:v>1.647</c:v>
                </c:pt>
                <c:pt idx="595">
                  <c:v>1.722</c:v>
                </c:pt>
                <c:pt idx="596">
                  <c:v>1.7090000000000001</c:v>
                </c:pt>
                <c:pt idx="597">
                  <c:v>1.762</c:v>
                </c:pt>
                <c:pt idx="598">
                  <c:v>1.7509999999999999</c:v>
                </c:pt>
                <c:pt idx="599">
                  <c:v>1.92</c:v>
                </c:pt>
                <c:pt idx="600">
                  <c:v>1.8859999999999999</c:v>
                </c:pt>
                <c:pt idx="601">
                  <c:v>1.958</c:v>
                </c:pt>
                <c:pt idx="602">
                  <c:v>2.0169999999999999</c:v>
                </c:pt>
                <c:pt idx="603">
                  <c:v>2.1080000000000001</c:v>
                </c:pt>
                <c:pt idx="604">
                  <c:v>2.2210000000000001</c:v>
                </c:pt>
                <c:pt idx="605">
                  <c:v>2.11</c:v>
                </c:pt>
                <c:pt idx="606">
                  <c:v>2.1739999999999999</c:v>
                </c:pt>
                <c:pt idx="607">
                  <c:v>2.1019999999999999</c:v>
                </c:pt>
                <c:pt idx="608">
                  <c:v>1.9079999999999999</c:v>
                </c:pt>
                <c:pt idx="609">
                  <c:v>1.8620000000000001</c:v>
                </c:pt>
                <c:pt idx="610">
                  <c:v>2.0249999999999999</c:v>
                </c:pt>
                <c:pt idx="611">
                  <c:v>2.0790000000000002</c:v>
                </c:pt>
                <c:pt idx="612">
                  <c:v>2.1890000000000001</c:v>
                </c:pt>
                <c:pt idx="613">
                  <c:v>2.29</c:v>
                </c:pt>
                <c:pt idx="614">
                  <c:v>2.3039999999999998</c:v>
                </c:pt>
                <c:pt idx="615">
                  <c:v>2.2759999999999998</c:v>
                </c:pt>
                <c:pt idx="616">
                  <c:v>2.34</c:v>
                </c:pt>
                <c:pt idx="617">
                  <c:v>2.262</c:v>
                </c:pt>
                <c:pt idx="618">
                  <c:v>2.2759999999999998</c:v>
                </c:pt>
                <c:pt idx="619">
                  <c:v>2.367</c:v>
                </c:pt>
                <c:pt idx="620">
                  <c:v>2.395</c:v>
                </c:pt>
                <c:pt idx="621">
                  <c:v>2.4079999999999999</c:v>
                </c:pt>
                <c:pt idx="622">
                  <c:v>2.3239999999999998</c:v>
                </c:pt>
                <c:pt idx="623">
                  <c:v>2.1640000000000001</c:v>
                </c:pt>
                <c:pt idx="624">
                  <c:v>2.1070000000000002</c:v>
                </c:pt>
                <c:pt idx="625">
                  <c:v>1.956</c:v>
                </c:pt>
                <c:pt idx="626">
                  <c:v>2.0950000000000002</c:v>
                </c:pt>
                <c:pt idx="627">
                  <c:v>2.1360000000000001</c:v>
                </c:pt>
                <c:pt idx="628">
                  <c:v>2.1259999999999999</c:v>
                </c:pt>
                <c:pt idx="629">
                  <c:v>2.13</c:v>
                </c:pt>
                <c:pt idx="630">
                  <c:v>2.2389999999999999</c:v>
                </c:pt>
                <c:pt idx="631">
                  <c:v>2.2890000000000001</c:v>
                </c:pt>
                <c:pt idx="632">
                  <c:v>2.3380000000000001</c:v>
                </c:pt>
                <c:pt idx="633">
                  <c:v>2.274</c:v>
                </c:pt>
                <c:pt idx="634">
                  <c:v>2.1619999999999999</c:v>
                </c:pt>
                <c:pt idx="635">
                  <c:v>2</c:v>
                </c:pt>
                <c:pt idx="636">
                  <c:v>2.1389999999999998</c:v>
                </c:pt>
                <c:pt idx="637">
                  <c:v>2.101</c:v>
                </c:pt>
                <c:pt idx="638">
                  <c:v>1.992</c:v>
                </c:pt>
                <c:pt idx="639">
                  <c:v>2.0099999999999998</c:v>
                </c:pt>
                <c:pt idx="640">
                  <c:v>2.0059999999999998</c:v>
                </c:pt>
                <c:pt idx="641">
                  <c:v>1.9850000000000001</c:v>
                </c:pt>
                <c:pt idx="642">
                  <c:v>1.972</c:v>
                </c:pt>
                <c:pt idx="643">
                  <c:v>1.923</c:v>
                </c:pt>
                <c:pt idx="644">
                  <c:v>1.968</c:v>
                </c:pt>
                <c:pt idx="645">
                  <c:v>1.9790000000000001</c:v>
                </c:pt>
                <c:pt idx="646">
                  <c:v>1.9139999999999999</c:v>
                </c:pt>
                <c:pt idx="647">
                  <c:v>1.923</c:v>
                </c:pt>
                <c:pt idx="648">
                  <c:v>1.806</c:v>
                </c:pt>
                <c:pt idx="649">
                  <c:v>1.8460000000000001</c:v>
                </c:pt>
                <c:pt idx="650">
                  <c:v>1.873</c:v>
                </c:pt>
                <c:pt idx="651">
                  <c:v>1.7889999999999999</c:v>
                </c:pt>
                <c:pt idx="652">
                  <c:v>1.7729999999999999</c:v>
                </c:pt>
                <c:pt idx="653">
                  <c:v>1.81</c:v>
                </c:pt>
                <c:pt idx="654">
                  <c:v>1.923</c:v>
                </c:pt>
                <c:pt idx="655">
                  <c:v>1.93</c:v>
                </c:pt>
                <c:pt idx="656">
                  <c:v>1.915</c:v>
                </c:pt>
                <c:pt idx="657">
                  <c:v>1.9319999999999999</c:v>
                </c:pt>
                <c:pt idx="658">
                  <c:v>2.0720000000000001</c:v>
                </c:pt>
                <c:pt idx="659">
                  <c:v>2.1429999999999998</c:v>
                </c:pt>
                <c:pt idx="660">
                  <c:v>2.1960000000000002</c:v>
                </c:pt>
                <c:pt idx="661">
                  <c:v>2.2930000000000001</c:v>
                </c:pt>
                <c:pt idx="662">
                  <c:v>2.302</c:v>
                </c:pt>
                <c:pt idx="663">
                  <c:v>2.3519999999999999</c:v>
                </c:pt>
                <c:pt idx="664">
                  <c:v>2.3820000000000001</c:v>
                </c:pt>
                <c:pt idx="665">
                  <c:v>2.4860000000000002</c:v>
                </c:pt>
                <c:pt idx="666">
                  <c:v>2.4279999999999999</c:v>
                </c:pt>
                <c:pt idx="667">
                  <c:v>2.5579999999999998</c:v>
                </c:pt>
                <c:pt idx="668">
                  <c:v>2.38</c:v>
                </c:pt>
                <c:pt idx="669">
                  <c:v>2.2639999999999998</c:v>
                </c:pt>
                <c:pt idx="670">
                  <c:v>2.3069999999999999</c:v>
                </c:pt>
                <c:pt idx="671">
                  <c:v>2.2040000000000002</c:v>
                </c:pt>
                <c:pt idx="672">
                  <c:v>2.2240000000000002</c:v>
                </c:pt>
                <c:pt idx="673">
                  <c:v>2.2989999999999999</c:v>
                </c:pt>
                <c:pt idx="674">
                  <c:v>2.1949999999999998</c:v>
                </c:pt>
                <c:pt idx="675">
                  <c:v>2.1480000000000001</c:v>
                </c:pt>
                <c:pt idx="676">
                  <c:v>2.1619999999999999</c:v>
                </c:pt>
                <c:pt idx="677">
                  <c:v>2.0819999999999999</c:v>
                </c:pt>
                <c:pt idx="678">
                  <c:v>2.0099999999999998</c:v>
                </c:pt>
                <c:pt idx="679">
                  <c:v>2.0499999999999998</c:v>
                </c:pt>
                <c:pt idx="680">
                  <c:v>2.1669999999999998</c:v>
                </c:pt>
                <c:pt idx="681">
                  <c:v>2.1970000000000001</c:v>
                </c:pt>
                <c:pt idx="682">
                  <c:v>2.1440000000000001</c:v>
                </c:pt>
                <c:pt idx="683">
                  <c:v>2.145</c:v>
                </c:pt>
                <c:pt idx="684">
                  <c:v>2.2029999999999998</c:v>
                </c:pt>
                <c:pt idx="685">
                  <c:v>2.2349999999999999</c:v>
                </c:pt>
                <c:pt idx="686">
                  <c:v>2.3119999999999998</c:v>
                </c:pt>
                <c:pt idx="687">
                  <c:v>2.2799999999999998</c:v>
                </c:pt>
                <c:pt idx="688">
                  <c:v>2.2799999999999998</c:v>
                </c:pt>
                <c:pt idx="689">
                  <c:v>2.0670000000000002</c:v>
                </c:pt>
                <c:pt idx="690">
                  <c:v>2.1850000000000001</c:v>
                </c:pt>
                <c:pt idx="691">
                  <c:v>2.2869999999999999</c:v>
                </c:pt>
                <c:pt idx="692">
                  <c:v>2.339</c:v>
                </c:pt>
                <c:pt idx="693">
                  <c:v>2.3570000000000002</c:v>
                </c:pt>
                <c:pt idx="694">
                  <c:v>2.2930000000000001</c:v>
                </c:pt>
                <c:pt idx="695">
                  <c:v>2.36</c:v>
                </c:pt>
                <c:pt idx="696">
                  <c:v>2.3660000000000001</c:v>
                </c:pt>
                <c:pt idx="697">
                  <c:v>2.431</c:v>
                </c:pt>
                <c:pt idx="698">
                  <c:v>2.4689999999999999</c:v>
                </c:pt>
                <c:pt idx="699">
                  <c:v>2.472</c:v>
                </c:pt>
                <c:pt idx="700">
                  <c:v>2.4350000000000001</c:v>
                </c:pt>
                <c:pt idx="701">
                  <c:v>2.5249999999999999</c:v>
                </c:pt>
                <c:pt idx="702">
                  <c:v>2.516</c:v>
                </c:pt>
                <c:pt idx="703">
                  <c:v>2.4729999999999999</c:v>
                </c:pt>
                <c:pt idx="704">
                  <c:v>2.532</c:v>
                </c:pt>
                <c:pt idx="705">
                  <c:v>2.5750000000000002</c:v>
                </c:pt>
                <c:pt idx="706">
                  <c:v>2.645</c:v>
                </c:pt>
                <c:pt idx="707">
                  <c:v>2.7040000000000002</c:v>
                </c:pt>
                <c:pt idx="708">
                  <c:v>2.7410000000000001</c:v>
                </c:pt>
                <c:pt idx="709">
                  <c:v>2.7069999999999999</c:v>
                </c:pt>
                <c:pt idx="710">
                  <c:v>2.738</c:v>
                </c:pt>
                <c:pt idx="711">
                  <c:v>2.6850000000000001</c:v>
                </c:pt>
                <c:pt idx="712">
                  <c:v>2.641</c:v>
                </c:pt>
                <c:pt idx="713">
                  <c:v>2.633</c:v>
                </c:pt>
                <c:pt idx="714">
                  <c:v>2.5009999999999999</c:v>
                </c:pt>
                <c:pt idx="715">
                  <c:v>2.2469999999999999</c:v>
                </c:pt>
                <c:pt idx="716">
                  <c:v>2.4079999999999999</c:v>
                </c:pt>
                <c:pt idx="717">
                  <c:v>2.1179999999999999</c:v>
                </c:pt>
                <c:pt idx="718">
                  <c:v>2.2799999999999998</c:v>
                </c:pt>
                <c:pt idx="719">
                  <c:v>2.097</c:v>
                </c:pt>
                <c:pt idx="720">
                  <c:v>2.1150000000000002</c:v>
                </c:pt>
                <c:pt idx="721">
                  <c:v>2.2839999999999998</c:v>
                </c:pt>
                <c:pt idx="722">
                  <c:v>2.3210000000000002</c:v>
                </c:pt>
                <c:pt idx="723">
                  <c:v>2.1890000000000001</c:v>
                </c:pt>
                <c:pt idx="724">
                  <c:v>2.12</c:v>
                </c:pt>
                <c:pt idx="725">
                  <c:v>2.2200000000000002</c:v>
                </c:pt>
                <c:pt idx="726">
                  <c:v>2.2810000000000001</c:v>
                </c:pt>
                <c:pt idx="727">
                  <c:v>2.3210000000000002</c:v>
                </c:pt>
                <c:pt idx="728">
                  <c:v>2.3650000000000002</c:v>
                </c:pt>
                <c:pt idx="729">
                  <c:v>2.286</c:v>
                </c:pt>
                <c:pt idx="730">
                  <c:v>2.2469999999999999</c:v>
                </c:pt>
                <c:pt idx="731">
                  <c:v>2.242</c:v>
                </c:pt>
                <c:pt idx="732">
                  <c:v>2.1760000000000002</c:v>
                </c:pt>
                <c:pt idx="733">
                  <c:v>2.1789999999999998</c:v>
                </c:pt>
                <c:pt idx="734">
                  <c:v>2.3039999999999998</c:v>
                </c:pt>
                <c:pt idx="735">
                  <c:v>2.363</c:v>
                </c:pt>
                <c:pt idx="736">
                  <c:v>2.3660000000000001</c:v>
                </c:pt>
                <c:pt idx="737">
                  <c:v>2.4319999999999999</c:v>
                </c:pt>
                <c:pt idx="738">
                  <c:v>2.4670000000000001</c:v>
                </c:pt>
                <c:pt idx="739">
                  <c:v>2.472</c:v>
                </c:pt>
                <c:pt idx="740">
                  <c:v>2.5099999999999998</c:v>
                </c:pt>
                <c:pt idx="741">
                  <c:v>2.44</c:v>
                </c:pt>
                <c:pt idx="742">
                  <c:v>2.476</c:v>
                </c:pt>
                <c:pt idx="743">
                  <c:v>2.504</c:v>
                </c:pt>
                <c:pt idx="744">
                  <c:v>2.379</c:v>
                </c:pt>
                <c:pt idx="745">
                  <c:v>2.391</c:v>
                </c:pt>
                <c:pt idx="746">
                  <c:v>2.4550000000000001</c:v>
                </c:pt>
                <c:pt idx="747">
                  <c:v>2.3069999999999999</c:v>
                </c:pt>
                <c:pt idx="748">
                  <c:v>2.254</c:v>
                </c:pt>
                <c:pt idx="749">
                  <c:v>2.2440000000000002</c:v>
                </c:pt>
                <c:pt idx="750">
                  <c:v>2.1859999999999999</c:v>
                </c:pt>
                <c:pt idx="751">
                  <c:v>2.2879999999999998</c:v>
                </c:pt>
                <c:pt idx="752">
                  <c:v>2.3450000000000002</c:v>
                </c:pt>
                <c:pt idx="753">
                  <c:v>2.2850000000000001</c:v>
                </c:pt>
                <c:pt idx="754">
                  <c:v>2.222</c:v>
                </c:pt>
                <c:pt idx="755">
                  <c:v>2.2719999999999998</c:v>
                </c:pt>
                <c:pt idx="756">
                  <c:v>2.3039999999999998</c:v>
                </c:pt>
                <c:pt idx="757">
                  <c:v>2.3479999999999999</c:v>
                </c:pt>
                <c:pt idx="758">
                  <c:v>2.3319999999999999</c:v>
                </c:pt>
                <c:pt idx="759">
                  <c:v>2.4409999999999998</c:v>
                </c:pt>
                <c:pt idx="760">
                  <c:v>2.423</c:v>
                </c:pt>
                <c:pt idx="761">
                  <c:v>2.4550000000000001</c:v>
                </c:pt>
                <c:pt idx="762">
                  <c:v>2.464</c:v>
                </c:pt>
                <c:pt idx="763">
                  <c:v>2.4670000000000001</c:v>
                </c:pt>
                <c:pt idx="764">
                  <c:v>2.5190000000000001</c:v>
                </c:pt>
                <c:pt idx="765">
                  <c:v>2.5350000000000001</c:v>
                </c:pt>
                <c:pt idx="766">
                  <c:v>2.3359999999999999</c:v>
                </c:pt>
                <c:pt idx="767">
                  <c:v>2.278</c:v>
                </c:pt>
                <c:pt idx="768">
                  <c:v>2.2429999999999999</c:v>
                </c:pt>
                <c:pt idx="769">
                  <c:v>2.31</c:v>
                </c:pt>
                <c:pt idx="770">
                  <c:v>2.3740000000000001</c:v>
                </c:pt>
                <c:pt idx="771">
                  <c:v>2.367</c:v>
                </c:pt>
                <c:pt idx="772">
                  <c:v>2.4500000000000002</c:v>
                </c:pt>
                <c:pt idx="773">
                  <c:v>2.3980000000000001</c:v>
                </c:pt>
                <c:pt idx="774">
                  <c:v>2.3719999999999999</c:v>
                </c:pt>
                <c:pt idx="775">
                  <c:v>2.3809999999999998</c:v>
                </c:pt>
                <c:pt idx="776">
                  <c:v>2.4169999999999998</c:v>
                </c:pt>
                <c:pt idx="777">
                  <c:v>2.4449999999999998</c:v>
                </c:pt>
                <c:pt idx="778">
                  <c:v>2.4990000000000001</c:v>
                </c:pt>
                <c:pt idx="779">
                  <c:v>2.4700000000000002</c:v>
                </c:pt>
                <c:pt idx="780">
                  <c:v>2.4</c:v>
                </c:pt>
                <c:pt idx="781">
                  <c:v>2.4319999999999999</c:v>
                </c:pt>
                <c:pt idx="782">
                  <c:v>2.4889999999999999</c:v>
                </c:pt>
                <c:pt idx="783">
                  <c:v>2.35</c:v>
                </c:pt>
                <c:pt idx="784">
                  <c:v>2.3050000000000002</c:v>
                </c:pt>
                <c:pt idx="785">
                  <c:v>2.351</c:v>
                </c:pt>
                <c:pt idx="786">
                  <c:v>2.31</c:v>
                </c:pt>
                <c:pt idx="787">
                  <c:v>2.4129999999999998</c:v>
                </c:pt>
                <c:pt idx="788">
                  <c:v>2.3879999999999999</c:v>
                </c:pt>
                <c:pt idx="789">
                  <c:v>2.4319999999999999</c:v>
                </c:pt>
                <c:pt idx="790">
                  <c:v>2.4729999999999999</c:v>
                </c:pt>
                <c:pt idx="791">
                  <c:v>2.6219999999999999</c:v>
                </c:pt>
                <c:pt idx="792">
                  <c:v>2.6320000000000001</c:v>
                </c:pt>
                <c:pt idx="793">
                  <c:v>2.633</c:v>
                </c:pt>
                <c:pt idx="794">
                  <c:v>2.6429999999999998</c:v>
                </c:pt>
                <c:pt idx="795">
                  <c:v>2.5539999999999998</c:v>
                </c:pt>
                <c:pt idx="796">
                  <c:v>2.4689999999999999</c:v>
                </c:pt>
                <c:pt idx="797">
                  <c:v>2.5070000000000001</c:v>
                </c:pt>
                <c:pt idx="798">
                  <c:v>2.472</c:v>
                </c:pt>
                <c:pt idx="799">
                  <c:v>2.375</c:v>
                </c:pt>
                <c:pt idx="800">
                  <c:v>2.431</c:v>
                </c:pt>
                <c:pt idx="801">
                  <c:v>2.4769999999999999</c:v>
                </c:pt>
                <c:pt idx="802">
                  <c:v>2.4609999999999999</c:v>
                </c:pt>
                <c:pt idx="803">
                  <c:v>2.4129999999999998</c:v>
                </c:pt>
                <c:pt idx="804">
                  <c:v>2.4180000000000001</c:v>
                </c:pt>
                <c:pt idx="805">
                  <c:v>2.4769999999999999</c:v>
                </c:pt>
                <c:pt idx="806">
                  <c:v>2.4670000000000001</c:v>
                </c:pt>
                <c:pt idx="807">
                  <c:v>2.4889999999999999</c:v>
                </c:pt>
                <c:pt idx="808">
                  <c:v>2.4870000000000001</c:v>
                </c:pt>
                <c:pt idx="809">
                  <c:v>2.5510000000000002</c:v>
                </c:pt>
                <c:pt idx="810">
                  <c:v>2.524</c:v>
                </c:pt>
                <c:pt idx="811">
                  <c:v>2.5979999999999999</c:v>
                </c:pt>
                <c:pt idx="812">
                  <c:v>2.556</c:v>
                </c:pt>
                <c:pt idx="813">
                  <c:v>2.5960000000000001</c:v>
                </c:pt>
                <c:pt idx="814">
                  <c:v>2.4620000000000002</c:v>
                </c:pt>
                <c:pt idx="815">
                  <c:v>2.492</c:v>
                </c:pt>
                <c:pt idx="816">
                  <c:v>2.5230000000000001</c:v>
                </c:pt>
                <c:pt idx="817">
                  <c:v>2.62</c:v>
                </c:pt>
                <c:pt idx="818">
                  <c:v>2.633</c:v>
                </c:pt>
                <c:pt idx="819">
                  <c:v>2.67</c:v>
                </c:pt>
                <c:pt idx="820">
                  <c:v>2.645</c:v>
                </c:pt>
                <c:pt idx="821">
                  <c:v>2.7050000000000001</c:v>
                </c:pt>
                <c:pt idx="822">
                  <c:v>2.6160000000000001</c:v>
                </c:pt>
                <c:pt idx="823">
                  <c:v>2.698</c:v>
                </c:pt>
                <c:pt idx="824">
                  <c:v>2.64</c:v>
                </c:pt>
                <c:pt idx="825">
                  <c:v>2.512</c:v>
                </c:pt>
                <c:pt idx="826">
                  <c:v>2.5070000000000001</c:v>
                </c:pt>
                <c:pt idx="827">
                  <c:v>2.556</c:v>
                </c:pt>
                <c:pt idx="828">
                  <c:v>2.5059999999999998</c:v>
                </c:pt>
                <c:pt idx="829">
                  <c:v>2.54</c:v>
                </c:pt>
                <c:pt idx="830">
                  <c:v>2.4590000000000001</c:v>
                </c:pt>
                <c:pt idx="831">
                  <c:v>2.544</c:v>
                </c:pt>
                <c:pt idx="832">
                  <c:v>2.6080000000000001</c:v>
                </c:pt>
                <c:pt idx="833">
                  <c:v>2.65</c:v>
                </c:pt>
                <c:pt idx="834">
                  <c:v>2.609</c:v>
                </c:pt>
                <c:pt idx="835">
                  <c:v>2.6059999999999999</c:v>
                </c:pt>
                <c:pt idx="836">
                  <c:v>2.6349999999999998</c:v>
                </c:pt>
                <c:pt idx="837">
                  <c:v>2.6379999999999999</c:v>
                </c:pt>
                <c:pt idx="838">
                  <c:v>2.6459999999999999</c:v>
                </c:pt>
                <c:pt idx="839">
                  <c:v>2.5880000000000001</c:v>
                </c:pt>
                <c:pt idx="840">
                  <c:v>2.6709999999999998</c:v>
                </c:pt>
                <c:pt idx="841">
                  <c:v>2.7029999999999998</c:v>
                </c:pt>
                <c:pt idx="842">
                  <c:v>2.7330000000000001</c:v>
                </c:pt>
                <c:pt idx="843">
                  <c:v>2.6960000000000002</c:v>
                </c:pt>
                <c:pt idx="844">
                  <c:v>2.7320000000000002</c:v>
                </c:pt>
                <c:pt idx="845">
                  <c:v>2.7349999999999999</c:v>
                </c:pt>
                <c:pt idx="846">
                  <c:v>2.7909999999999999</c:v>
                </c:pt>
                <c:pt idx="847">
                  <c:v>2.802</c:v>
                </c:pt>
                <c:pt idx="848">
                  <c:v>2.8359999999999999</c:v>
                </c:pt>
                <c:pt idx="849">
                  <c:v>2.927</c:v>
                </c:pt>
                <c:pt idx="850">
                  <c:v>2.8370000000000002</c:v>
                </c:pt>
                <c:pt idx="851">
                  <c:v>2.919</c:v>
                </c:pt>
                <c:pt idx="852">
                  <c:v>2.964</c:v>
                </c:pt>
                <c:pt idx="853">
                  <c:v>2.915</c:v>
                </c:pt>
                <c:pt idx="854">
                  <c:v>2.875</c:v>
                </c:pt>
                <c:pt idx="855">
                  <c:v>2.8809999999999998</c:v>
                </c:pt>
                <c:pt idx="856">
                  <c:v>2.7709999999999999</c:v>
                </c:pt>
                <c:pt idx="857">
                  <c:v>2.714</c:v>
                </c:pt>
                <c:pt idx="858">
                  <c:v>2.782</c:v>
                </c:pt>
                <c:pt idx="859">
                  <c:v>2.7330000000000001</c:v>
                </c:pt>
                <c:pt idx="860">
                  <c:v>2.78</c:v>
                </c:pt>
                <c:pt idx="861">
                  <c:v>2.879</c:v>
                </c:pt>
                <c:pt idx="862">
                  <c:v>2.9209999999999998</c:v>
                </c:pt>
                <c:pt idx="863">
                  <c:v>2.927</c:v>
                </c:pt>
                <c:pt idx="864">
                  <c:v>2.887</c:v>
                </c:pt>
                <c:pt idx="865">
                  <c:v>2.8679999999999999</c:v>
                </c:pt>
                <c:pt idx="866">
                  <c:v>2.823</c:v>
                </c:pt>
                <c:pt idx="867">
                  <c:v>2.8860000000000001</c:v>
                </c:pt>
                <c:pt idx="868">
                  <c:v>2.8580000000000001</c:v>
                </c:pt>
                <c:pt idx="869">
                  <c:v>2.8279999999999998</c:v>
                </c:pt>
                <c:pt idx="870">
                  <c:v>2.819</c:v>
                </c:pt>
                <c:pt idx="871">
                  <c:v>2.8029999999999999</c:v>
                </c:pt>
                <c:pt idx="872">
                  <c:v>2.7349999999999999</c:v>
                </c:pt>
                <c:pt idx="873">
                  <c:v>2.6549999999999998</c:v>
                </c:pt>
                <c:pt idx="874">
                  <c:v>2.613</c:v>
                </c:pt>
                <c:pt idx="875">
                  <c:v>2.6429999999999998</c:v>
                </c:pt>
                <c:pt idx="876">
                  <c:v>2.714</c:v>
                </c:pt>
                <c:pt idx="877">
                  <c:v>2.71</c:v>
                </c:pt>
                <c:pt idx="878">
                  <c:v>2.5979999999999999</c:v>
                </c:pt>
                <c:pt idx="879">
                  <c:v>2.641</c:v>
                </c:pt>
                <c:pt idx="880">
                  <c:v>2.5870000000000002</c:v>
                </c:pt>
                <c:pt idx="881">
                  <c:v>2.585</c:v>
                </c:pt>
                <c:pt idx="882">
                  <c:v>2.609</c:v>
                </c:pt>
                <c:pt idx="883">
                  <c:v>2.5640000000000001</c:v>
                </c:pt>
                <c:pt idx="884">
                  <c:v>2.5569999999999999</c:v>
                </c:pt>
                <c:pt idx="885">
                  <c:v>2.64</c:v>
                </c:pt>
                <c:pt idx="886">
                  <c:v>2.5449999999999999</c:v>
                </c:pt>
                <c:pt idx="887">
                  <c:v>2.4929999999999999</c:v>
                </c:pt>
                <c:pt idx="888">
                  <c:v>2.4289999999999998</c:v>
                </c:pt>
                <c:pt idx="889">
                  <c:v>2.444</c:v>
                </c:pt>
                <c:pt idx="890">
                  <c:v>2.3580000000000001</c:v>
                </c:pt>
                <c:pt idx="891">
                  <c:v>2.35</c:v>
                </c:pt>
                <c:pt idx="892">
                  <c:v>2.2429999999999999</c:v>
                </c:pt>
                <c:pt idx="893">
                  <c:v>2.1949999999999998</c:v>
                </c:pt>
                <c:pt idx="894">
                  <c:v>2.1869999999999998</c:v>
                </c:pt>
                <c:pt idx="895">
                  <c:v>2.2730000000000001</c:v>
                </c:pt>
                <c:pt idx="896">
                  <c:v>2.2669999999999999</c:v>
                </c:pt>
                <c:pt idx="897">
                  <c:v>2.2229999999999999</c:v>
                </c:pt>
                <c:pt idx="898">
                  <c:v>2.169</c:v>
                </c:pt>
                <c:pt idx="899">
                  <c:v>2.105</c:v>
                </c:pt>
                <c:pt idx="900">
                  <c:v>2.012</c:v>
                </c:pt>
                <c:pt idx="901">
                  <c:v>2.0760000000000001</c:v>
                </c:pt>
                <c:pt idx="902">
                  <c:v>2.0129999999999999</c:v>
                </c:pt>
                <c:pt idx="903">
                  <c:v>1.9670000000000001</c:v>
                </c:pt>
                <c:pt idx="904">
                  <c:v>1.9610000000000001</c:v>
                </c:pt>
                <c:pt idx="905">
                  <c:v>1.976</c:v>
                </c:pt>
                <c:pt idx="906">
                  <c:v>1.891</c:v>
                </c:pt>
                <c:pt idx="907">
                  <c:v>1.9410000000000001</c:v>
                </c:pt>
                <c:pt idx="908">
                  <c:v>2.0190000000000001</c:v>
                </c:pt>
                <c:pt idx="909">
                  <c:v>2.0640000000000001</c:v>
                </c:pt>
                <c:pt idx="910">
                  <c:v>2.0209999999999999</c:v>
                </c:pt>
                <c:pt idx="911">
                  <c:v>2.121</c:v>
                </c:pt>
                <c:pt idx="912">
                  <c:v>2.1539999999999999</c:v>
                </c:pt>
                <c:pt idx="913">
                  <c:v>2.133</c:v>
                </c:pt>
                <c:pt idx="914">
                  <c:v>2.1850000000000001</c:v>
                </c:pt>
                <c:pt idx="915">
                  <c:v>2.2400000000000002</c:v>
                </c:pt>
                <c:pt idx="916">
                  <c:v>2.2320000000000002</c:v>
                </c:pt>
                <c:pt idx="917">
                  <c:v>2.1819999999999999</c:v>
                </c:pt>
                <c:pt idx="918">
                  <c:v>2.2549999999999999</c:v>
                </c:pt>
                <c:pt idx="919">
                  <c:v>2.3130000000000002</c:v>
                </c:pt>
                <c:pt idx="920">
                  <c:v>2.3460000000000001</c:v>
                </c:pt>
                <c:pt idx="921">
                  <c:v>2.339</c:v>
                </c:pt>
                <c:pt idx="922">
                  <c:v>2.2879999999999998</c:v>
                </c:pt>
                <c:pt idx="923">
                  <c:v>2.3490000000000002</c:v>
                </c:pt>
                <c:pt idx="924">
                  <c:v>2.339</c:v>
                </c:pt>
                <c:pt idx="925">
                  <c:v>2.2869999999999999</c:v>
                </c:pt>
                <c:pt idx="926">
                  <c:v>2.2959999999999998</c:v>
                </c:pt>
                <c:pt idx="927">
                  <c:v>2.2320000000000002</c:v>
                </c:pt>
                <c:pt idx="928">
                  <c:v>2.266</c:v>
                </c:pt>
                <c:pt idx="929">
                  <c:v>2.1629999999999998</c:v>
                </c:pt>
                <c:pt idx="930">
                  <c:v>2.1440000000000001</c:v>
                </c:pt>
                <c:pt idx="931">
                  <c:v>2.238</c:v>
                </c:pt>
                <c:pt idx="932">
                  <c:v>2.3130000000000002</c:v>
                </c:pt>
                <c:pt idx="933">
                  <c:v>2.29</c:v>
                </c:pt>
                <c:pt idx="934">
                  <c:v>2.3130000000000002</c:v>
                </c:pt>
                <c:pt idx="935">
                  <c:v>2.351</c:v>
                </c:pt>
                <c:pt idx="936">
                  <c:v>2.3780000000000001</c:v>
                </c:pt>
                <c:pt idx="937">
                  <c:v>2.3580000000000001</c:v>
                </c:pt>
                <c:pt idx="938">
                  <c:v>2.391</c:v>
                </c:pt>
                <c:pt idx="939">
                  <c:v>2.3340000000000001</c:v>
                </c:pt>
                <c:pt idx="940">
                  <c:v>2.3570000000000002</c:v>
                </c:pt>
                <c:pt idx="941">
                  <c:v>2.399</c:v>
                </c:pt>
                <c:pt idx="942">
                  <c:v>2.37</c:v>
                </c:pt>
                <c:pt idx="943">
                  <c:v>2.4449999999999998</c:v>
                </c:pt>
                <c:pt idx="944">
                  <c:v>2.4380000000000002</c:v>
                </c:pt>
                <c:pt idx="945">
                  <c:v>2.36</c:v>
                </c:pt>
                <c:pt idx="946">
                  <c:v>2.4369999999999998</c:v>
                </c:pt>
                <c:pt idx="947">
                  <c:v>2.4620000000000002</c:v>
                </c:pt>
                <c:pt idx="948">
                  <c:v>2.456</c:v>
                </c:pt>
                <c:pt idx="949">
                  <c:v>2.4079999999999999</c:v>
                </c:pt>
                <c:pt idx="950">
                  <c:v>2.411</c:v>
                </c:pt>
                <c:pt idx="951">
                  <c:v>2.3889999999999998</c:v>
                </c:pt>
                <c:pt idx="952">
                  <c:v>2.3210000000000002</c:v>
                </c:pt>
                <c:pt idx="953">
                  <c:v>2.319</c:v>
                </c:pt>
                <c:pt idx="954">
                  <c:v>2.3039999999999998</c:v>
                </c:pt>
                <c:pt idx="955">
                  <c:v>2.2650000000000001</c:v>
                </c:pt>
                <c:pt idx="956">
                  <c:v>2.3010000000000002</c:v>
                </c:pt>
                <c:pt idx="957">
                  <c:v>2.327</c:v>
                </c:pt>
                <c:pt idx="958">
                  <c:v>2.3650000000000002</c:v>
                </c:pt>
                <c:pt idx="959">
                  <c:v>2.423</c:v>
                </c:pt>
                <c:pt idx="960">
                  <c:v>2.44</c:v>
                </c:pt>
                <c:pt idx="961">
                  <c:v>2.4569999999999999</c:v>
                </c:pt>
                <c:pt idx="962">
                  <c:v>2.4470000000000001</c:v>
                </c:pt>
                <c:pt idx="963">
                  <c:v>2.4289999999999998</c:v>
                </c:pt>
                <c:pt idx="964">
                  <c:v>2.4020000000000001</c:v>
                </c:pt>
                <c:pt idx="965">
                  <c:v>2.3210000000000002</c:v>
                </c:pt>
                <c:pt idx="966">
                  <c:v>2.37</c:v>
                </c:pt>
                <c:pt idx="967">
                  <c:v>2.3479999999999999</c:v>
                </c:pt>
                <c:pt idx="968">
                  <c:v>2.29</c:v>
                </c:pt>
                <c:pt idx="969">
                  <c:v>2.2959999999999998</c:v>
                </c:pt>
                <c:pt idx="970">
                  <c:v>2.3959999999999999</c:v>
                </c:pt>
                <c:pt idx="971">
                  <c:v>2.3929999999999998</c:v>
                </c:pt>
                <c:pt idx="972">
                  <c:v>2.359</c:v>
                </c:pt>
                <c:pt idx="973">
                  <c:v>2.395</c:v>
                </c:pt>
                <c:pt idx="974">
                  <c:v>2.4329999999999998</c:v>
                </c:pt>
                <c:pt idx="975">
                  <c:v>2.3690000000000002</c:v>
                </c:pt>
                <c:pt idx="976">
                  <c:v>2.4319999999999999</c:v>
                </c:pt>
                <c:pt idx="977">
                  <c:v>2.46</c:v>
                </c:pt>
                <c:pt idx="978">
                  <c:v>2.3570000000000002</c:v>
                </c:pt>
                <c:pt idx="979">
                  <c:v>2.4369999999999998</c:v>
                </c:pt>
                <c:pt idx="980">
                  <c:v>2.484</c:v>
                </c:pt>
                <c:pt idx="981">
                  <c:v>2.4630000000000001</c:v>
                </c:pt>
                <c:pt idx="982">
                  <c:v>2.4950000000000001</c:v>
                </c:pt>
                <c:pt idx="983">
                  <c:v>2.4980000000000002</c:v>
                </c:pt>
                <c:pt idx="984">
                  <c:v>2.484</c:v>
                </c:pt>
                <c:pt idx="985">
                  <c:v>2.5</c:v>
                </c:pt>
                <c:pt idx="986">
                  <c:v>2.5859999999999999</c:v>
                </c:pt>
                <c:pt idx="987">
                  <c:v>2.6280000000000001</c:v>
                </c:pt>
                <c:pt idx="988">
                  <c:v>2.573</c:v>
                </c:pt>
                <c:pt idx="989">
                  <c:v>2.5310000000000001</c:v>
                </c:pt>
                <c:pt idx="990">
                  <c:v>2.5819999999999999</c:v>
                </c:pt>
                <c:pt idx="991">
                  <c:v>2.5390000000000001</c:v>
                </c:pt>
                <c:pt idx="992">
                  <c:v>2.4940000000000002</c:v>
                </c:pt>
                <c:pt idx="993">
                  <c:v>2.4169999999999998</c:v>
                </c:pt>
                <c:pt idx="994">
                  <c:v>2.4609999999999999</c:v>
                </c:pt>
                <c:pt idx="995">
                  <c:v>2.4929999999999999</c:v>
                </c:pt>
                <c:pt idx="996">
                  <c:v>2.5150000000000001</c:v>
                </c:pt>
                <c:pt idx="997">
                  <c:v>2.508</c:v>
                </c:pt>
                <c:pt idx="998">
                  <c:v>2.5459999999999998</c:v>
                </c:pt>
                <c:pt idx="999">
                  <c:v>2.4209999999999998</c:v>
                </c:pt>
                <c:pt idx="1000">
                  <c:v>2.4580000000000002</c:v>
                </c:pt>
                <c:pt idx="1001">
                  <c:v>2.5139999999999998</c:v>
                </c:pt>
                <c:pt idx="1002">
                  <c:v>2.5270000000000001</c:v>
                </c:pt>
                <c:pt idx="1003">
                  <c:v>2.4969999999999999</c:v>
                </c:pt>
                <c:pt idx="1004">
                  <c:v>2.5329999999999999</c:v>
                </c:pt>
                <c:pt idx="1005">
                  <c:v>2.5950000000000002</c:v>
                </c:pt>
                <c:pt idx="1006">
                  <c:v>2.5819999999999999</c:v>
                </c:pt>
                <c:pt idx="1007">
                  <c:v>2.5910000000000002</c:v>
                </c:pt>
                <c:pt idx="1008">
                  <c:v>2.6890000000000001</c:v>
                </c:pt>
                <c:pt idx="1009">
                  <c:v>2.65</c:v>
                </c:pt>
                <c:pt idx="1010">
                  <c:v>2.6619999999999999</c:v>
                </c:pt>
                <c:pt idx="1011">
                  <c:v>2.577</c:v>
                </c:pt>
                <c:pt idx="1012">
                  <c:v>2.5310000000000001</c:v>
                </c:pt>
                <c:pt idx="1013">
                  <c:v>2.5099999999999998</c:v>
                </c:pt>
                <c:pt idx="1014">
                  <c:v>2.5470000000000002</c:v>
                </c:pt>
                <c:pt idx="1015">
                  <c:v>2.617</c:v>
                </c:pt>
                <c:pt idx="1016">
                  <c:v>2.669</c:v>
                </c:pt>
                <c:pt idx="1017">
                  <c:v>2.621</c:v>
                </c:pt>
                <c:pt idx="1018">
                  <c:v>2.528</c:v>
                </c:pt>
                <c:pt idx="1019">
                  <c:v>2.468</c:v>
                </c:pt>
                <c:pt idx="1020">
                  <c:v>2.3580000000000001</c:v>
                </c:pt>
                <c:pt idx="1021">
                  <c:v>2.411</c:v>
                </c:pt>
                <c:pt idx="1022">
                  <c:v>2.3940000000000001</c:v>
                </c:pt>
                <c:pt idx="1023">
                  <c:v>2.4300000000000002</c:v>
                </c:pt>
                <c:pt idx="1024">
                  <c:v>2.4039999999999999</c:v>
                </c:pt>
                <c:pt idx="1025">
                  <c:v>2.4159999999999999</c:v>
                </c:pt>
                <c:pt idx="1026">
                  <c:v>2.4049999999999998</c:v>
                </c:pt>
                <c:pt idx="1027">
                  <c:v>2.448</c:v>
                </c:pt>
                <c:pt idx="1028">
                  <c:v>2.4449999999999998</c:v>
                </c:pt>
                <c:pt idx="1029">
                  <c:v>2.4940000000000002</c:v>
                </c:pt>
                <c:pt idx="1030">
                  <c:v>2.6019999999999999</c:v>
                </c:pt>
                <c:pt idx="1031">
                  <c:v>2.5979999999999999</c:v>
                </c:pt>
                <c:pt idx="1032">
                  <c:v>2.58</c:v>
                </c:pt>
                <c:pt idx="1033">
                  <c:v>2.5510000000000002</c:v>
                </c:pt>
                <c:pt idx="1034">
                  <c:v>2.5350000000000001</c:v>
                </c:pt>
                <c:pt idx="1035">
                  <c:v>2.5760000000000001</c:v>
                </c:pt>
                <c:pt idx="1036">
                  <c:v>2.5289999999999999</c:v>
                </c:pt>
                <c:pt idx="1037">
                  <c:v>2.4590000000000001</c:v>
                </c:pt>
                <c:pt idx="1038">
                  <c:v>2.492</c:v>
                </c:pt>
                <c:pt idx="1039">
                  <c:v>2.4689999999999999</c:v>
                </c:pt>
                <c:pt idx="1040">
                  <c:v>2.423</c:v>
                </c:pt>
                <c:pt idx="1041">
                  <c:v>2.4180000000000001</c:v>
                </c:pt>
                <c:pt idx="1042">
                  <c:v>2.4279999999999999</c:v>
                </c:pt>
                <c:pt idx="1043">
                  <c:v>2.464</c:v>
                </c:pt>
                <c:pt idx="1044">
                  <c:v>2.4910000000000001</c:v>
                </c:pt>
                <c:pt idx="1045">
                  <c:v>2.4340000000000002</c:v>
                </c:pt>
                <c:pt idx="1046">
                  <c:v>2.4409999999999998</c:v>
                </c:pt>
                <c:pt idx="1047">
                  <c:v>2.4140000000000001</c:v>
                </c:pt>
                <c:pt idx="1048">
                  <c:v>2.4039999999999999</c:v>
                </c:pt>
                <c:pt idx="1049">
                  <c:v>2.3540000000000001</c:v>
                </c:pt>
                <c:pt idx="1050">
                  <c:v>2.335</c:v>
                </c:pt>
                <c:pt idx="1051">
                  <c:v>2.2989999999999999</c:v>
                </c:pt>
                <c:pt idx="1052">
                  <c:v>2.2400000000000002</c:v>
                </c:pt>
                <c:pt idx="1053">
                  <c:v>2.169</c:v>
                </c:pt>
                <c:pt idx="1054">
                  <c:v>2.1840000000000002</c:v>
                </c:pt>
                <c:pt idx="1055">
                  <c:v>2.1949999999999998</c:v>
                </c:pt>
                <c:pt idx="1056">
                  <c:v>2.2650000000000001</c:v>
                </c:pt>
                <c:pt idx="1057">
                  <c:v>2.2629999999999999</c:v>
                </c:pt>
                <c:pt idx="1058">
                  <c:v>2.222</c:v>
                </c:pt>
                <c:pt idx="1059">
                  <c:v>2.2210000000000001</c:v>
                </c:pt>
                <c:pt idx="1060">
                  <c:v>2.181</c:v>
                </c:pt>
                <c:pt idx="1061">
                  <c:v>2.177</c:v>
                </c:pt>
                <c:pt idx="1062">
                  <c:v>2.2570000000000001</c:v>
                </c:pt>
                <c:pt idx="1063">
                  <c:v>2.2440000000000002</c:v>
                </c:pt>
                <c:pt idx="1064">
                  <c:v>2.242</c:v>
                </c:pt>
                <c:pt idx="1065">
                  <c:v>2.2109999999999999</c:v>
                </c:pt>
                <c:pt idx="1066">
                  <c:v>2.1869999999999998</c:v>
                </c:pt>
                <c:pt idx="1067">
                  <c:v>2.2400000000000002</c:v>
                </c:pt>
                <c:pt idx="1068">
                  <c:v>2.222</c:v>
                </c:pt>
                <c:pt idx="1069">
                  <c:v>2.286</c:v>
                </c:pt>
                <c:pt idx="1070">
                  <c:v>2.2559999999999998</c:v>
                </c:pt>
                <c:pt idx="1071">
                  <c:v>2.2690000000000001</c:v>
                </c:pt>
                <c:pt idx="1072">
                  <c:v>2.2970000000000002</c:v>
                </c:pt>
                <c:pt idx="1073">
                  <c:v>2.274</c:v>
                </c:pt>
                <c:pt idx="1074">
                  <c:v>2.2210000000000001</c:v>
                </c:pt>
                <c:pt idx="1075">
                  <c:v>2.2040000000000002</c:v>
                </c:pt>
                <c:pt idx="1076">
                  <c:v>2.1680000000000001</c:v>
                </c:pt>
                <c:pt idx="1077">
                  <c:v>2.1659999999999999</c:v>
                </c:pt>
                <c:pt idx="1078">
                  <c:v>2.1269999999999998</c:v>
                </c:pt>
                <c:pt idx="1079">
                  <c:v>2.109</c:v>
                </c:pt>
                <c:pt idx="1080">
                  <c:v>2.1469999999999998</c:v>
                </c:pt>
                <c:pt idx="1081">
                  <c:v>2.1459999999999999</c:v>
                </c:pt>
                <c:pt idx="1082">
                  <c:v>2.1190000000000002</c:v>
                </c:pt>
                <c:pt idx="1083">
                  <c:v>2.141</c:v>
                </c:pt>
                <c:pt idx="1084">
                  <c:v>2.1880000000000002</c:v>
                </c:pt>
                <c:pt idx="1085">
                  <c:v>2.1949999999999998</c:v>
                </c:pt>
                <c:pt idx="1086">
                  <c:v>2.2040000000000002</c:v>
                </c:pt>
                <c:pt idx="1087">
                  <c:v>2.1539999999999999</c:v>
                </c:pt>
                <c:pt idx="1088">
                  <c:v>2.145</c:v>
                </c:pt>
                <c:pt idx="1089">
                  <c:v>2.1709999999999998</c:v>
                </c:pt>
                <c:pt idx="1090">
                  <c:v>2.1779999999999999</c:v>
                </c:pt>
                <c:pt idx="1091">
                  <c:v>2.13</c:v>
                </c:pt>
                <c:pt idx="1092">
                  <c:v>2.121</c:v>
                </c:pt>
                <c:pt idx="1093">
                  <c:v>2.0329999999999999</c:v>
                </c:pt>
                <c:pt idx="1094">
                  <c:v>2.0870000000000002</c:v>
                </c:pt>
                <c:pt idx="1095">
                  <c:v>2.141</c:v>
                </c:pt>
                <c:pt idx="1096">
                  <c:v>2.2080000000000002</c:v>
                </c:pt>
                <c:pt idx="1097">
                  <c:v>2.2530000000000001</c:v>
                </c:pt>
                <c:pt idx="1098">
                  <c:v>2.2410000000000001</c:v>
                </c:pt>
                <c:pt idx="1099">
                  <c:v>2.2559999999999998</c:v>
                </c:pt>
                <c:pt idx="1100">
                  <c:v>2.2549999999999999</c:v>
                </c:pt>
                <c:pt idx="1101">
                  <c:v>2.2639999999999998</c:v>
                </c:pt>
                <c:pt idx="1102">
                  <c:v>2.2200000000000002</c:v>
                </c:pt>
                <c:pt idx="1103">
                  <c:v>2.1819999999999999</c:v>
                </c:pt>
                <c:pt idx="1104">
                  <c:v>2.2069999999999999</c:v>
                </c:pt>
                <c:pt idx="1105">
                  <c:v>2.181</c:v>
                </c:pt>
                <c:pt idx="1106">
                  <c:v>2.2799999999999998</c:v>
                </c:pt>
                <c:pt idx="1107">
                  <c:v>2.3159999999999998</c:v>
                </c:pt>
                <c:pt idx="1108">
                  <c:v>2.3029999999999999</c:v>
                </c:pt>
                <c:pt idx="1109">
                  <c:v>2.2639999999999998</c:v>
                </c:pt>
                <c:pt idx="1110">
                  <c:v>2.29</c:v>
                </c:pt>
                <c:pt idx="1111">
                  <c:v>2.2850000000000001</c:v>
                </c:pt>
                <c:pt idx="1112">
                  <c:v>2.335</c:v>
                </c:pt>
                <c:pt idx="1113">
                  <c:v>2.3860000000000001</c:v>
                </c:pt>
                <c:pt idx="1114">
                  <c:v>2.3860000000000001</c:v>
                </c:pt>
                <c:pt idx="1115">
                  <c:v>2.403</c:v>
                </c:pt>
                <c:pt idx="1116">
                  <c:v>2.39</c:v>
                </c:pt>
                <c:pt idx="1117">
                  <c:v>2.423</c:v>
                </c:pt>
                <c:pt idx="1118">
                  <c:v>2.4020000000000001</c:v>
                </c:pt>
                <c:pt idx="1119">
                  <c:v>2.4430000000000001</c:v>
                </c:pt>
                <c:pt idx="1120">
                  <c:v>2.363</c:v>
                </c:pt>
                <c:pt idx="1121">
                  <c:v>2.3580000000000001</c:v>
                </c:pt>
                <c:pt idx="1122">
                  <c:v>2.383</c:v>
                </c:pt>
                <c:pt idx="1123">
                  <c:v>2.3370000000000002</c:v>
                </c:pt>
                <c:pt idx="1124">
                  <c:v>2.3519999999999999</c:v>
                </c:pt>
                <c:pt idx="1125">
                  <c:v>2.3679999999999999</c:v>
                </c:pt>
                <c:pt idx="1126">
                  <c:v>2.3340000000000001</c:v>
                </c:pt>
                <c:pt idx="1127">
                  <c:v>2.347</c:v>
                </c:pt>
                <c:pt idx="1128">
                  <c:v>2.3140000000000001</c:v>
                </c:pt>
                <c:pt idx="1129">
                  <c:v>2.2389999999999999</c:v>
                </c:pt>
                <c:pt idx="1130">
                  <c:v>2.206</c:v>
                </c:pt>
                <c:pt idx="1131">
                  <c:v>2.1840000000000002</c:v>
                </c:pt>
                <c:pt idx="1132">
                  <c:v>2.157</c:v>
                </c:pt>
                <c:pt idx="1133">
                  <c:v>2.085</c:v>
                </c:pt>
                <c:pt idx="1134">
                  <c:v>2.0299999999999998</c:v>
                </c:pt>
                <c:pt idx="1135">
                  <c:v>2.0510000000000002</c:v>
                </c:pt>
                <c:pt idx="1136">
                  <c:v>2.0569999999999999</c:v>
                </c:pt>
                <c:pt idx="1137">
                  <c:v>2.109</c:v>
                </c:pt>
                <c:pt idx="1138">
                  <c:v>2.1040000000000001</c:v>
                </c:pt>
                <c:pt idx="1139">
                  <c:v>2.1190000000000002</c:v>
                </c:pt>
                <c:pt idx="1140">
                  <c:v>2.117</c:v>
                </c:pt>
                <c:pt idx="1141">
                  <c:v>2.1240000000000001</c:v>
                </c:pt>
                <c:pt idx="1142">
                  <c:v>2.202</c:v>
                </c:pt>
                <c:pt idx="1143">
                  <c:v>2.254</c:v>
                </c:pt>
                <c:pt idx="1144">
                  <c:v>2.2440000000000002</c:v>
                </c:pt>
                <c:pt idx="1145">
                  <c:v>2.2280000000000002</c:v>
                </c:pt>
                <c:pt idx="1146">
                  <c:v>2.2429999999999999</c:v>
                </c:pt>
                <c:pt idx="1147">
                  <c:v>2.3010000000000002</c:v>
                </c:pt>
                <c:pt idx="1148">
                  <c:v>2.2810000000000001</c:v>
                </c:pt>
                <c:pt idx="1149">
                  <c:v>2.3170000000000002</c:v>
                </c:pt>
                <c:pt idx="1150">
                  <c:v>2.3170000000000002</c:v>
                </c:pt>
                <c:pt idx="1151">
                  <c:v>2.3929999999999998</c:v>
                </c:pt>
                <c:pt idx="1152">
                  <c:v>2.3620000000000001</c:v>
                </c:pt>
                <c:pt idx="1153">
                  <c:v>2.3620000000000001</c:v>
                </c:pt>
                <c:pt idx="1154">
                  <c:v>2.3740000000000001</c:v>
                </c:pt>
                <c:pt idx="1155">
                  <c:v>2.4209999999999998</c:v>
                </c:pt>
                <c:pt idx="1156">
                  <c:v>2.4449999999999998</c:v>
                </c:pt>
                <c:pt idx="1157">
                  <c:v>2.4790000000000001</c:v>
                </c:pt>
                <c:pt idx="1158">
                  <c:v>2.544</c:v>
                </c:pt>
                <c:pt idx="1159">
                  <c:v>2.5910000000000002</c:v>
                </c:pt>
                <c:pt idx="1160">
                  <c:v>2.61</c:v>
                </c:pt>
                <c:pt idx="1161">
                  <c:v>2.6480000000000001</c:v>
                </c:pt>
                <c:pt idx="1162">
                  <c:v>2.5579999999999998</c:v>
                </c:pt>
                <c:pt idx="1163">
                  <c:v>2.5419999999999998</c:v>
                </c:pt>
                <c:pt idx="1164">
                  <c:v>2.5299999999999998</c:v>
                </c:pt>
                <c:pt idx="1165">
                  <c:v>2.508</c:v>
                </c:pt>
                <c:pt idx="1166">
                  <c:v>2.5289999999999999</c:v>
                </c:pt>
                <c:pt idx="1167">
                  <c:v>2.5459999999999998</c:v>
                </c:pt>
                <c:pt idx="1168">
                  <c:v>2.5670000000000002</c:v>
                </c:pt>
                <c:pt idx="1169">
                  <c:v>2.5289999999999999</c:v>
                </c:pt>
                <c:pt idx="1170">
                  <c:v>2.56</c:v>
                </c:pt>
                <c:pt idx="1171">
                  <c:v>2.5819999999999999</c:v>
                </c:pt>
                <c:pt idx="1172">
                  <c:v>2.5150000000000001</c:v>
                </c:pt>
                <c:pt idx="1173">
                  <c:v>2.456</c:v>
                </c:pt>
                <c:pt idx="1174">
                  <c:v>2.38</c:v>
                </c:pt>
                <c:pt idx="1175">
                  <c:v>2.395</c:v>
                </c:pt>
                <c:pt idx="1176">
                  <c:v>2.3620000000000001</c:v>
                </c:pt>
                <c:pt idx="1177">
                  <c:v>2.375</c:v>
                </c:pt>
                <c:pt idx="1178">
                  <c:v>2.3679999999999999</c:v>
                </c:pt>
                <c:pt idx="1179">
                  <c:v>2.3580000000000001</c:v>
                </c:pt>
                <c:pt idx="1180">
                  <c:v>2.4279999999999999</c:v>
                </c:pt>
                <c:pt idx="1181">
                  <c:v>2.4750000000000001</c:v>
                </c:pt>
                <c:pt idx="1182">
                  <c:v>2.4159999999999999</c:v>
                </c:pt>
                <c:pt idx="1183">
                  <c:v>2.4300000000000002</c:v>
                </c:pt>
                <c:pt idx="1184">
                  <c:v>2.492</c:v>
                </c:pt>
                <c:pt idx="1185">
                  <c:v>2.5550000000000002</c:v>
                </c:pt>
                <c:pt idx="1186">
                  <c:v>2.5310000000000001</c:v>
                </c:pt>
                <c:pt idx="1187">
                  <c:v>2.4670000000000001</c:v>
                </c:pt>
                <c:pt idx="1188">
                  <c:v>2.4750000000000001</c:v>
                </c:pt>
                <c:pt idx="1189">
                  <c:v>2.431</c:v>
                </c:pt>
                <c:pt idx="1190">
                  <c:v>2.4119999999999999</c:v>
                </c:pt>
                <c:pt idx="1191">
                  <c:v>2.4049999999999998</c:v>
                </c:pt>
                <c:pt idx="1192">
                  <c:v>2.488</c:v>
                </c:pt>
                <c:pt idx="1193">
                  <c:v>2.492</c:v>
                </c:pt>
                <c:pt idx="1194">
                  <c:v>2.7890000000000001</c:v>
                </c:pt>
                <c:pt idx="1195">
                  <c:v>2.83</c:v>
                </c:pt>
                <c:pt idx="1196">
                  <c:v>2.8330000000000002</c:v>
                </c:pt>
                <c:pt idx="1197">
                  <c:v>2.831</c:v>
                </c:pt>
                <c:pt idx="1198">
                  <c:v>2.8929999999999998</c:v>
                </c:pt>
                <c:pt idx="1199">
                  <c:v>2.8740000000000001</c:v>
                </c:pt>
                <c:pt idx="1200">
                  <c:v>2.8519999999999999</c:v>
                </c:pt>
                <c:pt idx="1201">
                  <c:v>2.8730000000000002</c:v>
                </c:pt>
                <c:pt idx="1202">
                  <c:v>2.8159999999999998</c:v>
                </c:pt>
                <c:pt idx="1203">
                  <c:v>2.8079999999999998</c:v>
                </c:pt>
                <c:pt idx="1204">
                  <c:v>2.8</c:v>
                </c:pt>
                <c:pt idx="1205">
                  <c:v>2.778</c:v>
                </c:pt>
                <c:pt idx="1206">
                  <c:v>2.7629999999999999</c:v>
                </c:pt>
                <c:pt idx="1207">
                  <c:v>2.7679999999999998</c:v>
                </c:pt>
                <c:pt idx="1208">
                  <c:v>2.77</c:v>
                </c:pt>
                <c:pt idx="1209">
                  <c:v>2.7250000000000001</c:v>
                </c:pt>
                <c:pt idx="1210">
                  <c:v>2.718</c:v>
                </c:pt>
                <c:pt idx="1211">
                  <c:v>2.649</c:v>
                </c:pt>
                <c:pt idx="1212">
                  <c:v>2.573</c:v>
                </c:pt>
                <c:pt idx="1213">
                  <c:v>2.6269999999999998</c:v>
                </c:pt>
                <c:pt idx="1214">
                  <c:v>2.5870000000000002</c:v>
                </c:pt>
                <c:pt idx="1215">
                  <c:v>2.5750000000000002</c:v>
                </c:pt>
                <c:pt idx="1216">
                  <c:v>2.5640000000000001</c:v>
                </c:pt>
                <c:pt idx="1217">
                  <c:v>2.5070000000000001</c:v>
                </c:pt>
              </c:numCache>
            </c:numRef>
          </c:val>
          <c:smooth val="0"/>
          <c:extLst>
            <c:ext xmlns:c16="http://schemas.microsoft.com/office/drawing/2014/chart" uri="{C3380CC4-5D6E-409C-BE32-E72D297353CC}">
              <c16:uniqueId val="{00000001-7A13-48C9-A39B-D038C0FC9A48}"/>
            </c:ext>
          </c:extLst>
        </c:ser>
        <c:dLbls>
          <c:showLegendKey val="0"/>
          <c:showVal val="0"/>
          <c:showCatName val="0"/>
          <c:showSerName val="0"/>
          <c:showPercent val="0"/>
          <c:showBubbleSize val="0"/>
        </c:dLbls>
        <c:smooth val="0"/>
        <c:axId val="415834528"/>
        <c:axId val="415807648"/>
      </c:lineChart>
      <c:dateAx>
        <c:axId val="415834528"/>
        <c:scaling>
          <c:orientation val="minMax"/>
        </c:scaling>
        <c:delete val="0"/>
        <c:axPos val="b"/>
        <c:numFmt formatCode="[$-409]mmm\.\ yy;@" sourceLinked="0"/>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807648"/>
        <c:crosses val="autoZero"/>
        <c:auto val="1"/>
        <c:lblOffset val="100"/>
        <c:baseTimeUnit val="days"/>
        <c:majorUnit val="10"/>
        <c:majorTimeUnit val="months"/>
      </c:dateAx>
      <c:valAx>
        <c:axId val="415807648"/>
        <c:scaling>
          <c:orientation val="minMax"/>
          <c:max val="7"/>
          <c:min val="-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83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v>LIDC average</c:v>
          </c:tx>
          <c:spPr>
            <a:ln w="28575" cap="rnd">
              <a:solidFill>
                <a:schemeClr val="tx1"/>
              </a:solidFill>
              <a:round/>
            </a:ln>
            <a:effectLst/>
          </c:spPr>
          <c:marker>
            <c:symbol val="none"/>
          </c:marker>
          <c:cat>
            <c:strRef>
              <c:f>'Figure 1.13.2'!$M$3:$AG$3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1.13.2'!$M$5:$AG$5</c:f>
              <c:numCache>
                <c:formatCode>General</c:formatCode>
                <c:ptCount val="21"/>
                <c:pt idx="0">
                  <c:v>-10.609620240202055</c:v>
                </c:pt>
                <c:pt idx="1">
                  <c:v>-7.8655138206433053</c:v>
                </c:pt>
                <c:pt idx="2">
                  <c:v>-8.4423627925844436</c:v>
                </c:pt>
                <c:pt idx="3">
                  <c:v>-6.2335511317877579</c:v>
                </c:pt>
                <c:pt idx="4">
                  <c:v>-5.848463719605272</c:v>
                </c:pt>
                <c:pt idx="5">
                  <c:v>-3.657443613008315</c:v>
                </c:pt>
                <c:pt idx="6">
                  <c:v>-4.3296183468457095</c:v>
                </c:pt>
                <c:pt idx="7">
                  <c:v>-7.0997604822528855</c:v>
                </c:pt>
                <c:pt idx="8">
                  <c:v>-6.6555841367151221</c:v>
                </c:pt>
                <c:pt idx="9">
                  <c:v>-6.6204648418747221</c:v>
                </c:pt>
                <c:pt idx="10">
                  <c:v>-1.7629392731468605</c:v>
                </c:pt>
                <c:pt idx="11">
                  <c:v>-7.4658041288474983</c:v>
                </c:pt>
                <c:pt idx="12">
                  <c:v>-10.211902600185216</c:v>
                </c:pt>
                <c:pt idx="13">
                  <c:v>-9.7023028270036207</c:v>
                </c:pt>
                <c:pt idx="14">
                  <c:v>-9.5757127365697308</c:v>
                </c:pt>
                <c:pt idx="15">
                  <c:v>-7.7929236589369122</c:v>
                </c:pt>
                <c:pt idx="16">
                  <c:v>-6.3401910754783497</c:v>
                </c:pt>
                <c:pt idx="17">
                  <c:v>-5.5891881521997693</c:v>
                </c:pt>
                <c:pt idx="18">
                  <c:v>-5.54920007131979</c:v>
                </c:pt>
                <c:pt idx="19">
                  <c:v>-5.6288963212191154</c:v>
                </c:pt>
                <c:pt idx="20">
                  <c:v>-5.1034898094017382</c:v>
                </c:pt>
              </c:numCache>
            </c:numRef>
          </c:val>
          <c:smooth val="0"/>
          <c:extLst>
            <c:ext xmlns:c16="http://schemas.microsoft.com/office/drawing/2014/chart" uri="{C3380CC4-5D6E-409C-BE32-E72D297353CC}">
              <c16:uniqueId val="{00000000-25D6-444D-AA1E-9313F0FB9165}"/>
            </c:ext>
          </c:extLst>
        </c:ser>
        <c:ser>
          <c:idx val="0"/>
          <c:order val="1"/>
          <c:tx>
            <c:strRef>
              <c:f>'Figure 1.13.2'!$B$7</c:f>
              <c:strCache>
                <c:ptCount val="1"/>
                <c:pt idx="0">
                  <c:v>Asia</c:v>
                </c:pt>
              </c:strCache>
            </c:strRef>
          </c:tx>
          <c:spPr>
            <a:ln w="28575" cap="rnd">
              <a:solidFill>
                <a:schemeClr val="accent2"/>
              </a:solidFill>
              <a:prstDash val="sysDash"/>
              <a:round/>
            </a:ln>
            <a:effectLst/>
          </c:spPr>
          <c:marker>
            <c:symbol val="none"/>
          </c:marker>
          <c:cat>
            <c:strRef>
              <c:f>'Figure 1.13.2'!$M$3:$AG$3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1.13.2'!$M$7:$AG$7</c:f>
              <c:numCache>
                <c:formatCode>0.0</c:formatCode>
                <c:ptCount val="21"/>
                <c:pt idx="0">
                  <c:v>-8.4839680530819255</c:v>
                </c:pt>
                <c:pt idx="1">
                  <c:v>-8.8122327623099821</c:v>
                </c:pt>
                <c:pt idx="2">
                  <c:v>-7.8469581880397277</c:v>
                </c:pt>
                <c:pt idx="3">
                  <c:v>-7.4955790168212246</c:v>
                </c:pt>
                <c:pt idx="4">
                  <c:v>-6.7986402476918704</c:v>
                </c:pt>
                <c:pt idx="5">
                  <c:v>-5.6476132336036109</c:v>
                </c:pt>
                <c:pt idx="6">
                  <c:v>-6.3442350405353913</c:v>
                </c:pt>
                <c:pt idx="7">
                  <c:v>-6.0712692472735164</c:v>
                </c:pt>
                <c:pt idx="8">
                  <c:v>-6.5052464323180796</c:v>
                </c:pt>
                <c:pt idx="9">
                  <c:v>-5.3751027332173331</c:v>
                </c:pt>
                <c:pt idx="10">
                  <c:v>0.5116616364787232</c:v>
                </c:pt>
                <c:pt idx="11">
                  <c:v>-3.5952430945660065</c:v>
                </c:pt>
                <c:pt idx="12">
                  <c:v>-7.3391210127807271</c:v>
                </c:pt>
                <c:pt idx="13">
                  <c:v>-5.6444003588210698</c:v>
                </c:pt>
                <c:pt idx="14">
                  <c:v>-4.4972697941351392</c:v>
                </c:pt>
                <c:pt idx="15">
                  <c:v>-6.4359067467673947</c:v>
                </c:pt>
                <c:pt idx="16">
                  <c:v>-5.271097627908075</c:v>
                </c:pt>
                <c:pt idx="17">
                  <c:v>-4.2990350761778346</c:v>
                </c:pt>
                <c:pt idx="18">
                  <c:v>-4.754627186634135</c:v>
                </c:pt>
                <c:pt idx="19">
                  <c:v>-5.906948733388095</c:v>
                </c:pt>
                <c:pt idx="20">
                  <c:v>-5.3087486564032877</c:v>
                </c:pt>
              </c:numCache>
            </c:numRef>
          </c:val>
          <c:smooth val="0"/>
          <c:extLst>
            <c:ext xmlns:c16="http://schemas.microsoft.com/office/drawing/2014/chart" uri="{C3380CC4-5D6E-409C-BE32-E72D297353CC}">
              <c16:uniqueId val="{00000001-25D6-444D-AA1E-9313F0FB9165}"/>
            </c:ext>
          </c:extLst>
        </c:ser>
        <c:ser>
          <c:idx val="1"/>
          <c:order val="2"/>
          <c:tx>
            <c:strRef>
              <c:f>'Figure 1.13.2'!$B$8</c:f>
              <c:strCache>
                <c:ptCount val="1"/>
                <c:pt idx="0">
                  <c:v>Sub-Saharan Africa</c:v>
                </c:pt>
              </c:strCache>
            </c:strRef>
          </c:tx>
          <c:spPr>
            <a:ln w="28575" cap="rnd">
              <a:solidFill>
                <a:srgbClr val="0070C0"/>
              </a:solidFill>
              <a:prstDash val="sysDash"/>
              <a:round/>
            </a:ln>
            <a:effectLst/>
          </c:spPr>
          <c:marker>
            <c:symbol val="none"/>
          </c:marker>
          <c:cat>
            <c:strRef>
              <c:f>'Figure 1.13.2'!$M$3:$AG$3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1.13.2'!$M$8:$AG$8</c:f>
              <c:numCache>
                <c:formatCode>0.0</c:formatCode>
                <c:ptCount val="21"/>
                <c:pt idx="0">
                  <c:v>-11.101508117898605</c:v>
                </c:pt>
                <c:pt idx="1">
                  <c:v>-7.1949538308597516</c:v>
                </c:pt>
                <c:pt idx="2">
                  <c:v>-8.660538126297487</c:v>
                </c:pt>
                <c:pt idx="3">
                  <c:v>-5.690323602274634</c:v>
                </c:pt>
                <c:pt idx="4">
                  <c:v>-5.5388346328508495</c:v>
                </c:pt>
                <c:pt idx="5">
                  <c:v>-2.6128960065805851</c:v>
                </c:pt>
                <c:pt idx="6">
                  <c:v>-3.705517594426913</c:v>
                </c:pt>
                <c:pt idx="7">
                  <c:v>-6.4313479437913497</c:v>
                </c:pt>
                <c:pt idx="8">
                  <c:v>-6.2368466672779315</c:v>
                </c:pt>
                <c:pt idx="9">
                  <c:v>-6.6993676564156708</c:v>
                </c:pt>
                <c:pt idx="10">
                  <c:v>-2.3948414795923063</c:v>
                </c:pt>
                <c:pt idx="11">
                  <c:v>-8.5646178950728036</c:v>
                </c:pt>
                <c:pt idx="12">
                  <c:v>-11.187746743431171</c:v>
                </c:pt>
                <c:pt idx="13">
                  <c:v>-11.6834700729756</c:v>
                </c:pt>
                <c:pt idx="14">
                  <c:v>-12.124573712774639</c:v>
                </c:pt>
                <c:pt idx="15">
                  <c:v>-8.0489955370134254</c:v>
                </c:pt>
                <c:pt idx="16">
                  <c:v>-6.5689102661286505</c:v>
                </c:pt>
                <c:pt idx="17">
                  <c:v>-5.961451958962817</c:v>
                </c:pt>
                <c:pt idx="18">
                  <c:v>-5.6776245776402927</c:v>
                </c:pt>
                <c:pt idx="19">
                  <c:v>-5.440843510747932</c:v>
                </c:pt>
                <c:pt idx="20">
                  <c:v>-4.8701365493963475</c:v>
                </c:pt>
              </c:numCache>
            </c:numRef>
          </c:val>
          <c:smooth val="0"/>
          <c:extLst>
            <c:ext xmlns:c16="http://schemas.microsoft.com/office/drawing/2014/chart" uri="{C3380CC4-5D6E-409C-BE32-E72D297353CC}">
              <c16:uniqueId val="{00000002-25D6-444D-AA1E-9313F0FB9165}"/>
            </c:ext>
          </c:extLst>
        </c:ser>
        <c:ser>
          <c:idx val="2"/>
          <c:order val="3"/>
          <c:tx>
            <c:strRef>
              <c:f>'Figure 1.13.2'!$B$9</c:f>
              <c:strCache>
                <c:ptCount val="1"/>
                <c:pt idx="0">
                  <c:v>Latin America</c:v>
                </c:pt>
              </c:strCache>
            </c:strRef>
          </c:tx>
          <c:spPr>
            <a:ln w="28575" cap="rnd">
              <a:solidFill>
                <a:srgbClr val="C00000"/>
              </a:solidFill>
              <a:prstDash val="sysDash"/>
              <a:round/>
            </a:ln>
            <a:effectLst/>
          </c:spPr>
          <c:marker>
            <c:symbol val="none"/>
          </c:marker>
          <c:cat>
            <c:strRef>
              <c:f>'Figure 1.13.2'!$M$3:$AG$3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1.13.2'!$M$9:$AG$9</c:f>
              <c:numCache>
                <c:formatCode>0.0</c:formatCode>
                <c:ptCount val="21"/>
                <c:pt idx="0">
                  <c:v>-3.5204771897600509</c:v>
                </c:pt>
                <c:pt idx="1">
                  <c:v>-7.8826043457760768</c:v>
                </c:pt>
                <c:pt idx="2">
                  <c:v>-5.3332716058181484</c:v>
                </c:pt>
                <c:pt idx="3">
                  <c:v>-4.1683148498477793</c:v>
                </c:pt>
                <c:pt idx="4">
                  <c:v>-5.436250390838576</c:v>
                </c:pt>
                <c:pt idx="5">
                  <c:v>-5.8591329815680471</c:v>
                </c:pt>
                <c:pt idx="6">
                  <c:v>-5.7641015932474717</c:v>
                </c:pt>
                <c:pt idx="7">
                  <c:v>-6.7266429897068232</c:v>
                </c:pt>
                <c:pt idx="8">
                  <c:v>-1.4507998954189596</c:v>
                </c:pt>
                <c:pt idx="9">
                  <c:v>-3.5074106627494404</c:v>
                </c:pt>
                <c:pt idx="10">
                  <c:v>1.5842508186414264</c:v>
                </c:pt>
                <c:pt idx="11">
                  <c:v>-11.253817607032977</c:v>
                </c:pt>
                <c:pt idx="12">
                  <c:v>-11.68419644612228</c:v>
                </c:pt>
                <c:pt idx="13">
                  <c:v>-10.082053046842029</c:v>
                </c:pt>
                <c:pt idx="14">
                  <c:v>-8.2282050972526015</c:v>
                </c:pt>
                <c:pt idx="15">
                  <c:v>-8.6677853261564302</c:v>
                </c:pt>
                <c:pt idx="16">
                  <c:v>-7.3341707674154941</c:v>
                </c:pt>
                <c:pt idx="17">
                  <c:v>-5.4316905752391982</c:v>
                </c:pt>
                <c:pt idx="18">
                  <c:v>-4.9673738926615441</c:v>
                </c:pt>
                <c:pt idx="19">
                  <c:v>-3.1110547698333457</c:v>
                </c:pt>
                <c:pt idx="20">
                  <c:v>-2.7832347991409074</c:v>
                </c:pt>
              </c:numCache>
            </c:numRef>
          </c:val>
          <c:smooth val="0"/>
          <c:extLst>
            <c:ext xmlns:c16="http://schemas.microsoft.com/office/drawing/2014/chart" uri="{C3380CC4-5D6E-409C-BE32-E72D297353CC}">
              <c16:uniqueId val="{00000003-25D6-444D-AA1E-9313F0FB9165}"/>
            </c:ext>
          </c:extLst>
        </c:ser>
        <c:ser>
          <c:idx val="3"/>
          <c:order val="4"/>
          <c:tx>
            <c:strRef>
              <c:f>'Figure 1.13.2'!$B$12</c:f>
              <c:strCache>
                <c:ptCount val="1"/>
                <c:pt idx="0">
                  <c:v>Middle East and Central Asia</c:v>
                </c:pt>
              </c:strCache>
            </c:strRef>
          </c:tx>
          <c:spPr>
            <a:ln w="28575" cap="rnd">
              <a:solidFill>
                <a:schemeClr val="bg1">
                  <a:lumMod val="75000"/>
                </a:schemeClr>
              </a:solidFill>
              <a:prstDash val="sysDash"/>
              <a:round/>
            </a:ln>
            <a:effectLst/>
          </c:spPr>
          <c:marker>
            <c:symbol val="none"/>
          </c:marker>
          <c:cat>
            <c:strRef>
              <c:f>'Figure 1.13.2'!$M$3:$AG$3</c:f>
              <c:strCache>
                <c:ptCount val="21"/>
                <c:pt idx="0">
                  <c:v>2010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strCache>
            </c:strRef>
          </c:cat>
          <c:val>
            <c:numRef>
              <c:f>'Figure 1.13.2'!$M$12:$AG$12</c:f>
              <c:numCache>
                <c:formatCode>0.0</c:formatCode>
                <c:ptCount val="21"/>
                <c:pt idx="0">
                  <c:v>-18.705926065431044</c:v>
                </c:pt>
                <c:pt idx="1">
                  <c:v>-12.848797506911298</c:v>
                </c:pt>
                <c:pt idx="2">
                  <c:v>-11.028374709474827</c:v>
                </c:pt>
                <c:pt idx="3">
                  <c:v>-9.5862884839730693</c:v>
                </c:pt>
                <c:pt idx="4">
                  <c:v>-7.9175611806303827</c:v>
                </c:pt>
                <c:pt idx="5">
                  <c:v>-6.260838138551601</c:v>
                </c:pt>
                <c:pt idx="6">
                  <c:v>-4.1510287424479868</c:v>
                </c:pt>
                <c:pt idx="7">
                  <c:v>-17.04961044619154</c:v>
                </c:pt>
                <c:pt idx="8">
                  <c:v>-14.454970777616458</c:v>
                </c:pt>
                <c:pt idx="9">
                  <c:v>-12.917774666143082</c:v>
                </c:pt>
                <c:pt idx="10">
                  <c:v>-7.3894382897576181</c:v>
                </c:pt>
                <c:pt idx="11">
                  <c:v>-12.299109114012612</c:v>
                </c:pt>
                <c:pt idx="12">
                  <c:v>-14.137343042084279</c:v>
                </c:pt>
                <c:pt idx="13">
                  <c:v>-10.913730767993099</c:v>
                </c:pt>
                <c:pt idx="14">
                  <c:v>-12.680425561507624</c:v>
                </c:pt>
                <c:pt idx="15">
                  <c:v>-11.15114300464719</c:v>
                </c:pt>
                <c:pt idx="16">
                  <c:v>-8.8158836010455612</c:v>
                </c:pt>
                <c:pt idx="17">
                  <c:v>-8.1190807657330648</c:v>
                </c:pt>
                <c:pt idx="18">
                  <c:v>-8.0861501720054889</c:v>
                </c:pt>
                <c:pt idx="19">
                  <c:v>-7.4164197795299351</c:v>
                </c:pt>
                <c:pt idx="20">
                  <c:v>-7.1799616692718891</c:v>
                </c:pt>
              </c:numCache>
            </c:numRef>
          </c:val>
          <c:smooth val="0"/>
          <c:extLst>
            <c:ext xmlns:c16="http://schemas.microsoft.com/office/drawing/2014/chart" uri="{C3380CC4-5D6E-409C-BE32-E72D297353CC}">
              <c16:uniqueId val="{00000004-25D6-444D-AA1E-9313F0FB9165}"/>
            </c:ext>
          </c:extLst>
        </c:ser>
        <c:dLbls>
          <c:showLegendKey val="0"/>
          <c:showVal val="0"/>
          <c:showCatName val="0"/>
          <c:showSerName val="0"/>
          <c:showPercent val="0"/>
          <c:showBubbleSize val="0"/>
        </c:dLbls>
        <c:smooth val="0"/>
        <c:axId val="1808757727"/>
        <c:axId val="1808772127"/>
      </c:lineChart>
      <c:catAx>
        <c:axId val="180875772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8772127"/>
        <c:crosses val="autoZero"/>
        <c:auto val="1"/>
        <c:lblAlgn val="ctr"/>
        <c:lblOffset val="100"/>
        <c:noMultiLvlLbl val="0"/>
      </c:catAx>
      <c:valAx>
        <c:axId val="180877212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8757727"/>
        <c:crosses val="autoZero"/>
        <c:crossBetween val="midCat"/>
      </c:valAx>
      <c:spPr>
        <a:noFill/>
        <a:ln>
          <a:noFill/>
        </a:ln>
        <a:effectLst/>
      </c:spPr>
    </c:plotArea>
    <c:legend>
      <c:legendPos val="t"/>
      <c:layout>
        <c:manualLayout>
          <c:xMode val="edge"/>
          <c:yMode val="edge"/>
          <c:x val="6.2687736949547976E-2"/>
          <c:y val="2.4273293963254595E-2"/>
          <c:w val="0.90671459532972332"/>
          <c:h val="0.15285214348206477"/>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145349240762"/>
          <c:y val="4.9281846626149019E-2"/>
          <c:w val="0.87721472315960503"/>
          <c:h val="0.78189799655878411"/>
        </c:manualLayout>
      </c:layout>
      <c:lineChart>
        <c:grouping val="standard"/>
        <c:varyColors val="0"/>
        <c:ser>
          <c:idx val="0"/>
          <c:order val="0"/>
          <c:tx>
            <c:strRef>
              <c:f>'Figure 1.14.1'!$H$1</c:f>
              <c:strCache>
                <c:ptCount val="1"/>
                <c:pt idx="0">
                  <c:v>density_combined_w2024WLD</c:v>
                </c:pt>
              </c:strCache>
            </c:strRef>
          </c:tx>
          <c:spPr>
            <a:ln w="28575" cap="rnd">
              <a:solidFill>
                <a:srgbClr val="7030A0"/>
              </a:solidFill>
              <a:round/>
            </a:ln>
            <a:effectLst/>
          </c:spPr>
          <c:marker>
            <c:symbol val="none"/>
          </c:marker>
          <c:cat>
            <c:numRef>
              <c:f>'Figure 1.14.1'!$A$702:$A$1403</c:f>
              <c:numCache>
                <c:formatCode>0.0</c:formatCode>
                <c:ptCount val="702"/>
                <c:pt idx="0">
                  <c:v>70</c:v>
                </c:pt>
                <c:pt idx="1">
                  <c:v>70.100000000000009</c:v>
                </c:pt>
                <c:pt idx="2">
                  <c:v>70.2</c:v>
                </c:pt>
                <c:pt idx="3">
                  <c:v>70.3</c:v>
                </c:pt>
                <c:pt idx="4">
                  <c:v>70.400000000000006</c:v>
                </c:pt>
                <c:pt idx="5">
                  <c:v>70.5</c:v>
                </c:pt>
                <c:pt idx="6">
                  <c:v>70.600000000000009</c:v>
                </c:pt>
                <c:pt idx="7">
                  <c:v>70.7</c:v>
                </c:pt>
                <c:pt idx="8">
                  <c:v>70.8</c:v>
                </c:pt>
                <c:pt idx="9">
                  <c:v>70.900000000000006</c:v>
                </c:pt>
                <c:pt idx="10">
                  <c:v>71</c:v>
                </c:pt>
                <c:pt idx="11">
                  <c:v>71.100000000000009</c:v>
                </c:pt>
                <c:pt idx="12">
                  <c:v>71.2</c:v>
                </c:pt>
                <c:pt idx="13">
                  <c:v>71.3</c:v>
                </c:pt>
                <c:pt idx="14">
                  <c:v>71.400000000000006</c:v>
                </c:pt>
                <c:pt idx="15">
                  <c:v>71.5</c:v>
                </c:pt>
                <c:pt idx="16">
                  <c:v>71.600000000000009</c:v>
                </c:pt>
                <c:pt idx="17">
                  <c:v>71.7</c:v>
                </c:pt>
                <c:pt idx="18">
                  <c:v>71.8</c:v>
                </c:pt>
                <c:pt idx="19">
                  <c:v>71.900000000000006</c:v>
                </c:pt>
                <c:pt idx="20">
                  <c:v>72</c:v>
                </c:pt>
                <c:pt idx="21">
                  <c:v>72.100000000000009</c:v>
                </c:pt>
                <c:pt idx="22">
                  <c:v>72.2</c:v>
                </c:pt>
                <c:pt idx="23">
                  <c:v>72.3</c:v>
                </c:pt>
                <c:pt idx="24">
                  <c:v>72.400000000000006</c:v>
                </c:pt>
                <c:pt idx="25">
                  <c:v>72.5</c:v>
                </c:pt>
                <c:pt idx="26">
                  <c:v>72.600000000000009</c:v>
                </c:pt>
                <c:pt idx="27">
                  <c:v>72.7</c:v>
                </c:pt>
                <c:pt idx="28">
                  <c:v>72.8</c:v>
                </c:pt>
                <c:pt idx="29">
                  <c:v>72.900000000000006</c:v>
                </c:pt>
                <c:pt idx="30">
                  <c:v>73</c:v>
                </c:pt>
                <c:pt idx="31">
                  <c:v>73.100000000000009</c:v>
                </c:pt>
                <c:pt idx="32">
                  <c:v>73.2</c:v>
                </c:pt>
                <c:pt idx="33">
                  <c:v>73.3</c:v>
                </c:pt>
                <c:pt idx="34">
                  <c:v>73.400000000000006</c:v>
                </c:pt>
                <c:pt idx="35">
                  <c:v>73.5</c:v>
                </c:pt>
                <c:pt idx="36">
                  <c:v>73.600000000000009</c:v>
                </c:pt>
                <c:pt idx="37">
                  <c:v>73.7</c:v>
                </c:pt>
                <c:pt idx="38">
                  <c:v>73.8</c:v>
                </c:pt>
                <c:pt idx="39">
                  <c:v>73.900000000000006</c:v>
                </c:pt>
                <c:pt idx="40">
                  <c:v>74</c:v>
                </c:pt>
                <c:pt idx="41">
                  <c:v>74.100000000000009</c:v>
                </c:pt>
                <c:pt idx="42">
                  <c:v>74.2</c:v>
                </c:pt>
                <c:pt idx="43">
                  <c:v>74.3</c:v>
                </c:pt>
                <c:pt idx="44">
                  <c:v>74.400000000000006</c:v>
                </c:pt>
                <c:pt idx="45">
                  <c:v>74.5</c:v>
                </c:pt>
                <c:pt idx="46">
                  <c:v>74.600000000000009</c:v>
                </c:pt>
                <c:pt idx="47">
                  <c:v>74.7</c:v>
                </c:pt>
                <c:pt idx="48">
                  <c:v>74.8</c:v>
                </c:pt>
                <c:pt idx="49">
                  <c:v>74.900000000000006</c:v>
                </c:pt>
                <c:pt idx="50">
                  <c:v>75</c:v>
                </c:pt>
                <c:pt idx="51">
                  <c:v>75.100000000000009</c:v>
                </c:pt>
                <c:pt idx="52">
                  <c:v>75.2</c:v>
                </c:pt>
                <c:pt idx="53">
                  <c:v>75.3</c:v>
                </c:pt>
                <c:pt idx="54">
                  <c:v>75.400000000000006</c:v>
                </c:pt>
                <c:pt idx="55">
                  <c:v>75.5</c:v>
                </c:pt>
                <c:pt idx="56">
                  <c:v>75.600000000000009</c:v>
                </c:pt>
                <c:pt idx="57">
                  <c:v>75.7</c:v>
                </c:pt>
                <c:pt idx="58">
                  <c:v>75.8</c:v>
                </c:pt>
                <c:pt idx="59">
                  <c:v>75.900000000000006</c:v>
                </c:pt>
                <c:pt idx="60">
                  <c:v>76</c:v>
                </c:pt>
                <c:pt idx="61">
                  <c:v>76.100000000000009</c:v>
                </c:pt>
                <c:pt idx="62">
                  <c:v>76.2</c:v>
                </c:pt>
                <c:pt idx="63">
                  <c:v>76.3</c:v>
                </c:pt>
                <c:pt idx="64">
                  <c:v>76.400000000000006</c:v>
                </c:pt>
                <c:pt idx="65">
                  <c:v>76.5</c:v>
                </c:pt>
                <c:pt idx="66">
                  <c:v>76.600000000000009</c:v>
                </c:pt>
                <c:pt idx="67">
                  <c:v>76.7</c:v>
                </c:pt>
                <c:pt idx="68">
                  <c:v>76.800000000000011</c:v>
                </c:pt>
                <c:pt idx="69">
                  <c:v>76.900000000000006</c:v>
                </c:pt>
                <c:pt idx="70">
                  <c:v>77</c:v>
                </c:pt>
                <c:pt idx="71">
                  <c:v>77.100000000000009</c:v>
                </c:pt>
                <c:pt idx="72">
                  <c:v>77.2</c:v>
                </c:pt>
                <c:pt idx="73">
                  <c:v>77.300000000000011</c:v>
                </c:pt>
                <c:pt idx="74">
                  <c:v>77.400000000000006</c:v>
                </c:pt>
                <c:pt idx="75">
                  <c:v>77.5</c:v>
                </c:pt>
                <c:pt idx="76">
                  <c:v>77.600000000000009</c:v>
                </c:pt>
                <c:pt idx="77">
                  <c:v>77.7</c:v>
                </c:pt>
                <c:pt idx="78">
                  <c:v>77.800000000000011</c:v>
                </c:pt>
                <c:pt idx="79">
                  <c:v>77.900000000000006</c:v>
                </c:pt>
                <c:pt idx="80">
                  <c:v>78</c:v>
                </c:pt>
                <c:pt idx="81">
                  <c:v>78.100000000000009</c:v>
                </c:pt>
                <c:pt idx="82">
                  <c:v>78.2</c:v>
                </c:pt>
                <c:pt idx="83">
                  <c:v>78.300000000000011</c:v>
                </c:pt>
                <c:pt idx="84">
                  <c:v>78.400000000000006</c:v>
                </c:pt>
                <c:pt idx="85">
                  <c:v>78.5</c:v>
                </c:pt>
                <c:pt idx="86">
                  <c:v>78.600000000000009</c:v>
                </c:pt>
                <c:pt idx="87">
                  <c:v>78.7</c:v>
                </c:pt>
                <c:pt idx="88">
                  <c:v>78.800000000000011</c:v>
                </c:pt>
                <c:pt idx="89">
                  <c:v>78.900000000000006</c:v>
                </c:pt>
                <c:pt idx="90">
                  <c:v>79</c:v>
                </c:pt>
                <c:pt idx="91">
                  <c:v>79.100000000000009</c:v>
                </c:pt>
                <c:pt idx="92">
                  <c:v>79.2</c:v>
                </c:pt>
                <c:pt idx="93">
                  <c:v>79.300000000000011</c:v>
                </c:pt>
                <c:pt idx="94">
                  <c:v>79.400000000000006</c:v>
                </c:pt>
                <c:pt idx="95">
                  <c:v>79.5</c:v>
                </c:pt>
                <c:pt idx="96">
                  <c:v>79.600000000000009</c:v>
                </c:pt>
                <c:pt idx="97">
                  <c:v>79.7</c:v>
                </c:pt>
                <c:pt idx="98">
                  <c:v>79.800000000000011</c:v>
                </c:pt>
                <c:pt idx="99">
                  <c:v>79.900000000000006</c:v>
                </c:pt>
                <c:pt idx="100">
                  <c:v>80</c:v>
                </c:pt>
                <c:pt idx="101">
                  <c:v>80.100000000000009</c:v>
                </c:pt>
                <c:pt idx="102">
                  <c:v>80.2</c:v>
                </c:pt>
                <c:pt idx="103">
                  <c:v>80.300000000000011</c:v>
                </c:pt>
                <c:pt idx="104">
                  <c:v>80.400000000000006</c:v>
                </c:pt>
                <c:pt idx="105">
                  <c:v>80.5</c:v>
                </c:pt>
                <c:pt idx="106">
                  <c:v>80.600000000000009</c:v>
                </c:pt>
                <c:pt idx="107">
                  <c:v>80.7</c:v>
                </c:pt>
                <c:pt idx="108">
                  <c:v>80.800000000000011</c:v>
                </c:pt>
                <c:pt idx="109">
                  <c:v>80.900000000000006</c:v>
                </c:pt>
                <c:pt idx="110">
                  <c:v>81</c:v>
                </c:pt>
                <c:pt idx="111">
                  <c:v>81.100000000000009</c:v>
                </c:pt>
                <c:pt idx="112">
                  <c:v>81.2</c:v>
                </c:pt>
                <c:pt idx="113">
                  <c:v>81.300000000000011</c:v>
                </c:pt>
                <c:pt idx="114">
                  <c:v>81.400000000000006</c:v>
                </c:pt>
                <c:pt idx="115">
                  <c:v>81.5</c:v>
                </c:pt>
                <c:pt idx="116">
                  <c:v>81.600000000000009</c:v>
                </c:pt>
                <c:pt idx="117">
                  <c:v>81.7</c:v>
                </c:pt>
                <c:pt idx="118">
                  <c:v>81.800000000000011</c:v>
                </c:pt>
                <c:pt idx="119">
                  <c:v>81.900000000000006</c:v>
                </c:pt>
                <c:pt idx="120">
                  <c:v>82</c:v>
                </c:pt>
                <c:pt idx="121">
                  <c:v>82.100000000000009</c:v>
                </c:pt>
                <c:pt idx="122">
                  <c:v>82.2</c:v>
                </c:pt>
                <c:pt idx="123">
                  <c:v>82.300000000000011</c:v>
                </c:pt>
                <c:pt idx="124">
                  <c:v>82.4</c:v>
                </c:pt>
                <c:pt idx="125">
                  <c:v>82.5</c:v>
                </c:pt>
                <c:pt idx="126">
                  <c:v>82.600000000000009</c:v>
                </c:pt>
                <c:pt idx="127">
                  <c:v>82.7</c:v>
                </c:pt>
                <c:pt idx="128">
                  <c:v>82.800000000000011</c:v>
                </c:pt>
                <c:pt idx="129">
                  <c:v>82.9</c:v>
                </c:pt>
                <c:pt idx="130">
                  <c:v>83</c:v>
                </c:pt>
                <c:pt idx="131">
                  <c:v>83.100000000000009</c:v>
                </c:pt>
                <c:pt idx="132">
                  <c:v>83.2</c:v>
                </c:pt>
                <c:pt idx="133">
                  <c:v>83.300000000000011</c:v>
                </c:pt>
                <c:pt idx="134">
                  <c:v>83.4</c:v>
                </c:pt>
                <c:pt idx="135">
                  <c:v>83.5</c:v>
                </c:pt>
                <c:pt idx="136">
                  <c:v>83.600000000000009</c:v>
                </c:pt>
                <c:pt idx="137">
                  <c:v>83.7</c:v>
                </c:pt>
                <c:pt idx="138">
                  <c:v>83.800000000000011</c:v>
                </c:pt>
                <c:pt idx="139">
                  <c:v>83.9</c:v>
                </c:pt>
                <c:pt idx="140">
                  <c:v>84</c:v>
                </c:pt>
                <c:pt idx="141">
                  <c:v>84.100000000000009</c:v>
                </c:pt>
                <c:pt idx="142">
                  <c:v>84.2</c:v>
                </c:pt>
                <c:pt idx="143">
                  <c:v>84.300000000000011</c:v>
                </c:pt>
                <c:pt idx="144">
                  <c:v>84.4</c:v>
                </c:pt>
                <c:pt idx="145">
                  <c:v>84.5</c:v>
                </c:pt>
                <c:pt idx="146">
                  <c:v>84.600000000000009</c:v>
                </c:pt>
                <c:pt idx="147">
                  <c:v>84.7</c:v>
                </c:pt>
                <c:pt idx="148">
                  <c:v>84.800000000000011</c:v>
                </c:pt>
                <c:pt idx="149">
                  <c:v>84.9</c:v>
                </c:pt>
                <c:pt idx="150">
                  <c:v>85</c:v>
                </c:pt>
                <c:pt idx="151">
                  <c:v>85.100000000000009</c:v>
                </c:pt>
                <c:pt idx="152">
                  <c:v>85.2</c:v>
                </c:pt>
                <c:pt idx="153">
                  <c:v>85.300000000000011</c:v>
                </c:pt>
                <c:pt idx="154">
                  <c:v>85.4</c:v>
                </c:pt>
                <c:pt idx="155">
                  <c:v>85.5</c:v>
                </c:pt>
                <c:pt idx="156">
                  <c:v>85.600000000000009</c:v>
                </c:pt>
                <c:pt idx="157">
                  <c:v>85.7</c:v>
                </c:pt>
                <c:pt idx="158">
                  <c:v>85.800000000000011</c:v>
                </c:pt>
                <c:pt idx="159">
                  <c:v>85.9</c:v>
                </c:pt>
                <c:pt idx="160">
                  <c:v>86</c:v>
                </c:pt>
                <c:pt idx="161">
                  <c:v>86.100000000000009</c:v>
                </c:pt>
                <c:pt idx="162">
                  <c:v>86.2</c:v>
                </c:pt>
                <c:pt idx="163">
                  <c:v>86.300000000000011</c:v>
                </c:pt>
                <c:pt idx="164">
                  <c:v>86.4</c:v>
                </c:pt>
                <c:pt idx="165">
                  <c:v>86.5</c:v>
                </c:pt>
                <c:pt idx="166">
                  <c:v>86.600000000000009</c:v>
                </c:pt>
                <c:pt idx="167">
                  <c:v>86.7</c:v>
                </c:pt>
                <c:pt idx="168">
                  <c:v>86.800000000000011</c:v>
                </c:pt>
                <c:pt idx="169">
                  <c:v>86.9</c:v>
                </c:pt>
                <c:pt idx="170">
                  <c:v>87</c:v>
                </c:pt>
                <c:pt idx="171">
                  <c:v>87.100000000000009</c:v>
                </c:pt>
                <c:pt idx="172">
                  <c:v>87.2</c:v>
                </c:pt>
                <c:pt idx="173">
                  <c:v>87.300000000000011</c:v>
                </c:pt>
                <c:pt idx="174">
                  <c:v>87.4</c:v>
                </c:pt>
                <c:pt idx="175">
                  <c:v>87.5</c:v>
                </c:pt>
                <c:pt idx="176">
                  <c:v>87.600000000000009</c:v>
                </c:pt>
                <c:pt idx="177">
                  <c:v>87.7</c:v>
                </c:pt>
                <c:pt idx="178">
                  <c:v>87.800000000000011</c:v>
                </c:pt>
                <c:pt idx="179">
                  <c:v>87.9</c:v>
                </c:pt>
                <c:pt idx="180">
                  <c:v>88</c:v>
                </c:pt>
                <c:pt idx="181">
                  <c:v>88.100000000000009</c:v>
                </c:pt>
                <c:pt idx="182">
                  <c:v>88.2</c:v>
                </c:pt>
                <c:pt idx="183">
                  <c:v>88.300000000000011</c:v>
                </c:pt>
                <c:pt idx="184">
                  <c:v>88.4</c:v>
                </c:pt>
                <c:pt idx="185">
                  <c:v>88.5</c:v>
                </c:pt>
                <c:pt idx="186">
                  <c:v>88.600000000000009</c:v>
                </c:pt>
                <c:pt idx="187">
                  <c:v>88.7</c:v>
                </c:pt>
                <c:pt idx="188">
                  <c:v>88.800000000000011</c:v>
                </c:pt>
                <c:pt idx="189">
                  <c:v>88.9</c:v>
                </c:pt>
                <c:pt idx="190">
                  <c:v>89</c:v>
                </c:pt>
                <c:pt idx="191">
                  <c:v>89.100000000000009</c:v>
                </c:pt>
                <c:pt idx="192">
                  <c:v>89.2</c:v>
                </c:pt>
                <c:pt idx="193">
                  <c:v>89.300000000000011</c:v>
                </c:pt>
                <c:pt idx="194">
                  <c:v>89.4</c:v>
                </c:pt>
                <c:pt idx="195">
                  <c:v>89.5</c:v>
                </c:pt>
                <c:pt idx="196">
                  <c:v>89.600000000000009</c:v>
                </c:pt>
                <c:pt idx="197">
                  <c:v>89.7</c:v>
                </c:pt>
                <c:pt idx="198">
                  <c:v>89.800000000000011</c:v>
                </c:pt>
                <c:pt idx="199">
                  <c:v>89.9</c:v>
                </c:pt>
                <c:pt idx="200">
                  <c:v>90</c:v>
                </c:pt>
                <c:pt idx="201">
                  <c:v>90.100000000000009</c:v>
                </c:pt>
                <c:pt idx="202">
                  <c:v>90.2</c:v>
                </c:pt>
                <c:pt idx="203">
                  <c:v>90.300000000000011</c:v>
                </c:pt>
                <c:pt idx="204">
                  <c:v>90.4</c:v>
                </c:pt>
                <c:pt idx="205">
                  <c:v>90.5</c:v>
                </c:pt>
                <c:pt idx="206">
                  <c:v>90.600000000000009</c:v>
                </c:pt>
                <c:pt idx="207">
                  <c:v>90.7</c:v>
                </c:pt>
                <c:pt idx="208">
                  <c:v>90.800000000000011</c:v>
                </c:pt>
                <c:pt idx="209">
                  <c:v>90.9</c:v>
                </c:pt>
                <c:pt idx="210">
                  <c:v>91</c:v>
                </c:pt>
                <c:pt idx="211">
                  <c:v>91.100000000000009</c:v>
                </c:pt>
                <c:pt idx="212">
                  <c:v>91.2</c:v>
                </c:pt>
                <c:pt idx="213">
                  <c:v>91.300000000000011</c:v>
                </c:pt>
                <c:pt idx="214">
                  <c:v>91.4</c:v>
                </c:pt>
                <c:pt idx="215">
                  <c:v>91.5</c:v>
                </c:pt>
                <c:pt idx="216">
                  <c:v>91.600000000000009</c:v>
                </c:pt>
                <c:pt idx="217">
                  <c:v>91.7</c:v>
                </c:pt>
                <c:pt idx="218">
                  <c:v>91.800000000000011</c:v>
                </c:pt>
                <c:pt idx="219">
                  <c:v>91.9</c:v>
                </c:pt>
                <c:pt idx="220">
                  <c:v>92</c:v>
                </c:pt>
                <c:pt idx="221">
                  <c:v>92.100000000000009</c:v>
                </c:pt>
                <c:pt idx="222">
                  <c:v>92.2</c:v>
                </c:pt>
                <c:pt idx="223">
                  <c:v>92.300000000000011</c:v>
                </c:pt>
                <c:pt idx="224">
                  <c:v>92.4</c:v>
                </c:pt>
                <c:pt idx="225">
                  <c:v>92.5</c:v>
                </c:pt>
                <c:pt idx="226">
                  <c:v>92.600000000000009</c:v>
                </c:pt>
                <c:pt idx="227">
                  <c:v>92.7</c:v>
                </c:pt>
                <c:pt idx="228">
                  <c:v>92.800000000000011</c:v>
                </c:pt>
                <c:pt idx="229">
                  <c:v>92.9</c:v>
                </c:pt>
                <c:pt idx="230">
                  <c:v>93</c:v>
                </c:pt>
                <c:pt idx="231">
                  <c:v>93.100000000000009</c:v>
                </c:pt>
                <c:pt idx="232">
                  <c:v>93.2</c:v>
                </c:pt>
                <c:pt idx="233">
                  <c:v>93.300000000000011</c:v>
                </c:pt>
                <c:pt idx="234">
                  <c:v>93.4</c:v>
                </c:pt>
                <c:pt idx="235">
                  <c:v>93.5</c:v>
                </c:pt>
                <c:pt idx="236">
                  <c:v>93.600000000000009</c:v>
                </c:pt>
                <c:pt idx="237">
                  <c:v>93.7</c:v>
                </c:pt>
                <c:pt idx="238">
                  <c:v>93.800000000000011</c:v>
                </c:pt>
                <c:pt idx="239">
                  <c:v>93.9</c:v>
                </c:pt>
                <c:pt idx="240">
                  <c:v>94</c:v>
                </c:pt>
                <c:pt idx="241">
                  <c:v>94.100000000000009</c:v>
                </c:pt>
                <c:pt idx="242">
                  <c:v>94.2</c:v>
                </c:pt>
                <c:pt idx="243">
                  <c:v>94.300000000000011</c:v>
                </c:pt>
                <c:pt idx="244">
                  <c:v>94.4</c:v>
                </c:pt>
                <c:pt idx="245">
                  <c:v>94.5</c:v>
                </c:pt>
                <c:pt idx="246">
                  <c:v>94.600000000000009</c:v>
                </c:pt>
                <c:pt idx="247">
                  <c:v>94.7</c:v>
                </c:pt>
                <c:pt idx="248">
                  <c:v>94.800000000000011</c:v>
                </c:pt>
                <c:pt idx="249">
                  <c:v>94.9</c:v>
                </c:pt>
                <c:pt idx="250">
                  <c:v>95</c:v>
                </c:pt>
                <c:pt idx="251">
                  <c:v>95.100000000000009</c:v>
                </c:pt>
                <c:pt idx="252">
                  <c:v>95.2</c:v>
                </c:pt>
                <c:pt idx="253">
                  <c:v>95.300000000000011</c:v>
                </c:pt>
                <c:pt idx="254">
                  <c:v>95.4</c:v>
                </c:pt>
                <c:pt idx="255">
                  <c:v>95.5</c:v>
                </c:pt>
                <c:pt idx="256">
                  <c:v>95.600000000000009</c:v>
                </c:pt>
                <c:pt idx="257">
                  <c:v>95.7</c:v>
                </c:pt>
                <c:pt idx="258">
                  <c:v>95.800000000000011</c:v>
                </c:pt>
                <c:pt idx="259">
                  <c:v>95.9</c:v>
                </c:pt>
                <c:pt idx="260">
                  <c:v>96</c:v>
                </c:pt>
                <c:pt idx="261">
                  <c:v>96.100000000000009</c:v>
                </c:pt>
                <c:pt idx="262">
                  <c:v>96.2</c:v>
                </c:pt>
                <c:pt idx="263">
                  <c:v>96.300000000000011</c:v>
                </c:pt>
                <c:pt idx="264">
                  <c:v>96.4</c:v>
                </c:pt>
                <c:pt idx="265">
                  <c:v>96.5</c:v>
                </c:pt>
                <c:pt idx="266">
                  <c:v>96.600000000000009</c:v>
                </c:pt>
                <c:pt idx="267">
                  <c:v>96.7</c:v>
                </c:pt>
                <c:pt idx="268">
                  <c:v>96.800000000000011</c:v>
                </c:pt>
                <c:pt idx="269">
                  <c:v>96.9</c:v>
                </c:pt>
                <c:pt idx="270">
                  <c:v>97</c:v>
                </c:pt>
                <c:pt idx="271">
                  <c:v>97.100000000000009</c:v>
                </c:pt>
                <c:pt idx="272">
                  <c:v>97.2</c:v>
                </c:pt>
                <c:pt idx="273">
                  <c:v>97.300000000000011</c:v>
                </c:pt>
                <c:pt idx="274">
                  <c:v>97.4</c:v>
                </c:pt>
                <c:pt idx="275">
                  <c:v>97.5</c:v>
                </c:pt>
                <c:pt idx="276">
                  <c:v>97.600000000000009</c:v>
                </c:pt>
                <c:pt idx="277">
                  <c:v>97.7</c:v>
                </c:pt>
                <c:pt idx="278">
                  <c:v>97.800000000000011</c:v>
                </c:pt>
                <c:pt idx="279">
                  <c:v>97.9</c:v>
                </c:pt>
                <c:pt idx="280">
                  <c:v>98</c:v>
                </c:pt>
                <c:pt idx="281">
                  <c:v>98.100000000000009</c:v>
                </c:pt>
                <c:pt idx="282">
                  <c:v>98.2</c:v>
                </c:pt>
                <c:pt idx="283">
                  <c:v>98.300000000000011</c:v>
                </c:pt>
                <c:pt idx="284">
                  <c:v>98.4</c:v>
                </c:pt>
                <c:pt idx="285">
                  <c:v>98.5</c:v>
                </c:pt>
                <c:pt idx="286">
                  <c:v>98.600000000000009</c:v>
                </c:pt>
                <c:pt idx="287">
                  <c:v>98.7</c:v>
                </c:pt>
                <c:pt idx="288">
                  <c:v>98.800000000000011</c:v>
                </c:pt>
                <c:pt idx="289">
                  <c:v>98.9</c:v>
                </c:pt>
                <c:pt idx="290">
                  <c:v>99</c:v>
                </c:pt>
                <c:pt idx="291">
                  <c:v>99.100000000000009</c:v>
                </c:pt>
                <c:pt idx="292">
                  <c:v>99.2</c:v>
                </c:pt>
                <c:pt idx="293">
                  <c:v>99.300000000000011</c:v>
                </c:pt>
                <c:pt idx="294">
                  <c:v>99.4</c:v>
                </c:pt>
                <c:pt idx="295">
                  <c:v>99.5</c:v>
                </c:pt>
                <c:pt idx="296">
                  <c:v>99.600000000000009</c:v>
                </c:pt>
                <c:pt idx="297">
                  <c:v>99.7</c:v>
                </c:pt>
                <c:pt idx="298">
                  <c:v>99.800000000000011</c:v>
                </c:pt>
                <c:pt idx="299">
                  <c:v>99.9</c:v>
                </c:pt>
                <c:pt idx="300">
                  <c:v>100</c:v>
                </c:pt>
                <c:pt idx="301">
                  <c:v>100.10000000000001</c:v>
                </c:pt>
                <c:pt idx="302">
                  <c:v>100.2</c:v>
                </c:pt>
                <c:pt idx="303">
                  <c:v>100.30000000000001</c:v>
                </c:pt>
                <c:pt idx="304">
                  <c:v>100.4</c:v>
                </c:pt>
                <c:pt idx="305">
                  <c:v>100.5</c:v>
                </c:pt>
                <c:pt idx="306">
                  <c:v>100.60000000000001</c:v>
                </c:pt>
                <c:pt idx="307">
                  <c:v>100.7</c:v>
                </c:pt>
                <c:pt idx="308">
                  <c:v>100.80000000000001</c:v>
                </c:pt>
                <c:pt idx="309">
                  <c:v>100.9</c:v>
                </c:pt>
                <c:pt idx="310">
                  <c:v>101</c:v>
                </c:pt>
                <c:pt idx="311">
                  <c:v>101.10000000000001</c:v>
                </c:pt>
                <c:pt idx="312">
                  <c:v>101.2</c:v>
                </c:pt>
                <c:pt idx="313">
                  <c:v>101.30000000000001</c:v>
                </c:pt>
                <c:pt idx="314">
                  <c:v>101.4</c:v>
                </c:pt>
                <c:pt idx="315">
                  <c:v>101.5</c:v>
                </c:pt>
                <c:pt idx="316">
                  <c:v>101.60000000000001</c:v>
                </c:pt>
                <c:pt idx="317">
                  <c:v>101.7</c:v>
                </c:pt>
                <c:pt idx="318">
                  <c:v>101.80000000000001</c:v>
                </c:pt>
                <c:pt idx="319">
                  <c:v>101.9</c:v>
                </c:pt>
                <c:pt idx="320">
                  <c:v>102</c:v>
                </c:pt>
                <c:pt idx="321">
                  <c:v>102.10000000000001</c:v>
                </c:pt>
                <c:pt idx="322">
                  <c:v>102.2</c:v>
                </c:pt>
                <c:pt idx="323">
                  <c:v>102.30000000000001</c:v>
                </c:pt>
                <c:pt idx="324">
                  <c:v>102.4</c:v>
                </c:pt>
                <c:pt idx="325">
                  <c:v>102.5</c:v>
                </c:pt>
                <c:pt idx="326">
                  <c:v>102.60000000000001</c:v>
                </c:pt>
                <c:pt idx="327">
                  <c:v>102.7</c:v>
                </c:pt>
                <c:pt idx="328">
                  <c:v>102.80000000000001</c:v>
                </c:pt>
                <c:pt idx="329">
                  <c:v>102.9</c:v>
                </c:pt>
                <c:pt idx="330">
                  <c:v>103</c:v>
                </c:pt>
                <c:pt idx="331">
                  <c:v>103.10000000000001</c:v>
                </c:pt>
                <c:pt idx="332">
                  <c:v>103.2</c:v>
                </c:pt>
                <c:pt idx="333">
                  <c:v>103.30000000000001</c:v>
                </c:pt>
                <c:pt idx="334">
                  <c:v>103.4</c:v>
                </c:pt>
                <c:pt idx="335">
                  <c:v>103.5</c:v>
                </c:pt>
                <c:pt idx="336">
                  <c:v>103.60000000000001</c:v>
                </c:pt>
                <c:pt idx="337">
                  <c:v>103.7</c:v>
                </c:pt>
                <c:pt idx="338">
                  <c:v>103.80000000000001</c:v>
                </c:pt>
                <c:pt idx="339">
                  <c:v>103.9</c:v>
                </c:pt>
                <c:pt idx="340">
                  <c:v>104</c:v>
                </c:pt>
                <c:pt idx="341">
                  <c:v>104.10000000000001</c:v>
                </c:pt>
                <c:pt idx="342">
                  <c:v>104.2</c:v>
                </c:pt>
                <c:pt idx="343">
                  <c:v>104.30000000000001</c:v>
                </c:pt>
                <c:pt idx="344">
                  <c:v>104.4</c:v>
                </c:pt>
                <c:pt idx="345">
                  <c:v>104.5</c:v>
                </c:pt>
                <c:pt idx="346">
                  <c:v>104.60000000000001</c:v>
                </c:pt>
                <c:pt idx="347">
                  <c:v>104.7</c:v>
                </c:pt>
                <c:pt idx="348">
                  <c:v>104.80000000000001</c:v>
                </c:pt>
                <c:pt idx="349">
                  <c:v>104.9</c:v>
                </c:pt>
                <c:pt idx="350">
                  <c:v>105</c:v>
                </c:pt>
                <c:pt idx="351">
                  <c:v>105.10000000000001</c:v>
                </c:pt>
                <c:pt idx="352">
                  <c:v>105.2</c:v>
                </c:pt>
                <c:pt idx="353">
                  <c:v>105.30000000000001</c:v>
                </c:pt>
                <c:pt idx="354">
                  <c:v>105.4</c:v>
                </c:pt>
                <c:pt idx="355">
                  <c:v>105.5</c:v>
                </c:pt>
                <c:pt idx="356">
                  <c:v>105.60000000000001</c:v>
                </c:pt>
                <c:pt idx="357">
                  <c:v>105.7</c:v>
                </c:pt>
                <c:pt idx="358">
                  <c:v>105.80000000000001</c:v>
                </c:pt>
                <c:pt idx="359">
                  <c:v>105.9</c:v>
                </c:pt>
                <c:pt idx="360">
                  <c:v>106</c:v>
                </c:pt>
                <c:pt idx="361">
                  <c:v>106.10000000000001</c:v>
                </c:pt>
                <c:pt idx="362">
                  <c:v>106.2</c:v>
                </c:pt>
                <c:pt idx="363">
                  <c:v>106.30000000000001</c:v>
                </c:pt>
                <c:pt idx="364">
                  <c:v>106.4</c:v>
                </c:pt>
                <c:pt idx="365">
                  <c:v>106.5</c:v>
                </c:pt>
                <c:pt idx="366">
                  <c:v>106.60000000000001</c:v>
                </c:pt>
                <c:pt idx="367">
                  <c:v>106.7</c:v>
                </c:pt>
                <c:pt idx="368">
                  <c:v>106.80000000000001</c:v>
                </c:pt>
                <c:pt idx="369">
                  <c:v>106.9</c:v>
                </c:pt>
                <c:pt idx="370">
                  <c:v>107</c:v>
                </c:pt>
                <c:pt idx="371">
                  <c:v>107.10000000000001</c:v>
                </c:pt>
                <c:pt idx="372">
                  <c:v>107.2</c:v>
                </c:pt>
                <c:pt idx="373">
                  <c:v>107.30000000000001</c:v>
                </c:pt>
                <c:pt idx="374">
                  <c:v>107.4</c:v>
                </c:pt>
                <c:pt idx="375">
                  <c:v>107.5</c:v>
                </c:pt>
                <c:pt idx="376">
                  <c:v>107.60000000000001</c:v>
                </c:pt>
                <c:pt idx="377">
                  <c:v>107.7</c:v>
                </c:pt>
                <c:pt idx="378">
                  <c:v>107.80000000000001</c:v>
                </c:pt>
                <c:pt idx="379">
                  <c:v>107.9</c:v>
                </c:pt>
                <c:pt idx="380">
                  <c:v>108</c:v>
                </c:pt>
                <c:pt idx="381">
                  <c:v>108.10000000000001</c:v>
                </c:pt>
                <c:pt idx="382">
                  <c:v>108.2</c:v>
                </c:pt>
                <c:pt idx="383">
                  <c:v>108.30000000000001</c:v>
                </c:pt>
                <c:pt idx="384">
                  <c:v>108.4</c:v>
                </c:pt>
                <c:pt idx="385">
                  <c:v>108.5</c:v>
                </c:pt>
                <c:pt idx="386">
                  <c:v>108.60000000000001</c:v>
                </c:pt>
                <c:pt idx="387">
                  <c:v>108.7</c:v>
                </c:pt>
                <c:pt idx="388">
                  <c:v>108.80000000000001</c:v>
                </c:pt>
                <c:pt idx="389">
                  <c:v>108.9</c:v>
                </c:pt>
                <c:pt idx="390">
                  <c:v>109</c:v>
                </c:pt>
                <c:pt idx="391">
                  <c:v>109.10000000000001</c:v>
                </c:pt>
                <c:pt idx="392">
                  <c:v>109.2</c:v>
                </c:pt>
                <c:pt idx="393">
                  <c:v>109.30000000000001</c:v>
                </c:pt>
                <c:pt idx="394">
                  <c:v>109.4</c:v>
                </c:pt>
                <c:pt idx="395">
                  <c:v>109.5</c:v>
                </c:pt>
                <c:pt idx="396">
                  <c:v>109.60000000000001</c:v>
                </c:pt>
                <c:pt idx="397">
                  <c:v>109.7</c:v>
                </c:pt>
                <c:pt idx="398">
                  <c:v>109.80000000000001</c:v>
                </c:pt>
                <c:pt idx="399">
                  <c:v>109.9</c:v>
                </c:pt>
                <c:pt idx="400">
                  <c:v>110</c:v>
                </c:pt>
                <c:pt idx="401">
                  <c:v>110.10000000000001</c:v>
                </c:pt>
                <c:pt idx="402">
                  <c:v>110.2</c:v>
                </c:pt>
                <c:pt idx="403">
                  <c:v>110.30000000000001</c:v>
                </c:pt>
                <c:pt idx="404">
                  <c:v>110.4</c:v>
                </c:pt>
                <c:pt idx="405">
                  <c:v>110.5</c:v>
                </c:pt>
                <c:pt idx="406">
                  <c:v>110.60000000000001</c:v>
                </c:pt>
                <c:pt idx="407">
                  <c:v>110.7</c:v>
                </c:pt>
                <c:pt idx="408">
                  <c:v>110.80000000000001</c:v>
                </c:pt>
                <c:pt idx="409">
                  <c:v>110.9</c:v>
                </c:pt>
                <c:pt idx="410">
                  <c:v>111</c:v>
                </c:pt>
                <c:pt idx="411">
                  <c:v>111.10000000000001</c:v>
                </c:pt>
                <c:pt idx="412">
                  <c:v>111.2</c:v>
                </c:pt>
                <c:pt idx="413">
                  <c:v>111.30000000000001</c:v>
                </c:pt>
                <c:pt idx="414">
                  <c:v>111.4</c:v>
                </c:pt>
                <c:pt idx="415">
                  <c:v>111.5</c:v>
                </c:pt>
                <c:pt idx="416">
                  <c:v>111.60000000000001</c:v>
                </c:pt>
                <c:pt idx="417">
                  <c:v>111.7</c:v>
                </c:pt>
                <c:pt idx="418">
                  <c:v>111.80000000000001</c:v>
                </c:pt>
                <c:pt idx="419">
                  <c:v>111.9</c:v>
                </c:pt>
                <c:pt idx="420">
                  <c:v>112</c:v>
                </c:pt>
                <c:pt idx="421">
                  <c:v>112.10000000000001</c:v>
                </c:pt>
                <c:pt idx="422">
                  <c:v>112.2</c:v>
                </c:pt>
                <c:pt idx="423">
                  <c:v>112.30000000000001</c:v>
                </c:pt>
                <c:pt idx="424">
                  <c:v>112.4</c:v>
                </c:pt>
                <c:pt idx="425">
                  <c:v>112.5</c:v>
                </c:pt>
                <c:pt idx="426">
                  <c:v>112.60000000000001</c:v>
                </c:pt>
                <c:pt idx="427">
                  <c:v>112.7</c:v>
                </c:pt>
                <c:pt idx="428">
                  <c:v>112.80000000000001</c:v>
                </c:pt>
                <c:pt idx="429">
                  <c:v>112.9</c:v>
                </c:pt>
                <c:pt idx="430">
                  <c:v>113</c:v>
                </c:pt>
                <c:pt idx="431">
                  <c:v>113.10000000000001</c:v>
                </c:pt>
                <c:pt idx="432">
                  <c:v>113.2</c:v>
                </c:pt>
                <c:pt idx="433">
                  <c:v>113.30000000000001</c:v>
                </c:pt>
                <c:pt idx="434">
                  <c:v>113.4</c:v>
                </c:pt>
                <c:pt idx="435">
                  <c:v>113.5</c:v>
                </c:pt>
                <c:pt idx="436">
                  <c:v>113.60000000000001</c:v>
                </c:pt>
                <c:pt idx="437">
                  <c:v>113.7</c:v>
                </c:pt>
                <c:pt idx="438">
                  <c:v>113.80000000000001</c:v>
                </c:pt>
                <c:pt idx="439">
                  <c:v>113.9</c:v>
                </c:pt>
                <c:pt idx="440">
                  <c:v>114</c:v>
                </c:pt>
                <c:pt idx="441">
                  <c:v>114.10000000000001</c:v>
                </c:pt>
                <c:pt idx="442">
                  <c:v>114.2</c:v>
                </c:pt>
                <c:pt idx="443">
                  <c:v>114.30000000000001</c:v>
                </c:pt>
                <c:pt idx="444">
                  <c:v>114.4</c:v>
                </c:pt>
                <c:pt idx="445">
                  <c:v>114.5</c:v>
                </c:pt>
                <c:pt idx="446">
                  <c:v>114.60000000000001</c:v>
                </c:pt>
                <c:pt idx="447">
                  <c:v>114.7</c:v>
                </c:pt>
                <c:pt idx="448">
                  <c:v>114.80000000000001</c:v>
                </c:pt>
                <c:pt idx="449">
                  <c:v>114.9</c:v>
                </c:pt>
                <c:pt idx="450">
                  <c:v>115</c:v>
                </c:pt>
                <c:pt idx="451">
                  <c:v>115.10000000000001</c:v>
                </c:pt>
                <c:pt idx="452">
                  <c:v>115.2</c:v>
                </c:pt>
                <c:pt idx="453">
                  <c:v>115.30000000000001</c:v>
                </c:pt>
                <c:pt idx="454">
                  <c:v>115.4</c:v>
                </c:pt>
                <c:pt idx="455">
                  <c:v>115.5</c:v>
                </c:pt>
                <c:pt idx="456">
                  <c:v>115.60000000000001</c:v>
                </c:pt>
                <c:pt idx="457">
                  <c:v>115.7</c:v>
                </c:pt>
                <c:pt idx="458">
                  <c:v>115.80000000000001</c:v>
                </c:pt>
                <c:pt idx="459">
                  <c:v>115.9</c:v>
                </c:pt>
                <c:pt idx="460">
                  <c:v>116</c:v>
                </c:pt>
                <c:pt idx="461">
                  <c:v>116.10000000000001</c:v>
                </c:pt>
                <c:pt idx="462">
                  <c:v>116.2</c:v>
                </c:pt>
                <c:pt idx="463">
                  <c:v>116.30000000000001</c:v>
                </c:pt>
                <c:pt idx="464">
                  <c:v>116.4</c:v>
                </c:pt>
                <c:pt idx="465">
                  <c:v>116.5</c:v>
                </c:pt>
                <c:pt idx="466">
                  <c:v>116.60000000000001</c:v>
                </c:pt>
                <c:pt idx="467">
                  <c:v>116.7</c:v>
                </c:pt>
                <c:pt idx="468">
                  <c:v>116.80000000000001</c:v>
                </c:pt>
                <c:pt idx="469">
                  <c:v>116.9</c:v>
                </c:pt>
                <c:pt idx="470">
                  <c:v>117</c:v>
                </c:pt>
                <c:pt idx="471">
                  <c:v>117.10000000000001</c:v>
                </c:pt>
                <c:pt idx="472">
                  <c:v>117.2</c:v>
                </c:pt>
                <c:pt idx="473">
                  <c:v>117.30000000000001</c:v>
                </c:pt>
                <c:pt idx="474">
                  <c:v>117.4</c:v>
                </c:pt>
                <c:pt idx="475">
                  <c:v>117.5</c:v>
                </c:pt>
                <c:pt idx="476">
                  <c:v>117.60000000000001</c:v>
                </c:pt>
                <c:pt idx="477">
                  <c:v>117.7</c:v>
                </c:pt>
                <c:pt idx="478">
                  <c:v>117.80000000000001</c:v>
                </c:pt>
                <c:pt idx="479">
                  <c:v>117.9</c:v>
                </c:pt>
                <c:pt idx="480">
                  <c:v>118</c:v>
                </c:pt>
                <c:pt idx="481">
                  <c:v>118.10000000000001</c:v>
                </c:pt>
                <c:pt idx="482">
                  <c:v>118.2</c:v>
                </c:pt>
                <c:pt idx="483">
                  <c:v>118.30000000000001</c:v>
                </c:pt>
                <c:pt idx="484">
                  <c:v>118.4</c:v>
                </c:pt>
                <c:pt idx="485">
                  <c:v>118.5</c:v>
                </c:pt>
                <c:pt idx="486">
                  <c:v>118.60000000000001</c:v>
                </c:pt>
                <c:pt idx="487">
                  <c:v>118.7</c:v>
                </c:pt>
                <c:pt idx="488">
                  <c:v>118.80000000000001</c:v>
                </c:pt>
                <c:pt idx="489">
                  <c:v>118.9</c:v>
                </c:pt>
                <c:pt idx="490">
                  <c:v>119</c:v>
                </c:pt>
                <c:pt idx="491">
                  <c:v>119.10000000000001</c:v>
                </c:pt>
                <c:pt idx="492">
                  <c:v>119.2</c:v>
                </c:pt>
                <c:pt idx="493">
                  <c:v>119.30000000000001</c:v>
                </c:pt>
                <c:pt idx="494">
                  <c:v>119.4</c:v>
                </c:pt>
                <c:pt idx="495">
                  <c:v>119.5</c:v>
                </c:pt>
                <c:pt idx="496">
                  <c:v>119.60000000000001</c:v>
                </c:pt>
                <c:pt idx="497">
                  <c:v>119.7</c:v>
                </c:pt>
                <c:pt idx="498">
                  <c:v>119.80000000000001</c:v>
                </c:pt>
                <c:pt idx="499">
                  <c:v>119.9</c:v>
                </c:pt>
                <c:pt idx="500">
                  <c:v>120</c:v>
                </c:pt>
                <c:pt idx="501">
                  <c:v>120.10000000000001</c:v>
                </c:pt>
                <c:pt idx="502">
                  <c:v>120.2</c:v>
                </c:pt>
                <c:pt idx="503">
                  <c:v>120.30000000000001</c:v>
                </c:pt>
                <c:pt idx="504">
                  <c:v>120.4</c:v>
                </c:pt>
                <c:pt idx="505">
                  <c:v>120.5</c:v>
                </c:pt>
                <c:pt idx="506">
                  <c:v>120.60000000000001</c:v>
                </c:pt>
                <c:pt idx="507">
                  <c:v>120.7</c:v>
                </c:pt>
                <c:pt idx="508">
                  <c:v>120.80000000000001</c:v>
                </c:pt>
                <c:pt idx="509">
                  <c:v>120.9</c:v>
                </c:pt>
                <c:pt idx="510">
                  <c:v>121</c:v>
                </c:pt>
                <c:pt idx="511">
                  <c:v>121.10000000000001</c:v>
                </c:pt>
                <c:pt idx="512">
                  <c:v>121.2</c:v>
                </c:pt>
                <c:pt idx="513">
                  <c:v>121.30000000000001</c:v>
                </c:pt>
                <c:pt idx="514">
                  <c:v>121.4</c:v>
                </c:pt>
                <c:pt idx="515">
                  <c:v>121.5</c:v>
                </c:pt>
                <c:pt idx="516">
                  <c:v>121.60000000000001</c:v>
                </c:pt>
                <c:pt idx="517">
                  <c:v>121.7</c:v>
                </c:pt>
                <c:pt idx="518">
                  <c:v>121.80000000000001</c:v>
                </c:pt>
                <c:pt idx="519">
                  <c:v>121.9</c:v>
                </c:pt>
                <c:pt idx="520">
                  <c:v>122</c:v>
                </c:pt>
                <c:pt idx="521">
                  <c:v>122.10000000000001</c:v>
                </c:pt>
                <c:pt idx="522">
                  <c:v>122.2</c:v>
                </c:pt>
                <c:pt idx="523">
                  <c:v>122.30000000000001</c:v>
                </c:pt>
                <c:pt idx="524">
                  <c:v>122.4</c:v>
                </c:pt>
                <c:pt idx="525">
                  <c:v>122.5</c:v>
                </c:pt>
                <c:pt idx="526">
                  <c:v>122.60000000000001</c:v>
                </c:pt>
                <c:pt idx="527">
                  <c:v>122.7</c:v>
                </c:pt>
                <c:pt idx="528">
                  <c:v>122.80000000000001</c:v>
                </c:pt>
                <c:pt idx="529">
                  <c:v>122.9</c:v>
                </c:pt>
                <c:pt idx="530">
                  <c:v>123</c:v>
                </c:pt>
                <c:pt idx="531">
                  <c:v>123.10000000000001</c:v>
                </c:pt>
                <c:pt idx="532">
                  <c:v>123.2</c:v>
                </c:pt>
                <c:pt idx="533">
                  <c:v>123.30000000000001</c:v>
                </c:pt>
                <c:pt idx="534">
                  <c:v>123.4</c:v>
                </c:pt>
                <c:pt idx="535">
                  <c:v>123.5</c:v>
                </c:pt>
                <c:pt idx="536">
                  <c:v>123.60000000000001</c:v>
                </c:pt>
                <c:pt idx="537">
                  <c:v>123.7</c:v>
                </c:pt>
                <c:pt idx="538">
                  <c:v>123.80000000000001</c:v>
                </c:pt>
                <c:pt idx="539">
                  <c:v>123.9</c:v>
                </c:pt>
                <c:pt idx="540">
                  <c:v>124</c:v>
                </c:pt>
                <c:pt idx="541">
                  <c:v>124.10000000000001</c:v>
                </c:pt>
                <c:pt idx="542">
                  <c:v>124.2</c:v>
                </c:pt>
                <c:pt idx="543">
                  <c:v>124.30000000000001</c:v>
                </c:pt>
                <c:pt idx="544">
                  <c:v>124.4</c:v>
                </c:pt>
                <c:pt idx="545">
                  <c:v>124.5</c:v>
                </c:pt>
                <c:pt idx="546">
                  <c:v>124.60000000000001</c:v>
                </c:pt>
                <c:pt idx="547">
                  <c:v>124.7</c:v>
                </c:pt>
                <c:pt idx="548">
                  <c:v>124.80000000000001</c:v>
                </c:pt>
                <c:pt idx="549">
                  <c:v>124.9</c:v>
                </c:pt>
                <c:pt idx="550">
                  <c:v>125</c:v>
                </c:pt>
                <c:pt idx="551">
                  <c:v>125.10000000000001</c:v>
                </c:pt>
                <c:pt idx="552">
                  <c:v>125.2</c:v>
                </c:pt>
                <c:pt idx="553">
                  <c:v>125.30000000000001</c:v>
                </c:pt>
                <c:pt idx="554">
                  <c:v>125.4</c:v>
                </c:pt>
                <c:pt idx="555">
                  <c:v>125.5</c:v>
                </c:pt>
                <c:pt idx="556">
                  <c:v>125.60000000000001</c:v>
                </c:pt>
                <c:pt idx="557">
                  <c:v>125.7</c:v>
                </c:pt>
                <c:pt idx="558">
                  <c:v>125.80000000000001</c:v>
                </c:pt>
                <c:pt idx="559">
                  <c:v>125.9</c:v>
                </c:pt>
                <c:pt idx="560">
                  <c:v>126</c:v>
                </c:pt>
                <c:pt idx="561">
                  <c:v>126.10000000000001</c:v>
                </c:pt>
                <c:pt idx="562">
                  <c:v>126.2</c:v>
                </c:pt>
                <c:pt idx="563">
                  <c:v>126.30000000000001</c:v>
                </c:pt>
                <c:pt idx="564">
                  <c:v>126.4</c:v>
                </c:pt>
                <c:pt idx="565">
                  <c:v>126.5</c:v>
                </c:pt>
                <c:pt idx="566">
                  <c:v>126.60000000000001</c:v>
                </c:pt>
                <c:pt idx="567">
                  <c:v>126.7</c:v>
                </c:pt>
                <c:pt idx="568">
                  <c:v>126.80000000000001</c:v>
                </c:pt>
                <c:pt idx="569">
                  <c:v>126.9</c:v>
                </c:pt>
                <c:pt idx="570">
                  <c:v>127</c:v>
                </c:pt>
                <c:pt idx="571">
                  <c:v>127.10000000000001</c:v>
                </c:pt>
                <c:pt idx="572">
                  <c:v>127.2</c:v>
                </c:pt>
                <c:pt idx="573">
                  <c:v>127.30000000000001</c:v>
                </c:pt>
                <c:pt idx="574">
                  <c:v>127.4</c:v>
                </c:pt>
                <c:pt idx="575">
                  <c:v>127.5</c:v>
                </c:pt>
                <c:pt idx="576">
                  <c:v>127.60000000000001</c:v>
                </c:pt>
                <c:pt idx="577">
                  <c:v>127.7</c:v>
                </c:pt>
                <c:pt idx="578">
                  <c:v>127.80000000000001</c:v>
                </c:pt>
                <c:pt idx="579">
                  <c:v>127.9</c:v>
                </c:pt>
                <c:pt idx="580">
                  <c:v>128</c:v>
                </c:pt>
                <c:pt idx="581">
                  <c:v>128.1</c:v>
                </c:pt>
                <c:pt idx="582">
                  <c:v>128.20000000000002</c:v>
                </c:pt>
                <c:pt idx="583">
                  <c:v>128.30000000000001</c:v>
                </c:pt>
                <c:pt idx="584">
                  <c:v>128.4</c:v>
                </c:pt>
                <c:pt idx="585">
                  <c:v>128.5</c:v>
                </c:pt>
                <c:pt idx="586">
                  <c:v>128.6</c:v>
                </c:pt>
                <c:pt idx="587">
                  <c:v>128.70000000000002</c:v>
                </c:pt>
                <c:pt idx="588">
                  <c:v>128.80000000000001</c:v>
                </c:pt>
                <c:pt idx="589">
                  <c:v>128.9</c:v>
                </c:pt>
                <c:pt idx="590">
                  <c:v>129</c:v>
                </c:pt>
                <c:pt idx="591">
                  <c:v>129.1</c:v>
                </c:pt>
                <c:pt idx="592">
                  <c:v>129.20000000000002</c:v>
                </c:pt>
                <c:pt idx="593">
                  <c:v>129.30000000000001</c:v>
                </c:pt>
                <c:pt idx="594">
                  <c:v>129.4</c:v>
                </c:pt>
                <c:pt idx="595">
                  <c:v>129.5</c:v>
                </c:pt>
                <c:pt idx="596">
                  <c:v>129.6</c:v>
                </c:pt>
                <c:pt idx="597">
                  <c:v>129.70000000000002</c:v>
                </c:pt>
                <c:pt idx="598">
                  <c:v>129.80000000000001</c:v>
                </c:pt>
                <c:pt idx="599">
                  <c:v>129.9</c:v>
                </c:pt>
                <c:pt idx="600">
                  <c:v>130</c:v>
                </c:pt>
                <c:pt idx="601">
                  <c:v>130.1</c:v>
                </c:pt>
                <c:pt idx="602">
                  <c:v>130.20000000000002</c:v>
                </c:pt>
                <c:pt idx="603">
                  <c:v>130.30000000000001</c:v>
                </c:pt>
                <c:pt idx="604">
                  <c:v>130.4</c:v>
                </c:pt>
                <c:pt idx="605">
                  <c:v>130.5</c:v>
                </c:pt>
                <c:pt idx="606">
                  <c:v>130.6</c:v>
                </c:pt>
                <c:pt idx="607">
                  <c:v>130.70000000000002</c:v>
                </c:pt>
                <c:pt idx="608">
                  <c:v>130.80000000000001</c:v>
                </c:pt>
                <c:pt idx="609">
                  <c:v>130.9</c:v>
                </c:pt>
                <c:pt idx="610">
                  <c:v>131</c:v>
                </c:pt>
                <c:pt idx="611">
                  <c:v>131.1</c:v>
                </c:pt>
                <c:pt idx="612">
                  <c:v>131.20000000000002</c:v>
                </c:pt>
                <c:pt idx="613">
                  <c:v>131.30000000000001</c:v>
                </c:pt>
                <c:pt idx="614">
                  <c:v>131.4</c:v>
                </c:pt>
                <c:pt idx="615">
                  <c:v>131.5</c:v>
                </c:pt>
                <c:pt idx="616">
                  <c:v>131.6</c:v>
                </c:pt>
                <c:pt idx="617">
                  <c:v>131.70000000000002</c:v>
                </c:pt>
                <c:pt idx="618">
                  <c:v>131.80000000000001</c:v>
                </c:pt>
                <c:pt idx="619">
                  <c:v>131.9</c:v>
                </c:pt>
                <c:pt idx="620">
                  <c:v>132</c:v>
                </c:pt>
                <c:pt idx="621">
                  <c:v>132.1</c:v>
                </c:pt>
                <c:pt idx="622">
                  <c:v>132.20000000000002</c:v>
                </c:pt>
                <c:pt idx="623">
                  <c:v>132.30000000000001</c:v>
                </c:pt>
                <c:pt idx="624">
                  <c:v>132.4</c:v>
                </c:pt>
                <c:pt idx="625">
                  <c:v>132.5</c:v>
                </c:pt>
                <c:pt idx="626">
                  <c:v>132.6</c:v>
                </c:pt>
                <c:pt idx="627">
                  <c:v>132.70000000000002</c:v>
                </c:pt>
                <c:pt idx="628">
                  <c:v>132.80000000000001</c:v>
                </c:pt>
                <c:pt idx="629">
                  <c:v>132.9</c:v>
                </c:pt>
                <c:pt idx="630">
                  <c:v>133</c:v>
                </c:pt>
                <c:pt idx="631">
                  <c:v>133.1</c:v>
                </c:pt>
                <c:pt idx="632">
                  <c:v>133.20000000000002</c:v>
                </c:pt>
                <c:pt idx="633">
                  <c:v>133.30000000000001</c:v>
                </c:pt>
                <c:pt idx="634">
                  <c:v>133.4</c:v>
                </c:pt>
                <c:pt idx="635">
                  <c:v>133.5</c:v>
                </c:pt>
                <c:pt idx="636">
                  <c:v>133.6</c:v>
                </c:pt>
                <c:pt idx="637">
                  <c:v>133.70000000000002</c:v>
                </c:pt>
                <c:pt idx="638">
                  <c:v>133.80000000000001</c:v>
                </c:pt>
                <c:pt idx="639">
                  <c:v>133.9</c:v>
                </c:pt>
                <c:pt idx="640">
                  <c:v>134</c:v>
                </c:pt>
                <c:pt idx="641">
                  <c:v>134.1</c:v>
                </c:pt>
                <c:pt idx="642">
                  <c:v>134.20000000000002</c:v>
                </c:pt>
                <c:pt idx="643">
                  <c:v>134.30000000000001</c:v>
                </c:pt>
                <c:pt idx="644">
                  <c:v>134.4</c:v>
                </c:pt>
                <c:pt idx="645">
                  <c:v>134.5</c:v>
                </c:pt>
                <c:pt idx="646">
                  <c:v>134.6</c:v>
                </c:pt>
                <c:pt idx="647">
                  <c:v>134.70000000000002</c:v>
                </c:pt>
                <c:pt idx="648">
                  <c:v>134.80000000000001</c:v>
                </c:pt>
                <c:pt idx="649">
                  <c:v>134.9</c:v>
                </c:pt>
                <c:pt idx="650">
                  <c:v>135</c:v>
                </c:pt>
                <c:pt idx="651">
                  <c:v>135.1</c:v>
                </c:pt>
                <c:pt idx="652">
                  <c:v>135.20000000000002</c:v>
                </c:pt>
                <c:pt idx="653">
                  <c:v>135.30000000000001</c:v>
                </c:pt>
                <c:pt idx="654">
                  <c:v>135.4</c:v>
                </c:pt>
                <c:pt idx="655">
                  <c:v>135.5</c:v>
                </c:pt>
                <c:pt idx="656">
                  <c:v>135.6</c:v>
                </c:pt>
                <c:pt idx="657">
                  <c:v>135.70000000000002</c:v>
                </c:pt>
                <c:pt idx="658">
                  <c:v>135.80000000000001</c:v>
                </c:pt>
                <c:pt idx="659">
                  <c:v>135.9</c:v>
                </c:pt>
                <c:pt idx="660">
                  <c:v>136</c:v>
                </c:pt>
                <c:pt idx="661">
                  <c:v>136.1</c:v>
                </c:pt>
                <c:pt idx="662">
                  <c:v>136.20000000000002</c:v>
                </c:pt>
                <c:pt idx="663">
                  <c:v>136.30000000000001</c:v>
                </c:pt>
                <c:pt idx="664">
                  <c:v>136.4</c:v>
                </c:pt>
                <c:pt idx="665">
                  <c:v>136.5</c:v>
                </c:pt>
                <c:pt idx="666">
                  <c:v>136.6</c:v>
                </c:pt>
                <c:pt idx="667">
                  <c:v>136.70000000000002</c:v>
                </c:pt>
                <c:pt idx="668">
                  <c:v>136.80000000000001</c:v>
                </c:pt>
                <c:pt idx="669">
                  <c:v>136.9</c:v>
                </c:pt>
                <c:pt idx="670">
                  <c:v>137</c:v>
                </c:pt>
                <c:pt idx="671">
                  <c:v>137.1</c:v>
                </c:pt>
                <c:pt idx="672">
                  <c:v>137.20000000000002</c:v>
                </c:pt>
                <c:pt idx="673">
                  <c:v>137.30000000000001</c:v>
                </c:pt>
                <c:pt idx="674">
                  <c:v>137.4</c:v>
                </c:pt>
                <c:pt idx="675">
                  <c:v>137.5</c:v>
                </c:pt>
                <c:pt idx="676">
                  <c:v>137.6</c:v>
                </c:pt>
                <c:pt idx="677">
                  <c:v>137.70000000000002</c:v>
                </c:pt>
                <c:pt idx="678">
                  <c:v>137.80000000000001</c:v>
                </c:pt>
                <c:pt idx="679">
                  <c:v>137.9</c:v>
                </c:pt>
                <c:pt idx="680">
                  <c:v>138</c:v>
                </c:pt>
                <c:pt idx="681">
                  <c:v>138.1</c:v>
                </c:pt>
                <c:pt idx="682">
                  <c:v>138.20000000000002</c:v>
                </c:pt>
                <c:pt idx="683">
                  <c:v>138.30000000000001</c:v>
                </c:pt>
                <c:pt idx="684">
                  <c:v>138.4</c:v>
                </c:pt>
                <c:pt idx="685">
                  <c:v>138.5</c:v>
                </c:pt>
                <c:pt idx="686">
                  <c:v>138.6</c:v>
                </c:pt>
                <c:pt idx="687">
                  <c:v>138.70000000000002</c:v>
                </c:pt>
                <c:pt idx="688">
                  <c:v>138.80000000000001</c:v>
                </c:pt>
                <c:pt idx="689">
                  <c:v>138.9</c:v>
                </c:pt>
                <c:pt idx="690">
                  <c:v>139</c:v>
                </c:pt>
                <c:pt idx="691">
                  <c:v>139.1</c:v>
                </c:pt>
                <c:pt idx="692">
                  <c:v>139.20000000000002</c:v>
                </c:pt>
                <c:pt idx="693">
                  <c:v>139.30000000000001</c:v>
                </c:pt>
                <c:pt idx="694">
                  <c:v>139.4</c:v>
                </c:pt>
                <c:pt idx="695">
                  <c:v>139.5</c:v>
                </c:pt>
                <c:pt idx="696">
                  <c:v>139.6</c:v>
                </c:pt>
                <c:pt idx="697">
                  <c:v>139.70000000000002</c:v>
                </c:pt>
                <c:pt idx="698">
                  <c:v>139.80000000000001</c:v>
                </c:pt>
                <c:pt idx="699">
                  <c:v>139.9</c:v>
                </c:pt>
                <c:pt idx="700">
                  <c:v>140</c:v>
                </c:pt>
                <c:pt idx="701">
                  <c:v>140.1</c:v>
                </c:pt>
              </c:numCache>
            </c:numRef>
          </c:cat>
          <c:val>
            <c:numRef>
              <c:f>'Figure 1.14.1'!$H$702:$H$1403</c:f>
              <c:numCache>
                <c:formatCode>0.000</c:formatCode>
                <c:ptCount val="702"/>
                <c:pt idx="0">
                  <c:v>3.5470544389681891E-5</c:v>
                </c:pt>
                <c:pt idx="1">
                  <c:v>3.67731336154975E-5</c:v>
                </c:pt>
                <c:pt idx="2">
                  <c:v>3.8120073440950364E-5</c:v>
                </c:pt>
                <c:pt idx="3">
                  <c:v>3.9512699004262686E-5</c:v>
                </c:pt>
                <c:pt idx="4">
                  <c:v>4.0952400013338774E-5</c:v>
                </c:pt>
                <c:pt idx="5">
                  <c:v>4.2440569814061746E-5</c:v>
                </c:pt>
                <c:pt idx="6">
                  <c:v>4.3978656321996823E-5</c:v>
                </c:pt>
                <c:pt idx="7">
                  <c:v>4.5568147470476106E-5</c:v>
                </c:pt>
                <c:pt idx="8">
                  <c:v>4.7210553020704538E-5</c:v>
                </c:pt>
                <c:pt idx="9">
                  <c:v>4.8907415475696325E-5</c:v>
                </c:pt>
                <c:pt idx="10">
                  <c:v>5.0660331908147782E-5</c:v>
                </c:pt>
                <c:pt idx="11">
                  <c:v>5.2470903028734028E-5</c:v>
                </c:pt>
                <c:pt idx="12">
                  <c:v>5.434080958366394E-5</c:v>
                </c:pt>
                <c:pt idx="13">
                  <c:v>5.6271728681167588E-5</c:v>
                </c:pt>
                <c:pt idx="14">
                  <c:v>5.8265395637135953E-5</c:v>
                </c:pt>
                <c:pt idx="15">
                  <c:v>6.0323578509269282E-5</c:v>
                </c:pt>
                <c:pt idx="16">
                  <c:v>6.2448096286971122E-5</c:v>
                </c:pt>
                <c:pt idx="17">
                  <c:v>6.4640764321666211E-5</c:v>
                </c:pt>
                <c:pt idx="18">
                  <c:v>6.6903499828185886E-5</c:v>
                </c:pt>
                <c:pt idx="19">
                  <c:v>6.9238216383382678E-5</c:v>
                </c:pt>
                <c:pt idx="20">
                  <c:v>7.1646856667939574E-5</c:v>
                </c:pt>
                <c:pt idx="21">
                  <c:v>7.4131443398073316E-5</c:v>
                </c:pt>
                <c:pt idx="22">
                  <c:v>7.6693999290000647E-5</c:v>
                </c:pt>
                <c:pt idx="23">
                  <c:v>7.9336619819514453E-5</c:v>
                </c:pt>
                <c:pt idx="24">
                  <c:v>8.2061407738365233E-5</c:v>
                </c:pt>
                <c:pt idx="25">
                  <c:v>8.4870538557879627E-5</c:v>
                </c:pt>
                <c:pt idx="26">
                  <c:v>8.7766180513426661E-5</c:v>
                </c:pt>
                <c:pt idx="27">
                  <c:v>9.0750603703781962E-5</c:v>
                </c:pt>
                <c:pt idx="28">
                  <c:v>9.3826085503678769E-5</c:v>
                </c:pt>
                <c:pt idx="29">
                  <c:v>9.699490328785032E-5</c:v>
                </c:pt>
                <c:pt idx="30">
                  <c:v>1.0025945084635168E-4</c:v>
                </c:pt>
                <c:pt idx="31">
                  <c:v>1.036221074173227E-4</c:v>
                </c:pt>
                <c:pt idx="32">
                  <c:v>1.0708531044656411E-4</c:v>
                </c:pt>
                <c:pt idx="33">
                  <c:v>1.1065154103562236E-4</c:v>
                </c:pt>
                <c:pt idx="34">
                  <c:v>1.1432330211391672E-4</c:v>
                </c:pt>
                <c:pt idx="35">
                  <c:v>1.1810313299065456E-4</c:v>
                </c:pt>
                <c:pt idx="36">
                  <c:v>1.2199365301057696E-4</c:v>
                </c:pt>
                <c:pt idx="37">
                  <c:v>1.2599745241459459E-4</c:v>
                </c:pt>
                <c:pt idx="38">
                  <c:v>1.301172305829823E-4</c:v>
                </c:pt>
                <c:pt idx="39">
                  <c:v>1.3435565051622689E-4</c:v>
                </c:pt>
                <c:pt idx="40">
                  <c:v>1.3871544797439128E-4</c:v>
                </c:pt>
                <c:pt idx="41">
                  <c:v>1.4319944602902979E-4</c:v>
                </c:pt>
                <c:pt idx="42">
                  <c:v>1.4781035133637488E-4</c:v>
                </c:pt>
                <c:pt idx="43">
                  <c:v>1.5255108883138746E-4</c:v>
                </c:pt>
                <c:pt idx="44">
                  <c:v>1.5742449613753706E-4</c:v>
                </c:pt>
                <c:pt idx="45">
                  <c:v>1.624334545340389E-4</c:v>
                </c:pt>
                <c:pt idx="46">
                  <c:v>1.6758094716351479E-4</c:v>
                </c:pt>
                <c:pt idx="47">
                  <c:v>1.7286986985709518E-4</c:v>
                </c:pt>
                <c:pt idx="48">
                  <c:v>1.7830327851697803E-4</c:v>
                </c:pt>
                <c:pt idx="49">
                  <c:v>1.8388415628578514E-4</c:v>
                </c:pt>
                <c:pt idx="50">
                  <c:v>1.8961555906571448E-4</c:v>
                </c:pt>
                <c:pt idx="51">
                  <c:v>1.95500542758964E-4</c:v>
                </c:pt>
                <c:pt idx="52">
                  <c:v>2.0154220692347735E-4</c:v>
                </c:pt>
                <c:pt idx="53">
                  <c:v>2.0774369477294385E-4</c:v>
                </c:pt>
                <c:pt idx="54">
                  <c:v>2.1410810586530715E-4</c:v>
                </c:pt>
                <c:pt idx="55">
                  <c:v>2.206385979661718E-4</c:v>
                </c:pt>
                <c:pt idx="56">
                  <c:v>2.2733838704880327E-4</c:v>
                </c:pt>
                <c:pt idx="57">
                  <c:v>2.3421060177497566E-4</c:v>
                </c:pt>
                <c:pt idx="58">
                  <c:v>2.4125850177370012E-4</c:v>
                </c:pt>
                <c:pt idx="59">
                  <c:v>2.4848524481058121E-4</c:v>
                </c:pt>
                <c:pt idx="60">
                  <c:v>2.5589411961846054E-4</c:v>
                </c:pt>
                <c:pt idx="61">
                  <c:v>2.6348829851485789E-4</c:v>
                </c:pt>
                <c:pt idx="62">
                  <c:v>2.7127104112878442E-4</c:v>
                </c:pt>
                <c:pt idx="63">
                  <c:v>2.7924560708925128E-4</c:v>
                </c:pt>
                <c:pt idx="64">
                  <c:v>2.8741519781760871E-4</c:v>
                </c:pt>
                <c:pt idx="65">
                  <c:v>2.9578313115052879E-4</c:v>
                </c:pt>
                <c:pt idx="66">
                  <c:v>3.0435257940553129E-4</c:v>
                </c:pt>
                <c:pt idx="67">
                  <c:v>3.1312677310779691E-4</c:v>
                </c:pt>
                <c:pt idx="68">
                  <c:v>3.2210894278250635E-4</c:v>
                </c:pt>
                <c:pt idx="69">
                  <c:v>3.313023189548403E-4</c:v>
                </c:pt>
                <c:pt idx="70">
                  <c:v>3.4071007394231856E-4</c:v>
                </c:pt>
                <c:pt idx="71">
                  <c:v>3.5033546737395227E-4</c:v>
                </c:pt>
                <c:pt idx="72">
                  <c:v>3.6018155515193939E-4</c:v>
                </c:pt>
                <c:pt idx="73">
                  <c:v>3.7025150959379971E-4</c:v>
                </c:pt>
                <c:pt idx="74">
                  <c:v>3.8054847391322255E-4</c:v>
                </c:pt>
                <c:pt idx="75">
                  <c:v>3.9107550401240587E-4</c:v>
                </c:pt>
                <c:pt idx="76">
                  <c:v>4.0183565579354763E-4</c:v>
                </c:pt>
                <c:pt idx="77">
                  <c:v>4.1283189784735441E-4</c:v>
                </c:pt>
                <c:pt idx="78">
                  <c:v>4.2406728607602417E-4</c:v>
                </c:pt>
                <c:pt idx="79">
                  <c:v>4.3554470175877213E-4</c:v>
                </c:pt>
                <c:pt idx="80">
                  <c:v>4.4726711348630488E-4</c:v>
                </c:pt>
                <c:pt idx="81">
                  <c:v>4.5923722791485488E-4</c:v>
                </c:pt>
                <c:pt idx="82">
                  <c:v>4.7145786811597645E-4</c:v>
                </c:pt>
                <c:pt idx="83">
                  <c:v>4.8393188626505435E-4</c:v>
                </c:pt>
                <c:pt idx="84">
                  <c:v>4.9666187260299921E-4</c:v>
                </c:pt>
                <c:pt idx="85">
                  <c:v>5.0965033005923033E-4</c:v>
                </c:pt>
                <c:pt idx="86">
                  <c:v>5.2289990708231926E-4</c:v>
                </c:pt>
                <c:pt idx="87">
                  <c:v>5.364131648093462E-4</c:v>
                </c:pt>
                <c:pt idx="88">
                  <c:v>5.5019231513142586E-4</c:v>
                </c:pt>
                <c:pt idx="89">
                  <c:v>5.6423986097797751E-4</c:v>
                </c:pt>
                <c:pt idx="90">
                  <c:v>5.7855778140947223E-4</c:v>
                </c:pt>
                <c:pt idx="91">
                  <c:v>5.9314840473234653E-4</c:v>
                </c:pt>
                <c:pt idx="92">
                  <c:v>6.0801376821473241E-4</c:v>
                </c:pt>
                <c:pt idx="93">
                  <c:v>6.2315585091710091E-4</c:v>
                </c:pt>
                <c:pt idx="94">
                  <c:v>6.3857639906927943E-4</c:v>
                </c:pt>
                <c:pt idx="95">
                  <c:v>6.5427733352407813E-4</c:v>
                </c:pt>
                <c:pt idx="96">
                  <c:v>6.7026016768068075E-4</c:v>
                </c:pt>
                <c:pt idx="97">
                  <c:v>6.8652658956125379E-4</c:v>
                </c:pt>
                <c:pt idx="98">
                  <c:v>7.0307793794199824E-4</c:v>
                </c:pt>
                <c:pt idx="99">
                  <c:v>7.1991555159911513E-4</c:v>
                </c:pt>
                <c:pt idx="100">
                  <c:v>7.3704059468582273E-4</c:v>
                </c:pt>
                <c:pt idx="101">
                  <c:v>7.5445411494001746E-4</c:v>
                </c:pt>
                <c:pt idx="102">
                  <c:v>7.7215704368427396E-4</c:v>
                </c:pt>
                <c:pt idx="103">
                  <c:v>7.9015037044882774E-4</c:v>
                </c:pt>
                <c:pt idx="104">
                  <c:v>8.0843456089496613E-4</c:v>
                </c:pt>
                <c:pt idx="105">
                  <c:v>8.2701019709929824E-4</c:v>
                </c:pt>
                <c:pt idx="106">
                  <c:v>8.458778029307723E-4</c:v>
                </c:pt>
                <c:pt idx="107">
                  <c:v>8.6503732018172741E-4</c:v>
                </c:pt>
                <c:pt idx="108">
                  <c:v>8.8448909809812903E-4</c:v>
                </c:pt>
                <c:pt idx="109">
                  <c:v>9.0423290384933352E-4</c:v>
                </c:pt>
                <c:pt idx="110">
                  <c:v>9.2426867922767997E-4</c:v>
                </c:pt>
                <c:pt idx="111">
                  <c:v>9.4459584215655923E-4</c:v>
                </c:pt>
                <c:pt idx="112">
                  <c:v>9.6521398518234491E-4</c:v>
                </c:pt>
                <c:pt idx="113">
                  <c:v>9.8612229339778423E-4</c:v>
                </c:pt>
                <c:pt idx="114">
                  <c:v>1.0073200101032853E-3</c:v>
                </c:pt>
                <c:pt idx="115">
                  <c:v>1.0288059711456299E-3</c:v>
                </c:pt>
                <c:pt idx="116">
                  <c:v>1.0505790123715997E-3</c:v>
                </c:pt>
                <c:pt idx="117">
                  <c:v>1.0726373875513673E-3</c:v>
                </c:pt>
                <c:pt idx="118">
                  <c:v>1.0949799325317144E-3</c:v>
                </c:pt>
                <c:pt idx="119">
                  <c:v>1.1176049010828137E-3</c:v>
                </c:pt>
                <c:pt idx="120">
                  <c:v>1.1405099648982286E-3</c:v>
                </c:pt>
                <c:pt idx="121">
                  <c:v>1.1636931449174881E-3</c:v>
                </c:pt>
                <c:pt idx="122">
                  <c:v>1.1871522292494774E-3</c:v>
                </c:pt>
                <c:pt idx="123">
                  <c:v>1.2108843075111508E-3</c:v>
                </c:pt>
                <c:pt idx="124">
                  <c:v>1.2348869349807501E-3</c:v>
                </c:pt>
                <c:pt idx="125">
                  <c:v>1.2591573176905513E-3</c:v>
                </c:pt>
                <c:pt idx="126">
                  <c:v>1.2836921960115433E-3</c:v>
                </c:pt>
                <c:pt idx="127">
                  <c:v>1.3084881938993931E-3</c:v>
                </c:pt>
                <c:pt idx="128">
                  <c:v>1.3335418188944459E-3</c:v>
                </c:pt>
                <c:pt idx="129">
                  <c:v>1.3588495785370469E-3</c:v>
                </c:pt>
                <c:pt idx="130">
                  <c:v>1.3844071654602885E-3</c:v>
                </c:pt>
                <c:pt idx="131">
                  <c:v>1.4102106215432286E-3</c:v>
                </c:pt>
                <c:pt idx="132">
                  <c:v>1.4362559886649251E-3</c:v>
                </c:pt>
                <c:pt idx="133">
                  <c:v>1.4625383773818612E-3</c:v>
                </c:pt>
                <c:pt idx="134">
                  <c:v>1.4890533639118075E-3</c:v>
                </c:pt>
                <c:pt idx="135">
                  <c:v>1.5157958259806037E-3</c:v>
                </c:pt>
                <c:pt idx="136">
                  <c:v>1.5427607577294111E-3</c:v>
                </c:pt>
                <c:pt idx="137">
                  <c:v>1.5699428040534258E-3</c:v>
                </c:pt>
                <c:pt idx="138">
                  <c:v>1.5973364934325218E-3</c:v>
                </c:pt>
                <c:pt idx="139">
                  <c:v>1.6249363543465734E-3</c:v>
                </c:pt>
                <c:pt idx="140">
                  <c:v>1.6527363331988454E-3</c:v>
                </c:pt>
                <c:pt idx="141">
                  <c:v>1.6807303763926029E-3</c:v>
                </c:pt>
                <c:pt idx="142">
                  <c:v>1.7089123139157891E-3</c:v>
                </c:pt>
                <c:pt idx="143">
                  <c:v>1.7372755100950599E-3</c:v>
                </c:pt>
                <c:pt idx="144">
                  <c:v>1.7658135620877147E-3</c:v>
                </c:pt>
                <c:pt idx="145">
                  <c:v>1.7945196013897657E-3</c:v>
                </c:pt>
                <c:pt idx="146">
                  <c:v>1.8233866430819035E-3</c:v>
                </c:pt>
                <c:pt idx="147">
                  <c:v>1.8524075858294964E-3</c:v>
                </c:pt>
                <c:pt idx="148">
                  <c:v>1.8815748626366258E-3</c:v>
                </c:pt>
                <c:pt idx="149">
                  <c:v>1.9108812557533383E-3</c:v>
                </c:pt>
                <c:pt idx="150">
                  <c:v>1.9403193145990372E-3</c:v>
                </c:pt>
                <c:pt idx="151">
                  <c:v>1.9698804244399071E-3</c:v>
                </c:pt>
                <c:pt idx="152">
                  <c:v>1.9995574839413166E-3</c:v>
                </c:pt>
                <c:pt idx="153">
                  <c:v>2.0293418783694506E-3</c:v>
                </c:pt>
                <c:pt idx="154">
                  <c:v>2.0592254586517811E-3</c:v>
                </c:pt>
                <c:pt idx="155">
                  <c:v>2.0891998428851366E-3</c:v>
                </c:pt>
                <c:pt idx="156">
                  <c:v>2.1192564163357019E-3</c:v>
                </c:pt>
                <c:pt idx="157">
                  <c:v>2.1493863314390182E-3</c:v>
                </c:pt>
                <c:pt idx="158">
                  <c:v>2.179581206291914E-3</c:v>
                </c:pt>
                <c:pt idx="159">
                  <c:v>2.209831727668643E-3</c:v>
                </c:pt>
                <c:pt idx="160">
                  <c:v>2.2401288151741028E-3</c:v>
                </c:pt>
                <c:pt idx="161">
                  <c:v>2.2704636212438345E-3</c:v>
                </c:pt>
                <c:pt idx="162">
                  <c:v>2.3008265998214483E-3</c:v>
                </c:pt>
                <c:pt idx="163">
                  <c:v>2.3312084376811981E-3</c:v>
                </c:pt>
                <c:pt idx="164">
                  <c:v>2.3615998215973377E-3</c:v>
                </c:pt>
                <c:pt idx="165">
                  <c:v>2.39199073985219E-3</c:v>
                </c:pt>
                <c:pt idx="166">
                  <c:v>2.4223723448812962E-3</c:v>
                </c:pt>
                <c:pt idx="167">
                  <c:v>2.4527343921363354E-3</c:v>
                </c:pt>
                <c:pt idx="168">
                  <c:v>2.4830671027302742E-3</c:v>
                </c:pt>
                <c:pt idx="169">
                  <c:v>2.5133604649454355E-3</c:v>
                </c:pt>
                <c:pt idx="170">
                  <c:v>2.5436051655560732E-3</c:v>
                </c:pt>
                <c:pt idx="171">
                  <c:v>2.5737914256751537E-3</c:v>
                </c:pt>
                <c:pt idx="172">
                  <c:v>2.6039080694317818E-3</c:v>
                </c:pt>
                <c:pt idx="173">
                  <c:v>2.6339467149227858E-3</c:v>
                </c:pt>
                <c:pt idx="174">
                  <c:v>2.663895720615983E-3</c:v>
                </c:pt>
                <c:pt idx="175">
                  <c:v>2.6937462389469147E-3</c:v>
                </c:pt>
                <c:pt idx="176">
                  <c:v>2.7234875597059727E-3</c:v>
                </c:pt>
                <c:pt idx="177">
                  <c:v>2.7531101368367672E-3</c:v>
                </c:pt>
                <c:pt idx="178">
                  <c:v>2.7826037257909775E-3</c:v>
                </c:pt>
                <c:pt idx="179">
                  <c:v>2.8119578491896391E-3</c:v>
                </c:pt>
                <c:pt idx="180">
                  <c:v>2.8411634266376495E-3</c:v>
                </c:pt>
                <c:pt idx="181">
                  <c:v>2.8702092822641134E-3</c:v>
                </c:pt>
                <c:pt idx="182">
                  <c:v>2.8990868013352156E-3</c:v>
                </c:pt>
                <c:pt idx="183">
                  <c:v>2.9277848079800606E-3</c:v>
                </c:pt>
                <c:pt idx="184">
                  <c:v>2.9562944546341896E-3</c:v>
                </c:pt>
                <c:pt idx="185">
                  <c:v>2.9846054967492819E-3</c:v>
                </c:pt>
                <c:pt idx="186">
                  <c:v>3.0127079226076603E-3</c:v>
                </c:pt>
                <c:pt idx="187">
                  <c:v>3.0405926518142223E-3</c:v>
                </c:pt>
                <c:pt idx="188">
                  <c:v>3.0682496726512909E-3</c:v>
                </c:pt>
                <c:pt idx="189">
                  <c:v>3.0956694390624762E-3</c:v>
                </c:pt>
                <c:pt idx="190">
                  <c:v>3.1228428706526756E-3</c:v>
                </c:pt>
                <c:pt idx="191">
                  <c:v>3.1497604213654995E-3</c:v>
                </c:pt>
                <c:pt idx="192">
                  <c:v>3.176412545144558E-3</c:v>
                </c:pt>
                <c:pt idx="193">
                  <c:v>3.2027913257479668E-3</c:v>
                </c:pt>
                <c:pt idx="194">
                  <c:v>3.2288862857967615E-3</c:v>
                </c:pt>
                <c:pt idx="195">
                  <c:v>3.2546899747103453E-3</c:v>
                </c:pt>
                <c:pt idx="196">
                  <c:v>3.2801928464323282E-3</c:v>
                </c:pt>
                <c:pt idx="197">
                  <c:v>3.3053860533982515E-3</c:v>
                </c:pt>
                <c:pt idx="198">
                  <c:v>3.3302619121968746E-3</c:v>
                </c:pt>
                <c:pt idx="199">
                  <c:v>3.3548118080943823E-3</c:v>
                </c:pt>
                <c:pt idx="200">
                  <c:v>3.379027359187603E-3</c:v>
                </c:pt>
                <c:pt idx="201">
                  <c:v>3.4029008820652962E-3</c:v>
                </c:pt>
                <c:pt idx="202">
                  <c:v>3.4264246933162212E-3</c:v>
                </c:pt>
                <c:pt idx="203">
                  <c:v>3.4495911095291376E-3</c:v>
                </c:pt>
                <c:pt idx="204">
                  <c:v>3.4723922144621611E-3</c:v>
                </c:pt>
                <c:pt idx="205">
                  <c:v>3.4948214888572693E-3</c:v>
                </c:pt>
                <c:pt idx="206">
                  <c:v>3.5168714821338654E-3</c:v>
                </c:pt>
                <c:pt idx="207">
                  <c:v>3.5385347437113523E-3</c:v>
                </c:pt>
                <c:pt idx="208">
                  <c:v>3.5598052199929953E-3</c:v>
                </c:pt>
                <c:pt idx="209">
                  <c:v>3.5806763917207718E-3</c:v>
                </c:pt>
                <c:pt idx="210">
                  <c:v>3.6011417396366596E-3</c:v>
                </c:pt>
                <c:pt idx="211">
                  <c:v>3.6211949773132801E-3</c:v>
                </c:pt>
                <c:pt idx="212">
                  <c:v>3.6408307496458292E-3</c:v>
                </c:pt>
                <c:pt idx="213">
                  <c:v>3.6600427702069283E-3</c:v>
                </c:pt>
                <c:pt idx="214">
                  <c:v>3.6788261495530605E-3</c:v>
                </c:pt>
                <c:pt idx="215">
                  <c:v>3.6971750669181347E-3</c:v>
                </c:pt>
                <c:pt idx="216">
                  <c:v>3.715085331350565E-3</c:v>
                </c:pt>
                <c:pt idx="217">
                  <c:v>3.7325508892536163E-3</c:v>
                </c:pt>
                <c:pt idx="218">
                  <c:v>3.749568248167634E-3</c:v>
                </c:pt>
                <c:pt idx="219">
                  <c:v>3.7661327514797449E-3</c:v>
                </c:pt>
                <c:pt idx="220">
                  <c:v>3.782239742577076E-3</c:v>
                </c:pt>
                <c:pt idx="221">
                  <c:v>3.797885961830616E-3</c:v>
                </c:pt>
                <c:pt idx="222">
                  <c:v>3.8130674511194229E-3</c:v>
                </c:pt>
                <c:pt idx="223">
                  <c:v>3.8277809508144855E-3</c:v>
                </c:pt>
                <c:pt idx="224">
                  <c:v>3.8420225027948618E-3</c:v>
                </c:pt>
                <c:pt idx="225">
                  <c:v>3.8557904772460461E-3</c:v>
                </c:pt>
                <c:pt idx="226">
                  <c:v>3.8690809160470963E-3</c:v>
                </c:pt>
                <c:pt idx="227">
                  <c:v>3.8818919565528631E-3</c:v>
                </c:pt>
                <c:pt idx="228">
                  <c:v>3.8942210376262665E-3</c:v>
                </c:pt>
                <c:pt idx="229">
                  <c:v>3.9060658309608698E-3</c:v>
                </c:pt>
                <c:pt idx="230">
                  <c:v>3.9174249395728111E-3</c:v>
                </c:pt>
                <c:pt idx="231">
                  <c:v>3.9282971993088722E-3</c:v>
                </c:pt>
                <c:pt idx="232">
                  <c:v>3.9386800490319729E-3</c:v>
                </c:pt>
                <c:pt idx="233">
                  <c:v>3.9485730230808258E-3</c:v>
                </c:pt>
                <c:pt idx="234">
                  <c:v>3.9579751901328564E-3</c:v>
                </c:pt>
                <c:pt idx="235">
                  <c:v>3.9668860845267773E-3</c:v>
                </c:pt>
                <c:pt idx="236">
                  <c:v>3.9753047749400139E-3</c:v>
                </c:pt>
                <c:pt idx="237">
                  <c:v>3.9832307957112789E-3</c:v>
                </c:pt>
                <c:pt idx="238">
                  <c:v>3.9906646125018597E-3</c:v>
                </c:pt>
                <c:pt idx="239">
                  <c:v>3.9976062253117561E-3</c:v>
                </c:pt>
                <c:pt idx="240">
                  <c:v>4.0040560998022556E-3</c:v>
                </c:pt>
                <c:pt idx="241">
                  <c:v>4.0100147016346455E-3</c:v>
                </c:pt>
                <c:pt idx="242">
                  <c:v>4.0154829621315002E-3</c:v>
                </c:pt>
                <c:pt idx="243">
                  <c:v>4.0204618126153946E-3</c:v>
                </c:pt>
                <c:pt idx="244">
                  <c:v>4.0249531157314777E-3</c:v>
                </c:pt>
                <c:pt idx="245">
                  <c:v>4.028957337141037E-3</c:v>
                </c:pt>
                <c:pt idx="246">
                  <c:v>4.032475408166647E-3</c:v>
                </c:pt>
                <c:pt idx="247">
                  <c:v>4.0355110540986061E-3</c:v>
                </c:pt>
                <c:pt idx="248">
                  <c:v>4.0380652062594891E-3</c:v>
                </c:pt>
                <c:pt idx="249">
                  <c:v>4.0401401929557323E-3</c:v>
                </c:pt>
                <c:pt idx="250">
                  <c:v>4.0417378768324852E-3</c:v>
                </c:pt>
                <c:pt idx="251">
                  <c:v>4.0428615175187588E-3</c:v>
                </c:pt>
                <c:pt idx="252">
                  <c:v>4.0435134433209896E-3</c:v>
                </c:pt>
                <c:pt idx="253">
                  <c:v>4.0436964482069016E-3</c:v>
                </c:pt>
                <c:pt idx="254">
                  <c:v>4.0434142574667931E-3</c:v>
                </c:pt>
                <c:pt idx="255">
                  <c:v>4.0426687337458134E-3</c:v>
                </c:pt>
                <c:pt idx="256">
                  <c:v>4.0414640679955482E-3</c:v>
                </c:pt>
                <c:pt idx="257">
                  <c:v>4.0398039855062962E-3</c:v>
                </c:pt>
                <c:pt idx="258">
                  <c:v>4.0376922115683556E-3</c:v>
                </c:pt>
                <c:pt idx="259">
                  <c:v>4.0351315401494503E-3</c:v>
                </c:pt>
                <c:pt idx="260">
                  <c:v>4.0321270935237408E-3</c:v>
                </c:pt>
                <c:pt idx="261">
                  <c:v>4.0286821313202381E-3</c:v>
                </c:pt>
                <c:pt idx="262">
                  <c:v>4.0248008444905281E-3</c:v>
                </c:pt>
                <c:pt idx="263">
                  <c:v>4.0204874239861965E-3</c:v>
                </c:pt>
                <c:pt idx="264">
                  <c:v>4.015747457742691E-3</c:v>
                </c:pt>
                <c:pt idx="265">
                  <c:v>4.0105846710503101E-3</c:v>
                </c:pt>
                <c:pt idx="266">
                  <c:v>4.0050032548606396E-3</c:v>
                </c:pt>
                <c:pt idx="267">
                  <c:v>3.999008797109127E-3</c:v>
                </c:pt>
                <c:pt idx="268">
                  <c:v>3.9926064200699329E-3</c:v>
                </c:pt>
                <c:pt idx="269">
                  <c:v>3.9857998490333557E-3</c:v>
                </c:pt>
                <c:pt idx="270">
                  <c:v>3.9785951375961304E-3</c:v>
                </c:pt>
                <c:pt idx="271">
                  <c:v>3.97099694237113E-3</c:v>
                </c:pt>
                <c:pt idx="272">
                  <c:v>3.9630113169550896E-3</c:v>
                </c:pt>
                <c:pt idx="273">
                  <c:v>3.9546424522995949E-3</c:v>
                </c:pt>
                <c:pt idx="274">
                  <c:v>3.9458968676626682E-3</c:v>
                </c:pt>
                <c:pt idx="275">
                  <c:v>3.9367792196571827E-3</c:v>
                </c:pt>
                <c:pt idx="276">
                  <c:v>3.927295096218586E-3</c:v>
                </c:pt>
                <c:pt idx="277">
                  <c:v>3.9174505509436131E-3</c:v>
                </c:pt>
                <c:pt idx="278">
                  <c:v>3.9072511717677116E-3</c:v>
                </c:pt>
                <c:pt idx="279">
                  <c:v>3.8967023137956858E-3</c:v>
                </c:pt>
                <c:pt idx="280">
                  <c:v>3.8858102634549141E-3</c:v>
                </c:pt>
                <c:pt idx="281">
                  <c:v>3.874580143019557E-3</c:v>
                </c:pt>
                <c:pt idx="282">
                  <c:v>3.8630184717476368E-3</c:v>
                </c:pt>
                <c:pt idx="283">
                  <c:v>3.8511308375746012E-3</c:v>
                </c:pt>
                <c:pt idx="284">
                  <c:v>3.8389230612665415E-3</c:v>
                </c:pt>
                <c:pt idx="285">
                  <c:v>3.8264011964201927E-3</c:v>
                </c:pt>
                <c:pt idx="286">
                  <c:v>3.8135712966322899E-3</c:v>
                </c:pt>
                <c:pt idx="287">
                  <c:v>3.8004396483302116E-3</c:v>
                </c:pt>
                <c:pt idx="288">
                  <c:v>3.7870118394494057E-3</c:v>
                </c:pt>
                <c:pt idx="289">
                  <c:v>3.7732934579253197E-3</c:v>
                </c:pt>
                <c:pt idx="290">
                  <c:v>3.7592919543385506E-3</c:v>
                </c:pt>
                <c:pt idx="291">
                  <c:v>3.7450122181326151E-3</c:v>
                </c:pt>
                <c:pt idx="292">
                  <c:v>3.7304607685655355E-3</c:v>
                </c:pt>
                <c:pt idx="293">
                  <c:v>3.7156436592340469E-3</c:v>
                </c:pt>
                <c:pt idx="294">
                  <c:v>3.7005667109042406E-3</c:v>
                </c:pt>
                <c:pt idx="295">
                  <c:v>3.6852357443422079E-3</c:v>
                </c:pt>
                <c:pt idx="296">
                  <c:v>3.6696577444672585E-3</c:v>
                </c:pt>
                <c:pt idx="297">
                  <c:v>3.6538387648761272E-3</c:v>
                </c:pt>
                <c:pt idx="298">
                  <c:v>3.637783695012331E-3</c:v>
                </c:pt>
                <c:pt idx="299">
                  <c:v>3.6214988213032484E-3</c:v>
                </c:pt>
                <c:pt idx="300">
                  <c:v>3.604991128668189E-3</c:v>
                </c:pt>
                <c:pt idx="301">
                  <c:v>3.588265972211957E-3</c:v>
                </c:pt>
                <c:pt idx="302">
                  <c:v>3.5713287070393562E-3</c:v>
                </c:pt>
                <c:pt idx="303">
                  <c:v>3.5541867837309837E-3</c:v>
                </c:pt>
                <c:pt idx="304">
                  <c:v>3.5368446260690689E-3</c:v>
                </c:pt>
                <c:pt idx="305">
                  <c:v>3.5193087533116341E-3</c:v>
                </c:pt>
                <c:pt idx="306">
                  <c:v>3.5015847533941269E-3</c:v>
                </c:pt>
                <c:pt idx="307">
                  <c:v>3.483678912743926E-3</c:v>
                </c:pt>
                <c:pt idx="308">
                  <c:v>3.4655963536351919E-3</c:v>
                </c:pt>
                <c:pt idx="309">
                  <c:v>3.4473431296646595E-3</c:v>
                </c:pt>
                <c:pt idx="310">
                  <c:v>3.4289250615984201E-3</c:v>
                </c:pt>
                <c:pt idx="311">
                  <c:v>3.4103479702025652E-3</c:v>
                </c:pt>
                <c:pt idx="312">
                  <c:v>3.3916167449206114E-3</c:v>
                </c:pt>
                <c:pt idx="313">
                  <c:v>3.3727372065186501E-3</c:v>
                </c:pt>
                <c:pt idx="314">
                  <c:v>3.3537156414240599E-3</c:v>
                </c:pt>
                <c:pt idx="315">
                  <c:v>3.3345562405884266E-3</c:v>
                </c:pt>
                <c:pt idx="316">
                  <c:v>3.3152650576084852E-3</c:v>
                </c:pt>
                <c:pt idx="317">
                  <c:v>3.2958476804196835E-3</c:v>
                </c:pt>
                <c:pt idx="318">
                  <c:v>3.2763087656348944E-3</c:v>
                </c:pt>
                <c:pt idx="319">
                  <c:v>3.256654366850853E-3</c:v>
                </c:pt>
                <c:pt idx="320">
                  <c:v>3.2368889078497887E-3</c:v>
                </c:pt>
                <c:pt idx="321">
                  <c:v>3.2170179765671492E-3</c:v>
                </c:pt>
                <c:pt idx="322">
                  <c:v>3.1970464624464512E-3</c:v>
                </c:pt>
                <c:pt idx="323">
                  <c:v>3.1769797205924988E-3</c:v>
                </c:pt>
                <c:pt idx="324">
                  <c:v>3.1568219419568777E-3</c:v>
                </c:pt>
                <c:pt idx="325">
                  <c:v>3.1365787144750357E-3</c:v>
                </c:pt>
                <c:pt idx="326">
                  <c:v>3.116255160421133E-3</c:v>
                </c:pt>
                <c:pt idx="327">
                  <c:v>3.0958550050854683E-3</c:v>
                </c:pt>
                <c:pt idx="328">
                  <c:v>3.0753838364034891E-3</c:v>
                </c:pt>
                <c:pt idx="329">
                  <c:v>3.0548456124961376E-3</c:v>
                </c:pt>
                <c:pt idx="330">
                  <c:v>3.0342461541295052E-3</c:v>
                </c:pt>
                <c:pt idx="331">
                  <c:v>3.0135882552713156E-3</c:v>
                </c:pt>
                <c:pt idx="332">
                  <c:v>2.9928777366876602E-3</c:v>
                </c:pt>
                <c:pt idx="333">
                  <c:v>2.9721180908381939E-3</c:v>
                </c:pt>
                <c:pt idx="334">
                  <c:v>2.951314439997077E-3</c:v>
                </c:pt>
                <c:pt idx="335">
                  <c:v>2.9304707422852516E-3</c:v>
                </c:pt>
                <c:pt idx="336">
                  <c:v>2.9095911886543036E-3</c:v>
                </c:pt>
                <c:pt idx="337">
                  <c:v>2.8886797372251749E-3</c:v>
                </c:pt>
                <c:pt idx="338">
                  <c:v>2.8677405789494514E-3</c:v>
                </c:pt>
                <c:pt idx="339">
                  <c:v>2.8467776719480753E-3</c:v>
                </c:pt>
                <c:pt idx="340">
                  <c:v>2.8257952071726322E-3</c:v>
                </c:pt>
                <c:pt idx="341">
                  <c:v>2.804796677082777E-3</c:v>
                </c:pt>
                <c:pt idx="342">
                  <c:v>2.7837865054607391E-3</c:v>
                </c:pt>
                <c:pt idx="343">
                  <c:v>2.7627674862742424E-3</c:v>
                </c:pt>
                <c:pt idx="344">
                  <c:v>2.7417438104748726E-3</c:v>
                </c:pt>
                <c:pt idx="345">
                  <c:v>2.7207196690142155E-3</c:v>
                </c:pt>
                <c:pt idx="346">
                  <c:v>2.6996976230293512E-3</c:v>
                </c:pt>
                <c:pt idx="347">
                  <c:v>2.678681630641222E-3</c:v>
                </c:pt>
                <c:pt idx="348">
                  <c:v>2.6576749514788389E-3</c:v>
                </c:pt>
                <c:pt idx="349">
                  <c:v>2.6366810780018568E-3</c:v>
                </c:pt>
                <c:pt idx="350">
                  <c:v>2.6157030370086432E-3</c:v>
                </c:pt>
                <c:pt idx="351">
                  <c:v>2.5947447866201401E-3</c:v>
                </c:pt>
                <c:pt idx="352">
                  <c:v>2.5738084223121405E-3</c:v>
                </c:pt>
                <c:pt idx="353">
                  <c:v>2.5528979022055864E-3</c:v>
                </c:pt>
                <c:pt idx="354">
                  <c:v>2.5320160202682018E-3</c:v>
                </c:pt>
                <c:pt idx="355">
                  <c:v>2.5111651048064232E-3</c:v>
                </c:pt>
                <c:pt idx="356">
                  <c:v>2.4903491139411926E-3</c:v>
                </c:pt>
                <c:pt idx="357">
                  <c:v>2.469570143148303E-3</c:v>
                </c:pt>
                <c:pt idx="358">
                  <c:v>2.4488312192261219E-3</c:v>
                </c:pt>
                <c:pt idx="359">
                  <c:v>2.4281351361423731E-3</c:v>
                </c:pt>
                <c:pt idx="360">
                  <c:v>2.4074842222034931E-3</c:v>
                </c:pt>
                <c:pt idx="361">
                  <c:v>2.3868819698691368E-3</c:v>
                </c:pt>
                <c:pt idx="362">
                  <c:v>2.3663295432925224E-3</c:v>
                </c:pt>
                <c:pt idx="363">
                  <c:v>2.3458304349333048E-3</c:v>
                </c:pt>
                <c:pt idx="364">
                  <c:v>2.3253869730979204E-3</c:v>
                </c:pt>
                <c:pt idx="365">
                  <c:v>2.3050010204315186E-3</c:v>
                </c:pt>
                <c:pt idx="366">
                  <c:v>2.284675370901823E-3</c:v>
                </c:pt>
                <c:pt idx="367">
                  <c:v>2.2644121199846268E-3</c:v>
                </c:pt>
                <c:pt idx="368">
                  <c:v>2.2442135959863663E-3</c:v>
                </c:pt>
                <c:pt idx="369">
                  <c:v>2.2240818943828344E-3</c:v>
                </c:pt>
                <c:pt idx="370">
                  <c:v>2.2040186449885368E-3</c:v>
                </c:pt>
                <c:pt idx="371">
                  <c:v>2.18402617610991E-3</c:v>
                </c:pt>
                <c:pt idx="372">
                  <c:v>2.1641068160533905E-3</c:v>
                </c:pt>
                <c:pt idx="373">
                  <c:v>2.1442621946334839E-3</c:v>
                </c:pt>
                <c:pt idx="374">
                  <c:v>2.1244941744953394E-3</c:v>
                </c:pt>
                <c:pt idx="375">
                  <c:v>2.1048043854534626E-3</c:v>
                </c:pt>
                <c:pt idx="376">
                  <c:v>2.0851949229836464E-3</c:v>
                </c:pt>
                <c:pt idx="377">
                  <c:v>2.0656674169003963E-3</c:v>
                </c:pt>
                <c:pt idx="378">
                  <c:v>2.0462237298488617E-3</c:v>
                </c:pt>
                <c:pt idx="379">
                  <c:v>2.0268650259822607E-3</c:v>
                </c:pt>
                <c:pt idx="380">
                  <c:v>2.007592935115099E-3</c:v>
                </c:pt>
                <c:pt idx="381">
                  <c:v>1.9884093198925257E-3</c:v>
                </c:pt>
                <c:pt idx="382">
                  <c:v>1.9693153444677591E-3</c:v>
                </c:pt>
                <c:pt idx="383">
                  <c:v>1.9503128714859486E-3</c:v>
                </c:pt>
                <c:pt idx="384">
                  <c:v>1.9314025994390249E-3</c:v>
                </c:pt>
                <c:pt idx="385">
                  <c:v>1.9125862745568156E-3</c:v>
                </c:pt>
                <c:pt idx="386">
                  <c:v>1.8938654102385044E-3</c:v>
                </c:pt>
                <c:pt idx="387">
                  <c:v>1.8752407049760222E-3</c:v>
                </c:pt>
                <c:pt idx="388">
                  <c:v>1.8567139049991965E-3</c:v>
                </c:pt>
                <c:pt idx="389">
                  <c:v>1.8382855923846364E-3</c:v>
                </c:pt>
                <c:pt idx="390">
                  <c:v>1.8199573969468474E-3</c:v>
                </c:pt>
                <c:pt idx="391">
                  <c:v>1.8017299007624388E-3</c:v>
                </c:pt>
                <c:pt idx="392">
                  <c:v>1.7836046172305942E-3</c:v>
                </c:pt>
                <c:pt idx="393">
                  <c:v>1.7655823612585664E-3</c:v>
                </c:pt>
                <c:pt idx="394">
                  <c:v>1.7476641805842519E-3</c:v>
                </c:pt>
                <c:pt idx="395">
                  <c:v>1.7298507736995816E-3</c:v>
                </c:pt>
                <c:pt idx="396">
                  <c:v>1.7121429555118084E-3</c:v>
                </c:pt>
                <c:pt idx="397">
                  <c:v>1.6945417737588286E-3</c:v>
                </c:pt>
                <c:pt idx="398">
                  <c:v>1.677048159763217E-3</c:v>
                </c:pt>
                <c:pt idx="399">
                  <c:v>1.6596624627709389E-3</c:v>
                </c:pt>
                <c:pt idx="400">
                  <c:v>1.6423857305198908E-3</c:v>
                </c:pt>
                <c:pt idx="401">
                  <c:v>1.6252185450866818E-3</c:v>
                </c:pt>
                <c:pt idx="402">
                  <c:v>1.608161604963243E-3</c:v>
                </c:pt>
                <c:pt idx="403">
                  <c:v>1.5912152593955398E-3</c:v>
                </c:pt>
                <c:pt idx="404">
                  <c:v>1.5743804397061467E-3</c:v>
                </c:pt>
                <c:pt idx="405">
                  <c:v>1.5576576115563512E-3</c:v>
                </c:pt>
                <c:pt idx="406">
                  <c:v>1.5410472406074405E-3</c:v>
                </c:pt>
                <c:pt idx="407">
                  <c:v>1.5245496761053801E-3</c:v>
                </c:pt>
                <c:pt idx="408">
                  <c:v>1.5081657329574227E-3</c:v>
                </c:pt>
                <c:pt idx="409">
                  <c:v>1.4918956439942122E-3</c:v>
                </c:pt>
                <c:pt idx="410">
                  <c:v>1.475739642046392E-3</c:v>
                </c:pt>
                <c:pt idx="411">
                  <c:v>1.4596984256058931E-3</c:v>
                </c:pt>
                <c:pt idx="412">
                  <c:v>1.4437719946727157E-3</c:v>
                </c:pt>
                <c:pt idx="413">
                  <c:v>1.4279608149081469E-3</c:v>
                </c:pt>
                <c:pt idx="414">
                  <c:v>1.4122652355581522E-3</c:v>
                </c:pt>
                <c:pt idx="415">
                  <c:v>1.3966852566227317E-3</c:v>
                </c:pt>
                <c:pt idx="416">
                  <c:v>1.3812212273478508E-3</c:v>
                </c:pt>
                <c:pt idx="417">
                  <c:v>1.3658737298101187E-3</c:v>
                </c:pt>
                <c:pt idx="418">
                  <c:v>1.350642298348248E-3</c:v>
                </c:pt>
                <c:pt idx="419">
                  <c:v>1.3355275150388479E-3</c:v>
                </c:pt>
                <c:pt idx="420">
                  <c:v>1.3205291470512748E-3</c:v>
                </c:pt>
                <c:pt idx="421">
                  <c:v>1.3056477764621377E-3</c:v>
                </c:pt>
                <c:pt idx="422">
                  <c:v>1.2908829376101494E-3</c:v>
                </c:pt>
                <c:pt idx="423">
                  <c:v>1.2762350961565971E-3</c:v>
                </c:pt>
                <c:pt idx="424">
                  <c:v>1.2617040192708373E-3</c:v>
                </c:pt>
                <c:pt idx="425">
                  <c:v>1.2472897069528699E-3</c:v>
                </c:pt>
                <c:pt idx="426">
                  <c:v>1.2329925084486604E-3</c:v>
                </c:pt>
                <c:pt idx="427">
                  <c:v>1.2188119580969214E-3</c:v>
                </c:pt>
                <c:pt idx="428">
                  <c:v>1.2047480558976531E-3</c:v>
                </c:pt>
                <c:pt idx="429">
                  <c:v>1.1908009182661772E-3</c:v>
                </c:pt>
                <c:pt idx="430">
                  <c:v>1.1769701959565282E-3</c:v>
                </c:pt>
                <c:pt idx="431">
                  <c:v>1.163256005384028E-3</c:v>
                </c:pt>
                <c:pt idx="432">
                  <c:v>1.1496581137180328E-3</c:v>
                </c:pt>
                <c:pt idx="433">
                  <c:v>1.1361762881278992E-3</c:v>
                </c:pt>
                <c:pt idx="434">
                  <c:v>1.1228102957829833E-3</c:v>
                </c:pt>
                <c:pt idx="435">
                  <c:v>1.1095602530986071E-3</c:v>
                </c:pt>
                <c:pt idx="436">
                  <c:v>1.0964255779981613E-3</c:v>
                </c:pt>
                <c:pt idx="437">
                  <c:v>1.0834061540663242E-3</c:v>
                </c:pt>
                <c:pt idx="438">
                  <c:v>1.070501864887774E-3</c:v>
                </c:pt>
                <c:pt idx="439">
                  <c:v>1.0577123612165451E-3</c:v>
                </c:pt>
                <c:pt idx="440">
                  <c:v>1.0450371773913503E-3</c:v>
                </c:pt>
                <c:pt idx="441">
                  <c:v>1.0324761969968677E-3</c:v>
                </c:pt>
                <c:pt idx="442">
                  <c:v>1.0200291872024536E-3</c:v>
                </c:pt>
                <c:pt idx="443">
                  <c:v>1.0076956823468208E-3</c:v>
                </c:pt>
                <c:pt idx="444">
                  <c:v>9.9547533318400383E-4</c:v>
                </c:pt>
                <c:pt idx="445">
                  <c:v>9.8336779046803713E-4</c:v>
                </c:pt>
                <c:pt idx="446">
                  <c:v>9.7137276316061616E-4</c:v>
                </c:pt>
                <c:pt idx="447">
                  <c:v>9.5948984380811453E-4</c:v>
                </c:pt>
                <c:pt idx="448">
                  <c:v>9.4771862495690584E-4</c:v>
                </c:pt>
                <c:pt idx="449">
                  <c:v>9.3605858273804188E-4</c:v>
                </c:pt>
                <c:pt idx="450">
                  <c:v>9.2450942611321807E-4</c:v>
                </c:pt>
                <c:pt idx="451">
                  <c:v>9.1307074762880802E-4</c:v>
                </c:pt>
                <c:pt idx="452">
                  <c:v>9.017419652082026E-4</c:v>
                </c:pt>
                <c:pt idx="453">
                  <c:v>8.9052278781309724E-4</c:v>
                </c:pt>
                <c:pt idx="454">
                  <c:v>8.7941251695156097E-4</c:v>
                </c:pt>
                <c:pt idx="455">
                  <c:v>8.6841097800061107E-4</c:v>
                </c:pt>
                <c:pt idx="456">
                  <c:v>8.5751741426065564E-4</c:v>
                </c:pt>
                <c:pt idx="457">
                  <c:v>8.4673147648572922E-4</c:v>
                </c:pt>
                <c:pt idx="458">
                  <c:v>8.3605258259922266E-4</c:v>
                </c:pt>
                <c:pt idx="459">
                  <c:v>8.2548032514750957E-4</c:v>
                </c:pt>
                <c:pt idx="460">
                  <c:v>8.1501406384631991E-4</c:v>
                </c:pt>
                <c:pt idx="461">
                  <c:v>8.0465327482670546E-4</c:v>
                </c:pt>
                <c:pt idx="462">
                  <c:v>7.9439749242737889E-4</c:v>
                </c:pt>
                <c:pt idx="463">
                  <c:v>7.8424607636407018E-4</c:v>
                </c:pt>
                <c:pt idx="464">
                  <c:v>7.74198560975492E-4</c:v>
                </c:pt>
                <c:pt idx="465">
                  <c:v>7.6425430597737432E-4</c:v>
                </c:pt>
                <c:pt idx="466">
                  <c:v>7.5441267108544707E-4</c:v>
                </c:pt>
                <c:pt idx="467">
                  <c:v>7.4467330705374479E-4</c:v>
                </c:pt>
                <c:pt idx="468">
                  <c:v>7.3503539897501469E-4</c:v>
                </c:pt>
                <c:pt idx="469">
                  <c:v>7.2549848118796945E-4</c:v>
                </c:pt>
                <c:pt idx="470">
                  <c:v>7.1606191340833902E-4</c:v>
                </c:pt>
                <c:pt idx="471">
                  <c:v>7.0672511355951428E-4</c:v>
                </c:pt>
                <c:pt idx="472">
                  <c:v>6.9748744135722518E-4</c:v>
                </c:pt>
                <c:pt idx="473">
                  <c:v>6.8834819830954075E-4</c:v>
                </c:pt>
                <c:pt idx="474">
                  <c:v>6.7930703517049551E-4</c:v>
                </c:pt>
                <c:pt idx="475">
                  <c:v>6.7036296240985394E-4</c:v>
                </c:pt>
                <c:pt idx="476">
                  <c:v>6.6151568898931146E-4</c:v>
                </c:pt>
                <c:pt idx="477">
                  <c:v>6.5276440000161529E-4</c:v>
                </c:pt>
                <c:pt idx="478">
                  <c:v>6.4410833874717355E-4</c:v>
                </c:pt>
                <c:pt idx="479">
                  <c:v>6.3554715598002076E-4</c:v>
                </c:pt>
                <c:pt idx="480">
                  <c:v>6.2707997858524323E-4</c:v>
                </c:pt>
                <c:pt idx="481">
                  <c:v>6.187062244862318E-4</c:v>
                </c:pt>
                <c:pt idx="482">
                  <c:v>6.1042525339871645E-4</c:v>
                </c:pt>
                <c:pt idx="483">
                  <c:v>6.0223642503842711E-4</c:v>
                </c:pt>
                <c:pt idx="484">
                  <c:v>5.9413909912109375E-4</c:v>
                </c:pt>
                <c:pt idx="485">
                  <c:v>5.8613246073946357E-4</c:v>
                </c:pt>
                <c:pt idx="486">
                  <c:v>5.7821604423224926E-4</c:v>
                </c:pt>
                <c:pt idx="487">
                  <c:v>5.7038903469219804E-4</c:v>
                </c:pt>
                <c:pt idx="488">
                  <c:v>5.6265090825036168E-4</c:v>
                </c:pt>
                <c:pt idx="489">
                  <c:v>5.5500079179182649E-4</c:v>
                </c:pt>
                <c:pt idx="490">
                  <c:v>5.4743816144764423E-4</c:v>
                </c:pt>
                <c:pt idx="491">
                  <c:v>5.3996237693354487E-4</c:v>
                </c:pt>
                <c:pt idx="492">
                  <c:v>5.3257268154993653E-4</c:v>
                </c:pt>
                <c:pt idx="493">
                  <c:v>5.2526837680488825E-4</c:v>
                </c:pt>
                <c:pt idx="494">
                  <c:v>5.1804882241412997E-4</c:v>
                </c:pt>
                <c:pt idx="495">
                  <c:v>5.1091331988573074E-4</c:v>
                </c:pt>
                <c:pt idx="496">
                  <c:v>5.0386128714308143E-4</c:v>
                </c:pt>
                <c:pt idx="497">
                  <c:v>4.9689185107126832E-4</c:v>
                </c:pt>
                <c:pt idx="498">
                  <c:v>4.9000454600900412E-4</c:v>
                </c:pt>
                <c:pt idx="499">
                  <c:v>4.8319849884137511E-4</c:v>
                </c:pt>
                <c:pt idx="500">
                  <c:v>4.7647315659560263E-4</c:v>
                </c:pt>
                <c:pt idx="501">
                  <c:v>4.6982779167592525E-4</c:v>
                </c:pt>
                <c:pt idx="502">
                  <c:v>4.6326176379807293E-4</c:v>
                </c:pt>
                <c:pt idx="503">
                  <c:v>4.5677431626245379E-4</c:v>
                </c:pt>
                <c:pt idx="504">
                  <c:v>4.503648669924587E-4</c:v>
                </c:pt>
                <c:pt idx="505">
                  <c:v>4.4403265928849578E-4</c:v>
                </c:pt>
                <c:pt idx="506">
                  <c:v>4.3777705286629498E-4</c:v>
                </c:pt>
                <c:pt idx="507">
                  <c:v>4.3159734923392534E-4</c:v>
                </c:pt>
                <c:pt idx="508">
                  <c:v>4.2549282079562545E-4</c:v>
                </c:pt>
                <c:pt idx="509">
                  <c:v>4.1946288547478616E-4</c:v>
                </c:pt>
                <c:pt idx="510">
                  <c:v>4.1350684477947652E-4</c:v>
                </c:pt>
                <c:pt idx="511">
                  <c:v>4.0762405842542648E-4</c:v>
                </c:pt>
                <c:pt idx="512">
                  <c:v>4.0181376971304417E-4</c:v>
                </c:pt>
                <c:pt idx="513">
                  <c:v>3.9607530925422907E-4</c:v>
                </c:pt>
                <c:pt idx="514">
                  <c:v>3.9040809497237206E-4</c:v>
                </c:pt>
                <c:pt idx="515">
                  <c:v>3.8481139927171171E-4</c:v>
                </c:pt>
                <c:pt idx="516">
                  <c:v>3.7928461097180843E-4</c:v>
                </c:pt>
                <c:pt idx="517">
                  <c:v>3.7382700247690082E-4</c:v>
                </c:pt>
                <c:pt idx="518">
                  <c:v>3.6843787529505789E-4</c:v>
                </c:pt>
                <c:pt idx="519">
                  <c:v>3.6311670555733144E-4</c:v>
                </c:pt>
                <c:pt idx="520">
                  <c:v>3.5786273656412959E-4</c:v>
                </c:pt>
                <c:pt idx="521">
                  <c:v>3.5267532803118229E-4</c:v>
                </c:pt>
                <c:pt idx="522">
                  <c:v>3.475538978818804E-4</c:v>
                </c:pt>
                <c:pt idx="523">
                  <c:v>3.4249771852046251E-4</c:v>
                </c:pt>
                <c:pt idx="524">
                  <c:v>3.3750614966265857E-4</c:v>
                </c:pt>
                <c:pt idx="525">
                  <c:v>3.3257855102419853E-4</c:v>
                </c:pt>
                <c:pt idx="526">
                  <c:v>3.277143114246428E-4</c:v>
                </c:pt>
                <c:pt idx="527">
                  <c:v>3.2291279057972133E-4</c:v>
                </c:pt>
                <c:pt idx="528">
                  <c:v>3.1817331910133362E-4</c:v>
                </c:pt>
                <c:pt idx="529">
                  <c:v>3.1349528580904007E-4</c:v>
                </c:pt>
                <c:pt idx="530">
                  <c:v>3.0887805041857064E-4</c:v>
                </c:pt>
                <c:pt idx="531">
                  <c:v>3.0432100174948573E-4</c:v>
                </c:pt>
                <c:pt idx="532">
                  <c:v>2.998234995175153E-4</c:v>
                </c:pt>
                <c:pt idx="533">
                  <c:v>2.9538493254221976E-4</c:v>
                </c:pt>
                <c:pt idx="534">
                  <c:v>2.9100466053932905E-4</c:v>
                </c:pt>
                <c:pt idx="535">
                  <c:v>2.8668210143223405E-4</c:v>
                </c:pt>
                <c:pt idx="536">
                  <c:v>2.8241667314432561E-4</c:v>
                </c:pt>
                <c:pt idx="537">
                  <c:v>2.7820767718367279E-4</c:v>
                </c:pt>
                <c:pt idx="538">
                  <c:v>2.7405458968132734E-4</c:v>
                </c:pt>
                <c:pt idx="539">
                  <c:v>2.6995679945684969E-4</c:v>
                </c:pt>
                <c:pt idx="540">
                  <c:v>2.6591366622596979E-4</c:v>
                </c:pt>
                <c:pt idx="541">
                  <c:v>2.6192463701590896E-4</c:v>
                </c:pt>
                <c:pt idx="542">
                  <c:v>2.5798907154239714E-4</c:v>
                </c:pt>
                <c:pt idx="543">
                  <c:v>2.5410647504031658E-4</c:v>
                </c:pt>
                <c:pt idx="544">
                  <c:v>2.5027617812156677E-4</c:v>
                </c:pt>
                <c:pt idx="545">
                  <c:v>2.4649762781336904E-4</c:v>
                </c:pt>
                <c:pt idx="546">
                  <c:v>2.4277028569485992E-4</c:v>
                </c:pt>
                <c:pt idx="547">
                  <c:v>2.3909352603368461E-4</c:v>
                </c:pt>
                <c:pt idx="548">
                  <c:v>2.3546681040897965E-4</c:v>
                </c:pt>
                <c:pt idx="549">
                  <c:v>2.318896003998816E-4</c:v>
                </c:pt>
                <c:pt idx="550">
                  <c:v>2.2836128482595086E-4</c:v>
                </c:pt>
                <c:pt idx="551">
                  <c:v>2.2488133981823921E-4</c:v>
                </c:pt>
                <c:pt idx="552">
                  <c:v>2.2144919785205275E-4</c:v>
                </c:pt>
                <c:pt idx="553">
                  <c:v>2.1806434961035848E-4</c:v>
                </c:pt>
                <c:pt idx="554">
                  <c:v>2.1472619846463203E-4</c:v>
                </c:pt>
                <c:pt idx="555">
                  <c:v>2.1143424964975566E-4</c:v>
                </c:pt>
                <c:pt idx="556">
                  <c:v>2.0818792108912021E-4</c:v>
                </c:pt>
                <c:pt idx="557">
                  <c:v>2.0498673256952316E-4</c:v>
                </c:pt>
                <c:pt idx="558">
                  <c:v>2.0183013111818582E-4</c:v>
                </c:pt>
                <c:pt idx="559">
                  <c:v>1.9871757831424475E-4</c:v>
                </c:pt>
                <c:pt idx="560">
                  <c:v>1.9564859394449741E-4</c:v>
                </c:pt>
                <c:pt idx="561">
                  <c:v>1.9262263958808035E-4</c:v>
                </c:pt>
                <c:pt idx="562">
                  <c:v>1.8963917682413012E-4</c:v>
                </c:pt>
                <c:pt idx="563">
                  <c:v>1.8669775454327464E-4</c:v>
                </c:pt>
                <c:pt idx="564">
                  <c:v>1.8379784887656569E-4</c:v>
                </c:pt>
                <c:pt idx="565">
                  <c:v>1.8093893595505506E-4</c:v>
                </c:pt>
                <c:pt idx="566">
                  <c:v>1.7812056466937065E-4</c:v>
                </c:pt>
                <c:pt idx="567">
                  <c:v>1.7534219659864902E-4</c:v>
                </c:pt>
                <c:pt idx="568">
                  <c:v>1.726033806335181E-4</c:v>
                </c:pt>
                <c:pt idx="569">
                  <c:v>1.6990363656077534E-4</c:v>
                </c:pt>
                <c:pt idx="570">
                  <c:v>1.6724246961530298E-4</c:v>
                </c:pt>
                <c:pt idx="571">
                  <c:v>1.6461939958389848E-4</c:v>
                </c:pt>
                <c:pt idx="572">
                  <c:v>1.6203400446102023E-4</c:v>
                </c:pt>
                <c:pt idx="573">
                  <c:v>1.5948576037772E-4</c:v>
                </c:pt>
                <c:pt idx="574">
                  <c:v>1.5697424532845616E-4</c:v>
                </c:pt>
                <c:pt idx="575">
                  <c:v>1.5449897910002619E-4</c:v>
                </c:pt>
                <c:pt idx="576">
                  <c:v>1.52059510583058E-4</c:v>
                </c:pt>
                <c:pt idx="577">
                  <c:v>1.4965540322009474E-4</c:v>
                </c:pt>
                <c:pt idx="578">
                  <c:v>1.4728620590176433E-4</c:v>
                </c:pt>
                <c:pt idx="579">
                  <c:v>1.4495149662252516E-4</c:v>
                </c:pt>
                <c:pt idx="580">
                  <c:v>1.4265082427300513E-4</c:v>
                </c:pt>
                <c:pt idx="581">
                  <c:v>1.4038372319191694E-4</c:v>
                </c:pt>
                <c:pt idx="582">
                  <c:v>1.3814982958137989E-4</c:v>
                </c:pt>
                <c:pt idx="583">
                  <c:v>1.3594867778010666E-4</c:v>
                </c:pt>
                <c:pt idx="584">
                  <c:v>1.337798748863861E-4</c:v>
                </c:pt>
                <c:pt idx="585">
                  <c:v>1.3164296979084611E-4</c:v>
                </c:pt>
                <c:pt idx="586">
                  <c:v>1.2953758414369076E-4</c:v>
                </c:pt>
                <c:pt idx="587">
                  <c:v>1.2746328138746321E-4</c:v>
                </c:pt>
                <c:pt idx="588">
                  <c:v>1.2541968317236751E-4</c:v>
                </c:pt>
                <c:pt idx="589">
                  <c:v>1.2340638204477727E-4</c:v>
                </c:pt>
                <c:pt idx="590">
                  <c:v>1.2142299237893894E-4</c:v>
                </c:pt>
                <c:pt idx="591">
                  <c:v>1.1946909944526851E-4</c:v>
                </c:pt>
                <c:pt idx="592">
                  <c:v>1.1754433216992766E-4</c:v>
                </c:pt>
                <c:pt idx="593">
                  <c:v>1.1564829765120521E-4</c:v>
                </c:pt>
                <c:pt idx="594">
                  <c:v>1.1378063209122047E-4</c:v>
                </c:pt>
                <c:pt idx="595">
                  <c:v>1.1194094986421987E-4</c:v>
                </c:pt>
                <c:pt idx="596">
                  <c:v>1.1012887989636511E-4</c:v>
                </c:pt>
                <c:pt idx="597">
                  <c:v>1.0834405838977545E-4</c:v>
                </c:pt>
                <c:pt idx="598">
                  <c:v>1.0658609971869737E-4</c:v>
                </c:pt>
                <c:pt idx="599">
                  <c:v>1.0485467646503821E-4</c:v>
                </c:pt>
                <c:pt idx="600">
                  <c:v>1.0314943210687488E-4</c:v>
                </c:pt>
                <c:pt idx="601">
                  <c:v>1.0146998101845384E-4</c:v>
                </c:pt>
                <c:pt idx="602">
                  <c:v>9.9816003057640046E-5</c:v>
                </c:pt>
                <c:pt idx="603">
                  <c:v>9.8187141702510417E-5</c:v>
                </c:pt>
                <c:pt idx="604">
                  <c:v>9.658306953497231E-5</c:v>
                </c:pt>
                <c:pt idx="605">
                  <c:v>9.5003430033102632E-5</c:v>
                </c:pt>
                <c:pt idx="606">
                  <c:v>9.3447895778808743E-5</c:v>
                </c:pt>
                <c:pt idx="607">
                  <c:v>9.191614662995562E-5</c:v>
                </c:pt>
                <c:pt idx="608">
                  <c:v>9.0407855168450624E-5</c:v>
                </c:pt>
                <c:pt idx="609">
                  <c:v>8.8922693976201117E-5</c:v>
                </c:pt>
                <c:pt idx="610">
                  <c:v>8.7460328359156847E-5</c:v>
                </c:pt>
                <c:pt idx="611">
                  <c:v>8.6020481830928475E-5</c:v>
                </c:pt>
                <c:pt idx="612">
                  <c:v>8.4602819697465748E-5</c:v>
                </c:pt>
                <c:pt idx="613">
                  <c:v>8.3207029092591256E-5</c:v>
                </c:pt>
                <c:pt idx="614">
                  <c:v>8.1832811702042818E-5</c:v>
                </c:pt>
                <c:pt idx="615">
                  <c:v>8.0479861935600638E-5</c:v>
                </c:pt>
                <c:pt idx="616">
                  <c:v>7.9147896030917764E-5</c:v>
                </c:pt>
                <c:pt idx="617">
                  <c:v>7.7836608397774398E-5</c:v>
                </c:pt>
                <c:pt idx="618">
                  <c:v>7.6545715273823589E-5</c:v>
                </c:pt>
                <c:pt idx="619">
                  <c:v>7.527491106884554E-5</c:v>
                </c:pt>
                <c:pt idx="620">
                  <c:v>7.4023941124323756E-5</c:v>
                </c:pt>
                <c:pt idx="621">
                  <c:v>7.2792507125996053E-5</c:v>
                </c:pt>
                <c:pt idx="622">
                  <c:v>7.1580332587473094E-5</c:v>
                </c:pt>
                <c:pt idx="623">
                  <c:v>7.0387133746407926E-5</c:v>
                </c:pt>
                <c:pt idx="624">
                  <c:v>6.9212677772156894E-5</c:v>
                </c:pt>
                <c:pt idx="625">
                  <c:v>6.8056666350457817E-5</c:v>
                </c:pt>
                <c:pt idx="626">
                  <c:v>6.6918830270878971E-5</c:v>
                </c:pt>
                <c:pt idx="627">
                  <c:v>6.5798922150861472E-5</c:v>
                </c:pt>
                <c:pt idx="628">
                  <c:v>6.4696687331888825E-5</c:v>
                </c:pt>
                <c:pt idx="629">
                  <c:v>6.3611871155444533E-5</c:v>
                </c:pt>
                <c:pt idx="630">
                  <c:v>6.2544211687054485E-5</c:v>
                </c:pt>
                <c:pt idx="631">
                  <c:v>6.1493476096075028E-5</c:v>
                </c:pt>
                <c:pt idx="632">
                  <c:v>6.045939153409563E-5</c:v>
                </c:pt>
                <c:pt idx="633">
                  <c:v>5.9441743360366672E-5</c:v>
                </c:pt>
                <c:pt idx="634">
                  <c:v>5.844028783030808E-5</c:v>
                </c:pt>
                <c:pt idx="635">
                  <c:v>5.745477756136097E-5</c:v>
                </c:pt>
                <c:pt idx="636">
                  <c:v>5.6484990636818111E-5</c:v>
                </c:pt>
                <c:pt idx="637">
                  <c:v>5.5530690588057041E-5</c:v>
                </c:pt>
                <c:pt idx="638">
                  <c:v>5.4591655498370528E-5</c:v>
                </c:pt>
                <c:pt idx="639">
                  <c:v>5.3667656175093725E-5</c:v>
                </c:pt>
                <c:pt idx="640">
                  <c:v>5.27584707015194E-5</c:v>
                </c:pt>
                <c:pt idx="641">
                  <c:v>5.1863884436897933E-5</c:v>
                </c:pt>
                <c:pt idx="642">
                  <c:v>5.0983675464522094E-5</c:v>
                </c:pt>
                <c:pt idx="643">
                  <c:v>5.0117636419599876E-5</c:v>
                </c:pt>
                <c:pt idx="644">
                  <c:v>4.9265556299360469E-5</c:v>
                </c:pt>
                <c:pt idx="645">
                  <c:v>4.8427224101033062E-5</c:v>
                </c:pt>
                <c:pt idx="646">
                  <c:v>4.7602436097804457E-5</c:v>
                </c:pt>
                <c:pt idx="647">
                  <c:v>4.6790995838819072E-5</c:v>
                </c:pt>
                <c:pt idx="648">
                  <c:v>4.5992695959284902E-5</c:v>
                </c:pt>
                <c:pt idx="649">
                  <c:v>4.5207343646325171E-5</c:v>
                </c:pt>
                <c:pt idx="650">
                  <c:v>4.4434742449084297E-5</c:v>
                </c:pt>
                <c:pt idx="651">
                  <c:v>4.3674695916706696E-5</c:v>
                </c:pt>
                <c:pt idx="652">
                  <c:v>4.2927025788230821E-5</c:v>
                </c:pt>
                <c:pt idx="653">
                  <c:v>4.219153561280109E-5</c:v>
                </c:pt>
                <c:pt idx="654">
                  <c:v>4.1468047129455954E-5</c:v>
                </c:pt>
                <c:pt idx="655">
                  <c:v>4.0756378439255059E-5</c:v>
                </c:pt>
                <c:pt idx="656">
                  <c:v>4.0056344005279243E-5</c:v>
                </c:pt>
                <c:pt idx="657">
                  <c:v>3.9367780118482187E-5</c:v>
                </c:pt>
                <c:pt idx="658">
                  <c:v>3.8690497603965923E-5</c:v>
                </c:pt>
                <c:pt idx="659">
                  <c:v>3.8024325476726517E-5</c:v>
                </c:pt>
                <c:pt idx="660">
                  <c:v>3.7369103665696457E-5</c:v>
                </c:pt>
                <c:pt idx="661">
                  <c:v>3.6724657547893003E-5</c:v>
                </c:pt>
                <c:pt idx="662">
                  <c:v>3.6090823414269835E-5</c:v>
                </c:pt>
                <c:pt idx="663">
                  <c:v>3.5467437555780634E-5</c:v>
                </c:pt>
                <c:pt idx="664">
                  <c:v>3.4854339901357889E-5</c:v>
                </c:pt>
                <c:pt idx="665">
                  <c:v>3.4251374017912894E-5</c:v>
                </c:pt>
                <c:pt idx="666">
                  <c:v>3.3658376196399331E-5</c:v>
                </c:pt>
                <c:pt idx="667">
                  <c:v>3.3075200917664915E-5</c:v>
                </c:pt>
                <c:pt idx="668">
                  <c:v>3.2501695386599749E-5</c:v>
                </c:pt>
                <c:pt idx="669">
                  <c:v>3.1937703170115128E-5</c:v>
                </c:pt>
                <c:pt idx="670">
                  <c:v>3.1383082387037575E-5</c:v>
                </c:pt>
                <c:pt idx="671">
                  <c:v>3.0837680242257193E-5</c:v>
                </c:pt>
                <c:pt idx="672">
                  <c:v>3.0301362130558118E-5</c:v>
                </c:pt>
                <c:pt idx="673">
                  <c:v>2.9773982532788068E-5</c:v>
                </c:pt>
                <c:pt idx="674">
                  <c:v>2.9255395929794759E-5</c:v>
                </c:pt>
                <c:pt idx="675">
                  <c:v>2.8745473173330538E-5</c:v>
                </c:pt>
                <c:pt idx="676">
                  <c:v>2.8244074201211333E-5</c:v>
                </c:pt>
                <c:pt idx="677">
                  <c:v>2.7751066227210686E-5</c:v>
                </c:pt>
                <c:pt idx="678">
                  <c:v>2.7266316465102136E-5</c:v>
                </c:pt>
                <c:pt idx="679">
                  <c:v>2.6789695766638033E-5</c:v>
                </c:pt>
                <c:pt idx="680">
                  <c:v>2.6321073164581321E-5</c:v>
                </c:pt>
                <c:pt idx="681">
                  <c:v>2.5860326786641963E-5</c:v>
                </c:pt>
                <c:pt idx="682">
                  <c:v>2.540732930356171E-5</c:v>
                </c:pt>
                <c:pt idx="683">
                  <c:v>2.4961955205071718E-5</c:v>
                </c:pt>
                <c:pt idx="684">
                  <c:v>2.4524091713828966E-5</c:v>
                </c:pt>
                <c:pt idx="685">
                  <c:v>2.40936078625964E-5</c:v>
                </c:pt>
                <c:pt idx="686">
                  <c:v>2.3670398149988614E-5</c:v>
                </c:pt>
                <c:pt idx="687">
                  <c:v>2.3254337065736763E-5</c:v>
                </c:pt>
                <c:pt idx="688">
                  <c:v>2.2845317289466038E-5</c:v>
                </c:pt>
                <c:pt idx="689">
                  <c:v>2.2443222405854613E-5</c:v>
                </c:pt>
                <c:pt idx="690">
                  <c:v>2.2047943275538273E-5</c:v>
                </c:pt>
                <c:pt idx="691">
                  <c:v>2.1659368940163404E-5</c:v>
                </c:pt>
                <c:pt idx="692">
                  <c:v>2.1277393898344599E-5</c:v>
                </c:pt>
                <c:pt idx="693">
                  <c:v>2.0901910829707049E-5</c:v>
                </c:pt>
                <c:pt idx="694">
                  <c:v>2.0532817870844156E-5</c:v>
                </c:pt>
                <c:pt idx="695">
                  <c:v>2.0170005882391706E-5</c:v>
                </c:pt>
                <c:pt idx="696">
                  <c:v>1.9813378457911313E-5</c:v>
                </c:pt>
                <c:pt idx="697">
                  <c:v>1.946283555298578E-5</c:v>
                </c:pt>
                <c:pt idx="698">
                  <c:v>1.9118277123197913E-5</c:v>
                </c:pt>
                <c:pt idx="699">
                  <c:v>1.8779606762109324E-5</c:v>
                </c:pt>
                <c:pt idx="700">
                  <c:v>1.8446728063281626E-5</c:v>
                </c:pt>
                <c:pt idx="701">
                  <c:v>1.8119550077244639E-5</c:v>
                </c:pt>
              </c:numCache>
            </c:numRef>
          </c:val>
          <c:smooth val="0"/>
          <c:extLst>
            <c:ext xmlns:c16="http://schemas.microsoft.com/office/drawing/2014/chart" uri="{C3380CC4-5D6E-409C-BE32-E72D297353CC}">
              <c16:uniqueId val="{00000000-4309-41A7-98AC-5A3C326749E2}"/>
            </c:ext>
          </c:extLst>
        </c:ser>
        <c:dLbls>
          <c:showLegendKey val="0"/>
          <c:showVal val="0"/>
          <c:showCatName val="0"/>
          <c:showSerName val="0"/>
          <c:showPercent val="0"/>
          <c:showBubbleSize val="0"/>
        </c:dLbls>
        <c:marker val="1"/>
        <c:smooth val="0"/>
        <c:axId val="910813183"/>
        <c:axId val="430023695"/>
      </c:lineChart>
      <c:scatterChart>
        <c:scatterStyle val="lineMarker"/>
        <c:varyColors val="0"/>
        <c:ser>
          <c:idx val="1"/>
          <c:order val="1"/>
          <c:tx>
            <c:strRef>
              <c:f>'Figure 1.14.1'!$I$1</c:f>
              <c:strCache>
                <c:ptCount val="1"/>
                <c:pt idx="0">
                  <c:v>p5_combined2024WLD</c:v>
                </c:pt>
              </c:strCache>
            </c:strRef>
          </c:tx>
          <c:spPr>
            <a:ln w="25400" cap="rnd">
              <a:noFill/>
              <a:round/>
            </a:ln>
            <a:effectLst/>
          </c:spPr>
          <c:marker>
            <c:symbol val="circle"/>
            <c:size val="9"/>
            <c:spPr>
              <a:solidFill>
                <a:srgbClr val="7030A0"/>
              </a:solidFill>
              <a:ln w="9525">
                <a:noFill/>
              </a:ln>
              <a:effectLst/>
            </c:spPr>
          </c:marker>
          <c:yVal>
            <c:numRef>
              <c:f>'Figure 1.14.1'!$I$702:$I$1403</c:f>
              <c:numCache>
                <c:formatCode>0.000</c:formatCode>
                <c:ptCount val="7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1.2348869349807501E-3</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numCache>
            </c:numRef>
          </c:yVal>
          <c:smooth val="0"/>
          <c:extLst>
            <c:ext xmlns:c16="http://schemas.microsoft.com/office/drawing/2014/chart" uri="{C3380CC4-5D6E-409C-BE32-E72D297353CC}">
              <c16:uniqueId val="{00000001-4309-41A7-98AC-5A3C326749E2}"/>
            </c:ext>
          </c:extLst>
        </c:ser>
        <c:ser>
          <c:idx val="2"/>
          <c:order val="2"/>
          <c:tx>
            <c:strRef>
              <c:f>'Figure 1.14.1'!$J$1</c:f>
              <c:strCache>
                <c:ptCount val="1"/>
                <c:pt idx="0">
                  <c:v>p50_combined2024WLD</c:v>
                </c:pt>
              </c:strCache>
            </c:strRef>
          </c:tx>
          <c:spPr>
            <a:ln w="25400" cap="rnd">
              <a:noFill/>
              <a:round/>
            </a:ln>
            <a:effectLst/>
          </c:spPr>
          <c:marker>
            <c:symbol val="circle"/>
            <c:size val="9"/>
            <c:spPr>
              <a:solidFill>
                <a:srgbClr val="7030A0"/>
              </a:solidFill>
              <a:ln w="9525">
                <a:noFill/>
              </a:ln>
              <a:effectLst/>
            </c:spPr>
          </c:marker>
          <c:yVal>
            <c:numRef>
              <c:f>'Figure 1.14.1'!$J$702:$J$1403</c:f>
              <c:numCache>
                <c:formatCode>0.000</c:formatCode>
                <c:ptCount val="7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3.97099694237113E-3</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numCache>
            </c:numRef>
          </c:yVal>
          <c:smooth val="0"/>
          <c:extLst>
            <c:ext xmlns:c16="http://schemas.microsoft.com/office/drawing/2014/chart" uri="{C3380CC4-5D6E-409C-BE32-E72D297353CC}">
              <c16:uniqueId val="{00000002-4309-41A7-98AC-5A3C326749E2}"/>
            </c:ext>
          </c:extLst>
        </c:ser>
        <c:ser>
          <c:idx val="3"/>
          <c:order val="3"/>
          <c:tx>
            <c:strRef>
              <c:f>'Figure 1.14.1'!$K$1</c:f>
              <c:strCache>
                <c:ptCount val="1"/>
                <c:pt idx="0">
                  <c:v>p95_combined2024WLD</c:v>
                </c:pt>
              </c:strCache>
            </c:strRef>
          </c:tx>
          <c:spPr>
            <a:ln w="25400" cap="rnd">
              <a:noFill/>
              <a:round/>
            </a:ln>
            <a:effectLst/>
          </c:spPr>
          <c:marker>
            <c:symbol val="circle"/>
            <c:size val="9"/>
            <c:spPr>
              <a:solidFill>
                <a:srgbClr val="7030A0"/>
              </a:solidFill>
              <a:ln w="9525">
                <a:noFill/>
              </a:ln>
              <a:effectLst/>
            </c:spPr>
          </c:marker>
          <c:yVal>
            <c:numRef>
              <c:f>'Figure 1.14.1'!$K$702:$K$1403</c:f>
              <c:numCache>
                <c:formatCode>0.000</c:formatCode>
                <c:ptCount val="7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7.4467330705374479E-4</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numCache>
            </c:numRef>
          </c:yVal>
          <c:smooth val="0"/>
          <c:extLst>
            <c:ext xmlns:c16="http://schemas.microsoft.com/office/drawing/2014/chart" uri="{C3380CC4-5D6E-409C-BE32-E72D297353CC}">
              <c16:uniqueId val="{00000003-4309-41A7-98AC-5A3C326749E2}"/>
            </c:ext>
          </c:extLst>
        </c:ser>
        <c:dLbls>
          <c:showLegendKey val="0"/>
          <c:showVal val="0"/>
          <c:showCatName val="0"/>
          <c:showSerName val="0"/>
          <c:showPercent val="0"/>
          <c:showBubbleSize val="0"/>
        </c:dLbls>
        <c:axId val="910813183"/>
        <c:axId val="430023695"/>
      </c:scatterChart>
      <c:catAx>
        <c:axId val="910813183"/>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0.43469864875838787"/>
              <c:y val="0.9138939267669165"/>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0023695"/>
        <c:crosses val="autoZero"/>
        <c:auto val="1"/>
        <c:lblAlgn val="ctr"/>
        <c:lblOffset val="100"/>
        <c:tickLblSkip val="100"/>
        <c:tickMarkSkip val="400"/>
        <c:noMultiLvlLbl val="0"/>
      </c:catAx>
      <c:valAx>
        <c:axId val="430023695"/>
        <c:scaling>
          <c:orientation val="minMax"/>
        </c:scaling>
        <c:delete val="0"/>
        <c:axPos val="l"/>
        <c:majorGridlines>
          <c:spPr>
            <a:ln w="9525" cap="flat" cmpd="sng" algn="ctr">
              <a:noFill/>
              <a:round/>
            </a:ln>
            <a:effectLst/>
          </c:spPr>
        </c:majorGridlines>
        <c:numFmt formatCode="#,##0.000" sourceLinked="0"/>
        <c:majorTickMark val="in"/>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0813183"/>
        <c:crosses val="autoZero"/>
        <c:crossBetween val="between"/>
        <c:majorUnit val="1.0000000000000002E-3"/>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489811849419491E-2"/>
          <c:y val="5.2141295826079827E-2"/>
          <c:w val="0.88026697257177622"/>
          <c:h val="0.74066798893168073"/>
        </c:manualLayout>
      </c:layout>
      <c:barChart>
        <c:barDir val="col"/>
        <c:grouping val="stacked"/>
        <c:varyColors val="0"/>
        <c:ser>
          <c:idx val="0"/>
          <c:order val="0"/>
          <c:tx>
            <c:strRef>
              <c:f>'Figure 1.14.2'!$C$5</c:f>
              <c:strCache>
                <c:ptCount val="1"/>
                <c:pt idx="0">
                  <c:v>Base</c:v>
                </c:pt>
              </c:strCache>
            </c:strRef>
          </c:tx>
          <c:spPr>
            <a:solidFill>
              <a:sysClr val="window" lastClr="FFFFFF"/>
            </a:solidFill>
            <a:ln w="3175">
              <a:noFill/>
              <a:prstDash val="solid"/>
            </a:ln>
            <a:effectLst/>
          </c:spPr>
          <c:invertIfNegative val="0"/>
          <c:dPt>
            <c:idx val="7"/>
            <c:invertIfNegative val="0"/>
            <c:bubble3D val="0"/>
            <c:extLst>
              <c:ext xmlns:c16="http://schemas.microsoft.com/office/drawing/2014/chart" uri="{C3380CC4-5D6E-409C-BE32-E72D297353CC}">
                <c16:uniqueId val="{00000000-5380-4CB4-913C-3FAC7F84305B}"/>
              </c:ext>
            </c:extLst>
          </c:dPt>
          <c:dPt>
            <c:idx val="8"/>
            <c:invertIfNegative val="0"/>
            <c:bubble3D val="0"/>
            <c:spPr>
              <a:solidFill>
                <a:srgbClr val="6A4A85"/>
              </a:solidFill>
              <a:ln w="3175">
                <a:noFill/>
                <a:prstDash val="solid"/>
              </a:ln>
              <a:effectLst/>
            </c:spPr>
            <c:extLst>
              <c:ext xmlns:c16="http://schemas.microsoft.com/office/drawing/2014/chart" uri="{C3380CC4-5D6E-409C-BE32-E72D297353CC}">
                <c16:uniqueId val="{00000002-5380-4CB4-913C-3FAC7F84305B}"/>
              </c:ext>
            </c:extLst>
          </c:dPt>
          <c:cat>
            <c:strRef>
              <c:f>'Figure 1.14.2'!$B$6:$B$14</c:f>
              <c:strCache>
                <c:ptCount val="9"/>
                <c:pt idx="0">
                  <c:v>Debt-at-Risk
(2026)</c:v>
                </c:pt>
                <c:pt idx="1">
                  <c:v>Change in 
debt-to-GDP 
(2027 vs. 2026)</c:v>
                </c:pt>
                <c:pt idx="2">
                  <c:v>Initial 
debt</c:v>
                </c:pt>
                <c:pt idx="3">
                  <c:v>Primary 
deficit</c:v>
                </c:pt>
                <c:pt idx="4">
                  <c:v>Financial 
conditions</c:v>
                </c:pt>
                <c:pt idx="5">
                  <c:v>Economic and political 
uncertainty and risks</c:v>
                </c:pt>
                <c:pt idx="6">
                  <c:v>Growth</c:v>
                </c:pt>
                <c:pt idx="7">
                  <c:v>Inflation</c:v>
                </c:pt>
                <c:pt idx="8">
                  <c:v>Debt-at-Risk
(2027)</c:v>
                </c:pt>
              </c:strCache>
            </c:strRef>
          </c:cat>
          <c:val>
            <c:numRef>
              <c:f>'Figure 1.14.2'!$C$6:$C$14</c:f>
              <c:numCache>
                <c:formatCode>0.00</c:formatCode>
                <c:ptCount val="9"/>
                <c:pt idx="1">
                  <c:v>114.2894141566145</c:v>
                </c:pt>
                <c:pt idx="2">
                  <c:v>115.48816374860783</c:v>
                </c:pt>
                <c:pt idx="3">
                  <c:v>115.52777093775551</c:v>
                </c:pt>
                <c:pt idx="4">
                  <c:v>115.92255448456862</c:v>
                </c:pt>
                <c:pt idx="5">
                  <c:v>116.21786093493672</c:v>
                </c:pt>
                <c:pt idx="6">
                  <c:v>116.43286877088245</c:v>
                </c:pt>
                <c:pt idx="7">
                  <c:v>116.57710900860211</c:v>
                </c:pt>
                <c:pt idx="8">
                  <c:v>116.58321947775859</c:v>
                </c:pt>
              </c:numCache>
            </c:numRef>
          </c:val>
          <c:extLst>
            <c:ext xmlns:c16="http://schemas.microsoft.com/office/drawing/2014/chart" uri="{C3380CC4-5D6E-409C-BE32-E72D297353CC}">
              <c16:uniqueId val="{00000003-5380-4CB4-913C-3FAC7F84305B}"/>
            </c:ext>
          </c:extLst>
        </c:ser>
        <c:ser>
          <c:idx val="1"/>
          <c:order val="1"/>
          <c:tx>
            <c:strRef>
              <c:f>'Figure 1.14.2'!$D$5</c:f>
              <c:strCache>
                <c:ptCount val="1"/>
                <c:pt idx="0">
                  <c:v>Down</c:v>
                </c:pt>
              </c:strCache>
            </c:strRef>
          </c:tx>
          <c:spPr>
            <a:pattFill prst="ltDnDiag">
              <a:fgClr>
                <a:srgbClr val="231F20"/>
              </a:fgClr>
              <a:bgClr>
                <a:srgbClr val="FFFFFF"/>
              </a:bgClr>
            </a:pattFill>
            <a:ln w="3175">
              <a:solidFill>
                <a:srgbClr val="000000"/>
              </a:solidFill>
              <a:prstDash val="solid"/>
            </a:ln>
            <a:effectLst/>
          </c:spPr>
          <c:invertIfNegative val="0"/>
          <c:cat>
            <c:strRef>
              <c:f>'Figure 1.14.2'!$B$6:$B$14</c:f>
              <c:strCache>
                <c:ptCount val="9"/>
                <c:pt idx="0">
                  <c:v>Debt-at-Risk
(2026)</c:v>
                </c:pt>
                <c:pt idx="1">
                  <c:v>Change in 
debt-to-GDP 
(2027 vs. 2026)</c:v>
                </c:pt>
                <c:pt idx="2">
                  <c:v>Initial 
debt</c:v>
                </c:pt>
                <c:pt idx="3">
                  <c:v>Primary 
deficit</c:v>
                </c:pt>
                <c:pt idx="4">
                  <c:v>Financial 
conditions</c:v>
                </c:pt>
                <c:pt idx="5">
                  <c:v>Economic and political 
uncertainty and risks</c:v>
                </c:pt>
                <c:pt idx="6">
                  <c:v>Growth</c:v>
                </c:pt>
                <c:pt idx="7">
                  <c:v>Inflation</c:v>
                </c:pt>
                <c:pt idx="8">
                  <c:v>Debt-at-Risk
(2027)</c:v>
                </c:pt>
              </c:strCache>
            </c:strRef>
          </c:cat>
          <c:val>
            <c:numRef>
              <c:f>'Figure 1.14.2'!$D$6:$D$14</c:f>
              <c:numCache>
                <c:formatCode>0.00</c:formatCode>
                <c:ptCount val="9"/>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5380-4CB4-913C-3FAC7F84305B}"/>
            </c:ext>
          </c:extLst>
        </c:ser>
        <c:ser>
          <c:idx val="2"/>
          <c:order val="2"/>
          <c:tx>
            <c:strRef>
              <c:f>'Figure 1.14.2'!$E$5</c:f>
              <c:strCache>
                <c:ptCount val="1"/>
                <c:pt idx="0">
                  <c:v>Up</c:v>
                </c:pt>
              </c:strCache>
            </c:strRef>
          </c:tx>
          <c:spPr>
            <a:solidFill>
              <a:srgbClr val="5B9BD5"/>
            </a:solidFill>
            <a:ln>
              <a:noFill/>
            </a:ln>
          </c:spPr>
          <c:invertIfNegative val="0"/>
          <c:dPt>
            <c:idx val="0"/>
            <c:invertIfNegative val="0"/>
            <c:bubble3D val="0"/>
            <c:spPr>
              <a:solidFill>
                <a:sysClr val="windowText" lastClr="000000"/>
              </a:solidFill>
              <a:ln>
                <a:noFill/>
              </a:ln>
            </c:spPr>
            <c:extLst>
              <c:ext xmlns:c16="http://schemas.microsoft.com/office/drawing/2014/chart" uri="{C3380CC4-5D6E-409C-BE32-E72D297353CC}">
                <c16:uniqueId val="{00000006-5380-4CB4-913C-3FAC7F84305B}"/>
              </c:ext>
            </c:extLst>
          </c:dPt>
          <c:dPt>
            <c:idx val="1"/>
            <c:invertIfNegative val="0"/>
            <c:bubble3D val="0"/>
            <c:extLst>
              <c:ext xmlns:c16="http://schemas.microsoft.com/office/drawing/2014/chart" uri="{C3380CC4-5D6E-409C-BE32-E72D297353CC}">
                <c16:uniqueId val="{00000007-5380-4CB4-913C-3FAC7F84305B}"/>
              </c:ext>
            </c:extLst>
          </c:dPt>
          <c:dPt>
            <c:idx val="2"/>
            <c:invertIfNegative val="0"/>
            <c:bubble3D val="0"/>
            <c:extLst>
              <c:ext xmlns:c16="http://schemas.microsoft.com/office/drawing/2014/chart" uri="{C3380CC4-5D6E-409C-BE32-E72D297353CC}">
                <c16:uniqueId val="{00000008-5380-4CB4-913C-3FAC7F84305B}"/>
              </c:ext>
            </c:extLst>
          </c:dPt>
          <c:dPt>
            <c:idx val="3"/>
            <c:invertIfNegative val="0"/>
            <c:bubble3D val="0"/>
            <c:extLst>
              <c:ext xmlns:c16="http://schemas.microsoft.com/office/drawing/2014/chart" uri="{C3380CC4-5D6E-409C-BE32-E72D297353CC}">
                <c16:uniqueId val="{00000009-5380-4CB4-913C-3FAC7F84305B}"/>
              </c:ext>
            </c:extLst>
          </c:dPt>
          <c:dPt>
            <c:idx val="4"/>
            <c:invertIfNegative val="0"/>
            <c:bubble3D val="0"/>
            <c:extLst>
              <c:ext xmlns:c16="http://schemas.microsoft.com/office/drawing/2014/chart" uri="{C3380CC4-5D6E-409C-BE32-E72D297353CC}">
                <c16:uniqueId val="{0000000A-5380-4CB4-913C-3FAC7F84305B}"/>
              </c:ext>
            </c:extLst>
          </c:dPt>
          <c:dPt>
            <c:idx val="5"/>
            <c:invertIfNegative val="0"/>
            <c:bubble3D val="0"/>
            <c:extLst>
              <c:ext xmlns:c16="http://schemas.microsoft.com/office/drawing/2014/chart" uri="{C3380CC4-5D6E-409C-BE32-E72D297353CC}">
                <c16:uniqueId val="{0000000B-5380-4CB4-913C-3FAC7F84305B}"/>
              </c:ext>
            </c:extLst>
          </c:dPt>
          <c:dPt>
            <c:idx val="6"/>
            <c:invertIfNegative val="0"/>
            <c:bubble3D val="0"/>
            <c:extLst>
              <c:ext xmlns:c16="http://schemas.microsoft.com/office/drawing/2014/chart" uri="{C3380CC4-5D6E-409C-BE32-E72D297353CC}">
                <c16:uniqueId val="{0000000C-5380-4CB4-913C-3FAC7F84305B}"/>
              </c:ext>
            </c:extLst>
          </c:dPt>
          <c:cat>
            <c:strRef>
              <c:f>'Figure 1.14.2'!$B$6:$B$14</c:f>
              <c:strCache>
                <c:ptCount val="9"/>
                <c:pt idx="0">
                  <c:v>Debt-at-Risk
(2026)</c:v>
                </c:pt>
                <c:pt idx="1">
                  <c:v>Change in 
debt-to-GDP 
(2027 vs. 2026)</c:v>
                </c:pt>
                <c:pt idx="2">
                  <c:v>Initial 
debt</c:v>
                </c:pt>
                <c:pt idx="3">
                  <c:v>Primary 
deficit</c:v>
                </c:pt>
                <c:pt idx="4">
                  <c:v>Financial 
conditions</c:v>
                </c:pt>
                <c:pt idx="5">
                  <c:v>Economic and political 
uncertainty and risks</c:v>
                </c:pt>
                <c:pt idx="6">
                  <c:v>Growth</c:v>
                </c:pt>
                <c:pt idx="7">
                  <c:v>Inflation</c:v>
                </c:pt>
                <c:pt idx="8">
                  <c:v>Debt-at-Risk
(2027)</c:v>
                </c:pt>
              </c:strCache>
            </c:strRef>
          </c:cat>
          <c:val>
            <c:numRef>
              <c:f>'Figure 1.14.2'!$E$6:$E$14</c:f>
              <c:numCache>
                <c:formatCode>0.00</c:formatCode>
                <c:ptCount val="9"/>
                <c:pt idx="0">
                  <c:v>114.2894141566145</c:v>
                </c:pt>
                <c:pt idx="1">
                  <c:v>1.1987495919933338</c:v>
                </c:pt>
                <c:pt idx="2">
                  <c:v>3.9607189147673666E-2</c:v>
                </c:pt>
                <c:pt idx="3">
                  <c:v>0.39478354681311217</c:v>
                </c:pt>
                <c:pt idx="4">
                  <c:v>0.29530645036810832</c:v>
                </c:pt>
                <c:pt idx="5">
                  <c:v>0.21500783594573314</c:v>
                </c:pt>
                <c:pt idx="6">
                  <c:v>0.14424023771966216</c:v>
                </c:pt>
                <c:pt idx="7">
                  <c:v>6.1104691564826518E-3</c:v>
                </c:pt>
              </c:numCache>
            </c:numRef>
          </c:val>
          <c:extLst>
            <c:ext xmlns:c16="http://schemas.microsoft.com/office/drawing/2014/chart" uri="{C3380CC4-5D6E-409C-BE32-E72D297353CC}">
              <c16:uniqueId val="{0000000D-5380-4CB4-913C-3FAC7F84305B}"/>
            </c:ext>
          </c:extLst>
        </c:ser>
        <c:ser>
          <c:idx val="3"/>
          <c:order val="3"/>
          <c:tx>
            <c:strRef>
              <c:f>'Figure 1.14.2'!$F$5</c:f>
              <c:strCache>
                <c:ptCount val="1"/>
                <c:pt idx="0">
                  <c:v>Flow</c:v>
                </c:pt>
              </c:strCache>
            </c:strRef>
          </c:tx>
          <c:spPr>
            <a:noFill/>
            <a:ln>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E-5380-4CB4-913C-3FAC7F84305B}"/>
                </c:ext>
              </c:extLst>
            </c:dLbl>
            <c:dLbl>
              <c:idx val="2"/>
              <c:delete val="1"/>
              <c:extLst>
                <c:ext xmlns:c15="http://schemas.microsoft.com/office/drawing/2012/chart" uri="{CE6537A1-D6FC-4f65-9D91-7224C49458BB}"/>
                <c:ext xmlns:c16="http://schemas.microsoft.com/office/drawing/2014/chart" uri="{C3380CC4-5D6E-409C-BE32-E72D297353CC}">
                  <c16:uniqueId val="{0000000F-5380-4CB4-913C-3FAC7F84305B}"/>
                </c:ext>
              </c:extLst>
            </c:dLbl>
            <c:dLbl>
              <c:idx val="3"/>
              <c:delete val="1"/>
              <c:extLst>
                <c:ext xmlns:c15="http://schemas.microsoft.com/office/drawing/2012/chart" uri="{CE6537A1-D6FC-4f65-9D91-7224C49458BB}"/>
                <c:ext xmlns:c16="http://schemas.microsoft.com/office/drawing/2014/chart" uri="{C3380CC4-5D6E-409C-BE32-E72D297353CC}">
                  <c16:uniqueId val="{00000010-5380-4CB4-913C-3FAC7F84305B}"/>
                </c:ext>
              </c:extLst>
            </c:dLbl>
            <c:dLbl>
              <c:idx val="4"/>
              <c:delete val="1"/>
              <c:extLst>
                <c:ext xmlns:c15="http://schemas.microsoft.com/office/drawing/2012/chart" uri="{CE6537A1-D6FC-4f65-9D91-7224C49458BB}"/>
                <c:ext xmlns:c16="http://schemas.microsoft.com/office/drawing/2014/chart" uri="{C3380CC4-5D6E-409C-BE32-E72D297353CC}">
                  <c16:uniqueId val="{00000011-5380-4CB4-913C-3FAC7F84305B}"/>
                </c:ext>
              </c:extLst>
            </c:dLbl>
            <c:dLbl>
              <c:idx val="5"/>
              <c:delete val="1"/>
              <c:extLst>
                <c:ext xmlns:c15="http://schemas.microsoft.com/office/drawing/2012/chart" uri="{CE6537A1-D6FC-4f65-9D91-7224C49458BB}"/>
                <c:ext xmlns:c16="http://schemas.microsoft.com/office/drawing/2014/chart" uri="{C3380CC4-5D6E-409C-BE32-E72D297353CC}">
                  <c16:uniqueId val="{00000012-5380-4CB4-913C-3FAC7F84305B}"/>
                </c:ext>
              </c:extLst>
            </c:dLbl>
            <c:dLbl>
              <c:idx val="6"/>
              <c:delete val="1"/>
              <c:extLst>
                <c:ext xmlns:c15="http://schemas.microsoft.com/office/drawing/2012/chart" uri="{CE6537A1-D6FC-4f65-9D91-7224C49458BB}"/>
                <c:ext xmlns:c16="http://schemas.microsoft.com/office/drawing/2014/chart" uri="{C3380CC4-5D6E-409C-BE32-E72D297353CC}">
                  <c16:uniqueId val="{00000013-5380-4CB4-913C-3FAC7F84305B}"/>
                </c:ext>
              </c:extLst>
            </c:dLbl>
            <c:dLbl>
              <c:idx val="7"/>
              <c:delete val="1"/>
              <c:extLst>
                <c:ext xmlns:c15="http://schemas.microsoft.com/office/drawing/2012/chart" uri="{CE6537A1-D6FC-4f65-9D91-7224C49458BB}"/>
                <c:ext xmlns:c16="http://schemas.microsoft.com/office/drawing/2014/chart" uri="{C3380CC4-5D6E-409C-BE32-E72D297353CC}">
                  <c16:uniqueId val="{00000014-5380-4CB4-913C-3FAC7F84305B}"/>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1.14.2'!$B$6:$B$14</c:f>
              <c:strCache>
                <c:ptCount val="9"/>
                <c:pt idx="0">
                  <c:v>Debt-at-Risk
(2026)</c:v>
                </c:pt>
                <c:pt idx="1">
                  <c:v>Change in 
debt-to-GDP 
(2027 vs. 2026)</c:v>
                </c:pt>
                <c:pt idx="2">
                  <c:v>Initial 
debt</c:v>
                </c:pt>
                <c:pt idx="3">
                  <c:v>Primary 
deficit</c:v>
                </c:pt>
                <c:pt idx="4">
                  <c:v>Financial 
conditions</c:v>
                </c:pt>
                <c:pt idx="5">
                  <c:v>Economic and political 
uncertainty and risks</c:v>
                </c:pt>
                <c:pt idx="6">
                  <c:v>Growth</c:v>
                </c:pt>
                <c:pt idx="7">
                  <c:v>Inflation</c:v>
                </c:pt>
                <c:pt idx="8">
                  <c:v>Debt-at-Risk
(2027)</c:v>
                </c:pt>
              </c:strCache>
            </c:strRef>
          </c:cat>
          <c:val>
            <c:numRef>
              <c:f>'Figure 1.14.2'!$F$6:$F$14</c:f>
              <c:numCache>
                <c:formatCode>0.0</c:formatCode>
                <c:ptCount val="9"/>
                <c:pt idx="0">
                  <c:v>114.2894141566145</c:v>
                </c:pt>
                <c:pt idx="1">
                  <c:v>1.1987495919933338</c:v>
                </c:pt>
                <c:pt idx="2">
                  <c:v>3.9607189147673666E-2</c:v>
                </c:pt>
                <c:pt idx="3">
                  <c:v>0.39478354681311217</c:v>
                </c:pt>
                <c:pt idx="4">
                  <c:v>0.29530645036810832</c:v>
                </c:pt>
                <c:pt idx="5">
                  <c:v>0.21500783594573314</c:v>
                </c:pt>
                <c:pt idx="6">
                  <c:v>0.14424023771966216</c:v>
                </c:pt>
                <c:pt idx="7">
                  <c:v>6.1104691564826518E-3</c:v>
                </c:pt>
                <c:pt idx="8">
                  <c:v>116.58321947775859</c:v>
                </c:pt>
              </c:numCache>
            </c:numRef>
          </c:val>
          <c:extLst>
            <c:ext xmlns:c16="http://schemas.microsoft.com/office/drawing/2014/chart" uri="{C3380CC4-5D6E-409C-BE32-E72D297353CC}">
              <c16:uniqueId val="{00000015-5380-4CB4-913C-3FAC7F84305B}"/>
            </c:ext>
          </c:extLst>
        </c:ser>
        <c:dLbls>
          <c:showLegendKey val="0"/>
          <c:showVal val="0"/>
          <c:showCatName val="0"/>
          <c:showSerName val="0"/>
          <c:showPercent val="0"/>
          <c:showBubbleSize val="0"/>
        </c:dLbls>
        <c:gapWidth val="20"/>
        <c:overlap val="100"/>
        <c:axId val="674013568"/>
        <c:axId val="674015104"/>
      </c:barChart>
      <c:catAx>
        <c:axId val="674013568"/>
        <c:scaling>
          <c:orientation val="minMax"/>
        </c:scaling>
        <c:delete val="0"/>
        <c:axPos val="b"/>
        <c:numFmt formatCode="General" sourceLinked="1"/>
        <c:majorTickMark val="in"/>
        <c:minorTickMark val="none"/>
        <c:tickLblPos val="low"/>
        <c:spPr>
          <a:ln w="12700">
            <a:solidFill>
              <a:sysClr val="windowText" lastClr="000000"/>
            </a:solidFill>
            <a:prstDash val="solid"/>
          </a:ln>
        </c:spPr>
        <c:txPr>
          <a:bodyPr rot="0" vert="horz"/>
          <a:lstStyle/>
          <a:p>
            <a:pPr>
              <a:defRPr/>
            </a:pPr>
            <a:endParaRPr lang="en-US"/>
          </a:p>
        </c:txPr>
        <c:crossAx val="674015104"/>
        <c:crosses val="autoZero"/>
        <c:auto val="1"/>
        <c:lblAlgn val="ctr"/>
        <c:lblOffset val="100"/>
        <c:tickMarkSkip val="1"/>
        <c:noMultiLvlLbl val="0"/>
      </c:catAx>
      <c:valAx>
        <c:axId val="674015104"/>
        <c:scaling>
          <c:orientation val="minMax"/>
          <c:max val="117"/>
          <c:min val="114"/>
        </c:scaling>
        <c:delete val="0"/>
        <c:axPos val="l"/>
        <c:numFmt formatCode="General" sourceLinked="0"/>
        <c:majorTickMark val="in"/>
        <c:minorTickMark val="none"/>
        <c:tickLblPos val="nextTo"/>
        <c:spPr>
          <a:ln w="12700">
            <a:noFill/>
            <a:prstDash val="solid"/>
          </a:ln>
        </c:spPr>
        <c:txPr>
          <a:bodyPr rot="0" vert="horz"/>
          <a:lstStyle/>
          <a:p>
            <a:pPr>
              <a:defRPr/>
            </a:pPr>
            <a:endParaRPr lang="en-US"/>
          </a:p>
        </c:txPr>
        <c:crossAx val="674013568"/>
        <c:crosses val="autoZero"/>
        <c:crossBetween val="between"/>
      </c:valAx>
      <c:spPr>
        <a:noFill/>
        <a:ln w="25400">
          <a:noFill/>
        </a:ln>
      </c:spPr>
    </c:plotArea>
    <c:plotVisOnly val="1"/>
    <c:dispBlanksAs val="span"/>
    <c:showDLblsOverMax val="0"/>
  </c:chart>
  <c:spPr>
    <a:noFill/>
    <a:ln w="25400">
      <a:noFill/>
    </a:ln>
  </c:spPr>
  <c:txPr>
    <a:bodyPr/>
    <a:lstStyle/>
    <a:p>
      <a:pPr>
        <a:defRPr sz="1500" b="0" i="0" u="none" strike="noStrike" baseline="0">
          <a:solidFill>
            <a:sysClr val="windowText" lastClr="000000"/>
          </a:solidFill>
          <a:latin typeface="Arial" panose="020B0604020202020204" pitchFamily="34" charset="0"/>
          <a:ea typeface="Frutiger LT Std 45 Light"/>
          <a:cs typeface="Arial" panose="020B0604020202020204" pitchFamily="34" charset="0"/>
        </a:defRPr>
      </a:pPr>
      <a:endParaRPr lang="en-US"/>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'Figure 1.15'!$L$15:$Q$15</c:f>
              </c:numRef>
            </c:plus>
            <c:minus>
              <c:numRef>
                <c:f>'Figure 1.15'!$L$18:$Q$18</c:f>
              </c:numRef>
            </c:minus>
            <c:spPr>
              <a:noFill/>
              <a:ln w="9525" cap="flat" cmpd="sng" algn="ctr">
                <a:solidFill>
                  <a:schemeClr val="accent1">
                    <a:shade val="15000"/>
                  </a:schemeClr>
                </a:solidFill>
                <a:round/>
              </a:ln>
              <a:effectLst/>
            </c:spPr>
          </c:errBars>
          <c:val>
            <c:numRef>
              <c:f>'Figure 1.15'!$L$11:$Q$11</c:f>
            </c:numRef>
          </c:val>
          <c:extLst>
            <c:ext xmlns:c15="http://schemas.microsoft.com/office/drawing/2012/chart" uri="{02D57815-91ED-43cb-92C2-25804820EDAC}">
              <c15:filteredCategoryTitle>
                <c15:cat>
                  <c:multiLvlStrRef>
                    <c:extLst>
                      <c:ext uri="{02D57815-91ED-43cb-92C2-25804820EDAC}">
                        <c15:formulaRef>
                          <c15:sqref>'Figure 1.15'!$L$9:$Q$9</c15:sqref>
                        </c15:formulaRef>
                      </c:ext>
                    </c:extLst>
                  </c:multiLvlStrRef>
                </c15:cat>
              </c15:filteredCategoryTitle>
            </c:ext>
            <c:ext xmlns:c16="http://schemas.microsoft.com/office/drawing/2014/chart" uri="{C3380CC4-5D6E-409C-BE32-E72D297353CC}">
              <c16:uniqueId val="{00000000-DB8B-4DFA-AA2C-B344BD69BC22}"/>
            </c:ext>
          </c:extLst>
        </c:ser>
        <c:dLbls>
          <c:showLegendKey val="0"/>
          <c:showVal val="0"/>
          <c:showCatName val="0"/>
          <c:showSerName val="0"/>
          <c:showPercent val="0"/>
          <c:showBubbleSize val="0"/>
        </c:dLbls>
        <c:gapWidth val="150"/>
        <c:overlap val="-27"/>
        <c:axId val="425989232"/>
        <c:axId val="425988752"/>
      </c:barChart>
      <c:catAx>
        <c:axId val="42598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'Figure 1.15'!$C$15:$H$15</c:f>
              </c:numRef>
            </c:plus>
            <c:minus>
              <c:numRef>
                <c:f>'Figure 1.15'!$C$18:$H$18</c:f>
              </c:numRef>
            </c:minus>
            <c:spPr>
              <a:noFill/>
              <a:ln w="9525" cap="flat" cmpd="sng" algn="ctr">
                <a:solidFill>
                  <a:schemeClr val="accent1">
                    <a:shade val="15000"/>
                  </a:schemeClr>
                </a:solidFill>
                <a:round/>
              </a:ln>
              <a:effectLst/>
            </c:spPr>
          </c:errBars>
          <c:val>
            <c:numRef>
              <c:f>'Figure 1.15'!$C$11:$H$11</c:f>
            </c:numRef>
          </c:val>
          <c:extLst>
            <c:ext xmlns:c15="http://schemas.microsoft.com/office/drawing/2012/chart" uri="{02D57815-91ED-43cb-92C2-25804820EDAC}">
              <c15:filteredCategoryTitle>
                <c15:cat>
                  <c:multiLvlStrRef>
                    <c:extLst>
                      <c:ext uri="{02D57815-91ED-43cb-92C2-25804820EDAC}">
                        <c15:formulaRef>
                          <c15:sqref>'Figure 1.15'!$C$9:$H$9</c15:sqref>
                        </c15:formulaRef>
                      </c:ext>
                    </c:extLst>
                  </c:multiLvlStrRef>
                </c15:cat>
              </c15:filteredCategoryTitle>
            </c:ext>
            <c:ext xmlns:c16="http://schemas.microsoft.com/office/drawing/2014/chart" uri="{C3380CC4-5D6E-409C-BE32-E72D297353CC}">
              <c16:uniqueId val="{00000000-44B9-4082-B1B9-D3D0FC407754}"/>
            </c:ext>
          </c:extLst>
        </c:ser>
        <c:dLbls>
          <c:showLegendKey val="0"/>
          <c:showVal val="0"/>
          <c:showCatName val="0"/>
          <c:showSerName val="0"/>
          <c:showPercent val="0"/>
          <c:showBubbleSize val="0"/>
        </c:dLbls>
        <c:gapWidth val="150"/>
        <c:overlap val="-27"/>
        <c:axId val="425989232"/>
        <c:axId val="425988752"/>
      </c:barChart>
      <c:catAx>
        <c:axId val="42598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1.15'!$B$9</c:f>
              <c:strCache>
                <c:ptCount val="1"/>
                <c:pt idx="0">
                  <c:v>horizon=0</c:v>
                </c:pt>
              </c:strCache>
            </c:strRef>
          </c:tx>
          <c:spPr>
            <a:solidFill>
              <a:schemeClr val="accent1"/>
            </a:solidFill>
            <a:ln>
              <a:noFill/>
            </a:ln>
            <a:effectLst/>
          </c:spPr>
          <c:invertIfNegative val="0"/>
          <c:errBars>
            <c:errBarType val="both"/>
            <c:errValType val="cust"/>
            <c:noEndCap val="0"/>
            <c:plus>
              <c:numRef>
                <c:f>'Figure 1.15'!$C$15:$I$15</c:f>
              </c:numRef>
            </c:plus>
            <c:minus>
              <c:numRef>
                <c:f>'Figure 1.15'!$C$18:$I$18</c:f>
              </c:numRef>
            </c:minus>
            <c:spPr>
              <a:noFill/>
              <a:ln w="9525" cap="flat" cmpd="sng" algn="ctr">
                <a:solidFill>
                  <a:schemeClr val="accent1">
                    <a:shade val="15000"/>
                  </a:schemeClr>
                </a:solidFill>
                <a:round/>
              </a:ln>
              <a:effectLst/>
            </c:spPr>
          </c:errBars>
          <c:val>
            <c:numRef>
              <c:f>'Figure 1.15'!$C$11:$I$11</c:f>
            </c:numRef>
          </c:val>
          <c:extLst>
            <c:ext xmlns:c15="http://schemas.microsoft.com/office/drawing/2012/chart" uri="{02D57815-91ED-43cb-92C2-25804820EDAC}">
              <c15:filteredCategoryTitle>
                <c15:cat>
                  <c:multiLvlStrRef>
                    <c:extLst>
                      <c:ext uri="{02D57815-91ED-43cb-92C2-25804820EDAC}">
                        <c15:formulaRef>
                          <c15:sqref>'Figure 1.15'!$C$9:$I$9</c15:sqref>
                        </c15:formulaRef>
                      </c:ext>
                    </c:extLst>
                  </c:multiLvlStrRef>
                </c15:cat>
              </c15:filteredCategoryTitle>
            </c:ext>
            <c:ext xmlns:c16="http://schemas.microsoft.com/office/drawing/2014/chart" uri="{C3380CC4-5D6E-409C-BE32-E72D297353CC}">
              <c16:uniqueId val="{00000000-9291-48D8-B213-0A1E834E3FF1}"/>
            </c:ext>
          </c:extLst>
        </c:ser>
        <c:ser>
          <c:idx val="1"/>
          <c:order val="1"/>
          <c:tx>
            <c:strRef>
              <c:f>'Figure 1.15'!$K$9</c:f>
              <c:strCache>
                <c:ptCount val="1"/>
                <c:pt idx="0">
                  <c:v>horizon=4</c:v>
                </c:pt>
              </c:strCache>
            </c:strRef>
          </c:tx>
          <c:spPr>
            <a:solidFill>
              <a:schemeClr val="accent2"/>
            </a:solidFill>
            <a:ln>
              <a:noFill/>
            </a:ln>
            <a:effectLst/>
          </c:spPr>
          <c:invertIfNegative val="0"/>
          <c:errBars>
            <c:errBarType val="both"/>
            <c:errValType val="cust"/>
            <c:noEndCap val="0"/>
            <c:plus>
              <c:numRef>
                <c:f>'Figure 1.15'!$L$15:$R$15</c:f>
              </c:numRef>
            </c:plus>
            <c:minus>
              <c:numRef>
                <c:f>'Figure 1.15'!$L$18:$R$18</c:f>
              </c:numRef>
            </c:minus>
            <c:spPr>
              <a:noFill/>
              <a:ln w="9525" cap="flat" cmpd="sng" algn="ctr">
                <a:solidFill>
                  <a:schemeClr val="tx1"/>
                </a:solidFill>
                <a:round/>
              </a:ln>
              <a:effectLst/>
            </c:spPr>
          </c:errBars>
          <c:val>
            <c:numRef>
              <c:f>'Figure 1.15'!$L$11:$R$11</c:f>
            </c:numRef>
          </c:val>
          <c:extLst>
            <c:ext xmlns:c15="http://schemas.microsoft.com/office/drawing/2012/chart" uri="{02D57815-91ED-43cb-92C2-25804820EDAC}">
              <c15:filteredCategoryTitle>
                <c15:cat>
                  <c:multiLvlStrRef>
                    <c:extLst>
                      <c:ext uri="{02D57815-91ED-43cb-92C2-25804820EDAC}">
                        <c15:formulaRef>
                          <c15:sqref>'Figure 1.15'!$C$9:$I$9</c15:sqref>
                        </c15:formulaRef>
                      </c:ext>
                    </c:extLst>
                  </c:multiLvlStrRef>
                </c15:cat>
              </c15:filteredCategoryTitle>
            </c:ext>
            <c:ext xmlns:c16="http://schemas.microsoft.com/office/drawing/2014/chart" uri="{C3380CC4-5D6E-409C-BE32-E72D297353CC}">
              <c16:uniqueId val="{00000001-9291-48D8-B213-0A1E834E3FF1}"/>
            </c:ext>
          </c:extLst>
        </c:ser>
        <c:dLbls>
          <c:showLegendKey val="0"/>
          <c:showVal val="0"/>
          <c:showCatName val="0"/>
          <c:showSerName val="0"/>
          <c:showPercent val="0"/>
          <c:showBubbleSize val="0"/>
        </c:dLbls>
        <c:gapWidth val="180"/>
        <c:overlap val="-20"/>
        <c:axId val="425989232"/>
        <c:axId val="425988752"/>
      </c:barChart>
      <c:catAx>
        <c:axId val="42598923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in val="-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56281945744745E-2"/>
          <c:y val="5.8558558558558557E-2"/>
          <c:w val="0.80461985795903845"/>
          <c:h val="0.79634319358728811"/>
        </c:manualLayout>
      </c:layout>
      <c:barChart>
        <c:barDir val="col"/>
        <c:grouping val="clustered"/>
        <c:varyColors val="0"/>
        <c:ser>
          <c:idx val="0"/>
          <c:order val="0"/>
          <c:tx>
            <c:v>horizon=0</c:v>
          </c:tx>
          <c:spPr>
            <a:solidFill>
              <a:schemeClr val="accent1"/>
            </a:solidFill>
            <a:ln>
              <a:noFill/>
            </a:ln>
            <a:effectLst/>
          </c:spPr>
          <c:invertIfNegative val="0"/>
          <c:errBars>
            <c:errBarType val="both"/>
            <c:errValType val="cust"/>
            <c:noEndCap val="0"/>
            <c:plus>
              <c:numRef>
                <c:f>'Figure 1.15'!$C$15:$E$15</c:f>
              </c:numRef>
            </c:plus>
            <c:minus>
              <c:numRef>
                <c:f>'Figure 1.15'!$C$18:$E$18</c:f>
              </c:numRef>
            </c:minus>
            <c:spPr>
              <a:noFill/>
              <a:ln w="9525" cap="flat" cmpd="sng" algn="ctr">
                <a:solidFill>
                  <a:schemeClr val="tx1"/>
                </a:solidFill>
                <a:round/>
              </a:ln>
              <a:effectLst/>
            </c:spPr>
          </c:errBars>
          <c:cat>
            <c:multiLvlStrRef>
              <c:f>'Figure 1.15'!$C$21:$I$21</c:f>
            </c:multiLvlStrRef>
          </c:cat>
          <c:val>
            <c:numRef>
              <c:f>'Figure 1.15'!$C$23:$I$23</c:f>
            </c:numRef>
          </c:val>
          <c:extLst>
            <c:ext xmlns:c16="http://schemas.microsoft.com/office/drawing/2014/chart" uri="{C3380CC4-5D6E-409C-BE32-E72D297353CC}">
              <c16:uniqueId val="{00000000-CFE3-4EBD-B9F6-ABFD2DF8C763}"/>
            </c:ext>
          </c:extLst>
        </c:ser>
        <c:ser>
          <c:idx val="1"/>
          <c:order val="1"/>
          <c:tx>
            <c:v>horizon=4</c:v>
          </c:tx>
          <c:spPr>
            <a:solidFill>
              <a:schemeClr val="accent2"/>
            </a:solidFill>
            <a:ln>
              <a:noFill/>
            </a:ln>
            <a:effectLst/>
          </c:spPr>
          <c:invertIfNegative val="0"/>
          <c:errBars>
            <c:errBarType val="both"/>
            <c:errValType val="cust"/>
            <c:noEndCap val="0"/>
            <c:plus>
              <c:numRef>
                <c:f>'Figure 1.15'!$L$15:$N$15</c:f>
              </c:numRef>
            </c:plus>
            <c:minus>
              <c:numRef>
                <c:f>'Figure 1.15'!$L$18:$N$18</c:f>
              </c:numRef>
            </c:minus>
            <c:spPr>
              <a:noFill/>
              <a:ln w="9525" cap="flat" cmpd="sng" algn="ctr">
                <a:solidFill>
                  <a:schemeClr val="tx1"/>
                </a:solidFill>
                <a:round/>
              </a:ln>
              <a:effectLst/>
            </c:spPr>
          </c:errBars>
          <c:cat>
            <c:multiLvlStrRef>
              <c:f>'Figure 1.15'!$C$21:$I$21</c:f>
            </c:multiLvlStrRef>
          </c:cat>
          <c:val>
            <c:numRef>
              <c:f>'Figure 1.15'!$C$24:$I$24</c:f>
            </c:numRef>
          </c:val>
          <c:extLst>
            <c:ext xmlns:c16="http://schemas.microsoft.com/office/drawing/2014/chart" uri="{C3380CC4-5D6E-409C-BE32-E72D297353CC}">
              <c16:uniqueId val="{00000001-CFE3-4EBD-B9F6-ABFD2DF8C763}"/>
            </c:ext>
          </c:extLst>
        </c:ser>
        <c:dLbls>
          <c:showLegendKey val="0"/>
          <c:showVal val="0"/>
          <c:showCatName val="0"/>
          <c:showSerName val="0"/>
          <c:showPercent val="0"/>
          <c:showBubbleSize val="0"/>
        </c:dLbls>
        <c:gapWidth val="75"/>
        <c:overlap val="-20"/>
        <c:axId val="96314320"/>
        <c:axId val="96313840"/>
      </c:barChart>
      <c:barChart>
        <c:barDir val="col"/>
        <c:grouping val="clustered"/>
        <c:varyColors val="0"/>
        <c:ser>
          <c:idx val="2"/>
          <c:order val="2"/>
          <c:tx>
            <c:strRef>
              <c:f>'Figure 1.15'!$B$25</c:f>
              <c:strCache>
                <c:ptCount val="1"/>
                <c:pt idx="0">
                  <c:v>0</c:v>
                </c:pt>
              </c:strCache>
            </c:strRef>
          </c:tx>
          <c:spPr>
            <a:solidFill>
              <a:schemeClr val="accent3"/>
            </a:solidFill>
            <a:ln>
              <a:noFill/>
            </a:ln>
            <a:effectLst/>
          </c:spPr>
          <c:invertIfNegative val="0"/>
          <c:errBars>
            <c:errBarType val="both"/>
            <c:errValType val="cust"/>
            <c:noEndCap val="0"/>
            <c:plus>
              <c:numRef>
                <c:f>'Figure 1.15'!$C$15:$I$15</c:f>
              </c:numRef>
            </c:plus>
            <c:minus>
              <c:numRef>
                <c:f>'Figure 1.15'!$C$18:$I$18</c:f>
              </c:numRef>
            </c:minus>
            <c:spPr>
              <a:noFill/>
              <a:ln w="9525" cap="flat" cmpd="sng" algn="ctr">
                <a:solidFill>
                  <a:schemeClr val="tx1"/>
                </a:solidFill>
                <a:round/>
              </a:ln>
              <a:effectLst/>
            </c:spPr>
          </c:errBars>
          <c:cat>
            <c:multiLvlStrRef>
              <c:f>'Figure 1.15'!$C$22:$I$22</c:f>
            </c:multiLvlStrRef>
          </c:cat>
          <c:val>
            <c:numRef>
              <c:f>'Figure 1.15'!$C$25:$I$25</c:f>
            </c:numRef>
          </c:val>
          <c:extLst>
            <c:ext xmlns:c16="http://schemas.microsoft.com/office/drawing/2014/chart" uri="{C3380CC4-5D6E-409C-BE32-E72D297353CC}">
              <c16:uniqueId val="{00000002-CFE3-4EBD-B9F6-ABFD2DF8C763}"/>
            </c:ext>
          </c:extLst>
        </c:ser>
        <c:ser>
          <c:idx val="3"/>
          <c:order val="3"/>
          <c:tx>
            <c:strRef>
              <c:f>'Figure 1.15'!$B$26</c:f>
              <c:strCache>
                <c:ptCount val="1"/>
                <c:pt idx="0">
                  <c:v>4</c:v>
                </c:pt>
              </c:strCache>
            </c:strRef>
          </c:tx>
          <c:spPr>
            <a:solidFill>
              <a:schemeClr val="accent4"/>
            </a:solidFill>
            <a:ln>
              <a:noFill/>
            </a:ln>
            <a:effectLst/>
          </c:spPr>
          <c:invertIfNegative val="0"/>
          <c:errBars>
            <c:errBarType val="both"/>
            <c:errValType val="cust"/>
            <c:noEndCap val="0"/>
            <c:plus>
              <c:numRef>
                <c:f>'Figure 1.15'!$L$15:$R$15</c:f>
              </c:numRef>
            </c:plus>
            <c:minus>
              <c:numRef>
                <c:f>'Figure 1.15'!$L$18:$R$18</c:f>
              </c:numRef>
            </c:minus>
            <c:spPr>
              <a:noFill/>
              <a:ln w="9525" cap="flat" cmpd="sng" algn="ctr">
                <a:solidFill>
                  <a:schemeClr val="tx1"/>
                </a:solidFill>
                <a:round/>
              </a:ln>
              <a:effectLst/>
            </c:spPr>
          </c:errBars>
          <c:cat>
            <c:multiLvlStrRef>
              <c:f>'Figure 1.15'!$C$22:$I$22</c:f>
            </c:multiLvlStrRef>
          </c:cat>
          <c:val>
            <c:numRef>
              <c:f>'Figure 1.15'!$C$26:$I$26</c:f>
            </c:numRef>
          </c:val>
          <c:extLst>
            <c:ext xmlns:c16="http://schemas.microsoft.com/office/drawing/2014/chart" uri="{C3380CC4-5D6E-409C-BE32-E72D297353CC}">
              <c16:uniqueId val="{00000003-CFE3-4EBD-B9F6-ABFD2DF8C763}"/>
            </c:ext>
          </c:extLst>
        </c:ser>
        <c:dLbls>
          <c:showLegendKey val="0"/>
          <c:showVal val="0"/>
          <c:showCatName val="0"/>
          <c:showSerName val="0"/>
          <c:showPercent val="0"/>
          <c:showBubbleSize val="0"/>
        </c:dLbls>
        <c:gapWidth val="75"/>
        <c:overlap val="-20"/>
        <c:axId val="55107552"/>
        <c:axId val="2067251007"/>
      </c:barChart>
      <c:catAx>
        <c:axId val="96314320"/>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313840"/>
        <c:crosses val="autoZero"/>
        <c:auto val="1"/>
        <c:lblAlgn val="ctr"/>
        <c:lblOffset val="100"/>
        <c:noMultiLvlLbl val="0"/>
      </c:catAx>
      <c:valAx>
        <c:axId val="96313840"/>
        <c:scaling>
          <c:orientation val="minMax"/>
          <c:max val="1.8"/>
          <c:min val="-0.60000000000000009"/>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314320"/>
        <c:crosses val="autoZero"/>
        <c:crossBetween val="between"/>
        <c:majorUnit val="0.30000000000000004"/>
      </c:valAx>
      <c:valAx>
        <c:axId val="2067251007"/>
        <c:scaling>
          <c:orientation val="minMax"/>
          <c:max val="0.36000000000000004"/>
          <c:min val="-0.12000000000000001"/>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107552"/>
        <c:crosses val="max"/>
        <c:crossBetween val="between"/>
        <c:majorUnit val="6.0000000000000012E-2"/>
      </c:valAx>
      <c:catAx>
        <c:axId val="55107552"/>
        <c:scaling>
          <c:orientation val="minMax"/>
        </c:scaling>
        <c:delete val="1"/>
        <c:axPos val="b"/>
        <c:numFmt formatCode="General" sourceLinked="1"/>
        <c:majorTickMark val="out"/>
        <c:minorTickMark val="none"/>
        <c:tickLblPos val="nextTo"/>
        <c:crossAx val="2067251007"/>
        <c:crosses val="autoZero"/>
        <c:auto val="1"/>
        <c:lblAlgn val="ctr"/>
        <c:lblOffset val="100"/>
        <c:noMultiLvlLbl val="0"/>
      </c:catAx>
      <c:spPr>
        <a:noFill/>
        <a:ln>
          <a:noFill/>
        </a:ln>
        <a:effectLst/>
      </c:spPr>
    </c:plotArea>
    <c:legend>
      <c:legendPos val="t"/>
      <c:layout>
        <c:manualLayout>
          <c:xMode val="edge"/>
          <c:yMode val="edge"/>
          <c:x val="0.16105430650653801"/>
          <c:y val="4.6645148684166067E-3"/>
          <c:w val="0.45811824421564884"/>
          <c:h val="9.3585226930484766E-2"/>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5457556722156"/>
          <c:y val="5.8558558558558557E-2"/>
          <c:w val="0.73997912054401038"/>
          <c:h val="0.79634319358728811"/>
        </c:manualLayout>
      </c:layout>
      <c:barChart>
        <c:barDir val="col"/>
        <c:grouping val="clustered"/>
        <c:varyColors val="0"/>
        <c:ser>
          <c:idx val="0"/>
          <c:order val="0"/>
          <c:tx>
            <c:v>Horizon=0</c:v>
          </c:tx>
          <c:spPr>
            <a:solidFill>
              <a:srgbClr val="005DA6"/>
            </a:solidFill>
            <a:ln>
              <a:noFill/>
            </a:ln>
            <a:effectLst/>
          </c:spPr>
          <c:invertIfNegative val="0"/>
          <c:errBars>
            <c:errBarType val="both"/>
            <c:errValType val="cust"/>
            <c:noEndCap val="0"/>
            <c:plus>
              <c:numRef>
                <c:f>'Figure 1.15'!$N$50:$V$50</c:f>
                <c:numCache>
                  <c:formatCode>General</c:formatCode>
                  <c:ptCount val="9"/>
                  <c:pt idx="0">
                    <c:v>0.32837033271789551</c:v>
                  </c:pt>
                  <c:pt idx="2">
                    <c:v>0.13148057460784912</c:v>
                  </c:pt>
                  <c:pt idx="3">
                    <c:v>6.3824325799942017E-2</c:v>
                  </c:pt>
                  <c:pt idx="4">
                    <c:v>0.15845787525177002</c:v>
                  </c:pt>
                  <c:pt idx="5">
                    <c:v>0.3299228847026825</c:v>
                  </c:pt>
                  <c:pt idx="6">
                    <c:v>0.15297865029424429</c:v>
                  </c:pt>
                  <c:pt idx="8">
                    <c:v>0.14024825766682625</c:v>
                  </c:pt>
                </c:numCache>
              </c:numRef>
            </c:plus>
            <c:minus>
              <c:numRef>
                <c:f>'Figure 1.15'!$N$50:$V$50</c:f>
                <c:numCache>
                  <c:formatCode>General</c:formatCode>
                  <c:ptCount val="9"/>
                  <c:pt idx="0">
                    <c:v>0.32837033271789551</c:v>
                  </c:pt>
                  <c:pt idx="2">
                    <c:v>0.13148057460784912</c:v>
                  </c:pt>
                  <c:pt idx="3">
                    <c:v>6.3824325799942017E-2</c:v>
                  </c:pt>
                  <c:pt idx="4">
                    <c:v>0.15845787525177002</c:v>
                  </c:pt>
                  <c:pt idx="5">
                    <c:v>0.3299228847026825</c:v>
                  </c:pt>
                  <c:pt idx="6">
                    <c:v>0.15297865029424429</c:v>
                  </c:pt>
                  <c:pt idx="8">
                    <c:v>0.14024825766682625</c:v>
                  </c:pt>
                </c:numCache>
              </c:numRef>
            </c:minus>
            <c:spPr>
              <a:noFill/>
              <a:ln w="9525" cap="flat" cmpd="sng" algn="ctr">
                <a:solidFill>
                  <a:schemeClr val="tx1"/>
                </a:solidFill>
                <a:round/>
              </a:ln>
              <a:effectLst/>
            </c:spPr>
          </c:errBars>
          <c:cat>
            <c:strRef>
              <c:f>'Figure 1.15'!$C$48:$F$48</c:f>
              <c:strCache>
                <c:ptCount val="4"/>
                <c:pt idx="0">
                  <c:v>Debt-to-GDP</c:v>
                </c:pt>
                <c:pt idx="2">
                  <c:v>Expenditure (right scale)</c:v>
                </c:pt>
                <c:pt idx="3">
                  <c:v>Revenue (right scale)</c:v>
                </c:pt>
              </c:strCache>
            </c:strRef>
          </c:cat>
          <c:val>
            <c:numRef>
              <c:f>'Figure 1.15'!$C$50:$F$50</c:f>
              <c:numCache>
                <c:formatCode>0.00</c:formatCode>
                <c:ptCount val="4"/>
                <c:pt idx="0">
                  <c:v>2.4125020503997803</c:v>
                </c:pt>
              </c:numCache>
            </c:numRef>
          </c:val>
          <c:extLst>
            <c:ext xmlns:c16="http://schemas.microsoft.com/office/drawing/2014/chart" uri="{C3380CC4-5D6E-409C-BE32-E72D297353CC}">
              <c16:uniqueId val="{00000000-6653-474E-B067-7D5A362FF03C}"/>
            </c:ext>
          </c:extLst>
        </c:ser>
        <c:ser>
          <c:idx val="1"/>
          <c:order val="1"/>
          <c:tx>
            <c:v>Horizon=4</c:v>
          </c:tx>
          <c:spPr>
            <a:solidFill>
              <a:srgbClr val="6A4A85"/>
            </a:solidFill>
            <a:ln>
              <a:noFill/>
            </a:ln>
            <a:effectLst/>
          </c:spPr>
          <c:invertIfNegative val="0"/>
          <c:errBars>
            <c:errBarType val="both"/>
            <c:errValType val="cust"/>
            <c:noEndCap val="0"/>
            <c:plus>
              <c:numRef>
                <c:f>'Figure 1.15'!$X$50:$AF$50</c:f>
                <c:numCache>
                  <c:formatCode>General</c:formatCode>
                  <c:ptCount val="9"/>
                  <c:pt idx="0">
                    <c:v>0.98322296142578125</c:v>
                  </c:pt>
                  <c:pt idx="2">
                    <c:v>0.3070715069770813</c:v>
                  </c:pt>
                  <c:pt idx="3">
                    <c:v>0.18516203761100769</c:v>
                  </c:pt>
                  <c:pt idx="4">
                    <c:v>0.32048133760690689</c:v>
                  </c:pt>
                  <c:pt idx="5">
                    <c:v>0.5933564156293869</c:v>
                  </c:pt>
                  <c:pt idx="6">
                    <c:v>0.67051841178908944</c:v>
                  </c:pt>
                  <c:pt idx="8">
                    <c:v>0.32451407611370087</c:v>
                  </c:pt>
                </c:numCache>
              </c:numRef>
            </c:plus>
            <c:minus>
              <c:numRef>
                <c:f>'Figure 1.15'!$X$50:$AF$50</c:f>
                <c:numCache>
                  <c:formatCode>General</c:formatCode>
                  <c:ptCount val="9"/>
                  <c:pt idx="0">
                    <c:v>0.98322296142578125</c:v>
                  </c:pt>
                  <c:pt idx="2">
                    <c:v>0.3070715069770813</c:v>
                  </c:pt>
                  <c:pt idx="3">
                    <c:v>0.18516203761100769</c:v>
                  </c:pt>
                  <c:pt idx="4">
                    <c:v>0.32048133760690689</c:v>
                  </c:pt>
                  <c:pt idx="5">
                    <c:v>0.5933564156293869</c:v>
                  </c:pt>
                  <c:pt idx="6">
                    <c:v>0.67051841178908944</c:v>
                  </c:pt>
                  <c:pt idx="8">
                    <c:v>0.32451407611370087</c:v>
                  </c:pt>
                </c:numCache>
              </c:numRef>
            </c:minus>
            <c:spPr>
              <a:noFill/>
              <a:ln w="9525" cap="flat" cmpd="sng" algn="ctr">
                <a:solidFill>
                  <a:schemeClr val="tx1"/>
                </a:solidFill>
                <a:round/>
              </a:ln>
              <a:effectLst/>
            </c:spPr>
          </c:errBars>
          <c:cat>
            <c:strRef>
              <c:f>'Figure 1.15'!$C$48:$F$48</c:f>
              <c:strCache>
                <c:ptCount val="4"/>
                <c:pt idx="0">
                  <c:v>Debt-to-GDP</c:v>
                </c:pt>
                <c:pt idx="2">
                  <c:v>Expenditure (right scale)</c:v>
                </c:pt>
                <c:pt idx="3">
                  <c:v>Revenue (right scale)</c:v>
                </c:pt>
              </c:strCache>
            </c:strRef>
          </c:cat>
          <c:val>
            <c:numRef>
              <c:f>'Figure 1.15'!$C$51:$F$51</c:f>
              <c:numCache>
                <c:formatCode>0.00</c:formatCode>
                <c:ptCount val="4"/>
                <c:pt idx="0">
                  <c:v>4.5160341262817383</c:v>
                </c:pt>
              </c:numCache>
            </c:numRef>
          </c:val>
          <c:extLst>
            <c:ext xmlns:c16="http://schemas.microsoft.com/office/drawing/2014/chart" uri="{C3380CC4-5D6E-409C-BE32-E72D297353CC}">
              <c16:uniqueId val="{00000001-6653-474E-B067-7D5A362FF03C}"/>
            </c:ext>
          </c:extLst>
        </c:ser>
        <c:dLbls>
          <c:showLegendKey val="0"/>
          <c:showVal val="0"/>
          <c:showCatName val="0"/>
          <c:showSerName val="0"/>
          <c:showPercent val="0"/>
          <c:showBubbleSize val="0"/>
        </c:dLbls>
        <c:gapWidth val="40"/>
        <c:overlap val="-20"/>
        <c:axId val="96314320"/>
        <c:axId val="96313840"/>
      </c:barChart>
      <c:barChart>
        <c:barDir val="col"/>
        <c:grouping val="clustered"/>
        <c:varyColors val="0"/>
        <c:ser>
          <c:idx val="2"/>
          <c:order val="2"/>
          <c:spPr>
            <a:solidFill>
              <a:srgbClr val="005DA6"/>
            </a:solidFill>
            <a:ln>
              <a:noFill/>
            </a:ln>
            <a:effectLst/>
          </c:spPr>
          <c:invertIfNegative val="0"/>
          <c:errBars>
            <c:errBarType val="both"/>
            <c:errValType val="cust"/>
            <c:noEndCap val="0"/>
            <c:plus>
              <c:numRef>
                <c:f>'Figure 1.15'!$N$50:$V$50</c:f>
                <c:numCache>
                  <c:formatCode>General</c:formatCode>
                  <c:ptCount val="9"/>
                  <c:pt idx="0">
                    <c:v>0.32837033271789551</c:v>
                  </c:pt>
                  <c:pt idx="2">
                    <c:v>0.13148057460784912</c:v>
                  </c:pt>
                  <c:pt idx="3">
                    <c:v>6.3824325799942017E-2</c:v>
                  </c:pt>
                  <c:pt idx="4">
                    <c:v>0.15845787525177002</c:v>
                  </c:pt>
                  <c:pt idx="5">
                    <c:v>0.3299228847026825</c:v>
                  </c:pt>
                  <c:pt idx="6">
                    <c:v>0.15297865029424429</c:v>
                  </c:pt>
                  <c:pt idx="8">
                    <c:v>0.14024825766682625</c:v>
                  </c:pt>
                </c:numCache>
              </c:numRef>
            </c:plus>
            <c:minus>
              <c:numRef>
                <c:f>'Figure 1.15'!$N$50:$V$50</c:f>
                <c:numCache>
                  <c:formatCode>General</c:formatCode>
                  <c:ptCount val="9"/>
                  <c:pt idx="0">
                    <c:v>0.32837033271789551</c:v>
                  </c:pt>
                  <c:pt idx="2">
                    <c:v>0.13148057460784912</c:v>
                  </c:pt>
                  <c:pt idx="3">
                    <c:v>6.3824325799942017E-2</c:v>
                  </c:pt>
                  <c:pt idx="4">
                    <c:v>0.15845787525177002</c:v>
                  </c:pt>
                  <c:pt idx="5">
                    <c:v>0.3299228847026825</c:v>
                  </c:pt>
                  <c:pt idx="6">
                    <c:v>0.15297865029424429</c:v>
                  </c:pt>
                  <c:pt idx="8">
                    <c:v>0.14024825766682625</c:v>
                  </c:pt>
                </c:numCache>
              </c:numRef>
            </c:minus>
            <c:spPr>
              <a:noFill/>
              <a:ln w="9525" cap="flat" cmpd="sng" algn="ctr">
                <a:solidFill>
                  <a:schemeClr val="tx1"/>
                </a:solidFill>
                <a:round/>
              </a:ln>
              <a:effectLst/>
            </c:spPr>
          </c:errBars>
          <c:cat>
            <c:strRef>
              <c:f>'Figure 1.15'!$C$49:$F$49</c:f>
              <c:strCache>
                <c:ptCount val="4"/>
                <c:pt idx="0">
                  <c:v>bb_6</c:v>
                </c:pt>
                <c:pt idx="2">
                  <c:v>bb_7</c:v>
                </c:pt>
                <c:pt idx="3">
                  <c:v>bb_5</c:v>
                </c:pt>
              </c:strCache>
            </c:strRef>
          </c:cat>
          <c:val>
            <c:numRef>
              <c:f>'Figure 1.15'!$C$52:$F$52</c:f>
              <c:numCache>
                <c:formatCode>0.00</c:formatCode>
                <c:ptCount val="4"/>
                <c:pt idx="2">
                  <c:v>1.1249053478240967</c:v>
                </c:pt>
                <c:pt idx="3">
                  <c:v>-0.11857563257217407</c:v>
                </c:pt>
              </c:numCache>
            </c:numRef>
          </c:val>
          <c:extLst>
            <c:ext xmlns:c16="http://schemas.microsoft.com/office/drawing/2014/chart" uri="{C3380CC4-5D6E-409C-BE32-E72D297353CC}">
              <c16:uniqueId val="{00000002-6653-474E-B067-7D5A362FF03C}"/>
            </c:ext>
          </c:extLst>
        </c:ser>
        <c:ser>
          <c:idx val="3"/>
          <c:order val="3"/>
          <c:spPr>
            <a:solidFill>
              <a:srgbClr val="6A4A85"/>
            </a:solidFill>
            <a:ln>
              <a:noFill/>
            </a:ln>
            <a:effectLst/>
          </c:spPr>
          <c:invertIfNegative val="0"/>
          <c:errBars>
            <c:errBarType val="both"/>
            <c:errValType val="cust"/>
            <c:noEndCap val="0"/>
            <c:plus>
              <c:numRef>
                <c:f>'Figure 1.15'!$X$50:$AF$50</c:f>
                <c:numCache>
                  <c:formatCode>General</c:formatCode>
                  <c:ptCount val="9"/>
                  <c:pt idx="0">
                    <c:v>0.98322296142578125</c:v>
                  </c:pt>
                  <c:pt idx="2">
                    <c:v>0.3070715069770813</c:v>
                  </c:pt>
                  <c:pt idx="3">
                    <c:v>0.18516203761100769</c:v>
                  </c:pt>
                  <c:pt idx="4">
                    <c:v>0.32048133760690689</c:v>
                  </c:pt>
                  <c:pt idx="5">
                    <c:v>0.5933564156293869</c:v>
                  </c:pt>
                  <c:pt idx="6">
                    <c:v>0.67051841178908944</c:v>
                  </c:pt>
                  <c:pt idx="8">
                    <c:v>0.32451407611370087</c:v>
                  </c:pt>
                </c:numCache>
              </c:numRef>
            </c:plus>
            <c:minus>
              <c:numRef>
                <c:f>'Figure 1.15'!$X$50:$AF$50</c:f>
                <c:numCache>
                  <c:formatCode>General</c:formatCode>
                  <c:ptCount val="9"/>
                  <c:pt idx="0">
                    <c:v>0.98322296142578125</c:v>
                  </c:pt>
                  <c:pt idx="2">
                    <c:v>0.3070715069770813</c:v>
                  </c:pt>
                  <c:pt idx="3">
                    <c:v>0.18516203761100769</c:v>
                  </c:pt>
                  <c:pt idx="4">
                    <c:v>0.32048133760690689</c:v>
                  </c:pt>
                  <c:pt idx="5">
                    <c:v>0.5933564156293869</c:v>
                  </c:pt>
                  <c:pt idx="6">
                    <c:v>0.67051841178908944</c:v>
                  </c:pt>
                  <c:pt idx="8">
                    <c:v>0.32451407611370087</c:v>
                  </c:pt>
                </c:numCache>
              </c:numRef>
            </c:minus>
            <c:spPr>
              <a:noFill/>
              <a:ln w="9525" cap="flat" cmpd="sng" algn="ctr">
                <a:solidFill>
                  <a:schemeClr val="tx1"/>
                </a:solidFill>
                <a:round/>
              </a:ln>
              <a:effectLst/>
            </c:spPr>
          </c:errBars>
          <c:cat>
            <c:strRef>
              <c:f>'Figure 1.15'!$C$49:$F$49</c:f>
              <c:strCache>
                <c:ptCount val="4"/>
                <c:pt idx="0">
                  <c:v>bb_6</c:v>
                </c:pt>
                <c:pt idx="2">
                  <c:v>bb_7</c:v>
                </c:pt>
                <c:pt idx="3">
                  <c:v>bb_5</c:v>
                </c:pt>
              </c:strCache>
            </c:strRef>
          </c:cat>
          <c:val>
            <c:numRef>
              <c:f>'Figure 1.15'!$C$53:$F$53</c:f>
              <c:numCache>
                <c:formatCode>0.00</c:formatCode>
                <c:ptCount val="4"/>
                <c:pt idx="2">
                  <c:v>0.88504832983016968</c:v>
                </c:pt>
                <c:pt idx="3">
                  <c:v>0.12718293070793152</c:v>
                </c:pt>
              </c:numCache>
            </c:numRef>
          </c:val>
          <c:extLst>
            <c:ext xmlns:c16="http://schemas.microsoft.com/office/drawing/2014/chart" uri="{C3380CC4-5D6E-409C-BE32-E72D297353CC}">
              <c16:uniqueId val="{00000003-6653-474E-B067-7D5A362FF03C}"/>
            </c:ext>
          </c:extLst>
        </c:ser>
        <c:dLbls>
          <c:showLegendKey val="0"/>
          <c:showVal val="0"/>
          <c:showCatName val="0"/>
          <c:showSerName val="0"/>
          <c:showPercent val="0"/>
          <c:showBubbleSize val="0"/>
        </c:dLbls>
        <c:gapWidth val="40"/>
        <c:overlap val="-20"/>
        <c:axId val="55107552"/>
        <c:axId val="2067251007"/>
      </c:barChart>
      <c:catAx>
        <c:axId val="96314320"/>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313840"/>
        <c:crosses val="autoZero"/>
        <c:auto val="1"/>
        <c:lblAlgn val="ctr"/>
        <c:lblOffset val="100"/>
        <c:noMultiLvlLbl val="0"/>
      </c:catAx>
      <c:valAx>
        <c:axId val="96313840"/>
        <c:scaling>
          <c:orientation val="minMax"/>
          <c:min val="-2"/>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Percent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314320"/>
        <c:crosses val="autoZero"/>
        <c:crossBetween val="between"/>
      </c:valAx>
      <c:valAx>
        <c:axId val="2067251007"/>
        <c:scaling>
          <c:orientation val="minMax"/>
          <c:max val="1.8"/>
          <c:min val="-0.60000000000000009"/>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Percent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107552"/>
        <c:crosses val="max"/>
        <c:crossBetween val="between"/>
        <c:majorUnit val="0.30000000000000004"/>
      </c:valAx>
      <c:catAx>
        <c:axId val="55107552"/>
        <c:scaling>
          <c:orientation val="minMax"/>
        </c:scaling>
        <c:delete val="1"/>
        <c:axPos val="b"/>
        <c:numFmt formatCode="General" sourceLinked="1"/>
        <c:majorTickMark val="out"/>
        <c:minorTickMark val="none"/>
        <c:tickLblPos val="nextTo"/>
        <c:crossAx val="2067251007"/>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0.29160979877515314"/>
          <c:y val="4.6644676172235226E-3"/>
          <c:w val="0.45811824421564884"/>
          <c:h val="9.3585226930484766E-2"/>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1620578168856"/>
          <c:y val="3.4944032469037177E-2"/>
          <c:w val="0.76992307751832489"/>
          <c:h val="0.80979633961794772"/>
        </c:manualLayout>
      </c:layout>
      <c:barChart>
        <c:barDir val="col"/>
        <c:grouping val="clustered"/>
        <c:varyColors val="0"/>
        <c:ser>
          <c:idx val="2"/>
          <c:order val="2"/>
          <c:spPr>
            <a:solidFill>
              <a:srgbClr val="005DA6"/>
            </a:solidFill>
            <a:ln>
              <a:noFill/>
            </a:ln>
            <a:effectLst/>
          </c:spPr>
          <c:invertIfNegative val="0"/>
          <c:errBars>
            <c:errBarType val="both"/>
            <c:errValType val="cust"/>
            <c:noEndCap val="0"/>
            <c:plus>
              <c:numRef>
                <c:f>'Figure 1.15'!$S$50:$V$50</c:f>
                <c:numCache>
                  <c:formatCode>General</c:formatCode>
                  <c:ptCount val="4"/>
                  <c:pt idx="0">
                    <c:v>0.3299228847026825</c:v>
                  </c:pt>
                  <c:pt idx="1">
                    <c:v>0.15297865029424429</c:v>
                  </c:pt>
                  <c:pt idx="3">
                    <c:v>0.14024825766682625</c:v>
                  </c:pt>
                </c:numCache>
              </c:numRef>
            </c:plus>
            <c:minus>
              <c:numRef>
                <c:f>'Figure 1.15'!$S$50:$V$50</c:f>
                <c:numCache>
                  <c:formatCode>General</c:formatCode>
                  <c:ptCount val="4"/>
                  <c:pt idx="0">
                    <c:v>0.3299228847026825</c:v>
                  </c:pt>
                  <c:pt idx="1">
                    <c:v>0.15297865029424429</c:v>
                  </c:pt>
                  <c:pt idx="3">
                    <c:v>0.14024825766682625</c:v>
                  </c:pt>
                </c:numCache>
              </c:numRef>
            </c:minus>
            <c:spPr>
              <a:noFill/>
              <a:ln w="9525" cap="flat" cmpd="sng" algn="ctr">
                <a:solidFill>
                  <a:schemeClr val="tx1"/>
                </a:solidFill>
                <a:round/>
              </a:ln>
              <a:effectLst/>
            </c:spPr>
          </c:errBars>
          <c:cat>
            <c:strRef>
              <c:f>'Figure 1.15'!$H$48:$K$48</c:f>
              <c:strCache>
                <c:ptCount val="4"/>
                <c:pt idx="0">
                  <c:v>Real output</c:v>
                </c:pt>
                <c:pt idx="1">
                  <c:v>GDP deflator</c:v>
                </c:pt>
                <c:pt idx="3">
                  <c:v>Long-term rate (right scale)</c:v>
                </c:pt>
              </c:strCache>
            </c:strRef>
          </c:cat>
          <c:val>
            <c:numRef>
              <c:f>'Figure 1.15'!$H$52:$K$52</c:f>
              <c:numCache>
                <c:formatCode>0.00</c:formatCode>
                <c:ptCount val="4"/>
                <c:pt idx="0">
                  <c:v>-1.7772970721125603</c:v>
                </c:pt>
                <c:pt idx="1">
                  <c:v>-0.17052860930562019</c:v>
                </c:pt>
              </c:numCache>
            </c:numRef>
          </c:val>
          <c:extLst>
            <c:ext xmlns:c16="http://schemas.microsoft.com/office/drawing/2014/chart" uri="{C3380CC4-5D6E-409C-BE32-E72D297353CC}">
              <c16:uniqueId val="{00000000-FCA4-421C-BEA6-73A5FD7B6EF4}"/>
            </c:ext>
          </c:extLst>
        </c:ser>
        <c:ser>
          <c:idx val="3"/>
          <c:order val="3"/>
          <c:spPr>
            <a:solidFill>
              <a:srgbClr val="6A4A85"/>
            </a:solidFill>
            <a:ln>
              <a:noFill/>
            </a:ln>
            <a:effectLst/>
          </c:spPr>
          <c:invertIfNegative val="0"/>
          <c:errBars>
            <c:errBarType val="both"/>
            <c:errValType val="cust"/>
            <c:noEndCap val="0"/>
            <c:plus>
              <c:numRef>
                <c:f>'Figure 1.15'!$AC$50:$AF$50</c:f>
                <c:numCache>
                  <c:formatCode>General</c:formatCode>
                  <c:ptCount val="4"/>
                  <c:pt idx="0">
                    <c:v>0.5933564156293869</c:v>
                  </c:pt>
                  <c:pt idx="1">
                    <c:v>0.67051841178908944</c:v>
                  </c:pt>
                  <c:pt idx="3">
                    <c:v>0.32451407611370087</c:v>
                  </c:pt>
                </c:numCache>
              </c:numRef>
            </c:plus>
            <c:minus>
              <c:numRef>
                <c:f>'Figure 1.15'!$AC$50:$AF$50</c:f>
                <c:numCache>
                  <c:formatCode>General</c:formatCode>
                  <c:ptCount val="4"/>
                  <c:pt idx="0">
                    <c:v>0.5933564156293869</c:v>
                  </c:pt>
                  <c:pt idx="1">
                    <c:v>0.67051841178908944</c:v>
                  </c:pt>
                  <c:pt idx="3">
                    <c:v>0.32451407611370087</c:v>
                  </c:pt>
                </c:numCache>
              </c:numRef>
            </c:minus>
            <c:spPr>
              <a:noFill/>
              <a:ln w="9525" cap="flat" cmpd="sng" algn="ctr">
                <a:solidFill>
                  <a:schemeClr val="tx1"/>
                </a:solidFill>
                <a:round/>
              </a:ln>
              <a:effectLst/>
            </c:spPr>
          </c:errBars>
          <c:cat>
            <c:strRef>
              <c:f>'Figure 1.15'!$H$48:$K$48</c:f>
              <c:strCache>
                <c:ptCount val="4"/>
                <c:pt idx="0">
                  <c:v>Real output</c:v>
                </c:pt>
                <c:pt idx="1">
                  <c:v>GDP deflator</c:v>
                </c:pt>
                <c:pt idx="3">
                  <c:v>Long-term rate (right scale)</c:v>
                </c:pt>
              </c:strCache>
            </c:strRef>
          </c:cat>
          <c:val>
            <c:numRef>
              <c:f>'Figure 1.15'!$H$53:$K$53</c:f>
              <c:numCache>
                <c:formatCode>0.00</c:formatCode>
                <c:ptCount val="4"/>
                <c:pt idx="0">
                  <c:v>-2.2528065368533134</c:v>
                </c:pt>
                <c:pt idx="1">
                  <c:v>0.70307734422385693</c:v>
                </c:pt>
              </c:numCache>
            </c:numRef>
          </c:val>
          <c:extLst>
            <c:ext xmlns:c16="http://schemas.microsoft.com/office/drawing/2014/chart" uri="{C3380CC4-5D6E-409C-BE32-E72D297353CC}">
              <c16:uniqueId val="{00000001-FCA4-421C-BEA6-73A5FD7B6EF4}"/>
            </c:ext>
          </c:extLst>
        </c:ser>
        <c:dLbls>
          <c:showLegendKey val="0"/>
          <c:showVal val="0"/>
          <c:showCatName val="0"/>
          <c:showSerName val="0"/>
          <c:showPercent val="0"/>
          <c:showBubbleSize val="0"/>
        </c:dLbls>
        <c:gapWidth val="75"/>
        <c:axId val="425989232"/>
        <c:axId val="425988752"/>
      </c:barChart>
      <c:barChart>
        <c:barDir val="col"/>
        <c:grouping val="clustered"/>
        <c:varyColors val="0"/>
        <c:ser>
          <c:idx val="0"/>
          <c:order val="0"/>
          <c:spPr>
            <a:solidFill>
              <a:srgbClr val="005DA6"/>
            </a:solidFill>
            <a:ln>
              <a:noFill/>
            </a:ln>
            <a:effectLst/>
          </c:spPr>
          <c:invertIfNegative val="0"/>
          <c:errBars>
            <c:errBarType val="both"/>
            <c:errValType val="cust"/>
            <c:noEndCap val="0"/>
            <c:plus>
              <c:numRef>
                <c:f>'Figure 1.15'!$S$50:$V$50</c:f>
                <c:numCache>
                  <c:formatCode>General</c:formatCode>
                  <c:ptCount val="4"/>
                  <c:pt idx="0">
                    <c:v>0.3299228847026825</c:v>
                  </c:pt>
                  <c:pt idx="1">
                    <c:v>0.15297865029424429</c:v>
                  </c:pt>
                  <c:pt idx="3">
                    <c:v>0.14024825766682625</c:v>
                  </c:pt>
                </c:numCache>
              </c:numRef>
            </c:plus>
            <c:minus>
              <c:numRef>
                <c:f>'Figure 1.15'!$S$50:$V$50</c:f>
                <c:numCache>
                  <c:formatCode>General</c:formatCode>
                  <c:ptCount val="4"/>
                  <c:pt idx="0">
                    <c:v>0.3299228847026825</c:v>
                  </c:pt>
                  <c:pt idx="1">
                    <c:v>0.15297865029424429</c:v>
                  </c:pt>
                  <c:pt idx="3">
                    <c:v>0.14024825766682625</c:v>
                  </c:pt>
                </c:numCache>
              </c:numRef>
            </c:minus>
            <c:spPr>
              <a:noFill/>
              <a:ln w="9525" cap="flat" cmpd="sng" algn="ctr">
                <a:solidFill>
                  <a:schemeClr val="accent1">
                    <a:shade val="15000"/>
                  </a:schemeClr>
                </a:solidFill>
                <a:round/>
              </a:ln>
              <a:effectLst/>
            </c:spPr>
          </c:errBars>
          <c:cat>
            <c:strRef>
              <c:f>'Figure 1.15'!$H$48:$K$48</c:f>
              <c:strCache>
                <c:ptCount val="4"/>
                <c:pt idx="0">
                  <c:v>Real output</c:v>
                </c:pt>
                <c:pt idx="1">
                  <c:v>GDP deflator</c:v>
                </c:pt>
                <c:pt idx="3">
                  <c:v>Long-term rate (right scale)</c:v>
                </c:pt>
              </c:strCache>
            </c:strRef>
          </c:cat>
          <c:val>
            <c:numRef>
              <c:f>'Figure 1.15'!$H$50:$K$50</c:f>
              <c:numCache>
                <c:formatCode>0.00</c:formatCode>
                <c:ptCount val="4"/>
                <c:pt idx="3">
                  <c:v>0.1845133900642395</c:v>
                </c:pt>
              </c:numCache>
            </c:numRef>
          </c:val>
          <c:extLst xmlns:c15="http://schemas.microsoft.com/office/drawing/2012/chart">
            <c:ext xmlns:c16="http://schemas.microsoft.com/office/drawing/2014/chart" uri="{C3380CC4-5D6E-409C-BE32-E72D297353CC}">
              <c16:uniqueId val="{00000002-FCA4-421C-BEA6-73A5FD7B6EF4}"/>
            </c:ext>
          </c:extLst>
        </c:ser>
        <c:ser>
          <c:idx val="1"/>
          <c:order val="1"/>
          <c:spPr>
            <a:solidFill>
              <a:srgbClr val="6A4A85"/>
            </a:solidFill>
            <a:ln>
              <a:noFill/>
            </a:ln>
            <a:effectLst/>
          </c:spPr>
          <c:invertIfNegative val="0"/>
          <c:errBars>
            <c:errBarType val="both"/>
            <c:errValType val="cust"/>
            <c:noEndCap val="0"/>
            <c:plus>
              <c:numRef>
                <c:f>'Figure 1.15'!$AC$50:$AF$50</c:f>
                <c:numCache>
                  <c:formatCode>General</c:formatCode>
                  <c:ptCount val="4"/>
                  <c:pt idx="0">
                    <c:v>0.5933564156293869</c:v>
                  </c:pt>
                  <c:pt idx="1">
                    <c:v>0.67051841178908944</c:v>
                  </c:pt>
                  <c:pt idx="3">
                    <c:v>0.32451407611370087</c:v>
                  </c:pt>
                </c:numCache>
              </c:numRef>
            </c:plus>
            <c:minus>
              <c:numRef>
                <c:f>'Figure 1.15'!$AC$50:$AF$50</c:f>
                <c:numCache>
                  <c:formatCode>General</c:formatCode>
                  <c:ptCount val="4"/>
                  <c:pt idx="0">
                    <c:v>0.5933564156293869</c:v>
                  </c:pt>
                  <c:pt idx="1">
                    <c:v>0.67051841178908944</c:v>
                  </c:pt>
                  <c:pt idx="3">
                    <c:v>0.32451407611370087</c:v>
                  </c:pt>
                </c:numCache>
              </c:numRef>
            </c:minus>
            <c:spPr>
              <a:noFill/>
              <a:ln w="9525" cap="flat" cmpd="sng" algn="ctr">
                <a:solidFill>
                  <a:schemeClr val="tx1"/>
                </a:solidFill>
                <a:round/>
              </a:ln>
              <a:effectLst/>
            </c:spPr>
          </c:errBars>
          <c:cat>
            <c:strRef>
              <c:f>'Figure 1.15'!$H$48:$K$48</c:f>
              <c:strCache>
                <c:ptCount val="4"/>
                <c:pt idx="0">
                  <c:v>Real output</c:v>
                </c:pt>
                <c:pt idx="1">
                  <c:v>GDP deflator</c:v>
                </c:pt>
                <c:pt idx="3">
                  <c:v>Long-term rate (right scale)</c:v>
                </c:pt>
              </c:strCache>
            </c:strRef>
          </c:cat>
          <c:val>
            <c:numRef>
              <c:f>'Figure 1.15'!$H$51:$K$51</c:f>
              <c:numCache>
                <c:formatCode>0.00</c:formatCode>
                <c:ptCount val="4"/>
                <c:pt idx="3">
                  <c:v>2.5089100003242493E-2</c:v>
                </c:pt>
              </c:numCache>
            </c:numRef>
          </c:val>
          <c:extLst xmlns:c15="http://schemas.microsoft.com/office/drawing/2012/chart">
            <c:ext xmlns:c16="http://schemas.microsoft.com/office/drawing/2014/chart" uri="{C3380CC4-5D6E-409C-BE32-E72D297353CC}">
              <c16:uniqueId val="{00000003-FCA4-421C-BEA6-73A5FD7B6EF4}"/>
            </c:ext>
          </c:extLst>
        </c:ser>
        <c:dLbls>
          <c:showLegendKey val="0"/>
          <c:showVal val="0"/>
          <c:showCatName val="0"/>
          <c:showSerName val="0"/>
          <c:showPercent val="0"/>
          <c:showBubbleSize val="0"/>
        </c:dLbls>
        <c:gapWidth val="75"/>
        <c:axId val="785801664"/>
        <c:axId val="785801184"/>
        <c:extLst/>
      </c:barChart>
      <c:catAx>
        <c:axId val="42598923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ax val="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majorUnit val="1"/>
      </c:valAx>
      <c:valAx>
        <c:axId val="785801184"/>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Percentage</a:t>
                </a:r>
                <a:r>
                  <a:rPr lang="en-US" baseline="0"/>
                  <a:t> points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01664"/>
        <c:crosses val="max"/>
        <c:crossBetween val="between"/>
      </c:valAx>
      <c:catAx>
        <c:axId val="785801664"/>
        <c:scaling>
          <c:orientation val="minMax"/>
        </c:scaling>
        <c:delete val="1"/>
        <c:axPos val="b"/>
        <c:numFmt formatCode="General" sourceLinked="1"/>
        <c:majorTickMark val="out"/>
        <c:minorTickMark val="none"/>
        <c:tickLblPos val="nextTo"/>
        <c:crossAx val="78580118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1-9674-4A18-9F13-774B644E9923}"/>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3-9674-4A18-9F13-774B644E9923}"/>
              </c:ext>
            </c:extLst>
          </c:dPt>
          <c:errBars>
            <c:errBarType val="both"/>
            <c:errValType val="cust"/>
            <c:noEndCap val="0"/>
            <c:plus>
              <c:numRef>
                <c:f>'Figure 1.16'!$B$9:$F$9</c:f>
                <c:numCache>
                  <c:formatCode>General</c:formatCode>
                  <c:ptCount val="5"/>
                  <c:pt idx="0">
                    <c:v>0.43124079704284668</c:v>
                  </c:pt>
                  <c:pt idx="1">
                    <c:v>0.40232682228088379</c:v>
                  </c:pt>
                  <c:pt idx="3">
                    <c:v>0.11970806121826172</c:v>
                  </c:pt>
                  <c:pt idx="4">
                    <c:v>0.18305689096450806</c:v>
                  </c:pt>
                </c:numCache>
              </c:numRef>
            </c:plus>
            <c:minus>
              <c:numRef>
                <c:f>'Figure 1.16'!$B$12:$F$12</c:f>
                <c:numCache>
                  <c:formatCode>General</c:formatCode>
                  <c:ptCount val="5"/>
                  <c:pt idx="0">
                    <c:v>0.43124079704284668</c:v>
                  </c:pt>
                  <c:pt idx="1">
                    <c:v>0.40232694149017334</c:v>
                  </c:pt>
                  <c:pt idx="3">
                    <c:v>0.11970806121826172</c:v>
                  </c:pt>
                  <c:pt idx="4">
                    <c:v>0.18305689096450806</c:v>
                  </c:pt>
                </c:numCache>
              </c:numRef>
            </c:minus>
            <c:spPr>
              <a:noFill/>
              <a:ln w="12700" cap="flat" cmpd="sng" algn="ctr">
                <a:solidFill>
                  <a:schemeClr val="accent1">
                    <a:shade val="15000"/>
                  </a:schemeClr>
                </a:solidFill>
                <a:round/>
              </a:ln>
              <a:effectLst/>
            </c:spPr>
          </c:errBars>
          <c:cat>
            <c:multiLvlStrRef>
              <c:f>'Figure 1.16'!$B$2:$F$3</c:f>
              <c:multiLvlStrCache>
                <c:ptCount val="5"/>
                <c:lvl>
                  <c:pt idx="0">
                    <c:v>AE</c:v>
                  </c:pt>
                  <c:pt idx="1">
                    <c:v>EMDE</c:v>
                  </c:pt>
                  <c:pt idx="3">
                    <c:v>AE</c:v>
                  </c:pt>
                  <c:pt idx="4">
                    <c:v>EMDE</c:v>
                  </c:pt>
                </c:lvl>
                <c:lvl>
                  <c:pt idx="0">
                    <c:v>Debt-to-GDP</c:v>
                  </c:pt>
                  <c:pt idx="2">
                    <c:v> </c:v>
                  </c:pt>
                  <c:pt idx="3">
                    <c:v>Expenditure</c:v>
                  </c:pt>
                </c:lvl>
              </c:multiLvlStrCache>
            </c:multiLvlStrRef>
          </c:cat>
          <c:val>
            <c:numRef>
              <c:f>'Figure 1.16'!$B$5:$F$5</c:f>
              <c:numCache>
                <c:formatCode>0.00</c:formatCode>
                <c:ptCount val="5"/>
                <c:pt idx="0">
                  <c:v>2.6729328632354736</c:v>
                </c:pt>
                <c:pt idx="1">
                  <c:v>2.2038421630859375</c:v>
                </c:pt>
                <c:pt idx="3">
                  <c:v>1.1604961156845093</c:v>
                </c:pt>
                <c:pt idx="4">
                  <c:v>0.74176627397537231</c:v>
                </c:pt>
              </c:numCache>
            </c:numRef>
          </c:val>
          <c:extLst>
            <c:ext xmlns:c16="http://schemas.microsoft.com/office/drawing/2014/chart" uri="{C3380CC4-5D6E-409C-BE32-E72D297353CC}">
              <c16:uniqueId val="{00000004-9674-4A18-9F13-774B644E9923}"/>
            </c:ext>
          </c:extLst>
        </c:ser>
        <c:dLbls>
          <c:showLegendKey val="0"/>
          <c:showVal val="0"/>
          <c:showCatName val="0"/>
          <c:showSerName val="0"/>
          <c:showPercent val="0"/>
          <c:showBubbleSize val="0"/>
        </c:dLbls>
        <c:gapWidth val="120"/>
        <c:overlap val="-27"/>
        <c:axId val="425989232"/>
        <c:axId val="425988752"/>
      </c:barChart>
      <c:catAx>
        <c:axId val="42598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5319183844684E-2"/>
          <c:y val="2.190463175804654E-2"/>
          <c:w val="0.86430952739377309"/>
          <c:h val="0.83604373566423795"/>
        </c:manualLayout>
      </c:layout>
      <c:lineChart>
        <c:grouping val="standard"/>
        <c:varyColors val="0"/>
        <c:ser>
          <c:idx val="2"/>
          <c:order val="1"/>
          <c:tx>
            <c:strRef>
              <c:f>'Figure 1.1.4'!$V$3</c:f>
              <c:strCache>
                <c:ptCount val="1"/>
                <c:pt idx="0">
                  <c:v>EURO EMBI_percent</c:v>
                </c:pt>
              </c:strCache>
            </c:strRef>
          </c:tx>
          <c:spPr>
            <a:ln w="25400" cap="rnd">
              <a:solidFill>
                <a:schemeClr val="accent1"/>
              </a:solidFill>
              <a:round/>
            </a:ln>
            <a:effectLst/>
          </c:spPr>
          <c:marker>
            <c:symbol val="none"/>
          </c:marker>
          <c:cat>
            <c:numRef>
              <c:extLst>
                <c:ext xmlns:c15="http://schemas.microsoft.com/office/drawing/2012/chart" uri="{02D57815-91ED-43cb-92C2-25804820EDAC}">
                  <c15:fullRef>
                    <c15:sqref>'Figure 1.1.4'!$A$67:$A$1386</c15:sqref>
                  </c15:fullRef>
                </c:ext>
              </c:extLst>
              <c:f>'Figure 1.1.4'!$A$72:$A$1386</c:f>
              <c:numCache>
                <c:formatCode>m/d/yyyy</c:formatCode>
                <c:ptCount val="1218"/>
                <c:pt idx="0">
                  <c:v>43924</c:v>
                </c:pt>
                <c:pt idx="1">
                  <c:v>43927</c:v>
                </c:pt>
                <c:pt idx="2">
                  <c:v>43928</c:v>
                </c:pt>
                <c:pt idx="3">
                  <c:v>43929</c:v>
                </c:pt>
                <c:pt idx="4">
                  <c:v>43930</c:v>
                </c:pt>
                <c:pt idx="5">
                  <c:v>43935</c:v>
                </c:pt>
                <c:pt idx="6">
                  <c:v>43936</c:v>
                </c:pt>
                <c:pt idx="7">
                  <c:v>43937</c:v>
                </c:pt>
                <c:pt idx="8">
                  <c:v>43938</c:v>
                </c:pt>
                <c:pt idx="9">
                  <c:v>43941</c:v>
                </c:pt>
                <c:pt idx="10">
                  <c:v>43942</c:v>
                </c:pt>
                <c:pt idx="11">
                  <c:v>43943</c:v>
                </c:pt>
                <c:pt idx="12">
                  <c:v>43944</c:v>
                </c:pt>
                <c:pt idx="13">
                  <c:v>43945</c:v>
                </c:pt>
                <c:pt idx="14">
                  <c:v>43948</c:v>
                </c:pt>
                <c:pt idx="15">
                  <c:v>43949</c:v>
                </c:pt>
                <c:pt idx="16">
                  <c:v>43950</c:v>
                </c:pt>
                <c:pt idx="17">
                  <c:v>43951</c:v>
                </c:pt>
                <c:pt idx="18">
                  <c:v>43952</c:v>
                </c:pt>
                <c:pt idx="19">
                  <c:v>43955</c:v>
                </c:pt>
                <c:pt idx="20">
                  <c:v>43956</c:v>
                </c:pt>
                <c:pt idx="21">
                  <c:v>43957</c:v>
                </c:pt>
                <c:pt idx="22">
                  <c:v>43958</c:v>
                </c:pt>
                <c:pt idx="23">
                  <c:v>43962</c:v>
                </c:pt>
                <c:pt idx="24">
                  <c:v>43963</c:v>
                </c:pt>
                <c:pt idx="25">
                  <c:v>43964</c:v>
                </c:pt>
                <c:pt idx="26">
                  <c:v>43965</c:v>
                </c:pt>
                <c:pt idx="27">
                  <c:v>43966</c:v>
                </c:pt>
                <c:pt idx="28">
                  <c:v>43969</c:v>
                </c:pt>
                <c:pt idx="29">
                  <c:v>43970</c:v>
                </c:pt>
                <c:pt idx="30">
                  <c:v>43971</c:v>
                </c:pt>
                <c:pt idx="31">
                  <c:v>43972</c:v>
                </c:pt>
                <c:pt idx="32">
                  <c:v>43973</c:v>
                </c:pt>
                <c:pt idx="33">
                  <c:v>43977</c:v>
                </c:pt>
                <c:pt idx="34">
                  <c:v>43978</c:v>
                </c:pt>
                <c:pt idx="35">
                  <c:v>43979</c:v>
                </c:pt>
                <c:pt idx="36">
                  <c:v>43980</c:v>
                </c:pt>
                <c:pt idx="37">
                  <c:v>43983</c:v>
                </c:pt>
                <c:pt idx="38">
                  <c:v>43984</c:v>
                </c:pt>
                <c:pt idx="39">
                  <c:v>43985</c:v>
                </c:pt>
                <c:pt idx="40">
                  <c:v>43986</c:v>
                </c:pt>
                <c:pt idx="41">
                  <c:v>43987</c:v>
                </c:pt>
                <c:pt idx="42">
                  <c:v>43990</c:v>
                </c:pt>
                <c:pt idx="43">
                  <c:v>43991</c:v>
                </c:pt>
                <c:pt idx="44">
                  <c:v>43992</c:v>
                </c:pt>
                <c:pt idx="45">
                  <c:v>43993</c:v>
                </c:pt>
                <c:pt idx="46">
                  <c:v>43994</c:v>
                </c:pt>
                <c:pt idx="47">
                  <c:v>43997</c:v>
                </c:pt>
                <c:pt idx="48">
                  <c:v>43998</c:v>
                </c:pt>
                <c:pt idx="49">
                  <c:v>43999</c:v>
                </c:pt>
                <c:pt idx="50">
                  <c:v>44000</c:v>
                </c:pt>
                <c:pt idx="51">
                  <c:v>44001</c:v>
                </c:pt>
                <c:pt idx="52">
                  <c:v>44004</c:v>
                </c:pt>
                <c:pt idx="53">
                  <c:v>44005</c:v>
                </c:pt>
                <c:pt idx="54">
                  <c:v>44006</c:v>
                </c:pt>
                <c:pt idx="55">
                  <c:v>44007</c:v>
                </c:pt>
                <c:pt idx="56">
                  <c:v>44008</c:v>
                </c:pt>
                <c:pt idx="57">
                  <c:v>44011</c:v>
                </c:pt>
                <c:pt idx="58">
                  <c:v>44012</c:v>
                </c:pt>
                <c:pt idx="59">
                  <c:v>44013</c:v>
                </c:pt>
                <c:pt idx="60">
                  <c:v>44014</c:v>
                </c:pt>
                <c:pt idx="61">
                  <c:v>44018</c:v>
                </c:pt>
                <c:pt idx="62">
                  <c:v>44019</c:v>
                </c:pt>
                <c:pt idx="63">
                  <c:v>44020</c:v>
                </c:pt>
                <c:pt idx="64">
                  <c:v>44021</c:v>
                </c:pt>
                <c:pt idx="65">
                  <c:v>44022</c:v>
                </c:pt>
                <c:pt idx="66">
                  <c:v>44025</c:v>
                </c:pt>
                <c:pt idx="67">
                  <c:v>44026</c:v>
                </c:pt>
                <c:pt idx="68">
                  <c:v>44027</c:v>
                </c:pt>
                <c:pt idx="69">
                  <c:v>44028</c:v>
                </c:pt>
                <c:pt idx="70">
                  <c:v>44029</c:v>
                </c:pt>
                <c:pt idx="71">
                  <c:v>44032</c:v>
                </c:pt>
                <c:pt idx="72">
                  <c:v>44033</c:v>
                </c:pt>
                <c:pt idx="73">
                  <c:v>44034</c:v>
                </c:pt>
                <c:pt idx="74">
                  <c:v>44035</c:v>
                </c:pt>
                <c:pt idx="75">
                  <c:v>44036</c:v>
                </c:pt>
                <c:pt idx="76">
                  <c:v>44039</c:v>
                </c:pt>
                <c:pt idx="77">
                  <c:v>44040</c:v>
                </c:pt>
                <c:pt idx="78">
                  <c:v>44041</c:v>
                </c:pt>
                <c:pt idx="79">
                  <c:v>44042</c:v>
                </c:pt>
                <c:pt idx="80">
                  <c:v>44043</c:v>
                </c:pt>
                <c:pt idx="81">
                  <c:v>44046</c:v>
                </c:pt>
                <c:pt idx="82">
                  <c:v>44047</c:v>
                </c:pt>
                <c:pt idx="83">
                  <c:v>44048</c:v>
                </c:pt>
                <c:pt idx="84">
                  <c:v>44049</c:v>
                </c:pt>
                <c:pt idx="85">
                  <c:v>44050</c:v>
                </c:pt>
                <c:pt idx="86">
                  <c:v>44053</c:v>
                </c:pt>
                <c:pt idx="87">
                  <c:v>44054</c:v>
                </c:pt>
                <c:pt idx="88">
                  <c:v>44055</c:v>
                </c:pt>
                <c:pt idx="89">
                  <c:v>44056</c:v>
                </c:pt>
                <c:pt idx="90">
                  <c:v>44057</c:v>
                </c:pt>
                <c:pt idx="91">
                  <c:v>44060</c:v>
                </c:pt>
                <c:pt idx="92">
                  <c:v>44061</c:v>
                </c:pt>
                <c:pt idx="93">
                  <c:v>44062</c:v>
                </c:pt>
                <c:pt idx="94">
                  <c:v>44063</c:v>
                </c:pt>
                <c:pt idx="95">
                  <c:v>44064</c:v>
                </c:pt>
                <c:pt idx="96">
                  <c:v>44067</c:v>
                </c:pt>
                <c:pt idx="97">
                  <c:v>44068</c:v>
                </c:pt>
                <c:pt idx="98">
                  <c:v>44069</c:v>
                </c:pt>
                <c:pt idx="99">
                  <c:v>44070</c:v>
                </c:pt>
                <c:pt idx="100">
                  <c:v>44071</c:v>
                </c:pt>
                <c:pt idx="101">
                  <c:v>44075</c:v>
                </c:pt>
                <c:pt idx="102">
                  <c:v>44076</c:v>
                </c:pt>
                <c:pt idx="103">
                  <c:v>44077</c:v>
                </c:pt>
                <c:pt idx="104">
                  <c:v>44078</c:v>
                </c:pt>
                <c:pt idx="105">
                  <c:v>44082</c:v>
                </c:pt>
                <c:pt idx="106">
                  <c:v>44083</c:v>
                </c:pt>
                <c:pt idx="107">
                  <c:v>44084</c:v>
                </c:pt>
                <c:pt idx="108">
                  <c:v>44085</c:v>
                </c:pt>
                <c:pt idx="109">
                  <c:v>44088</c:v>
                </c:pt>
                <c:pt idx="110">
                  <c:v>44089</c:v>
                </c:pt>
                <c:pt idx="111">
                  <c:v>44090</c:v>
                </c:pt>
                <c:pt idx="112">
                  <c:v>44091</c:v>
                </c:pt>
                <c:pt idx="113">
                  <c:v>44092</c:v>
                </c:pt>
                <c:pt idx="114">
                  <c:v>44095</c:v>
                </c:pt>
                <c:pt idx="115">
                  <c:v>44096</c:v>
                </c:pt>
                <c:pt idx="116">
                  <c:v>44097</c:v>
                </c:pt>
                <c:pt idx="117">
                  <c:v>44098</c:v>
                </c:pt>
                <c:pt idx="118">
                  <c:v>44099</c:v>
                </c:pt>
                <c:pt idx="119">
                  <c:v>44102</c:v>
                </c:pt>
                <c:pt idx="120">
                  <c:v>44103</c:v>
                </c:pt>
                <c:pt idx="121">
                  <c:v>44104</c:v>
                </c:pt>
                <c:pt idx="122">
                  <c:v>44105</c:v>
                </c:pt>
                <c:pt idx="123">
                  <c:v>44106</c:v>
                </c:pt>
                <c:pt idx="124">
                  <c:v>44109</c:v>
                </c:pt>
                <c:pt idx="125">
                  <c:v>44110</c:v>
                </c:pt>
                <c:pt idx="126">
                  <c:v>44111</c:v>
                </c:pt>
                <c:pt idx="127">
                  <c:v>44112</c:v>
                </c:pt>
                <c:pt idx="128">
                  <c:v>44113</c:v>
                </c:pt>
                <c:pt idx="129">
                  <c:v>44117</c:v>
                </c:pt>
                <c:pt idx="130">
                  <c:v>44118</c:v>
                </c:pt>
                <c:pt idx="131">
                  <c:v>44119</c:v>
                </c:pt>
                <c:pt idx="132">
                  <c:v>44120</c:v>
                </c:pt>
                <c:pt idx="133">
                  <c:v>44123</c:v>
                </c:pt>
                <c:pt idx="134">
                  <c:v>44124</c:v>
                </c:pt>
                <c:pt idx="135">
                  <c:v>44125</c:v>
                </c:pt>
                <c:pt idx="136">
                  <c:v>44126</c:v>
                </c:pt>
                <c:pt idx="137">
                  <c:v>44127</c:v>
                </c:pt>
                <c:pt idx="138">
                  <c:v>44130</c:v>
                </c:pt>
                <c:pt idx="139">
                  <c:v>44131</c:v>
                </c:pt>
                <c:pt idx="140">
                  <c:v>44132</c:v>
                </c:pt>
                <c:pt idx="141">
                  <c:v>44133</c:v>
                </c:pt>
                <c:pt idx="142">
                  <c:v>44134</c:v>
                </c:pt>
                <c:pt idx="143">
                  <c:v>44137</c:v>
                </c:pt>
                <c:pt idx="144">
                  <c:v>44138</c:v>
                </c:pt>
                <c:pt idx="145">
                  <c:v>44139</c:v>
                </c:pt>
                <c:pt idx="146">
                  <c:v>44140</c:v>
                </c:pt>
                <c:pt idx="147">
                  <c:v>44141</c:v>
                </c:pt>
                <c:pt idx="148">
                  <c:v>44144</c:v>
                </c:pt>
                <c:pt idx="149">
                  <c:v>44145</c:v>
                </c:pt>
                <c:pt idx="150">
                  <c:v>44147</c:v>
                </c:pt>
                <c:pt idx="151">
                  <c:v>44148</c:v>
                </c:pt>
                <c:pt idx="152">
                  <c:v>44151</c:v>
                </c:pt>
                <c:pt idx="153">
                  <c:v>44152</c:v>
                </c:pt>
                <c:pt idx="154">
                  <c:v>44153</c:v>
                </c:pt>
                <c:pt idx="155">
                  <c:v>44154</c:v>
                </c:pt>
                <c:pt idx="156">
                  <c:v>44155</c:v>
                </c:pt>
                <c:pt idx="157">
                  <c:v>44158</c:v>
                </c:pt>
                <c:pt idx="158">
                  <c:v>44159</c:v>
                </c:pt>
                <c:pt idx="159">
                  <c:v>44160</c:v>
                </c:pt>
                <c:pt idx="160">
                  <c:v>44162</c:v>
                </c:pt>
                <c:pt idx="161">
                  <c:v>44165</c:v>
                </c:pt>
                <c:pt idx="162">
                  <c:v>44166</c:v>
                </c:pt>
                <c:pt idx="163">
                  <c:v>44167</c:v>
                </c:pt>
                <c:pt idx="164">
                  <c:v>44168</c:v>
                </c:pt>
                <c:pt idx="165">
                  <c:v>44169</c:v>
                </c:pt>
                <c:pt idx="166">
                  <c:v>44172</c:v>
                </c:pt>
                <c:pt idx="167">
                  <c:v>44173</c:v>
                </c:pt>
                <c:pt idx="168">
                  <c:v>44174</c:v>
                </c:pt>
                <c:pt idx="169">
                  <c:v>44175</c:v>
                </c:pt>
                <c:pt idx="170">
                  <c:v>44176</c:v>
                </c:pt>
                <c:pt idx="171">
                  <c:v>44179</c:v>
                </c:pt>
                <c:pt idx="172">
                  <c:v>44180</c:v>
                </c:pt>
                <c:pt idx="173">
                  <c:v>44181</c:v>
                </c:pt>
                <c:pt idx="174">
                  <c:v>44182</c:v>
                </c:pt>
                <c:pt idx="175">
                  <c:v>44183</c:v>
                </c:pt>
                <c:pt idx="176">
                  <c:v>44186</c:v>
                </c:pt>
                <c:pt idx="177">
                  <c:v>44187</c:v>
                </c:pt>
                <c:pt idx="178">
                  <c:v>44188</c:v>
                </c:pt>
                <c:pt idx="179">
                  <c:v>44189</c:v>
                </c:pt>
                <c:pt idx="180">
                  <c:v>44194</c:v>
                </c:pt>
                <c:pt idx="181">
                  <c:v>44195</c:v>
                </c:pt>
                <c:pt idx="182">
                  <c:v>44196</c:v>
                </c:pt>
                <c:pt idx="183">
                  <c:v>44202</c:v>
                </c:pt>
                <c:pt idx="184">
                  <c:v>44203</c:v>
                </c:pt>
                <c:pt idx="185">
                  <c:v>44204</c:v>
                </c:pt>
                <c:pt idx="186">
                  <c:v>44207</c:v>
                </c:pt>
                <c:pt idx="187">
                  <c:v>44208</c:v>
                </c:pt>
                <c:pt idx="188">
                  <c:v>44209</c:v>
                </c:pt>
                <c:pt idx="189">
                  <c:v>44210</c:v>
                </c:pt>
                <c:pt idx="190">
                  <c:v>44211</c:v>
                </c:pt>
                <c:pt idx="191">
                  <c:v>44215</c:v>
                </c:pt>
                <c:pt idx="192">
                  <c:v>44216</c:v>
                </c:pt>
                <c:pt idx="193">
                  <c:v>44217</c:v>
                </c:pt>
                <c:pt idx="194">
                  <c:v>44218</c:v>
                </c:pt>
                <c:pt idx="195">
                  <c:v>44221</c:v>
                </c:pt>
                <c:pt idx="196">
                  <c:v>44222</c:v>
                </c:pt>
                <c:pt idx="197">
                  <c:v>44223</c:v>
                </c:pt>
                <c:pt idx="198">
                  <c:v>44224</c:v>
                </c:pt>
                <c:pt idx="199">
                  <c:v>44225</c:v>
                </c:pt>
                <c:pt idx="200">
                  <c:v>44228</c:v>
                </c:pt>
                <c:pt idx="201">
                  <c:v>44229</c:v>
                </c:pt>
                <c:pt idx="202">
                  <c:v>44230</c:v>
                </c:pt>
                <c:pt idx="203">
                  <c:v>44231</c:v>
                </c:pt>
                <c:pt idx="204">
                  <c:v>44232</c:v>
                </c:pt>
                <c:pt idx="205">
                  <c:v>44235</c:v>
                </c:pt>
                <c:pt idx="206">
                  <c:v>44236</c:v>
                </c:pt>
                <c:pt idx="207">
                  <c:v>44237</c:v>
                </c:pt>
                <c:pt idx="208">
                  <c:v>44238</c:v>
                </c:pt>
                <c:pt idx="209">
                  <c:v>44239</c:v>
                </c:pt>
                <c:pt idx="210">
                  <c:v>44243</c:v>
                </c:pt>
                <c:pt idx="211">
                  <c:v>44244</c:v>
                </c:pt>
                <c:pt idx="212">
                  <c:v>44245</c:v>
                </c:pt>
                <c:pt idx="213">
                  <c:v>44246</c:v>
                </c:pt>
                <c:pt idx="214">
                  <c:v>44249</c:v>
                </c:pt>
                <c:pt idx="215">
                  <c:v>44250</c:v>
                </c:pt>
                <c:pt idx="216">
                  <c:v>44251</c:v>
                </c:pt>
                <c:pt idx="217">
                  <c:v>44252</c:v>
                </c:pt>
                <c:pt idx="218">
                  <c:v>44253</c:v>
                </c:pt>
                <c:pt idx="219">
                  <c:v>44256</c:v>
                </c:pt>
                <c:pt idx="220">
                  <c:v>44257</c:v>
                </c:pt>
                <c:pt idx="221">
                  <c:v>44258</c:v>
                </c:pt>
                <c:pt idx="222">
                  <c:v>44259</c:v>
                </c:pt>
                <c:pt idx="223">
                  <c:v>44260</c:v>
                </c:pt>
                <c:pt idx="224">
                  <c:v>44263</c:v>
                </c:pt>
                <c:pt idx="225">
                  <c:v>44264</c:v>
                </c:pt>
                <c:pt idx="226">
                  <c:v>44265</c:v>
                </c:pt>
                <c:pt idx="227">
                  <c:v>44266</c:v>
                </c:pt>
                <c:pt idx="228">
                  <c:v>44267</c:v>
                </c:pt>
                <c:pt idx="229">
                  <c:v>44270</c:v>
                </c:pt>
                <c:pt idx="230">
                  <c:v>44271</c:v>
                </c:pt>
                <c:pt idx="231">
                  <c:v>44272</c:v>
                </c:pt>
                <c:pt idx="232">
                  <c:v>44273</c:v>
                </c:pt>
                <c:pt idx="233">
                  <c:v>44274</c:v>
                </c:pt>
                <c:pt idx="234">
                  <c:v>44277</c:v>
                </c:pt>
                <c:pt idx="235">
                  <c:v>44278</c:v>
                </c:pt>
                <c:pt idx="236">
                  <c:v>44279</c:v>
                </c:pt>
                <c:pt idx="237">
                  <c:v>44280</c:v>
                </c:pt>
                <c:pt idx="238">
                  <c:v>44281</c:v>
                </c:pt>
                <c:pt idx="239">
                  <c:v>44284</c:v>
                </c:pt>
                <c:pt idx="240">
                  <c:v>44285</c:v>
                </c:pt>
                <c:pt idx="241">
                  <c:v>44286</c:v>
                </c:pt>
                <c:pt idx="242">
                  <c:v>44287</c:v>
                </c:pt>
                <c:pt idx="243">
                  <c:v>44292</c:v>
                </c:pt>
                <c:pt idx="244">
                  <c:v>44293</c:v>
                </c:pt>
                <c:pt idx="245">
                  <c:v>44294</c:v>
                </c:pt>
                <c:pt idx="246">
                  <c:v>44295</c:v>
                </c:pt>
                <c:pt idx="247">
                  <c:v>44298</c:v>
                </c:pt>
                <c:pt idx="248">
                  <c:v>44299</c:v>
                </c:pt>
                <c:pt idx="249">
                  <c:v>44300</c:v>
                </c:pt>
                <c:pt idx="250">
                  <c:v>44301</c:v>
                </c:pt>
                <c:pt idx="251">
                  <c:v>44302</c:v>
                </c:pt>
                <c:pt idx="252">
                  <c:v>44305</c:v>
                </c:pt>
                <c:pt idx="253">
                  <c:v>44306</c:v>
                </c:pt>
                <c:pt idx="254">
                  <c:v>44307</c:v>
                </c:pt>
                <c:pt idx="255">
                  <c:v>44308</c:v>
                </c:pt>
                <c:pt idx="256">
                  <c:v>44309</c:v>
                </c:pt>
                <c:pt idx="257">
                  <c:v>44312</c:v>
                </c:pt>
                <c:pt idx="258">
                  <c:v>44313</c:v>
                </c:pt>
                <c:pt idx="259">
                  <c:v>44314</c:v>
                </c:pt>
                <c:pt idx="260">
                  <c:v>44315</c:v>
                </c:pt>
                <c:pt idx="261">
                  <c:v>44316</c:v>
                </c:pt>
                <c:pt idx="262">
                  <c:v>44320</c:v>
                </c:pt>
                <c:pt idx="263">
                  <c:v>44321</c:v>
                </c:pt>
                <c:pt idx="264">
                  <c:v>44322</c:v>
                </c:pt>
                <c:pt idx="265">
                  <c:v>44323</c:v>
                </c:pt>
                <c:pt idx="266">
                  <c:v>44326</c:v>
                </c:pt>
                <c:pt idx="267">
                  <c:v>44327</c:v>
                </c:pt>
                <c:pt idx="268">
                  <c:v>44328</c:v>
                </c:pt>
                <c:pt idx="269">
                  <c:v>44329</c:v>
                </c:pt>
                <c:pt idx="270">
                  <c:v>44330</c:v>
                </c:pt>
                <c:pt idx="271">
                  <c:v>44333</c:v>
                </c:pt>
                <c:pt idx="272">
                  <c:v>44334</c:v>
                </c:pt>
                <c:pt idx="273">
                  <c:v>44335</c:v>
                </c:pt>
                <c:pt idx="274">
                  <c:v>44336</c:v>
                </c:pt>
                <c:pt idx="275">
                  <c:v>44337</c:v>
                </c:pt>
                <c:pt idx="276">
                  <c:v>44340</c:v>
                </c:pt>
                <c:pt idx="277">
                  <c:v>44341</c:v>
                </c:pt>
                <c:pt idx="278">
                  <c:v>44342</c:v>
                </c:pt>
                <c:pt idx="279">
                  <c:v>44343</c:v>
                </c:pt>
                <c:pt idx="280">
                  <c:v>44344</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44383</c:v>
                </c:pt>
                <c:pt idx="306">
                  <c:v>44384</c:v>
                </c:pt>
                <c:pt idx="307">
                  <c:v>44385</c:v>
                </c:pt>
                <c:pt idx="308">
                  <c:v>44386</c:v>
                </c:pt>
                <c:pt idx="309">
                  <c:v>44389</c:v>
                </c:pt>
                <c:pt idx="310">
                  <c:v>44390</c:v>
                </c:pt>
                <c:pt idx="311">
                  <c:v>44391</c:v>
                </c:pt>
                <c:pt idx="312">
                  <c:v>44392</c:v>
                </c:pt>
                <c:pt idx="313">
                  <c:v>44393</c:v>
                </c:pt>
                <c:pt idx="314">
                  <c:v>44396</c:v>
                </c:pt>
                <c:pt idx="315">
                  <c:v>44397</c:v>
                </c:pt>
                <c:pt idx="316">
                  <c:v>44398</c:v>
                </c:pt>
                <c:pt idx="317">
                  <c:v>44399</c:v>
                </c:pt>
                <c:pt idx="318">
                  <c:v>44400</c:v>
                </c:pt>
                <c:pt idx="319">
                  <c:v>44403</c:v>
                </c:pt>
                <c:pt idx="320">
                  <c:v>44404</c:v>
                </c:pt>
                <c:pt idx="321">
                  <c:v>44405</c:v>
                </c:pt>
                <c:pt idx="322">
                  <c:v>44406</c:v>
                </c:pt>
                <c:pt idx="323">
                  <c:v>44407</c:v>
                </c:pt>
                <c:pt idx="324">
                  <c:v>44410</c:v>
                </c:pt>
                <c:pt idx="325">
                  <c:v>44411</c:v>
                </c:pt>
                <c:pt idx="326">
                  <c:v>44412</c:v>
                </c:pt>
                <c:pt idx="327">
                  <c:v>44413</c:v>
                </c:pt>
                <c:pt idx="328">
                  <c:v>44414</c:v>
                </c:pt>
                <c:pt idx="329">
                  <c:v>44417</c:v>
                </c:pt>
                <c:pt idx="330">
                  <c:v>44418</c:v>
                </c:pt>
                <c:pt idx="331">
                  <c:v>44419</c:v>
                </c:pt>
                <c:pt idx="332">
                  <c:v>44420</c:v>
                </c:pt>
                <c:pt idx="333">
                  <c:v>44421</c:v>
                </c:pt>
                <c:pt idx="334">
                  <c:v>44424</c:v>
                </c:pt>
                <c:pt idx="335">
                  <c:v>44425</c:v>
                </c:pt>
                <c:pt idx="336">
                  <c:v>44426</c:v>
                </c:pt>
                <c:pt idx="337">
                  <c:v>44427</c:v>
                </c:pt>
                <c:pt idx="338">
                  <c:v>44428</c:v>
                </c:pt>
                <c:pt idx="339">
                  <c:v>44431</c:v>
                </c:pt>
                <c:pt idx="340">
                  <c:v>44432</c:v>
                </c:pt>
                <c:pt idx="341">
                  <c:v>44433</c:v>
                </c:pt>
                <c:pt idx="342">
                  <c:v>44434</c:v>
                </c:pt>
                <c:pt idx="343">
                  <c:v>44435</c:v>
                </c:pt>
                <c:pt idx="344">
                  <c:v>44439</c:v>
                </c:pt>
                <c:pt idx="345">
                  <c:v>44440</c:v>
                </c:pt>
                <c:pt idx="346">
                  <c:v>44441</c:v>
                </c:pt>
                <c:pt idx="347">
                  <c:v>44442</c:v>
                </c:pt>
                <c:pt idx="348">
                  <c:v>44446</c:v>
                </c:pt>
                <c:pt idx="349">
                  <c:v>44447</c:v>
                </c:pt>
                <c:pt idx="350">
                  <c:v>44448</c:v>
                </c:pt>
                <c:pt idx="351">
                  <c:v>44449</c:v>
                </c:pt>
                <c:pt idx="352">
                  <c:v>44452</c:v>
                </c:pt>
                <c:pt idx="353">
                  <c:v>44453</c:v>
                </c:pt>
                <c:pt idx="354">
                  <c:v>44454</c:v>
                </c:pt>
                <c:pt idx="355">
                  <c:v>44455</c:v>
                </c:pt>
                <c:pt idx="356">
                  <c:v>44456</c:v>
                </c:pt>
                <c:pt idx="357">
                  <c:v>44459</c:v>
                </c:pt>
                <c:pt idx="358">
                  <c:v>44460</c:v>
                </c:pt>
                <c:pt idx="359">
                  <c:v>44461</c:v>
                </c:pt>
                <c:pt idx="360">
                  <c:v>44462</c:v>
                </c:pt>
                <c:pt idx="361">
                  <c:v>44463</c:v>
                </c:pt>
                <c:pt idx="362">
                  <c:v>44466</c:v>
                </c:pt>
                <c:pt idx="363">
                  <c:v>44467</c:v>
                </c:pt>
                <c:pt idx="364">
                  <c:v>44468</c:v>
                </c:pt>
                <c:pt idx="365">
                  <c:v>44469</c:v>
                </c:pt>
                <c:pt idx="366">
                  <c:v>44470</c:v>
                </c:pt>
                <c:pt idx="367">
                  <c:v>44473</c:v>
                </c:pt>
                <c:pt idx="368">
                  <c:v>44474</c:v>
                </c:pt>
                <c:pt idx="369">
                  <c:v>44475</c:v>
                </c:pt>
                <c:pt idx="370">
                  <c:v>44476</c:v>
                </c:pt>
                <c:pt idx="371">
                  <c:v>44477</c:v>
                </c:pt>
                <c:pt idx="372">
                  <c:v>44481</c:v>
                </c:pt>
                <c:pt idx="373">
                  <c:v>44482</c:v>
                </c:pt>
                <c:pt idx="374">
                  <c:v>44483</c:v>
                </c:pt>
                <c:pt idx="375">
                  <c:v>44484</c:v>
                </c:pt>
                <c:pt idx="376">
                  <c:v>44487</c:v>
                </c:pt>
                <c:pt idx="377">
                  <c:v>44488</c:v>
                </c:pt>
                <c:pt idx="378">
                  <c:v>44489</c:v>
                </c:pt>
                <c:pt idx="379">
                  <c:v>44490</c:v>
                </c:pt>
                <c:pt idx="380">
                  <c:v>44491</c:v>
                </c:pt>
                <c:pt idx="381">
                  <c:v>44494</c:v>
                </c:pt>
                <c:pt idx="382">
                  <c:v>44495</c:v>
                </c:pt>
                <c:pt idx="383">
                  <c:v>44496</c:v>
                </c:pt>
                <c:pt idx="384">
                  <c:v>44497</c:v>
                </c:pt>
                <c:pt idx="385">
                  <c:v>44498</c:v>
                </c:pt>
                <c:pt idx="386">
                  <c:v>44501</c:v>
                </c:pt>
                <c:pt idx="387">
                  <c:v>44502</c:v>
                </c:pt>
                <c:pt idx="388">
                  <c:v>44503</c:v>
                </c:pt>
                <c:pt idx="389">
                  <c:v>44504</c:v>
                </c:pt>
                <c:pt idx="390">
                  <c:v>44505</c:v>
                </c:pt>
                <c:pt idx="391">
                  <c:v>44508</c:v>
                </c:pt>
                <c:pt idx="392">
                  <c:v>44509</c:v>
                </c:pt>
                <c:pt idx="393">
                  <c:v>44510</c:v>
                </c:pt>
                <c:pt idx="394">
                  <c:v>44512</c:v>
                </c:pt>
                <c:pt idx="395">
                  <c:v>44515</c:v>
                </c:pt>
                <c:pt idx="396">
                  <c:v>44516</c:v>
                </c:pt>
                <c:pt idx="397">
                  <c:v>44517</c:v>
                </c:pt>
                <c:pt idx="398">
                  <c:v>44518</c:v>
                </c:pt>
                <c:pt idx="399">
                  <c:v>44519</c:v>
                </c:pt>
                <c:pt idx="400">
                  <c:v>44522</c:v>
                </c:pt>
                <c:pt idx="401">
                  <c:v>44523</c:v>
                </c:pt>
                <c:pt idx="402">
                  <c:v>44524</c:v>
                </c:pt>
                <c:pt idx="403">
                  <c:v>44526</c:v>
                </c:pt>
                <c:pt idx="404">
                  <c:v>44529</c:v>
                </c:pt>
                <c:pt idx="405">
                  <c:v>44530</c:v>
                </c:pt>
                <c:pt idx="406">
                  <c:v>44531</c:v>
                </c:pt>
                <c:pt idx="407">
                  <c:v>44532</c:v>
                </c:pt>
                <c:pt idx="408">
                  <c:v>44533</c:v>
                </c:pt>
                <c:pt idx="409">
                  <c:v>44536</c:v>
                </c:pt>
                <c:pt idx="410">
                  <c:v>44537</c:v>
                </c:pt>
                <c:pt idx="411">
                  <c:v>44538</c:v>
                </c:pt>
                <c:pt idx="412">
                  <c:v>44539</c:v>
                </c:pt>
                <c:pt idx="413">
                  <c:v>44540</c:v>
                </c:pt>
                <c:pt idx="414">
                  <c:v>44543</c:v>
                </c:pt>
                <c:pt idx="415">
                  <c:v>44544</c:v>
                </c:pt>
                <c:pt idx="416">
                  <c:v>44545</c:v>
                </c:pt>
                <c:pt idx="417">
                  <c:v>44546</c:v>
                </c:pt>
                <c:pt idx="418">
                  <c:v>44547</c:v>
                </c:pt>
                <c:pt idx="419">
                  <c:v>44550</c:v>
                </c:pt>
                <c:pt idx="420">
                  <c:v>44551</c:v>
                </c:pt>
                <c:pt idx="421">
                  <c:v>44552</c:v>
                </c:pt>
                <c:pt idx="422">
                  <c:v>44553</c:v>
                </c:pt>
                <c:pt idx="423">
                  <c:v>44559</c:v>
                </c:pt>
                <c:pt idx="424">
                  <c:v>44560</c:v>
                </c:pt>
                <c:pt idx="425">
                  <c:v>44561</c:v>
                </c:pt>
                <c:pt idx="426">
                  <c:v>44565</c:v>
                </c:pt>
                <c:pt idx="427">
                  <c:v>44566</c:v>
                </c:pt>
                <c:pt idx="428">
                  <c:v>44567</c:v>
                </c:pt>
                <c:pt idx="429">
                  <c:v>44568</c:v>
                </c:pt>
                <c:pt idx="430">
                  <c:v>44571</c:v>
                </c:pt>
                <c:pt idx="431">
                  <c:v>44572</c:v>
                </c:pt>
                <c:pt idx="432">
                  <c:v>44573</c:v>
                </c:pt>
                <c:pt idx="433">
                  <c:v>44574</c:v>
                </c:pt>
                <c:pt idx="434">
                  <c:v>44575</c:v>
                </c:pt>
                <c:pt idx="435">
                  <c:v>44579</c:v>
                </c:pt>
                <c:pt idx="436">
                  <c:v>44580</c:v>
                </c:pt>
                <c:pt idx="437">
                  <c:v>44581</c:v>
                </c:pt>
                <c:pt idx="438">
                  <c:v>44582</c:v>
                </c:pt>
                <c:pt idx="439">
                  <c:v>44585</c:v>
                </c:pt>
                <c:pt idx="440">
                  <c:v>44586</c:v>
                </c:pt>
                <c:pt idx="441">
                  <c:v>44587</c:v>
                </c:pt>
                <c:pt idx="442">
                  <c:v>44588</c:v>
                </c:pt>
                <c:pt idx="443">
                  <c:v>44589</c:v>
                </c:pt>
                <c:pt idx="444">
                  <c:v>44592</c:v>
                </c:pt>
                <c:pt idx="445">
                  <c:v>44593</c:v>
                </c:pt>
                <c:pt idx="446">
                  <c:v>44594</c:v>
                </c:pt>
                <c:pt idx="447">
                  <c:v>44595</c:v>
                </c:pt>
                <c:pt idx="448">
                  <c:v>44596</c:v>
                </c:pt>
                <c:pt idx="449">
                  <c:v>44599</c:v>
                </c:pt>
                <c:pt idx="450">
                  <c:v>44600</c:v>
                </c:pt>
                <c:pt idx="451">
                  <c:v>44601</c:v>
                </c:pt>
                <c:pt idx="452">
                  <c:v>44602</c:v>
                </c:pt>
                <c:pt idx="453">
                  <c:v>44603</c:v>
                </c:pt>
                <c:pt idx="454">
                  <c:v>44606</c:v>
                </c:pt>
                <c:pt idx="455">
                  <c:v>44607</c:v>
                </c:pt>
                <c:pt idx="456">
                  <c:v>44608</c:v>
                </c:pt>
                <c:pt idx="457">
                  <c:v>44609</c:v>
                </c:pt>
                <c:pt idx="458">
                  <c:v>44610</c:v>
                </c:pt>
                <c:pt idx="459">
                  <c:v>44614</c:v>
                </c:pt>
                <c:pt idx="460">
                  <c:v>44615</c:v>
                </c:pt>
                <c:pt idx="461">
                  <c:v>44616</c:v>
                </c:pt>
                <c:pt idx="462">
                  <c:v>44617</c:v>
                </c:pt>
                <c:pt idx="463">
                  <c:v>44620</c:v>
                </c:pt>
                <c:pt idx="464">
                  <c:v>44621</c:v>
                </c:pt>
                <c:pt idx="465">
                  <c:v>44622</c:v>
                </c:pt>
                <c:pt idx="466">
                  <c:v>44623</c:v>
                </c:pt>
                <c:pt idx="467">
                  <c:v>44624</c:v>
                </c:pt>
                <c:pt idx="468">
                  <c:v>44627</c:v>
                </c:pt>
                <c:pt idx="469">
                  <c:v>44628</c:v>
                </c:pt>
                <c:pt idx="470">
                  <c:v>44629</c:v>
                </c:pt>
                <c:pt idx="471">
                  <c:v>44630</c:v>
                </c:pt>
                <c:pt idx="472">
                  <c:v>44631</c:v>
                </c:pt>
                <c:pt idx="473">
                  <c:v>44634</c:v>
                </c:pt>
                <c:pt idx="474">
                  <c:v>44635</c:v>
                </c:pt>
                <c:pt idx="475">
                  <c:v>44636</c:v>
                </c:pt>
                <c:pt idx="476">
                  <c:v>44637</c:v>
                </c:pt>
                <c:pt idx="477">
                  <c:v>44638</c:v>
                </c:pt>
                <c:pt idx="478">
                  <c:v>44641</c:v>
                </c:pt>
                <c:pt idx="479">
                  <c:v>44642</c:v>
                </c:pt>
                <c:pt idx="480">
                  <c:v>44643</c:v>
                </c:pt>
                <c:pt idx="481">
                  <c:v>44644</c:v>
                </c:pt>
                <c:pt idx="482">
                  <c:v>44645</c:v>
                </c:pt>
                <c:pt idx="483">
                  <c:v>44648</c:v>
                </c:pt>
                <c:pt idx="484">
                  <c:v>44649</c:v>
                </c:pt>
                <c:pt idx="485">
                  <c:v>44650</c:v>
                </c:pt>
                <c:pt idx="486">
                  <c:v>44651</c:v>
                </c:pt>
                <c:pt idx="487">
                  <c:v>44652</c:v>
                </c:pt>
                <c:pt idx="488">
                  <c:v>44655</c:v>
                </c:pt>
                <c:pt idx="489">
                  <c:v>44656</c:v>
                </c:pt>
                <c:pt idx="490">
                  <c:v>44657</c:v>
                </c:pt>
                <c:pt idx="491">
                  <c:v>44658</c:v>
                </c:pt>
                <c:pt idx="492">
                  <c:v>44659</c:v>
                </c:pt>
                <c:pt idx="493">
                  <c:v>44662</c:v>
                </c:pt>
                <c:pt idx="494">
                  <c:v>44663</c:v>
                </c:pt>
                <c:pt idx="495">
                  <c:v>44664</c:v>
                </c:pt>
                <c:pt idx="496">
                  <c:v>44665</c:v>
                </c:pt>
                <c:pt idx="497">
                  <c:v>44670</c:v>
                </c:pt>
                <c:pt idx="498">
                  <c:v>44671</c:v>
                </c:pt>
                <c:pt idx="499">
                  <c:v>44672</c:v>
                </c:pt>
                <c:pt idx="500">
                  <c:v>44673</c:v>
                </c:pt>
                <c:pt idx="501">
                  <c:v>44676</c:v>
                </c:pt>
                <c:pt idx="502">
                  <c:v>44677</c:v>
                </c:pt>
                <c:pt idx="503">
                  <c:v>44678</c:v>
                </c:pt>
                <c:pt idx="504">
                  <c:v>44679</c:v>
                </c:pt>
                <c:pt idx="505">
                  <c:v>44680</c:v>
                </c:pt>
                <c:pt idx="506">
                  <c:v>44684</c:v>
                </c:pt>
                <c:pt idx="507">
                  <c:v>44685</c:v>
                </c:pt>
                <c:pt idx="508">
                  <c:v>44686</c:v>
                </c:pt>
                <c:pt idx="509">
                  <c:v>44687</c:v>
                </c:pt>
                <c:pt idx="510">
                  <c:v>44690</c:v>
                </c:pt>
                <c:pt idx="511">
                  <c:v>44691</c:v>
                </c:pt>
                <c:pt idx="512">
                  <c:v>44692</c:v>
                </c:pt>
                <c:pt idx="513">
                  <c:v>44693</c:v>
                </c:pt>
                <c:pt idx="514">
                  <c:v>44694</c:v>
                </c:pt>
                <c:pt idx="515">
                  <c:v>44697</c:v>
                </c:pt>
                <c:pt idx="516">
                  <c:v>44698</c:v>
                </c:pt>
                <c:pt idx="517">
                  <c:v>44699</c:v>
                </c:pt>
                <c:pt idx="518">
                  <c:v>44700</c:v>
                </c:pt>
                <c:pt idx="519">
                  <c:v>44701</c:v>
                </c:pt>
                <c:pt idx="520">
                  <c:v>44704</c:v>
                </c:pt>
                <c:pt idx="521">
                  <c:v>44705</c:v>
                </c:pt>
                <c:pt idx="522">
                  <c:v>44706</c:v>
                </c:pt>
                <c:pt idx="523">
                  <c:v>44707</c:v>
                </c:pt>
                <c:pt idx="524">
                  <c:v>44708</c:v>
                </c:pt>
                <c:pt idx="525">
                  <c:v>44712</c:v>
                </c:pt>
                <c:pt idx="526">
                  <c:v>44713</c:v>
                </c:pt>
                <c:pt idx="527">
                  <c:v>44714</c:v>
                </c:pt>
                <c:pt idx="528">
                  <c:v>44718</c:v>
                </c:pt>
                <c:pt idx="529">
                  <c:v>44719</c:v>
                </c:pt>
                <c:pt idx="530">
                  <c:v>44720</c:v>
                </c:pt>
                <c:pt idx="531">
                  <c:v>44721</c:v>
                </c:pt>
                <c:pt idx="532">
                  <c:v>44722</c:v>
                </c:pt>
                <c:pt idx="533">
                  <c:v>44725</c:v>
                </c:pt>
                <c:pt idx="534">
                  <c:v>44726</c:v>
                </c:pt>
                <c:pt idx="535">
                  <c:v>44727</c:v>
                </c:pt>
                <c:pt idx="536">
                  <c:v>44728</c:v>
                </c:pt>
                <c:pt idx="537">
                  <c:v>44729</c:v>
                </c:pt>
                <c:pt idx="538">
                  <c:v>44733</c:v>
                </c:pt>
                <c:pt idx="539">
                  <c:v>44734</c:v>
                </c:pt>
                <c:pt idx="540">
                  <c:v>44735</c:v>
                </c:pt>
                <c:pt idx="541">
                  <c:v>44736</c:v>
                </c:pt>
                <c:pt idx="542">
                  <c:v>44739</c:v>
                </c:pt>
                <c:pt idx="543">
                  <c:v>44740</c:v>
                </c:pt>
                <c:pt idx="544">
                  <c:v>44741</c:v>
                </c:pt>
                <c:pt idx="545">
                  <c:v>44742</c:v>
                </c:pt>
                <c:pt idx="546">
                  <c:v>44743</c:v>
                </c:pt>
                <c:pt idx="547">
                  <c:v>44747</c:v>
                </c:pt>
                <c:pt idx="548">
                  <c:v>44748</c:v>
                </c:pt>
                <c:pt idx="549">
                  <c:v>44749</c:v>
                </c:pt>
                <c:pt idx="550">
                  <c:v>44750</c:v>
                </c:pt>
                <c:pt idx="551">
                  <c:v>44753</c:v>
                </c:pt>
                <c:pt idx="552">
                  <c:v>44754</c:v>
                </c:pt>
                <c:pt idx="553">
                  <c:v>44755</c:v>
                </c:pt>
                <c:pt idx="554">
                  <c:v>44756</c:v>
                </c:pt>
                <c:pt idx="555">
                  <c:v>44757</c:v>
                </c:pt>
                <c:pt idx="556">
                  <c:v>44760</c:v>
                </c:pt>
                <c:pt idx="557">
                  <c:v>44761</c:v>
                </c:pt>
                <c:pt idx="558">
                  <c:v>44762</c:v>
                </c:pt>
                <c:pt idx="559">
                  <c:v>44763</c:v>
                </c:pt>
                <c:pt idx="560">
                  <c:v>44764</c:v>
                </c:pt>
                <c:pt idx="561">
                  <c:v>44767</c:v>
                </c:pt>
                <c:pt idx="562">
                  <c:v>44768</c:v>
                </c:pt>
                <c:pt idx="563">
                  <c:v>44769</c:v>
                </c:pt>
                <c:pt idx="564">
                  <c:v>44770</c:v>
                </c:pt>
                <c:pt idx="565">
                  <c:v>44771</c:v>
                </c:pt>
                <c:pt idx="566">
                  <c:v>44774</c:v>
                </c:pt>
                <c:pt idx="567">
                  <c:v>44775</c:v>
                </c:pt>
                <c:pt idx="568">
                  <c:v>44776</c:v>
                </c:pt>
                <c:pt idx="569">
                  <c:v>44777</c:v>
                </c:pt>
                <c:pt idx="570">
                  <c:v>44778</c:v>
                </c:pt>
                <c:pt idx="571">
                  <c:v>44781</c:v>
                </c:pt>
                <c:pt idx="572">
                  <c:v>44782</c:v>
                </c:pt>
                <c:pt idx="573">
                  <c:v>44783</c:v>
                </c:pt>
                <c:pt idx="574">
                  <c:v>44784</c:v>
                </c:pt>
                <c:pt idx="575">
                  <c:v>44785</c:v>
                </c:pt>
                <c:pt idx="576">
                  <c:v>44788</c:v>
                </c:pt>
                <c:pt idx="577">
                  <c:v>44789</c:v>
                </c:pt>
                <c:pt idx="578">
                  <c:v>44790</c:v>
                </c:pt>
                <c:pt idx="579">
                  <c:v>44791</c:v>
                </c:pt>
                <c:pt idx="580">
                  <c:v>44792</c:v>
                </c:pt>
                <c:pt idx="581">
                  <c:v>44795</c:v>
                </c:pt>
                <c:pt idx="582">
                  <c:v>44796</c:v>
                </c:pt>
                <c:pt idx="583">
                  <c:v>44797</c:v>
                </c:pt>
                <c:pt idx="584">
                  <c:v>44798</c:v>
                </c:pt>
                <c:pt idx="585">
                  <c:v>44799</c:v>
                </c:pt>
                <c:pt idx="586">
                  <c:v>44803</c:v>
                </c:pt>
                <c:pt idx="587">
                  <c:v>44804</c:v>
                </c:pt>
                <c:pt idx="588">
                  <c:v>44805</c:v>
                </c:pt>
                <c:pt idx="589">
                  <c:v>44806</c:v>
                </c:pt>
                <c:pt idx="590">
                  <c:v>44810</c:v>
                </c:pt>
                <c:pt idx="591">
                  <c:v>44811</c:v>
                </c:pt>
                <c:pt idx="592">
                  <c:v>44812</c:v>
                </c:pt>
                <c:pt idx="593">
                  <c:v>44813</c:v>
                </c:pt>
                <c:pt idx="594">
                  <c:v>44816</c:v>
                </c:pt>
                <c:pt idx="595">
                  <c:v>44817</c:v>
                </c:pt>
                <c:pt idx="596">
                  <c:v>44818</c:v>
                </c:pt>
                <c:pt idx="597">
                  <c:v>44819</c:v>
                </c:pt>
                <c:pt idx="598">
                  <c:v>44820</c:v>
                </c:pt>
                <c:pt idx="599">
                  <c:v>44824</c:v>
                </c:pt>
                <c:pt idx="600">
                  <c:v>44825</c:v>
                </c:pt>
                <c:pt idx="601">
                  <c:v>44826</c:v>
                </c:pt>
                <c:pt idx="602">
                  <c:v>44827</c:v>
                </c:pt>
                <c:pt idx="603">
                  <c:v>44830</c:v>
                </c:pt>
                <c:pt idx="604">
                  <c:v>44831</c:v>
                </c:pt>
                <c:pt idx="605">
                  <c:v>44832</c:v>
                </c:pt>
                <c:pt idx="606">
                  <c:v>44833</c:v>
                </c:pt>
                <c:pt idx="607">
                  <c:v>44834</c:v>
                </c:pt>
                <c:pt idx="608">
                  <c:v>44837</c:v>
                </c:pt>
                <c:pt idx="609">
                  <c:v>44838</c:v>
                </c:pt>
                <c:pt idx="610">
                  <c:v>44839</c:v>
                </c:pt>
                <c:pt idx="611">
                  <c:v>44840</c:v>
                </c:pt>
                <c:pt idx="612">
                  <c:v>44841</c:v>
                </c:pt>
                <c:pt idx="613">
                  <c:v>44845</c:v>
                </c:pt>
                <c:pt idx="614">
                  <c:v>44846</c:v>
                </c:pt>
                <c:pt idx="615">
                  <c:v>44847</c:v>
                </c:pt>
                <c:pt idx="616">
                  <c:v>44848</c:v>
                </c:pt>
                <c:pt idx="617">
                  <c:v>44851</c:v>
                </c:pt>
                <c:pt idx="618">
                  <c:v>44852</c:v>
                </c:pt>
                <c:pt idx="619">
                  <c:v>44853</c:v>
                </c:pt>
                <c:pt idx="620">
                  <c:v>44854</c:v>
                </c:pt>
                <c:pt idx="621">
                  <c:v>44855</c:v>
                </c:pt>
                <c:pt idx="622">
                  <c:v>44858</c:v>
                </c:pt>
                <c:pt idx="623">
                  <c:v>44859</c:v>
                </c:pt>
                <c:pt idx="624">
                  <c:v>44860</c:v>
                </c:pt>
                <c:pt idx="625">
                  <c:v>44861</c:v>
                </c:pt>
                <c:pt idx="626">
                  <c:v>44862</c:v>
                </c:pt>
                <c:pt idx="627">
                  <c:v>44865</c:v>
                </c:pt>
                <c:pt idx="628">
                  <c:v>44866</c:v>
                </c:pt>
                <c:pt idx="629">
                  <c:v>44867</c:v>
                </c:pt>
                <c:pt idx="630">
                  <c:v>44868</c:v>
                </c:pt>
                <c:pt idx="631">
                  <c:v>44869</c:v>
                </c:pt>
                <c:pt idx="632">
                  <c:v>44872</c:v>
                </c:pt>
                <c:pt idx="633">
                  <c:v>44873</c:v>
                </c:pt>
                <c:pt idx="634">
                  <c:v>44874</c:v>
                </c:pt>
                <c:pt idx="635">
                  <c:v>44875</c:v>
                </c:pt>
                <c:pt idx="636">
                  <c:v>44879</c:v>
                </c:pt>
                <c:pt idx="637">
                  <c:v>44880</c:v>
                </c:pt>
                <c:pt idx="638">
                  <c:v>44881</c:v>
                </c:pt>
                <c:pt idx="639">
                  <c:v>44882</c:v>
                </c:pt>
                <c:pt idx="640">
                  <c:v>44883</c:v>
                </c:pt>
                <c:pt idx="641">
                  <c:v>44886</c:v>
                </c:pt>
                <c:pt idx="642">
                  <c:v>44887</c:v>
                </c:pt>
                <c:pt idx="643">
                  <c:v>44888</c:v>
                </c:pt>
                <c:pt idx="644">
                  <c:v>44890</c:v>
                </c:pt>
                <c:pt idx="645">
                  <c:v>44893</c:v>
                </c:pt>
                <c:pt idx="646">
                  <c:v>44894</c:v>
                </c:pt>
                <c:pt idx="647">
                  <c:v>44895</c:v>
                </c:pt>
                <c:pt idx="648">
                  <c:v>44896</c:v>
                </c:pt>
                <c:pt idx="649">
                  <c:v>44897</c:v>
                </c:pt>
                <c:pt idx="650">
                  <c:v>44900</c:v>
                </c:pt>
                <c:pt idx="651">
                  <c:v>44901</c:v>
                </c:pt>
                <c:pt idx="652">
                  <c:v>44902</c:v>
                </c:pt>
                <c:pt idx="653">
                  <c:v>44903</c:v>
                </c:pt>
                <c:pt idx="654">
                  <c:v>44904</c:v>
                </c:pt>
                <c:pt idx="655">
                  <c:v>44907</c:v>
                </c:pt>
                <c:pt idx="656">
                  <c:v>44908</c:v>
                </c:pt>
                <c:pt idx="657">
                  <c:v>44909</c:v>
                </c:pt>
                <c:pt idx="658">
                  <c:v>44910</c:v>
                </c:pt>
                <c:pt idx="659">
                  <c:v>44911</c:v>
                </c:pt>
                <c:pt idx="660">
                  <c:v>44914</c:v>
                </c:pt>
                <c:pt idx="661">
                  <c:v>44915</c:v>
                </c:pt>
                <c:pt idx="662">
                  <c:v>44916</c:v>
                </c:pt>
                <c:pt idx="663">
                  <c:v>44917</c:v>
                </c:pt>
                <c:pt idx="664">
                  <c:v>44918</c:v>
                </c:pt>
                <c:pt idx="665">
                  <c:v>44923</c:v>
                </c:pt>
                <c:pt idx="666">
                  <c:v>44924</c:v>
                </c:pt>
                <c:pt idx="667">
                  <c:v>44925</c:v>
                </c:pt>
                <c:pt idx="668">
                  <c:v>44929</c:v>
                </c:pt>
                <c:pt idx="669">
                  <c:v>44930</c:v>
                </c:pt>
                <c:pt idx="670">
                  <c:v>44931</c:v>
                </c:pt>
                <c:pt idx="671">
                  <c:v>44932</c:v>
                </c:pt>
                <c:pt idx="672">
                  <c:v>44935</c:v>
                </c:pt>
                <c:pt idx="673">
                  <c:v>44936</c:v>
                </c:pt>
                <c:pt idx="674">
                  <c:v>44937</c:v>
                </c:pt>
                <c:pt idx="675">
                  <c:v>44938</c:v>
                </c:pt>
                <c:pt idx="676">
                  <c:v>44939</c:v>
                </c:pt>
                <c:pt idx="677">
                  <c:v>44943</c:v>
                </c:pt>
                <c:pt idx="678">
                  <c:v>44944</c:v>
                </c:pt>
                <c:pt idx="679">
                  <c:v>44945</c:v>
                </c:pt>
                <c:pt idx="680">
                  <c:v>44946</c:v>
                </c:pt>
                <c:pt idx="681">
                  <c:v>44949</c:v>
                </c:pt>
                <c:pt idx="682">
                  <c:v>44950</c:v>
                </c:pt>
                <c:pt idx="683">
                  <c:v>44951</c:v>
                </c:pt>
                <c:pt idx="684">
                  <c:v>44952</c:v>
                </c:pt>
                <c:pt idx="685">
                  <c:v>44953</c:v>
                </c:pt>
                <c:pt idx="686">
                  <c:v>44956</c:v>
                </c:pt>
                <c:pt idx="687">
                  <c:v>44957</c:v>
                </c:pt>
                <c:pt idx="688">
                  <c:v>44958</c:v>
                </c:pt>
                <c:pt idx="689">
                  <c:v>44959</c:v>
                </c:pt>
                <c:pt idx="690">
                  <c:v>44960</c:v>
                </c:pt>
                <c:pt idx="691">
                  <c:v>44963</c:v>
                </c:pt>
                <c:pt idx="692">
                  <c:v>44964</c:v>
                </c:pt>
                <c:pt idx="693">
                  <c:v>44965</c:v>
                </c:pt>
                <c:pt idx="694">
                  <c:v>44966</c:v>
                </c:pt>
                <c:pt idx="695">
                  <c:v>44967</c:v>
                </c:pt>
                <c:pt idx="696">
                  <c:v>44970</c:v>
                </c:pt>
                <c:pt idx="697">
                  <c:v>44971</c:v>
                </c:pt>
                <c:pt idx="698">
                  <c:v>44972</c:v>
                </c:pt>
                <c:pt idx="699">
                  <c:v>44973</c:v>
                </c:pt>
                <c:pt idx="700">
                  <c:v>44974</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45027</c:v>
                </c:pt>
                <c:pt idx="735">
                  <c:v>45028</c:v>
                </c:pt>
                <c:pt idx="736">
                  <c:v>45029</c:v>
                </c:pt>
                <c:pt idx="737">
                  <c:v>45030</c:v>
                </c:pt>
                <c:pt idx="738">
                  <c:v>45033</c:v>
                </c:pt>
                <c:pt idx="739">
                  <c:v>45034</c:v>
                </c:pt>
                <c:pt idx="740">
                  <c:v>45035</c:v>
                </c:pt>
                <c:pt idx="741">
                  <c:v>45036</c:v>
                </c:pt>
                <c:pt idx="742">
                  <c:v>45037</c:v>
                </c:pt>
                <c:pt idx="743">
                  <c:v>45040</c:v>
                </c:pt>
                <c:pt idx="744">
                  <c:v>45041</c:v>
                </c:pt>
                <c:pt idx="745">
                  <c:v>45042</c:v>
                </c:pt>
                <c:pt idx="746">
                  <c:v>45043</c:v>
                </c:pt>
                <c:pt idx="747">
                  <c:v>45044</c:v>
                </c:pt>
                <c:pt idx="748">
                  <c:v>45048</c:v>
                </c:pt>
                <c:pt idx="749">
                  <c:v>45049</c:v>
                </c:pt>
                <c:pt idx="750">
                  <c:v>45050</c:v>
                </c:pt>
                <c:pt idx="751">
                  <c:v>45051</c:v>
                </c:pt>
                <c:pt idx="752">
                  <c:v>45055</c:v>
                </c:pt>
                <c:pt idx="753">
                  <c:v>45056</c:v>
                </c:pt>
                <c:pt idx="754">
                  <c:v>45057</c:v>
                </c:pt>
                <c:pt idx="755">
                  <c:v>45058</c:v>
                </c:pt>
                <c:pt idx="756">
                  <c:v>45061</c:v>
                </c:pt>
                <c:pt idx="757">
                  <c:v>45062</c:v>
                </c:pt>
                <c:pt idx="758">
                  <c:v>45063</c:v>
                </c:pt>
                <c:pt idx="759">
                  <c:v>45064</c:v>
                </c:pt>
                <c:pt idx="760">
                  <c:v>45065</c:v>
                </c:pt>
                <c:pt idx="761">
                  <c:v>45068</c:v>
                </c:pt>
                <c:pt idx="762">
                  <c:v>45069</c:v>
                </c:pt>
                <c:pt idx="763">
                  <c:v>45070</c:v>
                </c:pt>
                <c:pt idx="764">
                  <c:v>45071</c:v>
                </c:pt>
                <c:pt idx="765">
                  <c:v>45072</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45097</c:v>
                </c:pt>
                <c:pt idx="781">
                  <c:v>45098</c:v>
                </c:pt>
                <c:pt idx="782">
                  <c:v>45099</c:v>
                </c:pt>
                <c:pt idx="783">
                  <c:v>45100</c:v>
                </c:pt>
                <c:pt idx="784">
                  <c:v>45103</c:v>
                </c:pt>
                <c:pt idx="785">
                  <c:v>45104</c:v>
                </c:pt>
                <c:pt idx="786">
                  <c:v>45105</c:v>
                </c:pt>
                <c:pt idx="787">
                  <c:v>45106</c:v>
                </c:pt>
                <c:pt idx="788">
                  <c:v>45107</c:v>
                </c:pt>
                <c:pt idx="789">
                  <c:v>45110</c:v>
                </c:pt>
                <c:pt idx="790">
                  <c:v>45112</c:v>
                </c:pt>
                <c:pt idx="791">
                  <c:v>45113</c:v>
                </c:pt>
                <c:pt idx="792">
                  <c:v>45114</c:v>
                </c:pt>
                <c:pt idx="793">
                  <c:v>45117</c:v>
                </c:pt>
                <c:pt idx="794">
                  <c:v>45118</c:v>
                </c:pt>
                <c:pt idx="795">
                  <c:v>45119</c:v>
                </c:pt>
                <c:pt idx="796">
                  <c:v>45120</c:v>
                </c:pt>
                <c:pt idx="797">
                  <c:v>45121</c:v>
                </c:pt>
                <c:pt idx="798">
                  <c:v>45124</c:v>
                </c:pt>
                <c:pt idx="799">
                  <c:v>45125</c:v>
                </c:pt>
                <c:pt idx="800">
                  <c:v>45126</c:v>
                </c:pt>
                <c:pt idx="801">
                  <c:v>45127</c:v>
                </c:pt>
                <c:pt idx="802">
                  <c:v>45128</c:v>
                </c:pt>
                <c:pt idx="803">
                  <c:v>45131</c:v>
                </c:pt>
                <c:pt idx="804">
                  <c:v>45132</c:v>
                </c:pt>
                <c:pt idx="805">
                  <c:v>45133</c:v>
                </c:pt>
                <c:pt idx="806">
                  <c:v>45134</c:v>
                </c:pt>
                <c:pt idx="807">
                  <c:v>45135</c:v>
                </c:pt>
                <c:pt idx="808">
                  <c:v>45138</c:v>
                </c:pt>
                <c:pt idx="809">
                  <c:v>45139</c:v>
                </c:pt>
                <c:pt idx="810">
                  <c:v>45140</c:v>
                </c:pt>
                <c:pt idx="811">
                  <c:v>45141</c:v>
                </c:pt>
                <c:pt idx="812">
                  <c:v>45142</c:v>
                </c:pt>
                <c:pt idx="813">
                  <c:v>45145</c:v>
                </c:pt>
                <c:pt idx="814">
                  <c:v>45146</c:v>
                </c:pt>
                <c:pt idx="815">
                  <c:v>45147</c:v>
                </c:pt>
                <c:pt idx="816">
                  <c:v>45148</c:v>
                </c:pt>
                <c:pt idx="817">
                  <c:v>45149</c:v>
                </c:pt>
                <c:pt idx="818">
                  <c:v>45152</c:v>
                </c:pt>
                <c:pt idx="819">
                  <c:v>45153</c:v>
                </c:pt>
                <c:pt idx="820">
                  <c:v>45154</c:v>
                </c:pt>
                <c:pt idx="821">
                  <c:v>45155</c:v>
                </c:pt>
                <c:pt idx="822">
                  <c:v>45156</c:v>
                </c:pt>
                <c:pt idx="823">
                  <c:v>45159</c:v>
                </c:pt>
                <c:pt idx="824">
                  <c:v>45160</c:v>
                </c:pt>
                <c:pt idx="825">
                  <c:v>45161</c:v>
                </c:pt>
                <c:pt idx="826">
                  <c:v>45162</c:v>
                </c:pt>
                <c:pt idx="827">
                  <c:v>45163</c:v>
                </c:pt>
                <c:pt idx="828">
                  <c:v>45167</c:v>
                </c:pt>
                <c:pt idx="829">
                  <c:v>45168</c:v>
                </c:pt>
                <c:pt idx="830">
                  <c:v>45169</c:v>
                </c:pt>
                <c:pt idx="831">
                  <c:v>45170</c:v>
                </c:pt>
                <c:pt idx="832">
                  <c:v>45174</c:v>
                </c:pt>
                <c:pt idx="833">
                  <c:v>45175</c:v>
                </c:pt>
                <c:pt idx="834">
                  <c:v>45176</c:v>
                </c:pt>
                <c:pt idx="835">
                  <c:v>45177</c:v>
                </c:pt>
                <c:pt idx="836">
                  <c:v>45180</c:v>
                </c:pt>
                <c:pt idx="837">
                  <c:v>45181</c:v>
                </c:pt>
                <c:pt idx="838">
                  <c:v>45182</c:v>
                </c:pt>
                <c:pt idx="839">
                  <c:v>45183</c:v>
                </c:pt>
                <c:pt idx="840">
                  <c:v>45184</c:v>
                </c:pt>
                <c:pt idx="841">
                  <c:v>45187</c:v>
                </c:pt>
                <c:pt idx="842">
                  <c:v>45188</c:v>
                </c:pt>
                <c:pt idx="843">
                  <c:v>45189</c:v>
                </c:pt>
                <c:pt idx="844">
                  <c:v>45190</c:v>
                </c:pt>
                <c:pt idx="845">
                  <c:v>45191</c:v>
                </c:pt>
                <c:pt idx="846">
                  <c:v>45194</c:v>
                </c:pt>
                <c:pt idx="847">
                  <c:v>45195</c:v>
                </c:pt>
                <c:pt idx="848">
                  <c:v>45196</c:v>
                </c:pt>
                <c:pt idx="849">
                  <c:v>45197</c:v>
                </c:pt>
                <c:pt idx="850">
                  <c:v>45198</c:v>
                </c:pt>
                <c:pt idx="851">
                  <c:v>45201</c:v>
                </c:pt>
                <c:pt idx="852">
                  <c:v>45202</c:v>
                </c:pt>
                <c:pt idx="853">
                  <c:v>45203</c:v>
                </c:pt>
                <c:pt idx="854">
                  <c:v>45204</c:v>
                </c:pt>
                <c:pt idx="855">
                  <c:v>45205</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45287</c:v>
                </c:pt>
                <c:pt idx="907">
                  <c:v>45288</c:v>
                </c:pt>
                <c:pt idx="908">
                  <c:v>45289</c:v>
                </c:pt>
                <c:pt idx="909">
                  <c:v>45293</c:v>
                </c:pt>
                <c:pt idx="910">
                  <c:v>45294</c:v>
                </c:pt>
                <c:pt idx="911">
                  <c:v>45295</c:v>
                </c:pt>
                <c:pt idx="912">
                  <c:v>45296</c:v>
                </c:pt>
                <c:pt idx="913">
                  <c:v>45299</c:v>
                </c:pt>
                <c:pt idx="914">
                  <c:v>45300</c:v>
                </c:pt>
                <c:pt idx="915">
                  <c:v>45301</c:v>
                </c:pt>
                <c:pt idx="916">
                  <c:v>45302</c:v>
                </c:pt>
                <c:pt idx="917">
                  <c:v>45303</c:v>
                </c:pt>
                <c:pt idx="918">
                  <c:v>45307</c:v>
                </c:pt>
                <c:pt idx="919">
                  <c:v>45308</c:v>
                </c:pt>
                <c:pt idx="920">
                  <c:v>45309</c:v>
                </c:pt>
                <c:pt idx="921">
                  <c:v>45310</c:v>
                </c:pt>
                <c:pt idx="922">
                  <c:v>45313</c:v>
                </c:pt>
                <c:pt idx="923">
                  <c:v>45314</c:v>
                </c:pt>
                <c:pt idx="924">
                  <c:v>45315</c:v>
                </c:pt>
                <c:pt idx="925">
                  <c:v>45316</c:v>
                </c:pt>
                <c:pt idx="926">
                  <c:v>45317</c:v>
                </c:pt>
                <c:pt idx="927">
                  <c:v>45320</c:v>
                </c:pt>
                <c:pt idx="928">
                  <c:v>45321</c:v>
                </c:pt>
                <c:pt idx="929">
                  <c:v>45322</c:v>
                </c:pt>
                <c:pt idx="930">
                  <c:v>45323</c:v>
                </c:pt>
                <c:pt idx="931">
                  <c:v>45324</c:v>
                </c:pt>
                <c:pt idx="932">
                  <c:v>45327</c:v>
                </c:pt>
                <c:pt idx="933">
                  <c:v>45328</c:v>
                </c:pt>
                <c:pt idx="934">
                  <c:v>45329</c:v>
                </c:pt>
                <c:pt idx="935">
                  <c:v>45330</c:v>
                </c:pt>
                <c:pt idx="936">
                  <c:v>45331</c:v>
                </c:pt>
                <c:pt idx="937">
                  <c:v>45334</c:v>
                </c:pt>
                <c:pt idx="938">
                  <c:v>45335</c:v>
                </c:pt>
                <c:pt idx="939">
                  <c:v>45336</c:v>
                </c:pt>
                <c:pt idx="940">
                  <c:v>45337</c:v>
                </c:pt>
                <c:pt idx="941">
                  <c:v>45338</c:v>
                </c:pt>
                <c:pt idx="942">
                  <c:v>45342</c:v>
                </c:pt>
                <c:pt idx="943">
                  <c:v>45343</c:v>
                </c:pt>
                <c:pt idx="944">
                  <c:v>45344</c:v>
                </c:pt>
                <c:pt idx="945">
                  <c:v>45345</c:v>
                </c:pt>
                <c:pt idx="946">
                  <c:v>45348</c:v>
                </c:pt>
                <c:pt idx="947">
                  <c:v>45349</c:v>
                </c:pt>
                <c:pt idx="948">
                  <c:v>45350</c:v>
                </c:pt>
                <c:pt idx="949">
                  <c:v>45351</c:v>
                </c:pt>
                <c:pt idx="950">
                  <c:v>45352</c:v>
                </c:pt>
                <c:pt idx="951">
                  <c:v>45355</c:v>
                </c:pt>
                <c:pt idx="952">
                  <c:v>45356</c:v>
                </c:pt>
                <c:pt idx="953">
                  <c:v>45357</c:v>
                </c:pt>
                <c:pt idx="954">
                  <c:v>45358</c:v>
                </c:pt>
                <c:pt idx="955">
                  <c:v>45359</c:v>
                </c:pt>
                <c:pt idx="956">
                  <c:v>45362</c:v>
                </c:pt>
                <c:pt idx="957">
                  <c:v>45363</c:v>
                </c:pt>
                <c:pt idx="958">
                  <c:v>45364</c:v>
                </c:pt>
                <c:pt idx="959">
                  <c:v>45365</c:v>
                </c:pt>
                <c:pt idx="960">
                  <c:v>45366</c:v>
                </c:pt>
                <c:pt idx="961">
                  <c:v>45369</c:v>
                </c:pt>
                <c:pt idx="962">
                  <c:v>45370</c:v>
                </c:pt>
                <c:pt idx="963">
                  <c:v>45371</c:v>
                </c:pt>
                <c:pt idx="964">
                  <c:v>45372</c:v>
                </c:pt>
                <c:pt idx="965">
                  <c:v>45373</c:v>
                </c:pt>
                <c:pt idx="966">
                  <c:v>45376</c:v>
                </c:pt>
                <c:pt idx="967">
                  <c:v>45377</c:v>
                </c:pt>
                <c:pt idx="968">
                  <c:v>45378</c:v>
                </c:pt>
                <c:pt idx="969">
                  <c:v>45379</c:v>
                </c:pt>
                <c:pt idx="970">
                  <c:v>45384</c:v>
                </c:pt>
                <c:pt idx="971">
                  <c:v>45385</c:v>
                </c:pt>
                <c:pt idx="972">
                  <c:v>45386</c:v>
                </c:pt>
                <c:pt idx="973">
                  <c:v>45387</c:v>
                </c:pt>
                <c:pt idx="974">
                  <c:v>45390</c:v>
                </c:pt>
                <c:pt idx="975">
                  <c:v>45391</c:v>
                </c:pt>
                <c:pt idx="976">
                  <c:v>45392</c:v>
                </c:pt>
                <c:pt idx="977">
                  <c:v>45393</c:v>
                </c:pt>
                <c:pt idx="978">
                  <c:v>45394</c:v>
                </c:pt>
                <c:pt idx="979">
                  <c:v>45397</c:v>
                </c:pt>
                <c:pt idx="980">
                  <c:v>45398</c:v>
                </c:pt>
                <c:pt idx="981">
                  <c:v>45399</c:v>
                </c:pt>
                <c:pt idx="982">
                  <c:v>45400</c:v>
                </c:pt>
                <c:pt idx="983">
                  <c:v>45401</c:v>
                </c:pt>
                <c:pt idx="984">
                  <c:v>45404</c:v>
                </c:pt>
                <c:pt idx="985">
                  <c:v>45405</c:v>
                </c:pt>
                <c:pt idx="986">
                  <c:v>45406</c:v>
                </c:pt>
                <c:pt idx="987">
                  <c:v>45407</c:v>
                </c:pt>
                <c:pt idx="988">
                  <c:v>45408</c:v>
                </c:pt>
                <c:pt idx="989">
                  <c:v>45411</c:v>
                </c:pt>
                <c:pt idx="990">
                  <c:v>45412</c:v>
                </c:pt>
                <c:pt idx="991">
                  <c:v>45414</c:v>
                </c:pt>
                <c:pt idx="992">
                  <c:v>45415</c:v>
                </c:pt>
                <c:pt idx="993">
                  <c:v>45419</c:v>
                </c:pt>
                <c:pt idx="994">
                  <c:v>45420</c:v>
                </c:pt>
                <c:pt idx="995">
                  <c:v>45421</c:v>
                </c:pt>
                <c:pt idx="996">
                  <c:v>45422</c:v>
                </c:pt>
                <c:pt idx="997">
                  <c:v>45425</c:v>
                </c:pt>
                <c:pt idx="998">
                  <c:v>45426</c:v>
                </c:pt>
                <c:pt idx="999">
                  <c:v>45427</c:v>
                </c:pt>
                <c:pt idx="1000">
                  <c:v>45428</c:v>
                </c:pt>
                <c:pt idx="1001">
                  <c:v>45429</c:v>
                </c:pt>
                <c:pt idx="1002">
                  <c:v>45432</c:v>
                </c:pt>
                <c:pt idx="1003">
                  <c:v>45433</c:v>
                </c:pt>
                <c:pt idx="1004">
                  <c:v>45434</c:v>
                </c:pt>
                <c:pt idx="1005">
                  <c:v>45435</c:v>
                </c:pt>
                <c:pt idx="1006">
                  <c:v>45436</c:v>
                </c:pt>
                <c:pt idx="1007">
                  <c:v>45440</c:v>
                </c:pt>
                <c:pt idx="1008">
                  <c:v>45441</c:v>
                </c:pt>
                <c:pt idx="1009">
                  <c:v>45442</c:v>
                </c:pt>
                <c:pt idx="1010">
                  <c:v>45443</c:v>
                </c:pt>
                <c:pt idx="1011">
                  <c:v>45446</c:v>
                </c:pt>
                <c:pt idx="1012">
                  <c:v>45447</c:v>
                </c:pt>
                <c:pt idx="1013">
                  <c:v>45448</c:v>
                </c:pt>
                <c:pt idx="1014">
                  <c:v>45449</c:v>
                </c:pt>
                <c:pt idx="1015">
                  <c:v>45450</c:v>
                </c:pt>
                <c:pt idx="1016">
                  <c:v>45453</c:v>
                </c:pt>
                <c:pt idx="1017">
                  <c:v>45454</c:v>
                </c:pt>
                <c:pt idx="1018">
                  <c:v>45455</c:v>
                </c:pt>
                <c:pt idx="1019">
                  <c:v>45456</c:v>
                </c:pt>
                <c:pt idx="1020">
                  <c:v>45457</c:v>
                </c:pt>
                <c:pt idx="1021">
                  <c:v>45460</c:v>
                </c:pt>
                <c:pt idx="1022">
                  <c:v>45461</c:v>
                </c:pt>
                <c:pt idx="1023">
                  <c:v>45463</c:v>
                </c:pt>
                <c:pt idx="1024">
                  <c:v>45464</c:v>
                </c:pt>
                <c:pt idx="1025">
                  <c:v>45467</c:v>
                </c:pt>
                <c:pt idx="1026">
                  <c:v>45468</c:v>
                </c:pt>
                <c:pt idx="1027">
                  <c:v>45469</c:v>
                </c:pt>
                <c:pt idx="1028">
                  <c:v>45470</c:v>
                </c:pt>
                <c:pt idx="1029">
                  <c:v>45471</c:v>
                </c:pt>
                <c:pt idx="1030">
                  <c:v>45474</c:v>
                </c:pt>
                <c:pt idx="1031">
                  <c:v>45475</c:v>
                </c:pt>
                <c:pt idx="1032">
                  <c:v>45476</c:v>
                </c:pt>
                <c:pt idx="1033">
                  <c:v>45478</c:v>
                </c:pt>
                <c:pt idx="1034">
                  <c:v>45481</c:v>
                </c:pt>
                <c:pt idx="1035">
                  <c:v>45482</c:v>
                </c:pt>
                <c:pt idx="1036">
                  <c:v>45483</c:v>
                </c:pt>
                <c:pt idx="1037">
                  <c:v>45484</c:v>
                </c:pt>
                <c:pt idx="1038">
                  <c:v>45485</c:v>
                </c:pt>
                <c:pt idx="1039">
                  <c:v>45488</c:v>
                </c:pt>
                <c:pt idx="1040">
                  <c:v>45489</c:v>
                </c:pt>
                <c:pt idx="1041">
                  <c:v>45490</c:v>
                </c:pt>
                <c:pt idx="1042">
                  <c:v>45491</c:v>
                </c:pt>
                <c:pt idx="1043">
                  <c:v>45492</c:v>
                </c:pt>
                <c:pt idx="1044">
                  <c:v>45495</c:v>
                </c:pt>
                <c:pt idx="1045">
                  <c:v>45496</c:v>
                </c:pt>
                <c:pt idx="1046">
                  <c:v>45497</c:v>
                </c:pt>
                <c:pt idx="1047">
                  <c:v>45498</c:v>
                </c:pt>
                <c:pt idx="1048">
                  <c:v>45499</c:v>
                </c:pt>
                <c:pt idx="1049">
                  <c:v>45502</c:v>
                </c:pt>
                <c:pt idx="1050">
                  <c:v>45503</c:v>
                </c:pt>
                <c:pt idx="1051">
                  <c:v>45504</c:v>
                </c:pt>
                <c:pt idx="1052">
                  <c:v>45505</c:v>
                </c:pt>
                <c:pt idx="1053">
                  <c:v>45506</c:v>
                </c:pt>
                <c:pt idx="1054">
                  <c:v>45509</c:v>
                </c:pt>
                <c:pt idx="1055">
                  <c:v>45510</c:v>
                </c:pt>
                <c:pt idx="1056">
                  <c:v>45511</c:v>
                </c:pt>
                <c:pt idx="1057">
                  <c:v>45512</c:v>
                </c:pt>
                <c:pt idx="1058">
                  <c:v>45513</c:v>
                </c:pt>
                <c:pt idx="1059">
                  <c:v>45516</c:v>
                </c:pt>
                <c:pt idx="1060">
                  <c:v>45517</c:v>
                </c:pt>
                <c:pt idx="1061">
                  <c:v>45518</c:v>
                </c:pt>
                <c:pt idx="1062">
                  <c:v>45519</c:v>
                </c:pt>
                <c:pt idx="1063">
                  <c:v>45520</c:v>
                </c:pt>
                <c:pt idx="1064">
                  <c:v>45523</c:v>
                </c:pt>
                <c:pt idx="1065">
                  <c:v>45524</c:v>
                </c:pt>
                <c:pt idx="1066">
                  <c:v>45525</c:v>
                </c:pt>
                <c:pt idx="1067">
                  <c:v>45526</c:v>
                </c:pt>
                <c:pt idx="1068">
                  <c:v>45527</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45653</c:v>
                </c:pt>
                <c:pt idx="1152">
                  <c:v>45656</c:v>
                </c:pt>
                <c:pt idx="1153">
                  <c:v>45657</c:v>
                </c:pt>
                <c:pt idx="1154">
                  <c:v>45659</c:v>
                </c:pt>
                <c:pt idx="1155">
                  <c:v>45660</c:v>
                </c:pt>
                <c:pt idx="1156">
                  <c:v>45663</c:v>
                </c:pt>
                <c:pt idx="1157">
                  <c:v>45664</c:v>
                </c:pt>
                <c:pt idx="1158">
                  <c:v>45665</c:v>
                </c:pt>
                <c:pt idx="1159">
                  <c:v>45667</c:v>
                </c:pt>
                <c:pt idx="1160">
                  <c:v>45670</c:v>
                </c:pt>
                <c:pt idx="1161">
                  <c:v>45671</c:v>
                </c:pt>
                <c:pt idx="1162">
                  <c:v>45672</c:v>
                </c:pt>
                <c:pt idx="1163">
                  <c:v>45673</c:v>
                </c:pt>
                <c:pt idx="1164">
                  <c:v>45674</c:v>
                </c:pt>
                <c:pt idx="1165">
                  <c:v>45678</c:v>
                </c:pt>
                <c:pt idx="1166">
                  <c:v>45679</c:v>
                </c:pt>
                <c:pt idx="1167">
                  <c:v>45680</c:v>
                </c:pt>
                <c:pt idx="1168">
                  <c:v>45681</c:v>
                </c:pt>
                <c:pt idx="1169">
                  <c:v>45684</c:v>
                </c:pt>
                <c:pt idx="1170">
                  <c:v>45685</c:v>
                </c:pt>
                <c:pt idx="1171">
                  <c:v>45686</c:v>
                </c:pt>
                <c:pt idx="1172">
                  <c:v>45687</c:v>
                </c:pt>
                <c:pt idx="1173">
                  <c:v>45688</c:v>
                </c:pt>
                <c:pt idx="1174">
                  <c:v>45691</c:v>
                </c:pt>
                <c:pt idx="1175">
                  <c:v>45692</c:v>
                </c:pt>
                <c:pt idx="1176">
                  <c:v>45693</c:v>
                </c:pt>
                <c:pt idx="1177">
                  <c:v>45694</c:v>
                </c:pt>
                <c:pt idx="1178">
                  <c:v>45695</c:v>
                </c:pt>
                <c:pt idx="1179">
                  <c:v>45698</c:v>
                </c:pt>
                <c:pt idx="1180">
                  <c:v>45699</c:v>
                </c:pt>
                <c:pt idx="1181">
                  <c:v>45700</c:v>
                </c:pt>
                <c:pt idx="1182">
                  <c:v>45701</c:v>
                </c:pt>
                <c:pt idx="1183">
                  <c:v>45702</c:v>
                </c:pt>
                <c:pt idx="1184">
                  <c:v>45706</c:v>
                </c:pt>
                <c:pt idx="1185">
                  <c:v>45707</c:v>
                </c:pt>
                <c:pt idx="1186">
                  <c:v>45708</c:v>
                </c:pt>
                <c:pt idx="1187">
                  <c:v>45709</c:v>
                </c:pt>
                <c:pt idx="1188">
                  <c:v>45712</c:v>
                </c:pt>
                <c:pt idx="1189">
                  <c:v>45714</c:v>
                </c:pt>
                <c:pt idx="1190">
                  <c:v>45715</c:v>
                </c:pt>
                <c:pt idx="1191">
                  <c:v>45716</c:v>
                </c:pt>
                <c:pt idx="1192">
                  <c:v>45719</c:v>
                </c:pt>
                <c:pt idx="1193">
                  <c:v>45720</c:v>
                </c:pt>
                <c:pt idx="1194">
                  <c:v>45721</c:v>
                </c:pt>
                <c:pt idx="1195">
                  <c:v>45722</c:v>
                </c:pt>
                <c:pt idx="1196">
                  <c:v>45723</c:v>
                </c:pt>
                <c:pt idx="1197">
                  <c:v>45726</c:v>
                </c:pt>
                <c:pt idx="1198">
                  <c:v>45727</c:v>
                </c:pt>
                <c:pt idx="1199">
                  <c:v>45728</c:v>
                </c:pt>
                <c:pt idx="1200">
                  <c:v>45729</c:v>
                </c:pt>
                <c:pt idx="1201">
                  <c:v>45730</c:v>
                </c:pt>
                <c:pt idx="1202">
                  <c:v>45733</c:v>
                </c:pt>
                <c:pt idx="1203">
                  <c:v>45734</c:v>
                </c:pt>
                <c:pt idx="1204">
                  <c:v>45735</c:v>
                </c:pt>
                <c:pt idx="1205">
                  <c:v>45736</c:v>
                </c:pt>
                <c:pt idx="1206">
                  <c:v>45737</c:v>
                </c:pt>
                <c:pt idx="1207">
                  <c:v>45740</c:v>
                </c:pt>
                <c:pt idx="1208">
                  <c:v>45743</c:v>
                </c:pt>
                <c:pt idx="1209">
                  <c:v>45744</c:v>
                </c:pt>
                <c:pt idx="1210">
                  <c:v>45749</c:v>
                </c:pt>
                <c:pt idx="1211">
                  <c:v>45750</c:v>
                </c:pt>
                <c:pt idx="1212">
                  <c:v>45751</c:v>
                </c:pt>
                <c:pt idx="1213">
                  <c:v>45755</c:v>
                </c:pt>
                <c:pt idx="1214">
                  <c:v>45756</c:v>
                </c:pt>
                <c:pt idx="1215">
                  <c:v>45757</c:v>
                </c:pt>
                <c:pt idx="1216">
                  <c:v>45758</c:v>
                </c:pt>
                <c:pt idx="1217">
                  <c:v>45761</c:v>
                </c:pt>
              </c:numCache>
            </c:numRef>
          </c:cat>
          <c:val>
            <c:numRef>
              <c:extLst>
                <c:ext xmlns:c15="http://schemas.microsoft.com/office/drawing/2012/chart" uri="{02D57815-91ED-43cb-92C2-25804820EDAC}">
                  <c15:fullRef>
                    <c15:sqref>'Figure 1.1.4'!$V$67:$V$1386</c15:sqref>
                  </c15:fullRef>
                </c:ext>
              </c:extLst>
              <c:f>'Figure 1.1.4'!$V$72:$V$1386</c:f>
              <c:numCache>
                <c:formatCode>General</c:formatCode>
                <c:ptCount val="1218"/>
                <c:pt idx="0">
                  <c:v>3.1076999999999999</c:v>
                </c:pt>
                <c:pt idx="1">
                  <c:v>3.0949</c:v>
                </c:pt>
                <c:pt idx="2">
                  <c:v>3.0116000000000001</c:v>
                </c:pt>
                <c:pt idx="3">
                  <c:v>3.0142000000000002</c:v>
                </c:pt>
                <c:pt idx="4">
                  <c:v>3.0337999999999998</c:v>
                </c:pt>
                <c:pt idx="5">
                  <c:v>3.0169999999999999</c:v>
                </c:pt>
                <c:pt idx="6">
                  <c:v>3.0844999999999998</c:v>
                </c:pt>
                <c:pt idx="7">
                  <c:v>3.0994999999999999</c:v>
                </c:pt>
                <c:pt idx="8">
                  <c:v>3.1032999999999999</c:v>
                </c:pt>
                <c:pt idx="9">
                  <c:v>3.1233</c:v>
                </c:pt>
                <c:pt idx="10">
                  <c:v>3.1663000000000001</c:v>
                </c:pt>
                <c:pt idx="11">
                  <c:v>3.1715</c:v>
                </c:pt>
                <c:pt idx="12">
                  <c:v>3.1825999999999999</c:v>
                </c:pt>
                <c:pt idx="13">
                  <c:v>3.1894</c:v>
                </c:pt>
                <c:pt idx="14">
                  <c:v>3.1858999999999997</c:v>
                </c:pt>
                <c:pt idx="15">
                  <c:v>3.2447000000000004</c:v>
                </c:pt>
                <c:pt idx="16">
                  <c:v>3.2797000000000001</c:v>
                </c:pt>
                <c:pt idx="17">
                  <c:v>3.302</c:v>
                </c:pt>
                <c:pt idx="18">
                  <c:v>3.3249</c:v>
                </c:pt>
                <c:pt idx="19">
                  <c:v>3.2987000000000002</c:v>
                </c:pt>
                <c:pt idx="20">
                  <c:v>3.2898000000000001</c:v>
                </c:pt>
                <c:pt idx="21">
                  <c:v>3.2519999999999998</c:v>
                </c:pt>
                <c:pt idx="22">
                  <c:v>3.2355</c:v>
                </c:pt>
                <c:pt idx="23">
                  <c:v>3.1888999999999998</c:v>
                </c:pt>
                <c:pt idx="24">
                  <c:v>3.153</c:v>
                </c:pt>
                <c:pt idx="25">
                  <c:v>3.1707999999999998</c:v>
                </c:pt>
                <c:pt idx="26">
                  <c:v>3.2111999999999998</c:v>
                </c:pt>
                <c:pt idx="27">
                  <c:v>3.1936</c:v>
                </c:pt>
                <c:pt idx="28">
                  <c:v>3.1394000000000002</c:v>
                </c:pt>
                <c:pt idx="29">
                  <c:v>3.0506000000000002</c:v>
                </c:pt>
                <c:pt idx="30">
                  <c:v>3.0093999999999999</c:v>
                </c:pt>
                <c:pt idx="31">
                  <c:v>2.9922000000000004</c:v>
                </c:pt>
                <c:pt idx="32">
                  <c:v>3.0048000000000004</c:v>
                </c:pt>
                <c:pt idx="33">
                  <c:v>2.8982000000000001</c:v>
                </c:pt>
                <c:pt idx="34">
                  <c:v>2.8513000000000002</c:v>
                </c:pt>
                <c:pt idx="35">
                  <c:v>2.8068</c:v>
                </c:pt>
                <c:pt idx="36">
                  <c:v>2.7494000000000001</c:v>
                </c:pt>
                <c:pt idx="37">
                  <c:v>2.6745999999999999</c:v>
                </c:pt>
                <c:pt idx="38">
                  <c:v>2.6699000000000002</c:v>
                </c:pt>
                <c:pt idx="39">
                  <c:v>2.5920999999999998</c:v>
                </c:pt>
                <c:pt idx="40">
                  <c:v>2.5577000000000001</c:v>
                </c:pt>
                <c:pt idx="41">
                  <c:v>2.4671000000000003</c:v>
                </c:pt>
                <c:pt idx="42">
                  <c:v>2.4331</c:v>
                </c:pt>
                <c:pt idx="43">
                  <c:v>2.4531999999999998</c:v>
                </c:pt>
                <c:pt idx="44">
                  <c:v>2.4426000000000001</c:v>
                </c:pt>
                <c:pt idx="45">
                  <c:v>2.5541</c:v>
                </c:pt>
                <c:pt idx="46">
                  <c:v>2.5707999999999998</c:v>
                </c:pt>
                <c:pt idx="47">
                  <c:v>2.6210000000000004</c:v>
                </c:pt>
                <c:pt idx="48">
                  <c:v>2.5312000000000001</c:v>
                </c:pt>
                <c:pt idx="49">
                  <c:v>2.5228000000000002</c:v>
                </c:pt>
                <c:pt idx="50">
                  <c:v>2.5306000000000002</c:v>
                </c:pt>
                <c:pt idx="51">
                  <c:v>2.5221999999999998</c:v>
                </c:pt>
                <c:pt idx="52">
                  <c:v>2.5502000000000002</c:v>
                </c:pt>
                <c:pt idx="53">
                  <c:v>2.5030000000000001</c:v>
                </c:pt>
                <c:pt idx="54">
                  <c:v>2.5116000000000001</c:v>
                </c:pt>
                <c:pt idx="55">
                  <c:v>2.5775999999999999</c:v>
                </c:pt>
                <c:pt idx="56">
                  <c:v>2.5701000000000001</c:v>
                </c:pt>
                <c:pt idx="57">
                  <c:v>2.5729000000000002</c:v>
                </c:pt>
                <c:pt idx="58">
                  <c:v>2.5649999999999999</c:v>
                </c:pt>
                <c:pt idx="59">
                  <c:v>2.4808000000000003</c:v>
                </c:pt>
                <c:pt idx="60">
                  <c:v>2.4703999999999997</c:v>
                </c:pt>
                <c:pt idx="61">
                  <c:v>2.4437000000000002</c:v>
                </c:pt>
                <c:pt idx="62">
                  <c:v>2.4424999999999999</c:v>
                </c:pt>
                <c:pt idx="63">
                  <c:v>2.4444999999999997</c:v>
                </c:pt>
                <c:pt idx="64">
                  <c:v>2.4581999999999997</c:v>
                </c:pt>
                <c:pt idx="65">
                  <c:v>2.5013999999999998</c:v>
                </c:pt>
                <c:pt idx="66">
                  <c:v>2.4531999999999998</c:v>
                </c:pt>
                <c:pt idx="67">
                  <c:v>2.4769999999999999</c:v>
                </c:pt>
                <c:pt idx="68">
                  <c:v>2.4613</c:v>
                </c:pt>
                <c:pt idx="69">
                  <c:v>2.4721000000000002</c:v>
                </c:pt>
                <c:pt idx="70">
                  <c:v>2.4603000000000002</c:v>
                </c:pt>
                <c:pt idx="71">
                  <c:v>2.4571999999999998</c:v>
                </c:pt>
                <c:pt idx="72">
                  <c:v>2.4102000000000001</c:v>
                </c:pt>
                <c:pt idx="73">
                  <c:v>2.4228999999999998</c:v>
                </c:pt>
                <c:pt idx="74">
                  <c:v>2.3715000000000002</c:v>
                </c:pt>
                <c:pt idx="75">
                  <c:v>2.3525999999999998</c:v>
                </c:pt>
                <c:pt idx="76">
                  <c:v>2.3858999999999999</c:v>
                </c:pt>
                <c:pt idx="77">
                  <c:v>2.4193000000000002</c:v>
                </c:pt>
                <c:pt idx="78">
                  <c:v>2.4081999999999999</c:v>
                </c:pt>
                <c:pt idx="79">
                  <c:v>2.4544999999999999</c:v>
                </c:pt>
                <c:pt idx="80">
                  <c:v>2.4075000000000002</c:v>
                </c:pt>
                <c:pt idx="81">
                  <c:v>2.387</c:v>
                </c:pt>
                <c:pt idx="82">
                  <c:v>2.4218999999999999</c:v>
                </c:pt>
                <c:pt idx="83">
                  <c:v>2.363</c:v>
                </c:pt>
                <c:pt idx="84">
                  <c:v>2.3905000000000003</c:v>
                </c:pt>
                <c:pt idx="85">
                  <c:v>2.3712</c:v>
                </c:pt>
                <c:pt idx="86">
                  <c:v>2.363</c:v>
                </c:pt>
                <c:pt idx="87">
                  <c:v>2.3056000000000001</c:v>
                </c:pt>
                <c:pt idx="88">
                  <c:v>2.2852000000000001</c:v>
                </c:pt>
                <c:pt idx="89">
                  <c:v>2.2488000000000001</c:v>
                </c:pt>
                <c:pt idx="90">
                  <c:v>2.262</c:v>
                </c:pt>
                <c:pt idx="91">
                  <c:v>2.2742</c:v>
                </c:pt>
                <c:pt idx="92">
                  <c:v>2.3043999999999998</c:v>
                </c:pt>
                <c:pt idx="93">
                  <c:v>2.3265000000000002</c:v>
                </c:pt>
                <c:pt idx="94">
                  <c:v>2.3513999999999999</c:v>
                </c:pt>
                <c:pt idx="95">
                  <c:v>2.3380000000000001</c:v>
                </c:pt>
                <c:pt idx="96">
                  <c:v>2.3338000000000001</c:v>
                </c:pt>
                <c:pt idx="97">
                  <c:v>2.2783000000000002</c:v>
                </c:pt>
                <c:pt idx="98">
                  <c:v>2.2559999999999998</c:v>
                </c:pt>
                <c:pt idx="99">
                  <c:v>2.2690999999999999</c:v>
                </c:pt>
                <c:pt idx="100">
                  <c:v>2.2134</c:v>
                </c:pt>
                <c:pt idx="101">
                  <c:v>2.1917</c:v>
                </c:pt>
                <c:pt idx="102">
                  <c:v>2.2171000000000003</c:v>
                </c:pt>
                <c:pt idx="103">
                  <c:v>2.2229000000000001</c:v>
                </c:pt>
                <c:pt idx="104">
                  <c:v>2.2008000000000001</c:v>
                </c:pt>
                <c:pt idx="105">
                  <c:v>2.2229000000000001</c:v>
                </c:pt>
                <c:pt idx="106">
                  <c:v>2.2006000000000001</c:v>
                </c:pt>
                <c:pt idx="107">
                  <c:v>2.1246999999999998</c:v>
                </c:pt>
                <c:pt idx="108">
                  <c:v>2.1511</c:v>
                </c:pt>
                <c:pt idx="109">
                  <c:v>2.1671</c:v>
                </c:pt>
                <c:pt idx="110">
                  <c:v>2.1558000000000002</c:v>
                </c:pt>
                <c:pt idx="111">
                  <c:v>2.1579999999999999</c:v>
                </c:pt>
                <c:pt idx="112">
                  <c:v>2.1669999999999998</c:v>
                </c:pt>
                <c:pt idx="113">
                  <c:v>2.1734</c:v>
                </c:pt>
                <c:pt idx="114">
                  <c:v>2.2281999999999997</c:v>
                </c:pt>
                <c:pt idx="115">
                  <c:v>2.2222</c:v>
                </c:pt>
                <c:pt idx="116">
                  <c:v>2.2317</c:v>
                </c:pt>
                <c:pt idx="117">
                  <c:v>2.2645</c:v>
                </c:pt>
                <c:pt idx="118">
                  <c:v>2.2645</c:v>
                </c:pt>
                <c:pt idx="119">
                  <c:v>2.2565</c:v>
                </c:pt>
                <c:pt idx="120">
                  <c:v>2.2611000000000003</c:v>
                </c:pt>
                <c:pt idx="121">
                  <c:v>2.2602000000000002</c:v>
                </c:pt>
                <c:pt idx="122">
                  <c:v>2.2423999999999999</c:v>
                </c:pt>
                <c:pt idx="123">
                  <c:v>2.2519</c:v>
                </c:pt>
                <c:pt idx="124">
                  <c:v>2.2261000000000002</c:v>
                </c:pt>
                <c:pt idx="125">
                  <c:v>2.2203999999999997</c:v>
                </c:pt>
                <c:pt idx="126">
                  <c:v>2.1960999999999999</c:v>
                </c:pt>
                <c:pt idx="127">
                  <c:v>2.2054</c:v>
                </c:pt>
                <c:pt idx="128">
                  <c:v>2.1987999999999999</c:v>
                </c:pt>
                <c:pt idx="129">
                  <c:v>2.1796000000000002</c:v>
                </c:pt>
                <c:pt idx="130">
                  <c:v>2.1871999999999998</c:v>
                </c:pt>
                <c:pt idx="131">
                  <c:v>2.2363999999999997</c:v>
                </c:pt>
                <c:pt idx="132">
                  <c:v>2.2294999999999998</c:v>
                </c:pt>
                <c:pt idx="133">
                  <c:v>2.2093000000000003</c:v>
                </c:pt>
                <c:pt idx="134">
                  <c:v>2.21</c:v>
                </c:pt>
                <c:pt idx="135">
                  <c:v>2.1997</c:v>
                </c:pt>
                <c:pt idx="136">
                  <c:v>2.1911</c:v>
                </c:pt>
                <c:pt idx="137">
                  <c:v>2.1757</c:v>
                </c:pt>
                <c:pt idx="138">
                  <c:v>2.1787999999999998</c:v>
                </c:pt>
                <c:pt idx="139">
                  <c:v>2.1952000000000003</c:v>
                </c:pt>
                <c:pt idx="140">
                  <c:v>2.2408999999999999</c:v>
                </c:pt>
                <c:pt idx="141">
                  <c:v>2.2603</c:v>
                </c:pt>
                <c:pt idx="142">
                  <c:v>2.2393999999999998</c:v>
                </c:pt>
                <c:pt idx="143">
                  <c:v>2.2430000000000003</c:v>
                </c:pt>
                <c:pt idx="144">
                  <c:v>2.2187000000000001</c:v>
                </c:pt>
                <c:pt idx="145">
                  <c:v>2.2105999999999999</c:v>
                </c:pt>
                <c:pt idx="146">
                  <c:v>2.1436999999999999</c:v>
                </c:pt>
                <c:pt idx="147">
                  <c:v>2.1287000000000003</c:v>
                </c:pt>
                <c:pt idx="148">
                  <c:v>2.0114000000000001</c:v>
                </c:pt>
                <c:pt idx="149">
                  <c:v>1.9843000000000002</c:v>
                </c:pt>
                <c:pt idx="150">
                  <c:v>1.9957</c:v>
                </c:pt>
                <c:pt idx="151">
                  <c:v>2.0106000000000002</c:v>
                </c:pt>
                <c:pt idx="152">
                  <c:v>2.0009999999999999</c:v>
                </c:pt>
                <c:pt idx="153">
                  <c:v>2.0091999999999999</c:v>
                </c:pt>
                <c:pt idx="154">
                  <c:v>1.9955000000000001</c:v>
                </c:pt>
                <c:pt idx="155">
                  <c:v>2.0074000000000001</c:v>
                </c:pt>
                <c:pt idx="156">
                  <c:v>2.0032000000000001</c:v>
                </c:pt>
                <c:pt idx="157">
                  <c:v>1.9947999999999999</c:v>
                </c:pt>
                <c:pt idx="158">
                  <c:v>1.9799</c:v>
                </c:pt>
                <c:pt idx="159">
                  <c:v>1.9762</c:v>
                </c:pt>
                <c:pt idx="160">
                  <c:v>1.9786000000000001</c:v>
                </c:pt>
                <c:pt idx="161">
                  <c:v>1.9702999999999999</c:v>
                </c:pt>
                <c:pt idx="162">
                  <c:v>1.9328999999999998</c:v>
                </c:pt>
                <c:pt idx="163">
                  <c:v>1.9081000000000001</c:v>
                </c:pt>
                <c:pt idx="164">
                  <c:v>1.9321999999999999</c:v>
                </c:pt>
                <c:pt idx="165">
                  <c:v>1.9193</c:v>
                </c:pt>
                <c:pt idx="166">
                  <c:v>1.9521999999999999</c:v>
                </c:pt>
                <c:pt idx="167">
                  <c:v>1.9719</c:v>
                </c:pt>
                <c:pt idx="168">
                  <c:v>1.9521000000000002</c:v>
                </c:pt>
                <c:pt idx="169">
                  <c:v>1.9558000000000002</c:v>
                </c:pt>
                <c:pt idx="170">
                  <c:v>1.9837</c:v>
                </c:pt>
                <c:pt idx="171">
                  <c:v>1.9557</c:v>
                </c:pt>
                <c:pt idx="172">
                  <c:v>1.9586000000000001</c:v>
                </c:pt>
                <c:pt idx="173">
                  <c:v>1.8931</c:v>
                </c:pt>
                <c:pt idx="174">
                  <c:v>1.9002000000000001</c:v>
                </c:pt>
                <c:pt idx="175">
                  <c:v>1.8747999999999998</c:v>
                </c:pt>
                <c:pt idx="176">
                  <c:v>1.8918999999999999</c:v>
                </c:pt>
                <c:pt idx="177">
                  <c:v>1.8911000000000002</c:v>
                </c:pt>
                <c:pt idx="178">
                  <c:v>1.8478999999999999</c:v>
                </c:pt>
                <c:pt idx="179">
                  <c:v>1.8559000000000001</c:v>
                </c:pt>
                <c:pt idx="180">
                  <c:v>1.8606</c:v>
                </c:pt>
                <c:pt idx="181">
                  <c:v>1.8618999999999999</c:v>
                </c:pt>
                <c:pt idx="182">
                  <c:v>1.8505</c:v>
                </c:pt>
                <c:pt idx="183">
                  <c:v>1.7919</c:v>
                </c:pt>
                <c:pt idx="184">
                  <c:v>1.8008999999999999</c:v>
                </c:pt>
                <c:pt idx="185">
                  <c:v>1.8052000000000001</c:v>
                </c:pt>
                <c:pt idx="186">
                  <c:v>1.7893000000000001</c:v>
                </c:pt>
                <c:pt idx="187">
                  <c:v>1.7931999999999999</c:v>
                </c:pt>
                <c:pt idx="188">
                  <c:v>1.8134999999999999</c:v>
                </c:pt>
                <c:pt idx="189">
                  <c:v>1.8438999999999999</c:v>
                </c:pt>
                <c:pt idx="190">
                  <c:v>1.8378000000000001</c:v>
                </c:pt>
                <c:pt idx="191">
                  <c:v>1.8278000000000001</c:v>
                </c:pt>
                <c:pt idx="192">
                  <c:v>1.8359000000000001</c:v>
                </c:pt>
                <c:pt idx="193">
                  <c:v>1.8009999999999999</c:v>
                </c:pt>
                <c:pt idx="194">
                  <c:v>1.8256000000000001</c:v>
                </c:pt>
                <c:pt idx="195">
                  <c:v>1.8525999999999998</c:v>
                </c:pt>
                <c:pt idx="196">
                  <c:v>1.8472999999999999</c:v>
                </c:pt>
                <c:pt idx="197">
                  <c:v>1.8597999999999999</c:v>
                </c:pt>
                <c:pt idx="198">
                  <c:v>1.8491</c:v>
                </c:pt>
                <c:pt idx="199">
                  <c:v>1.8090000000000002</c:v>
                </c:pt>
                <c:pt idx="200">
                  <c:v>1.8056999999999999</c:v>
                </c:pt>
                <c:pt idx="201">
                  <c:v>1.7766999999999999</c:v>
                </c:pt>
                <c:pt idx="202">
                  <c:v>1.7544999999999999</c:v>
                </c:pt>
                <c:pt idx="203">
                  <c:v>1.7306999999999999</c:v>
                </c:pt>
                <c:pt idx="204">
                  <c:v>1.7196</c:v>
                </c:pt>
                <c:pt idx="205">
                  <c:v>1.7021999999999999</c:v>
                </c:pt>
                <c:pt idx="206">
                  <c:v>1.7128000000000001</c:v>
                </c:pt>
                <c:pt idx="207">
                  <c:v>1.7165000000000001</c:v>
                </c:pt>
                <c:pt idx="208">
                  <c:v>1.7176</c:v>
                </c:pt>
                <c:pt idx="209">
                  <c:v>1.6803999999999999</c:v>
                </c:pt>
                <c:pt idx="210">
                  <c:v>1.6622999999999999</c:v>
                </c:pt>
                <c:pt idx="211">
                  <c:v>1.6800999999999999</c:v>
                </c:pt>
                <c:pt idx="212">
                  <c:v>1.6571</c:v>
                </c:pt>
                <c:pt idx="213">
                  <c:v>1.6518000000000002</c:v>
                </c:pt>
                <c:pt idx="214">
                  <c:v>1.7025999999999999</c:v>
                </c:pt>
                <c:pt idx="215">
                  <c:v>1.6815</c:v>
                </c:pt>
                <c:pt idx="216">
                  <c:v>1.6786000000000001</c:v>
                </c:pt>
                <c:pt idx="217">
                  <c:v>1.6738999999999999</c:v>
                </c:pt>
                <c:pt idx="218">
                  <c:v>1.7504</c:v>
                </c:pt>
                <c:pt idx="219">
                  <c:v>1.7926</c:v>
                </c:pt>
                <c:pt idx="220">
                  <c:v>1.7731999999999999</c:v>
                </c:pt>
                <c:pt idx="221">
                  <c:v>1.7596000000000001</c:v>
                </c:pt>
                <c:pt idx="222">
                  <c:v>1.7944</c:v>
                </c:pt>
                <c:pt idx="223">
                  <c:v>1.8022</c:v>
                </c:pt>
                <c:pt idx="224">
                  <c:v>1.8326</c:v>
                </c:pt>
                <c:pt idx="225">
                  <c:v>1.8475999999999999</c:v>
                </c:pt>
                <c:pt idx="226">
                  <c:v>1.8441999999999998</c:v>
                </c:pt>
                <c:pt idx="227">
                  <c:v>1.825</c:v>
                </c:pt>
                <c:pt idx="228">
                  <c:v>1.8065</c:v>
                </c:pt>
                <c:pt idx="229">
                  <c:v>1.8197999999999999</c:v>
                </c:pt>
                <c:pt idx="230">
                  <c:v>1.8325</c:v>
                </c:pt>
                <c:pt idx="231">
                  <c:v>1.8108000000000002</c:v>
                </c:pt>
                <c:pt idx="232">
                  <c:v>1.7812000000000001</c:v>
                </c:pt>
                <c:pt idx="233">
                  <c:v>1.8034000000000001</c:v>
                </c:pt>
                <c:pt idx="234">
                  <c:v>1.831</c:v>
                </c:pt>
                <c:pt idx="235">
                  <c:v>1.8574000000000002</c:v>
                </c:pt>
                <c:pt idx="236">
                  <c:v>1.8507</c:v>
                </c:pt>
                <c:pt idx="237">
                  <c:v>1.8784000000000001</c:v>
                </c:pt>
                <c:pt idx="238">
                  <c:v>1.8509</c:v>
                </c:pt>
                <c:pt idx="239">
                  <c:v>1.8384</c:v>
                </c:pt>
                <c:pt idx="240">
                  <c:v>1.8152000000000001</c:v>
                </c:pt>
                <c:pt idx="241">
                  <c:v>1.8119000000000001</c:v>
                </c:pt>
                <c:pt idx="242">
                  <c:v>1.8158000000000001</c:v>
                </c:pt>
                <c:pt idx="243">
                  <c:v>1.7962</c:v>
                </c:pt>
                <c:pt idx="244">
                  <c:v>1.7871999999999999</c:v>
                </c:pt>
                <c:pt idx="245">
                  <c:v>1.8036000000000001</c:v>
                </c:pt>
                <c:pt idx="246">
                  <c:v>1.7677</c:v>
                </c:pt>
                <c:pt idx="247">
                  <c:v>1.7668999999999999</c:v>
                </c:pt>
                <c:pt idx="248">
                  <c:v>1.7775999999999998</c:v>
                </c:pt>
                <c:pt idx="249">
                  <c:v>1.7671000000000001</c:v>
                </c:pt>
                <c:pt idx="250">
                  <c:v>1.7625</c:v>
                </c:pt>
                <c:pt idx="251">
                  <c:v>1.7435</c:v>
                </c:pt>
                <c:pt idx="252">
                  <c:v>1.6998</c:v>
                </c:pt>
                <c:pt idx="253">
                  <c:v>1.7290999999999999</c:v>
                </c:pt>
                <c:pt idx="254">
                  <c:v>1.7588999999999999</c:v>
                </c:pt>
                <c:pt idx="255">
                  <c:v>1.7658</c:v>
                </c:pt>
                <c:pt idx="256">
                  <c:v>1.7459</c:v>
                </c:pt>
                <c:pt idx="257">
                  <c:v>1.754</c:v>
                </c:pt>
                <c:pt idx="258">
                  <c:v>1.7497999999999998</c:v>
                </c:pt>
                <c:pt idx="259">
                  <c:v>1.7475000000000001</c:v>
                </c:pt>
                <c:pt idx="260">
                  <c:v>1.7093</c:v>
                </c:pt>
                <c:pt idx="261">
                  <c:v>1.7483000000000002</c:v>
                </c:pt>
                <c:pt idx="262">
                  <c:v>1.7912000000000001</c:v>
                </c:pt>
                <c:pt idx="263">
                  <c:v>1.7712000000000001</c:v>
                </c:pt>
                <c:pt idx="264">
                  <c:v>1.7625</c:v>
                </c:pt>
                <c:pt idx="265">
                  <c:v>1.7503</c:v>
                </c:pt>
                <c:pt idx="266">
                  <c:v>1.7290999999999999</c:v>
                </c:pt>
                <c:pt idx="267">
                  <c:v>1.6991000000000001</c:v>
                </c:pt>
                <c:pt idx="268">
                  <c:v>1.6898</c:v>
                </c:pt>
                <c:pt idx="269">
                  <c:v>1.7066999999999999</c:v>
                </c:pt>
                <c:pt idx="270">
                  <c:v>1.7013</c:v>
                </c:pt>
                <c:pt idx="271">
                  <c:v>1.6925999999999999</c:v>
                </c:pt>
                <c:pt idx="272">
                  <c:v>1.7065999999999999</c:v>
                </c:pt>
                <c:pt idx="273">
                  <c:v>1.7396</c:v>
                </c:pt>
                <c:pt idx="274">
                  <c:v>1.7309999999999999</c:v>
                </c:pt>
                <c:pt idx="275">
                  <c:v>1.7412000000000001</c:v>
                </c:pt>
                <c:pt idx="276">
                  <c:v>1.7323</c:v>
                </c:pt>
                <c:pt idx="277">
                  <c:v>1.7527000000000001</c:v>
                </c:pt>
                <c:pt idx="278">
                  <c:v>1.7768000000000002</c:v>
                </c:pt>
                <c:pt idx="279">
                  <c:v>1.7472999999999999</c:v>
                </c:pt>
                <c:pt idx="280">
                  <c:v>1.7584</c:v>
                </c:pt>
                <c:pt idx="281">
                  <c:v>1.7512000000000001</c:v>
                </c:pt>
                <c:pt idx="282">
                  <c:v>1.7603</c:v>
                </c:pt>
                <c:pt idx="283">
                  <c:v>1.7523</c:v>
                </c:pt>
                <c:pt idx="284">
                  <c:v>1.7706999999999999</c:v>
                </c:pt>
                <c:pt idx="285">
                  <c:v>1.7549000000000001</c:v>
                </c:pt>
                <c:pt idx="286">
                  <c:v>1.7665</c:v>
                </c:pt>
                <c:pt idx="287">
                  <c:v>1.7768000000000002</c:v>
                </c:pt>
                <c:pt idx="288">
                  <c:v>1.7572000000000001</c:v>
                </c:pt>
                <c:pt idx="289">
                  <c:v>1.7679</c:v>
                </c:pt>
                <c:pt idx="290">
                  <c:v>1.7525999999999999</c:v>
                </c:pt>
                <c:pt idx="291">
                  <c:v>1.7462</c:v>
                </c:pt>
                <c:pt idx="292">
                  <c:v>1.7522</c:v>
                </c:pt>
                <c:pt idx="293">
                  <c:v>1.7450000000000001</c:v>
                </c:pt>
                <c:pt idx="294">
                  <c:v>1.7578</c:v>
                </c:pt>
                <c:pt idx="295">
                  <c:v>1.7290999999999999</c:v>
                </c:pt>
                <c:pt idx="296">
                  <c:v>1.7287999999999999</c:v>
                </c:pt>
                <c:pt idx="297">
                  <c:v>1.7408000000000001</c:v>
                </c:pt>
                <c:pt idx="298">
                  <c:v>1.7416999999999998</c:v>
                </c:pt>
                <c:pt idx="299">
                  <c:v>1.7231999999999998</c:v>
                </c:pt>
                <c:pt idx="300">
                  <c:v>1.7324000000000002</c:v>
                </c:pt>
                <c:pt idx="301">
                  <c:v>1.7262</c:v>
                </c:pt>
                <c:pt idx="302">
                  <c:v>1.7638</c:v>
                </c:pt>
                <c:pt idx="303">
                  <c:v>1.7719999999999998</c:v>
                </c:pt>
                <c:pt idx="304">
                  <c:v>1.7906</c:v>
                </c:pt>
                <c:pt idx="305">
                  <c:v>1.8085</c:v>
                </c:pt>
                <c:pt idx="306">
                  <c:v>1.8461000000000001</c:v>
                </c:pt>
                <c:pt idx="307">
                  <c:v>1.8707</c:v>
                </c:pt>
                <c:pt idx="308">
                  <c:v>1.8429</c:v>
                </c:pt>
                <c:pt idx="309">
                  <c:v>1.8493999999999999</c:v>
                </c:pt>
                <c:pt idx="310">
                  <c:v>1.8575999999999999</c:v>
                </c:pt>
                <c:pt idx="311">
                  <c:v>1.8586</c:v>
                </c:pt>
                <c:pt idx="312">
                  <c:v>1.8732</c:v>
                </c:pt>
                <c:pt idx="313">
                  <c:v>1.8891999999999998</c:v>
                </c:pt>
                <c:pt idx="314">
                  <c:v>1.9291</c:v>
                </c:pt>
                <c:pt idx="315">
                  <c:v>1.9643000000000002</c:v>
                </c:pt>
                <c:pt idx="316">
                  <c:v>1.9338</c:v>
                </c:pt>
                <c:pt idx="317">
                  <c:v>1.9302999999999999</c:v>
                </c:pt>
                <c:pt idx="318">
                  <c:v>1.9347000000000001</c:v>
                </c:pt>
                <c:pt idx="319">
                  <c:v>1.9284000000000001</c:v>
                </c:pt>
                <c:pt idx="320">
                  <c:v>1.9571000000000001</c:v>
                </c:pt>
                <c:pt idx="321">
                  <c:v>1.9713999999999998</c:v>
                </c:pt>
                <c:pt idx="322">
                  <c:v>1.9579</c:v>
                </c:pt>
                <c:pt idx="323">
                  <c:v>1.9953999999999998</c:v>
                </c:pt>
                <c:pt idx="324">
                  <c:v>2.0072999999999999</c:v>
                </c:pt>
                <c:pt idx="325">
                  <c:v>2.0145</c:v>
                </c:pt>
                <c:pt idx="326">
                  <c:v>2.0118</c:v>
                </c:pt>
                <c:pt idx="327">
                  <c:v>2.0106999999999999</c:v>
                </c:pt>
                <c:pt idx="328">
                  <c:v>1.9786000000000001</c:v>
                </c:pt>
                <c:pt idx="329">
                  <c:v>1.9828000000000001</c:v>
                </c:pt>
                <c:pt idx="330">
                  <c:v>1.9831999999999999</c:v>
                </c:pt>
                <c:pt idx="331">
                  <c:v>1.9731000000000001</c:v>
                </c:pt>
                <c:pt idx="332">
                  <c:v>1.9665000000000001</c:v>
                </c:pt>
                <c:pt idx="333">
                  <c:v>1.9697</c:v>
                </c:pt>
                <c:pt idx="334">
                  <c:v>1.9765000000000001</c:v>
                </c:pt>
                <c:pt idx="335">
                  <c:v>1.9621999999999999</c:v>
                </c:pt>
                <c:pt idx="336">
                  <c:v>1.9724000000000002</c:v>
                </c:pt>
                <c:pt idx="337">
                  <c:v>1.9721000000000002</c:v>
                </c:pt>
                <c:pt idx="338">
                  <c:v>1.9774</c:v>
                </c:pt>
                <c:pt idx="339">
                  <c:v>1.9693000000000001</c:v>
                </c:pt>
                <c:pt idx="340">
                  <c:v>1.9598</c:v>
                </c:pt>
                <c:pt idx="341">
                  <c:v>1.9208000000000001</c:v>
                </c:pt>
                <c:pt idx="342">
                  <c:v>1.9095</c:v>
                </c:pt>
                <c:pt idx="343">
                  <c:v>1.9075</c:v>
                </c:pt>
                <c:pt idx="344">
                  <c:v>1.8919999999999999</c:v>
                </c:pt>
                <c:pt idx="345">
                  <c:v>1.8696000000000002</c:v>
                </c:pt>
                <c:pt idx="346">
                  <c:v>1.8836000000000002</c:v>
                </c:pt>
                <c:pt idx="347">
                  <c:v>1.8552999999999999</c:v>
                </c:pt>
                <c:pt idx="348">
                  <c:v>1.8438999999999999</c:v>
                </c:pt>
                <c:pt idx="349">
                  <c:v>1.8584000000000001</c:v>
                </c:pt>
                <c:pt idx="350">
                  <c:v>1.8755999999999999</c:v>
                </c:pt>
                <c:pt idx="351">
                  <c:v>1.8666999999999998</c:v>
                </c:pt>
                <c:pt idx="352">
                  <c:v>1.865</c:v>
                </c:pt>
                <c:pt idx="353">
                  <c:v>1.8694999999999999</c:v>
                </c:pt>
                <c:pt idx="354">
                  <c:v>1.8546</c:v>
                </c:pt>
                <c:pt idx="355">
                  <c:v>1.8374000000000001</c:v>
                </c:pt>
                <c:pt idx="356">
                  <c:v>1.8241999999999998</c:v>
                </c:pt>
                <c:pt idx="357">
                  <c:v>1.8765000000000001</c:v>
                </c:pt>
                <c:pt idx="358">
                  <c:v>1.8881999999999999</c:v>
                </c:pt>
                <c:pt idx="359">
                  <c:v>1.883</c:v>
                </c:pt>
                <c:pt idx="360">
                  <c:v>1.8531</c:v>
                </c:pt>
                <c:pt idx="361">
                  <c:v>1.8441000000000001</c:v>
                </c:pt>
                <c:pt idx="362">
                  <c:v>1.8644999999999998</c:v>
                </c:pt>
                <c:pt idx="363">
                  <c:v>1.8694999999999999</c:v>
                </c:pt>
                <c:pt idx="364">
                  <c:v>1.8944000000000001</c:v>
                </c:pt>
                <c:pt idx="365">
                  <c:v>1.8616999999999999</c:v>
                </c:pt>
                <c:pt idx="366">
                  <c:v>1.9231</c:v>
                </c:pt>
                <c:pt idx="367">
                  <c:v>1.9213</c:v>
                </c:pt>
                <c:pt idx="368">
                  <c:v>1.9283000000000001</c:v>
                </c:pt>
                <c:pt idx="369">
                  <c:v>1.9450000000000001</c:v>
                </c:pt>
                <c:pt idx="370">
                  <c:v>1.9311</c:v>
                </c:pt>
                <c:pt idx="371">
                  <c:v>1.9203000000000001</c:v>
                </c:pt>
                <c:pt idx="372">
                  <c:v>1.9206000000000001</c:v>
                </c:pt>
                <c:pt idx="373">
                  <c:v>1.9340000000000002</c:v>
                </c:pt>
                <c:pt idx="374">
                  <c:v>1.9605000000000001</c:v>
                </c:pt>
                <c:pt idx="375">
                  <c:v>1.9399000000000002</c:v>
                </c:pt>
                <c:pt idx="376">
                  <c:v>1.9472999999999998</c:v>
                </c:pt>
                <c:pt idx="377">
                  <c:v>1.9154</c:v>
                </c:pt>
                <c:pt idx="378">
                  <c:v>1.9343000000000001</c:v>
                </c:pt>
                <c:pt idx="379">
                  <c:v>1.9228999999999998</c:v>
                </c:pt>
                <c:pt idx="380">
                  <c:v>1.94</c:v>
                </c:pt>
                <c:pt idx="381">
                  <c:v>1.9502000000000002</c:v>
                </c:pt>
                <c:pt idx="382">
                  <c:v>1.9579</c:v>
                </c:pt>
                <c:pt idx="383">
                  <c:v>1.9749000000000001</c:v>
                </c:pt>
                <c:pt idx="384">
                  <c:v>1.9565000000000001</c:v>
                </c:pt>
                <c:pt idx="385">
                  <c:v>1.9618</c:v>
                </c:pt>
                <c:pt idx="386">
                  <c:v>1.9687999999999999</c:v>
                </c:pt>
                <c:pt idx="387">
                  <c:v>1.9950000000000001</c:v>
                </c:pt>
                <c:pt idx="388">
                  <c:v>2.0017</c:v>
                </c:pt>
                <c:pt idx="389">
                  <c:v>2.0038</c:v>
                </c:pt>
                <c:pt idx="390">
                  <c:v>2.0259999999999998</c:v>
                </c:pt>
                <c:pt idx="391">
                  <c:v>2.0116000000000001</c:v>
                </c:pt>
                <c:pt idx="392">
                  <c:v>2.0327999999999999</c:v>
                </c:pt>
                <c:pt idx="393">
                  <c:v>2.0385</c:v>
                </c:pt>
                <c:pt idx="394">
                  <c:v>2.0674999999999999</c:v>
                </c:pt>
                <c:pt idx="395">
                  <c:v>2.0606</c:v>
                </c:pt>
                <c:pt idx="396">
                  <c:v>2.0669</c:v>
                </c:pt>
                <c:pt idx="397">
                  <c:v>2.0901000000000001</c:v>
                </c:pt>
                <c:pt idx="398">
                  <c:v>2.1139999999999999</c:v>
                </c:pt>
                <c:pt idx="399">
                  <c:v>2.1671</c:v>
                </c:pt>
                <c:pt idx="400">
                  <c:v>2.1623000000000001</c:v>
                </c:pt>
                <c:pt idx="401">
                  <c:v>2.1600999999999999</c:v>
                </c:pt>
                <c:pt idx="402">
                  <c:v>2.1583999999999999</c:v>
                </c:pt>
                <c:pt idx="403">
                  <c:v>2.2911999999999999</c:v>
                </c:pt>
                <c:pt idx="404">
                  <c:v>2.2803</c:v>
                </c:pt>
                <c:pt idx="405">
                  <c:v>2.3146</c:v>
                </c:pt>
                <c:pt idx="406">
                  <c:v>2.2762000000000002</c:v>
                </c:pt>
                <c:pt idx="407">
                  <c:v>2.2845</c:v>
                </c:pt>
                <c:pt idx="408">
                  <c:v>2.2544999999999997</c:v>
                </c:pt>
                <c:pt idx="409">
                  <c:v>2.2610000000000001</c:v>
                </c:pt>
                <c:pt idx="410">
                  <c:v>2.2098</c:v>
                </c:pt>
                <c:pt idx="411">
                  <c:v>2.1635</c:v>
                </c:pt>
                <c:pt idx="412">
                  <c:v>2.1903999999999999</c:v>
                </c:pt>
                <c:pt idx="413">
                  <c:v>2.1909999999999998</c:v>
                </c:pt>
                <c:pt idx="414">
                  <c:v>2.2056</c:v>
                </c:pt>
                <c:pt idx="415">
                  <c:v>2.1841999999999997</c:v>
                </c:pt>
                <c:pt idx="416">
                  <c:v>2.1983000000000001</c:v>
                </c:pt>
                <c:pt idx="417">
                  <c:v>2.1892</c:v>
                </c:pt>
                <c:pt idx="418">
                  <c:v>2.2152000000000003</c:v>
                </c:pt>
                <c:pt idx="419">
                  <c:v>2.2286000000000001</c:v>
                </c:pt>
                <c:pt idx="420">
                  <c:v>2.1795</c:v>
                </c:pt>
                <c:pt idx="421">
                  <c:v>2.1709999999999998</c:v>
                </c:pt>
                <c:pt idx="422">
                  <c:v>2.1383000000000001</c:v>
                </c:pt>
                <c:pt idx="423">
                  <c:v>2.1101000000000001</c:v>
                </c:pt>
                <c:pt idx="424">
                  <c:v>2.0966999999999998</c:v>
                </c:pt>
                <c:pt idx="425">
                  <c:v>2.0821000000000001</c:v>
                </c:pt>
                <c:pt idx="426">
                  <c:v>2.0533999999999999</c:v>
                </c:pt>
                <c:pt idx="427">
                  <c:v>2.0316000000000001</c:v>
                </c:pt>
                <c:pt idx="428">
                  <c:v>2.0609999999999999</c:v>
                </c:pt>
                <c:pt idx="429">
                  <c:v>2.0550999999999999</c:v>
                </c:pt>
                <c:pt idx="430">
                  <c:v>2.0663999999999998</c:v>
                </c:pt>
                <c:pt idx="431">
                  <c:v>2.0668000000000002</c:v>
                </c:pt>
                <c:pt idx="432">
                  <c:v>2.0966999999999998</c:v>
                </c:pt>
                <c:pt idx="433">
                  <c:v>2.1183999999999998</c:v>
                </c:pt>
                <c:pt idx="434">
                  <c:v>2.1309999999999998</c:v>
                </c:pt>
                <c:pt idx="435">
                  <c:v>2.1612999999999998</c:v>
                </c:pt>
                <c:pt idx="436">
                  <c:v>2.1653000000000002</c:v>
                </c:pt>
                <c:pt idx="437">
                  <c:v>2.1694</c:v>
                </c:pt>
                <c:pt idx="438">
                  <c:v>2.1958000000000002</c:v>
                </c:pt>
                <c:pt idx="439">
                  <c:v>2.2349000000000001</c:v>
                </c:pt>
                <c:pt idx="440">
                  <c:v>2.2366000000000001</c:v>
                </c:pt>
                <c:pt idx="441">
                  <c:v>2.1999</c:v>
                </c:pt>
                <c:pt idx="442">
                  <c:v>2.1825999999999999</c:v>
                </c:pt>
                <c:pt idx="443">
                  <c:v>2.1886999999999999</c:v>
                </c:pt>
                <c:pt idx="444">
                  <c:v>2.1686000000000001</c:v>
                </c:pt>
                <c:pt idx="445">
                  <c:v>2.1524999999999999</c:v>
                </c:pt>
                <c:pt idx="446">
                  <c:v>2.1522000000000001</c:v>
                </c:pt>
                <c:pt idx="447">
                  <c:v>2.1397999999999997</c:v>
                </c:pt>
                <c:pt idx="448">
                  <c:v>2.1816</c:v>
                </c:pt>
                <c:pt idx="449">
                  <c:v>2.2333000000000003</c:v>
                </c:pt>
                <c:pt idx="450">
                  <c:v>2.2648999999999999</c:v>
                </c:pt>
                <c:pt idx="451">
                  <c:v>2.2633999999999999</c:v>
                </c:pt>
                <c:pt idx="452">
                  <c:v>2.2841</c:v>
                </c:pt>
                <c:pt idx="453">
                  <c:v>2.3397999999999999</c:v>
                </c:pt>
                <c:pt idx="454">
                  <c:v>2.4119999999999999</c:v>
                </c:pt>
                <c:pt idx="455">
                  <c:v>2.3656000000000001</c:v>
                </c:pt>
                <c:pt idx="456">
                  <c:v>2.3879000000000001</c:v>
                </c:pt>
                <c:pt idx="457">
                  <c:v>2.4281999999999999</c:v>
                </c:pt>
                <c:pt idx="458">
                  <c:v>2.4643000000000002</c:v>
                </c:pt>
                <c:pt idx="459">
                  <c:v>2.4988999999999999</c:v>
                </c:pt>
                <c:pt idx="460">
                  <c:v>2.5956999999999999</c:v>
                </c:pt>
                <c:pt idx="461">
                  <c:v>2.9385000000000003</c:v>
                </c:pt>
                <c:pt idx="462">
                  <c:v>2.7707999999999999</c:v>
                </c:pt>
                <c:pt idx="463">
                  <c:v>2.9838999999999998</c:v>
                </c:pt>
                <c:pt idx="464">
                  <c:v>3.0891000000000002</c:v>
                </c:pt>
                <c:pt idx="465">
                  <c:v>3.0977999999999999</c:v>
                </c:pt>
                <c:pt idx="466">
                  <c:v>3.0516000000000001</c:v>
                </c:pt>
                <c:pt idx="467">
                  <c:v>3.2338999999999998</c:v>
                </c:pt>
                <c:pt idx="468">
                  <c:v>3.3083</c:v>
                </c:pt>
                <c:pt idx="469">
                  <c:v>3.2374000000000001</c:v>
                </c:pt>
                <c:pt idx="470">
                  <c:v>3.0676000000000001</c:v>
                </c:pt>
                <c:pt idx="471">
                  <c:v>3.0127999999999999</c:v>
                </c:pt>
                <c:pt idx="472">
                  <c:v>2.9907999999999997</c:v>
                </c:pt>
                <c:pt idx="473">
                  <c:v>2.9570999999999996</c:v>
                </c:pt>
                <c:pt idx="474">
                  <c:v>2.9777</c:v>
                </c:pt>
                <c:pt idx="475">
                  <c:v>2.9024000000000001</c:v>
                </c:pt>
                <c:pt idx="476">
                  <c:v>2.8182</c:v>
                </c:pt>
                <c:pt idx="477">
                  <c:v>2.8235000000000001</c:v>
                </c:pt>
                <c:pt idx="478">
                  <c:v>2.7173000000000003</c:v>
                </c:pt>
                <c:pt idx="479">
                  <c:v>2.7049000000000003</c:v>
                </c:pt>
                <c:pt idx="480">
                  <c:v>2.7223999999999999</c:v>
                </c:pt>
                <c:pt idx="481">
                  <c:v>2.7088000000000001</c:v>
                </c:pt>
                <c:pt idx="482">
                  <c:v>2.6829000000000001</c:v>
                </c:pt>
                <c:pt idx="483">
                  <c:v>2.6707000000000001</c:v>
                </c:pt>
                <c:pt idx="484">
                  <c:v>2.6255000000000002</c:v>
                </c:pt>
                <c:pt idx="485">
                  <c:v>2.5390999999999999</c:v>
                </c:pt>
                <c:pt idx="486">
                  <c:v>2.5022000000000002</c:v>
                </c:pt>
                <c:pt idx="487">
                  <c:v>2.4914000000000001</c:v>
                </c:pt>
                <c:pt idx="488">
                  <c:v>2.5369999999999999</c:v>
                </c:pt>
                <c:pt idx="489">
                  <c:v>2.5192999999999999</c:v>
                </c:pt>
                <c:pt idx="490">
                  <c:v>2.5125999999999999</c:v>
                </c:pt>
                <c:pt idx="491">
                  <c:v>2.5137</c:v>
                </c:pt>
                <c:pt idx="492">
                  <c:v>2.5406999999999997</c:v>
                </c:pt>
                <c:pt idx="493">
                  <c:v>2.4933000000000001</c:v>
                </c:pt>
                <c:pt idx="494">
                  <c:v>2.5682</c:v>
                </c:pt>
                <c:pt idx="495">
                  <c:v>2.5880000000000001</c:v>
                </c:pt>
                <c:pt idx="496">
                  <c:v>2.5522</c:v>
                </c:pt>
                <c:pt idx="497">
                  <c:v>2.5331000000000001</c:v>
                </c:pt>
                <c:pt idx="498">
                  <c:v>2.6132</c:v>
                </c:pt>
                <c:pt idx="499">
                  <c:v>2.5897000000000001</c:v>
                </c:pt>
                <c:pt idx="500">
                  <c:v>2.5923000000000003</c:v>
                </c:pt>
                <c:pt idx="501">
                  <c:v>2.7168000000000001</c:v>
                </c:pt>
                <c:pt idx="502">
                  <c:v>2.7433999999999998</c:v>
                </c:pt>
                <c:pt idx="503">
                  <c:v>2.8406000000000002</c:v>
                </c:pt>
                <c:pt idx="504">
                  <c:v>2.8008999999999999</c:v>
                </c:pt>
                <c:pt idx="505">
                  <c:v>2.8601999999999999</c:v>
                </c:pt>
                <c:pt idx="506">
                  <c:v>2.9100999999999999</c:v>
                </c:pt>
                <c:pt idx="507">
                  <c:v>2.8408999999999995</c:v>
                </c:pt>
                <c:pt idx="508">
                  <c:v>2.8464</c:v>
                </c:pt>
                <c:pt idx="509">
                  <c:v>2.8472000000000004</c:v>
                </c:pt>
                <c:pt idx="510">
                  <c:v>2.9163000000000001</c:v>
                </c:pt>
                <c:pt idx="511">
                  <c:v>2.9999000000000002</c:v>
                </c:pt>
                <c:pt idx="512">
                  <c:v>2.9744999999999999</c:v>
                </c:pt>
                <c:pt idx="513">
                  <c:v>3.1017000000000001</c:v>
                </c:pt>
                <c:pt idx="514">
                  <c:v>3.0301999999999998</c:v>
                </c:pt>
                <c:pt idx="515">
                  <c:v>3.0375000000000001</c:v>
                </c:pt>
                <c:pt idx="516">
                  <c:v>2.9632000000000001</c:v>
                </c:pt>
                <c:pt idx="517">
                  <c:v>3.0098000000000003</c:v>
                </c:pt>
                <c:pt idx="518">
                  <c:v>3.1420999999999997</c:v>
                </c:pt>
                <c:pt idx="519">
                  <c:v>3.1086</c:v>
                </c:pt>
                <c:pt idx="520">
                  <c:v>3.0943999999999998</c:v>
                </c:pt>
                <c:pt idx="521">
                  <c:v>3.0861000000000001</c:v>
                </c:pt>
                <c:pt idx="522">
                  <c:v>3.0831</c:v>
                </c:pt>
                <c:pt idx="523">
                  <c:v>3.0449999999999999</c:v>
                </c:pt>
                <c:pt idx="524">
                  <c:v>3.0013000000000001</c:v>
                </c:pt>
                <c:pt idx="525">
                  <c:v>2.8514999999999997</c:v>
                </c:pt>
                <c:pt idx="526">
                  <c:v>2.8650000000000002</c:v>
                </c:pt>
                <c:pt idx="527">
                  <c:v>2.8650000000000002</c:v>
                </c:pt>
                <c:pt idx="528">
                  <c:v>2.7864</c:v>
                </c:pt>
                <c:pt idx="529">
                  <c:v>2.8132000000000001</c:v>
                </c:pt>
                <c:pt idx="530">
                  <c:v>2.8320999999999996</c:v>
                </c:pt>
                <c:pt idx="531">
                  <c:v>2.8324000000000003</c:v>
                </c:pt>
                <c:pt idx="532">
                  <c:v>2.8994999999999997</c:v>
                </c:pt>
                <c:pt idx="533">
                  <c:v>2.9701999999999997</c:v>
                </c:pt>
                <c:pt idx="534">
                  <c:v>3.0095000000000001</c:v>
                </c:pt>
                <c:pt idx="535">
                  <c:v>3.1438999999999999</c:v>
                </c:pt>
                <c:pt idx="536">
                  <c:v>3.0688999999999997</c:v>
                </c:pt>
                <c:pt idx="537">
                  <c:v>3.1400999999999999</c:v>
                </c:pt>
                <c:pt idx="538">
                  <c:v>3.1494</c:v>
                </c:pt>
                <c:pt idx="539">
                  <c:v>3.2955000000000001</c:v>
                </c:pt>
                <c:pt idx="540">
                  <c:v>3.4001000000000001</c:v>
                </c:pt>
                <c:pt idx="541">
                  <c:v>3.3798000000000004</c:v>
                </c:pt>
                <c:pt idx="542">
                  <c:v>3.2735000000000003</c:v>
                </c:pt>
                <c:pt idx="543">
                  <c:v>3.234</c:v>
                </c:pt>
                <c:pt idx="544">
                  <c:v>3.3349000000000002</c:v>
                </c:pt>
                <c:pt idx="545">
                  <c:v>3.4918</c:v>
                </c:pt>
                <c:pt idx="546">
                  <c:v>3.6156999999999999</c:v>
                </c:pt>
                <c:pt idx="547">
                  <c:v>3.6183999999999998</c:v>
                </c:pt>
                <c:pt idx="548">
                  <c:v>3.6441000000000003</c:v>
                </c:pt>
                <c:pt idx="549">
                  <c:v>3.5823</c:v>
                </c:pt>
                <c:pt idx="550">
                  <c:v>3.5657000000000001</c:v>
                </c:pt>
                <c:pt idx="551">
                  <c:v>3.6412</c:v>
                </c:pt>
                <c:pt idx="552">
                  <c:v>3.7374000000000001</c:v>
                </c:pt>
                <c:pt idx="553">
                  <c:v>3.6787000000000001</c:v>
                </c:pt>
                <c:pt idx="554">
                  <c:v>3.7152999999999996</c:v>
                </c:pt>
                <c:pt idx="555">
                  <c:v>3.7725</c:v>
                </c:pt>
                <c:pt idx="556">
                  <c:v>3.6911</c:v>
                </c:pt>
                <c:pt idx="557">
                  <c:v>3.6833</c:v>
                </c:pt>
                <c:pt idx="558">
                  <c:v>3.6173000000000002</c:v>
                </c:pt>
                <c:pt idx="559">
                  <c:v>3.5949</c:v>
                </c:pt>
                <c:pt idx="560">
                  <c:v>3.6775000000000002</c:v>
                </c:pt>
                <c:pt idx="561">
                  <c:v>3.5543999999999998</c:v>
                </c:pt>
                <c:pt idx="562">
                  <c:v>3.6631999999999998</c:v>
                </c:pt>
                <c:pt idx="563">
                  <c:v>3.6433</c:v>
                </c:pt>
                <c:pt idx="564">
                  <c:v>3.6833</c:v>
                </c:pt>
                <c:pt idx="565">
                  <c:v>3.6214</c:v>
                </c:pt>
                <c:pt idx="566">
                  <c:v>3.6055999999999999</c:v>
                </c:pt>
                <c:pt idx="567">
                  <c:v>3.5957999999999997</c:v>
                </c:pt>
                <c:pt idx="568">
                  <c:v>3.4742000000000002</c:v>
                </c:pt>
                <c:pt idx="569">
                  <c:v>3.5017</c:v>
                </c:pt>
                <c:pt idx="570">
                  <c:v>3.3818000000000001</c:v>
                </c:pt>
                <c:pt idx="571">
                  <c:v>3.3694000000000002</c:v>
                </c:pt>
                <c:pt idx="572">
                  <c:v>3.2555999999999998</c:v>
                </c:pt>
                <c:pt idx="573">
                  <c:v>3.3418999999999999</c:v>
                </c:pt>
                <c:pt idx="574">
                  <c:v>3.2119999999999997</c:v>
                </c:pt>
                <c:pt idx="575">
                  <c:v>3.18</c:v>
                </c:pt>
                <c:pt idx="576">
                  <c:v>3.2644000000000002</c:v>
                </c:pt>
                <c:pt idx="577">
                  <c:v>3.1852</c:v>
                </c:pt>
                <c:pt idx="578">
                  <c:v>3.1168</c:v>
                </c:pt>
                <c:pt idx="579">
                  <c:v>3.1374</c:v>
                </c:pt>
                <c:pt idx="580">
                  <c:v>3.0698000000000003</c:v>
                </c:pt>
                <c:pt idx="581">
                  <c:v>3.1048</c:v>
                </c:pt>
                <c:pt idx="582">
                  <c:v>3.1211000000000002</c:v>
                </c:pt>
                <c:pt idx="583">
                  <c:v>3.1031999999999997</c:v>
                </c:pt>
                <c:pt idx="584">
                  <c:v>3.1504000000000003</c:v>
                </c:pt>
                <c:pt idx="585">
                  <c:v>3.133</c:v>
                </c:pt>
                <c:pt idx="586">
                  <c:v>3.105</c:v>
                </c:pt>
                <c:pt idx="587">
                  <c:v>3.1295999999999999</c:v>
                </c:pt>
                <c:pt idx="588">
                  <c:v>3.1806999999999999</c:v>
                </c:pt>
                <c:pt idx="589">
                  <c:v>3.2500999999999998</c:v>
                </c:pt>
                <c:pt idx="590">
                  <c:v>3.2129000000000003</c:v>
                </c:pt>
                <c:pt idx="591">
                  <c:v>3.2885000000000004</c:v>
                </c:pt>
                <c:pt idx="592">
                  <c:v>3.1563999999999997</c:v>
                </c:pt>
                <c:pt idx="593">
                  <c:v>3.1332999999999998</c:v>
                </c:pt>
                <c:pt idx="594">
                  <c:v>3.1187</c:v>
                </c:pt>
                <c:pt idx="595">
                  <c:v>3.1002999999999998</c:v>
                </c:pt>
                <c:pt idx="596">
                  <c:v>3.1260000000000003</c:v>
                </c:pt>
                <c:pt idx="597">
                  <c:v>3.161</c:v>
                </c:pt>
                <c:pt idx="598">
                  <c:v>3.1738999999999997</c:v>
                </c:pt>
                <c:pt idx="599">
                  <c:v>3.1154999999999999</c:v>
                </c:pt>
                <c:pt idx="600">
                  <c:v>3.1951000000000001</c:v>
                </c:pt>
                <c:pt idx="601">
                  <c:v>3.1883999999999997</c:v>
                </c:pt>
                <c:pt idx="602">
                  <c:v>3.2447000000000004</c:v>
                </c:pt>
                <c:pt idx="603">
                  <c:v>3.3538999999999999</c:v>
                </c:pt>
                <c:pt idx="604">
                  <c:v>3.3504</c:v>
                </c:pt>
                <c:pt idx="605">
                  <c:v>3.5693000000000001</c:v>
                </c:pt>
                <c:pt idx="606">
                  <c:v>3.5562</c:v>
                </c:pt>
                <c:pt idx="607">
                  <c:v>3.6694</c:v>
                </c:pt>
                <c:pt idx="608">
                  <c:v>3.7936999999999999</c:v>
                </c:pt>
                <c:pt idx="609">
                  <c:v>3.7402999999999995</c:v>
                </c:pt>
                <c:pt idx="610">
                  <c:v>3.6224000000000003</c:v>
                </c:pt>
                <c:pt idx="611">
                  <c:v>3.5702999999999996</c:v>
                </c:pt>
                <c:pt idx="612">
                  <c:v>3.5663999999999998</c:v>
                </c:pt>
                <c:pt idx="613">
                  <c:v>3.5389999999999997</c:v>
                </c:pt>
                <c:pt idx="614">
                  <c:v>3.5857999999999999</c:v>
                </c:pt>
                <c:pt idx="615">
                  <c:v>3.6847000000000003</c:v>
                </c:pt>
                <c:pt idx="616">
                  <c:v>3.6757</c:v>
                </c:pt>
                <c:pt idx="617">
                  <c:v>3.7273000000000001</c:v>
                </c:pt>
                <c:pt idx="618">
                  <c:v>3.7170000000000001</c:v>
                </c:pt>
                <c:pt idx="619">
                  <c:v>3.6693000000000002</c:v>
                </c:pt>
                <c:pt idx="620">
                  <c:v>3.7039</c:v>
                </c:pt>
                <c:pt idx="621">
                  <c:v>3.7562000000000002</c:v>
                </c:pt>
                <c:pt idx="622">
                  <c:v>3.8005</c:v>
                </c:pt>
                <c:pt idx="623">
                  <c:v>3.8268</c:v>
                </c:pt>
                <c:pt idx="624">
                  <c:v>3.7629000000000001</c:v>
                </c:pt>
                <c:pt idx="625">
                  <c:v>3.7679</c:v>
                </c:pt>
                <c:pt idx="626">
                  <c:v>3.6945999999999999</c:v>
                </c:pt>
                <c:pt idx="627">
                  <c:v>3.6235000000000004</c:v>
                </c:pt>
                <c:pt idx="628">
                  <c:v>3.5838000000000001</c:v>
                </c:pt>
                <c:pt idx="629">
                  <c:v>3.5902999999999996</c:v>
                </c:pt>
                <c:pt idx="630">
                  <c:v>3.5642</c:v>
                </c:pt>
                <c:pt idx="631">
                  <c:v>3.4611000000000001</c:v>
                </c:pt>
                <c:pt idx="632">
                  <c:v>3.3782000000000001</c:v>
                </c:pt>
                <c:pt idx="633">
                  <c:v>3.3639999999999999</c:v>
                </c:pt>
                <c:pt idx="634">
                  <c:v>3.3835999999999999</c:v>
                </c:pt>
                <c:pt idx="635">
                  <c:v>3.4364999999999997</c:v>
                </c:pt>
                <c:pt idx="636">
                  <c:v>3.1541000000000001</c:v>
                </c:pt>
                <c:pt idx="637">
                  <c:v>3.1279000000000003</c:v>
                </c:pt>
                <c:pt idx="638">
                  <c:v>3.1637</c:v>
                </c:pt>
                <c:pt idx="639">
                  <c:v>3.1463999999999999</c:v>
                </c:pt>
                <c:pt idx="640">
                  <c:v>3.1894</c:v>
                </c:pt>
                <c:pt idx="641">
                  <c:v>3.2014999999999998</c:v>
                </c:pt>
                <c:pt idx="642">
                  <c:v>3.1877999999999997</c:v>
                </c:pt>
                <c:pt idx="643">
                  <c:v>3.1825000000000001</c:v>
                </c:pt>
                <c:pt idx="644">
                  <c:v>3.0316000000000001</c:v>
                </c:pt>
                <c:pt idx="645">
                  <c:v>3.0076999999999998</c:v>
                </c:pt>
                <c:pt idx="646">
                  <c:v>3.0457000000000001</c:v>
                </c:pt>
                <c:pt idx="647">
                  <c:v>2.9885000000000002</c:v>
                </c:pt>
                <c:pt idx="648">
                  <c:v>3.0695999999999999</c:v>
                </c:pt>
                <c:pt idx="649">
                  <c:v>3.0262000000000002</c:v>
                </c:pt>
                <c:pt idx="650">
                  <c:v>2.9889999999999999</c:v>
                </c:pt>
                <c:pt idx="651">
                  <c:v>3.0524</c:v>
                </c:pt>
                <c:pt idx="652">
                  <c:v>3.0786000000000002</c:v>
                </c:pt>
                <c:pt idx="653">
                  <c:v>3.0227999999999997</c:v>
                </c:pt>
                <c:pt idx="654">
                  <c:v>2.9211</c:v>
                </c:pt>
                <c:pt idx="655">
                  <c:v>2.9560000000000004</c:v>
                </c:pt>
                <c:pt idx="656">
                  <c:v>2.9293</c:v>
                </c:pt>
                <c:pt idx="657">
                  <c:v>2.8947000000000003</c:v>
                </c:pt>
                <c:pt idx="658">
                  <c:v>2.7738</c:v>
                </c:pt>
                <c:pt idx="659">
                  <c:v>2.7892999999999999</c:v>
                </c:pt>
                <c:pt idx="660">
                  <c:v>2.8213999999999997</c:v>
                </c:pt>
                <c:pt idx="661">
                  <c:v>2.7837000000000001</c:v>
                </c:pt>
                <c:pt idx="662">
                  <c:v>2.8113999999999999</c:v>
                </c:pt>
                <c:pt idx="663">
                  <c:v>2.7343999999999999</c:v>
                </c:pt>
                <c:pt idx="664">
                  <c:v>2.7044999999999999</c:v>
                </c:pt>
                <c:pt idx="665">
                  <c:v>2.6532999999999998</c:v>
                </c:pt>
                <c:pt idx="666">
                  <c:v>2.6743999999999999</c:v>
                </c:pt>
                <c:pt idx="667">
                  <c:v>2.6375000000000002</c:v>
                </c:pt>
                <c:pt idx="668">
                  <c:v>2.7416</c:v>
                </c:pt>
                <c:pt idx="669">
                  <c:v>2.8261000000000003</c:v>
                </c:pt>
                <c:pt idx="670">
                  <c:v>2.8601000000000001</c:v>
                </c:pt>
                <c:pt idx="671">
                  <c:v>2.9382000000000001</c:v>
                </c:pt>
                <c:pt idx="672">
                  <c:v>2.8594999999999997</c:v>
                </c:pt>
                <c:pt idx="673">
                  <c:v>2.8332999999999999</c:v>
                </c:pt>
                <c:pt idx="674">
                  <c:v>2.8866000000000001</c:v>
                </c:pt>
                <c:pt idx="675">
                  <c:v>2.8870999999999998</c:v>
                </c:pt>
                <c:pt idx="676">
                  <c:v>2.8848000000000003</c:v>
                </c:pt>
                <c:pt idx="677">
                  <c:v>2.9268999999999998</c:v>
                </c:pt>
                <c:pt idx="678">
                  <c:v>2.9245000000000001</c:v>
                </c:pt>
                <c:pt idx="679">
                  <c:v>2.8426</c:v>
                </c:pt>
                <c:pt idx="680">
                  <c:v>2.7691000000000003</c:v>
                </c:pt>
                <c:pt idx="681">
                  <c:v>2.7382999999999997</c:v>
                </c:pt>
                <c:pt idx="682">
                  <c:v>2.6847000000000003</c:v>
                </c:pt>
                <c:pt idx="683">
                  <c:v>2.7673000000000001</c:v>
                </c:pt>
                <c:pt idx="684">
                  <c:v>2.6888999999999998</c:v>
                </c:pt>
                <c:pt idx="685">
                  <c:v>2.6379999999999999</c:v>
                </c:pt>
                <c:pt idx="686">
                  <c:v>2.6539999999999999</c:v>
                </c:pt>
                <c:pt idx="687">
                  <c:v>2.6205000000000003</c:v>
                </c:pt>
                <c:pt idx="688">
                  <c:v>2.6055999999999999</c:v>
                </c:pt>
                <c:pt idx="689">
                  <c:v>2.6355</c:v>
                </c:pt>
                <c:pt idx="690">
                  <c:v>2.5533000000000001</c:v>
                </c:pt>
                <c:pt idx="691">
                  <c:v>2.5655999999999999</c:v>
                </c:pt>
                <c:pt idx="692">
                  <c:v>2.5591999999999997</c:v>
                </c:pt>
                <c:pt idx="693">
                  <c:v>2.5316999999999998</c:v>
                </c:pt>
                <c:pt idx="694">
                  <c:v>2.5905</c:v>
                </c:pt>
                <c:pt idx="695">
                  <c:v>2.6223000000000001</c:v>
                </c:pt>
                <c:pt idx="696">
                  <c:v>2.6318000000000001</c:v>
                </c:pt>
                <c:pt idx="697">
                  <c:v>2.6006</c:v>
                </c:pt>
                <c:pt idx="698">
                  <c:v>2.5729000000000002</c:v>
                </c:pt>
                <c:pt idx="699">
                  <c:v>2.5596999999999999</c:v>
                </c:pt>
                <c:pt idx="700">
                  <c:v>2.6354000000000002</c:v>
                </c:pt>
                <c:pt idx="701">
                  <c:v>2.6406999999999998</c:v>
                </c:pt>
                <c:pt idx="702">
                  <c:v>2.6817000000000002</c:v>
                </c:pt>
                <c:pt idx="703">
                  <c:v>2.6691000000000003</c:v>
                </c:pt>
                <c:pt idx="704">
                  <c:v>2.6224000000000003</c:v>
                </c:pt>
                <c:pt idx="705">
                  <c:v>2.6229</c:v>
                </c:pt>
                <c:pt idx="706">
                  <c:v>2.5592999999999999</c:v>
                </c:pt>
                <c:pt idx="707">
                  <c:v>2.5643000000000002</c:v>
                </c:pt>
                <c:pt idx="708">
                  <c:v>2.6049000000000002</c:v>
                </c:pt>
                <c:pt idx="709">
                  <c:v>2.5822000000000003</c:v>
                </c:pt>
                <c:pt idx="710">
                  <c:v>2.5365000000000002</c:v>
                </c:pt>
                <c:pt idx="711">
                  <c:v>2.5322999999999998</c:v>
                </c:pt>
                <c:pt idx="712">
                  <c:v>2.6157999999999997</c:v>
                </c:pt>
                <c:pt idx="713">
                  <c:v>2.6368999999999998</c:v>
                </c:pt>
                <c:pt idx="714">
                  <c:v>2.7888999999999999</c:v>
                </c:pt>
                <c:pt idx="715">
                  <c:v>3.0289999999999999</c:v>
                </c:pt>
                <c:pt idx="716">
                  <c:v>2.8023000000000002</c:v>
                </c:pt>
                <c:pt idx="717">
                  <c:v>3.1149</c:v>
                </c:pt>
                <c:pt idx="718">
                  <c:v>3.07</c:v>
                </c:pt>
                <c:pt idx="719">
                  <c:v>3.0718000000000001</c:v>
                </c:pt>
                <c:pt idx="720">
                  <c:v>3.1160000000000001</c:v>
                </c:pt>
                <c:pt idx="721">
                  <c:v>2.9504999999999999</c:v>
                </c:pt>
                <c:pt idx="722">
                  <c:v>2.8504</c:v>
                </c:pt>
                <c:pt idx="723">
                  <c:v>2.8988999999999998</c:v>
                </c:pt>
                <c:pt idx="724">
                  <c:v>3.0057</c:v>
                </c:pt>
                <c:pt idx="725">
                  <c:v>2.8388999999999998</c:v>
                </c:pt>
                <c:pt idx="726">
                  <c:v>2.8602999999999996</c:v>
                </c:pt>
                <c:pt idx="727">
                  <c:v>2.8500999999999999</c:v>
                </c:pt>
                <c:pt idx="728">
                  <c:v>2.7717000000000001</c:v>
                </c:pt>
                <c:pt idx="729">
                  <c:v>2.8057999999999996</c:v>
                </c:pt>
                <c:pt idx="730">
                  <c:v>2.8348</c:v>
                </c:pt>
                <c:pt idx="731">
                  <c:v>2.8026999999999997</c:v>
                </c:pt>
                <c:pt idx="732">
                  <c:v>2.8972000000000002</c:v>
                </c:pt>
                <c:pt idx="733">
                  <c:v>2.8868999999999998</c:v>
                </c:pt>
                <c:pt idx="734">
                  <c:v>2.7962000000000002</c:v>
                </c:pt>
                <c:pt idx="735">
                  <c:v>2.7291000000000003</c:v>
                </c:pt>
                <c:pt idx="736">
                  <c:v>2.7601</c:v>
                </c:pt>
                <c:pt idx="737">
                  <c:v>2.6942000000000004</c:v>
                </c:pt>
                <c:pt idx="738">
                  <c:v>2.6764999999999999</c:v>
                </c:pt>
                <c:pt idx="739">
                  <c:v>2.6642000000000001</c:v>
                </c:pt>
                <c:pt idx="740">
                  <c:v>2.6845999999999997</c:v>
                </c:pt>
                <c:pt idx="741">
                  <c:v>2.7067000000000001</c:v>
                </c:pt>
                <c:pt idx="742">
                  <c:v>2.7023999999999999</c:v>
                </c:pt>
                <c:pt idx="743">
                  <c:v>2.6898</c:v>
                </c:pt>
                <c:pt idx="744">
                  <c:v>2.7263999999999999</c:v>
                </c:pt>
                <c:pt idx="745">
                  <c:v>2.7811000000000003</c:v>
                </c:pt>
                <c:pt idx="746">
                  <c:v>2.7216000000000005</c:v>
                </c:pt>
                <c:pt idx="747">
                  <c:v>2.7569999999999997</c:v>
                </c:pt>
                <c:pt idx="748">
                  <c:v>2.7888000000000002</c:v>
                </c:pt>
                <c:pt idx="749">
                  <c:v>2.8081999999999998</c:v>
                </c:pt>
                <c:pt idx="750">
                  <c:v>2.8494000000000002</c:v>
                </c:pt>
                <c:pt idx="751">
                  <c:v>2.8245999999999998</c:v>
                </c:pt>
                <c:pt idx="752">
                  <c:v>2.7881</c:v>
                </c:pt>
                <c:pt idx="753">
                  <c:v>2.8132999999999999</c:v>
                </c:pt>
                <c:pt idx="754">
                  <c:v>2.8705000000000003</c:v>
                </c:pt>
                <c:pt idx="755">
                  <c:v>2.8020999999999998</c:v>
                </c:pt>
                <c:pt idx="756">
                  <c:v>2.7977999999999996</c:v>
                </c:pt>
                <c:pt idx="757">
                  <c:v>2.7616000000000001</c:v>
                </c:pt>
                <c:pt idx="758">
                  <c:v>2.7676999999999996</c:v>
                </c:pt>
                <c:pt idx="759">
                  <c:v>2.7387999999999999</c:v>
                </c:pt>
                <c:pt idx="760">
                  <c:v>2.7124999999999999</c:v>
                </c:pt>
                <c:pt idx="761">
                  <c:v>2.7330000000000001</c:v>
                </c:pt>
                <c:pt idx="762">
                  <c:v>2.7093000000000003</c:v>
                </c:pt>
                <c:pt idx="763">
                  <c:v>2.7706999999999997</c:v>
                </c:pt>
                <c:pt idx="764">
                  <c:v>2.7311000000000001</c:v>
                </c:pt>
                <c:pt idx="765">
                  <c:v>2.738</c:v>
                </c:pt>
                <c:pt idx="766">
                  <c:v>2.7900999999999998</c:v>
                </c:pt>
                <c:pt idx="767">
                  <c:v>2.827</c:v>
                </c:pt>
                <c:pt idx="768">
                  <c:v>2.8679000000000001</c:v>
                </c:pt>
                <c:pt idx="769">
                  <c:v>2.7642000000000002</c:v>
                </c:pt>
                <c:pt idx="770">
                  <c:v>2.7499000000000002</c:v>
                </c:pt>
                <c:pt idx="771">
                  <c:v>2.7127999999999997</c:v>
                </c:pt>
                <c:pt idx="772">
                  <c:v>2.6955</c:v>
                </c:pt>
                <c:pt idx="773">
                  <c:v>2.6856</c:v>
                </c:pt>
                <c:pt idx="774">
                  <c:v>2.6786000000000003</c:v>
                </c:pt>
                <c:pt idx="775">
                  <c:v>2.6829000000000001</c:v>
                </c:pt>
                <c:pt idx="776">
                  <c:v>2.6376999999999997</c:v>
                </c:pt>
                <c:pt idx="777">
                  <c:v>2.6</c:v>
                </c:pt>
                <c:pt idx="778">
                  <c:v>2.5891000000000002</c:v>
                </c:pt>
                <c:pt idx="779">
                  <c:v>2.5682999999999998</c:v>
                </c:pt>
                <c:pt idx="780">
                  <c:v>2.6052999999999997</c:v>
                </c:pt>
                <c:pt idx="781">
                  <c:v>2.5762</c:v>
                </c:pt>
                <c:pt idx="782">
                  <c:v>2.5407999999999999</c:v>
                </c:pt>
                <c:pt idx="783">
                  <c:v>2.6307999999999998</c:v>
                </c:pt>
                <c:pt idx="784">
                  <c:v>2.6257999999999999</c:v>
                </c:pt>
                <c:pt idx="785">
                  <c:v>2.6272000000000002</c:v>
                </c:pt>
                <c:pt idx="786">
                  <c:v>2.6197000000000004</c:v>
                </c:pt>
                <c:pt idx="787">
                  <c:v>2.5619999999999998</c:v>
                </c:pt>
                <c:pt idx="788">
                  <c:v>2.5463999999999998</c:v>
                </c:pt>
                <c:pt idx="789">
                  <c:v>2.5866000000000002</c:v>
                </c:pt>
                <c:pt idx="790">
                  <c:v>2.5418000000000003</c:v>
                </c:pt>
                <c:pt idx="791">
                  <c:v>2.4915000000000003</c:v>
                </c:pt>
                <c:pt idx="792">
                  <c:v>2.5180000000000002</c:v>
                </c:pt>
                <c:pt idx="793">
                  <c:v>2.5135000000000001</c:v>
                </c:pt>
                <c:pt idx="794">
                  <c:v>2.4752999999999998</c:v>
                </c:pt>
                <c:pt idx="795">
                  <c:v>2.4911000000000003</c:v>
                </c:pt>
                <c:pt idx="796">
                  <c:v>2.5253999999999999</c:v>
                </c:pt>
                <c:pt idx="797">
                  <c:v>2.4784999999999999</c:v>
                </c:pt>
                <c:pt idx="798">
                  <c:v>2.4944000000000002</c:v>
                </c:pt>
                <c:pt idx="799">
                  <c:v>2.5630000000000002</c:v>
                </c:pt>
                <c:pt idx="800">
                  <c:v>2.5261</c:v>
                </c:pt>
                <c:pt idx="801">
                  <c:v>2.4975000000000001</c:v>
                </c:pt>
                <c:pt idx="802">
                  <c:v>2.5106000000000002</c:v>
                </c:pt>
                <c:pt idx="803">
                  <c:v>2.5669</c:v>
                </c:pt>
                <c:pt idx="804">
                  <c:v>2.5343</c:v>
                </c:pt>
                <c:pt idx="805">
                  <c:v>2.4952999999999999</c:v>
                </c:pt>
                <c:pt idx="806">
                  <c:v>2.5019999999999998</c:v>
                </c:pt>
                <c:pt idx="807">
                  <c:v>2.4725000000000001</c:v>
                </c:pt>
                <c:pt idx="808">
                  <c:v>2.4262999999999999</c:v>
                </c:pt>
                <c:pt idx="809">
                  <c:v>2.4075000000000002</c:v>
                </c:pt>
                <c:pt idx="810">
                  <c:v>2.4668999999999999</c:v>
                </c:pt>
                <c:pt idx="811">
                  <c:v>2.4633000000000003</c:v>
                </c:pt>
                <c:pt idx="812">
                  <c:v>2.4662999999999999</c:v>
                </c:pt>
                <c:pt idx="813">
                  <c:v>2.4393000000000002</c:v>
                </c:pt>
                <c:pt idx="814">
                  <c:v>2.5305</c:v>
                </c:pt>
                <c:pt idx="815">
                  <c:v>2.4861</c:v>
                </c:pt>
                <c:pt idx="816">
                  <c:v>2.4796</c:v>
                </c:pt>
                <c:pt idx="817">
                  <c:v>2.4201999999999999</c:v>
                </c:pt>
                <c:pt idx="818">
                  <c:v>2.411</c:v>
                </c:pt>
                <c:pt idx="819">
                  <c:v>2.452</c:v>
                </c:pt>
                <c:pt idx="820">
                  <c:v>2.4686000000000003</c:v>
                </c:pt>
                <c:pt idx="821">
                  <c:v>2.4786999999999999</c:v>
                </c:pt>
                <c:pt idx="822">
                  <c:v>2.5540000000000003</c:v>
                </c:pt>
                <c:pt idx="823">
                  <c:v>2.5074000000000001</c:v>
                </c:pt>
                <c:pt idx="824">
                  <c:v>2.5234999999999999</c:v>
                </c:pt>
                <c:pt idx="825">
                  <c:v>2.5724999999999998</c:v>
                </c:pt>
                <c:pt idx="826">
                  <c:v>2.5581</c:v>
                </c:pt>
                <c:pt idx="827">
                  <c:v>2.5622000000000003</c:v>
                </c:pt>
                <c:pt idx="828">
                  <c:v>2.5589</c:v>
                </c:pt>
                <c:pt idx="829">
                  <c:v>2.5102000000000002</c:v>
                </c:pt>
                <c:pt idx="830">
                  <c:v>2.5712999999999999</c:v>
                </c:pt>
                <c:pt idx="831">
                  <c:v>2.5302000000000002</c:v>
                </c:pt>
                <c:pt idx="832">
                  <c:v>2.4874000000000001</c:v>
                </c:pt>
                <c:pt idx="833">
                  <c:v>2.4930000000000003</c:v>
                </c:pt>
                <c:pt idx="834">
                  <c:v>2.5255999999999998</c:v>
                </c:pt>
                <c:pt idx="835">
                  <c:v>2.5257000000000001</c:v>
                </c:pt>
                <c:pt idx="836">
                  <c:v>2.5108999999999999</c:v>
                </c:pt>
                <c:pt idx="837">
                  <c:v>2.5102000000000002</c:v>
                </c:pt>
                <c:pt idx="838">
                  <c:v>2.5055000000000001</c:v>
                </c:pt>
                <c:pt idx="839">
                  <c:v>2.4923999999999999</c:v>
                </c:pt>
                <c:pt idx="840">
                  <c:v>2.4540999999999999</c:v>
                </c:pt>
                <c:pt idx="841">
                  <c:v>2.4380999999999999</c:v>
                </c:pt>
                <c:pt idx="842">
                  <c:v>2.42</c:v>
                </c:pt>
                <c:pt idx="843">
                  <c:v>2.4316999999999998</c:v>
                </c:pt>
                <c:pt idx="844">
                  <c:v>2.4369999999999998</c:v>
                </c:pt>
                <c:pt idx="845">
                  <c:v>2.4359999999999999</c:v>
                </c:pt>
                <c:pt idx="846">
                  <c:v>2.4422999999999999</c:v>
                </c:pt>
                <c:pt idx="847">
                  <c:v>2.4722999999999997</c:v>
                </c:pt>
                <c:pt idx="848">
                  <c:v>2.4741</c:v>
                </c:pt>
                <c:pt idx="849">
                  <c:v>2.4628000000000001</c:v>
                </c:pt>
                <c:pt idx="850">
                  <c:v>2.5537000000000001</c:v>
                </c:pt>
                <c:pt idx="851">
                  <c:v>2.5608</c:v>
                </c:pt>
                <c:pt idx="852">
                  <c:v>2.5729000000000002</c:v>
                </c:pt>
                <c:pt idx="853">
                  <c:v>2.5924</c:v>
                </c:pt>
                <c:pt idx="854">
                  <c:v>2.6313999999999997</c:v>
                </c:pt>
                <c:pt idx="855">
                  <c:v>2.6431</c:v>
                </c:pt>
                <c:pt idx="856">
                  <c:v>2.6636000000000002</c:v>
                </c:pt>
                <c:pt idx="857">
                  <c:v>2.6656</c:v>
                </c:pt>
                <c:pt idx="858">
                  <c:v>2.6604000000000001</c:v>
                </c:pt>
                <c:pt idx="859">
                  <c:v>2.6741000000000001</c:v>
                </c:pt>
                <c:pt idx="860">
                  <c:v>2.6287000000000003</c:v>
                </c:pt>
                <c:pt idx="861">
                  <c:v>2.5855000000000001</c:v>
                </c:pt>
                <c:pt idx="862">
                  <c:v>2.6098000000000003</c:v>
                </c:pt>
                <c:pt idx="863">
                  <c:v>2.6098000000000003</c:v>
                </c:pt>
                <c:pt idx="864">
                  <c:v>2.6405000000000003</c:v>
                </c:pt>
                <c:pt idx="865">
                  <c:v>2.6439999999999997</c:v>
                </c:pt>
                <c:pt idx="866">
                  <c:v>2.6435000000000004</c:v>
                </c:pt>
                <c:pt idx="867">
                  <c:v>2.6254000000000004</c:v>
                </c:pt>
                <c:pt idx="868">
                  <c:v>2.6408999999999998</c:v>
                </c:pt>
                <c:pt idx="869">
                  <c:v>2.6494</c:v>
                </c:pt>
                <c:pt idx="870">
                  <c:v>2.6391000000000004</c:v>
                </c:pt>
                <c:pt idx="871">
                  <c:v>2.6374</c:v>
                </c:pt>
                <c:pt idx="872">
                  <c:v>2.5055000000000001</c:v>
                </c:pt>
                <c:pt idx="873">
                  <c:v>2.5444999999999998</c:v>
                </c:pt>
                <c:pt idx="874">
                  <c:v>2.5702999999999996</c:v>
                </c:pt>
                <c:pt idx="875">
                  <c:v>2.5564</c:v>
                </c:pt>
                <c:pt idx="876">
                  <c:v>2.5236000000000001</c:v>
                </c:pt>
                <c:pt idx="877">
                  <c:v>2.5188000000000001</c:v>
                </c:pt>
                <c:pt idx="878">
                  <c:v>2.5745</c:v>
                </c:pt>
                <c:pt idx="879">
                  <c:v>2.5584000000000002</c:v>
                </c:pt>
                <c:pt idx="880">
                  <c:v>2.6017000000000001</c:v>
                </c:pt>
                <c:pt idx="881">
                  <c:v>2.5770999999999997</c:v>
                </c:pt>
                <c:pt idx="882">
                  <c:v>2.5253000000000001</c:v>
                </c:pt>
                <c:pt idx="883">
                  <c:v>2.5200999999999998</c:v>
                </c:pt>
                <c:pt idx="884">
                  <c:v>2.5091000000000001</c:v>
                </c:pt>
                <c:pt idx="885">
                  <c:v>2.4487000000000001</c:v>
                </c:pt>
                <c:pt idx="886">
                  <c:v>2.5007999999999999</c:v>
                </c:pt>
                <c:pt idx="887">
                  <c:v>2.5221</c:v>
                </c:pt>
                <c:pt idx="888">
                  <c:v>2.5444999999999998</c:v>
                </c:pt>
                <c:pt idx="889">
                  <c:v>2.4811999999999999</c:v>
                </c:pt>
                <c:pt idx="890">
                  <c:v>2.5127999999999999</c:v>
                </c:pt>
                <c:pt idx="891">
                  <c:v>2.5477000000000003</c:v>
                </c:pt>
                <c:pt idx="892">
                  <c:v>2.5377999999999998</c:v>
                </c:pt>
                <c:pt idx="893">
                  <c:v>2.5331000000000001</c:v>
                </c:pt>
                <c:pt idx="894">
                  <c:v>2.5171999999999999</c:v>
                </c:pt>
                <c:pt idx="895">
                  <c:v>2.4784999999999999</c:v>
                </c:pt>
                <c:pt idx="896">
                  <c:v>2.4834000000000001</c:v>
                </c:pt>
                <c:pt idx="897">
                  <c:v>2.4815</c:v>
                </c:pt>
                <c:pt idx="898">
                  <c:v>2.4809999999999999</c:v>
                </c:pt>
                <c:pt idx="899">
                  <c:v>2.4018999999999999</c:v>
                </c:pt>
                <c:pt idx="900">
                  <c:v>2.4382999999999999</c:v>
                </c:pt>
                <c:pt idx="901">
                  <c:v>2.4003000000000001</c:v>
                </c:pt>
                <c:pt idx="902">
                  <c:v>2.4293</c:v>
                </c:pt>
                <c:pt idx="903">
                  <c:v>2.4331</c:v>
                </c:pt>
                <c:pt idx="904">
                  <c:v>2.4281000000000001</c:v>
                </c:pt>
                <c:pt idx="905">
                  <c:v>2.4674999999999998</c:v>
                </c:pt>
                <c:pt idx="906">
                  <c:v>2.4809999999999999</c:v>
                </c:pt>
                <c:pt idx="907">
                  <c:v>2.4396</c:v>
                </c:pt>
                <c:pt idx="908">
                  <c:v>2.3887</c:v>
                </c:pt>
                <c:pt idx="909">
                  <c:v>2.3837999999999999</c:v>
                </c:pt>
                <c:pt idx="910">
                  <c:v>2.4384000000000001</c:v>
                </c:pt>
                <c:pt idx="911">
                  <c:v>2.3940000000000001</c:v>
                </c:pt>
                <c:pt idx="912">
                  <c:v>2.4085000000000001</c:v>
                </c:pt>
                <c:pt idx="913">
                  <c:v>2.4086000000000003</c:v>
                </c:pt>
                <c:pt idx="914">
                  <c:v>2.4093999999999998</c:v>
                </c:pt>
                <c:pt idx="915">
                  <c:v>2.3700999999999999</c:v>
                </c:pt>
                <c:pt idx="916">
                  <c:v>2.3635999999999999</c:v>
                </c:pt>
                <c:pt idx="917">
                  <c:v>2.36</c:v>
                </c:pt>
                <c:pt idx="918">
                  <c:v>2.3668</c:v>
                </c:pt>
                <c:pt idx="919">
                  <c:v>2.3125</c:v>
                </c:pt>
                <c:pt idx="920">
                  <c:v>2.3064</c:v>
                </c:pt>
                <c:pt idx="921">
                  <c:v>2.2919</c:v>
                </c:pt>
                <c:pt idx="922">
                  <c:v>2.3228</c:v>
                </c:pt>
                <c:pt idx="923">
                  <c:v>2.3062999999999998</c:v>
                </c:pt>
                <c:pt idx="924">
                  <c:v>2.3007</c:v>
                </c:pt>
                <c:pt idx="925">
                  <c:v>2.3315000000000001</c:v>
                </c:pt>
                <c:pt idx="926">
                  <c:v>2.2864</c:v>
                </c:pt>
                <c:pt idx="927">
                  <c:v>2.3090000000000002</c:v>
                </c:pt>
                <c:pt idx="928">
                  <c:v>2.2822999999999998</c:v>
                </c:pt>
                <c:pt idx="929">
                  <c:v>2.2843999999999998</c:v>
                </c:pt>
                <c:pt idx="930">
                  <c:v>2.2873999999999999</c:v>
                </c:pt>
                <c:pt idx="931">
                  <c:v>2.2486000000000002</c:v>
                </c:pt>
                <c:pt idx="932">
                  <c:v>2.222</c:v>
                </c:pt>
                <c:pt idx="933">
                  <c:v>2.2181000000000002</c:v>
                </c:pt>
                <c:pt idx="934">
                  <c:v>2.2212000000000001</c:v>
                </c:pt>
                <c:pt idx="935">
                  <c:v>2.1827999999999999</c:v>
                </c:pt>
                <c:pt idx="936">
                  <c:v>2.1625000000000001</c:v>
                </c:pt>
                <c:pt idx="937">
                  <c:v>2.1719999999999997</c:v>
                </c:pt>
                <c:pt idx="938">
                  <c:v>2.1705000000000001</c:v>
                </c:pt>
                <c:pt idx="939">
                  <c:v>2.1700999999999997</c:v>
                </c:pt>
                <c:pt idx="940">
                  <c:v>2.1888000000000001</c:v>
                </c:pt>
                <c:pt idx="941">
                  <c:v>2.1346000000000003</c:v>
                </c:pt>
                <c:pt idx="942">
                  <c:v>2.1416999999999997</c:v>
                </c:pt>
                <c:pt idx="943">
                  <c:v>2.1288</c:v>
                </c:pt>
                <c:pt idx="944">
                  <c:v>2.1006</c:v>
                </c:pt>
                <c:pt idx="945">
                  <c:v>2.1009000000000002</c:v>
                </c:pt>
                <c:pt idx="946">
                  <c:v>2.0554000000000001</c:v>
                </c:pt>
                <c:pt idx="947">
                  <c:v>2.0579000000000001</c:v>
                </c:pt>
                <c:pt idx="948">
                  <c:v>2.0400999999999998</c:v>
                </c:pt>
                <c:pt idx="949">
                  <c:v>2.0703</c:v>
                </c:pt>
                <c:pt idx="950">
                  <c:v>2.0565000000000002</c:v>
                </c:pt>
                <c:pt idx="951">
                  <c:v>2.0716000000000001</c:v>
                </c:pt>
                <c:pt idx="952">
                  <c:v>2.1238000000000001</c:v>
                </c:pt>
                <c:pt idx="953">
                  <c:v>2.0990000000000002</c:v>
                </c:pt>
                <c:pt idx="954">
                  <c:v>2.0926</c:v>
                </c:pt>
                <c:pt idx="955">
                  <c:v>2.1398999999999999</c:v>
                </c:pt>
                <c:pt idx="956">
                  <c:v>2.0840999999999998</c:v>
                </c:pt>
                <c:pt idx="957">
                  <c:v>2.0705</c:v>
                </c:pt>
                <c:pt idx="958">
                  <c:v>2.0499000000000001</c:v>
                </c:pt>
                <c:pt idx="959">
                  <c:v>2.0078999999999998</c:v>
                </c:pt>
                <c:pt idx="960">
                  <c:v>1.9927000000000001</c:v>
                </c:pt>
                <c:pt idx="961">
                  <c:v>2.0202</c:v>
                </c:pt>
                <c:pt idx="962">
                  <c:v>1.9916999999999998</c:v>
                </c:pt>
                <c:pt idx="963">
                  <c:v>2.0003000000000002</c:v>
                </c:pt>
                <c:pt idx="964">
                  <c:v>1.9815</c:v>
                </c:pt>
                <c:pt idx="965">
                  <c:v>2.0474000000000001</c:v>
                </c:pt>
                <c:pt idx="966">
                  <c:v>2.0118999999999998</c:v>
                </c:pt>
                <c:pt idx="967">
                  <c:v>2.0155000000000003</c:v>
                </c:pt>
                <c:pt idx="968">
                  <c:v>2.0463</c:v>
                </c:pt>
                <c:pt idx="969">
                  <c:v>2.0400999999999998</c:v>
                </c:pt>
                <c:pt idx="970">
                  <c:v>1.9972000000000001</c:v>
                </c:pt>
                <c:pt idx="971">
                  <c:v>2.0049000000000001</c:v>
                </c:pt>
                <c:pt idx="972">
                  <c:v>2.0266000000000002</c:v>
                </c:pt>
                <c:pt idx="973">
                  <c:v>2.0171999999999999</c:v>
                </c:pt>
                <c:pt idx="974">
                  <c:v>1.9755</c:v>
                </c:pt>
                <c:pt idx="975">
                  <c:v>1.9916999999999998</c:v>
                </c:pt>
                <c:pt idx="976">
                  <c:v>1.9812000000000001</c:v>
                </c:pt>
                <c:pt idx="977">
                  <c:v>1.986</c:v>
                </c:pt>
                <c:pt idx="978">
                  <c:v>2.0874000000000001</c:v>
                </c:pt>
                <c:pt idx="979">
                  <c:v>2.0068999999999999</c:v>
                </c:pt>
                <c:pt idx="980">
                  <c:v>2.0238</c:v>
                </c:pt>
                <c:pt idx="981">
                  <c:v>2.0233000000000003</c:v>
                </c:pt>
                <c:pt idx="982">
                  <c:v>2.0226999999999999</c:v>
                </c:pt>
                <c:pt idx="983">
                  <c:v>1.9896</c:v>
                </c:pt>
                <c:pt idx="984">
                  <c:v>2.0028999999999999</c:v>
                </c:pt>
                <c:pt idx="985">
                  <c:v>2.0125000000000002</c:v>
                </c:pt>
                <c:pt idx="986">
                  <c:v>2.0455000000000001</c:v>
                </c:pt>
                <c:pt idx="987">
                  <c:v>1.9422999999999999</c:v>
                </c:pt>
                <c:pt idx="988">
                  <c:v>1.9916</c:v>
                </c:pt>
                <c:pt idx="989">
                  <c:v>1.9769999999999999</c:v>
                </c:pt>
                <c:pt idx="990">
                  <c:v>1.9641</c:v>
                </c:pt>
                <c:pt idx="991">
                  <c:v>1.9763999999999999</c:v>
                </c:pt>
                <c:pt idx="992">
                  <c:v>1.9983000000000002</c:v>
                </c:pt>
                <c:pt idx="993">
                  <c:v>2.0259999999999998</c:v>
                </c:pt>
                <c:pt idx="994">
                  <c:v>1.9844999999999999</c:v>
                </c:pt>
                <c:pt idx="995">
                  <c:v>1.9493</c:v>
                </c:pt>
                <c:pt idx="996">
                  <c:v>1.9416</c:v>
                </c:pt>
                <c:pt idx="997">
                  <c:v>1.9468000000000001</c:v>
                </c:pt>
                <c:pt idx="998">
                  <c:v>1.9302000000000001</c:v>
                </c:pt>
                <c:pt idx="999">
                  <c:v>1.9232</c:v>
                </c:pt>
                <c:pt idx="1000">
                  <c:v>1.8995</c:v>
                </c:pt>
                <c:pt idx="1001">
                  <c:v>1.8640999999999999</c:v>
                </c:pt>
                <c:pt idx="1002">
                  <c:v>1.8444999999999998</c:v>
                </c:pt>
                <c:pt idx="1003">
                  <c:v>1.875</c:v>
                </c:pt>
                <c:pt idx="1004">
                  <c:v>1.8548</c:v>
                </c:pt>
                <c:pt idx="1005">
                  <c:v>1.8141</c:v>
                </c:pt>
                <c:pt idx="1006">
                  <c:v>1.8265</c:v>
                </c:pt>
                <c:pt idx="1007">
                  <c:v>1.8452999999999999</c:v>
                </c:pt>
                <c:pt idx="1008">
                  <c:v>1.8234999999999999</c:v>
                </c:pt>
                <c:pt idx="1009">
                  <c:v>1.8146</c:v>
                </c:pt>
                <c:pt idx="1010">
                  <c:v>1.8653999999999999</c:v>
                </c:pt>
                <c:pt idx="1011">
                  <c:v>1.8977000000000002</c:v>
                </c:pt>
                <c:pt idx="1012">
                  <c:v>1.9433</c:v>
                </c:pt>
                <c:pt idx="1013">
                  <c:v>1.9181999999999999</c:v>
                </c:pt>
                <c:pt idx="1014">
                  <c:v>1.9058999999999999</c:v>
                </c:pt>
                <c:pt idx="1015">
                  <c:v>1.8855999999999999</c:v>
                </c:pt>
                <c:pt idx="1016">
                  <c:v>1.8869</c:v>
                </c:pt>
                <c:pt idx="1017">
                  <c:v>1.9433</c:v>
                </c:pt>
                <c:pt idx="1018">
                  <c:v>1.9865999999999999</c:v>
                </c:pt>
                <c:pt idx="1019">
                  <c:v>2.0118</c:v>
                </c:pt>
                <c:pt idx="1020">
                  <c:v>2.1890999999999998</c:v>
                </c:pt>
                <c:pt idx="1021">
                  <c:v>2.1394000000000002</c:v>
                </c:pt>
                <c:pt idx="1022">
                  <c:v>2.1338999999999997</c:v>
                </c:pt>
                <c:pt idx="1023">
                  <c:v>2.0933000000000002</c:v>
                </c:pt>
                <c:pt idx="1024">
                  <c:v>2.1297999999999999</c:v>
                </c:pt>
                <c:pt idx="1025">
                  <c:v>2.1150000000000002</c:v>
                </c:pt>
                <c:pt idx="1026">
                  <c:v>2.1171000000000002</c:v>
                </c:pt>
                <c:pt idx="1027">
                  <c:v>2.1030000000000002</c:v>
                </c:pt>
                <c:pt idx="1028">
                  <c:v>2.1075999999999997</c:v>
                </c:pt>
                <c:pt idx="1029">
                  <c:v>2.1204000000000001</c:v>
                </c:pt>
                <c:pt idx="1030">
                  <c:v>2.0438999999999998</c:v>
                </c:pt>
                <c:pt idx="1031">
                  <c:v>2.0499999999999998</c:v>
                </c:pt>
                <c:pt idx="1032">
                  <c:v>2.0362</c:v>
                </c:pt>
                <c:pt idx="1033">
                  <c:v>1.9953999999999998</c:v>
                </c:pt>
                <c:pt idx="1034">
                  <c:v>2.0150000000000001</c:v>
                </c:pt>
                <c:pt idx="1035">
                  <c:v>2.0058000000000002</c:v>
                </c:pt>
                <c:pt idx="1036">
                  <c:v>2.0166999999999997</c:v>
                </c:pt>
                <c:pt idx="1037">
                  <c:v>2.0246</c:v>
                </c:pt>
                <c:pt idx="1038">
                  <c:v>2.0076000000000001</c:v>
                </c:pt>
                <c:pt idx="1039">
                  <c:v>2.0238999999999998</c:v>
                </c:pt>
                <c:pt idx="1040">
                  <c:v>2.0676000000000001</c:v>
                </c:pt>
                <c:pt idx="1041">
                  <c:v>2.0662000000000003</c:v>
                </c:pt>
                <c:pt idx="1042">
                  <c:v>2.0907</c:v>
                </c:pt>
                <c:pt idx="1043">
                  <c:v>2.0529999999999999</c:v>
                </c:pt>
                <c:pt idx="1044">
                  <c:v>2.0665</c:v>
                </c:pt>
                <c:pt idx="1045">
                  <c:v>2.0899000000000001</c:v>
                </c:pt>
                <c:pt idx="1046">
                  <c:v>2.0924</c:v>
                </c:pt>
                <c:pt idx="1047">
                  <c:v>2.1326000000000001</c:v>
                </c:pt>
                <c:pt idx="1048">
                  <c:v>2.1187</c:v>
                </c:pt>
                <c:pt idx="1049">
                  <c:v>2.1319999999999997</c:v>
                </c:pt>
                <c:pt idx="1050">
                  <c:v>2.1425999999999998</c:v>
                </c:pt>
                <c:pt idx="1051">
                  <c:v>2.1450999999999998</c:v>
                </c:pt>
                <c:pt idx="1052">
                  <c:v>2.1587000000000001</c:v>
                </c:pt>
                <c:pt idx="1053">
                  <c:v>2.2293000000000003</c:v>
                </c:pt>
                <c:pt idx="1054">
                  <c:v>2.2724000000000002</c:v>
                </c:pt>
                <c:pt idx="1055">
                  <c:v>2.2534999999999998</c:v>
                </c:pt>
                <c:pt idx="1056">
                  <c:v>2.1734</c:v>
                </c:pt>
                <c:pt idx="1057">
                  <c:v>2.1728000000000001</c:v>
                </c:pt>
                <c:pt idx="1058">
                  <c:v>2.1884000000000001</c:v>
                </c:pt>
                <c:pt idx="1059">
                  <c:v>2.1711</c:v>
                </c:pt>
                <c:pt idx="1060">
                  <c:v>2.2012</c:v>
                </c:pt>
                <c:pt idx="1061">
                  <c:v>2.1991000000000001</c:v>
                </c:pt>
                <c:pt idx="1062">
                  <c:v>2.1444000000000001</c:v>
                </c:pt>
                <c:pt idx="1063">
                  <c:v>2.1288999999999998</c:v>
                </c:pt>
                <c:pt idx="1064">
                  <c:v>2.1172</c:v>
                </c:pt>
                <c:pt idx="1065">
                  <c:v>2.1156999999999999</c:v>
                </c:pt>
                <c:pt idx="1066">
                  <c:v>2.1284000000000001</c:v>
                </c:pt>
                <c:pt idx="1067">
                  <c:v>2.1206</c:v>
                </c:pt>
                <c:pt idx="1068">
                  <c:v>2.1217999999999999</c:v>
                </c:pt>
                <c:pt idx="1069">
                  <c:v>2.0787999999999998</c:v>
                </c:pt>
                <c:pt idx="1070">
                  <c:v>2.0983000000000001</c:v>
                </c:pt>
                <c:pt idx="1071">
                  <c:v>2.1049000000000002</c:v>
                </c:pt>
                <c:pt idx="1072">
                  <c:v>2.0972</c:v>
                </c:pt>
                <c:pt idx="1073">
                  <c:v>2.1194000000000002</c:v>
                </c:pt>
                <c:pt idx="1074">
                  <c:v>2.1446000000000001</c:v>
                </c:pt>
                <c:pt idx="1075">
                  <c:v>2.0971000000000002</c:v>
                </c:pt>
                <c:pt idx="1076">
                  <c:v>2.085</c:v>
                </c:pt>
                <c:pt idx="1077">
                  <c:v>2.1118000000000001</c:v>
                </c:pt>
                <c:pt idx="1078">
                  <c:v>2.125</c:v>
                </c:pt>
                <c:pt idx="1079">
                  <c:v>2.1674000000000002</c:v>
                </c:pt>
                <c:pt idx="1080">
                  <c:v>2.1440000000000001</c:v>
                </c:pt>
                <c:pt idx="1081">
                  <c:v>2.1162000000000001</c:v>
                </c:pt>
                <c:pt idx="1082">
                  <c:v>2.1127000000000002</c:v>
                </c:pt>
                <c:pt idx="1083">
                  <c:v>2.0980000000000003</c:v>
                </c:pt>
                <c:pt idx="1084">
                  <c:v>2.0566999999999998</c:v>
                </c:pt>
                <c:pt idx="1085">
                  <c:v>2.0413000000000001</c:v>
                </c:pt>
                <c:pt idx="1086">
                  <c:v>2.0295000000000001</c:v>
                </c:pt>
                <c:pt idx="1087">
                  <c:v>2.0438999999999998</c:v>
                </c:pt>
                <c:pt idx="1088">
                  <c:v>2.0796999999999999</c:v>
                </c:pt>
                <c:pt idx="1089">
                  <c:v>2.0589</c:v>
                </c:pt>
                <c:pt idx="1090">
                  <c:v>2.0772999999999997</c:v>
                </c:pt>
                <c:pt idx="1091">
                  <c:v>2.0836000000000001</c:v>
                </c:pt>
                <c:pt idx="1092">
                  <c:v>2.0802999999999998</c:v>
                </c:pt>
                <c:pt idx="1093">
                  <c:v>2.1287000000000003</c:v>
                </c:pt>
                <c:pt idx="1094">
                  <c:v>2.0619999999999998</c:v>
                </c:pt>
                <c:pt idx="1095">
                  <c:v>2.0308000000000002</c:v>
                </c:pt>
                <c:pt idx="1096">
                  <c:v>2.0116000000000001</c:v>
                </c:pt>
                <c:pt idx="1097">
                  <c:v>1.9801</c:v>
                </c:pt>
                <c:pt idx="1098">
                  <c:v>1.9728999999999999</c:v>
                </c:pt>
                <c:pt idx="1099">
                  <c:v>1.9802000000000002</c:v>
                </c:pt>
                <c:pt idx="1100">
                  <c:v>1.9766999999999999</c:v>
                </c:pt>
                <c:pt idx="1101">
                  <c:v>1.9513</c:v>
                </c:pt>
                <c:pt idx="1102">
                  <c:v>1.9849000000000001</c:v>
                </c:pt>
                <c:pt idx="1103">
                  <c:v>2.0116000000000001</c:v>
                </c:pt>
                <c:pt idx="1104">
                  <c:v>1.9883999999999999</c:v>
                </c:pt>
                <c:pt idx="1105">
                  <c:v>2.0116000000000001</c:v>
                </c:pt>
                <c:pt idx="1106">
                  <c:v>1.9593</c:v>
                </c:pt>
                <c:pt idx="1107">
                  <c:v>1.9778</c:v>
                </c:pt>
                <c:pt idx="1108">
                  <c:v>1.9659</c:v>
                </c:pt>
                <c:pt idx="1109">
                  <c:v>1.9921</c:v>
                </c:pt>
                <c:pt idx="1110">
                  <c:v>1.9713999999999998</c:v>
                </c:pt>
                <c:pt idx="1111">
                  <c:v>1.9981</c:v>
                </c:pt>
                <c:pt idx="1112">
                  <c:v>1.9616999999999998</c:v>
                </c:pt>
                <c:pt idx="1113">
                  <c:v>1.946</c:v>
                </c:pt>
                <c:pt idx="1114">
                  <c:v>1.8441000000000001</c:v>
                </c:pt>
                <c:pt idx="1115">
                  <c:v>1.9206999999999999</c:v>
                </c:pt>
                <c:pt idx="1116">
                  <c:v>1.9141999999999999</c:v>
                </c:pt>
                <c:pt idx="1117">
                  <c:v>1.91</c:v>
                </c:pt>
                <c:pt idx="1118">
                  <c:v>1.92</c:v>
                </c:pt>
                <c:pt idx="1119">
                  <c:v>1.9099000000000002</c:v>
                </c:pt>
                <c:pt idx="1120">
                  <c:v>1.9071</c:v>
                </c:pt>
                <c:pt idx="1121">
                  <c:v>1.9421000000000002</c:v>
                </c:pt>
                <c:pt idx="1122">
                  <c:v>1.8991999999999998</c:v>
                </c:pt>
                <c:pt idx="1123">
                  <c:v>1.9163999999999999</c:v>
                </c:pt>
                <c:pt idx="1124">
                  <c:v>1.9083000000000001</c:v>
                </c:pt>
                <c:pt idx="1125">
                  <c:v>1.8984999999999999</c:v>
                </c:pt>
                <c:pt idx="1126">
                  <c:v>1.9435</c:v>
                </c:pt>
                <c:pt idx="1127">
                  <c:v>1.9369999999999998</c:v>
                </c:pt>
                <c:pt idx="1128">
                  <c:v>1.9749000000000001</c:v>
                </c:pt>
                <c:pt idx="1129">
                  <c:v>1.9866999999999999</c:v>
                </c:pt>
                <c:pt idx="1130">
                  <c:v>2.0468999999999999</c:v>
                </c:pt>
                <c:pt idx="1131">
                  <c:v>2.0219</c:v>
                </c:pt>
                <c:pt idx="1132">
                  <c:v>2.0390000000000001</c:v>
                </c:pt>
                <c:pt idx="1133">
                  <c:v>2.0954999999999999</c:v>
                </c:pt>
                <c:pt idx="1134">
                  <c:v>2.1097999999999999</c:v>
                </c:pt>
                <c:pt idx="1135">
                  <c:v>2.1029</c:v>
                </c:pt>
                <c:pt idx="1136">
                  <c:v>2.0649999999999999</c:v>
                </c:pt>
                <c:pt idx="1137">
                  <c:v>2.0236999999999998</c:v>
                </c:pt>
                <c:pt idx="1138">
                  <c:v>2.0175000000000001</c:v>
                </c:pt>
                <c:pt idx="1139">
                  <c:v>1.9801</c:v>
                </c:pt>
                <c:pt idx="1140">
                  <c:v>1.9916999999999998</c:v>
                </c:pt>
                <c:pt idx="1141">
                  <c:v>1.9908000000000001</c:v>
                </c:pt>
                <c:pt idx="1142">
                  <c:v>1.9409999999999998</c:v>
                </c:pt>
                <c:pt idx="1143">
                  <c:v>1.9203999999999999</c:v>
                </c:pt>
                <c:pt idx="1144">
                  <c:v>1.9224000000000001</c:v>
                </c:pt>
                <c:pt idx="1145">
                  <c:v>1.9391</c:v>
                </c:pt>
                <c:pt idx="1146">
                  <c:v>1.9468000000000001</c:v>
                </c:pt>
                <c:pt idx="1147">
                  <c:v>1.9643999999999999</c:v>
                </c:pt>
                <c:pt idx="1148">
                  <c:v>2.0053000000000001</c:v>
                </c:pt>
                <c:pt idx="1149">
                  <c:v>1.9875</c:v>
                </c:pt>
                <c:pt idx="1150">
                  <c:v>1.9749000000000001</c:v>
                </c:pt>
                <c:pt idx="1151">
                  <c:v>1.9498</c:v>
                </c:pt>
                <c:pt idx="1152">
                  <c:v>1.9516999999999998</c:v>
                </c:pt>
                <c:pt idx="1153">
                  <c:v>1.9502000000000002</c:v>
                </c:pt>
                <c:pt idx="1154">
                  <c:v>1.9724000000000002</c:v>
                </c:pt>
                <c:pt idx="1155">
                  <c:v>1.9421000000000002</c:v>
                </c:pt>
                <c:pt idx="1156">
                  <c:v>1.8937999999999999</c:v>
                </c:pt>
                <c:pt idx="1157">
                  <c:v>1.9018000000000002</c:v>
                </c:pt>
                <c:pt idx="1158">
                  <c:v>1.8956</c:v>
                </c:pt>
                <c:pt idx="1159">
                  <c:v>1.8884000000000001</c:v>
                </c:pt>
                <c:pt idx="1160">
                  <c:v>1.923</c:v>
                </c:pt>
                <c:pt idx="1161">
                  <c:v>1.8844999999999998</c:v>
                </c:pt>
                <c:pt idx="1162">
                  <c:v>1.9205000000000001</c:v>
                </c:pt>
                <c:pt idx="1163">
                  <c:v>1.8929</c:v>
                </c:pt>
                <c:pt idx="1164">
                  <c:v>1.9158000000000002</c:v>
                </c:pt>
                <c:pt idx="1165">
                  <c:v>1.9043999999999999</c:v>
                </c:pt>
                <c:pt idx="1166">
                  <c:v>1.9040999999999999</c:v>
                </c:pt>
                <c:pt idx="1167">
                  <c:v>1.8835</c:v>
                </c:pt>
                <c:pt idx="1168">
                  <c:v>1.8599000000000001</c:v>
                </c:pt>
                <c:pt idx="1169">
                  <c:v>1.8800999999999999</c:v>
                </c:pt>
                <c:pt idx="1170">
                  <c:v>1.8734999999999999</c:v>
                </c:pt>
                <c:pt idx="1171">
                  <c:v>1.8571</c:v>
                </c:pt>
                <c:pt idx="1172">
                  <c:v>1.8730000000000002</c:v>
                </c:pt>
                <c:pt idx="1173">
                  <c:v>1.8714</c:v>
                </c:pt>
                <c:pt idx="1174">
                  <c:v>1.9533</c:v>
                </c:pt>
                <c:pt idx="1175">
                  <c:v>1.9054</c:v>
                </c:pt>
                <c:pt idx="1176">
                  <c:v>1.9269999999999998</c:v>
                </c:pt>
                <c:pt idx="1177">
                  <c:v>1.9016999999999999</c:v>
                </c:pt>
                <c:pt idx="1178">
                  <c:v>1.8618000000000001</c:v>
                </c:pt>
                <c:pt idx="1179">
                  <c:v>1.8869999999999998</c:v>
                </c:pt>
                <c:pt idx="1180">
                  <c:v>1.8500999999999999</c:v>
                </c:pt>
                <c:pt idx="1181">
                  <c:v>1.8227000000000002</c:v>
                </c:pt>
                <c:pt idx="1182">
                  <c:v>1.8358000000000001</c:v>
                </c:pt>
                <c:pt idx="1183">
                  <c:v>1.8137999999999999</c:v>
                </c:pt>
                <c:pt idx="1184">
                  <c:v>1.7727000000000002</c:v>
                </c:pt>
                <c:pt idx="1185">
                  <c:v>1.7602000000000002</c:v>
                </c:pt>
                <c:pt idx="1186">
                  <c:v>1.7765</c:v>
                </c:pt>
                <c:pt idx="1187">
                  <c:v>1.8105000000000002</c:v>
                </c:pt>
                <c:pt idx="1188">
                  <c:v>1.8094999999999999</c:v>
                </c:pt>
                <c:pt idx="1189">
                  <c:v>1.8052999999999999</c:v>
                </c:pt>
                <c:pt idx="1190">
                  <c:v>1.8311000000000002</c:v>
                </c:pt>
                <c:pt idx="1191">
                  <c:v>1.8578999999999999</c:v>
                </c:pt>
                <c:pt idx="1192">
                  <c:v>1.8031999999999999</c:v>
                </c:pt>
                <c:pt idx="1193">
                  <c:v>1.8487</c:v>
                </c:pt>
                <c:pt idx="1194">
                  <c:v>1.7054</c:v>
                </c:pt>
                <c:pt idx="1195">
                  <c:v>1.7196</c:v>
                </c:pt>
                <c:pt idx="1196">
                  <c:v>1.7741999999999998</c:v>
                </c:pt>
                <c:pt idx="1197">
                  <c:v>1.7894999999999999</c:v>
                </c:pt>
                <c:pt idx="1198">
                  <c:v>1.7734000000000001</c:v>
                </c:pt>
                <c:pt idx="1199">
                  <c:v>1.78</c:v>
                </c:pt>
                <c:pt idx="1200">
                  <c:v>1.8008999999999999</c:v>
                </c:pt>
                <c:pt idx="1201">
                  <c:v>1.7899</c:v>
                </c:pt>
                <c:pt idx="1202">
                  <c:v>1.8387</c:v>
                </c:pt>
                <c:pt idx="1203">
                  <c:v>1.8209</c:v>
                </c:pt>
                <c:pt idx="1204">
                  <c:v>1.8346</c:v>
                </c:pt>
                <c:pt idx="1205">
                  <c:v>1.8396000000000001</c:v>
                </c:pt>
                <c:pt idx="1206">
                  <c:v>1.8531</c:v>
                </c:pt>
                <c:pt idx="1207">
                  <c:v>1.8256999999999999</c:v>
                </c:pt>
                <c:pt idx="1208">
                  <c:v>1.8678999999999999</c:v>
                </c:pt>
                <c:pt idx="1209">
                  <c:v>1.9115</c:v>
                </c:pt>
                <c:pt idx="1210">
                  <c:v>1.9262999999999999</c:v>
                </c:pt>
                <c:pt idx="1211">
                  <c:v>1.9572999999999998</c:v>
                </c:pt>
                <c:pt idx="1212">
                  <c:v>2.1345000000000001</c:v>
                </c:pt>
                <c:pt idx="1213">
                  <c:v>2.0981000000000001</c:v>
                </c:pt>
                <c:pt idx="1214">
                  <c:v>2.2605</c:v>
                </c:pt>
                <c:pt idx="1215">
                  <c:v>2.2063000000000001</c:v>
                </c:pt>
                <c:pt idx="1216">
                  <c:v>2.2885</c:v>
                </c:pt>
                <c:pt idx="1217">
                  <c:v>2.2161</c:v>
                </c:pt>
              </c:numCache>
            </c:numRef>
          </c:val>
          <c:smooth val="0"/>
          <c:extLst>
            <c:ext xmlns:c16="http://schemas.microsoft.com/office/drawing/2014/chart" uri="{C3380CC4-5D6E-409C-BE32-E72D297353CC}">
              <c16:uniqueId val="{00000000-94EC-4242-B61F-11D182B67939}"/>
            </c:ext>
          </c:extLst>
        </c:ser>
        <c:ser>
          <c:idx val="0"/>
          <c:order val="0"/>
          <c:tx>
            <c:strRef>
              <c:f>'Figure 1.1.4'!$U$3</c:f>
              <c:strCache>
                <c:ptCount val="1"/>
                <c:pt idx="0">
                  <c:v>US EMBI_percent</c:v>
                </c:pt>
              </c:strCache>
            </c:strRef>
          </c:tx>
          <c:spPr>
            <a:ln w="25400" cap="rnd">
              <a:solidFill>
                <a:srgbClr val="FF0000"/>
              </a:solidFill>
              <a:round/>
            </a:ln>
            <a:effectLst/>
          </c:spPr>
          <c:marker>
            <c:symbol val="none"/>
          </c:marker>
          <c:cat>
            <c:numRef>
              <c:extLst>
                <c:ext xmlns:c15="http://schemas.microsoft.com/office/drawing/2012/chart" uri="{02D57815-91ED-43cb-92C2-25804820EDAC}">
                  <c15:fullRef>
                    <c15:sqref>'Figure 1.1.4'!$A$67:$A$1386</c15:sqref>
                  </c15:fullRef>
                </c:ext>
              </c:extLst>
              <c:f>'Figure 1.1.4'!$A$72:$A$1386</c:f>
              <c:numCache>
                <c:formatCode>m/d/yyyy</c:formatCode>
                <c:ptCount val="1218"/>
                <c:pt idx="0">
                  <c:v>43924</c:v>
                </c:pt>
                <c:pt idx="1">
                  <c:v>43927</c:v>
                </c:pt>
                <c:pt idx="2">
                  <c:v>43928</c:v>
                </c:pt>
                <c:pt idx="3">
                  <c:v>43929</c:v>
                </c:pt>
                <c:pt idx="4">
                  <c:v>43930</c:v>
                </c:pt>
                <c:pt idx="5">
                  <c:v>43935</c:v>
                </c:pt>
                <c:pt idx="6">
                  <c:v>43936</c:v>
                </c:pt>
                <c:pt idx="7">
                  <c:v>43937</c:v>
                </c:pt>
                <c:pt idx="8">
                  <c:v>43938</c:v>
                </c:pt>
                <c:pt idx="9">
                  <c:v>43941</c:v>
                </c:pt>
                <c:pt idx="10">
                  <c:v>43942</c:v>
                </c:pt>
                <c:pt idx="11">
                  <c:v>43943</c:v>
                </c:pt>
                <c:pt idx="12">
                  <c:v>43944</c:v>
                </c:pt>
                <c:pt idx="13">
                  <c:v>43945</c:v>
                </c:pt>
                <c:pt idx="14">
                  <c:v>43948</c:v>
                </c:pt>
                <c:pt idx="15">
                  <c:v>43949</c:v>
                </c:pt>
                <c:pt idx="16">
                  <c:v>43950</c:v>
                </c:pt>
                <c:pt idx="17">
                  <c:v>43951</c:v>
                </c:pt>
                <c:pt idx="18">
                  <c:v>43952</c:v>
                </c:pt>
                <c:pt idx="19">
                  <c:v>43955</c:v>
                </c:pt>
                <c:pt idx="20">
                  <c:v>43956</c:v>
                </c:pt>
                <c:pt idx="21">
                  <c:v>43957</c:v>
                </c:pt>
                <c:pt idx="22">
                  <c:v>43958</c:v>
                </c:pt>
                <c:pt idx="23">
                  <c:v>43962</c:v>
                </c:pt>
                <c:pt idx="24">
                  <c:v>43963</c:v>
                </c:pt>
                <c:pt idx="25">
                  <c:v>43964</c:v>
                </c:pt>
                <c:pt idx="26">
                  <c:v>43965</c:v>
                </c:pt>
                <c:pt idx="27">
                  <c:v>43966</c:v>
                </c:pt>
                <c:pt idx="28">
                  <c:v>43969</c:v>
                </c:pt>
                <c:pt idx="29">
                  <c:v>43970</c:v>
                </c:pt>
                <c:pt idx="30">
                  <c:v>43971</c:v>
                </c:pt>
                <c:pt idx="31">
                  <c:v>43972</c:v>
                </c:pt>
                <c:pt idx="32">
                  <c:v>43973</c:v>
                </c:pt>
                <c:pt idx="33">
                  <c:v>43977</c:v>
                </c:pt>
                <c:pt idx="34">
                  <c:v>43978</c:v>
                </c:pt>
                <c:pt idx="35">
                  <c:v>43979</c:v>
                </c:pt>
                <c:pt idx="36">
                  <c:v>43980</c:v>
                </c:pt>
                <c:pt idx="37">
                  <c:v>43983</c:v>
                </c:pt>
                <c:pt idx="38">
                  <c:v>43984</c:v>
                </c:pt>
                <c:pt idx="39">
                  <c:v>43985</c:v>
                </c:pt>
                <c:pt idx="40">
                  <c:v>43986</c:v>
                </c:pt>
                <c:pt idx="41">
                  <c:v>43987</c:v>
                </c:pt>
                <c:pt idx="42">
                  <c:v>43990</c:v>
                </c:pt>
                <c:pt idx="43">
                  <c:v>43991</c:v>
                </c:pt>
                <c:pt idx="44">
                  <c:v>43992</c:v>
                </c:pt>
                <c:pt idx="45">
                  <c:v>43993</c:v>
                </c:pt>
                <c:pt idx="46">
                  <c:v>43994</c:v>
                </c:pt>
                <c:pt idx="47">
                  <c:v>43997</c:v>
                </c:pt>
                <c:pt idx="48">
                  <c:v>43998</c:v>
                </c:pt>
                <c:pt idx="49">
                  <c:v>43999</c:v>
                </c:pt>
                <c:pt idx="50">
                  <c:v>44000</c:v>
                </c:pt>
                <c:pt idx="51">
                  <c:v>44001</c:v>
                </c:pt>
                <c:pt idx="52">
                  <c:v>44004</c:v>
                </c:pt>
                <c:pt idx="53">
                  <c:v>44005</c:v>
                </c:pt>
                <c:pt idx="54">
                  <c:v>44006</c:v>
                </c:pt>
                <c:pt idx="55">
                  <c:v>44007</c:v>
                </c:pt>
                <c:pt idx="56">
                  <c:v>44008</c:v>
                </c:pt>
                <c:pt idx="57">
                  <c:v>44011</c:v>
                </c:pt>
                <c:pt idx="58">
                  <c:v>44012</c:v>
                </c:pt>
                <c:pt idx="59">
                  <c:v>44013</c:v>
                </c:pt>
                <c:pt idx="60">
                  <c:v>44014</c:v>
                </c:pt>
                <c:pt idx="61">
                  <c:v>44018</c:v>
                </c:pt>
                <c:pt idx="62">
                  <c:v>44019</c:v>
                </c:pt>
                <c:pt idx="63">
                  <c:v>44020</c:v>
                </c:pt>
                <c:pt idx="64">
                  <c:v>44021</c:v>
                </c:pt>
                <c:pt idx="65">
                  <c:v>44022</c:v>
                </c:pt>
                <c:pt idx="66">
                  <c:v>44025</c:v>
                </c:pt>
                <c:pt idx="67">
                  <c:v>44026</c:v>
                </c:pt>
                <c:pt idx="68">
                  <c:v>44027</c:v>
                </c:pt>
                <c:pt idx="69">
                  <c:v>44028</c:v>
                </c:pt>
                <c:pt idx="70">
                  <c:v>44029</c:v>
                </c:pt>
                <c:pt idx="71">
                  <c:v>44032</c:v>
                </c:pt>
                <c:pt idx="72">
                  <c:v>44033</c:v>
                </c:pt>
                <c:pt idx="73">
                  <c:v>44034</c:v>
                </c:pt>
                <c:pt idx="74">
                  <c:v>44035</c:v>
                </c:pt>
                <c:pt idx="75">
                  <c:v>44036</c:v>
                </c:pt>
                <c:pt idx="76">
                  <c:v>44039</c:v>
                </c:pt>
                <c:pt idx="77">
                  <c:v>44040</c:v>
                </c:pt>
                <c:pt idx="78">
                  <c:v>44041</c:v>
                </c:pt>
                <c:pt idx="79">
                  <c:v>44042</c:v>
                </c:pt>
                <c:pt idx="80">
                  <c:v>44043</c:v>
                </c:pt>
                <c:pt idx="81">
                  <c:v>44046</c:v>
                </c:pt>
                <c:pt idx="82">
                  <c:v>44047</c:v>
                </c:pt>
                <c:pt idx="83">
                  <c:v>44048</c:v>
                </c:pt>
                <c:pt idx="84">
                  <c:v>44049</c:v>
                </c:pt>
                <c:pt idx="85">
                  <c:v>44050</c:v>
                </c:pt>
                <c:pt idx="86">
                  <c:v>44053</c:v>
                </c:pt>
                <c:pt idx="87">
                  <c:v>44054</c:v>
                </c:pt>
                <c:pt idx="88">
                  <c:v>44055</c:v>
                </c:pt>
                <c:pt idx="89">
                  <c:v>44056</c:v>
                </c:pt>
                <c:pt idx="90">
                  <c:v>44057</c:v>
                </c:pt>
                <c:pt idx="91">
                  <c:v>44060</c:v>
                </c:pt>
                <c:pt idx="92">
                  <c:v>44061</c:v>
                </c:pt>
                <c:pt idx="93">
                  <c:v>44062</c:v>
                </c:pt>
                <c:pt idx="94">
                  <c:v>44063</c:v>
                </c:pt>
                <c:pt idx="95">
                  <c:v>44064</c:v>
                </c:pt>
                <c:pt idx="96">
                  <c:v>44067</c:v>
                </c:pt>
                <c:pt idx="97">
                  <c:v>44068</c:v>
                </c:pt>
                <c:pt idx="98">
                  <c:v>44069</c:v>
                </c:pt>
                <c:pt idx="99">
                  <c:v>44070</c:v>
                </c:pt>
                <c:pt idx="100">
                  <c:v>44071</c:v>
                </c:pt>
                <c:pt idx="101">
                  <c:v>44075</c:v>
                </c:pt>
                <c:pt idx="102">
                  <c:v>44076</c:v>
                </c:pt>
                <c:pt idx="103">
                  <c:v>44077</c:v>
                </c:pt>
                <c:pt idx="104">
                  <c:v>44078</c:v>
                </c:pt>
                <c:pt idx="105">
                  <c:v>44082</c:v>
                </c:pt>
                <c:pt idx="106">
                  <c:v>44083</c:v>
                </c:pt>
                <c:pt idx="107">
                  <c:v>44084</c:v>
                </c:pt>
                <c:pt idx="108">
                  <c:v>44085</c:v>
                </c:pt>
                <c:pt idx="109">
                  <c:v>44088</c:v>
                </c:pt>
                <c:pt idx="110">
                  <c:v>44089</c:v>
                </c:pt>
                <c:pt idx="111">
                  <c:v>44090</c:v>
                </c:pt>
                <c:pt idx="112">
                  <c:v>44091</c:v>
                </c:pt>
                <c:pt idx="113">
                  <c:v>44092</c:v>
                </c:pt>
                <c:pt idx="114">
                  <c:v>44095</c:v>
                </c:pt>
                <c:pt idx="115">
                  <c:v>44096</c:v>
                </c:pt>
                <c:pt idx="116">
                  <c:v>44097</c:v>
                </c:pt>
                <c:pt idx="117">
                  <c:v>44098</c:v>
                </c:pt>
                <c:pt idx="118">
                  <c:v>44099</c:v>
                </c:pt>
                <c:pt idx="119">
                  <c:v>44102</c:v>
                </c:pt>
                <c:pt idx="120">
                  <c:v>44103</c:v>
                </c:pt>
                <c:pt idx="121">
                  <c:v>44104</c:v>
                </c:pt>
                <c:pt idx="122">
                  <c:v>44105</c:v>
                </c:pt>
                <c:pt idx="123">
                  <c:v>44106</c:v>
                </c:pt>
                <c:pt idx="124">
                  <c:v>44109</c:v>
                </c:pt>
                <c:pt idx="125">
                  <c:v>44110</c:v>
                </c:pt>
                <c:pt idx="126">
                  <c:v>44111</c:v>
                </c:pt>
                <c:pt idx="127">
                  <c:v>44112</c:v>
                </c:pt>
                <c:pt idx="128">
                  <c:v>44113</c:v>
                </c:pt>
                <c:pt idx="129">
                  <c:v>44117</c:v>
                </c:pt>
                <c:pt idx="130">
                  <c:v>44118</c:v>
                </c:pt>
                <c:pt idx="131">
                  <c:v>44119</c:v>
                </c:pt>
                <c:pt idx="132">
                  <c:v>44120</c:v>
                </c:pt>
                <c:pt idx="133">
                  <c:v>44123</c:v>
                </c:pt>
                <c:pt idx="134">
                  <c:v>44124</c:v>
                </c:pt>
                <c:pt idx="135">
                  <c:v>44125</c:v>
                </c:pt>
                <c:pt idx="136">
                  <c:v>44126</c:v>
                </c:pt>
                <c:pt idx="137">
                  <c:v>44127</c:v>
                </c:pt>
                <c:pt idx="138">
                  <c:v>44130</c:v>
                </c:pt>
                <c:pt idx="139">
                  <c:v>44131</c:v>
                </c:pt>
                <c:pt idx="140">
                  <c:v>44132</c:v>
                </c:pt>
                <c:pt idx="141">
                  <c:v>44133</c:v>
                </c:pt>
                <c:pt idx="142">
                  <c:v>44134</c:v>
                </c:pt>
                <c:pt idx="143">
                  <c:v>44137</c:v>
                </c:pt>
                <c:pt idx="144">
                  <c:v>44138</c:v>
                </c:pt>
                <c:pt idx="145">
                  <c:v>44139</c:v>
                </c:pt>
                <c:pt idx="146">
                  <c:v>44140</c:v>
                </c:pt>
                <c:pt idx="147">
                  <c:v>44141</c:v>
                </c:pt>
                <c:pt idx="148">
                  <c:v>44144</c:v>
                </c:pt>
                <c:pt idx="149">
                  <c:v>44145</c:v>
                </c:pt>
                <c:pt idx="150">
                  <c:v>44147</c:v>
                </c:pt>
                <c:pt idx="151">
                  <c:v>44148</c:v>
                </c:pt>
                <c:pt idx="152">
                  <c:v>44151</c:v>
                </c:pt>
                <c:pt idx="153">
                  <c:v>44152</c:v>
                </c:pt>
                <c:pt idx="154">
                  <c:v>44153</c:v>
                </c:pt>
                <c:pt idx="155">
                  <c:v>44154</c:v>
                </c:pt>
                <c:pt idx="156">
                  <c:v>44155</c:v>
                </c:pt>
                <c:pt idx="157">
                  <c:v>44158</c:v>
                </c:pt>
                <c:pt idx="158">
                  <c:v>44159</c:v>
                </c:pt>
                <c:pt idx="159">
                  <c:v>44160</c:v>
                </c:pt>
                <c:pt idx="160">
                  <c:v>44162</c:v>
                </c:pt>
                <c:pt idx="161">
                  <c:v>44165</c:v>
                </c:pt>
                <c:pt idx="162">
                  <c:v>44166</c:v>
                </c:pt>
                <c:pt idx="163">
                  <c:v>44167</c:v>
                </c:pt>
                <c:pt idx="164">
                  <c:v>44168</c:v>
                </c:pt>
                <c:pt idx="165">
                  <c:v>44169</c:v>
                </c:pt>
                <c:pt idx="166">
                  <c:v>44172</c:v>
                </c:pt>
                <c:pt idx="167">
                  <c:v>44173</c:v>
                </c:pt>
                <c:pt idx="168">
                  <c:v>44174</c:v>
                </c:pt>
                <c:pt idx="169">
                  <c:v>44175</c:v>
                </c:pt>
                <c:pt idx="170">
                  <c:v>44176</c:v>
                </c:pt>
                <c:pt idx="171">
                  <c:v>44179</c:v>
                </c:pt>
                <c:pt idx="172">
                  <c:v>44180</c:v>
                </c:pt>
                <c:pt idx="173">
                  <c:v>44181</c:v>
                </c:pt>
                <c:pt idx="174">
                  <c:v>44182</c:v>
                </c:pt>
                <c:pt idx="175">
                  <c:v>44183</c:v>
                </c:pt>
                <c:pt idx="176">
                  <c:v>44186</c:v>
                </c:pt>
                <c:pt idx="177">
                  <c:v>44187</c:v>
                </c:pt>
                <c:pt idx="178">
                  <c:v>44188</c:v>
                </c:pt>
                <c:pt idx="179">
                  <c:v>44189</c:v>
                </c:pt>
                <c:pt idx="180">
                  <c:v>44194</c:v>
                </c:pt>
                <c:pt idx="181">
                  <c:v>44195</c:v>
                </c:pt>
                <c:pt idx="182">
                  <c:v>44196</c:v>
                </c:pt>
                <c:pt idx="183">
                  <c:v>44202</c:v>
                </c:pt>
                <c:pt idx="184">
                  <c:v>44203</c:v>
                </c:pt>
                <c:pt idx="185">
                  <c:v>44204</c:v>
                </c:pt>
                <c:pt idx="186">
                  <c:v>44207</c:v>
                </c:pt>
                <c:pt idx="187">
                  <c:v>44208</c:v>
                </c:pt>
                <c:pt idx="188">
                  <c:v>44209</c:v>
                </c:pt>
                <c:pt idx="189">
                  <c:v>44210</c:v>
                </c:pt>
                <c:pt idx="190">
                  <c:v>44211</c:v>
                </c:pt>
                <c:pt idx="191">
                  <c:v>44215</c:v>
                </c:pt>
                <c:pt idx="192">
                  <c:v>44216</c:v>
                </c:pt>
                <c:pt idx="193">
                  <c:v>44217</c:v>
                </c:pt>
                <c:pt idx="194">
                  <c:v>44218</c:v>
                </c:pt>
                <c:pt idx="195">
                  <c:v>44221</c:v>
                </c:pt>
                <c:pt idx="196">
                  <c:v>44222</c:v>
                </c:pt>
                <c:pt idx="197">
                  <c:v>44223</c:v>
                </c:pt>
                <c:pt idx="198">
                  <c:v>44224</c:v>
                </c:pt>
                <c:pt idx="199">
                  <c:v>44225</c:v>
                </c:pt>
                <c:pt idx="200">
                  <c:v>44228</c:v>
                </c:pt>
                <c:pt idx="201">
                  <c:v>44229</c:v>
                </c:pt>
                <c:pt idx="202">
                  <c:v>44230</c:v>
                </c:pt>
                <c:pt idx="203">
                  <c:v>44231</c:v>
                </c:pt>
                <c:pt idx="204">
                  <c:v>44232</c:v>
                </c:pt>
                <c:pt idx="205">
                  <c:v>44235</c:v>
                </c:pt>
                <c:pt idx="206">
                  <c:v>44236</c:v>
                </c:pt>
                <c:pt idx="207">
                  <c:v>44237</c:v>
                </c:pt>
                <c:pt idx="208">
                  <c:v>44238</c:v>
                </c:pt>
                <c:pt idx="209">
                  <c:v>44239</c:v>
                </c:pt>
                <c:pt idx="210">
                  <c:v>44243</c:v>
                </c:pt>
                <c:pt idx="211">
                  <c:v>44244</c:v>
                </c:pt>
                <c:pt idx="212">
                  <c:v>44245</c:v>
                </c:pt>
                <c:pt idx="213">
                  <c:v>44246</c:v>
                </c:pt>
                <c:pt idx="214">
                  <c:v>44249</c:v>
                </c:pt>
                <c:pt idx="215">
                  <c:v>44250</c:v>
                </c:pt>
                <c:pt idx="216">
                  <c:v>44251</c:v>
                </c:pt>
                <c:pt idx="217">
                  <c:v>44252</c:v>
                </c:pt>
                <c:pt idx="218">
                  <c:v>44253</c:v>
                </c:pt>
                <c:pt idx="219">
                  <c:v>44256</c:v>
                </c:pt>
                <c:pt idx="220">
                  <c:v>44257</c:v>
                </c:pt>
                <c:pt idx="221">
                  <c:v>44258</c:v>
                </c:pt>
                <c:pt idx="222">
                  <c:v>44259</c:v>
                </c:pt>
                <c:pt idx="223">
                  <c:v>44260</c:v>
                </c:pt>
                <c:pt idx="224">
                  <c:v>44263</c:v>
                </c:pt>
                <c:pt idx="225">
                  <c:v>44264</c:v>
                </c:pt>
                <c:pt idx="226">
                  <c:v>44265</c:v>
                </c:pt>
                <c:pt idx="227">
                  <c:v>44266</c:v>
                </c:pt>
                <c:pt idx="228">
                  <c:v>44267</c:v>
                </c:pt>
                <c:pt idx="229">
                  <c:v>44270</c:v>
                </c:pt>
                <c:pt idx="230">
                  <c:v>44271</c:v>
                </c:pt>
                <c:pt idx="231">
                  <c:v>44272</c:v>
                </c:pt>
                <c:pt idx="232">
                  <c:v>44273</c:v>
                </c:pt>
                <c:pt idx="233">
                  <c:v>44274</c:v>
                </c:pt>
                <c:pt idx="234">
                  <c:v>44277</c:v>
                </c:pt>
                <c:pt idx="235">
                  <c:v>44278</c:v>
                </c:pt>
                <c:pt idx="236">
                  <c:v>44279</c:v>
                </c:pt>
                <c:pt idx="237">
                  <c:v>44280</c:v>
                </c:pt>
                <c:pt idx="238">
                  <c:v>44281</c:v>
                </c:pt>
                <c:pt idx="239">
                  <c:v>44284</c:v>
                </c:pt>
                <c:pt idx="240">
                  <c:v>44285</c:v>
                </c:pt>
                <c:pt idx="241">
                  <c:v>44286</c:v>
                </c:pt>
                <c:pt idx="242">
                  <c:v>44287</c:v>
                </c:pt>
                <c:pt idx="243">
                  <c:v>44292</c:v>
                </c:pt>
                <c:pt idx="244">
                  <c:v>44293</c:v>
                </c:pt>
                <c:pt idx="245">
                  <c:v>44294</c:v>
                </c:pt>
                <c:pt idx="246">
                  <c:v>44295</c:v>
                </c:pt>
                <c:pt idx="247">
                  <c:v>44298</c:v>
                </c:pt>
                <c:pt idx="248">
                  <c:v>44299</c:v>
                </c:pt>
                <c:pt idx="249">
                  <c:v>44300</c:v>
                </c:pt>
                <c:pt idx="250">
                  <c:v>44301</c:v>
                </c:pt>
                <c:pt idx="251">
                  <c:v>44302</c:v>
                </c:pt>
                <c:pt idx="252">
                  <c:v>44305</c:v>
                </c:pt>
                <c:pt idx="253">
                  <c:v>44306</c:v>
                </c:pt>
                <c:pt idx="254">
                  <c:v>44307</c:v>
                </c:pt>
                <c:pt idx="255">
                  <c:v>44308</c:v>
                </c:pt>
                <c:pt idx="256">
                  <c:v>44309</c:v>
                </c:pt>
                <c:pt idx="257">
                  <c:v>44312</c:v>
                </c:pt>
                <c:pt idx="258">
                  <c:v>44313</c:v>
                </c:pt>
                <c:pt idx="259">
                  <c:v>44314</c:v>
                </c:pt>
                <c:pt idx="260">
                  <c:v>44315</c:v>
                </c:pt>
                <c:pt idx="261">
                  <c:v>44316</c:v>
                </c:pt>
                <c:pt idx="262">
                  <c:v>44320</c:v>
                </c:pt>
                <c:pt idx="263">
                  <c:v>44321</c:v>
                </c:pt>
                <c:pt idx="264">
                  <c:v>44322</c:v>
                </c:pt>
                <c:pt idx="265">
                  <c:v>44323</c:v>
                </c:pt>
                <c:pt idx="266">
                  <c:v>44326</c:v>
                </c:pt>
                <c:pt idx="267">
                  <c:v>44327</c:v>
                </c:pt>
                <c:pt idx="268">
                  <c:v>44328</c:v>
                </c:pt>
                <c:pt idx="269">
                  <c:v>44329</c:v>
                </c:pt>
                <c:pt idx="270">
                  <c:v>44330</c:v>
                </c:pt>
                <c:pt idx="271">
                  <c:v>44333</c:v>
                </c:pt>
                <c:pt idx="272">
                  <c:v>44334</c:v>
                </c:pt>
                <c:pt idx="273">
                  <c:v>44335</c:v>
                </c:pt>
                <c:pt idx="274">
                  <c:v>44336</c:v>
                </c:pt>
                <c:pt idx="275">
                  <c:v>44337</c:v>
                </c:pt>
                <c:pt idx="276">
                  <c:v>44340</c:v>
                </c:pt>
                <c:pt idx="277">
                  <c:v>44341</c:v>
                </c:pt>
                <c:pt idx="278">
                  <c:v>44342</c:v>
                </c:pt>
                <c:pt idx="279">
                  <c:v>44343</c:v>
                </c:pt>
                <c:pt idx="280">
                  <c:v>44344</c:v>
                </c:pt>
                <c:pt idx="281">
                  <c:v>44348</c:v>
                </c:pt>
                <c:pt idx="282">
                  <c:v>44349</c:v>
                </c:pt>
                <c:pt idx="283">
                  <c:v>44350</c:v>
                </c:pt>
                <c:pt idx="284">
                  <c:v>44351</c:v>
                </c:pt>
                <c:pt idx="285">
                  <c:v>44354</c:v>
                </c:pt>
                <c:pt idx="286">
                  <c:v>44355</c:v>
                </c:pt>
                <c:pt idx="287">
                  <c:v>44356</c:v>
                </c:pt>
                <c:pt idx="288">
                  <c:v>44357</c:v>
                </c:pt>
                <c:pt idx="289">
                  <c:v>44358</c:v>
                </c:pt>
                <c:pt idx="290">
                  <c:v>44361</c:v>
                </c:pt>
                <c:pt idx="291">
                  <c:v>44362</c:v>
                </c:pt>
                <c:pt idx="292">
                  <c:v>44363</c:v>
                </c:pt>
                <c:pt idx="293">
                  <c:v>44364</c:v>
                </c:pt>
                <c:pt idx="294">
                  <c:v>44365</c:v>
                </c:pt>
                <c:pt idx="295">
                  <c:v>44368</c:v>
                </c:pt>
                <c:pt idx="296">
                  <c:v>44369</c:v>
                </c:pt>
                <c:pt idx="297">
                  <c:v>44370</c:v>
                </c:pt>
                <c:pt idx="298">
                  <c:v>44371</c:v>
                </c:pt>
                <c:pt idx="299">
                  <c:v>44372</c:v>
                </c:pt>
                <c:pt idx="300">
                  <c:v>44375</c:v>
                </c:pt>
                <c:pt idx="301">
                  <c:v>44376</c:v>
                </c:pt>
                <c:pt idx="302">
                  <c:v>44377</c:v>
                </c:pt>
                <c:pt idx="303">
                  <c:v>44378</c:v>
                </c:pt>
                <c:pt idx="304">
                  <c:v>44379</c:v>
                </c:pt>
                <c:pt idx="305">
                  <c:v>44383</c:v>
                </c:pt>
                <c:pt idx="306">
                  <c:v>44384</c:v>
                </c:pt>
                <c:pt idx="307">
                  <c:v>44385</c:v>
                </c:pt>
                <c:pt idx="308">
                  <c:v>44386</c:v>
                </c:pt>
                <c:pt idx="309">
                  <c:v>44389</c:v>
                </c:pt>
                <c:pt idx="310">
                  <c:v>44390</c:v>
                </c:pt>
                <c:pt idx="311">
                  <c:v>44391</c:v>
                </c:pt>
                <c:pt idx="312">
                  <c:v>44392</c:v>
                </c:pt>
                <c:pt idx="313">
                  <c:v>44393</c:v>
                </c:pt>
                <c:pt idx="314">
                  <c:v>44396</c:v>
                </c:pt>
                <c:pt idx="315">
                  <c:v>44397</c:v>
                </c:pt>
                <c:pt idx="316">
                  <c:v>44398</c:v>
                </c:pt>
                <c:pt idx="317">
                  <c:v>44399</c:v>
                </c:pt>
                <c:pt idx="318">
                  <c:v>44400</c:v>
                </c:pt>
                <c:pt idx="319">
                  <c:v>44403</c:v>
                </c:pt>
                <c:pt idx="320">
                  <c:v>44404</c:v>
                </c:pt>
                <c:pt idx="321">
                  <c:v>44405</c:v>
                </c:pt>
                <c:pt idx="322">
                  <c:v>44406</c:v>
                </c:pt>
                <c:pt idx="323">
                  <c:v>44407</c:v>
                </c:pt>
                <c:pt idx="324">
                  <c:v>44410</c:v>
                </c:pt>
                <c:pt idx="325">
                  <c:v>44411</c:v>
                </c:pt>
                <c:pt idx="326">
                  <c:v>44412</c:v>
                </c:pt>
                <c:pt idx="327">
                  <c:v>44413</c:v>
                </c:pt>
                <c:pt idx="328">
                  <c:v>44414</c:v>
                </c:pt>
                <c:pt idx="329">
                  <c:v>44417</c:v>
                </c:pt>
                <c:pt idx="330">
                  <c:v>44418</c:v>
                </c:pt>
                <c:pt idx="331">
                  <c:v>44419</c:v>
                </c:pt>
                <c:pt idx="332">
                  <c:v>44420</c:v>
                </c:pt>
                <c:pt idx="333">
                  <c:v>44421</c:v>
                </c:pt>
                <c:pt idx="334">
                  <c:v>44424</c:v>
                </c:pt>
                <c:pt idx="335">
                  <c:v>44425</c:v>
                </c:pt>
                <c:pt idx="336">
                  <c:v>44426</c:v>
                </c:pt>
                <c:pt idx="337">
                  <c:v>44427</c:v>
                </c:pt>
                <c:pt idx="338">
                  <c:v>44428</c:v>
                </c:pt>
                <c:pt idx="339">
                  <c:v>44431</c:v>
                </c:pt>
                <c:pt idx="340">
                  <c:v>44432</c:v>
                </c:pt>
                <c:pt idx="341">
                  <c:v>44433</c:v>
                </c:pt>
                <c:pt idx="342">
                  <c:v>44434</c:v>
                </c:pt>
                <c:pt idx="343">
                  <c:v>44435</c:v>
                </c:pt>
                <c:pt idx="344">
                  <c:v>44439</c:v>
                </c:pt>
                <c:pt idx="345">
                  <c:v>44440</c:v>
                </c:pt>
                <c:pt idx="346">
                  <c:v>44441</c:v>
                </c:pt>
                <c:pt idx="347">
                  <c:v>44442</c:v>
                </c:pt>
                <c:pt idx="348">
                  <c:v>44446</c:v>
                </c:pt>
                <c:pt idx="349">
                  <c:v>44447</c:v>
                </c:pt>
                <c:pt idx="350">
                  <c:v>44448</c:v>
                </c:pt>
                <c:pt idx="351">
                  <c:v>44449</c:v>
                </c:pt>
                <c:pt idx="352">
                  <c:v>44452</c:v>
                </c:pt>
                <c:pt idx="353">
                  <c:v>44453</c:v>
                </c:pt>
                <c:pt idx="354">
                  <c:v>44454</c:v>
                </c:pt>
                <c:pt idx="355">
                  <c:v>44455</c:v>
                </c:pt>
                <c:pt idx="356">
                  <c:v>44456</c:v>
                </c:pt>
                <c:pt idx="357">
                  <c:v>44459</c:v>
                </c:pt>
                <c:pt idx="358">
                  <c:v>44460</c:v>
                </c:pt>
                <c:pt idx="359">
                  <c:v>44461</c:v>
                </c:pt>
                <c:pt idx="360">
                  <c:v>44462</c:v>
                </c:pt>
                <c:pt idx="361">
                  <c:v>44463</c:v>
                </c:pt>
                <c:pt idx="362">
                  <c:v>44466</c:v>
                </c:pt>
                <c:pt idx="363">
                  <c:v>44467</c:v>
                </c:pt>
                <c:pt idx="364">
                  <c:v>44468</c:v>
                </c:pt>
                <c:pt idx="365">
                  <c:v>44469</c:v>
                </c:pt>
                <c:pt idx="366">
                  <c:v>44470</c:v>
                </c:pt>
                <c:pt idx="367">
                  <c:v>44473</c:v>
                </c:pt>
                <c:pt idx="368">
                  <c:v>44474</c:v>
                </c:pt>
                <c:pt idx="369">
                  <c:v>44475</c:v>
                </c:pt>
                <c:pt idx="370">
                  <c:v>44476</c:v>
                </c:pt>
                <c:pt idx="371">
                  <c:v>44477</c:v>
                </c:pt>
                <c:pt idx="372">
                  <c:v>44481</c:v>
                </c:pt>
                <c:pt idx="373">
                  <c:v>44482</c:v>
                </c:pt>
                <c:pt idx="374">
                  <c:v>44483</c:v>
                </c:pt>
                <c:pt idx="375">
                  <c:v>44484</c:v>
                </c:pt>
                <c:pt idx="376">
                  <c:v>44487</c:v>
                </c:pt>
                <c:pt idx="377">
                  <c:v>44488</c:v>
                </c:pt>
                <c:pt idx="378">
                  <c:v>44489</c:v>
                </c:pt>
                <c:pt idx="379">
                  <c:v>44490</c:v>
                </c:pt>
                <c:pt idx="380">
                  <c:v>44491</c:v>
                </c:pt>
                <c:pt idx="381">
                  <c:v>44494</c:v>
                </c:pt>
                <c:pt idx="382">
                  <c:v>44495</c:v>
                </c:pt>
                <c:pt idx="383">
                  <c:v>44496</c:v>
                </c:pt>
                <c:pt idx="384">
                  <c:v>44497</c:v>
                </c:pt>
                <c:pt idx="385">
                  <c:v>44498</c:v>
                </c:pt>
                <c:pt idx="386">
                  <c:v>44501</c:v>
                </c:pt>
                <c:pt idx="387">
                  <c:v>44502</c:v>
                </c:pt>
                <c:pt idx="388">
                  <c:v>44503</c:v>
                </c:pt>
                <c:pt idx="389">
                  <c:v>44504</c:v>
                </c:pt>
                <c:pt idx="390">
                  <c:v>44505</c:v>
                </c:pt>
                <c:pt idx="391">
                  <c:v>44508</c:v>
                </c:pt>
                <c:pt idx="392">
                  <c:v>44509</c:v>
                </c:pt>
                <c:pt idx="393">
                  <c:v>44510</c:v>
                </c:pt>
                <c:pt idx="394">
                  <c:v>44512</c:v>
                </c:pt>
                <c:pt idx="395">
                  <c:v>44515</c:v>
                </c:pt>
                <c:pt idx="396">
                  <c:v>44516</c:v>
                </c:pt>
                <c:pt idx="397">
                  <c:v>44517</c:v>
                </c:pt>
                <c:pt idx="398">
                  <c:v>44518</c:v>
                </c:pt>
                <c:pt idx="399">
                  <c:v>44519</c:v>
                </c:pt>
                <c:pt idx="400">
                  <c:v>44522</c:v>
                </c:pt>
                <c:pt idx="401">
                  <c:v>44523</c:v>
                </c:pt>
                <c:pt idx="402">
                  <c:v>44524</c:v>
                </c:pt>
                <c:pt idx="403">
                  <c:v>44526</c:v>
                </c:pt>
                <c:pt idx="404">
                  <c:v>44529</c:v>
                </c:pt>
                <c:pt idx="405">
                  <c:v>44530</c:v>
                </c:pt>
                <c:pt idx="406">
                  <c:v>44531</c:v>
                </c:pt>
                <c:pt idx="407">
                  <c:v>44532</c:v>
                </c:pt>
                <c:pt idx="408">
                  <c:v>44533</c:v>
                </c:pt>
                <c:pt idx="409">
                  <c:v>44536</c:v>
                </c:pt>
                <c:pt idx="410">
                  <c:v>44537</c:v>
                </c:pt>
                <c:pt idx="411">
                  <c:v>44538</c:v>
                </c:pt>
                <c:pt idx="412">
                  <c:v>44539</c:v>
                </c:pt>
                <c:pt idx="413">
                  <c:v>44540</c:v>
                </c:pt>
                <c:pt idx="414">
                  <c:v>44543</c:v>
                </c:pt>
                <c:pt idx="415">
                  <c:v>44544</c:v>
                </c:pt>
                <c:pt idx="416">
                  <c:v>44545</c:v>
                </c:pt>
                <c:pt idx="417">
                  <c:v>44546</c:v>
                </c:pt>
                <c:pt idx="418">
                  <c:v>44547</c:v>
                </c:pt>
                <c:pt idx="419">
                  <c:v>44550</c:v>
                </c:pt>
                <c:pt idx="420">
                  <c:v>44551</c:v>
                </c:pt>
                <c:pt idx="421">
                  <c:v>44552</c:v>
                </c:pt>
                <c:pt idx="422">
                  <c:v>44553</c:v>
                </c:pt>
                <c:pt idx="423">
                  <c:v>44559</c:v>
                </c:pt>
                <c:pt idx="424">
                  <c:v>44560</c:v>
                </c:pt>
                <c:pt idx="425">
                  <c:v>44561</c:v>
                </c:pt>
                <c:pt idx="426">
                  <c:v>44565</c:v>
                </c:pt>
                <c:pt idx="427">
                  <c:v>44566</c:v>
                </c:pt>
                <c:pt idx="428">
                  <c:v>44567</c:v>
                </c:pt>
                <c:pt idx="429">
                  <c:v>44568</c:v>
                </c:pt>
                <c:pt idx="430">
                  <c:v>44571</c:v>
                </c:pt>
                <c:pt idx="431">
                  <c:v>44572</c:v>
                </c:pt>
                <c:pt idx="432">
                  <c:v>44573</c:v>
                </c:pt>
                <c:pt idx="433">
                  <c:v>44574</c:v>
                </c:pt>
                <c:pt idx="434">
                  <c:v>44575</c:v>
                </c:pt>
                <c:pt idx="435">
                  <c:v>44579</c:v>
                </c:pt>
                <c:pt idx="436">
                  <c:v>44580</c:v>
                </c:pt>
                <c:pt idx="437">
                  <c:v>44581</c:v>
                </c:pt>
                <c:pt idx="438">
                  <c:v>44582</c:v>
                </c:pt>
                <c:pt idx="439">
                  <c:v>44585</c:v>
                </c:pt>
                <c:pt idx="440">
                  <c:v>44586</c:v>
                </c:pt>
                <c:pt idx="441">
                  <c:v>44587</c:v>
                </c:pt>
                <c:pt idx="442">
                  <c:v>44588</c:v>
                </c:pt>
                <c:pt idx="443">
                  <c:v>44589</c:v>
                </c:pt>
                <c:pt idx="444">
                  <c:v>44592</c:v>
                </c:pt>
                <c:pt idx="445">
                  <c:v>44593</c:v>
                </c:pt>
                <c:pt idx="446">
                  <c:v>44594</c:v>
                </c:pt>
                <c:pt idx="447">
                  <c:v>44595</c:v>
                </c:pt>
                <c:pt idx="448">
                  <c:v>44596</c:v>
                </c:pt>
                <c:pt idx="449">
                  <c:v>44599</c:v>
                </c:pt>
                <c:pt idx="450">
                  <c:v>44600</c:v>
                </c:pt>
                <c:pt idx="451">
                  <c:v>44601</c:v>
                </c:pt>
                <c:pt idx="452">
                  <c:v>44602</c:v>
                </c:pt>
                <c:pt idx="453">
                  <c:v>44603</c:v>
                </c:pt>
                <c:pt idx="454">
                  <c:v>44606</c:v>
                </c:pt>
                <c:pt idx="455">
                  <c:v>44607</c:v>
                </c:pt>
                <c:pt idx="456">
                  <c:v>44608</c:v>
                </c:pt>
                <c:pt idx="457">
                  <c:v>44609</c:v>
                </c:pt>
                <c:pt idx="458">
                  <c:v>44610</c:v>
                </c:pt>
                <c:pt idx="459">
                  <c:v>44614</c:v>
                </c:pt>
                <c:pt idx="460">
                  <c:v>44615</c:v>
                </c:pt>
                <c:pt idx="461">
                  <c:v>44616</c:v>
                </c:pt>
                <c:pt idx="462">
                  <c:v>44617</c:v>
                </c:pt>
                <c:pt idx="463">
                  <c:v>44620</c:v>
                </c:pt>
                <c:pt idx="464">
                  <c:v>44621</c:v>
                </c:pt>
                <c:pt idx="465">
                  <c:v>44622</c:v>
                </c:pt>
                <c:pt idx="466">
                  <c:v>44623</c:v>
                </c:pt>
                <c:pt idx="467">
                  <c:v>44624</c:v>
                </c:pt>
                <c:pt idx="468">
                  <c:v>44627</c:v>
                </c:pt>
                <c:pt idx="469">
                  <c:v>44628</c:v>
                </c:pt>
                <c:pt idx="470">
                  <c:v>44629</c:v>
                </c:pt>
                <c:pt idx="471">
                  <c:v>44630</c:v>
                </c:pt>
                <c:pt idx="472">
                  <c:v>44631</c:v>
                </c:pt>
                <c:pt idx="473">
                  <c:v>44634</c:v>
                </c:pt>
                <c:pt idx="474">
                  <c:v>44635</c:v>
                </c:pt>
                <c:pt idx="475">
                  <c:v>44636</c:v>
                </c:pt>
                <c:pt idx="476">
                  <c:v>44637</c:v>
                </c:pt>
                <c:pt idx="477">
                  <c:v>44638</c:v>
                </c:pt>
                <c:pt idx="478">
                  <c:v>44641</c:v>
                </c:pt>
                <c:pt idx="479">
                  <c:v>44642</c:v>
                </c:pt>
                <c:pt idx="480">
                  <c:v>44643</c:v>
                </c:pt>
                <c:pt idx="481">
                  <c:v>44644</c:v>
                </c:pt>
                <c:pt idx="482">
                  <c:v>44645</c:v>
                </c:pt>
                <c:pt idx="483">
                  <c:v>44648</c:v>
                </c:pt>
                <c:pt idx="484">
                  <c:v>44649</c:v>
                </c:pt>
                <c:pt idx="485">
                  <c:v>44650</c:v>
                </c:pt>
                <c:pt idx="486">
                  <c:v>44651</c:v>
                </c:pt>
                <c:pt idx="487">
                  <c:v>44652</c:v>
                </c:pt>
                <c:pt idx="488">
                  <c:v>44655</c:v>
                </c:pt>
                <c:pt idx="489">
                  <c:v>44656</c:v>
                </c:pt>
                <c:pt idx="490">
                  <c:v>44657</c:v>
                </c:pt>
                <c:pt idx="491">
                  <c:v>44658</c:v>
                </c:pt>
                <c:pt idx="492">
                  <c:v>44659</c:v>
                </c:pt>
                <c:pt idx="493">
                  <c:v>44662</c:v>
                </c:pt>
                <c:pt idx="494">
                  <c:v>44663</c:v>
                </c:pt>
                <c:pt idx="495">
                  <c:v>44664</c:v>
                </c:pt>
                <c:pt idx="496">
                  <c:v>44665</c:v>
                </c:pt>
                <c:pt idx="497">
                  <c:v>44670</c:v>
                </c:pt>
                <c:pt idx="498">
                  <c:v>44671</c:v>
                </c:pt>
                <c:pt idx="499">
                  <c:v>44672</c:v>
                </c:pt>
                <c:pt idx="500">
                  <c:v>44673</c:v>
                </c:pt>
                <c:pt idx="501">
                  <c:v>44676</c:v>
                </c:pt>
                <c:pt idx="502">
                  <c:v>44677</c:v>
                </c:pt>
                <c:pt idx="503">
                  <c:v>44678</c:v>
                </c:pt>
                <c:pt idx="504">
                  <c:v>44679</c:v>
                </c:pt>
                <c:pt idx="505">
                  <c:v>44680</c:v>
                </c:pt>
                <c:pt idx="506">
                  <c:v>44684</c:v>
                </c:pt>
                <c:pt idx="507">
                  <c:v>44685</c:v>
                </c:pt>
                <c:pt idx="508">
                  <c:v>44686</c:v>
                </c:pt>
                <c:pt idx="509">
                  <c:v>44687</c:v>
                </c:pt>
                <c:pt idx="510">
                  <c:v>44690</c:v>
                </c:pt>
                <c:pt idx="511">
                  <c:v>44691</c:v>
                </c:pt>
                <c:pt idx="512">
                  <c:v>44692</c:v>
                </c:pt>
                <c:pt idx="513">
                  <c:v>44693</c:v>
                </c:pt>
                <c:pt idx="514">
                  <c:v>44694</c:v>
                </c:pt>
                <c:pt idx="515">
                  <c:v>44697</c:v>
                </c:pt>
                <c:pt idx="516">
                  <c:v>44698</c:v>
                </c:pt>
                <c:pt idx="517">
                  <c:v>44699</c:v>
                </c:pt>
                <c:pt idx="518">
                  <c:v>44700</c:v>
                </c:pt>
                <c:pt idx="519">
                  <c:v>44701</c:v>
                </c:pt>
                <c:pt idx="520">
                  <c:v>44704</c:v>
                </c:pt>
                <c:pt idx="521">
                  <c:v>44705</c:v>
                </c:pt>
                <c:pt idx="522">
                  <c:v>44706</c:v>
                </c:pt>
                <c:pt idx="523">
                  <c:v>44707</c:v>
                </c:pt>
                <c:pt idx="524">
                  <c:v>44708</c:v>
                </c:pt>
                <c:pt idx="525">
                  <c:v>44712</c:v>
                </c:pt>
                <c:pt idx="526">
                  <c:v>44713</c:v>
                </c:pt>
                <c:pt idx="527">
                  <c:v>44714</c:v>
                </c:pt>
                <c:pt idx="528">
                  <c:v>44718</c:v>
                </c:pt>
                <c:pt idx="529">
                  <c:v>44719</c:v>
                </c:pt>
                <c:pt idx="530">
                  <c:v>44720</c:v>
                </c:pt>
                <c:pt idx="531">
                  <c:v>44721</c:v>
                </c:pt>
                <c:pt idx="532">
                  <c:v>44722</c:v>
                </c:pt>
                <c:pt idx="533">
                  <c:v>44725</c:v>
                </c:pt>
                <c:pt idx="534">
                  <c:v>44726</c:v>
                </c:pt>
                <c:pt idx="535">
                  <c:v>44727</c:v>
                </c:pt>
                <c:pt idx="536">
                  <c:v>44728</c:v>
                </c:pt>
                <c:pt idx="537">
                  <c:v>44729</c:v>
                </c:pt>
                <c:pt idx="538">
                  <c:v>44733</c:v>
                </c:pt>
                <c:pt idx="539">
                  <c:v>44734</c:v>
                </c:pt>
                <c:pt idx="540">
                  <c:v>44735</c:v>
                </c:pt>
                <c:pt idx="541">
                  <c:v>44736</c:v>
                </c:pt>
                <c:pt idx="542">
                  <c:v>44739</c:v>
                </c:pt>
                <c:pt idx="543">
                  <c:v>44740</c:v>
                </c:pt>
                <c:pt idx="544">
                  <c:v>44741</c:v>
                </c:pt>
                <c:pt idx="545">
                  <c:v>44742</c:v>
                </c:pt>
                <c:pt idx="546">
                  <c:v>44743</c:v>
                </c:pt>
                <c:pt idx="547">
                  <c:v>44747</c:v>
                </c:pt>
                <c:pt idx="548">
                  <c:v>44748</c:v>
                </c:pt>
                <c:pt idx="549">
                  <c:v>44749</c:v>
                </c:pt>
                <c:pt idx="550">
                  <c:v>44750</c:v>
                </c:pt>
                <c:pt idx="551">
                  <c:v>44753</c:v>
                </c:pt>
                <c:pt idx="552">
                  <c:v>44754</c:v>
                </c:pt>
                <c:pt idx="553">
                  <c:v>44755</c:v>
                </c:pt>
                <c:pt idx="554">
                  <c:v>44756</c:v>
                </c:pt>
                <c:pt idx="555">
                  <c:v>44757</c:v>
                </c:pt>
                <c:pt idx="556">
                  <c:v>44760</c:v>
                </c:pt>
                <c:pt idx="557">
                  <c:v>44761</c:v>
                </c:pt>
                <c:pt idx="558">
                  <c:v>44762</c:v>
                </c:pt>
                <c:pt idx="559">
                  <c:v>44763</c:v>
                </c:pt>
                <c:pt idx="560">
                  <c:v>44764</c:v>
                </c:pt>
                <c:pt idx="561">
                  <c:v>44767</c:v>
                </c:pt>
                <c:pt idx="562">
                  <c:v>44768</c:v>
                </c:pt>
                <c:pt idx="563">
                  <c:v>44769</c:v>
                </c:pt>
                <c:pt idx="564">
                  <c:v>44770</c:v>
                </c:pt>
                <c:pt idx="565">
                  <c:v>44771</c:v>
                </c:pt>
                <c:pt idx="566">
                  <c:v>44774</c:v>
                </c:pt>
                <c:pt idx="567">
                  <c:v>44775</c:v>
                </c:pt>
                <c:pt idx="568">
                  <c:v>44776</c:v>
                </c:pt>
                <c:pt idx="569">
                  <c:v>44777</c:v>
                </c:pt>
                <c:pt idx="570">
                  <c:v>44778</c:v>
                </c:pt>
                <c:pt idx="571">
                  <c:v>44781</c:v>
                </c:pt>
                <c:pt idx="572">
                  <c:v>44782</c:v>
                </c:pt>
                <c:pt idx="573">
                  <c:v>44783</c:v>
                </c:pt>
                <c:pt idx="574">
                  <c:v>44784</c:v>
                </c:pt>
                <c:pt idx="575">
                  <c:v>44785</c:v>
                </c:pt>
                <c:pt idx="576">
                  <c:v>44788</c:v>
                </c:pt>
                <c:pt idx="577">
                  <c:v>44789</c:v>
                </c:pt>
                <c:pt idx="578">
                  <c:v>44790</c:v>
                </c:pt>
                <c:pt idx="579">
                  <c:v>44791</c:v>
                </c:pt>
                <c:pt idx="580">
                  <c:v>44792</c:v>
                </c:pt>
                <c:pt idx="581">
                  <c:v>44795</c:v>
                </c:pt>
                <c:pt idx="582">
                  <c:v>44796</c:v>
                </c:pt>
                <c:pt idx="583">
                  <c:v>44797</c:v>
                </c:pt>
                <c:pt idx="584">
                  <c:v>44798</c:v>
                </c:pt>
                <c:pt idx="585">
                  <c:v>44799</c:v>
                </c:pt>
                <c:pt idx="586">
                  <c:v>44803</c:v>
                </c:pt>
                <c:pt idx="587">
                  <c:v>44804</c:v>
                </c:pt>
                <c:pt idx="588">
                  <c:v>44805</c:v>
                </c:pt>
                <c:pt idx="589">
                  <c:v>44806</c:v>
                </c:pt>
                <c:pt idx="590">
                  <c:v>44810</c:v>
                </c:pt>
                <c:pt idx="591">
                  <c:v>44811</c:v>
                </c:pt>
                <c:pt idx="592">
                  <c:v>44812</c:v>
                </c:pt>
                <c:pt idx="593">
                  <c:v>44813</c:v>
                </c:pt>
                <c:pt idx="594">
                  <c:v>44816</c:v>
                </c:pt>
                <c:pt idx="595">
                  <c:v>44817</c:v>
                </c:pt>
                <c:pt idx="596">
                  <c:v>44818</c:v>
                </c:pt>
                <c:pt idx="597">
                  <c:v>44819</c:v>
                </c:pt>
                <c:pt idx="598">
                  <c:v>44820</c:v>
                </c:pt>
                <c:pt idx="599">
                  <c:v>44824</c:v>
                </c:pt>
                <c:pt idx="600">
                  <c:v>44825</c:v>
                </c:pt>
                <c:pt idx="601">
                  <c:v>44826</c:v>
                </c:pt>
                <c:pt idx="602">
                  <c:v>44827</c:v>
                </c:pt>
                <c:pt idx="603">
                  <c:v>44830</c:v>
                </c:pt>
                <c:pt idx="604">
                  <c:v>44831</c:v>
                </c:pt>
                <c:pt idx="605">
                  <c:v>44832</c:v>
                </c:pt>
                <c:pt idx="606">
                  <c:v>44833</c:v>
                </c:pt>
                <c:pt idx="607">
                  <c:v>44834</c:v>
                </c:pt>
                <c:pt idx="608">
                  <c:v>44837</c:v>
                </c:pt>
                <c:pt idx="609">
                  <c:v>44838</c:v>
                </c:pt>
                <c:pt idx="610">
                  <c:v>44839</c:v>
                </c:pt>
                <c:pt idx="611">
                  <c:v>44840</c:v>
                </c:pt>
                <c:pt idx="612">
                  <c:v>44841</c:v>
                </c:pt>
                <c:pt idx="613">
                  <c:v>44845</c:v>
                </c:pt>
                <c:pt idx="614">
                  <c:v>44846</c:v>
                </c:pt>
                <c:pt idx="615">
                  <c:v>44847</c:v>
                </c:pt>
                <c:pt idx="616">
                  <c:v>44848</c:v>
                </c:pt>
                <c:pt idx="617">
                  <c:v>44851</c:v>
                </c:pt>
                <c:pt idx="618">
                  <c:v>44852</c:v>
                </c:pt>
                <c:pt idx="619">
                  <c:v>44853</c:v>
                </c:pt>
                <c:pt idx="620">
                  <c:v>44854</c:v>
                </c:pt>
                <c:pt idx="621">
                  <c:v>44855</c:v>
                </c:pt>
                <c:pt idx="622">
                  <c:v>44858</c:v>
                </c:pt>
                <c:pt idx="623">
                  <c:v>44859</c:v>
                </c:pt>
                <c:pt idx="624">
                  <c:v>44860</c:v>
                </c:pt>
                <c:pt idx="625">
                  <c:v>44861</c:v>
                </c:pt>
                <c:pt idx="626">
                  <c:v>44862</c:v>
                </c:pt>
                <c:pt idx="627">
                  <c:v>44865</c:v>
                </c:pt>
                <c:pt idx="628">
                  <c:v>44866</c:v>
                </c:pt>
                <c:pt idx="629">
                  <c:v>44867</c:v>
                </c:pt>
                <c:pt idx="630">
                  <c:v>44868</c:v>
                </c:pt>
                <c:pt idx="631">
                  <c:v>44869</c:v>
                </c:pt>
                <c:pt idx="632">
                  <c:v>44872</c:v>
                </c:pt>
                <c:pt idx="633">
                  <c:v>44873</c:v>
                </c:pt>
                <c:pt idx="634">
                  <c:v>44874</c:v>
                </c:pt>
                <c:pt idx="635">
                  <c:v>44875</c:v>
                </c:pt>
                <c:pt idx="636">
                  <c:v>44879</c:v>
                </c:pt>
                <c:pt idx="637">
                  <c:v>44880</c:v>
                </c:pt>
                <c:pt idx="638">
                  <c:v>44881</c:v>
                </c:pt>
                <c:pt idx="639">
                  <c:v>44882</c:v>
                </c:pt>
                <c:pt idx="640">
                  <c:v>44883</c:v>
                </c:pt>
                <c:pt idx="641">
                  <c:v>44886</c:v>
                </c:pt>
                <c:pt idx="642">
                  <c:v>44887</c:v>
                </c:pt>
                <c:pt idx="643">
                  <c:v>44888</c:v>
                </c:pt>
                <c:pt idx="644">
                  <c:v>44890</c:v>
                </c:pt>
                <c:pt idx="645">
                  <c:v>44893</c:v>
                </c:pt>
                <c:pt idx="646">
                  <c:v>44894</c:v>
                </c:pt>
                <c:pt idx="647">
                  <c:v>44895</c:v>
                </c:pt>
                <c:pt idx="648">
                  <c:v>44896</c:v>
                </c:pt>
                <c:pt idx="649">
                  <c:v>44897</c:v>
                </c:pt>
                <c:pt idx="650">
                  <c:v>44900</c:v>
                </c:pt>
                <c:pt idx="651">
                  <c:v>44901</c:v>
                </c:pt>
                <c:pt idx="652">
                  <c:v>44902</c:v>
                </c:pt>
                <c:pt idx="653">
                  <c:v>44903</c:v>
                </c:pt>
                <c:pt idx="654">
                  <c:v>44904</c:v>
                </c:pt>
                <c:pt idx="655">
                  <c:v>44907</c:v>
                </c:pt>
                <c:pt idx="656">
                  <c:v>44908</c:v>
                </c:pt>
                <c:pt idx="657">
                  <c:v>44909</c:v>
                </c:pt>
                <c:pt idx="658">
                  <c:v>44910</c:v>
                </c:pt>
                <c:pt idx="659">
                  <c:v>44911</c:v>
                </c:pt>
                <c:pt idx="660">
                  <c:v>44914</c:v>
                </c:pt>
                <c:pt idx="661">
                  <c:v>44915</c:v>
                </c:pt>
                <c:pt idx="662">
                  <c:v>44916</c:v>
                </c:pt>
                <c:pt idx="663">
                  <c:v>44917</c:v>
                </c:pt>
                <c:pt idx="664">
                  <c:v>44918</c:v>
                </c:pt>
                <c:pt idx="665">
                  <c:v>44923</c:v>
                </c:pt>
                <c:pt idx="666">
                  <c:v>44924</c:v>
                </c:pt>
                <c:pt idx="667">
                  <c:v>44925</c:v>
                </c:pt>
                <c:pt idx="668">
                  <c:v>44929</c:v>
                </c:pt>
                <c:pt idx="669">
                  <c:v>44930</c:v>
                </c:pt>
                <c:pt idx="670">
                  <c:v>44931</c:v>
                </c:pt>
                <c:pt idx="671">
                  <c:v>44932</c:v>
                </c:pt>
                <c:pt idx="672">
                  <c:v>44935</c:v>
                </c:pt>
                <c:pt idx="673">
                  <c:v>44936</c:v>
                </c:pt>
                <c:pt idx="674">
                  <c:v>44937</c:v>
                </c:pt>
                <c:pt idx="675">
                  <c:v>44938</c:v>
                </c:pt>
                <c:pt idx="676">
                  <c:v>44939</c:v>
                </c:pt>
                <c:pt idx="677">
                  <c:v>44943</c:v>
                </c:pt>
                <c:pt idx="678">
                  <c:v>44944</c:v>
                </c:pt>
                <c:pt idx="679">
                  <c:v>44945</c:v>
                </c:pt>
                <c:pt idx="680">
                  <c:v>44946</c:v>
                </c:pt>
                <c:pt idx="681">
                  <c:v>44949</c:v>
                </c:pt>
                <c:pt idx="682">
                  <c:v>44950</c:v>
                </c:pt>
                <c:pt idx="683">
                  <c:v>44951</c:v>
                </c:pt>
                <c:pt idx="684">
                  <c:v>44952</c:v>
                </c:pt>
                <c:pt idx="685">
                  <c:v>44953</c:v>
                </c:pt>
                <c:pt idx="686">
                  <c:v>44956</c:v>
                </c:pt>
                <c:pt idx="687">
                  <c:v>44957</c:v>
                </c:pt>
                <c:pt idx="688">
                  <c:v>44958</c:v>
                </c:pt>
                <c:pt idx="689">
                  <c:v>44959</c:v>
                </c:pt>
                <c:pt idx="690">
                  <c:v>44960</c:v>
                </c:pt>
                <c:pt idx="691">
                  <c:v>44963</c:v>
                </c:pt>
                <c:pt idx="692">
                  <c:v>44964</c:v>
                </c:pt>
                <c:pt idx="693">
                  <c:v>44965</c:v>
                </c:pt>
                <c:pt idx="694">
                  <c:v>44966</c:v>
                </c:pt>
                <c:pt idx="695">
                  <c:v>44967</c:v>
                </c:pt>
                <c:pt idx="696">
                  <c:v>44970</c:v>
                </c:pt>
                <c:pt idx="697">
                  <c:v>44971</c:v>
                </c:pt>
                <c:pt idx="698">
                  <c:v>44972</c:v>
                </c:pt>
                <c:pt idx="699">
                  <c:v>44973</c:v>
                </c:pt>
                <c:pt idx="700">
                  <c:v>44974</c:v>
                </c:pt>
                <c:pt idx="701">
                  <c:v>44978</c:v>
                </c:pt>
                <c:pt idx="702">
                  <c:v>44979</c:v>
                </c:pt>
                <c:pt idx="703">
                  <c:v>44980</c:v>
                </c:pt>
                <c:pt idx="704">
                  <c:v>44981</c:v>
                </c:pt>
                <c:pt idx="705">
                  <c:v>44984</c:v>
                </c:pt>
                <c:pt idx="706">
                  <c:v>44985</c:v>
                </c:pt>
                <c:pt idx="707">
                  <c:v>44986</c:v>
                </c:pt>
                <c:pt idx="708">
                  <c:v>44987</c:v>
                </c:pt>
                <c:pt idx="709">
                  <c:v>44988</c:v>
                </c:pt>
                <c:pt idx="710">
                  <c:v>44991</c:v>
                </c:pt>
                <c:pt idx="711">
                  <c:v>44992</c:v>
                </c:pt>
                <c:pt idx="712">
                  <c:v>44993</c:v>
                </c:pt>
                <c:pt idx="713">
                  <c:v>44994</c:v>
                </c:pt>
                <c:pt idx="714">
                  <c:v>44995</c:v>
                </c:pt>
                <c:pt idx="715">
                  <c:v>44998</c:v>
                </c:pt>
                <c:pt idx="716">
                  <c:v>44999</c:v>
                </c:pt>
                <c:pt idx="717">
                  <c:v>45000</c:v>
                </c:pt>
                <c:pt idx="718">
                  <c:v>45001</c:v>
                </c:pt>
                <c:pt idx="719">
                  <c:v>45002</c:v>
                </c:pt>
                <c:pt idx="720">
                  <c:v>45005</c:v>
                </c:pt>
                <c:pt idx="721">
                  <c:v>45006</c:v>
                </c:pt>
                <c:pt idx="722">
                  <c:v>45007</c:v>
                </c:pt>
                <c:pt idx="723">
                  <c:v>45008</c:v>
                </c:pt>
                <c:pt idx="724">
                  <c:v>45009</c:v>
                </c:pt>
                <c:pt idx="725">
                  <c:v>45012</c:v>
                </c:pt>
                <c:pt idx="726">
                  <c:v>45013</c:v>
                </c:pt>
                <c:pt idx="727">
                  <c:v>45014</c:v>
                </c:pt>
                <c:pt idx="728">
                  <c:v>45015</c:v>
                </c:pt>
                <c:pt idx="729">
                  <c:v>45016</c:v>
                </c:pt>
                <c:pt idx="730">
                  <c:v>45019</c:v>
                </c:pt>
                <c:pt idx="731">
                  <c:v>45020</c:v>
                </c:pt>
                <c:pt idx="732">
                  <c:v>45021</c:v>
                </c:pt>
                <c:pt idx="733">
                  <c:v>45022</c:v>
                </c:pt>
                <c:pt idx="734">
                  <c:v>45027</c:v>
                </c:pt>
                <c:pt idx="735">
                  <c:v>45028</c:v>
                </c:pt>
                <c:pt idx="736">
                  <c:v>45029</c:v>
                </c:pt>
                <c:pt idx="737">
                  <c:v>45030</c:v>
                </c:pt>
                <c:pt idx="738">
                  <c:v>45033</c:v>
                </c:pt>
                <c:pt idx="739">
                  <c:v>45034</c:v>
                </c:pt>
                <c:pt idx="740">
                  <c:v>45035</c:v>
                </c:pt>
                <c:pt idx="741">
                  <c:v>45036</c:v>
                </c:pt>
                <c:pt idx="742">
                  <c:v>45037</c:v>
                </c:pt>
                <c:pt idx="743">
                  <c:v>45040</c:v>
                </c:pt>
                <c:pt idx="744">
                  <c:v>45041</c:v>
                </c:pt>
                <c:pt idx="745">
                  <c:v>45042</c:v>
                </c:pt>
                <c:pt idx="746">
                  <c:v>45043</c:v>
                </c:pt>
                <c:pt idx="747">
                  <c:v>45044</c:v>
                </c:pt>
                <c:pt idx="748">
                  <c:v>45048</c:v>
                </c:pt>
                <c:pt idx="749">
                  <c:v>45049</c:v>
                </c:pt>
                <c:pt idx="750">
                  <c:v>45050</c:v>
                </c:pt>
                <c:pt idx="751">
                  <c:v>45051</c:v>
                </c:pt>
                <c:pt idx="752">
                  <c:v>45055</c:v>
                </c:pt>
                <c:pt idx="753">
                  <c:v>45056</c:v>
                </c:pt>
                <c:pt idx="754">
                  <c:v>45057</c:v>
                </c:pt>
                <c:pt idx="755">
                  <c:v>45058</c:v>
                </c:pt>
                <c:pt idx="756">
                  <c:v>45061</c:v>
                </c:pt>
                <c:pt idx="757">
                  <c:v>45062</c:v>
                </c:pt>
                <c:pt idx="758">
                  <c:v>45063</c:v>
                </c:pt>
                <c:pt idx="759">
                  <c:v>45064</c:v>
                </c:pt>
                <c:pt idx="760">
                  <c:v>45065</c:v>
                </c:pt>
                <c:pt idx="761">
                  <c:v>45068</c:v>
                </c:pt>
                <c:pt idx="762">
                  <c:v>45069</c:v>
                </c:pt>
                <c:pt idx="763">
                  <c:v>45070</c:v>
                </c:pt>
                <c:pt idx="764">
                  <c:v>45071</c:v>
                </c:pt>
                <c:pt idx="765">
                  <c:v>45072</c:v>
                </c:pt>
                <c:pt idx="766">
                  <c:v>45076</c:v>
                </c:pt>
                <c:pt idx="767">
                  <c:v>45077</c:v>
                </c:pt>
                <c:pt idx="768">
                  <c:v>45078</c:v>
                </c:pt>
                <c:pt idx="769">
                  <c:v>45079</c:v>
                </c:pt>
                <c:pt idx="770">
                  <c:v>45082</c:v>
                </c:pt>
                <c:pt idx="771">
                  <c:v>45083</c:v>
                </c:pt>
                <c:pt idx="772">
                  <c:v>45084</c:v>
                </c:pt>
                <c:pt idx="773">
                  <c:v>45085</c:v>
                </c:pt>
                <c:pt idx="774">
                  <c:v>45086</c:v>
                </c:pt>
                <c:pt idx="775">
                  <c:v>45089</c:v>
                </c:pt>
                <c:pt idx="776">
                  <c:v>45090</c:v>
                </c:pt>
                <c:pt idx="777">
                  <c:v>45091</c:v>
                </c:pt>
                <c:pt idx="778">
                  <c:v>45092</c:v>
                </c:pt>
                <c:pt idx="779">
                  <c:v>45093</c:v>
                </c:pt>
                <c:pt idx="780">
                  <c:v>45097</c:v>
                </c:pt>
                <c:pt idx="781">
                  <c:v>45098</c:v>
                </c:pt>
                <c:pt idx="782">
                  <c:v>45099</c:v>
                </c:pt>
                <c:pt idx="783">
                  <c:v>45100</c:v>
                </c:pt>
                <c:pt idx="784">
                  <c:v>45103</c:v>
                </c:pt>
                <c:pt idx="785">
                  <c:v>45104</c:v>
                </c:pt>
                <c:pt idx="786">
                  <c:v>45105</c:v>
                </c:pt>
                <c:pt idx="787">
                  <c:v>45106</c:v>
                </c:pt>
                <c:pt idx="788">
                  <c:v>45107</c:v>
                </c:pt>
                <c:pt idx="789">
                  <c:v>45110</c:v>
                </c:pt>
                <c:pt idx="790">
                  <c:v>45112</c:v>
                </c:pt>
                <c:pt idx="791">
                  <c:v>45113</c:v>
                </c:pt>
                <c:pt idx="792">
                  <c:v>45114</c:v>
                </c:pt>
                <c:pt idx="793">
                  <c:v>45117</c:v>
                </c:pt>
                <c:pt idx="794">
                  <c:v>45118</c:v>
                </c:pt>
                <c:pt idx="795">
                  <c:v>45119</c:v>
                </c:pt>
                <c:pt idx="796">
                  <c:v>45120</c:v>
                </c:pt>
                <c:pt idx="797">
                  <c:v>45121</c:v>
                </c:pt>
                <c:pt idx="798">
                  <c:v>45124</c:v>
                </c:pt>
                <c:pt idx="799">
                  <c:v>45125</c:v>
                </c:pt>
                <c:pt idx="800">
                  <c:v>45126</c:v>
                </c:pt>
                <c:pt idx="801">
                  <c:v>45127</c:v>
                </c:pt>
                <c:pt idx="802">
                  <c:v>45128</c:v>
                </c:pt>
                <c:pt idx="803">
                  <c:v>45131</c:v>
                </c:pt>
                <c:pt idx="804">
                  <c:v>45132</c:v>
                </c:pt>
                <c:pt idx="805">
                  <c:v>45133</c:v>
                </c:pt>
                <c:pt idx="806">
                  <c:v>45134</c:v>
                </c:pt>
                <c:pt idx="807">
                  <c:v>45135</c:v>
                </c:pt>
                <c:pt idx="808">
                  <c:v>45138</c:v>
                </c:pt>
                <c:pt idx="809">
                  <c:v>45139</c:v>
                </c:pt>
                <c:pt idx="810">
                  <c:v>45140</c:v>
                </c:pt>
                <c:pt idx="811">
                  <c:v>45141</c:v>
                </c:pt>
                <c:pt idx="812">
                  <c:v>45142</c:v>
                </c:pt>
                <c:pt idx="813">
                  <c:v>45145</c:v>
                </c:pt>
                <c:pt idx="814">
                  <c:v>45146</c:v>
                </c:pt>
                <c:pt idx="815">
                  <c:v>45147</c:v>
                </c:pt>
                <c:pt idx="816">
                  <c:v>45148</c:v>
                </c:pt>
                <c:pt idx="817">
                  <c:v>45149</c:v>
                </c:pt>
                <c:pt idx="818">
                  <c:v>45152</c:v>
                </c:pt>
                <c:pt idx="819">
                  <c:v>45153</c:v>
                </c:pt>
                <c:pt idx="820">
                  <c:v>45154</c:v>
                </c:pt>
                <c:pt idx="821">
                  <c:v>45155</c:v>
                </c:pt>
                <c:pt idx="822">
                  <c:v>45156</c:v>
                </c:pt>
                <c:pt idx="823">
                  <c:v>45159</c:v>
                </c:pt>
                <c:pt idx="824">
                  <c:v>45160</c:v>
                </c:pt>
                <c:pt idx="825">
                  <c:v>45161</c:v>
                </c:pt>
                <c:pt idx="826">
                  <c:v>45162</c:v>
                </c:pt>
                <c:pt idx="827">
                  <c:v>45163</c:v>
                </c:pt>
                <c:pt idx="828">
                  <c:v>45167</c:v>
                </c:pt>
                <c:pt idx="829">
                  <c:v>45168</c:v>
                </c:pt>
                <c:pt idx="830">
                  <c:v>45169</c:v>
                </c:pt>
                <c:pt idx="831">
                  <c:v>45170</c:v>
                </c:pt>
                <c:pt idx="832">
                  <c:v>45174</c:v>
                </c:pt>
                <c:pt idx="833">
                  <c:v>45175</c:v>
                </c:pt>
                <c:pt idx="834">
                  <c:v>45176</c:v>
                </c:pt>
                <c:pt idx="835">
                  <c:v>45177</c:v>
                </c:pt>
                <c:pt idx="836">
                  <c:v>45180</c:v>
                </c:pt>
                <c:pt idx="837">
                  <c:v>45181</c:v>
                </c:pt>
                <c:pt idx="838">
                  <c:v>45182</c:v>
                </c:pt>
                <c:pt idx="839">
                  <c:v>45183</c:v>
                </c:pt>
                <c:pt idx="840">
                  <c:v>45184</c:v>
                </c:pt>
                <c:pt idx="841">
                  <c:v>45187</c:v>
                </c:pt>
                <c:pt idx="842">
                  <c:v>45188</c:v>
                </c:pt>
                <c:pt idx="843">
                  <c:v>45189</c:v>
                </c:pt>
                <c:pt idx="844">
                  <c:v>45190</c:v>
                </c:pt>
                <c:pt idx="845">
                  <c:v>45191</c:v>
                </c:pt>
                <c:pt idx="846">
                  <c:v>45194</c:v>
                </c:pt>
                <c:pt idx="847">
                  <c:v>45195</c:v>
                </c:pt>
                <c:pt idx="848">
                  <c:v>45196</c:v>
                </c:pt>
                <c:pt idx="849">
                  <c:v>45197</c:v>
                </c:pt>
                <c:pt idx="850">
                  <c:v>45198</c:v>
                </c:pt>
                <c:pt idx="851">
                  <c:v>45201</c:v>
                </c:pt>
                <c:pt idx="852">
                  <c:v>45202</c:v>
                </c:pt>
                <c:pt idx="853">
                  <c:v>45203</c:v>
                </c:pt>
                <c:pt idx="854">
                  <c:v>45204</c:v>
                </c:pt>
                <c:pt idx="855">
                  <c:v>45205</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45287</c:v>
                </c:pt>
                <c:pt idx="907">
                  <c:v>45288</c:v>
                </c:pt>
                <c:pt idx="908">
                  <c:v>45289</c:v>
                </c:pt>
                <c:pt idx="909">
                  <c:v>45293</c:v>
                </c:pt>
                <c:pt idx="910">
                  <c:v>45294</c:v>
                </c:pt>
                <c:pt idx="911">
                  <c:v>45295</c:v>
                </c:pt>
                <c:pt idx="912">
                  <c:v>45296</c:v>
                </c:pt>
                <c:pt idx="913">
                  <c:v>45299</c:v>
                </c:pt>
                <c:pt idx="914">
                  <c:v>45300</c:v>
                </c:pt>
                <c:pt idx="915">
                  <c:v>45301</c:v>
                </c:pt>
                <c:pt idx="916">
                  <c:v>45302</c:v>
                </c:pt>
                <c:pt idx="917">
                  <c:v>45303</c:v>
                </c:pt>
                <c:pt idx="918">
                  <c:v>45307</c:v>
                </c:pt>
                <c:pt idx="919">
                  <c:v>45308</c:v>
                </c:pt>
                <c:pt idx="920">
                  <c:v>45309</c:v>
                </c:pt>
                <c:pt idx="921">
                  <c:v>45310</c:v>
                </c:pt>
                <c:pt idx="922">
                  <c:v>45313</c:v>
                </c:pt>
                <c:pt idx="923">
                  <c:v>45314</c:v>
                </c:pt>
                <c:pt idx="924">
                  <c:v>45315</c:v>
                </c:pt>
                <c:pt idx="925">
                  <c:v>45316</c:v>
                </c:pt>
                <c:pt idx="926">
                  <c:v>45317</c:v>
                </c:pt>
                <c:pt idx="927">
                  <c:v>45320</c:v>
                </c:pt>
                <c:pt idx="928">
                  <c:v>45321</c:v>
                </c:pt>
                <c:pt idx="929">
                  <c:v>45322</c:v>
                </c:pt>
                <c:pt idx="930">
                  <c:v>45323</c:v>
                </c:pt>
                <c:pt idx="931">
                  <c:v>45324</c:v>
                </c:pt>
                <c:pt idx="932">
                  <c:v>45327</c:v>
                </c:pt>
                <c:pt idx="933">
                  <c:v>45328</c:v>
                </c:pt>
                <c:pt idx="934">
                  <c:v>45329</c:v>
                </c:pt>
                <c:pt idx="935">
                  <c:v>45330</c:v>
                </c:pt>
                <c:pt idx="936">
                  <c:v>45331</c:v>
                </c:pt>
                <c:pt idx="937">
                  <c:v>45334</c:v>
                </c:pt>
                <c:pt idx="938">
                  <c:v>45335</c:v>
                </c:pt>
                <c:pt idx="939">
                  <c:v>45336</c:v>
                </c:pt>
                <c:pt idx="940">
                  <c:v>45337</c:v>
                </c:pt>
                <c:pt idx="941">
                  <c:v>45338</c:v>
                </c:pt>
                <c:pt idx="942">
                  <c:v>45342</c:v>
                </c:pt>
                <c:pt idx="943">
                  <c:v>45343</c:v>
                </c:pt>
                <c:pt idx="944">
                  <c:v>45344</c:v>
                </c:pt>
                <c:pt idx="945">
                  <c:v>45345</c:v>
                </c:pt>
                <c:pt idx="946">
                  <c:v>45348</c:v>
                </c:pt>
                <c:pt idx="947">
                  <c:v>45349</c:v>
                </c:pt>
                <c:pt idx="948">
                  <c:v>45350</c:v>
                </c:pt>
                <c:pt idx="949">
                  <c:v>45351</c:v>
                </c:pt>
                <c:pt idx="950">
                  <c:v>45352</c:v>
                </c:pt>
                <c:pt idx="951">
                  <c:v>45355</c:v>
                </c:pt>
                <c:pt idx="952">
                  <c:v>45356</c:v>
                </c:pt>
                <c:pt idx="953">
                  <c:v>45357</c:v>
                </c:pt>
                <c:pt idx="954">
                  <c:v>45358</c:v>
                </c:pt>
                <c:pt idx="955">
                  <c:v>45359</c:v>
                </c:pt>
                <c:pt idx="956">
                  <c:v>45362</c:v>
                </c:pt>
                <c:pt idx="957">
                  <c:v>45363</c:v>
                </c:pt>
                <c:pt idx="958">
                  <c:v>45364</c:v>
                </c:pt>
                <c:pt idx="959">
                  <c:v>45365</c:v>
                </c:pt>
                <c:pt idx="960">
                  <c:v>45366</c:v>
                </c:pt>
                <c:pt idx="961">
                  <c:v>45369</c:v>
                </c:pt>
                <c:pt idx="962">
                  <c:v>45370</c:v>
                </c:pt>
                <c:pt idx="963">
                  <c:v>45371</c:v>
                </c:pt>
                <c:pt idx="964">
                  <c:v>45372</c:v>
                </c:pt>
                <c:pt idx="965">
                  <c:v>45373</c:v>
                </c:pt>
                <c:pt idx="966">
                  <c:v>45376</c:v>
                </c:pt>
                <c:pt idx="967">
                  <c:v>45377</c:v>
                </c:pt>
                <c:pt idx="968">
                  <c:v>45378</c:v>
                </c:pt>
                <c:pt idx="969">
                  <c:v>45379</c:v>
                </c:pt>
                <c:pt idx="970">
                  <c:v>45384</c:v>
                </c:pt>
                <c:pt idx="971">
                  <c:v>45385</c:v>
                </c:pt>
                <c:pt idx="972">
                  <c:v>45386</c:v>
                </c:pt>
                <c:pt idx="973">
                  <c:v>45387</c:v>
                </c:pt>
                <c:pt idx="974">
                  <c:v>45390</c:v>
                </c:pt>
                <c:pt idx="975">
                  <c:v>45391</c:v>
                </c:pt>
                <c:pt idx="976">
                  <c:v>45392</c:v>
                </c:pt>
                <c:pt idx="977">
                  <c:v>45393</c:v>
                </c:pt>
                <c:pt idx="978">
                  <c:v>45394</c:v>
                </c:pt>
                <c:pt idx="979">
                  <c:v>45397</c:v>
                </c:pt>
                <c:pt idx="980">
                  <c:v>45398</c:v>
                </c:pt>
                <c:pt idx="981">
                  <c:v>45399</c:v>
                </c:pt>
                <c:pt idx="982">
                  <c:v>45400</c:v>
                </c:pt>
                <c:pt idx="983">
                  <c:v>45401</c:v>
                </c:pt>
                <c:pt idx="984">
                  <c:v>45404</c:v>
                </c:pt>
                <c:pt idx="985">
                  <c:v>45405</c:v>
                </c:pt>
                <c:pt idx="986">
                  <c:v>45406</c:v>
                </c:pt>
                <c:pt idx="987">
                  <c:v>45407</c:v>
                </c:pt>
                <c:pt idx="988">
                  <c:v>45408</c:v>
                </c:pt>
                <c:pt idx="989">
                  <c:v>45411</c:v>
                </c:pt>
                <c:pt idx="990">
                  <c:v>45412</c:v>
                </c:pt>
                <c:pt idx="991">
                  <c:v>45414</c:v>
                </c:pt>
                <c:pt idx="992">
                  <c:v>45415</c:v>
                </c:pt>
                <c:pt idx="993">
                  <c:v>45419</c:v>
                </c:pt>
                <c:pt idx="994">
                  <c:v>45420</c:v>
                </c:pt>
                <c:pt idx="995">
                  <c:v>45421</c:v>
                </c:pt>
                <c:pt idx="996">
                  <c:v>45422</c:v>
                </c:pt>
                <c:pt idx="997">
                  <c:v>45425</c:v>
                </c:pt>
                <c:pt idx="998">
                  <c:v>45426</c:v>
                </c:pt>
                <c:pt idx="999">
                  <c:v>45427</c:v>
                </c:pt>
                <c:pt idx="1000">
                  <c:v>45428</c:v>
                </c:pt>
                <c:pt idx="1001">
                  <c:v>45429</c:v>
                </c:pt>
                <c:pt idx="1002">
                  <c:v>45432</c:v>
                </c:pt>
                <c:pt idx="1003">
                  <c:v>45433</c:v>
                </c:pt>
                <c:pt idx="1004">
                  <c:v>45434</c:v>
                </c:pt>
                <c:pt idx="1005">
                  <c:v>45435</c:v>
                </c:pt>
                <c:pt idx="1006">
                  <c:v>45436</c:v>
                </c:pt>
                <c:pt idx="1007">
                  <c:v>45440</c:v>
                </c:pt>
                <c:pt idx="1008">
                  <c:v>45441</c:v>
                </c:pt>
                <c:pt idx="1009">
                  <c:v>45442</c:v>
                </c:pt>
                <c:pt idx="1010">
                  <c:v>45443</c:v>
                </c:pt>
                <c:pt idx="1011">
                  <c:v>45446</c:v>
                </c:pt>
                <c:pt idx="1012">
                  <c:v>45447</c:v>
                </c:pt>
                <c:pt idx="1013">
                  <c:v>45448</c:v>
                </c:pt>
                <c:pt idx="1014">
                  <c:v>45449</c:v>
                </c:pt>
                <c:pt idx="1015">
                  <c:v>45450</c:v>
                </c:pt>
                <c:pt idx="1016">
                  <c:v>45453</c:v>
                </c:pt>
                <c:pt idx="1017">
                  <c:v>45454</c:v>
                </c:pt>
                <c:pt idx="1018">
                  <c:v>45455</c:v>
                </c:pt>
                <c:pt idx="1019">
                  <c:v>45456</c:v>
                </c:pt>
                <c:pt idx="1020">
                  <c:v>45457</c:v>
                </c:pt>
                <c:pt idx="1021">
                  <c:v>45460</c:v>
                </c:pt>
                <c:pt idx="1022">
                  <c:v>45461</c:v>
                </c:pt>
                <c:pt idx="1023">
                  <c:v>45463</c:v>
                </c:pt>
                <c:pt idx="1024">
                  <c:v>45464</c:v>
                </c:pt>
                <c:pt idx="1025">
                  <c:v>45467</c:v>
                </c:pt>
                <c:pt idx="1026">
                  <c:v>45468</c:v>
                </c:pt>
                <c:pt idx="1027">
                  <c:v>45469</c:v>
                </c:pt>
                <c:pt idx="1028">
                  <c:v>45470</c:v>
                </c:pt>
                <c:pt idx="1029">
                  <c:v>45471</c:v>
                </c:pt>
                <c:pt idx="1030">
                  <c:v>45474</c:v>
                </c:pt>
                <c:pt idx="1031">
                  <c:v>45475</c:v>
                </c:pt>
                <c:pt idx="1032">
                  <c:v>45476</c:v>
                </c:pt>
                <c:pt idx="1033">
                  <c:v>45478</c:v>
                </c:pt>
                <c:pt idx="1034">
                  <c:v>45481</c:v>
                </c:pt>
                <c:pt idx="1035">
                  <c:v>45482</c:v>
                </c:pt>
                <c:pt idx="1036">
                  <c:v>45483</c:v>
                </c:pt>
                <c:pt idx="1037">
                  <c:v>45484</c:v>
                </c:pt>
                <c:pt idx="1038">
                  <c:v>45485</c:v>
                </c:pt>
                <c:pt idx="1039">
                  <c:v>45488</c:v>
                </c:pt>
                <c:pt idx="1040">
                  <c:v>45489</c:v>
                </c:pt>
                <c:pt idx="1041">
                  <c:v>45490</c:v>
                </c:pt>
                <c:pt idx="1042">
                  <c:v>45491</c:v>
                </c:pt>
                <c:pt idx="1043">
                  <c:v>45492</c:v>
                </c:pt>
                <c:pt idx="1044">
                  <c:v>45495</c:v>
                </c:pt>
                <c:pt idx="1045">
                  <c:v>45496</c:v>
                </c:pt>
                <c:pt idx="1046">
                  <c:v>45497</c:v>
                </c:pt>
                <c:pt idx="1047">
                  <c:v>45498</c:v>
                </c:pt>
                <c:pt idx="1048">
                  <c:v>45499</c:v>
                </c:pt>
                <c:pt idx="1049">
                  <c:v>45502</c:v>
                </c:pt>
                <c:pt idx="1050">
                  <c:v>45503</c:v>
                </c:pt>
                <c:pt idx="1051">
                  <c:v>45504</c:v>
                </c:pt>
                <c:pt idx="1052">
                  <c:v>45505</c:v>
                </c:pt>
                <c:pt idx="1053">
                  <c:v>45506</c:v>
                </c:pt>
                <c:pt idx="1054">
                  <c:v>45509</c:v>
                </c:pt>
                <c:pt idx="1055">
                  <c:v>45510</c:v>
                </c:pt>
                <c:pt idx="1056">
                  <c:v>45511</c:v>
                </c:pt>
                <c:pt idx="1057">
                  <c:v>45512</c:v>
                </c:pt>
                <c:pt idx="1058">
                  <c:v>45513</c:v>
                </c:pt>
                <c:pt idx="1059">
                  <c:v>45516</c:v>
                </c:pt>
                <c:pt idx="1060">
                  <c:v>45517</c:v>
                </c:pt>
                <c:pt idx="1061">
                  <c:v>45518</c:v>
                </c:pt>
                <c:pt idx="1062">
                  <c:v>45519</c:v>
                </c:pt>
                <c:pt idx="1063">
                  <c:v>45520</c:v>
                </c:pt>
                <c:pt idx="1064">
                  <c:v>45523</c:v>
                </c:pt>
                <c:pt idx="1065">
                  <c:v>45524</c:v>
                </c:pt>
                <c:pt idx="1066">
                  <c:v>45525</c:v>
                </c:pt>
                <c:pt idx="1067">
                  <c:v>45526</c:v>
                </c:pt>
                <c:pt idx="1068">
                  <c:v>45527</c:v>
                </c:pt>
                <c:pt idx="1069">
                  <c:v>45531</c:v>
                </c:pt>
                <c:pt idx="1070">
                  <c:v>45532</c:v>
                </c:pt>
                <c:pt idx="1071">
                  <c:v>45533</c:v>
                </c:pt>
                <c:pt idx="1072">
                  <c:v>45534</c:v>
                </c:pt>
                <c:pt idx="1073">
                  <c:v>45538</c:v>
                </c:pt>
                <c:pt idx="1074">
                  <c:v>45539</c:v>
                </c:pt>
                <c:pt idx="1075">
                  <c:v>45540</c:v>
                </c:pt>
                <c:pt idx="1076">
                  <c:v>45541</c:v>
                </c:pt>
                <c:pt idx="1077">
                  <c:v>45544</c:v>
                </c:pt>
                <c:pt idx="1078">
                  <c:v>45545</c:v>
                </c:pt>
                <c:pt idx="1079">
                  <c:v>45546</c:v>
                </c:pt>
                <c:pt idx="1080">
                  <c:v>45547</c:v>
                </c:pt>
                <c:pt idx="1081">
                  <c:v>45548</c:v>
                </c:pt>
                <c:pt idx="1082">
                  <c:v>45551</c:v>
                </c:pt>
                <c:pt idx="1083">
                  <c:v>45552</c:v>
                </c:pt>
                <c:pt idx="1084">
                  <c:v>45553</c:v>
                </c:pt>
                <c:pt idx="1085">
                  <c:v>45554</c:v>
                </c:pt>
                <c:pt idx="1086">
                  <c:v>45555</c:v>
                </c:pt>
                <c:pt idx="1087">
                  <c:v>45558</c:v>
                </c:pt>
                <c:pt idx="1088">
                  <c:v>45559</c:v>
                </c:pt>
                <c:pt idx="1089">
                  <c:v>45560</c:v>
                </c:pt>
                <c:pt idx="1090">
                  <c:v>45561</c:v>
                </c:pt>
                <c:pt idx="1091">
                  <c:v>45562</c:v>
                </c:pt>
                <c:pt idx="1092">
                  <c:v>45565</c:v>
                </c:pt>
                <c:pt idx="1093">
                  <c:v>45566</c:v>
                </c:pt>
                <c:pt idx="1094">
                  <c:v>45567</c:v>
                </c:pt>
                <c:pt idx="1095">
                  <c:v>45568</c:v>
                </c:pt>
                <c:pt idx="1096">
                  <c:v>45569</c:v>
                </c:pt>
                <c:pt idx="1097">
                  <c:v>45572</c:v>
                </c:pt>
                <c:pt idx="1098">
                  <c:v>45573</c:v>
                </c:pt>
                <c:pt idx="1099">
                  <c:v>45574</c:v>
                </c:pt>
                <c:pt idx="1100">
                  <c:v>45575</c:v>
                </c:pt>
                <c:pt idx="1101">
                  <c:v>45576</c:v>
                </c:pt>
                <c:pt idx="1102">
                  <c:v>45580</c:v>
                </c:pt>
                <c:pt idx="1103">
                  <c:v>45581</c:v>
                </c:pt>
                <c:pt idx="1104">
                  <c:v>45582</c:v>
                </c:pt>
                <c:pt idx="1105">
                  <c:v>45583</c:v>
                </c:pt>
                <c:pt idx="1106">
                  <c:v>45586</c:v>
                </c:pt>
                <c:pt idx="1107">
                  <c:v>45587</c:v>
                </c:pt>
                <c:pt idx="1108">
                  <c:v>45588</c:v>
                </c:pt>
                <c:pt idx="1109">
                  <c:v>45589</c:v>
                </c:pt>
                <c:pt idx="1110">
                  <c:v>45590</c:v>
                </c:pt>
                <c:pt idx="1111">
                  <c:v>45593</c:v>
                </c:pt>
                <c:pt idx="1112">
                  <c:v>45594</c:v>
                </c:pt>
                <c:pt idx="1113">
                  <c:v>45595</c:v>
                </c:pt>
                <c:pt idx="1114">
                  <c:v>45596</c:v>
                </c:pt>
                <c:pt idx="1115">
                  <c:v>45597</c:v>
                </c:pt>
                <c:pt idx="1116">
                  <c:v>45600</c:v>
                </c:pt>
                <c:pt idx="1117">
                  <c:v>45601</c:v>
                </c:pt>
                <c:pt idx="1118">
                  <c:v>45602</c:v>
                </c:pt>
                <c:pt idx="1119">
                  <c:v>45603</c:v>
                </c:pt>
                <c:pt idx="1120">
                  <c:v>45604</c:v>
                </c:pt>
                <c:pt idx="1121">
                  <c:v>45608</c:v>
                </c:pt>
                <c:pt idx="1122">
                  <c:v>45609</c:v>
                </c:pt>
                <c:pt idx="1123">
                  <c:v>45610</c:v>
                </c:pt>
                <c:pt idx="1124">
                  <c:v>45611</c:v>
                </c:pt>
                <c:pt idx="1125">
                  <c:v>45614</c:v>
                </c:pt>
                <c:pt idx="1126">
                  <c:v>45615</c:v>
                </c:pt>
                <c:pt idx="1127">
                  <c:v>45616</c:v>
                </c:pt>
                <c:pt idx="1128">
                  <c:v>45617</c:v>
                </c:pt>
                <c:pt idx="1129">
                  <c:v>45618</c:v>
                </c:pt>
                <c:pt idx="1130">
                  <c:v>45621</c:v>
                </c:pt>
                <c:pt idx="1131">
                  <c:v>45622</c:v>
                </c:pt>
                <c:pt idx="1132">
                  <c:v>45623</c:v>
                </c:pt>
                <c:pt idx="1133">
                  <c:v>45625</c:v>
                </c:pt>
                <c:pt idx="1134">
                  <c:v>45628</c:v>
                </c:pt>
                <c:pt idx="1135">
                  <c:v>45629</c:v>
                </c:pt>
                <c:pt idx="1136">
                  <c:v>45630</c:v>
                </c:pt>
                <c:pt idx="1137">
                  <c:v>45631</c:v>
                </c:pt>
                <c:pt idx="1138">
                  <c:v>45632</c:v>
                </c:pt>
                <c:pt idx="1139">
                  <c:v>45635</c:v>
                </c:pt>
                <c:pt idx="1140">
                  <c:v>45636</c:v>
                </c:pt>
                <c:pt idx="1141">
                  <c:v>45637</c:v>
                </c:pt>
                <c:pt idx="1142">
                  <c:v>45638</c:v>
                </c:pt>
                <c:pt idx="1143">
                  <c:v>45639</c:v>
                </c:pt>
                <c:pt idx="1144">
                  <c:v>45642</c:v>
                </c:pt>
                <c:pt idx="1145">
                  <c:v>45643</c:v>
                </c:pt>
                <c:pt idx="1146">
                  <c:v>45644</c:v>
                </c:pt>
                <c:pt idx="1147">
                  <c:v>45645</c:v>
                </c:pt>
                <c:pt idx="1148">
                  <c:v>45646</c:v>
                </c:pt>
                <c:pt idx="1149">
                  <c:v>45649</c:v>
                </c:pt>
                <c:pt idx="1150">
                  <c:v>45650</c:v>
                </c:pt>
                <c:pt idx="1151">
                  <c:v>45653</c:v>
                </c:pt>
                <c:pt idx="1152">
                  <c:v>45656</c:v>
                </c:pt>
                <c:pt idx="1153">
                  <c:v>45657</c:v>
                </c:pt>
                <c:pt idx="1154">
                  <c:v>45659</c:v>
                </c:pt>
                <c:pt idx="1155">
                  <c:v>45660</c:v>
                </c:pt>
                <c:pt idx="1156">
                  <c:v>45663</c:v>
                </c:pt>
                <c:pt idx="1157">
                  <c:v>45664</c:v>
                </c:pt>
                <c:pt idx="1158">
                  <c:v>45665</c:v>
                </c:pt>
                <c:pt idx="1159">
                  <c:v>45667</c:v>
                </c:pt>
                <c:pt idx="1160">
                  <c:v>45670</c:v>
                </c:pt>
                <c:pt idx="1161">
                  <c:v>45671</c:v>
                </c:pt>
                <c:pt idx="1162">
                  <c:v>45672</c:v>
                </c:pt>
                <c:pt idx="1163">
                  <c:v>45673</c:v>
                </c:pt>
                <c:pt idx="1164">
                  <c:v>45674</c:v>
                </c:pt>
                <c:pt idx="1165">
                  <c:v>45678</c:v>
                </c:pt>
                <c:pt idx="1166">
                  <c:v>45679</c:v>
                </c:pt>
                <c:pt idx="1167">
                  <c:v>45680</c:v>
                </c:pt>
                <c:pt idx="1168">
                  <c:v>45681</c:v>
                </c:pt>
                <c:pt idx="1169">
                  <c:v>45684</c:v>
                </c:pt>
                <c:pt idx="1170">
                  <c:v>45685</c:v>
                </c:pt>
                <c:pt idx="1171">
                  <c:v>45686</c:v>
                </c:pt>
                <c:pt idx="1172">
                  <c:v>45687</c:v>
                </c:pt>
                <c:pt idx="1173">
                  <c:v>45688</c:v>
                </c:pt>
                <c:pt idx="1174">
                  <c:v>45691</c:v>
                </c:pt>
                <c:pt idx="1175">
                  <c:v>45692</c:v>
                </c:pt>
                <c:pt idx="1176">
                  <c:v>45693</c:v>
                </c:pt>
                <c:pt idx="1177">
                  <c:v>45694</c:v>
                </c:pt>
                <c:pt idx="1178">
                  <c:v>45695</c:v>
                </c:pt>
                <c:pt idx="1179">
                  <c:v>45698</c:v>
                </c:pt>
                <c:pt idx="1180">
                  <c:v>45699</c:v>
                </c:pt>
                <c:pt idx="1181">
                  <c:v>45700</c:v>
                </c:pt>
                <c:pt idx="1182">
                  <c:v>45701</c:v>
                </c:pt>
                <c:pt idx="1183">
                  <c:v>45702</c:v>
                </c:pt>
                <c:pt idx="1184">
                  <c:v>45706</c:v>
                </c:pt>
                <c:pt idx="1185">
                  <c:v>45707</c:v>
                </c:pt>
                <c:pt idx="1186">
                  <c:v>45708</c:v>
                </c:pt>
                <c:pt idx="1187">
                  <c:v>45709</c:v>
                </c:pt>
                <c:pt idx="1188">
                  <c:v>45712</c:v>
                </c:pt>
                <c:pt idx="1189">
                  <c:v>45714</c:v>
                </c:pt>
                <c:pt idx="1190">
                  <c:v>45715</c:v>
                </c:pt>
                <c:pt idx="1191">
                  <c:v>45716</c:v>
                </c:pt>
                <c:pt idx="1192">
                  <c:v>45719</c:v>
                </c:pt>
                <c:pt idx="1193">
                  <c:v>45720</c:v>
                </c:pt>
                <c:pt idx="1194">
                  <c:v>45721</c:v>
                </c:pt>
                <c:pt idx="1195">
                  <c:v>45722</c:v>
                </c:pt>
                <c:pt idx="1196">
                  <c:v>45723</c:v>
                </c:pt>
                <c:pt idx="1197">
                  <c:v>45726</c:v>
                </c:pt>
                <c:pt idx="1198">
                  <c:v>45727</c:v>
                </c:pt>
                <c:pt idx="1199">
                  <c:v>45728</c:v>
                </c:pt>
                <c:pt idx="1200">
                  <c:v>45729</c:v>
                </c:pt>
                <c:pt idx="1201">
                  <c:v>45730</c:v>
                </c:pt>
                <c:pt idx="1202">
                  <c:v>45733</c:v>
                </c:pt>
                <c:pt idx="1203">
                  <c:v>45734</c:v>
                </c:pt>
                <c:pt idx="1204">
                  <c:v>45735</c:v>
                </c:pt>
                <c:pt idx="1205">
                  <c:v>45736</c:v>
                </c:pt>
                <c:pt idx="1206">
                  <c:v>45737</c:v>
                </c:pt>
                <c:pt idx="1207">
                  <c:v>45740</c:v>
                </c:pt>
                <c:pt idx="1208">
                  <c:v>45743</c:v>
                </c:pt>
                <c:pt idx="1209">
                  <c:v>45744</c:v>
                </c:pt>
                <c:pt idx="1210">
                  <c:v>45749</c:v>
                </c:pt>
                <c:pt idx="1211">
                  <c:v>45750</c:v>
                </c:pt>
                <c:pt idx="1212">
                  <c:v>45751</c:v>
                </c:pt>
                <c:pt idx="1213">
                  <c:v>45755</c:v>
                </c:pt>
                <c:pt idx="1214">
                  <c:v>45756</c:v>
                </c:pt>
                <c:pt idx="1215">
                  <c:v>45757</c:v>
                </c:pt>
                <c:pt idx="1216">
                  <c:v>45758</c:v>
                </c:pt>
                <c:pt idx="1217">
                  <c:v>45761</c:v>
                </c:pt>
              </c:numCache>
            </c:numRef>
          </c:cat>
          <c:val>
            <c:numRef>
              <c:extLst>
                <c:ext xmlns:c15="http://schemas.microsoft.com/office/drawing/2012/chart" uri="{02D57815-91ED-43cb-92C2-25804820EDAC}">
                  <c15:fullRef>
                    <c15:sqref>'Figure 1.1.4'!$U$67:$U$1386</c15:sqref>
                  </c15:fullRef>
                </c:ext>
              </c:extLst>
              <c:f>'Figure 1.1.4'!$U$72:$U$1386</c:f>
              <c:numCache>
                <c:formatCode>General</c:formatCode>
                <c:ptCount val="1218"/>
                <c:pt idx="0">
                  <c:v>6.4543399999999993</c:v>
                </c:pt>
                <c:pt idx="1">
                  <c:v>6.3868799999999997</c:v>
                </c:pt>
                <c:pt idx="2">
                  <c:v>6.2246500000000005</c:v>
                </c:pt>
                <c:pt idx="3">
                  <c:v>6.2465799999999998</c:v>
                </c:pt>
                <c:pt idx="4">
                  <c:v>6.0709600000000004</c:v>
                </c:pt>
                <c:pt idx="5">
                  <c:v>5.8737400000000006</c:v>
                </c:pt>
                <c:pt idx="6">
                  <c:v>6.0845700000000003</c:v>
                </c:pt>
                <c:pt idx="7">
                  <c:v>6.1431899999999997</c:v>
                </c:pt>
                <c:pt idx="8">
                  <c:v>6.0650000000000004</c:v>
                </c:pt>
                <c:pt idx="9">
                  <c:v>6.1709799999999992</c:v>
                </c:pt>
                <c:pt idx="10">
                  <c:v>6.36822</c:v>
                </c:pt>
                <c:pt idx="11">
                  <c:v>6.3658200000000003</c:v>
                </c:pt>
                <c:pt idx="12">
                  <c:v>6.3524500000000002</c:v>
                </c:pt>
                <c:pt idx="13">
                  <c:v>6.3824699999999996</c:v>
                </c:pt>
                <c:pt idx="14">
                  <c:v>6.3593799999999998</c:v>
                </c:pt>
                <c:pt idx="15">
                  <c:v>6.4106800000000002</c:v>
                </c:pt>
                <c:pt idx="16">
                  <c:v>6.2878499999999997</c:v>
                </c:pt>
                <c:pt idx="17">
                  <c:v>6.1047799999999999</c:v>
                </c:pt>
                <c:pt idx="18">
                  <c:v>6.0768399999999998</c:v>
                </c:pt>
                <c:pt idx="19">
                  <c:v>6.0968399999999994</c:v>
                </c:pt>
                <c:pt idx="20">
                  <c:v>5.9553399999999996</c:v>
                </c:pt>
                <c:pt idx="21">
                  <c:v>5.9036099999999996</c:v>
                </c:pt>
                <c:pt idx="22">
                  <c:v>5.9294200000000004</c:v>
                </c:pt>
                <c:pt idx="23">
                  <c:v>5.7118799999999998</c:v>
                </c:pt>
                <c:pt idx="24">
                  <c:v>5.7034699999999994</c:v>
                </c:pt>
                <c:pt idx="25">
                  <c:v>5.7982800000000001</c:v>
                </c:pt>
                <c:pt idx="26">
                  <c:v>5.8991600000000002</c:v>
                </c:pt>
                <c:pt idx="27">
                  <c:v>5.7859400000000001</c:v>
                </c:pt>
                <c:pt idx="28">
                  <c:v>5.5429300000000001</c:v>
                </c:pt>
                <c:pt idx="29">
                  <c:v>5.4842700000000004</c:v>
                </c:pt>
                <c:pt idx="30">
                  <c:v>5.3463699999999994</c:v>
                </c:pt>
                <c:pt idx="31">
                  <c:v>5.2505699999999997</c:v>
                </c:pt>
                <c:pt idx="32">
                  <c:v>5.3582500000000008</c:v>
                </c:pt>
                <c:pt idx="33">
                  <c:v>5.1955299999999998</c:v>
                </c:pt>
                <c:pt idx="34">
                  <c:v>5.2146799999999995</c:v>
                </c:pt>
                <c:pt idx="35">
                  <c:v>5.2061999999999999</c:v>
                </c:pt>
                <c:pt idx="36">
                  <c:v>5.1514099999999994</c:v>
                </c:pt>
                <c:pt idx="37">
                  <c:v>5.0868099999999998</c:v>
                </c:pt>
                <c:pt idx="38">
                  <c:v>4.9930599999999998</c:v>
                </c:pt>
                <c:pt idx="39">
                  <c:v>4.7828100000000004</c:v>
                </c:pt>
                <c:pt idx="40">
                  <c:v>4.7428900000000001</c:v>
                </c:pt>
                <c:pt idx="41">
                  <c:v>4.6010499999999999</c:v>
                </c:pt>
                <c:pt idx="42">
                  <c:v>4.5294699999999999</c:v>
                </c:pt>
                <c:pt idx="43">
                  <c:v>4.5838200000000002</c:v>
                </c:pt>
                <c:pt idx="44">
                  <c:v>4.6607900000000004</c:v>
                </c:pt>
                <c:pt idx="45">
                  <c:v>4.8287100000000001</c:v>
                </c:pt>
                <c:pt idx="46">
                  <c:v>4.8166399999999996</c:v>
                </c:pt>
                <c:pt idx="47">
                  <c:v>4.8779700000000004</c:v>
                </c:pt>
                <c:pt idx="48">
                  <c:v>4.67239</c:v>
                </c:pt>
                <c:pt idx="49">
                  <c:v>4.6903300000000003</c:v>
                </c:pt>
                <c:pt idx="50">
                  <c:v>4.7376899999999997</c:v>
                </c:pt>
                <c:pt idx="51">
                  <c:v>4.6960899999999999</c:v>
                </c:pt>
                <c:pt idx="52">
                  <c:v>4.6743399999999999</c:v>
                </c:pt>
                <c:pt idx="53">
                  <c:v>4.6459200000000003</c:v>
                </c:pt>
                <c:pt idx="54">
                  <c:v>4.69625</c:v>
                </c:pt>
                <c:pt idx="55">
                  <c:v>4.7253400000000001</c:v>
                </c:pt>
                <c:pt idx="56">
                  <c:v>4.7538799999999997</c:v>
                </c:pt>
                <c:pt idx="57">
                  <c:v>4.77027</c:v>
                </c:pt>
                <c:pt idx="58">
                  <c:v>4.7404500000000001</c:v>
                </c:pt>
                <c:pt idx="59">
                  <c:v>4.6629300000000002</c:v>
                </c:pt>
                <c:pt idx="60">
                  <c:v>4.6143700000000001</c:v>
                </c:pt>
                <c:pt idx="61">
                  <c:v>4.5327599999999997</c:v>
                </c:pt>
                <c:pt idx="62">
                  <c:v>4.5797400000000001</c:v>
                </c:pt>
                <c:pt idx="63">
                  <c:v>4.5869600000000004</c:v>
                </c:pt>
                <c:pt idx="64">
                  <c:v>4.6459399999999995</c:v>
                </c:pt>
                <c:pt idx="65">
                  <c:v>4.6593200000000001</c:v>
                </c:pt>
                <c:pt idx="66">
                  <c:v>4.6368200000000002</c:v>
                </c:pt>
                <c:pt idx="67">
                  <c:v>4.68607</c:v>
                </c:pt>
                <c:pt idx="68">
                  <c:v>4.6229199999999997</c:v>
                </c:pt>
                <c:pt idx="69">
                  <c:v>4.62683</c:v>
                </c:pt>
                <c:pt idx="70">
                  <c:v>4.5834099999999998</c:v>
                </c:pt>
                <c:pt idx="71">
                  <c:v>4.5425700000000004</c:v>
                </c:pt>
                <c:pt idx="72">
                  <c:v>4.4674500000000004</c:v>
                </c:pt>
                <c:pt idx="73">
                  <c:v>4.4297300000000002</c:v>
                </c:pt>
                <c:pt idx="74">
                  <c:v>4.4325000000000001</c:v>
                </c:pt>
                <c:pt idx="75">
                  <c:v>4.4676600000000004</c:v>
                </c:pt>
                <c:pt idx="76">
                  <c:v>4.4258999999999995</c:v>
                </c:pt>
                <c:pt idx="77">
                  <c:v>4.4638499999999999</c:v>
                </c:pt>
                <c:pt idx="78">
                  <c:v>4.4312900000000006</c:v>
                </c:pt>
                <c:pt idx="79">
                  <c:v>4.4649200000000002</c:v>
                </c:pt>
                <c:pt idx="80">
                  <c:v>4.3998900000000001</c:v>
                </c:pt>
                <c:pt idx="81">
                  <c:v>4.3548</c:v>
                </c:pt>
                <c:pt idx="82">
                  <c:v>4.3501500000000002</c:v>
                </c:pt>
                <c:pt idx="83">
                  <c:v>4.2671299999999999</c:v>
                </c:pt>
                <c:pt idx="84">
                  <c:v>4.2383100000000002</c:v>
                </c:pt>
                <c:pt idx="85">
                  <c:v>4.2110000000000003</c:v>
                </c:pt>
                <c:pt idx="86">
                  <c:v>4.18269</c:v>
                </c:pt>
                <c:pt idx="87">
                  <c:v>4.1063400000000003</c:v>
                </c:pt>
                <c:pt idx="88">
                  <c:v>4.1098499999999998</c:v>
                </c:pt>
                <c:pt idx="89">
                  <c:v>4.0714399999999999</c:v>
                </c:pt>
                <c:pt idx="90">
                  <c:v>4.1283899999999996</c:v>
                </c:pt>
                <c:pt idx="91">
                  <c:v>4.1661099999999998</c:v>
                </c:pt>
                <c:pt idx="92">
                  <c:v>4.2061799999999998</c:v>
                </c:pt>
                <c:pt idx="93">
                  <c:v>4.1757999999999997</c:v>
                </c:pt>
                <c:pt idx="94">
                  <c:v>4.2347399999999995</c:v>
                </c:pt>
                <c:pt idx="95">
                  <c:v>4.22227</c:v>
                </c:pt>
                <c:pt idx="96">
                  <c:v>4.1891600000000002</c:v>
                </c:pt>
                <c:pt idx="97">
                  <c:v>4.1901799999999998</c:v>
                </c:pt>
                <c:pt idx="98">
                  <c:v>4.2066800000000004</c:v>
                </c:pt>
                <c:pt idx="99">
                  <c:v>4.1764800000000006</c:v>
                </c:pt>
                <c:pt idx="100">
                  <c:v>4.1933199999999999</c:v>
                </c:pt>
                <c:pt idx="101">
                  <c:v>4.1516500000000001</c:v>
                </c:pt>
                <c:pt idx="102">
                  <c:v>4.0980999999999996</c:v>
                </c:pt>
                <c:pt idx="103">
                  <c:v>4.1309100000000001</c:v>
                </c:pt>
                <c:pt idx="104">
                  <c:v>4.09023</c:v>
                </c:pt>
                <c:pt idx="105">
                  <c:v>4.1699200000000003</c:v>
                </c:pt>
                <c:pt idx="106">
                  <c:v>4.1695400000000005</c:v>
                </c:pt>
                <c:pt idx="107">
                  <c:v>3.9954199999999997</c:v>
                </c:pt>
                <c:pt idx="108">
                  <c:v>4.0192100000000002</c:v>
                </c:pt>
                <c:pt idx="109">
                  <c:v>4.0333600000000001</c:v>
                </c:pt>
                <c:pt idx="110">
                  <c:v>4.0036900000000006</c:v>
                </c:pt>
                <c:pt idx="111">
                  <c:v>4.0023200000000001</c:v>
                </c:pt>
                <c:pt idx="112">
                  <c:v>4.0592500000000005</c:v>
                </c:pt>
                <c:pt idx="113">
                  <c:v>4.0760399999999999</c:v>
                </c:pt>
                <c:pt idx="114">
                  <c:v>4.2188600000000003</c:v>
                </c:pt>
                <c:pt idx="115">
                  <c:v>4.27393</c:v>
                </c:pt>
                <c:pt idx="116">
                  <c:v>4.3407200000000001</c:v>
                </c:pt>
                <c:pt idx="117">
                  <c:v>4.3995199999999999</c:v>
                </c:pt>
                <c:pt idx="118">
                  <c:v>4.3673200000000003</c:v>
                </c:pt>
                <c:pt idx="119">
                  <c:v>4.3507699999999998</c:v>
                </c:pt>
                <c:pt idx="120">
                  <c:v>4.3785600000000002</c:v>
                </c:pt>
                <c:pt idx="121">
                  <c:v>4.3242500000000001</c:v>
                </c:pt>
                <c:pt idx="122">
                  <c:v>4.3081100000000001</c:v>
                </c:pt>
                <c:pt idx="123">
                  <c:v>4.3054800000000002</c:v>
                </c:pt>
                <c:pt idx="124">
                  <c:v>4.2134099999999997</c:v>
                </c:pt>
                <c:pt idx="125">
                  <c:v>4.21143</c:v>
                </c:pt>
                <c:pt idx="126">
                  <c:v>4.1535099999999998</c:v>
                </c:pt>
                <c:pt idx="127">
                  <c:v>4.1096699999999995</c:v>
                </c:pt>
                <c:pt idx="128">
                  <c:v>4.05044</c:v>
                </c:pt>
                <c:pt idx="129">
                  <c:v>4.0723599999999998</c:v>
                </c:pt>
                <c:pt idx="130">
                  <c:v>4.09565</c:v>
                </c:pt>
                <c:pt idx="131">
                  <c:v>4.1222399999999997</c:v>
                </c:pt>
                <c:pt idx="132">
                  <c:v>4.0976100000000004</c:v>
                </c:pt>
                <c:pt idx="133">
                  <c:v>4.0928500000000003</c:v>
                </c:pt>
                <c:pt idx="134">
                  <c:v>4.1044200000000002</c:v>
                </c:pt>
                <c:pt idx="135">
                  <c:v>4.1240300000000003</c:v>
                </c:pt>
                <c:pt idx="136">
                  <c:v>4.1319600000000003</c:v>
                </c:pt>
                <c:pt idx="137">
                  <c:v>4.1578400000000002</c:v>
                </c:pt>
                <c:pt idx="138">
                  <c:v>4.2055800000000003</c:v>
                </c:pt>
                <c:pt idx="139">
                  <c:v>4.1989400000000003</c:v>
                </c:pt>
                <c:pt idx="140">
                  <c:v>4.2455600000000002</c:v>
                </c:pt>
                <c:pt idx="141">
                  <c:v>4.2291100000000004</c:v>
                </c:pt>
                <c:pt idx="142">
                  <c:v>4.2084700000000002</c:v>
                </c:pt>
                <c:pt idx="143">
                  <c:v>4.2193300000000002</c:v>
                </c:pt>
                <c:pt idx="144">
                  <c:v>4.1276900000000003</c:v>
                </c:pt>
                <c:pt idx="145">
                  <c:v>4.1008599999999999</c:v>
                </c:pt>
                <c:pt idx="146">
                  <c:v>3.9714499999999999</c:v>
                </c:pt>
                <c:pt idx="147">
                  <c:v>3.9708699999999997</c:v>
                </c:pt>
                <c:pt idx="148">
                  <c:v>3.7472000000000003</c:v>
                </c:pt>
                <c:pt idx="149">
                  <c:v>3.7753800000000002</c:v>
                </c:pt>
                <c:pt idx="150">
                  <c:v>3.7978699999999996</c:v>
                </c:pt>
                <c:pt idx="151">
                  <c:v>3.7852999999999999</c:v>
                </c:pt>
                <c:pt idx="152">
                  <c:v>3.7555099999999997</c:v>
                </c:pt>
                <c:pt idx="153">
                  <c:v>3.8057600000000003</c:v>
                </c:pt>
                <c:pt idx="154">
                  <c:v>3.7950400000000002</c:v>
                </c:pt>
                <c:pt idx="155">
                  <c:v>3.81758</c:v>
                </c:pt>
                <c:pt idx="156">
                  <c:v>3.8133699999999999</c:v>
                </c:pt>
                <c:pt idx="157">
                  <c:v>3.7937400000000001</c:v>
                </c:pt>
                <c:pt idx="158">
                  <c:v>3.7589199999999998</c:v>
                </c:pt>
                <c:pt idx="159">
                  <c:v>3.75766</c:v>
                </c:pt>
                <c:pt idx="160">
                  <c:v>3.7823099999999998</c:v>
                </c:pt>
                <c:pt idx="161">
                  <c:v>3.7952300000000001</c:v>
                </c:pt>
                <c:pt idx="162">
                  <c:v>3.69984</c:v>
                </c:pt>
                <c:pt idx="163">
                  <c:v>3.6730499999999999</c:v>
                </c:pt>
                <c:pt idx="164">
                  <c:v>3.6562599999999996</c:v>
                </c:pt>
                <c:pt idx="165">
                  <c:v>3.5788600000000002</c:v>
                </c:pt>
                <c:pt idx="166">
                  <c:v>3.6237200000000001</c:v>
                </c:pt>
                <c:pt idx="167">
                  <c:v>3.6442099999999997</c:v>
                </c:pt>
                <c:pt idx="168">
                  <c:v>3.6255700000000002</c:v>
                </c:pt>
                <c:pt idx="169">
                  <c:v>3.6496</c:v>
                </c:pt>
                <c:pt idx="170">
                  <c:v>3.6527400000000001</c:v>
                </c:pt>
                <c:pt idx="171">
                  <c:v>3.6395900000000001</c:v>
                </c:pt>
                <c:pt idx="172">
                  <c:v>3.60033</c:v>
                </c:pt>
                <c:pt idx="173">
                  <c:v>3.5842000000000001</c:v>
                </c:pt>
                <c:pt idx="174">
                  <c:v>3.5445899999999999</c:v>
                </c:pt>
                <c:pt idx="175">
                  <c:v>3.5268299999999999</c:v>
                </c:pt>
                <c:pt idx="176">
                  <c:v>3.5633400000000002</c:v>
                </c:pt>
                <c:pt idx="177">
                  <c:v>3.5786500000000001</c:v>
                </c:pt>
                <c:pt idx="178">
                  <c:v>3.5467200000000001</c:v>
                </c:pt>
                <c:pt idx="179">
                  <c:v>3.56412</c:v>
                </c:pt>
                <c:pt idx="180">
                  <c:v>3.5421499999999999</c:v>
                </c:pt>
                <c:pt idx="181">
                  <c:v>3.5402900000000002</c:v>
                </c:pt>
                <c:pt idx="182">
                  <c:v>3.5180700000000003</c:v>
                </c:pt>
                <c:pt idx="183">
                  <c:v>3.4951299999999996</c:v>
                </c:pt>
                <c:pt idx="184">
                  <c:v>3.4898500000000001</c:v>
                </c:pt>
                <c:pt idx="185">
                  <c:v>3.45431</c:v>
                </c:pt>
                <c:pt idx="186">
                  <c:v>3.4858999999999996</c:v>
                </c:pt>
                <c:pt idx="187">
                  <c:v>3.5664199999999999</c:v>
                </c:pt>
                <c:pt idx="188">
                  <c:v>3.57843</c:v>
                </c:pt>
                <c:pt idx="189">
                  <c:v>3.5329600000000001</c:v>
                </c:pt>
                <c:pt idx="190">
                  <c:v>3.5818400000000001</c:v>
                </c:pt>
                <c:pt idx="191">
                  <c:v>3.5879899999999996</c:v>
                </c:pt>
                <c:pt idx="192">
                  <c:v>3.5803199999999999</c:v>
                </c:pt>
                <c:pt idx="193">
                  <c:v>3.5505399999999998</c:v>
                </c:pt>
                <c:pt idx="194">
                  <c:v>3.5651899999999999</c:v>
                </c:pt>
                <c:pt idx="195">
                  <c:v>3.5874299999999999</c:v>
                </c:pt>
                <c:pt idx="196">
                  <c:v>3.5865399999999998</c:v>
                </c:pt>
                <c:pt idx="197">
                  <c:v>3.6160399999999999</c:v>
                </c:pt>
                <c:pt idx="198">
                  <c:v>3.5893900000000003</c:v>
                </c:pt>
                <c:pt idx="199">
                  <c:v>3.5215199999999998</c:v>
                </c:pt>
                <c:pt idx="200">
                  <c:v>3.5316800000000002</c:v>
                </c:pt>
                <c:pt idx="201">
                  <c:v>3.4895900000000002</c:v>
                </c:pt>
                <c:pt idx="202">
                  <c:v>3.4655100000000001</c:v>
                </c:pt>
                <c:pt idx="203">
                  <c:v>3.4511399999999997</c:v>
                </c:pt>
                <c:pt idx="204">
                  <c:v>3.3861599999999998</c:v>
                </c:pt>
                <c:pt idx="205">
                  <c:v>3.4199799999999998</c:v>
                </c:pt>
                <c:pt idx="206">
                  <c:v>3.4396</c:v>
                </c:pt>
                <c:pt idx="207">
                  <c:v>3.4550599999999996</c:v>
                </c:pt>
                <c:pt idx="208">
                  <c:v>3.4282400000000002</c:v>
                </c:pt>
                <c:pt idx="209">
                  <c:v>3.41384</c:v>
                </c:pt>
                <c:pt idx="210">
                  <c:v>3.4350299999999998</c:v>
                </c:pt>
                <c:pt idx="211">
                  <c:v>3.4800200000000001</c:v>
                </c:pt>
                <c:pt idx="212">
                  <c:v>3.4702499999999996</c:v>
                </c:pt>
                <c:pt idx="213">
                  <c:v>3.4522399999999998</c:v>
                </c:pt>
                <c:pt idx="214">
                  <c:v>3.5027699999999999</c:v>
                </c:pt>
                <c:pt idx="215">
                  <c:v>3.5233699999999999</c:v>
                </c:pt>
                <c:pt idx="216">
                  <c:v>3.4965300000000004</c:v>
                </c:pt>
                <c:pt idx="217">
                  <c:v>3.4768500000000002</c:v>
                </c:pt>
                <c:pt idx="218">
                  <c:v>3.5855799999999998</c:v>
                </c:pt>
                <c:pt idx="219">
                  <c:v>3.5275300000000001</c:v>
                </c:pt>
                <c:pt idx="220">
                  <c:v>3.5538600000000002</c:v>
                </c:pt>
                <c:pt idx="221">
                  <c:v>3.5416599999999998</c:v>
                </c:pt>
                <c:pt idx="222">
                  <c:v>3.5266600000000001</c:v>
                </c:pt>
                <c:pt idx="223">
                  <c:v>3.6262500000000002</c:v>
                </c:pt>
                <c:pt idx="224">
                  <c:v>3.7113900000000002</c:v>
                </c:pt>
                <c:pt idx="225">
                  <c:v>3.7188299999999996</c:v>
                </c:pt>
                <c:pt idx="226">
                  <c:v>3.6841199999999996</c:v>
                </c:pt>
                <c:pt idx="227">
                  <c:v>3.5828600000000002</c:v>
                </c:pt>
                <c:pt idx="228">
                  <c:v>3.5623899999999997</c:v>
                </c:pt>
                <c:pt idx="229">
                  <c:v>3.56548</c:v>
                </c:pt>
                <c:pt idx="230">
                  <c:v>3.5035599999999998</c:v>
                </c:pt>
                <c:pt idx="231">
                  <c:v>3.5301600000000004</c:v>
                </c:pt>
                <c:pt idx="232">
                  <c:v>3.4855499999999999</c:v>
                </c:pt>
                <c:pt idx="233">
                  <c:v>3.4657900000000001</c:v>
                </c:pt>
                <c:pt idx="234">
                  <c:v>3.5130599999999998</c:v>
                </c:pt>
                <c:pt idx="235">
                  <c:v>3.5352999999999999</c:v>
                </c:pt>
                <c:pt idx="236">
                  <c:v>3.5594600000000001</c:v>
                </c:pt>
                <c:pt idx="237">
                  <c:v>3.56358</c:v>
                </c:pt>
                <c:pt idx="238">
                  <c:v>3.5499000000000001</c:v>
                </c:pt>
                <c:pt idx="239">
                  <c:v>3.5156999999999998</c:v>
                </c:pt>
                <c:pt idx="240">
                  <c:v>3.5926999999999998</c:v>
                </c:pt>
                <c:pt idx="241">
                  <c:v>3.5437799999999999</c:v>
                </c:pt>
                <c:pt idx="242">
                  <c:v>3.5464199999999999</c:v>
                </c:pt>
                <c:pt idx="243">
                  <c:v>3.5318499999999999</c:v>
                </c:pt>
                <c:pt idx="244">
                  <c:v>3.4989800000000004</c:v>
                </c:pt>
                <c:pt idx="245">
                  <c:v>3.5090699999999999</c:v>
                </c:pt>
                <c:pt idx="246">
                  <c:v>3.48882</c:v>
                </c:pt>
                <c:pt idx="247">
                  <c:v>3.4347500000000002</c:v>
                </c:pt>
                <c:pt idx="248">
                  <c:v>3.4793599999999998</c:v>
                </c:pt>
                <c:pt idx="249">
                  <c:v>3.4308899999999998</c:v>
                </c:pt>
                <c:pt idx="250">
                  <c:v>3.4525799999999998</c:v>
                </c:pt>
                <c:pt idx="251">
                  <c:v>3.3855900000000001</c:v>
                </c:pt>
                <c:pt idx="252">
                  <c:v>3.3496600000000001</c:v>
                </c:pt>
                <c:pt idx="253">
                  <c:v>3.41934</c:v>
                </c:pt>
                <c:pt idx="254">
                  <c:v>3.4210000000000003</c:v>
                </c:pt>
                <c:pt idx="255">
                  <c:v>3.4156999999999997</c:v>
                </c:pt>
                <c:pt idx="256">
                  <c:v>3.3990100000000001</c:v>
                </c:pt>
                <c:pt idx="257">
                  <c:v>3.4238499999999998</c:v>
                </c:pt>
                <c:pt idx="258">
                  <c:v>3.4068900000000002</c:v>
                </c:pt>
                <c:pt idx="259">
                  <c:v>3.43832</c:v>
                </c:pt>
                <c:pt idx="260">
                  <c:v>3.4070100000000001</c:v>
                </c:pt>
                <c:pt idx="261">
                  <c:v>3.3942099999999997</c:v>
                </c:pt>
                <c:pt idx="262">
                  <c:v>3.4306900000000002</c:v>
                </c:pt>
                <c:pt idx="263">
                  <c:v>3.4356</c:v>
                </c:pt>
                <c:pt idx="264">
                  <c:v>3.41466</c:v>
                </c:pt>
                <c:pt idx="265">
                  <c:v>3.3628399999999998</c:v>
                </c:pt>
                <c:pt idx="266">
                  <c:v>3.3216100000000002</c:v>
                </c:pt>
                <c:pt idx="267">
                  <c:v>3.3398300000000001</c:v>
                </c:pt>
                <c:pt idx="268">
                  <c:v>3.32694</c:v>
                </c:pt>
                <c:pt idx="269">
                  <c:v>3.3603399999999999</c:v>
                </c:pt>
                <c:pt idx="270">
                  <c:v>3.3448200000000003</c:v>
                </c:pt>
                <c:pt idx="271">
                  <c:v>3.33012</c:v>
                </c:pt>
                <c:pt idx="272">
                  <c:v>3.3192500000000003</c:v>
                </c:pt>
                <c:pt idx="273">
                  <c:v>3.3226499999999999</c:v>
                </c:pt>
                <c:pt idx="274">
                  <c:v>3.3596900000000001</c:v>
                </c:pt>
                <c:pt idx="275">
                  <c:v>3.3454800000000002</c:v>
                </c:pt>
                <c:pt idx="276">
                  <c:v>3.3659699999999999</c:v>
                </c:pt>
                <c:pt idx="277">
                  <c:v>3.3813499999999999</c:v>
                </c:pt>
                <c:pt idx="278">
                  <c:v>3.35128</c:v>
                </c:pt>
                <c:pt idx="279">
                  <c:v>3.3364499999999997</c:v>
                </c:pt>
                <c:pt idx="280">
                  <c:v>3.3286200000000004</c:v>
                </c:pt>
                <c:pt idx="281">
                  <c:v>3.3085500000000003</c:v>
                </c:pt>
                <c:pt idx="282">
                  <c:v>3.30152</c:v>
                </c:pt>
                <c:pt idx="283">
                  <c:v>3.2966299999999999</c:v>
                </c:pt>
                <c:pt idx="284">
                  <c:v>3.3336999999999999</c:v>
                </c:pt>
                <c:pt idx="285">
                  <c:v>3.3268800000000001</c:v>
                </c:pt>
                <c:pt idx="286">
                  <c:v>3.3237400000000004</c:v>
                </c:pt>
                <c:pt idx="287">
                  <c:v>3.31169</c:v>
                </c:pt>
                <c:pt idx="288">
                  <c:v>3.3358300000000001</c:v>
                </c:pt>
                <c:pt idx="289">
                  <c:v>3.29969</c:v>
                </c:pt>
                <c:pt idx="290">
                  <c:v>3.2959100000000001</c:v>
                </c:pt>
                <c:pt idx="291">
                  <c:v>3.3334600000000001</c:v>
                </c:pt>
                <c:pt idx="292">
                  <c:v>3.2990699999999999</c:v>
                </c:pt>
                <c:pt idx="293">
                  <c:v>3.3594400000000002</c:v>
                </c:pt>
                <c:pt idx="294">
                  <c:v>3.3807299999999998</c:v>
                </c:pt>
                <c:pt idx="295">
                  <c:v>3.3509500000000001</c:v>
                </c:pt>
                <c:pt idx="296">
                  <c:v>3.3924000000000003</c:v>
                </c:pt>
                <c:pt idx="297">
                  <c:v>3.3640099999999999</c:v>
                </c:pt>
                <c:pt idx="298">
                  <c:v>3.3679000000000001</c:v>
                </c:pt>
                <c:pt idx="299">
                  <c:v>3.3336000000000001</c:v>
                </c:pt>
                <c:pt idx="300">
                  <c:v>3.3813400000000002</c:v>
                </c:pt>
                <c:pt idx="301">
                  <c:v>3.39317</c:v>
                </c:pt>
                <c:pt idx="302">
                  <c:v>3.4026700000000001</c:v>
                </c:pt>
                <c:pt idx="303">
                  <c:v>3.3933300000000002</c:v>
                </c:pt>
                <c:pt idx="304">
                  <c:v>3.4445199999999998</c:v>
                </c:pt>
                <c:pt idx="305">
                  <c:v>3.4951499999999998</c:v>
                </c:pt>
                <c:pt idx="306">
                  <c:v>3.5042599999999999</c:v>
                </c:pt>
                <c:pt idx="307">
                  <c:v>3.5371699999999997</c:v>
                </c:pt>
                <c:pt idx="308">
                  <c:v>3.4828899999999998</c:v>
                </c:pt>
                <c:pt idx="309">
                  <c:v>3.47532</c:v>
                </c:pt>
                <c:pt idx="310">
                  <c:v>3.44861</c:v>
                </c:pt>
                <c:pt idx="311">
                  <c:v>3.4899800000000001</c:v>
                </c:pt>
                <c:pt idx="312">
                  <c:v>3.5164</c:v>
                </c:pt>
                <c:pt idx="313">
                  <c:v>3.4985399999999998</c:v>
                </c:pt>
                <c:pt idx="314">
                  <c:v>3.6041099999999999</c:v>
                </c:pt>
                <c:pt idx="315">
                  <c:v>3.5747199999999997</c:v>
                </c:pt>
                <c:pt idx="316">
                  <c:v>3.5340100000000003</c:v>
                </c:pt>
                <c:pt idx="317">
                  <c:v>3.5611200000000003</c:v>
                </c:pt>
                <c:pt idx="318">
                  <c:v>3.5412400000000002</c:v>
                </c:pt>
                <c:pt idx="319">
                  <c:v>3.55036</c:v>
                </c:pt>
                <c:pt idx="320">
                  <c:v>3.5983499999999999</c:v>
                </c:pt>
                <c:pt idx="321">
                  <c:v>3.5917599999999998</c:v>
                </c:pt>
                <c:pt idx="322">
                  <c:v>3.57267</c:v>
                </c:pt>
                <c:pt idx="323">
                  <c:v>3.55803</c:v>
                </c:pt>
                <c:pt idx="324">
                  <c:v>3.5808400000000002</c:v>
                </c:pt>
                <c:pt idx="325">
                  <c:v>3.56894</c:v>
                </c:pt>
                <c:pt idx="326">
                  <c:v>3.5614699999999999</c:v>
                </c:pt>
                <c:pt idx="327">
                  <c:v>3.5326</c:v>
                </c:pt>
                <c:pt idx="328">
                  <c:v>3.49661</c:v>
                </c:pt>
                <c:pt idx="329">
                  <c:v>3.4951600000000003</c:v>
                </c:pt>
                <c:pt idx="330">
                  <c:v>3.4928599999999999</c:v>
                </c:pt>
                <c:pt idx="331">
                  <c:v>3.5104799999999998</c:v>
                </c:pt>
                <c:pt idx="332">
                  <c:v>3.4860500000000001</c:v>
                </c:pt>
                <c:pt idx="333">
                  <c:v>3.5311500000000002</c:v>
                </c:pt>
                <c:pt idx="334">
                  <c:v>3.5506000000000002</c:v>
                </c:pt>
                <c:pt idx="335">
                  <c:v>3.5446900000000001</c:v>
                </c:pt>
                <c:pt idx="336">
                  <c:v>3.5440399999999999</c:v>
                </c:pt>
                <c:pt idx="337">
                  <c:v>3.5674599999999996</c:v>
                </c:pt>
                <c:pt idx="338">
                  <c:v>3.5531299999999999</c:v>
                </c:pt>
                <c:pt idx="339">
                  <c:v>3.5466800000000003</c:v>
                </c:pt>
                <c:pt idx="340">
                  <c:v>3.4958300000000002</c:v>
                </c:pt>
                <c:pt idx="341">
                  <c:v>3.4438600000000004</c:v>
                </c:pt>
                <c:pt idx="342">
                  <c:v>3.4654000000000003</c:v>
                </c:pt>
                <c:pt idx="343">
                  <c:v>3.47282</c:v>
                </c:pt>
                <c:pt idx="344">
                  <c:v>3.4344999999999999</c:v>
                </c:pt>
                <c:pt idx="345">
                  <c:v>3.42746</c:v>
                </c:pt>
                <c:pt idx="346">
                  <c:v>3.4270299999999998</c:v>
                </c:pt>
                <c:pt idx="347">
                  <c:v>3.4044699999999999</c:v>
                </c:pt>
                <c:pt idx="348">
                  <c:v>3.3802800000000004</c:v>
                </c:pt>
                <c:pt idx="349">
                  <c:v>3.41235</c:v>
                </c:pt>
                <c:pt idx="350">
                  <c:v>3.4413099999999996</c:v>
                </c:pt>
                <c:pt idx="351">
                  <c:v>3.4071899999999999</c:v>
                </c:pt>
                <c:pt idx="352">
                  <c:v>3.42659</c:v>
                </c:pt>
                <c:pt idx="353">
                  <c:v>3.4632700000000001</c:v>
                </c:pt>
                <c:pt idx="354">
                  <c:v>3.4353699999999998</c:v>
                </c:pt>
                <c:pt idx="355">
                  <c:v>3.43255</c:v>
                </c:pt>
                <c:pt idx="356">
                  <c:v>3.4282400000000002</c:v>
                </c:pt>
                <c:pt idx="357">
                  <c:v>3.5397599999999998</c:v>
                </c:pt>
                <c:pt idx="358">
                  <c:v>3.5234100000000002</c:v>
                </c:pt>
                <c:pt idx="359">
                  <c:v>3.5353500000000002</c:v>
                </c:pt>
                <c:pt idx="360">
                  <c:v>3.4904700000000002</c:v>
                </c:pt>
                <c:pt idx="361">
                  <c:v>3.5211799999999998</c:v>
                </c:pt>
                <c:pt idx="362">
                  <c:v>3.5496499999999997</c:v>
                </c:pt>
                <c:pt idx="363">
                  <c:v>3.5642300000000002</c:v>
                </c:pt>
                <c:pt idx="364">
                  <c:v>3.5463999999999998</c:v>
                </c:pt>
                <c:pt idx="365">
                  <c:v>3.5681599999999998</c:v>
                </c:pt>
                <c:pt idx="366">
                  <c:v>3.6313799999999996</c:v>
                </c:pt>
                <c:pt idx="367">
                  <c:v>3.6378199999999996</c:v>
                </c:pt>
                <c:pt idx="368">
                  <c:v>3.6230799999999999</c:v>
                </c:pt>
                <c:pt idx="369">
                  <c:v>3.6699000000000002</c:v>
                </c:pt>
                <c:pt idx="370">
                  <c:v>3.5913200000000001</c:v>
                </c:pt>
                <c:pt idx="371">
                  <c:v>3.59659</c:v>
                </c:pt>
                <c:pt idx="372">
                  <c:v>3.6574900000000001</c:v>
                </c:pt>
                <c:pt idx="373">
                  <c:v>3.6434899999999999</c:v>
                </c:pt>
                <c:pt idx="374">
                  <c:v>3.6257000000000001</c:v>
                </c:pt>
                <c:pt idx="375">
                  <c:v>3.5712700000000002</c:v>
                </c:pt>
                <c:pt idx="376">
                  <c:v>3.6075299999999997</c:v>
                </c:pt>
                <c:pt idx="377">
                  <c:v>3.5540099999999999</c:v>
                </c:pt>
                <c:pt idx="378">
                  <c:v>3.5650499999999998</c:v>
                </c:pt>
                <c:pt idx="379">
                  <c:v>3.5582499999999997</c:v>
                </c:pt>
                <c:pt idx="380">
                  <c:v>3.5700699999999999</c:v>
                </c:pt>
                <c:pt idx="381">
                  <c:v>3.5747899999999997</c:v>
                </c:pt>
                <c:pt idx="382">
                  <c:v>3.5766800000000001</c:v>
                </c:pt>
                <c:pt idx="383">
                  <c:v>3.5989999999999998</c:v>
                </c:pt>
                <c:pt idx="384">
                  <c:v>3.5723000000000003</c:v>
                </c:pt>
                <c:pt idx="385">
                  <c:v>3.5841699999999999</c:v>
                </c:pt>
                <c:pt idx="386">
                  <c:v>3.58392</c:v>
                </c:pt>
                <c:pt idx="387">
                  <c:v>3.6190499999999997</c:v>
                </c:pt>
                <c:pt idx="388">
                  <c:v>3.5713200000000001</c:v>
                </c:pt>
                <c:pt idx="389">
                  <c:v>3.60039</c:v>
                </c:pt>
                <c:pt idx="390">
                  <c:v>3.6098300000000001</c:v>
                </c:pt>
                <c:pt idx="391">
                  <c:v>3.4955099999999999</c:v>
                </c:pt>
                <c:pt idx="392">
                  <c:v>3.5365800000000003</c:v>
                </c:pt>
                <c:pt idx="393">
                  <c:v>3.4888299999999997</c:v>
                </c:pt>
                <c:pt idx="394">
                  <c:v>3.51702</c:v>
                </c:pt>
                <c:pt idx="395">
                  <c:v>3.49281</c:v>
                </c:pt>
                <c:pt idx="396">
                  <c:v>3.5168599999999999</c:v>
                </c:pt>
                <c:pt idx="397">
                  <c:v>3.5599000000000003</c:v>
                </c:pt>
                <c:pt idx="398">
                  <c:v>3.5776299999999996</c:v>
                </c:pt>
                <c:pt idx="399">
                  <c:v>3.6053199999999999</c:v>
                </c:pt>
                <c:pt idx="400">
                  <c:v>3.5799000000000003</c:v>
                </c:pt>
                <c:pt idx="401">
                  <c:v>3.6511100000000001</c:v>
                </c:pt>
                <c:pt idx="402">
                  <c:v>3.6857699999999998</c:v>
                </c:pt>
                <c:pt idx="403">
                  <c:v>3.9141500000000002</c:v>
                </c:pt>
                <c:pt idx="404">
                  <c:v>3.8777600000000003</c:v>
                </c:pt>
                <c:pt idx="405">
                  <c:v>3.9178300000000004</c:v>
                </c:pt>
                <c:pt idx="406">
                  <c:v>3.8715800000000002</c:v>
                </c:pt>
                <c:pt idx="407">
                  <c:v>3.8119400000000003</c:v>
                </c:pt>
                <c:pt idx="408">
                  <c:v>3.8640600000000003</c:v>
                </c:pt>
                <c:pt idx="409">
                  <c:v>3.7735700000000003</c:v>
                </c:pt>
                <c:pt idx="410">
                  <c:v>3.67923</c:v>
                </c:pt>
                <c:pt idx="411">
                  <c:v>3.6330399999999998</c:v>
                </c:pt>
                <c:pt idx="412">
                  <c:v>3.63747</c:v>
                </c:pt>
                <c:pt idx="413">
                  <c:v>3.6612799999999996</c:v>
                </c:pt>
                <c:pt idx="414">
                  <c:v>3.7139600000000002</c:v>
                </c:pt>
                <c:pt idx="415">
                  <c:v>3.7101199999999999</c:v>
                </c:pt>
                <c:pt idx="416">
                  <c:v>3.7025299999999999</c:v>
                </c:pt>
                <c:pt idx="417">
                  <c:v>3.73759</c:v>
                </c:pt>
                <c:pt idx="418">
                  <c:v>3.7645499999999998</c:v>
                </c:pt>
                <c:pt idx="419">
                  <c:v>3.79976</c:v>
                </c:pt>
                <c:pt idx="420">
                  <c:v>3.76092</c:v>
                </c:pt>
                <c:pt idx="421">
                  <c:v>3.7763499999999999</c:v>
                </c:pt>
                <c:pt idx="422">
                  <c:v>3.72594</c:v>
                </c:pt>
                <c:pt idx="423">
                  <c:v>3.6616399999999998</c:v>
                </c:pt>
                <c:pt idx="424">
                  <c:v>3.6926399999999999</c:v>
                </c:pt>
                <c:pt idx="425">
                  <c:v>3.6855200000000004</c:v>
                </c:pt>
                <c:pt idx="426">
                  <c:v>3.6056499999999998</c:v>
                </c:pt>
                <c:pt idx="427">
                  <c:v>3.60318</c:v>
                </c:pt>
                <c:pt idx="428">
                  <c:v>3.6948500000000002</c:v>
                </c:pt>
                <c:pt idx="429">
                  <c:v>3.6867800000000002</c:v>
                </c:pt>
                <c:pt idx="430">
                  <c:v>3.75373</c:v>
                </c:pt>
                <c:pt idx="431">
                  <c:v>3.77156</c:v>
                </c:pt>
                <c:pt idx="432">
                  <c:v>3.7588200000000001</c:v>
                </c:pt>
                <c:pt idx="433">
                  <c:v>3.82375</c:v>
                </c:pt>
                <c:pt idx="434">
                  <c:v>3.83351</c:v>
                </c:pt>
                <c:pt idx="435">
                  <c:v>3.8858699999999997</c:v>
                </c:pt>
                <c:pt idx="436">
                  <c:v>3.8768200000000004</c:v>
                </c:pt>
                <c:pt idx="437">
                  <c:v>3.8351799999999998</c:v>
                </c:pt>
                <c:pt idx="438">
                  <c:v>3.8676999999999997</c:v>
                </c:pt>
                <c:pt idx="439">
                  <c:v>3.9252400000000001</c:v>
                </c:pt>
                <c:pt idx="440">
                  <c:v>3.9089100000000001</c:v>
                </c:pt>
                <c:pt idx="441">
                  <c:v>3.8273600000000001</c:v>
                </c:pt>
                <c:pt idx="442">
                  <c:v>3.8407600000000004</c:v>
                </c:pt>
                <c:pt idx="443">
                  <c:v>3.8859500000000002</c:v>
                </c:pt>
                <c:pt idx="444">
                  <c:v>3.8462499999999999</c:v>
                </c:pt>
                <c:pt idx="445">
                  <c:v>3.8266699999999996</c:v>
                </c:pt>
                <c:pt idx="446">
                  <c:v>3.79461</c:v>
                </c:pt>
                <c:pt idx="447">
                  <c:v>3.7801999999999998</c:v>
                </c:pt>
                <c:pt idx="448">
                  <c:v>3.7758699999999998</c:v>
                </c:pt>
                <c:pt idx="449">
                  <c:v>3.8210999999999999</c:v>
                </c:pt>
                <c:pt idx="450">
                  <c:v>3.8241699999999996</c:v>
                </c:pt>
                <c:pt idx="451">
                  <c:v>3.77501</c:v>
                </c:pt>
                <c:pt idx="452">
                  <c:v>3.7164899999999998</c:v>
                </c:pt>
                <c:pt idx="453">
                  <c:v>3.8942000000000001</c:v>
                </c:pt>
                <c:pt idx="454">
                  <c:v>3.8982700000000001</c:v>
                </c:pt>
                <c:pt idx="455">
                  <c:v>3.8202400000000001</c:v>
                </c:pt>
                <c:pt idx="456">
                  <c:v>3.82795</c:v>
                </c:pt>
                <c:pt idx="457">
                  <c:v>3.9174799999999999</c:v>
                </c:pt>
                <c:pt idx="458">
                  <c:v>3.9693400000000003</c:v>
                </c:pt>
                <c:pt idx="459">
                  <c:v>4.0411799999999998</c:v>
                </c:pt>
                <c:pt idx="460">
                  <c:v>4.1391099999999996</c:v>
                </c:pt>
                <c:pt idx="461">
                  <c:v>4.5262000000000002</c:v>
                </c:pt>
                <c:pt idx="462">
                  <c:v>4.3068999999999997</c:v>
                </c:pt>
                <c:pt idx="463">
                  <c:v>4.7003899999999996</c:v>
                </c:pt>
                <c:pt idx="464">
                  <c:v>4.8268400000000007</c:v>
                </c:pt>
                <c:pt idx="465">
                  <c:v>4.7703600000000002</c:v>
                </c:pt>
                <c:pt idx="466">
                  <c:v>4.8010700000000002</c:v>
                </c:pt>
                <c:pt idx="467">
                  <c:v>5.1147999999999998</c:v>
                </c:pt>
                <c:pt idx="468">
                  <c:v>5.2374199999999993</c:v>
                </c:pt>
                <c:pt idx="469">
                  <c:v>5.2601800000000001</c:v>
                </c:pt>
                <c:pt idx="470">
                  <c:v>5.0496300000000005</c:v>
                </c:pt>
                <c:pt idx="471">
                  <c:v>4.9891199999999998</c:v>
                </c:pt>
                <c:pt idx="472">
                  <c:v>4.9688699999999999</c:v>
                </c:pt>
                <c:pt idx="473">
                  <c:v>4.8814500000000001</c:v>
                </c:pt>
                <c:pt idx="474">
                  <c:v>4.8722699999999994</c:v>
                </c:pt>
                <c:pt idx="475">
                  <c:v>4.68872</c:v>
                </c:pt>
                <c:pt idx="476">
                  <c:v>4.5487299999999999</c:v>
                </c:pt>
                <c:pt idx="477">
                  <c:v>4.5902599999999998</c:v>
                </c:pt>
                <c:pt idx="478">
                  <c:v>4.5308099999999998</c:v>
                </c:pt>
                <c:pt idx="479">
                  <c:v>4.5683999999999996</c:v>
                </c:pt>
                <c:pt idx="480">
                  <c:v>4.6789199999999997</c:v>
                </c:pt>
                <c:pt idx="481">
                  <c:v>4.63035</c:v>
                </c:pt>
                <c:pt idx="482">
                  <c:v>4.51837</c:v>
                </c:pt>
                <c:pt idx="483">
                  <c:v>4.4938700000000003</c:v>
                </c:pt>
                <c:pt idx="484">
                  <c:v>4.4039200000000003</c:v>
                </c:pt>
                <c:pt idx="485">
                  <c:v>4.3934100000000003</c:v>
                </c:pt>
                <c:pt idx="486">
                  <c:v>4.0000799999999996</c:v>
                </c:pt>
                <c:pt idx="487">
                  <c:v>4.0004600000000003</c:v>
                </c:pt>
                <c:pt idx="488">
                  <c:v>3.93344</c:v>
                </c:pt>
                <c:pt idx="489">
                  <c:v>3.8787700000000003</c:v>
                </c:pt>
                <c:pt idx="490">
                  <c:v>3.97716</c:v>
                </c:pt>
                <c:pt idx="491">
                  <c:v>3.9647500000000004</c:v>
                </c:pt>
                <c:pt idx="492">
                  <c:v>3.9869600000000003</c:v>
                </c:pt>
                <c:pt idx="493">
                  <c:v>4.0486300000000002</c:v>
                </c:pt>
                <c:pt idx="494">
                  <c:v>4.12629</c:v>
                </c:pt>
                <c:pt idx="495">
                  <c:v>4.1289299999999995</c:v>
                </c:pt>
                <c:pt idx="496">
                  <c:v>4.0419099999999997</c:v>
                </c:pt>
                <c:pt idx="497">
                  <c:v>4.0626299999999995</c:v>
                </c:pt>
                <c:pt idx="498">
                  <c:v>4.1248300000000002</c:v>
                </c:pt>
                <c:pt idx="499">
                  <c:v>4.1196799999999998</c:v>
                </c:pt>
                <c:pt idx="500">
                  <c:v>4.1944699999999999</c:v>
                </c:pt>
                <c:pt idx="501">
                  <c:v>4.2968799999999998</c:v>
                </c:pt>
                <c:pt idx="502">
                  <c:v>4.3474400000000006</c:v>
                </c:pt>
                <c:pt idx="503">
                  <c:v>4.3276500000000002</c:v>
                </c:pt>
                <c:pt idx="504">
                  <c:v>4.3839299999999994</c:v>
                </c:pt>
                <c:pt idx="505">
                  <c:v>4.3928599999999998</c:v>
                </c:pt>
                <c:pt idx="506">
                  <c:v>4.4515199999999995</c:v>
                </c:pt>
                <c:pt idx="507">
                  <c:v>4.4686399999999997</c:v>
                </c:pt>
                <c:pt idx="508">
                  <c:v>4.4141699999999995</c:v>
                </c:pt>
                <c:pt idx="509">
                  <c:v>4.4474</c:v>
                </c:pt>
                <c:pt idx="510">
                  <c:v>4.6676400000000005</c:v>
                </c:pt>
                <c:pt idx="511">
                  <c:v>4.6847899999999996</c:v>
                </c:pt>
                <c:pt idx="512">
                  <c:v>4.7113399999999999</c:v>
                </c:pt>
                <c:pt idx="513">
                  <c:v>4.7492899999999993</c:v>
                </c:pt>
                <c:pt idx="514">
                  <c:v>4.6946599999999998</c:v>
                </c:pt>
                <c:pt idx="515">
                  <c:v>4.7468500000000002</c:v>
                </c:pt>
                <c:pt idx="516">
                  <c:v>4.67889</c:v>
                </c:pt>
                <c:pt idx="517">
                  <c:v>4.8122800000000003</c:v>
                </c:pt>
                <c:pt idx="518">
                  <c:v>4.8673399999999996</c:v>
                </c:pt>
                <c:pt idx="519">
                  <c:v>4.8937900000000001</c:v>
                </c:pt>
                <c:pt idx="520">
                  <c:v>4.7648999999999999</c:v>
                </c:pt>
                <c:pt idx="521">
                  <c:v>4.8247400000000003</c:v>
                </c:pt>
                <c:pt idx="522">
                  <c:v>4.7161999999999997</c:v>
                </c:pt>
                <c:pt idx="523">
                  <c:v>4.6335100000000002</c:v>
                </c:pt>
                <c:pt idx="524">
                  <c:v>4.5495200000000002</c:v>
                </c:pt>
                <c:pt idx="525">
                  <c:v>4.4808699999999995</c:v>
                </c:pt>
                <c:pt idx="526">
                  <c:v>4.4833999999999996</c:v>
                </c:pt>
                <c:pt idx="527">
                  <c:v>4.4880399999999998</c:v>
                </c:pt>
                <c:pt idx="528">
                  <c:v>4.4389599999999998</c:v>
                </c:pt>
                <c:pt idx="529">
                  <c:v>4.5192800000000002</c:v>
                </c:pt>
                <c:pt idx="530">
                  <c:v>4.5402199999999997</c:v>
                </c:pt>
                <c:pt idx="531">
                  <c:v>4.6372600000000004</c:v>
                </c:pt>
                <c:pt idx="532">
                  <c:v>4.6766100000000002</c:v>
                </c:pt>
                <c:pt idx="533">
                  <c:v>4.8443300000000002</c:v>
                </c:pt>
                <c:pt idx="534">
                  <c:v>4.8130600000000001</c:v>
                </c:pt>
                <c:pt idx="535">
                  <c:v>4.8831999999999995</c:v>
                </c:pt>
                <c:pt idx="536">
                  <c:v>5.0257199999999997</c:v>
                </c:pt>
                <c:pt idx="537">
                  <c:v>5.0039199999999999</c:v>
                </c:pt>
                <c:pt idx="538">
                  <c:v>4.9596499999999999</c:v>
                </c:pt>
                <c:pt idx="539">
                  <c:v>5.0952400000000004</c:v>
                </c:pt>
                <c:pt idx="540">
                  <c:v>5.1005599999999998</c:v>
                </c:pt>
                <c:pt idx="541">
                  <c:v>5.0641800000000003</c:v>
                </c:pt>
                <c:pt idx="542">
                  <c:v>5.0445099999999998</c:v>
                </c:pt>
                <c:pt idx="543">
                  <c:v>5.2180600000000004</c:v>
                </c:pt>
                <c:pt idx="544">
                  <c:v>5.3513099999999998</c:v>
                </c:pt>
                <c:pt idx="545">
                  <c:v>5.42096</c:v>
                </c:pt>
                <c:pt idx="546">
                  <c:v>5.3950899999999997</c:v>
                </c:pt>
                <c:pt idx="547">
                  <c:v>5.4785400000000006</c:v>
                </c:pt>
                <c:pt idx="548">
                  <c:v>5.4212800000000003</c:v>
                </c:pt>
                <c:pt idx="549">
                  <c:v>5.4020799999999998</c:v>
                </c:pt>
                <c:pt idx="550">
                  <c:v>5.3768399999999996</c:v>
                </c:pt>
                <c:pt idx="551">
                  <c:v>5.52569</c:v>
                </c:pt>
                <c:pt idx="552">
                  <c:v>5.6448400000000003</c:v>
                </c:pt>
                <c:pt idx="553">
                  <c:v>5.8298000000000005</c:v>
                </c:pt>
                <c:pt idx="554">
                  <c:v>5.9328399999999997</c:v>
                </c:pt>
                <c:pt idx="555">
                  <c:v>5.9304999999999994</c:v>
                </c:pt>
                <c:pt idx="556">
                  <c:v>5.8019799999999995</c:v>
                </c:pt>
                <c:pt idx="557">
                  <c:v>5.7214999999999998</c:v>
                </c:pt>
                <c:pt idx="558">
                  <c:v>5.5730200000000005</c:v>
                </c:pt>
                <c:pt idx="559">
                  <c:v>5.6186400000000001</c:v>
                </c:pt>
                <c:pt idx="560">
                  <c:v>5.6170799999999996</c:v>
                </c:pt>
                <c:pt idx="561">
                  <c:v>5.5174599999999998</c:v>
                </c:pt>
                <c:pt idx="562">
                  <c:v>5.5283299999999995</c:v>
                </c:pt>
                <c:pt idx="563">
                  <c:v>5.5400499999999999</c:v>
                </c:pt>
                <c:pt idx="564">
                  <c:v>5.4382899999999994</c:v>
                </c:pt>
                <c:pt idx="565">
                  <c:v>5.3284799999999999</c:v>
                </c:pt>
                <c:pt idx="566">
                  <c:v>5.3091099999999996</c:v>
                </c:pt>
                <c:pt idx="567">
                  <c:v>5.1973699999999994</c:v>
                </c:pt>
                <c:pt idx="568">
                  <c:v>5.2662300000000002</c:v>
                </c:pt>
                <c:pt idx="569">
                  <c:v>5.1672400000000005</c:v>
                </c:pt>
                <c:pt idx="570">
                  <c:v>5.0354199999999993</c:v>
                </c:pt>
                <c:pt idx="571">
                  <c:v>5.0209000000000001</c:v>
                </c:pt>
                <c:pt idx="572">
                  <c:v>4.9892599999999998</c:v>
                </c:pt>
                <c:pt idx="573">
                  <c:v>4.90036</c:v>
                </c:pt>
                <c:pt idx="574">
                  <c:v>4.7225599999999996</c:v>
                </c:pt>
                <c:pt idx="575">
                  <c:v>4.7918500000000002</c:v>
                </c:pt>
                <c:pt idx="576">
                  <c:v>4.8258700000000001</c:v>
                </c:pt>
                <c:pt idx="577">
                  <c:v>4.8604000000000003</c:v>
                </c:pt>
                <c:pt idx="578">
                  <c:v>4.9110399999999998</c:v>
                </c:pt>
                <c:pt idx="579">
                  <c:v>4.8679800000000002</c:v>
                </c:pt>
                <c:pt idx="580">
                  <c:v>4.9075600000000001</c:v>
                </c:pt>
                <c:pt idx="581">
                  <c:v>5.0150299999999994</c:v>
                </c:pt>
                <c:pt idx="582">
                  <c:v>4.9457500000000003</c:v>
                </c:pt>
                <c:pt idx="583">
                  <c:v>4.8560699999999999</c:v>
                </c:pt>
                <c:pt idx="584">
                  <c:v>4.8768500000000001</c:v>
                </c:pt>
                <c:pt idx="585">
                  <c:v>4.9044499999999998</c:v>
                </c:pt>
                <c:pt idx="586">
                  <c:v>5.0012499999999998</c:v>
                </c:pt>
                <c:pt idx="587">
                  <c:v>5.0157100000000003</c:v>
                </c:pt>
                <c:pt idx="588">
                  <c:v>5.0933900000000003</c:v>
                </c:pt>
                <c:pt idx="589">
                  <c:v>5.1095800000000002</c:v>
                </c:pt>
                <c:pt idx="590">
                  <c:v>5.0556599999999996</c:v>
                </c:pt>
                <c:pt idx="591">
                  <c:v>5.1016399999999997</c:v>
                </c:pt>
                <c:pt idx="592">
                  <c:v>4.9862599999999997</c:v>
                </c:pt>
                <c:pt idx="593">
                  <c:v>4.9089400000000003</c:v>
                </c:pt>
                <c:pt idx="594">
                  <c:v>4.8012800000000002</c:v>
                </c:pt>
                <c:pt idx="595">
                  <c:v>4.8794000000000004</c:v>
                </c:pt>
                <c:pt idx="596">
                  <c:v>4.9460600000000001</c:v>
                </c:pt>
                <c:pt idx="597">
                  <c:v>4.93642</c:v>
                </c:pt>
                <c:pt idx="598">
                  <c:v>5.0508800000000003</c:v>
                </c:pt>
                <c:pt idx="599">
                  <c:v>5.0628399999999996</c:v>
                </c:pt>
                <c:pt idx="600">
                  <c:v>5.0720900000000002</c:v>
                </c:pt>
                <c:pt idx="601">
                  <c:v>5.0234699999999997</c:v>
                </c:pt>
                <c:pt idx="602">
                  <c:v>5.1712400000000001</c:v>
                </c:pt>
                <c:pt idx="603">
                  <c:v>5.2634699999999999</c:v>
                </c:pt>
                <c:pt idx="604">
                  <c:v>5.3477499999999996</c:v>
                </c:pt>
                <c:pt idx="605">
                  <c:v>5.6370800000000001</c:v>
                </c:pt>
                <c:pt idx="606">
                  <c:v>5.6874900000000004</c:v>
                </c:pt>
                <c:pt idx="607">
                  <c:v>5.5946199999999999</c:v>
                </c:pt>
                <c:pt idx="608">
                  <c:v>5.66106</c:v>
                </c:pt>
                <c:pt idx="609">
                  <c:v>5.4279600000000006</c:v>
                </c:pt>
                <c:pt idx="610">
                  <c:v>5.4753599999999993</c:v>
                </c:pt>
                <c:pt idx="611">
                  <c:v>5.4270500000000004</c:v>
                </c:pt>
                <c:pt idx="612">
                  <c:v>5.4619000000000009</c:v>
                </c:pt>
                <c:pt idx="613">
                  <c:v>5.57606</c:v>
                </c:pt>
                <c:pt idx="614">
                  <c:v>5.6668100000000008</c:v>
                </c:pt>
                <c:pt idx="615">
                  <c:v>5.7302800000000005</c:v>
                </c:pt>
                <c:pt idx="616">
                  <c:v>5.6897400000000005</c:v>
                </c:pt>
                <c:pt idx="617">
                  <c:v>5.6747299999999994</c:v>
                </c:pt>
                <c:pt idx="618">
                  <c:v>5.6575099999999994</c:v>
                </c:pt>
                <c:pt idx="619">
                  <c:v>5.6612499999999999</c:v>
                </c:pt>
                <c:pt idx="620">
                  <c:v>5.6688800000000006</c:v>
                </c:pt>
                <c:pt idx="621">
                  <c:v>5.7752099999999995</c:v>
                </c:pt>
                <c:pt idx="622">
                  <c:v>5.6825699999999992</c:v>
                </c:pt>
                <c:pt idx="623">
                  <c:v>5.6261199999999993</c:v>
                </c:pt>
                <c:pt idx="624">
                  <c:v>5.5128899999999996</c:v>
                </c:pt>
                <c:pt idx="625">
                  <c:v>5.5398299999999994</c:v>
                </c:pt>
                <c:pt idx="626">
                  <c:v>5.4009499999999999</c:v>
                </c:pt>
                <c:pt idx="627">
                  <c:v>5.4263599999999999</c:v>
                </c:pt>
                <c:pt idx="628">
                  <c:v>5.34788</c:v>
                </c:pt>
                <c:pt idx="629">
                  <c:v>5.3348699999999996</c:v>
                </c:pt>
                <c:pt idx="630">
                  <c:v>5.3666900000000002</c:v>
                </c:pt>
                <c:pt idx="631">
                  <c:v>5.2476900000000004</c:v>
                </c:pt>
                <c:pt idx="632">
                  <c:v>5.0784500000000001</c:v>
                </c:pt>
                <c:pt idx="633">
                  <c:v>5.0861399999999994</c:v>
                </c:pt>
                <c:pt idx="634">
                  <c:v>5.15625</c:v>
                </c:pt>
                <c:pt idx="635">
                  <c:v>5.1125799999999995</c:v>
                </c:pt>
                <c:pt idx="636">
                  <c:v>4.8574599999999997</c:v>
                </c:pt>
                <c:pt idx="637">
                  <c:v>4.8323399999999994</c:v>
                </c:pt>
                <c:pt idx="638">
                  <c:v>4.8508999999999993</c:v>
                </c:pt>
                <c:pt idx="639">
                  <c:v>4.89893</c:v>
                </c:pt>
                <c:pt idx="640">
                  <c:v>4.8729500000000003</c:v>
                </c:pt>
                <c:pt idx="641">
                  <c:v>4.8964600000000003</c:v>
                </c:pt>
                <c:pt idx="642">
                  <c:v>4.8713199999999999</c:v>
                </c:pt>
                <c:pt idx="643">
                  <c:v>4.8608000000000002</c:v>
                </c:pt>
                <c:pt idx="644">
                  <c:v>4.7950299999999997</c:v>
                </c:pt>
                <c:pt idx="645">
                  <c:v>4.7583500000000001</c:v>
                </c:pt>
                <c:pt idx="646">
                  <c:v>4.6664300000000001</c:v>
                </c:pt>
                <c:pt idx="647">
                  <c:v>4.68309</c:v>
                </c:pt>
                <c:pt idx="648">
                  <c:v>4.6406000000000001</c:v>
                </c:pt>
                <c:pt idx="649">
                  <c:v>4.6239499999999998</c:v>
                </c:pt>
                <c:pt idx="650">
                  <c:v>4.5419799999999997</c:v>
                </c:pt>
                <c:pt idx="651">
                  <c:v>4.6745900000000002</c:v>
                </c:pt>
                <c:pt idx="652">
                  <c:v>4.7502899999999997</c:v>
                </c:pt>
                <c:pt idx="653">
                  <c:v>4.6330099999999996</c:v>
                </c:pt>
                <c:pt idx="654">
                  <c:v>4.5498599999999998</c:v>
                </c:pt>
                <c:pt idx="655">
                  <c:v>4.5601900000000004</c:v>
                </c:pt>
                <c:pt idx="656">
                  <c:v>4.5261800000000001</c:v>
                </c:pt>
                <c:pt idx="657">
                  <c:v>4.5656699999999999</c:v>
                </c:pt>
                <c:pt idx="658">
                  <c:v>4.6006599999999995</c:v>
                </c:pt>
                <c:pt idx="659">
                  <c:v>4.6502300000000005</c:v>
                </c:pt>
                <c:pt idx="660">
                  <c:v>4.6513099999999996</c:v>
                </c:pt>
                <c:pt idx="661">
                  <c:v>4.6544099999999995</c:v>
                </c:pt>
                <c:pt idx="662">
                  <c:v>4.61442</c:v>
                </c:pt>
                <c:pt idx="663">
                  <c:v>4.5736699999999999</c:v>
                </c:pt>
                <c:pt idx="664">
                  <c:v>4.5485300000000004</c:v>
                </c:pt>
                <c:pt idx="665">
                  <c:v>4.4952999999999994</c:v>
                </c:pt>
                <c:pt idx="666">
                  <c:v>4.55328</c:v>
                </c:pt>
                <c:pt idx="667">
                  <c:v>4.5250000000000004</c:v>
                </c:pt>
                <c:pt idx="668">
                  <c:v>4.5690400000000002</c:v>
                </c:pt>
                <c:pt idx="669">
                  <c:v>4.5928599999999999</c:v>
                </c:pt>
                <c:pt idx="670">
                  <c:v>4.6570999999999998</c:v>
                </c:pt>
                <c:pt idx="671">
                  <c:v>4.6917599999999995</c:v>
                </c:pt>
                <c:pt idx="672">
                  <c:v>4.6468499999999997</c:v>
                </c:pt>
                <c:pt idx="673">
                  <c:v>4.63537</c:v>
                </c:pt>
                <c:pt idx="674">
                  <c:v>4.6285800000000004</c:v>
                </c:pt>
                <c:pt idx="675">
                  <c:v>4.6295700000000002</c:v>
                </c:pt>
                <c:pt idx="676">
                  <c:v>4.5147699999999995</c:v>
                </c:pt>
                <c:pt idx="677">
                  <c:v>4.48081</c:v>
                </c:pt>
                <c:pt idx="678">
                  <c:v>4.4798399999999994</c:v>
                </c:pt>
                <c:pt idx="679">
                  <c:v>4.4662199999999999</c:v>
                </c:pt>
                <c:pt idx="680">
                  <c:v>4.4266199999999998</c:v>
                </c:pt>
                <c:pt idx="681">
                  <c:v>4.3768799999999999</c:v>
                </c:pt>
                <c:pt idx="682">
                  <c:v>4.4268999999999998</c:v>
                </c:pt>
                <c:pt idx="683">
                  <c:v>4.4510800000000001</c:v>
                </c:pt>
                <c:pt idx="684">
                  <c:v>4.40151</c:v>
                </c:pt>
                <c:pt idx="685">
                  <c:v>4.3940200000000003</c:v>
                </c:pt>
                <c:pt idx="686">
                  <c:v>4.4474799999999997</c:v>
                </c:pt>
                <c:pt idx="687">
                  <c:v>4.4392500000000004</c:v>
                </c:pt>
                <c:pt idx="688">
                  <c:v>4.4400399999999998</c:v>
                </c:pt>
                <c:pt idx="689">
                  <c:v>4.2778099999999997</c:v>
                </c:pt>
                <c:pt idx="690">
                  <c:v>4.2661899999999999</c:v>
                </c:pt>
                <c:pt idx="691">
                  <c:v>4.3033800000000006</c:v>
                </c:pt>
                <c:pt idx="692">
                  <c:v>4.3348200000000006</c:v>
                </c:pt>
                <c:pt idx="693">
                  <c:v>4.4072199999999997</c:v>
                </c:pt>
                <c:pt idx="694">
                  <c:v>4.3652300000000004</c:v>
                </c:pt>
                <c:pt idx="695">
                  <c:v>4.4536699999999998</c:v>
                </c:pt>
                <c:pt idx="696">
                  <c:v>4.4848299999999997</c:v>
                </c:pt>
                <c:pt idx="697">
                  <c:v>4.4302999999999999</c:v>
                </c:pt>
                <c:pt idx="698">
                  <c:v>4.4557900000000004</c:v>
                </c:pt>
                <c:pt idx="699">
                  <c:v>4.4360299999999997</c:v>
                </c:pt>
                <c:pt idx="700">
                  <c:v>4.5430000000000001</c:v>
                </c:pt>
                <c:pt idx="701">
                  <c:v>4.5361099999999999</c:v>
                </c:pt>
                <c:pt idx="702">
                  <c:v>4.5696899999999996</c:v>
                </c:pt>
                <c:pt idx="703">
                  <c:v>4.4900799999999998</c:v>
                </c:pt>
                <c:pt idx="704">
                  <c:v>4.4512999999999998</c:v>
                </c:pt>
                <c:pt idx="705">
                  <c:v>4.4497900000000001</c:v>
                </c:pt>
                <c:pt idx="706">
                  <c:v>4.47323</c:v>
                </c:pt>
                <c:pt idx="707">
                  <c:v>4.48543</c:v>
                </c:pt>
                <c:pt idx="708">
                  <c:v>4.5387000000000004</c:v>
                </c:pt>
                <c:pt idx="709">
                  <c:v>4.5145100000000005</c:v>
                </c:pt>
                <c:pt idx="710">
                  <c:v>4.4220499999999996</c:v>
                </c:pt>
                <c:pt idx="711">
                  <c:v>4.4479700000000006</c:v>
                </c:pt>
                <c:pt idx="712">
                  <c:v>4.4945699999999995</c:v>
                </c:pt>
                <c:pt idx="713">
                  <c:v>4.6062799999999999</c:v>
                </c:pt>
                <c:pt idx="714">
                  <c:v>4.7391399999999999</c:v>
                </c:pt>
                <c:pt idx="715">
                  <c:v>4.8606099999999994</c:v>
                </c:pt>
                <c:pt idx="716">
                  <c:v>4.7977800000000004</c:v>
                </c:pt>
                <c:pt idx="717">
                  <c:v>5.0394299999999994</c:v>
                </c:pt>
                <c:pt idx="718">
                  <c:v>4.9495299999999993</c:v>
                </c:pt>
                <c:pt idx="719">
                  <c:v>5.0978399999999997</c:v>
                </c:pt>
                <c:pt idx="720">
                  <c:v>5.0857200000000002</c:v>
                </c:pt>
                <c:pt idx="721">
                  <c:v>4.9327300000000003</c:v>
                </c:pt>
                <c:pt idx="722">
                  <c:v>5.0428800000000003</c:v>
                </c:pt>
                <c:pt idx="723">
                  <c:v>5.00528</c:v>
                </c:pt>
                <c:pt idx="724">
                  <c:v>5.0348100000000002</c:v>
                </c:pt>
                <c:pt idx="725">
                  <c:v>4.8963600000000005</c:v>
                </c:pt>
                <c:pt idx="726">
                  <c:v>4.9233200000000004</c:v>
                </c:pt>
                <c:pt idx="727">
                  <c:v>4.8828300000000002</c:v>
                </c:pt>
                <c:pt idx="728">
                  <c:v>4.8545499999999997</c:v>
                </c:pt>
                <c:pt idx="729">
                  <c:v>4.8432399999999998</c:v>
                </c:pt>
                <c:pt idx="730">
                  <c:v>4.80776</c:v>
                </c:pt>
                <c:pt idx="731">
                  <c:v>4.8610199999999999</c:v>
                </c:pt>
                <c:pt idx="732">
                  <c:v>4.9194100000000001</c:v>
                </c:pt>
                <c:pt idx="733">
                  <c:v>4.9375900000000001</c:v>
                </c:pt>
                <c:pt idx="734">
                  <c:v>4.8787900000000004</c:v>
                </c:pt>
                <c:pt idx="735">
                  <c:v>4.8879199999999994</c:v>
                </c:pt>
                <c:pt idx="736">
                  <c:v>4.8595699999999997</c:v>
                </c:pt>
                <c:pt idx="737">
                  <c:v>4.7817100000000003</c:v>
                </c:pt>
                <c:pt idx="738">
                  <c:v>4.7747000000000002</c:v>
                </c:pt>
                <c:pt idx="739">
                  <c:v>4.8038600000000002</c:v>
                </c:pt>
                <c:pt idx="740">
                  <c:v>4.8574999999999999</c:v>
                </c:pt>
                <c:pt idx="741">
                  <c:v>4.9222399999999995</c:v>
                </c:pt>
                <c:pt idx="742">
                  <c:v>4.9015899999999997</c:v>
                </c:pt>
                <c:pt idx="743">
                  <c:v>4.9569999999999999</c:v>
                </c:pt>
                <c:pt idx="744">
                  <c:v>4.9811399999999999</c:v>
                </c:pt>
                <c:pt idx="745">
                  <c:v>4.9455200000000001</c:v>
                </c:pt>
                <c:pt idx="746">
                  <c:v>4.8939599999999999</c:v>
                </c:pt>
                <c:pt idx="747">
                  <c:v>4.83005</c:v>
                </c:pt>
                <c:pt idx="748">
                  <c:v>4.8978599999999997</c:v>
                </c:pt>
                <c:pt idx="749">
                  <c:v>4.9150999999999998</c:v>
                </c:pt>
                <c:pt idx="750">
                  <c:v>4.9279500000000001</c:v>
                </c:pt>
                <c:pt idx="751">
                  <c:v>4.88591</c:v>
                </c:pt>
                <c:pt idx="752">
                  <c:v>4.8354499999999998</c:v>
                </c:pt>
                <c:pt idx="753">
                  <c:v>4.90029</c:v>
                </c:pt>
                <c:pt idx="754">
                  <c:v>4.8883600000000005</c:v>
                </c:pt>
                <c:pt idx="755">
                  <c:v>4.8393199999999998</c:v>
                </c:pt>
                <c:pt idx="756">
                  <c:v>4.9116600000000004</c:v>
                </c:pt>
                <c:pt idx="757">
                  <c:v>4.8802599999999998</c:v>
                </c:pt>
                <c:pt idx="758">
                  <c:v>4.8787500000000001</c:v>
                </c:pt>
                <c:pt idx="759">
                  <c:v>4.84687</c:v>
                </c:pt>
                <c:pt idx="760">
                  <c:v>4.8188199999999997</c:v>
                </c:pt>
                <c:pt idx="761">
                  <c:v>4.8058499999999995</c:v>
                </c:pt>
                <c:pt idx="762">
                  <c:v>4.8368900000000004</c:v>
                </c:pt>
                <c:pt idx="763">
                  <c:v>4.8105200000000004</c:v>
                </c:pt>
                <c:pt idx="764">
                  <c:v>4.7500900000000001</c:v>
                </c:pt>
                <c:pt idx="765">
                  <c:v>4.7843299999999997</c:v>
                </c:pt>
                <c:pt idx="766">
                  <c:v>4.7629399999999995</c:v>
                </c:pt>
                <c:pt idx="767">
                  <c:v>4.7704500000000003</c:v>
                </c:pt>
                <c:pt idx="768">
                  <c:v>4.8116699999999994</c:v>
                </c:pt>
                <c:pt idx="769">
                  <c:v>4.641</c:v>
                </c:pt>
                <c:pt idx="770">
                  <c:v>4.64269</c:v>
                </c:pt>
                <c:pt idx="771">
                  <c:v>4.6173700000000002</c:v>
                </c:pt>
                <c:pt idx="772">
                  <c:v>4.5321100000000003</c:v>
                </c:pt>
                <c:pt idx="773">
                  <c:v>4.6151900000000001</c:v>
                </c:pt>
                <c:pt idx="774">
                  <c:v>4.5635500000000002</c:v>
                </c:pt>
                <c:pt idx="775">
                  <c:v>4.5528199999999996</c:v>
                </c:pt>
                <c:pt idx="776">
                  <c:v>4.4559100000000003</c:v>
                </c:pt>
                <c:pt idx="777">
                  <c:v>4.45268</c:v>
                </c:pt>
                <c:pt idx="778">
                  <c:v>4.5076000000000001</c:v>
                </c:pt>
                <c:pt idx="779">
                  <c:v>4.4534899999999995</c:v>
                </c:pt>
                <c:pt idx="780">
                  <c:v>4.50563</c:v>
                </c:pt>
                <c:pt idx="781">
                  <c:v>4.4776899999999999</c:v>
                </c:pt>
                <c:pt idx="782">
                  <c:v>4.4132400000000001</c:v>
                </c:pt>
                <c:pt idx="783">
                  <c:v>4.4417599999999995</c:v>
                </c:pt>
                <c:pt idx="784">
                  <c:v>4.4225900000000005</c:v>
                </c:pt>
                <c:pt idx="785">
                  <c:v>4.3800799999999995</c:v>
                </c:pt>
                <c:pt idx="786">
                  <c:v>4.4244900000000005</c:v>
                </c:pt>
                <c:pt idx="787">
                  <c:v>4.3654999999999999</c:v>
                </c:pt>
                <c:pt idx="788">
                  <c:v>4.3234500000000002</c:v>
                </c:pt>
                <c:pt idx="789">
                  <c:v>4.2683300000000006</c:v>
                </c:pt>
                <c:pt idx="790">
                  <c:v>4.2204700000000006</c:v>
                </c:pt>
                <c:pt idx="791">
                  <c:v>4.2907500000000001</c:v>
                </c:pt>
                <c:pt idx="792">
                  <c:v>4.3441099999999997</c:v>
                </c:pt>
                <c:pt idx="793">
                  <c:v>4.3841199999999994</c:v>
                </c:pt>
                <c:pt idx="794">
                  <c:v>4.2927900000000001</c:v>
                </c:pt>
                <c:pt idx="795">
                  <c:v>4.2831700000000001</c:v>
                </c:pt>
                <c:pt idx="796">
                  <c:v>4.2541500000000001</c:v>
                </c:pt>
                <c:pt idx="797">
                  <c:v>4.1732300000000002</c:v>
                </c:pt>
                <c:pt idx="798">
                  <c:v>4.1858199999999997</c:v>
                </c:pt>
                <c:pt idx="799">
                  <c:v>4.1615199999999994</c:v>
                </c:pt>
                <c:pt idx="800">
                  <c:v>4.1941500000000005</c:v>
                </c:pt>
                <c:pt idx="801">
                  <c:v>4.1716199999999999</c:v>
                </c:pt>
                <c:pt idx="802">
                  <c:v>4.1661999999999999</c:v>
                </c:pt>
                <c:pt idx="803">
                  <c:v>4.1269299999999998</c:v>
                </c:pt>
                <c:pt idx="804">
                  <c:v>4.14628</c:v>
                </c:pt>
                <c:pt idx="805">
                  <c:v>4.1427699999999996</c:v>
                </c:pt>
                <c:pt idx="806">
                  <c:v>4.0173000000000005</c:v>
                </c:pt>
                <c:pt idx="807">
                  <c:v>4.0449599999999997</c:v>
                </c:pt>
                <c:pt idx="808">
                  <c:v>3.9776199999999999</c:v>
                </c:pt>
                <c:pt idx="809">
                  <c:v>3.9970800000000004</c:v>
                </c:pt>
                <c:pt idx="810">
                  <c:v>4.07857</c:v>
                </c:pt>
                <c:pt idx="811">
                  <c:v>4.0862999999999996</c:v>
                </c:pt>
                <c:pt idx="812">
                  <c:v>4.1326499999999999</c:v>
                </c:pt>
                <c:pt idx="813">
                  <c:v>4.0996600000000001</c:v>
                </c:pt>
                <c:pt idx="814">
                  <c:v>4.1120100000000006</c:v>
                </c:pt>
                <c:pt idx="815">
                  <c:v>4.1129300000000004</c:v>
                </c:pt>
                <c:pt idx="816">
                  <c:v>4.0150100000000002</c:v>
                </c:pt>
                <c:pt idx="817">
                  <c:v>4.0024199999999999</c:v>
                </c:pt>
                <c:pt idx="818">
                  <c:v>4.0724</c:v>
                </c:pt>
                <c:pt idx="819">
                  <c:v>4.1847500000000002</c:v>
                </c:pt>
                <c:pt idx="820">
                  <c:v>4.1664099999999999</c:v>
                </c:pt>
                <c:pt idx="821">
                  <c:v>4.2236599999999997</c:v>
                </c:pt>
                <c:pt idx="822">
                  <c:v>4.2533799999999999</c:v>
                </c:pt>
                <c:pt idx="823">
                  <c:v>4.2442099999999998</c:v>
                </c:pt>
                <c:pt idx="824">
                  <c:v>4.2283499999999998</c:v>
                </c:pt>
                <c:pt idx="825">
                  <c:v>4.2321200000000001</c:v>
                </c:pt>
                <c:pt idx="826">
                  <c:v>4.1641699999999995</c:v>
                </c:pt>
                <c:pt idx="827">
                  <c:v>4.1886999999999999</c:v>
                </c:pt>
                <c:pt idx="828">
                  <c:v>4.2020600000000004</c:v>
                </c:pt>
                <c:pt idx="829">
                  <c:v>4.1780399999999993</c:v>
                </c:pt>
                <c:pt idx="830">
                  <c:v>4.2190300000000001</c:v>
                </c:pt>
                <c:pt idx="831">
                  <c:v>4.1789999999999994</c:v>
                </c:pt>
                <c:pt idx="832">
                  <c:v>4.1755500000000003</c:v>
                </c:pt>
                <c:pt idx="833">
                  <c:v>4.2204500000000005</c:v>
                </c:pt>
                <c:pt idx="834">
                  <c:v>4.2533500000000002</c:v>
                </c:pt>
                <c:pt idx="835">
                  <c:v>4.1989200000000002</c:v>
                </c:pt>
                <c:pt idx="836">
                  <c:v>4.2014199999999997</c:v>
                </c:pt>
                <c:pt idx="837">
                  <c:v>4.2272400000000001</c:v>
                </c:pt>
                <c:pt idx="838">
                  <c:v>4.2396599999999998</c:v>
                </c:pt>
                <c:pt idx="839">
                  <c:v>4.1802600000000005</c:v>
                </c:pt>
                <c:pt idx="840">
                  <c:v>4.1621600000000001</c:v>
                </c:pt>
                <c:pt idx="841">
                  <c:v>4.2096400000000003</c:v>
                </c:pt>
                <c:pt idx="842">
                  <c:v>4.1736800000000001</c:v>
                </c:pt>
                <c:pt idx="843">
                  <c:v>4.1249500000000001</c:v>
                </c:pt>
                <c:pt idx="844">
                  <c:v>4.1762600000000001</c:v>
                </c:pt>
                <c:pt idx="845">
                  <c:v>4.2267799999999998</c:v>
                </c:pt>
                <c:pt idx="846">
                  <c:v>4.2001299999999997</c:v>
                </c:pt>
                <c:pt idx="847">
                  <c:v>4.2403899999999997</c:v>
                </c:pt>
                <c:pt idx="848">
                  <c:v>4.2416200000000002</c:v>
                </c:pt>
                <c:pt idx="849">
                  <c:v>4.3885800000000001</c:v>
                </c:pt>
                <c:pt idx="850">
                  <c:v>4.3081800000000001</c:v>
                </c:pt>
                <c:pt idx="851">
                  <c:v>4.3406400000000005</c:v>
                </c:pt>
                <c:pt idx="852">
                  <c:v>4.4133399999999998</c:v>
                </c:pt>
                <c:pt idx="853">
                  <c:v>4.53634</c:v>
                </c:pt>
                <c:pt idx="854">
                  <c:v>4.5403099999999998</c:v>
                </c:pt>
                <c:pt idx="855">
                  <c:v>4.5238399999999999</c:v>
                </c:pt>
                <c:pt idx="856">
                  <c:v>4.5045400000000004</c:v>
                </c:pt>
                <c:pt idx="857">
                  <c:v>4.4868100000000002</c:v>
                </c:pt>
                <c:pt idx="858">
                  <c:v>4.4315100000000003</c:v>
                </c:pt>
                <c:pt idx="859">
                  <c:v>4.5092099999999995</c:v>
                </c:pt>
                <c:pt idx="860">
                  <c:v>4.4583599999999999</c:v>
                </c:pt>
                <c:pt idx="861">
                  <c:v>4.4247300000000003</c:v>
                </c:pt>
                <c:pt idx="862">
                  <c:v>4.4643600000000001</c:v>
                </c:pt>
                <c:pt idx="863">
                  <c:v>4.4838399999999998</c:v>
                </c:pt>
                <c:pt idx="864">
                  <c:v>4.5410199999999996</c:v>
                </c:pt>
                <c:pt idx="865">
                  <c:v>4.5941399999999994</c:v>
                </c:pt>
                <c:pt idx="866">
                  <c:v>4.4771600000000005</c:v>
                </c:pt>
                <c:pt idx="867">
                  <c:v>4.3958899999999996</c:v>
                </c:pt>
                <c:pt idx="868">
                  <c:v>4.50474</c:v>
                </c:pt>
                <c:pt idx="869">
                  <c:v>4.4722100000000005</c:v>
                </c:pt>
                <c:pt idx="870">
                  <c:v>4.4235300000000004</c:v>
                </c:pt>
                <c:pt idx="871">
                  <c:v>4.36076</c:v>
                </c:pt>
                <c:pt idx="872">
                  <c:v>4.2294999999999998</c:v>
                </c:pt>
                <c:pt idx="873">
                  <c:v>4.3030599999999994</c:v>
                </c:pt>
                <c:pt idx="874">
                  <c:v>4.3241500000000004</c:v>
                </c:pt>
                <c:pt idx="875">
                  <c:v>4.2678199999999995</c:v>
                </c:pt>
                <c:pt idx="876">
                  <c:v>4.3059500000000002</c:v>
                </c:pt>
                <c:pt idx="877">
                  <c:v>4.3487</c:v>
                </c:pt>
                <c:pt idx="878">
                  <c:v>4.3452000000000002</c:v>
                </c:pt>
                <c:pt idx="879">
                  <c:v>4.2802199999999999</c:v>
                </c:pt>
                <c:pt idx="880">
                  <c:v>4.2946100000000005</c:v>
                </c:pt>
                <c:pt idx="881">
                  <c:v>4.2610799999999998</c:v>
                </c:pt>
                <c:pt idx="882">
                  <c:v>4.2435299999999998</c:v>
                </c:pt>
                <c:pt idx="883">
                  <c:v>4.1771899999999995</c:v>
                </c:pt>
                <c:pt idx="884">
                  <c:v>4.15367</c:v>
                </c:pt>
                <c:pt idx="885">
                  <c:v>4.1101100000000006</c:v>
                </c:pt>
                <c:pt idx="886">
                  <c:v>4.1639900000000001</c:v>
                </c:pt>
                <c:pt idx="887">
                  <c:v>4.2053699999999994</c:v>
                </c:pt>
                <c:pt idx="888">
                  <c:v>4.1189400000000003</c:v>
                </c:pt>
                <c:pt idx="889">
                  <c:v>4.0542800000000003</c:v>
                </c:pt>
                <c:pt idx="890">
                  <c:v>4.1225300000000002</c:v>
                </c:pt>
                <c:pt idx="891">
                  <c:v>4.0454400000000001</c:v>
                </c:pt>
                <c:pt idx="892">
                  <c:v>4.0500599999999993</c:v>
                </c:pt>
                <c:pt idx="893">
                  <c:v>4.0103</c:v>
                </c:pt>
                <c:pt idx="894">
                  <c:v>3.9994299999999998</c:v>
                </c:pt>
                <c:pt idx="895">
                  <c:v>3.9678399999999998</c:v>
                </c:pt>
                <c:pt idx="896">
                  <c:v>3.9861800000000001</c:v>
                </c:pt>
                <c:pt idx="897">
                  <c:v>3.9876100000000001</c:v>
                </c:pt>
                <c:pt idx="898">
                  <c:v>4.0896100000000004</c:v>
                </c:pt>
                <c:pt idx="899">
                  <c:v>3.9078399999999998</c:v>
                </c:pt>
                <c:pt idx="900">
                  <c:v>3.8893400000000002</c:v>
                </c:pt>
                <c:pt idx="901">
                  <c:v>3.8574299999999999</c:v>
                </c:pt>
                <c:pt idx="902">
                  <c:v>3.8395600000000001</c:v>
                </c:pt>
                <c:pt idx="903">
                  <c:v>3.8825799999999999</c:v>
                </c:pt>
                <c:pt idx="904">
                  <c:v>3.8497000000000003</c:v>
                </c:pt>
                <c:pt idx="905">
                  <c:v>3.8386800000000001</c:v>
                </c:pt>
                <c:pt idx="906">
                  <c:v>3.91778</c:v>
                </c:pt>
                <c:pt idx="907">
                  <c:v>3.8651999999999997</c:v>
                </c:pt>
                <c:pt idx="908">
                  <c:v>3.8401999999999998</c:v>
                </c:pt>
                <c:pt idx="909">
                  <c:v>3.89072</c:v>
                </c:pt>
                <c:pt idx="910">
                  <c:v>4.0627499999999994</c:v>
                </c:pt>
                <c:pt idx="911">
                  <c:v>4.0426500000000001</c:v>
                </c:pt>
                <c:pt idx="912">
                  <c:v>4.0314499999999995</c:v>
                </c:pt>
                <c:pt idx="913">
                  <c:v>4.1106299999999996</c:v>
                </c:pt>
                <c:pt idx="914">
                  <c:v>4.1205099999999995</c:v>
                </c:pt>
                <c:pt idx="915">
                  <c:v>4.0294600000000003</c:v>
                </c:pt>
                <c:pt idx="916">
                  <c:v>4.0217499999999999</c:v>
                </c:pt>
                <c:pt idx="917">
                  <c:v>3.9917799999999999</c:v>
                </c:pt>
                <c:pt idx="918">
                  <c:v>3.9569400000000003</c:v>
                </c:pt>
                <c:pt idx="919">
                  <c:v>3.9969099999999997</c:v>
                </c:pt>
                <c:pt idx="920">
                  <c:v>3.9739999999999998</c:v>
                </c:pt>
                <c:pt idx="921">
                  <c:v>3.9986099999999998</c:v>
                </c:pt>
                <c:pt idx="922">
                  <c:v>4.0050499999999998</c:v>
                </c:pt>
                <c:pt idx="923">
                  <c:v>4.0342099999999999</c:v>
                </c:pt>
                <c:pt idx="924">
                  <c:v>3.9977199999999997</c:v>
                </c:pt>
                <c:pt idx="925">
                  <c:v>4.0381</c:v>
                </c:pt>
                <c:pt idx="926">
                  <c:v>3.9997500000000001</c:v>
                </c:pt>
                <c:pt idx="927">
                  <c:v>4.01023</c:v>
                </c:pt>
                <c:pt idx="928">
                  <c:v>4.0111999999999997</c:v>
                </c:pt>
                <c:pt idx="929">
                  <c:v>4.0210499999999998</c:v>
                </c:pt>
                <c:pt idx="930">
                  <c:v>4.00624</c:v>
                </c:pt>
                <c:pt idx="931">
                  <c:v>3.93974</c:v>
                </c:pt>
                <c:pt idx="932">
                  <c:v>3.9175499999999999</c:v>
                </c:pt>
                <c:pt idx="933">
                  <c:v>3.93296</c:v>
                </c:pt>
                <c:pt idx="934">
                  <c:v>3.9017899999999996</c:v>
                </c:pt>
                <c:pt idx="935">
                  <c:v>3.9016699999999997</c:v>
                </c:pt>
                <c:pt idx="936">
                  <c:v>3.9047300000000003</c:v>
                </c:pt>
                <c:pt idx="937">
                  <c:v>3.9054199999999999</c:v>
                </c:pt>
                <c:pt idx="938">
                  <c:v>3.8633499999999996</c:v>
                </c:pt>
                <c:pt idx="939">
                  <c:v>3.9019099999999995</c:v>
                </c:pt>
                <c:pt idx="940">
                  <c:v>3.8416199999999998</c:v>
                </c:pt>
                <c:pt idx="941">
                  <c:v>3.8296699999999997</c:v>
                </c:pt>
                <c:pt idx="942">
                  <c:v>3.8281499999999999</c:v>
                </c:pt>
                <c:pt idx="943">
                  <c:v>3.7899900000000004</c:v>
                </c:pt>
                <c:pt idx="944">
                  <c:v>3.7557</c:v>
                </c:pt>
                <c:pt idx="945">
                  <c:v>3.7430399999999997</c:v>
                </c:pt>
                <c:pt idx="946">
                  <c:v>3.6853500000000001</c:v>
                </c:pt>
                <c:pt idx="947">
                  <c:v>3.6910500000000002</c:v>
                </c:pt>
                <c:pt idx="948">
                  <c:v>3.6917</c:v>
                </c:pt>
                <c:pt idx="949">
                  <c:v>3.6884300000000003</c:v>
                </c:pt>
                <c:pt idx="950">
                  <c:v>3.68967</c:v>
                </c:pt>
                <c:pt idx="951">
                  <c:v>3.6543799999999997</c:v>
                </c:pt>
                <c:pt idx="952">
                  <c:v>3.6883499999999998</c:v>
                </c:pt>
                <c:pt idx="953">
                  <c:v>3.67685</c:v>
                </c:pt>
                <c:pt idx="954">
                  <c:v>3.6800999999999999</c:v>
                </c:pt>
                <c:pt idx="955">
                  <c:v>3.6633</c:v>
                </c:pt>
                <c:pt idx="956">
                  <c:v>3.6516299999999999</c:v>
                </c:pt>
                <c:pt idx="957">
                  <c:v>3.6175799999999998</c:v>
                </c:pt>
                <c:pt idx="958">
                  <c:v>3.5709599999999999</c:v>
                </c:pt>
                <c:pt idx="959">
                  <c:v>3.5505399999999998</c:v>
                </c:pt>
                <c:pt idx="960">
                  <c:v>3.5585700000000005</c:v>
                </c:pt>
                <c:pt idx="961">
                  <c:v>3.5723599999999998</c:v>
                </c:pt>
                <c:pt idx="962">
                  <c:v>3.5670699999999997</c:v>
                </c:pt>
                <c:pt idx="963">
                  <c:v>3.54365</c:v>
                </c:pt>
                <c:pt idx="964">
                  <c:v>3.4364699999999999</c:v>
                </c:pt>
                <c:pt idx="965">
                  <c:v>3.4556499999999999</c:v>
                </c:pt>
                <c:pt idx="966">
                  <c:v>3.4430399999999999</c:v>
                </c:pt>
                <c:pt idx="967">
                  <c:v>3.4528599999999998</c:v>
                </c:pt>
                <c:pt idx="968">
                  <c:v>3.46936</c:v>
                </c:pt>
                <c:pt idx="969">
                  <c:v>3.4224200000000002</c:v>
                </c:pt>
                <c:pt idx="970">
                  <c:v>3.4077300000000004</c:v>
                </c:pt>
                <c:pt idx="971">
                  <c:v>3.4016899999999999</c:v>
                </c:pt>
                <c:pt idx="972">
                  <c:v>3.3701999999999996</c:v>
                </c:pt>
                <c:pt idx="973">
                  <c:v>3.3131200000000001</c:v>
                </c:pt>
                <c:pt idx="974">
                  <c:v>3.3185199999999999</c:v>
                </c:pt>
                <c:pt idx="975">
                  <c:v>3.3123800000000001</c:v>
                </c:pt>
                <c:pt idx="976">
                  <c:v>3.23515</c:v>
                </c:pt>
                <c:pt idx="977">
                  <c:v>3.3100400000000003</c:v>
                </c:pt>
                <c:pt idx="978">
                  <c:v>3.3814600000000001</c:v>
                </c:pt>
                <c:pt idx="979">
                  <c:v>3.4362400000000002</c:v>
                </c:pt>
                <c:pt idx="980">
                  <c:v>3.4880200000000001</c:v>
                </c:pt>
                <c:pt idx="981">
                  <c:v>3.4683600000000001</c:v>
                </c:pt>
                <c:pt idx="982">
                  <c:v>3.41778</c:v>
                </c:pt>
                <c:pt idx="983">
                  <c:v>3.4291</c:v>
                </c:pt>
                <c:pt idx="984">
                  <c:v>3.4081299999999999</c:v>
                </c:pt>
                <c:pt idx="985">
                  <c:v>3.3934100000000003</c:v>
                </c:pt>
                <c:pt idx="986">
                  <c:v>3.4192</c:v>
                </c:pt>
                <c:pt idx="987">
                  <c:v>3.4341599999999999</c:v>
                </c:pt>
                <c:pt idx="988">
                  <c:v>3.4228399999999999</c:v>
                </c:pt>
                <c:pt idx="989">
                  <c:v>3.4112299999999998</c:v>
                </c:pt>
                <c:pt idx="990">
                  <c:v>3.7348399999999997</c:v>
                </c:pt>
                <c:pt idx="991">
                  <c:v>3.7947600000000001</c:v>
                </c:pt>
                <c:pt idx="992">
                  <c:v>3.7510700000000003</c:v>
                </c:pt>
                <c:pt idx="993">
                  <c:v>3.7251299999999996</c:v>
                </c:pt>
                <c:pt idx="994">
                  <c:v>3.6981099999999998</c:v>
                </c:pt>
                <c:pt idx="995">
                  <c:v>3.70621</c:v>
                </c:pt>
                <c:pt idx="996">
                  <c:v>3.68032</c:v>
                </c:pt>
                <c:pt idx="997">
                  <c:v>3.6804800000000002</c:v>
                </c:pt>
                <c:pt idx="998">
                  <c:v>3.7130000000000001</c:v>
                </c:pt>
                <c:pt idx="999">
                  <c:v>3.6947000000000001</c:v>
                </c:pt>
                <c:pt idx="1000">
                  <c:v>3.63964</c:v>
                </c:pt>
                <c:pt idx="1001">
                  <c:v>3.6423700000000001</c:v>
                </c:pt>
                <c:pt idx="1002">
                  <c:v>3.6262099999999999</c:v>
                </c:pt>
                <c:pt idx="1003">
                  <c:v>3.6479199999999996</c:v>
                </c:pt>
                <c:pt idx="1004">
                  <c:v>3.6821499999999996</c:v>
                </c:pt>
                <c:pt idx="1005">
                  <c:v>3.7051600000000002</c:v>
                </c:pt>
                <c:pt idx="1006">
                  <c:v>3.7192200000000004</c:v>
                </c:pt>
                <c:pt idx="1007">
                  <c:v>3.7552300000000001</c:v>
                </c:pt>
                <c:pt idx="1008">
                  <c:v>3.6891400000000001</c:v>
                </c:pt>
                <c:pt idx="1009">
                  <c:v>3.6983199999999998</c:v>
                </c:pt>
                <c:pt idx="1010">
                  <c:v>3.80531</c:v>
                </c:pt>
                <c:pt idx="1011">
                  <c:v>3.8381799999999999</c:v>
                </c:pt>
                <c:pt idx="1012">
                  <c:v>3.8907799999999999</c:v>
                </c:pt>
                <c:pt idx="1013">
                  <c:v>3.9138900000000003</c:v>
                </c:pt>
                <c:pt idx="1014">
                  <c:v>3.92401</c:v>
                </c:pt>
                <c:pt idx="1015">
                  <c:v>3.8609199999999997</c:v>
                </c:pt>
                <c:pt idx="1016">
                  <c:v>3.8618700000000001</c:v>
                </c:pt>
                <c:pt idx="1017">
                  <c:v>3.90991</c:v>
                </c:pt>
                <c:pt idx="1018">
                  <c:v>3.85778</c:v>
                </c:pt>
                <c:pt idx="1019">
                  <c:v>3.9073200000000003</c:v>
                </c:pt>
                <c:pt idx="1020">
                  <c:v>3.9469400000000001</c:v>
                </c:pt>
                <c:pt idx="1021">
                  <c:v>3.9516500000000003</c:v>
                </c:pt>
                <c:pt idx="1022">
                  <c:v>3.95838</c:v>
                </c:pt>
                <c:pt idx="1023">
                  <c:v>3.9500200000000003</c:v>
                </c:pt>
                <c:pt idx="1024">
                  <c:v>3.95079</c:v>
                </c:pt>
                <c:pt idx="1025">
                  <c:v>3.97776</c:v>
                </c:pt>
                <c:pt idx="1026">
                  <c:v>3.9607100000000002</c:v>
                </c:pt>
                <c:pt idx="1027">
                  <c:v>3.9244400000000002</c:v>
                </c:pt>
                <c:pt idx="1028">
                  <c:v>3.9564699999999999</c:v>
                </c:pt>
                <c:pt idx="1029">
                  <c:v>3.9136799999999998</c:v>
                </c:pt>
                <c:pt idx="1030">
                  <c:v>3.96048</c:v>
                </c:pt>
                <c:pt idx="1031">
                  <c:v>3.9830999999999999</c:v>
                </c:pt>
                <c:pt idx="1032">
                  <c:v>3.9497300000000002</c:v>
                </c:pt>
                <c:pt idx="1033">
                  <c:v>3.9212799999999999</c:v>
                </c:pt>
                <c:pt idx="1034">
                  <c:v>3.8974799999999998</c:v>
                </c:pt>
                <c:pt idx="1035">
                  <c:v>3.9102199999999998</c:v>
                </c:pt>
                <c:pt idx="1036">
                  <c:v>3.8887499999999999</c:v>
                </c:pt>
                <c:pt idx="1037">
                  <c:v>3.8554199999999996</c:v>
                </c:pt>
                <c:pt idx="1038">
                  <c:v>3.8867700000000003</c:v>
                </c:pt>
                <c:pt idx="1039">
                  <c:v>3.8722500000000002</c:v>
                </c:pt>
                <c:pt idx="1040">
                  <c:v>3.9134600000000002</c:v>
                </c:pt>
                <c:pt idx="1041">
                  <c:v>3.9444299999999997</c:v>
                </c:pt>
                <c:pt idx="1042">
                  <c:v>3.9272899999999997</c:v>
                </c:pt>
                <c:pt idx="1043">
                  <c:v>3.9226299999999998</c:v>
                </c:pt>
                <c:pt idx="1044">
                  <c:v>3.9038299999999997</c:v>
                </c:pt>
                <c:pt idx="1045">
                  <c:v>3.8798700000000004</c:v>
                </c:pt>
                <c:pt idx="1046">
                  <c:v>3.8910700000000005</c:v>
                </c:pt>
                <c:pt idx="1047">
                  <c:v>3.9396199999999997</c:v>
                </c:pt>
                <c:pt idx="1048">
                  <c:v>3.9528500000000002</c:v>
                </c:pt>
                <c:pt idx="1049">
                  <c:v>3.9531200000000002</c:v>
                </c:pt>
                <c:pt idx="1050">
                  <c:v>3.9848000000000003</c:v>
                </c:pt>
                <c:pt idx="1051">
                  <c:v>4.0029500000000002</c:v>
                </c:pt>
                <c:pt idx="1052">
                  <c:v>4.0601900000000004</c:v>
                </c:pt>
                <c:pt idx="1053">
                  <c:v>4.2105300000000003</c:v>
                </c:pt>
                <c:pt idx="1054">
                  <c:v>4.3031699999999997</c:v>
                </c:pt>
                <c:pt idx="1055">
                  <c:v>4.2245400000000002</c:v>
                </c:pt>
                <c:pt idx="1056">
                  <c:v>4.1516599999999997</c:v>
                </c:pt>
                <c:pt idx="1057">
                  <c:v>4.1163600000000002</c:v>
                </c:pt>
                <c:pt idx="1058">
                  <c:v>4.0927499999999997</c:v>
                </c:pt>
                <c:pt idx="1059">
                  <c:v>4.1007499999999997</c:v>
                </c:pt>
                <c:pt idx="1060">
                  <c:v>4.11198</c:v>
                </c:pt>
                <c:pt idx="1061">
                  <c:v>4.0670099999999998</c:v>
                </c:pt>
                <c:pt idx="1062">
                  <c:v>4.0018700000000003</c:v>
                </c:pt>
                <c:pt idx="1063">
                  <c:v>3.99858</c:v>
                </c:pt>
                <c:pt idx="1064">
                  <c:v>3.9617</c:v>
                </c:pt>
                <c:pt idx="1065">
                  <c:v>3.9732400000000001</c:v>
                </c:pt>
                <c:pt idx="1066">
                  <c:v>3.9708899999999998</c:v>
                </c:pt>
                <c:pt idx="1067">
                  <c:v>3.9590399999999999</c:v>
                </c:pt>
                <c:pt idx="1068">
                  <c:v>3.96888</c:v>
                </c:pt>
                <c:pt idx="1069">
                  <c:v>3.9500200000000003</c:v>
                </c:pt>
                <c:pt idx="1070">
                  <c:v>3.9414199999999999</c:v>
                </c:pt>
                <c:pt idx="1071">
                  <c:v>3.9332600000000002</c:v>
                </c:pt>
                <c:pt idx="1072">
                  <c:v>3.8797800000000002</c:v>
                </c:pt>
                <c:pt idx="1073">
                  <c:v>3.97105</c:v>
                </c:pt>
                <c:pt idx="1074">
                  <c:v>4.0332999999999997</c:v>
                </c:pt>
                <c:pt idx="1075">
                  <c:v>3.87663</c:v>
                </c:pt>
                <c:pt idx="1076">
                  <c:v>3.8834</c:v>
                </c:pt>
                <c:pt idx="1077">
                  <c:v>3.91086</c:v>
                </c:pt>
                <c:pt idx="1078">
                  <c:v>3.9618700000000002</c:v>
                </c:pt>
                <c:pt idx="1079">
                  <c:v>3.93391</c:v>
                </c:pt>
                <c:pt idx="1080">
                  <c:v>3.88646</c:v>
                </c:pt>
                <c:pt idx="1081">
                  <c:v>3.8515100000000002</c:v>
                </c:pt>
                <c:pt idx="1082">
                  <c:v>3.8455599999999999</c:v>
                </c:pt>
                <c:pt idx="1083">
                  <c:v>3.7802699999999998</c:v>
                </c:pt>
                <c:pt idx="1084">
                  <c:v>3.7158499999999997</c:v>
                </c:pt>
                <c:pt idx="1085">
                  <c:v>3.6902900000000001</c:v>
                </c:pt>
                <c:pt idx="1086">
                  <c:v>3.6933800000000003</c:v>
                </c:pt>
                <c:pt idx="1087">
                  <c:v>3.7219899999999999</c:v>
                </c:pt>
                <c:pt idx="1088">
                  <c:v>3.73678</c:v>
                </c:pt>
                <c:pt idx="1089">
                  <c:v>3.6815499999999997</c:v>
                </c:pt>
                <c:pt idx="1090">
                  <c:v>3.6561399999999997</c:v>
                </c:pt>
                <c:pt idx="1091">
                  <c:v>3.6753199999999997</c:v>
                </c:pt>
                <c:pt idx="1092">
                  <c:v>3.6108800000000003</c:v>
                </c:pt>
                <c:pt idx="1093">
                  <c:v>3.6142500000000002</c:v>
                </c:pt>
                <c:pt idx="1094">
                  <c:v>3.6002899999999998</c:v>
                </c:pt>
                <c:pt idx="1095">
                  <c:v>3.5724</c:v>
                </c:pt>
                <c:pt idx="1096">
                  <c:v>3.50895</c:v>
                </c:pt>
                <c:pt idx="1097">
                  <c:v>3.5071300000000001</c:v>
                </c:pt>
                <c:pt idx="1098">
                  <c:v>3.5386399999999996</c:v>
                </c:pt>
                <c:pt idx="1099">
                  <c:v>3.49234</c:v>
                </c:pt>
                <c:pt idx="1100">
                  <c:v>3.5360700000000005</c:v>
                </c:pt>
                <c:pt idx="1101">
                  <c:v>3.5155000000000003</c:v>
                </c:pt>
                <c:pt idx="1102">
                  <c:v>3.51301</c:v>
                </c:pt>
                <c:pt idx="1103">
                  <c:v>3.5034300000000003</c:v>
                </c:pt>
                <c:pt idx="1104">
                  <c:v>3.3500999999999999</c:v>
                </c:pt>
                <c:pt idx="1105">
                  <c:v>3.3727399999999998</c:v>
                </c:pt>
                <c:pt idx="1106">
                  <c:v>3.36911</c:v>
                </c:pt>
                <c:pt idx="1107">
                  <c:v>3.4269699999999998</c:v>
                </c:pt>
                <c:pt idx="1108">
                  <c:v>3.4438299999999997</c:v>
                </c:pt>
                <c:pt idx="1109">
                  <c:v>3.4365300000000003</c:v>
                </c:pt>
                <c:pt idx="1110">
                  <c:v>3.3783800000000004</c:v>
                </c:pt>
                <c:pt idx="1111">
                  <c:v>3.3767499999999999</c:v>
                </c:pt>
                <c:pt idx="1112">
                  <c:v>3.3933900000000001</c:v>
                </c:pt>
                <c:pt idx="1113">
                  <c:v>3.3369099999999996</c:v>
                </c:pt>
                <c:pt idx="1114">
                  <c:v>3.37784</c:v>
                </c:pt>
                <c:pt idx="1115">
                  <c:v>3.3372199999999999</c:v>
                </c:pt>
                <c:pt idx="1116">
                  <c:v>3.4029500000000001</c:v>
                </c:pt>
                <c:pt idx="1117">
                  <c:v>3.4382799999999998</c:v>
                </c:pt>
                <c:pt idx="1118">
                  <c:v>3.3532999999999999</c:v>
                </c:pt>
                <c:pt idx="1119">
                  <c:v>3.2977499999999997</c:v>
                </c:pt>
                <c:pt idx="1120">
                  <c:v>3.2577499999999997</c:v>
                </c:pt>
                <c:pt idx="1121">
                  <c:v>3.2310500000000002</c:v>
                </c:pt>
                <c:pt idx="1122">
                  <c:v>3.2301100000000003</c:v>
                </c:pt>
                <c:pt idx="1123">
                  <c:v>3.2519999999999998</c:v>
                </c:pt>
                <c:pt idx="1124">
                  <c:v>3.3259500000000002</c:v>
                </c:pt>
                <c:pt idx="1125">
                  <c:v>3.3758800000000004</c:v>
                </c:pt>
                <c:pt idx="1126">
                  <c:v>3.3443700000000001</c:v>
                </c:pt>
                <c:pt idx="1127">
                  <c:v>3.31379</c:v>
                </c:pt>
                <c:pt idx="1128">
                  <c:v>3.29453</c:v>
                </c:pt>
                <c:pt idx="1129">
                  <c:v>3.2956500000000002</c:v>
                </c:pt>
                <c:pt idx="1130">
                  <c:v>3.3578500000000004</c:v>
                </c:pt>
                <c:pt idx="1131">
                  <c:v>3.34585</c:v>
                </c:pt>
                <c:pt idx="1132">
                  <c:v>3.3473000000000002</c:v>
                </c:pt>
                <c:pt idx="1133">
                  <c:v>3.3633199999999999</c:v>
                </c:pt>
                <c:pt idx="1134">
                  <c:v>3.3635800000000002</c:v>
                </c:pt>
                <c:pt idx="1135">
                  <c:v>3.3248599999999997</c:v>
                </c:pt>
                <c:pt idx="1136">
                  <c:v>3.3557100000000002</c:v>
                </c:pt>
                <c:pt idx="1137">
                  <c:v>3.3317700000000001</c:v>
                </c:pt>
                <c:pt idx="1138">
                  <c:v>3.3091000000000004</c:v>
                </c:pt>
                <c:pt idx="1139">
                  <c:v>3.25997</c:v>
                </c:pt>
                <c:pt idx="1140">
                  <c:v>3.25475</c:v>
                </c:pt>
                <c:pt idx="1141">
                  <c:v>3.2239599999999999</c:v>
                </c:pt>
                <c:pt idx="1142">
                  <c:v>3.2059500000000001</c:v>
                </c:pt>
                <c:pt idx="1143">
                  <c:v>3.2150300000000001</c:v>
                </c:pt>
                <c:pt idx="1144">
                  <c:v>3.2490100000000002</c:v>
                </c:pt>
                <c:pt idx="1145">
                  <c:v>3.2817799999999999</c:v>
                </c:pt>
                <c:pt idx="1146">
                  <c:v>3.20059</c:v>
                </c:pt>
                <c:pt idx="1147">
                  <c:v>3.3128899999999999</c:v>
                </c:pt>
                <c:pt idx="1148">
                  <c:v>3.3330700000000002</c:v>
                </c:pt>
                <c:pt idx="1149">
                  <c:v>3.3074700000000004</c:v>
                </c:pt>
                <c:pt idx="1150">
                  <c:v>3.3231299999999999</c:v>
                </c:pt>
                <c:pt idx="1151">
                  <c:v>3.2937500000000002</c:v>
                </c:pt>
                <c:pt idx="1152">
                  <c:v>3.3835299999999999</c:v>
                </c:pt>
                <c:pt idx="1153">
                  <c:v>3.2545299999999999</c:v>
                </c:pt>
                <c:pt idx="1154">
                  <c:v>3.2653699999999999</c:v>
                </c:pt>
                <c:pt idx="1155">
                  <c:v>3.2027899999999998</c:v>
                </c:pt>
                <c:pt idx="1156">
                  <c:v>3.2031200000000002</c:v>
                </c:pt>
                <c:pt idx="1157">
                  <c:v>3.1439699999999999</c:v>
                </c:pt>
                <c:pt idx="1158">
                  <c:v>3.2353300000000003</c:v>
                </c:pt>
                <c:pt idx="1159">
                  <c:v>3.1983999999999999</c:v>
                </c:pt>
                <c:pt idx="1160">
                  <c:v>3.2393299999999998</c:v>
                </c:pt>
                <c:pt idx="1161">
                  <c:v>3.2317</c:v>
                </c:pt>
                <c:pt idx="1162">
                  <c:v>3.2256200000000002</c:v>
                </c:pt>
                <c:pt idx="1163">
                  <c:v>3.2320600000000002</c:v>
                </c:pt>
                <c:pt idx="1164">
                  <c:v>3.2176400000000003</c:v>
                </c:pt>
                <c:pt idx="1165">
                  <c:v>3.2002600000000001</c:v>
                </c:pt>
                <c:pt idx="1166">
                  <c:v>3.1609400000000001</c:v>
                </c:pt>
                <c:pt idx="1167">
                  <c:v>3.1633999999999998</c:v>
                </c:pt>
                <c:pt idx="1168">
                  <c:v>3.1595</c:v>
                </c:pt>
                <c:pt idx="1169">
                  <c:v>3.2266000000000004</c:v>
                </c:pt>
                <c:pt idx="1170">
                  <c:v>3.2103600000000001</c:v>
                </c:pt>
                <c:pt idx="1171">
                  <c:v>3.1909899999999998</c:v>
                </c:pt>
                <c:pt idx="1172">
                  <c:v>3.1697500000000001</c:v>
                </c:pt>
                <c:pt idx="1173">
                  <c:v>3.16038</c:v>
                </c:pt>
                <c:pt idx="1174">
                  <c:v>3.1786500000000002</c:v>
                </c:pt>
                <c:pt idx="1175">
                  <c:v>3.1760700000000002</c:v>
                </c:pt>
                <c:pt idx="1176">
                  <c:v>3.1682000000000001</c:v>
                </c:pt>
                <c:pt idx="1177">
                  <c:v>3.1543700000000001</c:v>
                </c:pt>
                <c:pt idx="1178">
                  <c:v>3.1412999999999998</c:v>
                </c:pt>
                <c:pt idx="1179">
                  <c:v>3.1488099999999997</c:v>
                </c:pt>
                <c:pt idx="1180">
                  <c:v>3.1701199999999998</c:v>
                </c:pt>
                <c:pt idx="1181">
                  <c:v>3.1364800000000002</c:v>
                </c:pt>
                <c:pt idx="1182">
                  <c:v>3.15069</c:v>
                </c:pt>
                <c:pt idx="1183">
                  <c:v>3.1322800000000002</c:v>
                </c:pt>
                <c:pt idx="1184">
                  <c:v>3.10493</c:v>
                </c:pt>
                <c:pt idx="1185">
                  <c:v>3.1513099999999996</c:v>
                </c:pt>
                <c:pt idx="1186">
                  <c:v>3.1701100000000002</c:v>
                </c:pt>
                <c:pt idx="1187">
                  <c:v>3.19937</c:v>
                </c:pt>
                <c:pt idx="1188">
                  <c:v>3.2212900000000002</c:v>
                </c:pt>
                <c:pt idx="1189">
                  <c:v>3.2695499999999997</c:v>
                </c:pt>
                <c:pt idx="1190">
                  <c:v>3.2546599999999999</c:v>
                </c:pt>
                <c:pt idx="1191">
                  <c:v>3.2820800000000001</c:v>
                </c:pt>
                <c:pt idx="1192">
                  <c:v>3.31467</c:v>
                </c:pt>
                <c:pt idx="1193">
                  <c:v>3.2768000000000002</c:v>
                </c:pt>
                <c:pt idx="1194">
                  <c:v>3.2324099999999998</c:v>
                </c:pt>
                <c:pt idx="1195">
                  <c:v>3.3161800000000001</c:v>
                </c:pt>
                <c:pt idx="1196">
                  <c:v>3.2785600000000001</c:v>
                </c:pt>
                <c:pt idx="1197">
                  <c:v>3.3460000000000001</c:v>
                </c:pt>
                <c:pt idx="1198">
                  <c:v>3.3263099999999999</c:v>
                </c:pt>
                <c:pt idx="1199">
                  <c:v>3.2982400000000003</c:v>
                </c:pt>
                <c:pt idx="1200">
                  <c:v>3.3684799999999999</c:v>
                </c:pt>
                <c:pt idx="1201">
                  <c:v>3.3115699999999997</c:v>
                </c:pt>
                <c:pt idx="1202">
                  <c:v>3.3119999999999998</c:v>
                </c:pt>
                <c:pt idx="1203">
                  <c:v>3.3268800000000001</c:v>
                </c:pt>
                <c:pt idx="1204">
                  <c:v>3.34199</c:v>
                </c:pt>
                <c:pt idx="1205">
                  <c:v>3.3031299999999999</c:v>
                </c:pt>
                <c:pt idx="1206">
                  <c:v>3.3387599999999997</c:v>
                </c:pt>
                <c:pt idx="1207">
                  <c:v>3.2937500000000002</c:v>
                </c:pt>
                <c:pt idx="1208">
                  <c:v>3.3501699999999999</c:v>
                </c:pt>
                <c:pt idx="1209">
                  <c:v>3.45187</c:v>
                </c:pt>
                <c:pt idx="1210">
                  <c:v>3.4648500000000002</c:v>
                </c:pt>
                <c:pt idx="1211">
                  <c:v>3.65971</c:v>
                </c:pt>
                <c:pt idx="1212">
                  <c:v>3.83568</c:v>
                </c:pt>
                <c:pt idx="1213">
                  <c:v>3.8606400000000001</c:v>
                </c:pt>
                <c:pt idx="1214">
                  <c:v>3.9225400000000001</c:v>
                </c:pt>
                <c:pt idx="1215">
                  <c:v>3.7872000000000003</c:v>
                </c:pt>
                <c:pt idx="1216">
                  <c:v>3.8778600000000001</c:v>
                </c:pt>
                <c:pt idx="1217">
                  <c:v>3.7368599999999996</c:v>
                </c:pt>
              </c:numCache>
            </c:numRef>
          </c:val>
          <c:smooth val="0"/>
          <c:extLst>
            <c:ext xmlns:c16="http://schemas.microsoft.com/office/drawing/2014/chart" uri="{C3380CC4-5D6E-409C-BE32-E72D297353CC}">
              <c16:uniqueId val="{00000001-94EC-4242-B61F-11D182B67939}"/>
            </c:ext>
          </c:extLst>
        </c:ser>
        <c:dLbls>
          <c:showLegendKey val="0"/>
          <c:showVal val="0"/>
          <c:showCatName val="0"/>
          <c:showSerName val="0"/>
          <c:showPercent val="0"/>
          <c:showBubbleSize val="0"/>
        </c:dLbls>
        <c:smooth val="0"/>
        <c:axId val="415834528"/>
        <c:axId val="415807648"/>
      </c:lineChart>
      <c:dateAx>
        <c:axId val="415834528"/>
        <c:scaling>
          <c:orientation val="minMax"/>
        </c:scaling>
        <c:delete val="0"/>
        <c:axPos val="b"/>
        <c:numFmt formatCode="[$-409]mmm\.\ yy;@"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807648"/>
        <c:crosses val="autoZero"/>
        <c:auto val="1"/>
        <c:lblOffset val="100"/>
        <c:baseTimeUnit val="days"/>
        <c:majorUnit val="10"/>
        <c:majorTimeUnit val="months"/>
      </c:dateAx>
      <c:valAx>
        <c:axId val="415807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583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1-7CC0-484A-A21E-AAF1E4731E0C}"/>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3-7CC0-484A-A21E-AAF1E4731E0C}"/>
              </c:ext>
            </c:extLst>
          </c:dPt>
          <c:errBars>
            <c:errBarType val="both"/>
            <c:errValType val="cust"/>
            <c:noEndCap val="0"/>
            <c:plus>
              <c:numRef>
                <c:f>'Figure 1.16'!$L$9:$P$9</c:f>
                <c:numCache>
                  <c:formatCode>General</c:formatCode>
                  <c:ptCount val="5"/>
                  <c:pt idx="0">
                    <c:v>1.1132574081420898</c:v>
                  </c:pt>
                  <c:pt idx="1">
                    <c:v>2.2557249069213867</c:v>
                  </c:pt>
                  <c:pt idx="3">
                    <c:v>0.29142022132873535</c:v>
                  </c:pt>
                  <c:pt idx="4">
                    <c:v>0.53234231472015381</c:v>
                  </c:pt>
                </c:numCache>
              </c:numRef>
            </c:plus>
            <c:minus>
              <c:numRef>
                <c:f>'Figure 1.16'!$L$12:$P$12</c:f>
                <c:numCache>
                  <c:formatCode>General</c:formatCode>
                  <c:ptCount val="5"/>
                  <c:pt idx="0">
                    <c:v>1.1132571697235107</c:v>
                  </c:pt>
                  <c:pt idx="1">
                    <c:v>2.2557244300842285</c:v>
                  </c:pt>
                  <c:pt idx="3">
                    <c:v>0.29142016172409058</c:v>
                  </c:pt>
                  <c:pt idx="4">
                    <c:v>0.53234228491783142</c:v>
                  </c:pt>
                </c:numCache>
              </c:numRef>
            </c:minus>
            <c:spPr>
              <a:noFill/>
              <a:ln w="12700" cap="flat" cmpd="sng" algn="ctr">
                <a:solidFill>
                  <a:schemeClr val="accent1">
                    <a:shade val="15000"/>
                  </a:schemeClr>
                </a:solidFill>
                <a:round/>
              </a:ln>
              <a:effectLst/>
            </c:spPr>
          </c:errBars>
          <c:cat>
            <c:multiLvlStrRef>
              <c:f>'Figure 1.16'!$L$2:$P$3</c:f>
              <c:multiLvlStrCache>
                <c:ptCount val="5"/>
                <c:lvl>
                  <c:pt idx="0">
                    <c:v>AE</c:v>
                  </c:pt>
                  <c:pt idx="1">
                    <c:v>EMDE</c:v>
                  </c:pt>
                  <c:pt idx="3">
                    <c:v>AE</c:v>
                  </c:pt>
                  <c:pt idx="4">
                    <c:v>EMDE</c:v>
                  </c:pt>
                </c:lvl>
                <c:lvl>
                  <c:pt idx="0">
                    <c:v>Debt-to-GDP</c:v>
                  </c:pt>
                  <c:pt idx="2">
                    <c:v> </c:v>
                  </c:pt>
                  <c:pt idx="3">
                    <c:v>Expenditure</c:v>
                  </c:pt>
                </c:lvl>
              </c:multiLvlStrCache>
            </c:multiLvlStrRef>
          </c:cat>
          <c:val>
            <c:numRef>
              <c:f>'Figure 1.16'!$L$5:$P$5</c:f>
              <c:numCache>
                <c:formatCode>0.00</c:formatCode>
                <c:ptCount val="5"/>
                <c:pt idx="0">
                  <c:v>4.4558758735656738</c:v>
                </c:pt>
                <c:pt idx="1">
                  <c:v>6.361454963684082</c:v>
                </c:pt>
                <c:pt idx="3">
                  <c:v>0.99437451362609863</c:v>
                </c:pt>
                <c:pt idx="4">
                  <c:v>0.27372503280639648</c:v>
                </c:pt>
              </c:numCache>
            </c:numRef>
          </c:val>
          <c:extLst>
            <c:ext xmlns:c16="http://schemas.microsoft.com/office/drawing/2014/chart" uri="{C3380CC4-5D6E-409C-BE32-E72D297353CC}">
              <c16:uniqueId val="{00000004-7CC0-484A-A21E-AAF1E4731E0C}"/>
            </c:ext>
          </c:extLst>
        </c:ser>
        <c:dLbls>
          <c:showLegendKey val="0"/>
          <c:showVal val="0"/>
          <c:showCatName val="0"/>
          <c:showSerName val="0"/>
          <c:showPercent val="0"/>
          <c:showBubbleSize val="0"/>
        </c:dLbls>
        <c:gapWidth val="120"/>
        <c:overlap val="-27"/>
        <c:axId val="425989232"/>
        <c:axId val="425988752"/>
      </c:barChart>
      <c:catAx>
        <c:axId val="42598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ax val="9"/>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1.16'!$A$3</c:f>
              <c:strCache>
                <c:ptCount val="1"/>
                <c:pt idx="0">
                  <c:v>Horizon = 0</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6A13-4B30-BCB4-05D82706E12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6A13-4B30-BCB4-05D82706E121}"/>
              </c:ext>
            </c:extLst>
          </c:dPt>
          <c:errBars>
            <c:errBarType val="both"/>
            <c:errValType val="cust"/>
            <c:noEndCap val="0"/>
            <c:plus>
              <c:numRef>
                <c:f>'Figure 1.16'!$B$9:$F$9</c:f>
                <c:numCache>
                  <c:formatCode>General</c:formatCode>
                  <c:ptCount val="5"/>
                  <c:pt idx="0">
                    <c:v>0.43124079704284668</c:v>
                  </c:pt>
                  <c:pt idx="1">
                    <c:v>0.40232682228088379</c:v>
                  </c:pt>
                  <c:pt idx="3">
                    <c:v>0.11970806121826172</c:v>
                  </c:pt>
                  <c:pt idx="4">
                    <c:v>0.18305689096450806</c:v>
                  </c:pt>
                </c:numCache>
              </c:numRef>
            </c:plus>
            <c:minus>
              <c:numRef>
                <c:f>'Figure 1.16'!$B$12:$F$12</c:f>
                <c:numCache>
                  <c:formatCode>General</c:formatCode>
                  <c:ptCount val="5"/>
                  <c:pt idx="0">
                    <c:v>0.43124079704284668</c:v>
                  </c:pt>
                  <c:pt idx="1">
                    <c:v>0.40232694149017334</c:v>
                  </c:pt>
                  <c:pt idx="3">
                    <c:v>0.11970806121826172</c:v>
                  </c:pt>
                  <c:pt idx="4">
                    <c:v>0.18305689096450806</c:v>
                  </c:pt>
                </c:numCache>
              </c:numRef>
            </c:minus>
            <c:spPr>
              <a:noFill/>
              <a:ln w="12700" cap="flat" cmpd="sng" algn="ctr">
                <a:solidFill>
                  <a:schemeClr val="accent1">
                    <a:shade val="15000"/>
                  </a:schemeClr>
                </a:solidFill>
                <a:round/>
              </a:ln>
              <a:effectLst/>
            </c:spPr>
          </c:errBars>
          <c:cat>
            <c:multiLvlStrRef>
              <c:f>'Figure 1.16'!$B$2:$F$3</c:f>
              <c:multiLvlStrCache>
                <c:ptCount val="5"/>
                <c:lvl>
                  <c:pt idx="0">
                    <c:v>AE</c:v>
                  </c:pt>
                  <c:pt idx="1">
                    <c:v>EMDE</c:v>
                  </c:pt>
                  <c:pt idx="3">
                    <c:v>AE</c:v>
                  </c:pt>
                  <c:pt idx="4">
                    <c:v>EMDE</c:v>
                  </c:pt>
                </c:lvl>
                <c:lvl>
                  <c:pt idx="0">
                    <c:v>Debt-to-GDP</c:v>
                  </c:pt>
                  <c:pt idx="2">
                    <c:v> </c:v>
                  </c:pt>
                  <c:pt idx="3">
                    <c:v>Expenditure</c:v>
                  </c:pt>
                </c:lvl>
              </c:multiLvlStrCache>
            </c:multiLvlStrRef>
          </c:cat>
          <c:val>
            <c:numRef>
              <c:f>'Figure 1.16'!$B$5:$F$5</c:f>
              <c:numCache>
                <c:formatCode>0.00</c:formatCode>
                <c:ptCount val="5"/>
                <c:pt idx="0">
                  <c:v>2.6729328632354736</c:v>
                </c:pt>
                <c:pt idx="1">
                  <c:v>2.2038421630859375</c:v>
                </c:pt>
                <c:pt idx="3">
                  <c:v>1.1604961156845093</c:v>
                </c:pt>
                <c:pt idx="4">
                  <c:v>0.74176627397537231</c:v>
                </c:pt>
              </c:numCache>
            </c:numRef>
          </c:val>
          <c:extLst>
            <c:ext xmlns:c16="http://schemas.microsoft.com/office/drawing/2014/chart" uri="{C3380CC4-5D6E-409C-BE32-E72D297353CC}">
              <c16:uniqueId val="{00000004-6A13-4B30-BCB4-05D82706E121}"/>
            </c:ext>
          </c:extLst>
        </c:ser>
        <c:ser>
          <c:idx val="1"/>
          <c:order val="1"/>
          <c:tx>
            <c:strRef>
              <c:f>'Figure 1.16'!$K$3</c:f>
              <c:strCache>
                <c:ptCount val="1"/>
                <c:pt idx="0">
                  <c:v>Horizon = 4</c:v>
                </c:pt>
              </c:strCache>
            </c:strRef>
          </c:tx>
          <c:spPr>
            <a:solidFill>
              <a:schemeClr val="accent5"/>
            </a:solidFill>
            <a:ln>
              <a:noFill/>
            </a:ln>
            <a:effectLst/>
          </c:spPr>
          <c:invertIfNegative val="0"/>
          <c:errBars>
            <c:errBarType val="both"/>
            <c:errValType val="cust"/>
            <c:noEndCap val="0"/>
            <c:plus>
              <c:numRef>
                <c:f>'Figure 1.16'!$L$9:$P$9</c:f>
                <c:numCache>
                  <c:formatCode>General</c:formatCode>
                  <c:ptCount val="5"/>
                  <c:pt idx="0">
                    <c:v>1.1132574081420898</c:v>
                  </c:pt>
                  <c:pt idx="1">
                    <c:v>2.2557249069213867</c:v>
                  </c:pt>
                  <c:pt idx="3">
                    <c:v>0.29142022132873535</c:v>
                  </c:pt>
                  <c:pt idx="4">
                    <c:v>0.53234231472015381</c:v>
                  </c:pt>
                </c:numCache>
              </c:numRef>
            </c:plus>
            <c:minus>
              <c:numRef>
                <c:f>'Figure 1.16'!$L$12:$P$12</c:f>
                <c:numCache>
                  <c:formatCode>General</c:formatCode>
                  <c:ptCount val="5"/>
                  <c:pt idx="0">
                    <c:v>1.1132571697235107</c:v>
                  </c:pt>
                  <c:pt idx="1">
                    <c:v>2.2557244300842285</c:v>
                  </c:pt>
                  <c:pt idx="3">
                    <c:v>0.29142016172409058</c:v>
                  </c:pt>
                  <c:pt idx="4">
                    <c:v>0.53234228491783142</c:v>
                  </c:pt>
                </c:numCache>
              </c:numRef>
            </c:minus>
            <c:spPr>
              <a:noFill/>
              <a:ln w="9525" cap="flat" cmpd="sng" algn="ctr">
                <a:solidFill>
                  <a:schemeClr val="tx1"/>
                </a:solidFill>
                <a:round/>
              </a:ln>
              <a:effectLst/>
            </c:spPr>
          </c:errBars>
          <c:val>
            <c:numRef>
              <c:f>'Figure 1.16'!$L$5:$P$5</c:f>
              <c:numCache>
                <c:formatCode>0.00</c:formatCode>
                <c:ptCount val="5"/>
                <c:pt idx="0">
                  <c:v>4.4558758735656738</c:v>
                </c:pt>
                <c:pt idx="1">
                  <c:v>6.361454963684082</c:v>
                </c:pt>
                <c:pt idx="3">
                  <c:v>0.99437451362609863</c:v>
                </c:pt>
                <c:pt idx="4">
                  <c:v>0.27372503280639648</c:v>
                </c:pt>
              </c:numCache>
            </c:numRef>
          </c:val>
          <c:extLst>
            <c:ext xmlns:c16="http://schemas.microsoft.com/office/drawing/2014/chart" uri="{C3380CC4-5D6E-409C-BE32-E72D297353CC}">
              <c16:uniqueId val="{00000005-6A13-4B30-BCB4-05D82706E121}"/>
            </c:ext>
          </c:extLst>
        </c:ser>
        <c:dLbls>
          <c:showLegendKey val="0"/>
          <c:showVal val="0"/>
          <c:showCatName val="0"/>
          <c:showSerName val="0"/>
          <c:showPercent val="0"/>
          <c:showBubbleSize val="0"/>
        </c:dLbls>
        <c:gapWidth val="50"/>
        <c:overlap val="-25"/>
        <c:axId val="425989232"/>
        <c:axId val="425988752"/>
      </c:barChart>
      <c:catAx>
        <c:axId val="42598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legend>
      <c:legendPos val="t"/>
      <c:layout>
        <c:manualLayout>
          <c:xMode val="edge"/>
          <c:yMode val="edge"/>
          <c:x val="0.66348662299565497"/>
          <c:y val="4.3862141634214855E-2"/>
          <c:w val="0.24725644588544074"/>
          <c:h val="0.1561771678871352"/>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1.16'!$A$3</c:f>
              <c:strCache>
                <c:ptCount val="1"/>
                <c:pt idx="0">
                  <c:v>Horizon = 0</c:v>
                </c:pt>
              </c:strCache>
            </c:strRef>
          </c:tx>
          <c:spPr>
            <a:solidFill>
              <a:srgbClr val="005DA6"/>
            </a:solidFill>
            <a:ln>
              <a:noFill/>
            </a:ln>
            <a:effectLst/>
          </c:spPr>
          <c:invertIfNegative val="0"/>
          <c:dPt>
            <c:idx val="1"/>
            <c:invertIfNegative val="0"/>
            <c:bubble3D val="0"/>
            <c:spPr>
              <a:solidFill>
                <a:srgbClr val="005DA6"/>
              </a:solidFill>
              <a:ln>
                <a:noFill/>
              </a:ln>
              <a:effectLst/>
            </c:spPr>
            <c:extLst>
              <c:ext xmlns:c16="http://schemas.microsoft.com/office/drawing/2014/chart" uri="{C3380CC4-5D6E-409C-BE32-E72D297353CC}">
                <c16:uniqueId val="{00000001-B94C-480C-B9D2-0FDCBE1AEA7A}"/>
              </c:ext>
            </c:extLst>
          </c:dPt>
          <c:errBars>
            <c:errBarType val="both"/>
            <c:errValType val="cust"/>
            <c:noEndCap val="0"/>
            <c:plus>
              <c:numRef>
                <c:extLst>
                  <c:ext xmlns:c15="http://schemas.microsoft.com/office/drawing/2012/chart" uri="{02D57815-91ED-43cb-92C2-25804820EDAC}">
                    <c15:fullRef>
                      <c15:sqref>'Figure 1.16'!$B$9:$F$9</c15:sqref>
                    </c15:fullRef>
                  </c:ext>
                </c:extLst>
                <c:f>'Figure 1.16'!$B$9:$C$9</c:f>
                <c:numCache>
                  <c:formatCode>General</c:formatCode>
                  <c:ptCount val="2"/>
                  <c:pt idx="0">
                    <c:v>0.43124079704284668</c:v>
                  </c:pt>
                  <c:pt idx="1">
                    <c:v>0.40232682228088379</c:v>
                  </c:pt>
                </c:numCache>
              </c:numRef>
            </c:plus>
            <c:minus>
              <c:numRef>
                <c:extLst>
                  <c:ext xmlns:c15="http://schemas.microsoft.com/office/drawing/2012/chart" uri="{02D57815-91ED-43cb-92C2-25804820EDAC}">
                    <c15:fullRef>
                      <c15:sqref>'Figure 1.16'!$B$12:$F$12</c15:sqref>
                    </c15:fullRef>
                  </c:ext>
                </c:extLst>
                <c:f>'Figure 1.16'!$B$12:$C$12</c:f>
                <c:numCache>
                  <c:formatCode>General</c:formatCode>
                  <c:ptCount val="2"/>
                  <c:pt idx="0">
                    <c:v>0.43124079704284668</c:v>
                  </c:pt>
                  <c:pt idx="1">
                    <c:v>0.40232694149017334</c:v>
                  </c:pt>
                </c:numCache>
              </c:numRef>
            </c:minus>
            <c:spPr>
              <a:noFill/>
              <a:ln w="12700" cap="flat" cmpd="sng" algn="ctr">
                <a:solidFill>
                  <a:schemeClr val="accent1">
                    <a:shade val="15000"/>
                  </a:schemeClr>
                </a:solidFill>
                <a:round/>
              </a:ln>
              <a:effectLst/>
            </c:spPr>
          </c:errBars>
          <c:cat>
            <c:multiLvlStrRef>
              <c:extLst>
                <c:ext xmlns:c15="http://schemas.microsoft.com/office/drawing/2012/chart" uri="{02D57815-91ED-43cb-92C2-25804820EDAC}">
                  <c15:fullRef>
                    <c15:sqref>'Figure 1.16'!$B$2:$F$3</c15:sqref>
                  </c15:fullRef>
                </c:ext>
              </c:extLst>
              <c:f>'Figure 1.16'!$B$2:$F$3</c:f>
              <c:multiLvlStrCache>
                <c:ptCount val="2"/>
                <c:lvl>
                  <c:pt idx="0">
                    <c:v>AE</c:v>
                  </c:pt>
                  <c:pt idx="1">
                    <c:v>EMDE</c:v>
                  </c:pt>
                </c:lvl>
                <c:lvl>
                  <c:pt idx="0">
                    <c:v>Debt-to-GDP</c:v>
                  </c:pt>
                </c:lvl>
              </c:multiLvlStrCache>
            </c:multiLvlStrRef>
          </c:cat>
          <c:val>
            <c:numRef>
              <c:extLst>
                <c:ext xmlns:c15="http://schemas.microsoft.com/office/drawing/2012/chart" uri="{02D57815-91ED-43cb-92C2-25804820EDAC}">
                  <c15:fullRef>
                    <c15:sqref>'Figure 1.16'!$B$5:$F$5</c15:sqref>
                  </c15:fullRef>
                </c:ext>
              </c:extLst>
              <c:f>'Figure 1.16'!$B$5:$C$5</c:f>
              <c:numCache>
                <c:formatCode>0.00</c:formatCode>
                <c:ptCount val="2"/>
                <c:pt idx="0">
                  <c:v>2.6729328632354736</c:v>
                </c:pt>
                <c:pt idx="1">
                  <c:v>2.2038421630859375</c:v>
                </c:pt>
              </c:numCache>
            </c:numRef>
          </c:val>
          <c:extLst>
            <c:ext xmlns:c15="http://schemas.microsoft.com/office/drawing/2012/chart" uri="{02D57815-91ED-43cb-92C2-25804820EDAC}">
              <c15:categoryFilterExceptions>
                <c15:categoryFilterException>
                  <c15:sqref>'Figure 1.16'!$E$5</c15:sqref>
                  <c15:spPr xmlns:c15="http://schemas.microsoft.com/office/drawing/2012/chart">
                    <a:solidFill>
                      <a:srgbClr val="005DA6"/>
                    </a:solidFill>
                    <a:ln>
                      <a:noFill/>
                    </a:ln>
                    <a:effectLst/>
                  </c15:spPr>
                  <c15:invertIfNegative val="0"/>
                  <c15:bubble3D val="0"/>
                </c15:categoryFilterException>
              </c15:categoryFilterExceptions>
            </c:ext>
            <c:ext xmlns:c16="http://schemas.microsoft.com/office/drawing/2014/chart" uri="{C3380CC4-5D6E-409C-BE32-E72D297353CC}">
              <c16:uniqueId val="{00000002-B94C-480C-B9D2-0FDCBE1AEA7A}"/>
            </c:ext>
          </c:extLst>
        </c:ser>
        <c:ser>
          <c:idx val="1"/>
          <c:order val="1"/>
          <c:tx>
            <c:strRef>
              <c:f>'Figure 1.16'!$K$3</c:f>
              <c:strCache>
                <c:ptCount val="1"/>
                <c:pt idx="0">
                  <c:v>Horizon = 4</c:v>
                </c:pt>
              </c:strCache>
            </c:strRef>
          </c:tx>
          <c:spPr>
            <a:solidFill>
              <a:srgbClr val="6A4A85"/>
            </a:solidFill>
            <a:ln>
              <a:noFill/>
            </a:ln>
            <a:effectLst/>
          </c:spPr>
          <c:invertIfNegative val="0"/>
          <c:errBars>
            <c:errBarType val="both"/>
            <c:errValType val="cust"/>
            <c:noEndCap val="0"/>
            <c:plus>
              <c:numRef>
                <c:extLst>
                  <c:ext xmlns:c15="http://schemas.microsoft.com/office/drawing/2012/chart" uri="{02D57815-91ED-43cb-92C2-25804820EDAC}">
                    <c15:fullRef>
                      <c15:sqref>'Figure 1.16'!$L$9:$P$9</c15:sqref>
                    </c15:fullRef>
                  </c:ext>
                </c:extLst>
                <c:f>'Figure 1.16'!$L$9:$M$9</c:f>
                <c:numCache>
                  <c:formatCode>General</c:formatCode>
                  <c:ptCount val="2"/>
                  <c:pt idx="0">
                    <c:v>1.1132574081420898</c:v>
                  </c:pt>
                  <c:pt idx="1">
                    <c:v>2.2557249069213867</c:v>
                  </c:pt>
                </c:numCache>
              </c:numRef>
            </c:plus>
            <c:minus>
              <c:numRef>
                <c:extLst>
                  <c:ext xmlns:c15="http://schemas.microsoft.com/office/drawing/2012/chart" uri="{02D57815-91ED-43cb-92C2-25804820EDAC}">
                    <c15:fullRef>
                      <c15:sqref>'Figure 1.16'!$L$12:$P$12</c15:sqref>
                    </c15:fullRef>
                  </c:ext>
                </c:extLst>
                <c:f>'Figure 1.16'!$L$12:$M$12</c:f>
                <c:numCache>
                  <c:formatCode>General</c:formatCode>
                  <c:ptCount val="2"/>
                  <c:pt idx="0">
                    <c:v>1.1132571697235107</c:v>
                  </c:pt>
                  <c:pt idx="1">
                    <c:v>2.2557244300842285</c:v>
                  </c:pt>
                </c:numCache>
              </c:numRef>
            </c:minus>
            <c:spPr>
              <a:noFill/>
              <a:ln w="9525" cap="flat" cmpd="sng" algn="ctr">
                <a:solidFill>
                  <a:schemeClr val="tx1"/>
                </a:solidFill>
                <a:round/>
              </a:ln>
              <a:effectLst/>
            </c:spPr>
          </c:errBars>
          <c:cat>
            <c:strLit>
              <c:ptCount val="2"/>
              <c:pt idx="0">
                <c:v>Debt-to-GDP AE</c:v>
              </c:pt>
              <c:pt idx="1">
                <c:v>Debt-to-GDP EMDE</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1.16'!$L$5:$P$5</c15:sqref>
                  </c15:fullRef>
                </c:ext>
              </c:extLst>
              <c:f>'Figure 1.16'!$L$5:$M$5</c:f>
              <c:numCache>
                <c:formatCode>0.00</c:formatCode>
                <c:ptCount val="2"/>
                <c:pt idx="0">
                  <c:v>4.4558758735656738</c:v>
                </c:pt>
                <c:pt idx="1">
                  <c:v>6.361454963684082</c:v>
                </c:pt>
              </c:numCache>
            </c:numRef>
          </c:val>
          <c:extLst>
            <c:ext xmlns:c16="http://schemas.microsoft.com/office/drawing/2014/chart" uri="{C3380CC4-5D6E-409C-BE32-E72D297353CC}">
              <c16:uniqueId val="{00000003-B94C-480C-B9D2-0FDCBE1AEA7A}"/>
            </c:ext>
          </c:extLst>
        </c:ser>
        <c:dLbls>
          <c:showLegendKey val="0"/>
          <c:showVal val="0"/>
          <c:showCatName val="0"/>
          <c:showSerName val="0"/>
          <c:showPercent val="0"/>
          <c:showBubbleSize val="0"/>
        </c:dLbls>
        <c:gapWidth val="50"/>
        <c:overlap val="-25"/>
        <c:axId val="425989232"/>
        <c:axId val="425988752"/>
      </c:barChart>
      <c:catAx>
        <c:axId val="42598923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legend>
      <c:legendPos val="t"/>
      <c:layout>
        <c:manualLayout>
          <c:xMode val="edge"/>
          <c:yMode val="edge"/>
          <c:x val="0.13107939632545929"/>
          <c:y val="1.1962402263876779E-2"/>
          <c:w val="0.36299722951297753"/>
          <c:h val="0.13623983078067392"/>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1.16'!$A$3</c:f>
              <c:strCache>
                <c:ptCount val="1"/>
                <c:pt idx="0">
                  <c:v>Horizon = 0</c:v>
                </c:pt>
              </c:strCache>
            </c:strRef>
          </c:tx>
          <c:spPr>
            <a:solidFill>
              <a:srgbClr val="005DA6"/>
            </a:solidFill>
            <a:ln>
              <a:noFill/>
            </a:ln>
            <a:effectLst/>
          </c:spPr>
          <c:invertIfNegative val="0"/>
          <c:dPt>
            <c:idx val="0"/>
            <c:invertIfNegative val="0"/>
            <c:bubble3D val="0"/>
            <c:spPr>
              <a:solidFill>
                <a:srgbClr val="005DA6"/>
              </a:solidFill>
              <a:ln>
                <a:noFill/>
              </a:ln>
              <a:effectLst/>
            </c:spPr>
            <c:extLst>
              <c:ext xmlns:c16="http://schemas.microsoft.com/office/drawing/2014/chart" uri="{C3380CC4-5D6E-409C-BE32-E72D297353CC}">
                <c16:uniqueId val="{00000001-8236-453B-9873-431464714E8F}"/>
              </c:ext>
            </c:extLst>
          </c:dPt>
          <c:errBars>
            <c:errBarType val="both"/>
            <c:errValType val="cust"/>
            <c:noEndCap val="0"/>
            <c:plus>
              <c:numRef>
                <c:extLst>
                  <c:ext xmlns:c15="http://schemas.microsoft.com/office/drawing/2012/chart" uri="{02D57815-91ED-43cb-92C2-25804820EDAC}">
                    <c15:fullRef>
                      <c15:sqref>'Figure 1.16'!$B$9:$F$9</c15:sqref>
                    </c15:fullRef>
                  </c:ext>
                </c:extLst>
                <c:f>'Figure 1.16'!$E$9:$F$9</c:f>
                <c:numCache>
                  <c:formatCode>General</c:formatCode>
                  <c:ptCount val="2"/>
                  <c:pt idx="0">
                    <c:v>0.11970806121826172</c:v>
                  </c:pt>
                  <c:pt idx="1">
                    <c:v>0.18305689096450806</c:v>
                  </c:pt>
                </c:numCache>
              </c:numRef>
            </c:plus>
            <c:minus>
              <c:numRef>
                <c:extLst>
                  <c:ext xmlns:c15="http://schemas.microsoft.com/office/drawing/2012/chart" uri="{02D57815-91ED-43cb-92C2-25804820EDAC}">
                    <c15:fullRef>
                      <c15:sqref>'Figure 1.16'!$B$12:$F$12</c15:sqref>
                    </c15:fullRef>
                  </c:ext>
                </c:extLst>
                <c:f>'Figure 1.16'!$E$12:$F$12</c:f>
                <c:numCache>
                  <c:formatCode>General</c:formatCode>
                  <c:ptCount val="2"/>
                  <c:pt idx="0">
                    <c:v>0.11970806121826172</c:v>
                  </c:pt>
                  <c:pt idx="1">
                    <c:v>0.18305689096450806</c:v>
                  </c:pt>
                </c:numCache>
              </c:numRef>
            </c:minus>
            <c:spPr>
              <a:noFill/>
              <a:ln w="12700" cap="flat" cmpd="sng" algn="ctr">
                <a:solidFill>
                  <a:schemeClr val="accent1">
                    <a:shade val="15000"/>
                  </a:schemeClr>
                </a:solidFill>
                <a:round/>
              </a:ln>
              <a:effectLst/>
            </c:spPr>
          </c:errBars>
          <c:cat>
            <c:multiLvlStrRef>
              <c:extLst>
                <c:ext xmlns:c15="http://schemas.microsoft.com/office/drawing/2012/chart" uri="{02D57815-91ED-43cb-92C2-25804820EDAC}">
                  <c15:fullRef>
                    <c15:sqref>'Figure 1.16'!$B$2:$F$3</c15:sqref>
                  </c15:fullRef>
                </c:ext>
              </c:extLst>
              <c:f>'Figure 1.16'!$E$2:$F$3</c:f>
              <c:multiLvlStrCache>
                <c:ptCount val="2"/>
                <c:lvl>
                  <c:pt idx="0">
                    <c:v>AE</c:v>
                  </c:pt>
                  <c:pt idx="1">
                    <c:v>EMDE</c:v>
                  </c:pt>
                </c:lvl>
                <c:lvl>
                  <c:pt idx="0">
                    <c:v>Expenditure</c:v>
                  </c:pt>
                </c:lvl>
              </c:multiLvlStrCache>
            </c:multiLvlStrRef>
          </c:cat>
          <c:val>
            <c:numRef>
              <c:extLst>
                <c:ext xmlns:c15="http://schemas.microsoft.com/office/drawing/2012/chart" uri="{02D57815-91ED-43cb-92C2-25804820EDAC}">
                  <c15:fullRef>
                    <c15:sqref>'Figure 1.16'!$B$5:$F$5</c15:sqref>
                  </c15:fullRef>
                </c:ext>
              </c:extLst>
              <c:f>'Figure 1.16'!$E$5:$F$5</c:f>
              <c:numCache>
                <c:formatCode>0.00</c:formatCode>
                <c:ptCount val="2"/>
                <c:pt idx="0">
                  <c:v>1.1604961156845093</c:v>
                </c:pt>
                <c:pt idx="1">
                  <c:v>0.74176627397537231</c:v>
                </c:pt>
              </c:numCache>
            </c:numRef>
          </c:val>
          <c:extLst>
            <c:ext xmlns:c16="http://schemas.microsoft.com/office/drawing/2014/chart" uri="{C3380CC4-5D6E-409C-BE32-E72D297353CC}">
              <c16:uniqueId val="{00000002-8236-453B-9873-431464714E8F}"/>
            </c:ext>
          </c:extLst>
        </c:ser>
        <c:ser>
          <c:idx val="1"/>
          <c:order val="1"/>
          <c:tx>
            <c:strRef>
              <c:f>'Figure 1.16'!$K$3</c:f>
              <c:strCache>
                <c:ptCount val="1"/>
                <c:pt idx="0">
                  <c:v>Horizon = 4</c:v>
                </c:pt>
              </c:strCache>
            </c:strRef>
          </c:tx>
          <c:spPr>
            <a:solidFill>
              <a:srgbClr val="6A4A85"/>
            </a:solidFill>
            <a:ln>
              <a:noFill/>
            </a:ln>
            <a:effectLst/>
          </c:spPr>
          <c:invertIfNegative val="0"/>
          <c:errBars>
            <c:errBarType val="both"/>
            <c:errValType val="cust"/>
            <c:noEndCap val="0"/>
            <c:plus>
              <c:numRef>
                <c:extLst>
                  <c:ext xmlns:c15="http://schemas.microsoft.com/office/drawing/2012/chart" uri="{02D57815-91ED-43cb-92C2-25804820EDAC}">
                    <c15:fullRef>
                      <c15:sqref>'Figure 1.16'!$L$9:$P$9</c15:sqref>
                    </c15:fullRef>
                  </c:ext>
                </c:extLst>
                <c:f>'Figure 1.16'!$O$9:$P$9</c:f>
                <c:numCache>
                  <c:formatCode>General</c:formatCode>
                  <c:ptCount val="2"/>
                  <c:pt idx="0">
                    <c:v>0.29142022132873535</c:v>
                  </c:pt>
                  <c:pt idx="1">
                    <c:v>0.53234231472015381</c:v>
                  </c:pt>
                </c:numCache>
              </c:numRef>
            </c:plus>
            <c:minus>
              <c:numRef>
                <c:extLst>
                  <c:ext xmlns:c15="http://schemas.microsoft.com/office/drawing/2012/chart" uri="{02D57815-91ED-43cb-92C2-25804820EDAC}">
                    <c15:fullRef>
                      <c15:sqref>'Figure 1.16'!$L$12:$P$12</c15:sqref>
                    </c15:fullRef>
                  </c:ext>
                </c:extLst>
                <c:f>'Figure 1.16'!$O$12:$P$12</c:f>
                <c:numCache>
                  <c:formatCode>General</c:formatCode>
                  <c:ptCount val="2"/>
                  <c:pt idx="0">
                    <c:v>0.29142016172409058</c:v>
                  </c:pt>
                  <c:pt idx="1">
                    <c:v>0.53234228491783142</c:v>
                  </c:pt>
                </c:numCache>
              </c:numRef>
            </c:minus>
            <c:spPr>
              <a:noFill/>
              <a:ln w="9525" cap="flat" cmpd="sng" algn="ctr">
                <a:solidFill>
                  <a:schemeClr val="tx1"/>
                </a:solidFill>
                <a:round/>
              </a:ln>
              <a:effectLst/>
            </c:spPr>
          </c:errBars>
          <c:cat>
            <c:strLit>
              <c:ptCount val="2"/>
              <c:pt idx="0">
                <c:v>Expenditure AE</c:v>
              </c:pt>
              <c:pt idx="1">
                <c:v>Expenditure EMDE</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1.16'!$L$5:$P$5</c15:sqref>
                  </c15:fullRef>
                </c:ext>
              </c:extLst>
              <c:f>'Figure 1.16'!$O$5:$P$5</c:f>
              <c:numCache>
                <c:formatCode>0.00</c:formatCode>
                <c:ptCount val="2"/>
                <c:pt idx="0">
                  <c:v>0.99437451362609863</c:v>
                </c:pt>
                <c:pt idx="1">
                  <c:v>0.27372503280639648</c:v>
                </c:pt>
              </c:numCache>
            </c:numRef>
          </c:val>
          <c:extLst>
            <c:ext xmlns:c16="http://schemas.microsoft.com/office/drawing/2014/chart" uri="{C3380CC4-5D6E-409C-BE32-E72D297353CC}">
              <c16:uniqueId val="{00000003-8236-453B-9873-431464714E8F}"/>
            </c:ext>
          </c:extLst>
        </c:ser>
        <c:dLbls>
          <c:showLegendKey val="0"/>
          <c:showVal val="0"/>
          <c:showCatName val="0"/>
          <c:showSerName val="0"/>
          <c:showPercent val="0"/>
          <c:showBubbleSize val="0"/>
        </c:dLbls>
        <c:gapWidth val="50"/>
        <c:overlap val="-25"/>
        <c:axId val="425989232"/>
        <c:axId val="425988752"/>
      </c:barChart>
      <c:catAx>
        <c:axId val="42598923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1.16'!$A$3</c:f>
              <c:strCache>
                <c:ptCount val="1"/>
                <c:pt idx="0">
                  <c:v>Horizon = 0</c:v>
                </c:pt>
              </c:strCache>
            </c:strRef>
          </c:tx>
          <c:spPr>
            <a:solidFill>
              <a:srgbClr val="005DA6"/>
            </a:solidFill>
            <a:ln>
              <a:noFill/>
            </a:ln>
            <a:effectLst/>
          </c:spPr>
          <c:invertIfNegative val="0"/>
          <c:errBars>
            <c:errBarType val="both"/>
            <c:errValType val="cust"/>
            <c:noEndCap val="0"/>
            <c:plus>
              <c:numRef>
                <c:extLst>
                  <c:ext xmlns:c15="http://schemas.microsoft.com/office/drawing/2012/chart" uri="{02D57815-91ED-43cb-92C2-25804820EDAC}">
                    <c15:fullRef>
                      <c15:sqref>'Figure 1.16'!$B$9:$I$9</c15:sqref>
                    </c15:fullRef>
                  </c:ext>
                </c:extLst>
                <c:f>'Figure 1.16'!$H$9:$I$9</c:f>
                <c:numCache>
                  <c:formatCode>General</c:formatCode>
                  <c:ptCount val="2"/>
                  <c:pt idx="0">
                    <c:v>7.0320847444236279E-2</c:v>
                  </c:pt>
                  <c:pt idx="1">
                    <c:v>0.11286458000540733</c:v>
                  </c:pt>
                </c:numCache>
              </c:numRef>
            </c:plus>
            <c:minus>
              <c:numRef>
                <c:extLst>
                  <c:ext xmlns:c15="http://schemas.microsoft.com/office/drawing/2012/chart" uri="{02D57815-91ED-43cb-92C2-25804820EDAC}">
                    <c15:fullRef>
                      <c15:sqref>'Figure 1.16'!$B$12:$I$12</c15:sqref>
                    </c15:fullRef>
                  </c:ext>
                </c:extLst>
                <c:f>'Figure 1.16'!$H$12:$I$12</c:f>
                <c:numCache>
                  <c:formatCode>General</c:formatCode>
                  <c:ptCount val="2"/>
                  <c:pt idx="0">
                    <c:v>7.0320844650268555E-2</c:v>
                  </c:pt>
                  <c:pt idx="1">
                    <c:v>0.11286456882953644</c:v>
                  </c:pt>
                </c:numCache>
              </c:numRef>
            </c:minus>
            <c:spPr>
              <a:noFill/>
              <a:ln w="12700" cap="flat" cmpd="sng" algn="ctr">
                <a:solidFill>
                  <a:schemeClr val="accent1">
                    <a:shade val="15000"/>
                  </a:schemeClr>
                </a:solidFill>
                <a:round/>
              </a:ln>
              <a:effectLst/>
            </c:spPr>
          </c:errBars>
          <c:cat>
            <c:multiLvlStrRef>
              <c:extLst>
                <c:ext xmlns:c15="http://schemas.microsoft.com/office/drawing/2012/chart" uri="{02D57815-91ED-43cb-92C2-25804820EDAC}">
                  <c15:fullRef>
                    <c15:sqref>'Figure 1.16'!$B$2:$I$3</c15:sqref>
                  </c15:fullRef>
                </c:ext>
              </c:extLst>
              <c:f>'Figure 1.16'!$H$2:$I$3</c:f>
              <c:multiLvlStrCache>
                <c:ptCount val="2"/>
                <c:lvl>
                  <c:pt idx="0">
                    <c:v>AE</c:v>
                  </c:pt>
                  <c:pt idx="1">
                    <c:v>EMDE</c:v>
                  </c:pt>
                </c:lvl>
                <c:lvl>
                  <c:pt idx="0">
                    <c:v>Revenue</c:v>
                  </c:pt>
                </c:lvl>
              </c:multiLvlStrCache>
            </c:multiLvlStrRef>
          </c:cat>
          <c:val>
            <c:numRef>
              <c:extLst>
                <c:ext xmlns:c15="http://schemas.microsoft.com/office/drawing/2012/chart" uri="{02D57815-91ED-43cb-92C2-25804820EDAC}">
                  <c15:fullRef>
                    <c15:sqref>'Figure 1.16'!$B$5:$I$5</c15:sqref>
                  </c15:fullRef>
                </c:ext>
              </c:extLst>
              <c:f>'Figure 1.16'!$H$5:$I$5</c:f>
              <c:numCache>
                <c:formatCode>0.00</c:formatCode>
                <c:ptCount val="2"/>
                <c:pt idx="0">
                  <c:v>-8.4404334425926208E-2</c:v>
                </c:pt>
                <c:pt idx="1">
                  <c:v>-0.17077420651912689</c:v>
                </c:pt>
              </c:numCache>
            </c:numRef>
          </c:val>
          <c:extLst>
            <c:ext xmlns:c15="http://schemas.microsoft.com/office/drawing/2012/chart" uri="{02D57815-91ED-43cb-92C2-25804820EDAC}">
              <c15:categoryFilterExceptions>
                <c15:categoryFilterException>
                  <c15:sqref>'Figure 1.16'!$E$5</c15:sqref>
                  <c15:spPr xmlns:c15="http://schemas.microsoft.com/office/drawing/2012/chart">
                    <a:solidFill>
                      <a:srgbClr val="005DA6"/>
                    </a:solidFill>
                    <a:ln>
                      <a:noFill/>
                    </a:ln>
                    <a:effectLst/>
                  </c15:spPr>
                  <c15:invertIfNegative val="0"/>
                  <c15:bubble3D val="0"/>
                </c15:categoryFilterException>
              </c15:categoryFilterExceptions>
            </c:ext>
            <c:ext xmlns:c16="http://schemas.microsoft.com/office/drawing/2014/chart" uri="{C3380CC4-5D6E-409C-BE32-E72D297353CC}">
              <c16:uniqueId val="{00000000-CBA9-4115-88EB-890DBD379674}"/>
            </c:ext>
          </c:extLst>
        </c:ser>
        <c:ser>
          <c:idx val="1"/>
          <c:order val="1"/>
          <c:tx>
            <c:strRef>
              <c:f>'Figure 1.16'!$K$3</c:f>
              <c:strCache>
                <c:ptCount val="1"/>
                <c:pt idx="0">
                  <c:v>Horizon = 4</c:v>
                </c:pt>
              </c:strCache>
            </c:strRef>
          </c:tx>
          <c:spPr>
            <a:solidFill>
              <a:srgbClr val="6A4A85"/>
            </a:solidFill>
            <a:ln>
              <a:noFill/>
            </a:ln>
            <a:effectLst/>
          </c:spPr>
          <c:invertIfNegative val="0"/>
          <c:errBars>
            <c:errBarType val="both"/>
            <c:errValType val="cust"/>
            <c:noEndCap val="0"/>
            <c:plus>
              <c:numRef>
                <c:extLst>
                  <c:ext xmlns:c15="http://schemas.microsoft.com/office/drawing/2012/chart" uri="{02D57815-91ED-43cb-92C2-25804820EDAC}">
                    <c15:fullRef>
                      <c15:sqref>'Figure 1.16'!$L$9:$S$9</c15:sqref>
                    </c15:fullRef>
                  </c:ext>
                </c:extLst>
                <c:f>'Figure 1.16'!$R$9:$S$9</c:f>
                <c:numCache>
                  <c:formatCode>General</c:formatCode>
                  <c:ptCount val="2"/>
                  <c:pt idx="0">
                    <c:v>0.19825033470988274</c:v>
                  </c:pt>
                  <c:pt idx="1">
                    <c:v>0.48954370617866516</c:v>
                  </c:pt>
                </c:numCache>
              </c:numRef>
            </c:plus>
            <c:minus>
              <c:numRef>
                <c:extLst>
                  <c:ext xmlns:c15="http://schemas.microsoft.com/office/drawing/2012/chart" uri="{02D57815-91ED-43cb-92C2-25804820EDAC}">
                    <c15:fullRef>
                      <c15:sqref>'Figure 1.16'!$L$12:$S$12</c15:sqref>
                    </c15:fullRef>
                  </c:ext>
                </c:extLst>
                <c:f>'Figure 1.16'!$R$12:$S$12</c:f>
                <c:numCache>
                  <c:formatCode>General</c:formatCode>
                  <c:ptCount val="2"/>
                  <c:pt idx="0">
                    <c:v>0.19825032725930214</c:v>
                  </c:pt>
                  <c:pt idx="1">
                    <c:v>0.48954370617866516</c:v>
                  </c:pt>
                </c:numCache>
              </c:numRef>
            </c:minus>
            <c:spPr>
              <a:noFill/>
              <a:ln w="9525" cap="flat" cmpd="sng" algn="ctr">
                <a:solidFill>
                  <a:schemeClr val="tx1"/>
                </a:solidFill>
                <a:round/>
              </a:ln>
              <a:effectLst/>
            </c:spPr>
          </c:errBars>
          <c:cat>
            <c:multiLvlStrRef>
              <c:extLst>
                <c:ext xmlns:c15="http://schemas.microsoft.com/office/drawing/2012/chart" uri="{02D57815-91ED-43cb-92C2-25804820EDAC}">
                  <c15:fullRef>
                    <c15:sqref>'Figure 1.16'!$B$2:$I$3</c15:sqref>
                  </c15:fullRef>
                </c:ext>
              </c:extLst>
              <c:f>'Figure 1.16'!$H$2:$I$3</c:f>
              <c:multiLvlStrCache>
                <c:ptCount val="2"/>
                <c:lvl>
                  <c:pt idx="0">
                    <c:v>AE</c:v>
                  </c:pt>
                  <c:pt idx="1">
                    <c:v>EMDE</c:v>
                  </c:pt>
                </c:lvl>
                <c:lvl>
                  <c:pt idx="0">
                    <c:v>Revenue</c:v>
                  </c:pt>
                </c:lvl>
              </c:multiLvlStrCache>
            </c:multiLvlStrRef>
          </c:cat>
          <c:val>
            <c:numRef>
              <c:extLst>
                <c:ext xmlns:c15="http://schemas.microsoft.com/office/drawing/2012/chart" uri="{02D57815-91ED-43cb-92C2-25804820EDAC}">
                  <c15:fullRef>
                    <c15:sqref>'Figure 1.16'!$L$5:$S$5</c15:sqref>
                  </c15:fullRef>
                </c:ext>
              </c:extLst>
              <c:f>'Figure 1.16'!$R$5:$S$5</c:f>
              <c:numCache>
                <c:formatCode>0.00</c:formatCode>
                <c:ptCount val="2"/>
                <c:pt idx="0">
                  <c:v>4.7421354800462723E-2</c:v>
                </c:pt>
                <c:pt idx="1">
                  <c:v>7.4892610311508179E-2</c:v>
                </c:pt>
              </c:numCache>
            </c:numRef>
          </c:val>
          <c:extLst>
            <c:ext xmlns:c16="http://schemas.microsoft.com/office/drawing/2014/chart" uri="{C3380CC4-5D6E-409C-BE32-E72D297353CC}">
              <c16:uniqueId val="{00000001-CBA9-4115-88EB-890DBD379674}"/>
            </c:ext>
          </c:extLst>
        </c:ser>
        <c:dLbls>
          <c:showLegendKey val="0"/>
          <c:showVal val="0"/>
          <c:showCatName val="0"/>
          <c:showSerName val="0"/>
          <c:showPercent val="0"/>
          <c:showBubbleSize val="0"/>
        </c:dLbls>
        <c:gapWidth val="50"/>
        <c:overlap val="-25"/>
        <c:axId val="425989232"/>
        <c:axId val="425988752"/>
      </c:barChart>
      <c:catAx>
        <c:axId val="425989232"/>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8752"/>
        <c:crosses val="autoZero"/>
        <c:auto val="1"/>
        <c:lblAlgn val="ctr"/>
        <c:lblOffset val="100"/>
        <c:noMultiLvlLbl val="0"/>
      </c:catAx>
      <c:valAx>
        <c:axId val="42598875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59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1.17'!$D$2</c:f>
              <c:strCache>
                <c:ptCount val="1"/>
                <c:pt idx="0">
                  <c:v>Lower 95</c:v>
                </c:pt>
              </c:strCache>
            </c:strRef>
          </c:tx>
          <c:spPr>
            <a:noFill/>
            <a:ln>
              <a:noFill/>
              <a:prstDash val="sysDash"/>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1.17'!$D$3:$D$15</c:f>
              <c:numCache>
                <c:formatCode>General</c:formatCode>
                <c:ptCount val="13"/>
                <c:pt idx="0">
                  <c:v>0</c:v>
                </c:pt>
                <c:pt idx="1">
                  <c:v>-5.9370468420626441</c:v>
                </c:pt>
                <c:pt idx="2">
                  <c:v>19.920633308973621</c:v>
                </c:pt>
                <c:pt idx="3">
                  <c:v>22.620591624594699</c:v>
                </c:pt>
                <c:pt idx="4">
                  <c:v>16.518945559983315</c:v>
                </c:pt>
                <c:pt idx="5">
                  <c:v>10.164299022005208</c:v>
                </c:pt>
                <c:pt idx="6">
                  <c:v>4.3272701278869121</c:v>
                </c:pt>
                <c:pt idx="7">
                  <c:v>0.50515558389037951</c:v>
                </c:pt>
                <c:pt idx="8">
                  <c:v>-1.564848201853521</c:v>
                </c:pt>
                <c:pt idx="9">
                  <c:v>-3.2959699454310578</c:v>
                </c:pt>
                <c:pt idx="10">
                  <c:v>-4.0947379213307995</c:v>
                </c:pt>
                <c:pt idx="11">
                  <c:v>-4.6904065409955118</c:v>
                </c:pt>
                <c:pt idx="12">
                  <c:v>-4.8885650433754453</c:v>
                </c:pt>
              </c:numCache>
            </c:numRef>
          </c:val>
          <c:extLst>
            <c:ext xmlns:c16="http://schemas.microsoft.com/office/drawing/2014/chart" uri="{C3380CC4-5D6E-409C-BE32-E72D297353CC}">
              <c16:uniqueId val="{00000000-C3B4-48BC-9FF2-5F0C923C0231}"/>
            </c:ext>
          </c:extLst>
        </c:ser>
        <c:ser>
          <c:idx val="4"/>
          <c:order val="4"/>
          <c:tx>
            <c:strRef>
              <c:f>'Figure 1.17'!$F$2</c:f>
              <c:strCache>
                <c:ptCount val="1"/>
                <c:pt idx="0">
                  <c:v>range</c:v>
                </c:pt>
              </c:strCache>
            </c:strRef>
          </c:tx>
          <c:spPr>
            <a:solidFill>
              <a:schemeClr val="bg1">
                <a:lumMod val="75000"/>
              </a:schemeClr>
            </a:solidFill>
            <a:ln>
              <a:noFill/>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1.17'!$F$3:$F$15</c:f>
              <c:numCache>
                <c:formatCode>General</c:formatCode>
                <c:ptCount val="13"/>
                <c:pt idx="0">
                  <c:v>0</c:v>
                </c:pt>
                <c:pt idx="1">
                  <c:v>30.585716004191667</c:v>
                </c:pt>
                <c:pt idx="2">
                  <c:v>28.953821726657445</c:v>
                </c:pt>
                <c:pt idx="3">
                  <c:v>24.83037673801606</c:v>
                </c:pt>
                <c:pt idx="4">
                  <c:v>23.268368657156749</c:v>
                </c:pt>
                <c:pt idx="5">
                  <c:v>21.193821165452093</c:v>
                </c:pt>
                <c:pt idx="6">
                  <c:v>20.680787231005866</c:v>
                </c:pt>
                <c:pt idx="7">
                  <c:v>19.315743653947017</c:v>
                </c:pt>
                <c:pt idx="8">
                  <c:v>18.391058958768973</c:v>
                </c:pt>
                <c:pt idx="9">
                  <c:v>17.405089595914188</c:v>
                </c:pt>
                <c:pt idx="10">
                  <c:v>16.090278212416745</c:v>
                </c:pt>
                <c:pt idx="11">
                  <c:v>15.384856168240223</c:v>
                </c:pt>
                <c:pt idx="12">
                  <c:v>14.50744652116933</c:v>
                </c:pt>
              </c:numCache>
            </c:numRef>
          </c:val>
          <c:extLst>
            <c:ext xmlns:c16="http://schemas.microsoft.com/office/drawing/2014/chart" uri="{C3380CC4-5D6E-409C-BE32-E72D297353CC}">
              <c16:uniqueId val="{00000001-C3B4-48BC-9FF2-5F0C923C0231}"/>
            </c:ext>
          </c:extLst>
        </c:ser>
        <c:dLbls>
          <c:showLegendKey val="0"/>
          <c:showVal val="0"/>
          <c:showCatName val="0"/>
          <c:showSerName val="0"/>
          <c:showPercent val="0"/>
          <c:showBubbleSize val="0"/>
        </c:dLbls>
        <c:axId val="1460305344"/>
        <c:axId val="1460304384"/>
        <c:extLst>
          <c:ext xmlns:c15="http://schemas.microsoft.com/office/drawing/2012/chart" uri="{02D57815-91ED-43cb-92C2-25804820EDAC}">
            <c15:filteredAreaSeries>
              <c15:ser>
                <c:idx val="0"/>
                <c:order val="0"/>
                <c:tx>
                  <c:strRef>
                    <c:extLst>
                      <c:ext uri="{02D57815-91ED-43cb-92C2-25804820EDAC}">
                        <c15:formulaRef>
                          <c15:sqref>'Figure 1.17'!$B$2</c15:sqref>
                        </c15:formulaRef>
                      </c:ext>
                    </c:extLst>
                    <c:strCache>
                      <c:ptCount val="1"/>
                      <c:pt idx="0">
                        <c:v>Zero</c:v>
                      </c:pt>
                    </c:strCache>
                  </c:strRef>
                </c:tx>
                <c:spPr>
                  <a:solidFill>
                    <a:schemeClr val="accent1"/>
                  </a:solidFill>
                  <a:ln w="25400">
                    <a:solidFill>
                      <a:schemeClr val="tx1"/>
                    </a:solidFill>
                    <a:prstDash val="sysDot"/>
                  </a:ln>
                  <a:effectLst/>
                </c:spPr>
                <c:cat>
                  <c:numRef>
                    <c:extLst>
                      <c:ext uri="{02D57815-91ED-43cb-92C2-25804820EDAC}">
                        <c15:formulaRef>
                          <c15:sqref>'Figure 1.17'!$A$3:$A$15</c15:sqref>
                        </c15:formulaRef>
                      </c:ext>
                    </c:extLst>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extLst>
                      <c:ext uri="{02D57815-91ED-43cb-92C2-25804820EDAC}">
                        <c15:formulaRef>
                          <c15:sqref>'Figure 1.17'!$B$3:$B$15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C3B4-48BC-9FF2-5F0C923C0231}"/>
                  </c:ext>
                </c:extLst>
              </c15:ser>
            </c15:filteredAreaSeries>
          </c:ext>
        </c:extLst>
      </c:areaChart>
      <c:lineChart>
        <c:grouping val="standard"/>
        <c:varyColors val="0"/>
        <c:ser>
          <c:idx val="1"/>
          <c:order val="1"/>
          <c:tx>
            <c:strRef>
              <c:f>'Figure 1.17'!$C$2</c:f>
              <c:strCache>
                <c:ptCount val="1"/>
                <c:pt idx="0">
                  <c:v>Median</c:v>
                </c:pt>
              </c:strCache>
            </c:strRef>
          </c:tx>
          <c:spPr>
            <a:ln w="28575" cap="rnd">
              <a:solidFill>
                <a:schemeClr val="accent1"/>
              </a:solidFill>
              <a:round/>
            </a:ln>
            <a:effectLst/>
          </c:spPr>
          <c:marker>
            <c:symbol val="none"/>
          </c:marker>
          <c:cat>
            <c:numLit>
              <c:formatCode>General</c:formatCode>
              <c:ptCount val="6"/>
              <c:pt idx="0">
                <c:v>-1</c:v>
              </c:pt>
              <c:pt idx="1">
                <c:v>0</c:v>
              </c:pt>
              <c:pt idx="2">
                <c:v>1</c:v>
              </c:pt>
              <c:pt idx="3">
                <c:v>2</c:v>
              </c:pt>
              <c:pt idx="4">
                <c:v>3</c:v>
              </c:pt>
              <c:pt idx="5">
                <c:v>4</c:v>
              </c:pt>
            </c:numLit>
          </c:cat>
          <c:val>
            <c:numRef>
              <c:f>'Figure 1.17'!$C$3:$C$15</c:f>
              <c:numCache>
                <c:formatCode>General</c:formatCode>
                <c:ptCount val="13"/>
                <c:pt idx="0">
                  <c:v>0</c:v>
                </c:pt>
                <c:pt idx="1">
                  <c:v>9.6928502975515212</c:v>
                </c:pt>
                <c:pt idx="2">
                  <c:v>34.64678897794979</c:v>
                </c:pt>
                <c:pt idx="3">
                  <c:v>34.26377790409132</c:v>
                </c:pt>
                <c:pt idx="4">
                  <c:v>27.067454318794514</c:v>
                </c:pt>
                <c:pt idx="5">
                  <c:v>19.199069557312903</c:v>
                </c:pt>
                <c:pt idx="6">
                  <c:v>13.4071141426985</c:v>
                </c:pt>
                <c:pt idx="7">
                  <c:v>8.8063935125550774</c:v>
                </c:pt>
                <c:pt idx="8">
                  <c:v>6.1562663140901508</c:v>
                </c:pt>
                <c:pt idx="9">
                  <c:v>4.5048569111185861</c:v>
                </c:pt>
                <c:pt idx="10">
                  <c:v>3.3107279696227421</c:v>
                </c:pt>
                <c:pt idx="11">
                  <c:v>2.6675430124574864</c:v>
                </c:pt>
                <c:pt idx="12">
                  <c:v>2.1804576903812025</c:v>
                </c:pt>
              </c:numCache>
            </c:numRef>
          </c:val>
          <c:smooth val="0"/>
          <c:extLst>
            <c:ext xmlns:c16="http://schemas.microsoft.com/office/drawing/2014/chart" uri="{C3380CC4-5D6E-409C-BE32-E72D297353CC}">
              <c16:uniqueId val="{00000002-C3B4-48BC-9FF2-5F0C923C0231}"/>
            </c:ext>
          </c:extLst>
        </c:ser>
        <c:ser>
          <c:idx val="3"/>
          <c:order val="3"/>
          <c:tx>
            <c:strRef>
              <c:f>'Figure 1.17'!$E$2</c:f>
              <c:strCache>
                <c:ptCount val="1"/>
                <c:pt idx="0">
                  <c:v>Upper 95</c:v>
                </c:pt>
              </c:strCache>
            </c:strRef>
          </c:tx>
          <c:spPr>
            <a:ln w="28575" cap="rnd">
              <a:noFill/>
              <a:prstDash val="sysDash"/>
              <a:round/>
            </a:ln>
            <a:effectLst/>
          </c:spPr>
          <c:marker>
            <c:symbol val="none"/>
          </c:marker>
          <c:cat>
            <c:numLit>
              <c:formatCode>General</c:formatCode>
              <c:ptCount val="6"/>
              <c:pt idx="0">
                <c:v>-1</c:v>
              </c:pt>
              <c:pt idx="1">
                <c:v>0</c:v>
              </c:pt>
              <c:pt idx="2">
                <c:v>1</c:v>
              </c:pt>
              <c:pt idx="3">
                <c:v>2</c:v>
              </c:pt>
              <c:pt idx="4">
                <c:v>3</c:v>
              </c:pt>
              <c:pt idx="5">
                <c:v>4</c:v>
              </c:pt>
            </c:numLit>
          </c:cat>
          <c:val>
            <c:numRef>
              <c:f>'Figure 1.17'!$E$3:$E$15</c:f>
              <c:numCache>
                <c:formatCode>General</c:formatCode>
                <c:ptCount val="13"/>
                <c:pt idx="0">
                  <c:v>0</c:v>
                </c:pt>
                <c:pt idx="1">
                  <c:v>24.648669162129025</c:v>
                </c:pt>
                <c:pt idx="2">
                  <c:v>48.874455035631065</c:v>
                </c:pt>
                <c:pt idx="3">
                  <c:v>47.450968362610759</c:v>
                </c:pt>
                <c:pt idx="4">
                  <c:v>39.787314217140064</c:v>
                </c:pt>
                <c:pt idx="5">
                  <c:v>31.358120187457299</c:v>
                </c:pt>
                <c:pt idx="6">
                  <c:v>25.008057358892778</c:v>
                </c:pt>
                <c:pt idx="7">
                  <c:v>19.820899237837395</c:v>
                </c:pt>
                <c:pt idx="8">
                  <c:v>16.826210756915451</c:v>
                </c:pt>
                <c:pt idx="9">
                  <c:v>14.10911965048313</c:v>
                </c:pt>
                <c:pt idx="10">
                  <c:v>11.995540291085947</c:v>
                </c:pt>
                <c:pt idx="11">
                  <c:v>10.694449627244712</c:v>
                </c:pt>
                <c:pt idx="12">
                  <c:v>9.6188814777938845</c:v>
                </c:pt>
              </c:numCache>
            </c:numRef>
          </c:val>
          <c:smooth val="0"/>
          <c:extLst>
            <c:ext xmlns:c16="http://schemas.microsoft.com/office/drawing/2014/chart" uri="{C3380CC4-5D6E-409C-BE32-E72D297353CC}">
              <c16:uniqueId val="{00000003-C3B4-48BC-9FF2-5F0C923C0231}"/>
            </c:ext>
          </c:extLst>
        </c:ser>
        <c:dLbls>
          <c:showLegendKey val="0"/>
          <c:showVal val="0"/>
          <c:showCatName val="0"/>
          <c:showSerName val="0"/>
          <c:showPercent val="0"/>
          <c:showBubbleSize val="0"/>
        </c:dLbls>
        <c:marker val="1"/>
        <c:smooth val="0"/>
        <c:axId val="1460305344"/>
        <c:axId val="1460304384"/>
      </c:lineChart>
      <c:catAx>
        <c:axId val="1460305344"/>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Months after spike in US financial volatility</a:t>
                </a:r>
              </a:p>
            </c:rich>
          </c:tx>
          <c:layout>
            <c:manualLayout>
              <c:xMode val="edge"/>
              <c:yMode val="edge"/>
              <c:x val="0.14175207302626994"/>
              <c:y val="0.9292127531209873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1"/>
        <c:lblAlgn val="ctr"/>
        <c:lblOffset val="100"/>
        <c:noMultiLvlLbl val="0"/>
      </c:catAx>
      <c:valAx>
        <c:axId val="1460304384"/>
        <c:scaling>
          <c:orientation val="minMax"/>
          <c:max val="50"/>
          <c:min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midCat"/>
      </c:valAx>
      <c:spPr>
        <a:noFill/>
        <a:ln>
          <a:noFill/>
        </a:ln>
        <a:effectLst/>
      </c:spPr>
    </c:plotArea>
    <c:legend>
      <c:legendPos val="r"/>
      <c:legendEntry>
        <c:idx val="0"/>
        <c:delete val="1"/>
      </c:legendEntry>
      <c:legendEntry>
        <c:idx val="1"/>
        <c:delete val="1"/>
      </c:legendEntry>
      <c:legendEntry>
        <c:idx val="3"/>
        <c:delete val="1"/>
      </c:legendEntry>
      <c:layout>
        <c:manualLayout>
          <c:xMode val="edge"/>
          <c:yMode val="edge"/>
          <c:x val="0.59339558218939459"/>
          <c:y val="0.13659174233869092"/>
          <c:w val="0.28775000000000001"/>
          <c:h val="0.21572615923009625"/>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1.17'!$D$18</c:f>
              <c:strCache>
                <c:ptCount val="1"/>
                <c:pt idx="0">
                  <c:v>Lower 95</c:v>
                </c:pt>
              </c:strCache>
            </c:strRef>
          </c:tx>
          <c:spPr>
            <a:solidFill>
              <a:schemeClr val="bg1"/>
            </a:solidFill>
            <a:ln w="25400">
              <a:noFill/>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1.17'!$D$19:$D$31</c:f>
              <c:numCache>
                <c:formatCode>General</c:formatCode>
                <c:ptCount val="13"/>
                <c:pt idx="0">
                  <c:v>0</c:v>
                </c:pt>
                <c:pt idx="1">
                  <c:v>-2.679390260729329</c:v>
                </c:pt>
                <c:pt idx="2">
                  <c:v>-6.4099533447105745</c:v>
                </c:pt>
                <c:pt idx="3">
                  <c:v>-9.6567909732011117</c:v>
                </c:pt>
                <c:pt idx="4">
                  <c:v>-11.57443478524722</c:v>
                </c:pt>
                <c:pt idx="5">
                  <c:v>-12.423513421863492</c:v>
                </c:pt>
                <c:pt idx="6">
                  <c:v>-12.456107918828108</c:v>
                </c:pt>
                <c:pt idx="7">
                  <c:v>-12.192885936656024</c:v>
                </c:pt>
                <c:pt idx="8">
                  <c:v>-11.642743808106646</c:v>
                </c:pt>
                <c:pt idx="9">
                  <c:v>-11.09223908012477</c:v>
                </c:pt>
                <c:pt idx="10">
                  <c:v>-10.645779862582625</c:v>
                </c:pt>
                <c:pt idx="11">
                  <c:v>-10.161427001712957</c:v>
                </c:pt>
                <c:pt idx="12">
                  <c:v>-9.6943069595496159</c:v>
                </c:pt>
              </c:numCache>
            </c:numRef>
          </c:val>
          <c:extLst>
            <c:ext xmlns:c16="http://schemas.microsoft.com/office/drawing/2014/chart" uri="{C3380CC4-5D6E-409C-BE32-E72D297353CC}">
              <c16:uniqueId val="{00000000-7D6E-4584-ABB6-F599ADBA4536}"/>
            </c:ext>
          </c:extLst>
        </c:ser>
        <c:ser>
          <c:idx val="4"/>
          <c:order val="4"/>
          <c:tx>
            <c:strRef>
              <c:f>'Figure 1.17'!$F$18</c:f>
              <c:strCache>
                <c:ptCount val="1"/>
                <c:pt idx="0">
                  <c:v>range</c:v>
                </c:pt>
              </c:strCache>
            </c:strRef>
          </c:tx>
          <c:spPr>
            <a:solidFill>
              <a:schemeClr val="bg1">
                <a:lumMod val="65000"/>
              </a:schemeClr>
            </a:solidFill>
            <a:ln w="25400">
              <a:noFill/>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1.17'!$F$19:$F$31</c:f>
              <c:numCache>
                <c:formatCode>General</c:formatCode>
                <c:ptCount val="13"/>
                <c:pt idx="0">
                  <c:v>0</c:v>
                </c:pt>
                <c:pt idx="1">
                  <c:v>2.254754804357463</c:v>
                </c:pt>
                <c:pt idx="2">
                  <c:v>3.4641499340248791</c:v>
                </c:pt>
                <c:pt idx="3">
                  <c:v>4.8360156940635788</c:v>
                </c:pt>
                <c:pt idx="4">
                  <c:v>6.1067105438601095</c:v>
                </c:pt>
                <c:pt idx="5">
                  <c:v>7.0364516954053666</c:v>
                </c:pt>
                <c:pt idx="6">
                  <c:v>7.8049443678331736</c:v>
                </c:pt>
                <c:pt idx="7">
                  <c:v>8.3075704999299003</c:v>
                </c:pt>
                <c:pt idx="8">
                  <c:v>8.4115076512964695</c:v>
                </c:pt>
                <c:pt idx="9">
                  <c:v>8.3945135493167395</c:v>
                </c:pt>
                <c:pt idx="10">
                  <c:v>8.407476133412306</c:v>
                </c:pt>
                <c:pt idx="11">
                  <c:v>8.4417018579255672</c:v>
                </c:pt>
                <c:pt idx="12">
                  <c:v>8.3193511579310009</c:v>
                </c:pt>
              </c:numCache>
            </c:numRef>
          </c:val>
          <c:extLst>
            <c:ext xmlns:c16="http://schemas.microsoft.com/office/drawing/2014/chart" uri="{C3380CC4-5D6E-409C-BE32-E72D297353CC}">
              <c16:uniqueId val="{00000001-7D6E-4584-ABB6-F599ADBA4536}"/>
            </c:ext>
          </c:extLst>
        </c:ser>
        <c:dLbls>
          <c:showLegendKey val="0"/>
          <c:showVal val="0"/>
          <c:showCatName val="0"/>
          <c:showSerName val="0"/>
          <c:showPercent val="0"/>
          <c:showBubbleSize val="0"/>
        </c:dLbls>
        <c:axId val="1460305344"/>
        <c:axId val="1460304384"/>
        <c:extLst>
          <c:ext xmlns:c15="http://schemas.microsoft.com/office/drawing/2012/chart" uri="{02D57815-91ED-43cb-92C2-25804820EDAC}">
            <c15:filteredAreaSeries>
              <c15:ser>
                <c:idx val="0"/>
                <c:order val="0"/>
                <c:tx>
                  <c:strRef>
                    <c:extLst>
                      <c:ext uri="{02D57815-91ED-43cb-92C2-25804820EDAC}">
                        <c15:formulaRef>
                          <c15:sqref>'Figure 1.17'!$B$18</c15:sqref>
                        </c15:formulaRef>
                      </c:ext>
                    </c:extLst>
                    <c:strCache>
                      <c:ptCount val="1"/>
                      <c:pt idx="0">
                        <c:v>Zero</c:v>
                      </c:pt>
                    </c:strCache>
                  </c:strRef>
                </c:tx>
                <c:spPr>
                  <a:solidFill>
                    <a:schemeClr val="accent1"/>
                  </a:solidFill>
                  <a:ln w="25400">
                    <a:noFill/>
                  </a:ln>
                  <a:effectLst/>
                </c:spPr>
                <c:cat>
                  <c:numRef>
                    <c:extLst>
                      <c:ext uri="{02D57815-91ED-43cb-92C2-25804820EDAC}">
                        <c15:formulaRef>
                          <c15:sqref>'Figure 1.17'!$A$3:$A$15</c15:sqref>
                        </c15:formulaRef>
                      </c:ext>
                    </c:extLst>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extLst>
                      <c:ext uri="{02D57815-91ED-43cb-92C2-25804820EDAC}">
                        <c15:formulaRef>
                          <c15:sqref>'Figure 1.17'!$B$19:$B$31</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D6E-4584-ABB6-F599ADBA4536}"/>
                  </c:ext>
                </c:extLst>
              </c15:ser>
            </c15:filteredAreaSeries>
          </c:ext>
        </c:extLst>
      </c:areaChart>
      <c:lineChart>
        <c:grouping val="standard"/>
        <c:varyColors val="0"/>
        <c:ser>
          <c:idx val="1"/>
          <c:order val="1"/>
          <c:tx>
            <c:strRef>
              <c:f>'Figure 1.17'!$C$18</c:f>
              <c:strCache>
                <c:ptCount val="1"/>
                <c:pt idx="0">
                  <c:v>Median</c:v>
                </c:pt>
              </c:strCache>
            </c:strRef>
          </c:tx>
          <c:spPr>
            <a:ln w="28575" cap="rnd">
              <a:solidFill>
                <a:schemeClr val="accent1"/>
              </a:solidFill>
              <a:round/>
            </a:ln>
            <a:effectLst/>
          </c:spPr>
          <c:marker>
            <c:symbol val="none"/>
          </c:marker>
          <c:cat>
            <c:numLit>
              <c:formatCode>General</c:formatCode>
              <c:ptCount val="6"/>
              <c:pt idx="0">
                <c:v>-1</c:v>
              </c:pt>
              <c:pt idx="1">
                <c:v>0</c:v>
              </c:pt>
              <c:pt idx="2">
                <c:v>1</c:v>
              </c:pt>
              <c:pt idx="3">
                <c:v>2</c:v>
              </c:pt>
              <c:pt idx="4">
                <c:v>3</c:v>
              </c:pt>
              <c:pt idx="5">
                <c:v>4</c:v>
              </c:pt>
            </c:numLit>
          </c:cat>
          <c:val>
            <c:numRef>
              <c:f>'Figure 1.17'!$C$19:$C$31</c:f>
              <c:numCache>
                <c:formatCode>General</c:formatCode>
                <c:ptCount val="13"/>
                <c:pt idx="0">
                  <c:v>0</c:v>
                </c:pt>
                <c:pt idx="1">
                  <c:v>-1.6091428554787195</c:v>
                </c:pt>
                <c:pt idx="2">
                  <c:v>-4.6618621699120517</c:v>
                </c:pt>
                <c:pt idx="3">
                  <c:v>-7.0951540547858185</c:v>
                </c:pt>
                <c:pt idx="4">
                  <c:v>-8.2474339944356192</c:v>
                </c:pt>
                <c:pt idx="5">
                  <c:v>-8.4149724502929111</c:v>
                </c:pt>
                <c:pt idx="6">
                  <c:v>-8.043938443031097</c:v>
                </c:pt>
                <c:pt idx="7">
                  <c:v>-7.5083314973319313</c:v>
                </c:pt>
                <c:pt idx="8">
                  <c:v>-6.9089303578587247</c:v>
                </c:pt>
                <c:pt idx="9">
                  <c:v>-6.3444661072417778</c:v>
                </c:pt>
                <c:pt idx="10">
                  <c:v>-5.8346807805541525</c:v>
                </c:pt>
                <c:pt idx="11">
                  <c:v>-5.3347476088370058</c:v>
                </c:pt>
                <c:pt idx="12">
                  <c:v>-4.9200526580281894</c:v>
                </c:pt>
              </c:numCache>
            </c:numRef>
          </c:val>
          <c:smooth val="0"/>
          <c:extLst>
            <c:ext xmlns:c16="http://schemas.microsoft.com/office/drawing/2014/chart" uri="{C3380CC4-5D6E-409C-BE32-E72D297353CC}">
              <c16:uniqueId val="{00000002-7D6E-4584-ABB6-F599ADBA4536}"/>
            </c:ext>
          </c:extLst>
        </c:ser>
        <c:ser>
          <c:idx val="3"/>
          <c:order val="3"/>
          <c:tx>
            <c:strRef>
              <c:f>'Figure 1.17'!$E$18</c:f>
              <c:strCache>
                <c:ptCount val="1"/>
                <c:pt idx="0">
                  <c:v>Upper 95</c:v>
                </c:pt>
              </c:strCache>
            </c:strRef>
          </c:tx>
          <c:spPr>
            <a:ln w="28575" cap="rnd">
              <a:noFill/>
              <a:round/>
            </a:ln>
            <a:effectLst/>
          </c:spPr>
          <c:marker>
            <c:symbol val="none"/>
          </c:marker>
          <c:cat>
            <c:numLit>
              <c:formatCode>General</c:formatCode>
              <c:ptCount val="6"/>
              <c:pt idx="0">
                <c:v>-1</c:v>
              </c:pt>
              <c:pt idx="1">
                <c:v>0</c:v>
              </c:pt>
              <c:pt idx="2">
                <c:v>1</c:v>
              </c:pt>
              <c:pt idx="3">
                <c:v>2</c:v>
              </c:pt>
              <c:pt idx="4">
                <c:v>3</c:v>
              </c:pt>
              <c:pt idx="5">
                <c:v>4</c:v>
              </c:pt>
            </c:numLit>
          </c:cat>
          <c:val>
            <c:numRef>
              <c:f>'Figure 1.17'!$E$19:$E$31</c:f>
              <c:numCache>
                <c:formatCode>General</c:formatCode>
                <c:ptCount val="13"/>
                <c:pt idx="0">
                  <c:v>0</c:v>
                </c:pt>
                <c:pt idx="1">
                  <c:v>-0.42463545637186595</c:v>
                </c:pt>
                <c:pt idx="2">
                  <c:v>-2.9458034106856954</c:v>
                </c:pt>
                <c:pt idx="3">
                  <c:v>-4.8207752791375329</c:v>
                </c:pt>
                <c:pt idx="4">
                  <c:v>-5.4677242413871108</c:v>
                </c:pt>
                <c:pt idx="5">
                  <c:v>-5.3870617264581249</c:v>
                </c:pt>
                <c:pt idx="6">
                  <c:v>-4.6511635509949345</c:v>
                </c:pt>
                <c:pt idx="7">
                  <c:v>-3.8853154367261236</c:v>
                </c:pt>
                <c:pt idx="8">
                  <c:v>-3.2312361568101768</c:v>
                </c:pt>
                <c:pt idx="9">
                  <c:v>-2.6977255308080306</c:v>
                </c:pt>
                <c:pt idx="10">
                  <c:v>-2.2383037291703198</c:v>
                </c:pt>
                <c:pt idx="11">
                  <c:v>-1.7197251437873902</c:v>
                </c:pt>
                <c:pt idx="12">
                  <c:v>-1.3749558016186152</c:v>
                </c:pt>
              </c:numCache>
            </c:numRef>
          </c:val>
          <c:smooth val="0"/>
          <c:extLst>
            <c:ext xmlns:c16="http://schemas.microsoft.com/office/drawing/2014/chart" uri="{C3380CC4-5D6E-409C-BE32-E72D297353CC}">
              <c16:uniqueId val="{00000003-7D6E-4584-ABB6-F599ADBA4536}"/>
            </c:ext>
          </c:extLst>
        </c:ser>
        <c:dLbls>
          <c:showLegendKey val="0"/>
          <c:showVal val="0"/>
          <c:showCatName val="0"/>
          <c:showSerName val="0"/>
          <c:showPercent val="0"/>
          <c:showBubbleSize val="0"/>
        </c:dLbls>
        <c:marker val="1"/>
        <c:smooth val="0"/>
        <c:axId val="1460305344"/>
        <c:axId val="1460304384"/>
      </c:lineChart>
      <c:catAx>
        <c:axId val="1460305344"/>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Months after spike in US financial volatility</a:t>
                </a:r>
              </a:p>
            </c:rich>
          </c:tx>
          <c:layout>
            <c:manualLayout>
              <c:xMode val="edge"/>
              <c:yMode val="edge"/>
              <c:x val="0.14175207302626994"/>
              <c:y val="0.9292127531209873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1"/>
        <c:lblAlgn val="ctr"/>
        <c:lblOffset val="100"/>
        <c:noMultiLvlLbl val="0"/>
      </c:catAx>
      <c:valAx>
        <c:axId val="14603043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midCat"/>
        <c:majorUnit val="10"/>
      </c:valAx>
      <c:spPr>
        <a:noFill/>
        <a:ln>
          <a:noFill/>
        </a:ln>
        <a:effectLst/>
      </c:spPr>
    </c:plotArea>
    <c:legend>
      <c:legendPos val="r"/>
      <c:legendEntry>
        <c:idx val="0"/>
        <c:delete val="1"/>
      </c:legendEntry>
      <c:legendEntry>
        <c:idx val="1"/>
        <c:delete val="1"/>
      </c:legendEntry>
      <c:legendEntry>
        <c:idx val="3"/>
        <c:delete val="1"/>
      </c:legendEntry>
      <c:layout>
        <c:manualLayout>
          <c:xMode val="edge"/>
          <c:yMode val="edge"/>
          <c:x val="0.28897080342833248"/>
          <c:y val="5.0147734480144798E-2"/>
          <c:w val="0.28775000000000001"/>
          <c:h val="0.21572615923009625"/>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1.17'!$O$2</c:f>
              <c:strCache>
                <c:ptCount val="1"/>
                <c:pt idx="0">
                  <c:v>Lower 95</c:v>
                </c:pt>
              </c:strCache>
            </c:strRef>
          </c:tx>
          <c:spPr>
            <a:solidFill>
              <a:schemeClr val="bg1"/>
            </a:solidFill>
            <a:ln w="25400">
              <a:noFill/>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1.17'!$O$3:$O$15</c:f>
              <c:numCache>
                <c:formatCode>General</c:formatCode>
                <c:ptCount val="13"/>
                <c:pt idx="0">
                  <c:v>0</c:v>
                </c:pt>
                <c:pt idx="1">
                  <c:v>0.16567610662847918</c:v>
                </c:pt>
                <c:pt idx="2">
                  <c:v>8.1721703245951147</c:v>
                </c:pt>
                <c:pt idx="3">
                  <c:v>13.717365879142948</c:v>
                </c:pt>
                <c:pt idx="4">
                  <c:v>14.755451256237189</c:v>
                </c:pt>
                <c:pt idx="5">
                  <c:v>13.280393760990119</c:v>
                </c:pt>
                <c:pt idx="6">
                  <c:v>10.907767924033896</c:v>
                </c:pt>
                <c:pt idx="7">
                  <c:v>8.4157230129606564</c:v>
                </c:pt>
                <c:pt idx="8">
                  <c:v>5.9851194550152806</c:v>
                </c:pt>
                <c:pt idx="9">
                  <c:v>4.4010825389202743</c:v>
                </c:pt>
                <c:pt idx="10">
                  <c:v>3.0693219093071344</c:v>
                </c:pt>
                <c:pt idx="11">
                  <c:v>2.1594632445950097</c:v>
                </c:pt>
                <c:pt idx="12">
                  <c:v>1.5452736467552632</c:v>
                </c:pt>
              </c:numCache>
            </c:numRef>
          </c:val>
          <c:extLst>
            <c:ext xmlns:c16="http://schemas.microsoft.com/office/drawing/2014/chart" uri="{C3380CC4-5D6E-409C-BE32-E72D297353CC}">
              <c16:uniqueId val="{00000000-FD9E-4976-8397-E421BA819799}"/>
            </c:ext>
          </c:extLst>
        </c:ser>
        <c:ser>
          <c:idx val="4"/>
          <c:order val="4"/>
          <c:tx>
            <c:strRef>
              <c:f>'Figure 1.17'!$Q$2</c:f>
              <c:strCache>
                <c:ptCount val="1"/>
                <c:pt idx="0">
                  <c:v>range</c:v>
                </c:pt>
              </c:strCache>
            </c:strRef>
          </c:tx>
          <c:spPr>
            <a:solidFill>
              <a:schemeClr val="bg1">
                <a:lumMod val="65000"/>
              </a:schemeClr>
            </a:solidFill>
            <a:ln w="25400">
              <a:noFill/>
            </a:ln>
            <a:effectLst/>
          </c:spPr>
          <c:cat>
            <c:numRef>
              <c:f>'Figure 1.17'!$A$3:$A$15</c:f>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f>'Figure 1.17'!$Q$3:$Q$15</c:f>
              <c:numCache>
                <c:formatCode>General</c:formatCode>
                <c:ptCount val="13"/>
                <c:pt idx="0">
                  <c:v>0</c:v>
                </c:pt>
                <c:pt idx="1">
                  <c:v>8.0283511689269229</c:v>
                </c:pt>
                <c:pt idx="2">
                  <c:v>9.8949824850572909</c:v>
                </c:pt>
                <c:pt idx="3">
                  <c:v>11.773616764890159</c:v>
                </c:pt>
                <c:pt idx="4">
                  <c:v>13.183993048656342</c:v>
                </c:pt>
                <c:pt idx="5">
                  <c:v>14.129825710467298</c:v>
                </c:pt>
                <c:pt idx="6">
                  <c:v>14.216607096264179</c:v>
                </c:pt>
                <c:pt idx="7">
                  <c:v>14.155739018760494</c:v>
                </c:pt>
                <c:pt idx="8">
                  <c:v>13.957047580996132</c:v>
                </c:pt>
                <c:pt idx="9">
                  <c:v>13.523508093728655</c:v>
                </c:pt>
                <c:pt idx="10">
                  <c:v>13.415609866051561</c:v>
                </c:pt>
                <c:pt idx="11">
                  <c:v>13.270067666599411</c:v>
                </c:pt>
                <c:pt idx="12">
                  <c:v>13.148081106150604</c:v>
                </c:pt>
              </c:numCache>
            </c:numRef>
          </c:val>
          <c:extLst>
            <c:ext xmlns:c16="http://schemas.microsoft.com/office/drawing/2014/chart" uri="{C3380CC4-5D6E-409C-BE32-E72D297353CC}">
              <c16:uniqueId val="{00000001-FD9E-4976-8397-E421BA819799}"/>
            </c:ext>
          </c:extLst>
        </c:ser>
        <c:dLbls>
          <c:showLegendKey val="0"/>
          <c:showVal val="0"/>
          <c:showCatName val="0"/>
          <c:showSerName val="0"/>
          <c:showPercent val="0"/>
          <c:showBubbleSize val="0"/>
        </c:dLbls>
        <c:axId val="1460305344"/>
        <c:axId val="1460304384"/>
        <c:extLst>
          <c:ext xmlns:c15="http://schemas.microsoft.com/office/drawing/2012/chart" uri="{02D57815-91ED-43cb-92C2-25804820EDAC}">
            <c15:filteredAreaSeries>
              <c15:ser>
                <c:idx val="0"/>
                <c:order val="0"/>
                <c:tx>
                  <c:strRef>
                    <c:extLst>
                      <c:ext uri="{02D57815-91ED-43cb-92C2-25804820EDAC}">
                        <c15:formulaRef>
                          <c15:sqref>'Figure 1.17'!$M$2</c15:sqref>
                        </c15:formulaRef>
                      </c:ext>
                    </c:extLst>
                    <c:strCache>
                      <c:ptCount val="1"/>
                      <c:pt idx="0">
                        <c:v>Zero</c:v>
                      </c:pt>
                    </c:strCache>
                  </c:strRef>
                </c:tx>
                <c:spPr>
                  <a:solidFill>
                    <a:schemeClr val="accent1"/>
                  </a:solidFill>
                  <a:ln w="25400">
                    <a:noFill/>
                  </a:ln>
                  <a:effectLst/>
                </c:spPr>
                <c:cat>
                  <c:numRef>
                    <c:extLst>
                      <c:ext uri="{02D57815-91ED-43cb-92C2-25804820EDAC}">
                        <c15:formulaRef>
                          <c15:sqref>'Figure 1.17'!$A$3:$A$15</c15:sqref>
                        </c15:formulaRef>
                      </c:ext>
                    </c:extLst>
                    <c:numCache>
                      <c:formatCode>General</c:formatCode>
                      <c:ptCount val="13"/>
                      <c:pt idx="0">
                        <c:v>-1</c:v>
                      </c:pt>
                      <c:pt idx="1">
                        <c:v>0</c:v>
                      </c:pt>
                      <c:pt idx="2">
                        <c:v>1</c:v>
                      </c:pt>
                      <c:pt idx="3">
                        <c:v>2</c:v>
                      </c:pt>
                      <c:pt idx="4">
                        <c:v>3</c:v>
                      </c:pt>
                      <c:pt idx="5">
                        <c:v>4</c:v>
                      </c:pt>
                      <c:pt idx="6">
                        <c:v>5</c:v>
                      </c:pt>
                      <c:pt idx="7">
                        <c:v>6</c:v>
                      </c:pt>
                      <c:pt idx="8">
                        <c:v>7</c:v>
                      </c:pt>
                      <c:pt idx="9">
                        <c:v>8</c:v>
                      </c:pt>
                      <c:pt idx="10">
                        <c:v>9</c:v>
                      </c:pt>
                      <c:pt idx="11">
                        <c:v>10</c:v>
                      </c:pt>
                      <c:pt idx="12">
                        <c:v>11</c:v>
                      </c:pt>
                    </c:numCache>
                  </c:numRef>
                </c:cat>
                <c:val>
                  <c:numRef>
                    <c:extLst>
                      <c:ext uri="{02D57815-91ED-43cb-92C2-25804820EDAC}">
                        <c15:formulaRef>
                          <c15:sqref>'Figure 1.17'!$M$3:$M$15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FD9E-4976-8397-E421BA819799}"/>
                  </c:ext>
                </c:extLst>
              </c15:ser>
            </c15:filteredAreaSeries>
          </c:ext>
        </c:extLst>
      </c:areaChart>
      <c:lineChart>
        <c:grouping val="standard"/>
        <c:varyColors val="0"/>
        <c:ser>
          <c:idx val="1"/>
          <c:order val="1"/>
          <c:tx>
            <c:strRef>
              <c:f>'Figure 1.17'!$N$2</c:f>
              <c:strCache>
                <c:ptCount val="1"/>
                <c:pt idx="0">
                  <c:v>Median</c:v>
                </c:pt>
              </c:strCache>
            </c:strRef>
          </c:tx>
          <c:spPr>
            <a:ln w="28575" cap="rnd">
              <a:solidFill>
                <a:schemeClr val="accent1"/>
              </a:solidFill>
              <a:round/>
            </a:ln>
            <a:effectLst/>
          </c:spPr>
          <c:marker>
            <c:symbol val="none"/>
          </c:marker>
          <c:cat>
            <c:numLit>
              <c:formatCode>General</c:formatCode>
              <c:ptCount val="6"/>
              <c:pt idx="0">
                <c:v>-1</c:v>
              </c:pt>
              <c:pt idx="1">
                <c:v>0</c:v>
              </c:pt>
              <c:pt idx="2">
                <c:v>1</c:v>
              </c:pt>
              <c:pt idx="3">
                <c:v>2</c:v>
              </c:pt>
              <c:pt idx="4">
                <c:v>3</c:v>
              </c:pt>
              <c:pt idx="5">
                <c:v>4</c:v>
              </c:pt>
            </c:numLit>
          </c:cat>
          <c:val>
            <c:numRef>
              <c:f>'Figure 1.17'!$N$3:$N$15</c:f>
              <c:numCache>
                <c:formatCode>General</c:formatCode>
                <c:ptCount val="13"/>
                <c:pt idx="0">
                  <c:v>0</c:v>
                </c:pt>
                <c:pt idx="1">
                  <c:v>4.188505266662375</c:v>
                </c:pt>
                <c:pt idx="2">
                  <c:v>13.442771820900823</c:v>
                </c:pt>
                <c:pt idx="3">
                  <c:v>19.748512535173059</c:v>
                </c:pt>
                <c:pt idx="4">
                  <c:v>20.735996015372351</c:v>
                </c:pt>
                <c:pt idx="5">
                  <c:v>19.03397402342317</c:v>
                </c:pt>
                <c:pt idx="6">
                  <c:v>16.598718679764787</c:v>
                </c:pt>
                <c:pt idx="7">
                  <c:v>13.956047048297114</c:v>
                </c:pt>
                <c:pt idx="8">
                  <c:v>11.544872285042102</c:v>
                </c:pt>
                <c:pt idx="9">
                  <c:v>9.8105876161729046</c:v>
                </c:pt>
                <c:pt idx="10">
                  <c:v>8.4536973062110405</c:v>
                </c:pt>
                <c:pt idx="11">
                  <c:v>7.3024988892991738</c:v>
                </c:pt>
                <c:pt idx="12">
                  <c:v>6.4751841787025892</c:v>
                </c:pt>
              </c:numCache>
            </c:numRef>
          </c:val>
          <c:smooth val="0"/>
          <c:extLst>
            <c:ext xmlns:c16="http://schemas.microsoft.com/office/drawing/2014/chart" uri="{C3380CC4-5D6E-409C-BE32-E72D297353CC}">
              <c16:uniqueId val="{00000002-FD9E-4976-8397-E421BA819799}"/>
            </c:ext>
          </c:extLst>
        </c:ser>
        <c:ser>
          <c:idx val="3"/>
          <c:order val="3"/>
          <c:tx>
            <c:strRef>
              <c:f>'Figure 1.17'!$P$2</c:f>
              <c:strCache>
                <c:ptCount val="1"/>
                <c:pt idx="0">
                  <c:v>Upper 95</c:v>
                </c:pt>
              </c:strCache>
            </c:strRef>
          </c:tx>
          <c:spPr>
            <a:ln w="28575" cap="rnd">
              <a:solidFill>
                <a:schemeClr val="bg1"/>
              </a:solidFill>
              <a:round/>
            </a:ln>
            <a:effectLst/>
          </c:spPr>
          <c:marker>
            <c:symbol val="none"/>
          </c:marker>
          <c:cat>
            <c:numLit>
              <c:formatCode>General</c:formatCode>
              <c:ptCount val="6"/>
              <c:pt idx="0">
                <c:v>-1</c:v>
              </c:pt>
              <c:pt idx="1">
                <c:v>0</c:v>
              </c:pt>
              <c:pt idx="2">
                <c:v>1</c:v>
              </c:pt>
              <c:pt idx="3">
                <c:v>2</c:v>
              </c:pt>
              <c:pt idx="4">
                <c:v>3</c:v>
              </c:pt>
              <c:pt idx="5">
                <c:v>4</c:v>
              </c:pt>
            </c:numLit>
          </c:cat>
          <c:val>
            <c:numRef>
              <c:f>'Figure 1.17'!$P$3:$P$15</c:f>
              <c:numCache>
                <c:formatCode>General</c:formatCode>
                <c:ptCount val="13"/>
                <c:pt idx="0">
                  <c:v>0</c:v>
                </c:pt>
                <c:pt idx="1">
                  <c:v>8.1940272755554027</c:v>
                </c:pt>
                <c:pt idx="2">
                  <c:v>18.067152809652406</c:v>
                </c:pt>
                <c:pt idx="3">
                  <c:v>25.490982644033107</c:v>
                </c:pt>
                <c:pt idx="4">
                  <c:v>27.939444304893531</c:v>
                </c:pt>
                <c:pt idx="5">
                  <c:v>27.410219471457417</c:v>
                </c:pt>
                <c:pt idx="6">
                  <c:v>25.124375020298075</c:v>
                </c:pt>
                <c:pt idx="7">
                  <c:v>22.571462031721151</c:v>
                </c:pt>
                <c:pt idx="8">
                  <c:v>19.942167036011412</c:v>
                </c:pt>
                <c:pt idx="9">
                  <c:v>17.924590632648929</c:v>
                </c:pt>
                <c:pt idx="10">
                  <c:v>16.484931775358696</c:v>
                </c:pt>
                <c:pt idx="11">
                  <c:v>15.429530911194421</c:v>
                </c:pt>
                <c:pt idx="12">
                  <c:v>14.693354752905867</c:v>
                </c:pt>
              </c:numCache>
            </c:numRef>
          </c:val>
          <c:smooth val="0"/>
          <c:extLst>
            <c:ext xmlns:c16="http://schemas.microsoft.com/office/drawing/2014/chart" uri="{C3380CC4-5D6E-409C-BE32-E72D297353CC}">
              <c16:uniqueId val="{00000003-FD9E-4976-8397-E421BA819799}"/>
            </c:ext>
          </c:extLst>
        </c:ser>
        <c:dLbls>
          <c:showLegendKey val="0"/>
          <c:showVal val="0"/>
          <c:showCatName val="0"/>
          <c:showSerName val="0"/>
          <c:showPercent val="0"/>
          <c:showBubbleSize val="0"/>
        </c:dLbls>
        <c:marker val="1"/>
        <c:smooth val="0"/>
        <c:axId val="1460305344"/>
        <c:axId val="1460304384"/>
      </c:lineChart>
      <c:catAx>
        <c:axId val="1460305344"/>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Months after spike in US financial volatility</a:t>
                </a:r>
              </a:p>
            </c:rich>
          </c:tx>
          <c:layout>
            <c:manualLayout>
              <c:xMode val="edge"/>
              <c:yMode val="edge"/>
              <c:x val="0.14175207302626994"/>
              <c:y val="0.9292127531209873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1"/>
        <c:lblAlgn val="ctr"/>
        <c:lblOffset val="100"/>
        <c:noMultiLvlLbl val="0"/>
      </c:catAx>
      <c:valAx>
        <c:axId val="1460304384"/>
        <c:scaling>
          <c:orientation val="minMax"/>
          <c:max val="50"/>
          <c:min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midCat"/>
        <c:majorUnit val="10"/>
      </c:valAx>
      <c:spPr>
        <a:noFill/>
        <a:ln>
          <a:noFill/>
        </a:ln>
        <a:effectLst/>
      </c:spPr>
    </c:plotArea>
    <c:legend>
      <c:legendPos val="r"/>
      <c:legendEntry>
        <c:idx val="0"/>
        <c:delete val="1"/>
      </c:legendEntry>
      <c:legendEntry>
        <c:idx val="1"/>
        <c:delete val="1"/>
      </c:legendEntry>
      <c:legendEntry>
        <c:idx val="3"/>
        <c:delete val="1"/>
      </c:legendEntry>
      <c:layout>
        <c:manualLayout>
          <c:xMode val="edge"/>
          <c:yMode val="edge"/>
          <c:x val="0.28897080342833248"/>
          <c:y val="5.0147734480144798E-2"/>
          <c:w val="0.28775000000000001"/>
          <c:h val="0.21572615923009625"/>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7417554072623E-2"/>
          <c:y val="2.4270561687326664E-2"/>
          <c:w val="0.91686997495260369"/>
          <c:h val="0.88808813603605563"/>
        </c:manualLayout>
      </c:layout>
      <c:lineChart>
        <c:grouping val="standard"/>
        <c:varyColors val="0"/>
        <c:ser>
          <c:idx val="0"/>
          <c:order val="0"/>
          <c:tx>
            <c:v>Advanced economies</c:v>
          </c:tx>
          <c:spPr>
            <a:ln w="31750" cap="rnd">
              <a:solidFill>
                <a:srgbClr val="005DA6"/>
              </a:solidFill>
              <a:round/>
            </a:ln>
            <a:effectLst/>
          </c:spPr>
          <c:marker>
            <c:symbol val="none"/>
          </c:marker>
          <c:dPt>
            <c:idx val="29"/>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1-8728-4FD0-9ED3-F2DE7146B474}"/>
              </c:ext>
            </c:extLst>
          </c:dPt>
          <c:dPt>
            <c:idx val="30"/>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3-8728-4FD0-9ED3-F2DE7146B474}"/>
              </c:ext>
            </c:extLst>
          </c:dPt>
          <c:dPt>
            <c:idx val="31"/>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5-8728-4FD0-9ED3-F2DE7146B474}"/>
              </c:ext>
            </c:extLst>
          </c:dPt>
          <c:dPt>
            <c:idx val="32"/>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7-8728-4FD0-9ED3-F2DE7146B474}"/>
              </c:ext>
            </c:extLst>
          </c:dPt>
          <c:dPt>
            <c:idx val="33"/>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9-8728-4FD0-9ED3-F2DE7146B474}"/>
              </c:ext>
            </c:extLst>
          </c:dPt>
          <c:dPt>
            <c:idx val="34"/>
            <c:marker>
              <c:symbol val="none"/>
            </c:marker>
            <c:bubble3D val="0"/>
            <c:spPr>
              <a:ln w="31750" cap="rnd">
                <a:solidFill>
                  <a:srgbClr val="005DA6"/>
                </a:solidFill>
                <a:prstDash val="sysDash"/>
                <a:round/>
              </a:ln>
              <a:effectLst/>
            </c:spPr>
            <c:extLst>
              <c:ext xmlns:c16="http://schemas.microsoft.com/office/drawing/2014/chart" uri="{C3380CC4-5D6E-409C-BE32-E72D297353CC}">
                <c16:uniqueId val="{0000000B-8728-4FD0-9ED3-F2DE7146B474}"/>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1.18'!$J$3:$AR$3</c:f>
              <c:numCache>
                <c:formatCode>0.00</c:formatCode>
                <c:ptCount val="35"/>
                <c:pt idx="0">
                  <c:v>5.9115518675463345</c:v>
                </c:pt>
                <c:pt idx="1">
                  <c:v>5.5184151088780364</c:v>
                </c:pt>
                <c:pt idx="2">
                  <c:v>5.374899424253317</c:v>
                </c:pt>
                <c:pt idx="3">
                  <c:v>4.8597359585774429</c:v>
                </c:pt>
                <c:pt idx="4">
                  <c:v>4.7449545125842656</c:v>
                </c:pt>
                <c:pt idx="5">
                  <c:v>5.2106147491056509</c:v>
                </c:pt>
                <c:pt idx="6">
                  <c:v>4.6704136650650838</c:v>
                </c:pt>
                <c:pt idx="7">
                  <c:v>4.1951947440992292</c:v>
                </c:pt>
                <c:pt idx="8">
                  <c:v>3.819527191690701</c:v>
                </c:pt>
                <c:pt idx="9">
                  <c:v>3.8724323645230245</c:v>
                </c:pt>
                <c:pt idx="10">
                  <c:v>3.979758735617402</c:v>
                </c:pt>
                <c:pt idx="11">
                  <c:v>4.1907079543799579</c:v>
                </c:pt>
                <c:pt idx="12">
                  <c:v>3.7320758389796107</c:v>
                </c:pt>
                <c:pt idx="13">
                  <c:v>3.0132643937610166</c:v>
                </c:pt>
                <c:pt idx="14">
                  <c:v>2.8768697853144469</c:v>
                </c:pt>
                <c:pt idx="15">
                  <c:v>2.9620926547973796</c:v>
                </c:pt>
                <c:pt idx="16">
                  <c:v>2.7357733004140825</c:v>
                </c:pt>
                <c:pt idx="17">
                  <c:v>2.5325509695179131</c:v>
                </c:pt>
                <c:pt idx="18">
                  <c:v>2.5322467705385705</c:v>
                </c:pt>
                <c:pt idx="19">
                  <c:v>2.2431517723262058</c:v>
                </c:pt>
                <c:pt idx="20">
                  <c:v>2.193025808770364</c:v>
                </c:pt>
                <c:pt idx="21">
                  <c:v>2.1789681131412633</c:v>
                </c:pt>
                <c:pt idx="22">
                  <c:v>2.2248478273629173</c:v>
                </c:pt>
                <c:pt idx="23">
                  <c:v>2.1193509804993647</c:v>
                </c:pt>
                <c:pt idx="24">
                  <c:v>1.6105348416627518</c:v>
                </c:pt>
                <c:pt idx="25">
                  <c:v>1.7373219809407747</c:v>
                </c:pt>
                <c:pt idx="26">
                  <c:v>2.2204701095641424</c:v>
                </c:pt>
                <c:pt idx="27">
                  <c:v>2.4437155913173685</c:v>
                </c:pt>
                <c:pt idx="28">
                  <c:v>2.6955279437250965</c:v>
                </c:pt>
                <c:pt idx="29">
                  <c:v>2.7434645676461886</c:v>
                </c:pt>
                <c:pt idx="30">
                  <c:v>2.8171988606368661</c:v>
                </c:pt>
                <c:pt idx="31">
                  <c:v>2.8644446367927774</c:v>
                </c:pt>
                <c:pt idx="32">
                  <c:v>2.875082803300288</c:v>
                </c:pt>
                <c:pt idx="33">
                  <c:v>2.905179225931831</c:v>
                </c:pt>
                <c:pt idx="34">
                  <c:v>2.9091102519223728</c:v>
                </c:pt>
              </c:numCache>
            </c:numRef>
          </c:val>
          <c:smooth val="0"/>
          <c:extLst>
            <c:ext xmlns:c16="http://schemas.microsoft.com/office/drawing/2014/chart" uri="{C3380CC4-5D6E-409C-BE32-E72D297353CC}">
              <c16:uniqueId val="{0000000C-8728-4FD0-9ED3-F2DE7146B474}"/>
            </c:ext>
          </c:extLst>
        </c:ser>
        <c:ser>
          <c:idx val="1"/>
          <c:order val="1"/>
          <c:tx>
            <c:v>Emerging markets</c:v>
          </c:tx>
          <c:spPr>
            <a:ln w="31750" cap="rnd">
              <a:solidFill>
                <a:srgbClr val="548235"/>
              </a:solidFill>
              <a:round/>
            </a:ln>
            <a:effectLst/>
          </c:spPr>
          <c:marker>
            <c:symbol val="none"/>
          </c:marker>
          <c:dPt>
            <c:idx val="29"/>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0E-8728-4FD0-9ED3-F2DE7146B474}"/>
              </c:ext>
            </c:extLst>
          </c:dPt>
          <c:dPt>
            <c:idx val="30"/>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10-8728-4FD0-9ED3-F2DE7146B474}"/>
              </c:ext>
            </c:extLst>
          </c:dPt>
          <c:dPt>
            <c:idx val="31"/>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12-8728-4FD0-9ED3-F2DE7146B474}"/>
              </c:ext>
            </c:extLst>
          </c:dPt>
          <c:dPt>
            <c:idx val="32"/>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14-8728-4FD0-9ED3-F2DE7146B474}"/>
              </c:ext>
            </c:extLst>
          </c:dPt>
          <c:dPt>
            <c:idx val="33"/>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16-8728-4FD0-9ED3-F2DE7146B474}"/>
              </c:ext>
            </c:extLst>
          </c:dPt>
          <c:dPt>
            <c:idx val="34"/>
            <c:marker>
              <c:symbol val="none"/>
            </c:marker>
            <c:bubble3D val="0"/>
            <c:spPr>
              <a:ln w="31750" cap="rnd">
                <a:solidFill>
                  <a:srgbClr val="548235"/>
                </a:solidFill>
                <a:prstDash val="sysDash"/>
                <a:round/>
              </a:ln>
              <a:effectLst/>
            </c:spPr>
            <c:extLst>
              <c:ext xmlns:c16="http://schemas.microsoft.com/office/drawing/2014/chart" uri="{C3380CC4-5D6E-409C-BE32-E72D297353CC}">
                <c16:uniqueId val="{00000018-8728-4FD0-9ED3-F2DE7146B474}"/>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1.18'!$J$4:$AR$4</c:f>
              <c:numCache>
                <c:formatCode>0.00</c:formatCode>
                <c:ptCount val="35"/>
                <c:pt idx="0">
                  <c:v>5.6008460572980319</c:v>
                </c:pt>
                <c:pt idx="1">
                  <c:v>6.2153651369500835</c:v>
                </c:pt>
                <c:pt idx="2">
                  <c:v>5.6019170054097822</c:v>
                </c:pt>
                <c:pt idx="3">
                  <c:v>5.4306124131614908</c:v>
                </c:pt>
                <c:pt idx="4">
                  <c:v>7.1476230681753306</c:v>
                </c:pt>
                <c:pt idx="5">
                  <c:v>7.140422448780293</c:v>
                </c:pt>
                <c:pt idx="6">
                  <c:v>6.5241299316593979</c:v>
                </c:pt>
                <c:pt idx="7">
                  <c:v>6.2636674372927841</c:v>
                </c:pt>
                <c:pt idx="8">
                  <c:v>5.8120773391694653</c:v>
                </c:pt>
                <c:pt idx="9">
                  <c:v>5.9408950320581946</c:v>
                </c:pt>
                <c:pt idx="10">
                  <c:v>6.005912861650569</c:v>
                </c:pt>
                <c:pt idx="11">
                  <c:v>5.8293869653980828</c:v>
                </c:pt>
                <c:pt idx="12">
                  <c:v>5.5160453069295885</c:v>
                </c:pt>
                <c:pt idx="13">
                  <c:v>4.8349018821352567</c:v>
                </c:pt>
                <c:pt idx="14">
                  <c:v>4.8341937147493788</c:v>
                </c:pt>
                <c:pt idx="15">
                  <c:v>4.8027543518009193</c:v>
                </c:pt>
                <c:pt idx="16">
                  <c:v>4.6463578436381017</c:v>
                </c:pt>
                <c:pt idx="17">
                  <c:v>4.4562747784733325</c:v>
                </c:pt>
                <c:pt idx="18">
                  <c:v>4.3158745790994928</c:v>
                </c:pt>
                <c:pt idx="19">
                  <c:v>4.1069158977190883</c:v>
                </c:pt>
                <c:pt idx="20">
                  <c:v>3.9064993082549986</c:v>
                </c:pt>
                <c:pt idx="21">
                  <c:v>3.9290912012575427</c:v>
                </c:pt>
                <c:pt idx="22">
                  <c:v>3.8447560809565089</c:v>
                </c:pt>
                <c:pt idx="23">
                  <c:v>3.7478806917646956</c:v>
                </c:pt>
                <c:pt idx="24">
                  <c:v>3.2507887316125466</c:v>
                </c:pt>
                <c:pt idx="25">
                  <c:v>3.205293828208601</c:v>
                </c:pt>
                <c:pt idx="26">
                  <c:v>3.4569457628036644</c:v>
                </c:pt>
                <c:pt idx="27">
                  <c:v>3.7555267288555418</c:v>
                </c:pt>
                <c:pt idx="28">
                  <c:v>4.0096915722835131</c:v>
                </c:pt>
                <c:pt idx="29">
                  <c:v>4.2599730971380465</c:v>
                </c:pt>
                <c:pt idx="30">
                  <c:v>4.252327079931745</c:v>
                </c:pt>
                <c:pt idx="31">
                  <c:v>4.2125165604824923</c:v>
                </c:pt>
                <c:pt idx="32">
                  <c:v>4.1931319862637899</c:v>
                </c:pt>
                <c:pt idx="33">
                  <c:v>4.2052063658117049</c:v>
                </c:pt>
                <c:pt idx="34">
                  <c:v>4.2029519807983364</c:v>
                </c:pt>
              </c:numCache>
            </c:numRef>
          </c:val>
          <c:smooth val="0"/>
          <c:extLst>
            <c:ext xmlns:c16="http://schemas.microsoft.com/office/drawing/2014/chart" uri="{C3380CC4-5D6E-409C-BE32-E72D297353CC}">
              <c16:uniqueId val="{00000019-8728-4FD0-9ED3-F2DE7146B474}"/>
            </c:ext>
          </c:extLst>
        </c:ser>
        <c:ser>
          <c:idx val="2"/>
          <c:order val="2"/>
          <c:tx>
            <c:v>Low-income developing countries</c:v>
          </c:tx>
          <c:spPr>
            <a:ln w="31750" cap="rnd">
              <a:solidFill>
                <a:srgbClr val="6A4A85"/>
              </a:solidFill>
              <a:round/>
            </a:ln>
            <a:effectLst/>
          </c:spPr>
          <c:marker>
            <c:symbol val="none"/>
          </c:marker>
          <c:dPt>
            <c:idx val="29"/>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1B-8728-4FD0-9ED3-F2DE7146B474}"/>
              </c:ext>
            </c:extLst>
          </c:dPt>
          <c:dPt>
            <c:idx val="30"/>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1D-8728-4FD0-9ED3-F2DE7146B474}"/>
              </c:ext>
            </c:extLst>
          </c:dPt>
          <c:dPt>
            <c:idx val="31"/>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1F-8728-4FD0-9ED3-F2DE7146B474}"/>
              </c:ext>
            </c:extLst>
          </c:dPt>
          <c:dPt>
            <c:idx val="32"/>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21-8728-4FD0-9ED3-F2DE7146B474}"/>
              </c:ext>
            </c:extLst>
          </c:dPt>
          <c:dPt>
            <c:idx val="33"/>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23-8728-4FD0-9ED3-F2DE7146B474}"/>
              </c:ext>
            </c:extLst>
          </c:dPt>
          <c:dPt>
            <c:idx val="34"/>
            <c:marker>
              <c:symbol val="none"/>
            </c:marker>
            <c:bubble3D val="0"/>
            <c:spPr>
              <a:ln w="31750" cap="rnd">
                <a:solidFill>
                  <a:srgbClr val="6A4A85"/>
                </a:solidFill>
                <a:prstDash val="sysDash"/>
                <a:round/>
              </a:ln>
              <a:effectLst/>
            </c:spPr>
            <c:extLst>
              <c:ext xmlns:c16="http://schemas.microsoft.com/office/drawing/2014/chart" uri="{C3380CC4-5D6E-409C-BE32-E72D297353CC}">
                <c16:uniqueId val="{00000025-8728-4FD0-9ED3-F2DE7146B474}"/>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1.18'!$J$5:$AR$5</c:f>
              <c:numCache>
                <c:formatCode>0.00</c:formatCode>
                <c:ptCount val="35"/>
                <c:pt idx="0">
                  <c:v>5.7972987622216596</c:v>
                </c:pt>
                <c:pt idx="1">
                  <c:v>5.4285691395442823</c:v>
                </c:pt>
                <c:pt idx="2">
                  <c:v>6.301203209139552</c:v>
                </c:pt>
                <c:pt idx="3">
                  <c:v>4.0838325284687604</c:v>
                </c:pt>
                <c:pt idx="4">
                  <c:v>3.5150286477325903</c:v>
                </c:pt>
                <c:pt idx="5">
                  <c:v>3.553622315436888</c:v>
                </c:pt>
                <c:pt idx="6">
                  <c:v>2.8236086986042062</c:v>
                </c:pt>
                <c:pt idx="7">
                  <c:v>4.2818602824348906</c:v>
                </c:pt>
                <c:pt idx="8">
                  <c:v>2.8597936881907988</c:v>
                </c:pt>
                <c:pt idx="9">
                  <c:v>4.5033370128780517</c:v>
                </c:pt>
                <c:pt idx="10">
                  <c:v>4.4420069246399585</c:v>
                </c:pt>
                <c:pt idx="11">
                  <c:v>4.5302906901531959</c:v>
                </c:pt>
                <c:pt idx="12">
                  <c:v>4.9330194043717119</c:v>
                </c:pt>
                <c:pt idx="13">
                  <c:v>4.4403304030289048</c:v>
                </c:pt>
                <c:pt idx="14">
                  <c:v>4.2163476005096046</c:v>
                </c:pt>
                <c:pt idx="15">
                  <c:v>3.7254530709434599</c:v>
                </c:pt>
                <c:pt idx="16">
                  <c:v>4.1735550126377738</c:v>
                </c:pt>
                <c:pt idx="17">
                  <c:v>4.146375106944185</c:v>
                </c:pt>
                <c:pt idx="18">
                  <c:v>4.218133983422879</c:v>
                </c:pt>
                <c:pt idx="19">
                  <c:v>4.0878744828625972</c:v>
                </c:pt>
                <c:pt idx="20">
                  <c:v>4.0435252006988902</c:v>
                </c:pt>
                <c:pt idx="21">
                  <c:v>3.9517180835161341</c:v>
                </c:pt>
                <c:pt idx="22">
                  <c:v>4.5194616228855669</c:v>
                </c:pt>
                <c:pt idx="23">
                  <c:v>4.3633701468612651</c:v>
                </c:pt>
                <c:pt idx="24">
                  <c:v>4.2537414079345535</c:v>
                </c:pt>
                <c:pt idx="25">
                  <c:v>4.3874404347450078</c:v>
                </c:pt>
                <c:pt idx="26">
                  <c:v>4.1275638944531661</c:v>
                </c:pt>
                <c:pt idx="27">
                  <c:v>4.351939110589166</c:v>
                </c:pt>
                <c:pt idx="28">
                  <c:v>4.3306896391124239</c:v>
                </c:pt>
                <c:pt idx="29">
                  <c:v>4.6708123165138957</c:v>
                </c:pt>
                <c:pt idx="30">
                  <c:v>4.6414889480278685</c:v>
                </c:pt>
                <c:pt idx="31">
                  <c:v>4.7714909064280722</c:v>
                </c:pt>
                <c:pt idx="32">
                  <c:v>4.8691652457006001</c:v>
                </c:pt>
                <c:pt idx="33">
                  <c:v>5.0731687659091849</c:v>
                </c:pt>
                <c:pt idx="34">
                  <c:v>5.2813198627837741</c:v>
                </c:pt>
              </c:numCache>
            </c:numRef>
          </c:val>
          <c:smooth val="0"/>
          <c:extLst>
            <c:ext xmlns:c16="http://schemas.microsoft.com/office/drawing/2014/chart" uri="{C3380CC4-5D6E-409C-BE32-E72D297353CC}">
              <c16:uniqueId val="{00000026-8728-4FD0-9ED3-F2DE7146B474}"/>
            </c:ext>
          </c:extLst>
        </c:ser>
        <c:dLbls>
          <c:showLegendKey val="0"/>
          <c:showVal val="0"/>
          <c:showCatName val="0"/>
          <c:showSerName val="0"/>
          <c:showPercent val="0"/>
          <c:showBubbleSize val="0"/>
        </c:dLbls>
        <c:smooth val="0"/>
        <c:axId val="19690431"/>
        <c:axId val="19688511"/>
      </c:lineChart>
      <c:catAx>
        <c:axId val="19690431"/>
        <c:scaling>
          <c:orientation val="minMax"/>
        </c:scaling>
        <c:delete val="0"/>
        <c:axPos val="b"/>
        <c:numFmt formatCode="General" sourceLinked="1"/>
        <c:majorTickMark val="none"/>
        <c:minorTickMark val="none"/>
        <c:tickLblPos val="nextTo"/>
        <c:spPr>
          <a:noFill/>
          <a:ln w="9525" cap="flat" cmpd="sng" algn="ctr">
            <a:solidFill>
              <a:schemeClr val="tx1">
                <a:alpha val="99000"/>
              </a:schemeClr>
            </a:solidFill>
            <a:round/>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88511"/>
        <c:crosses val="autoZero"/>
        <c:auto val="1"/>
        <c:lblAlgn val="ctr"/>
        <c:lblOffset val="100"/>
        <c:tickLblSkip val="4"/>
        <c:noMultiLvlLbl val="0"/>
      </c:catAx>
      <c:valAx>
        <c:axId val="19688511"/>
        <c:scaling>
          <c:orientation val="minMax"/>
          <c:max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90431"/>
        <c:crosses val="autoZero"/>
        <c:crossBetween val="between"/>
      </c:valAx>
      <c:spPr>
        <a:noFill/>
        <a:ln>
          <a:noFill/>
        </a:ln>
        <a:effectLst/>
      </c:spPr>
    </c:plotArea>
    <c:legend>
      <c:legendPos val="t"/>
      <c:layout>
        <c:manualLayout>
          <c:xMode val="edge"/>
          <c:yMode val="edge"/>
          <c:x val="2.7416529698991037E-2"/>
          <c:y val="0.70438885916106941"/>
          <c:w val="0.70345820129250103"/>
          <c:h val="0.1873488324489417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7417554072623E-2"/>
          <c:y val="2.4270561687326664E-2"/>
          <c:w val="0.91686997495260369"/>
          <c:h val="0.88808813603605563"/>
        </c:manualLayout>
      </c:layout>
      <c:lineChart>
        <c:grouping val="standard"/>
        <c:varyColors val="0"/>
        <c:ser>
          <c:idx val="0"/>
          <c:order val="0"/>
          <c:tx>
            <c:strRef>
              <c:f>'Figure 1.18'!$I$3</c:f>
              <c:strCache>
                <c:ptCount val="1"/>
                <c:pt idx="0">
                  <c:v>Advanced economies</c:v>
                </c:pt>
              </c:strCache>
            </c:strRef>
          </c:tx>
          <c:spPr>
            <a:ln w="28575" cap="rnd">
              <a:solidFill>
                <a:schemeClr val="accent1"/>
              </a:solidFill>
              <a:round/>
            </a:ln>
            <a:effectLst/>
          </c:spPr>
          <c:marker>
            <c:symbol val="none"/>
          </c:marker>
          <c:dPt>
            <c:idx val="29"/>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8F63-42A5-8422-F75D5A1F9889}"/>
              </c:ext>
            </c:extLst>
          </c:dPt>
          <c:dPt>
            <c:idx val="30"/>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8F63-42A5-8422-F75D5A1F9889}"/>
              </c:ext>
            </c:extLst>
          </c:dPt>
          <c:dPt>
            <c:idx val="31"/>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5-8F63-42A5-8422-F75D5A1F9889}"/>
              </c:ext>
            </c:extLst>
          </c:dPt>
          <c:dPt>
            <c:idx val="32"/>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7-8F63-42A5-8422-F75D5A1F9889}"/>
              </c:ext>
            </c:extLst>
          </c:dPt>
          <c:dPt>
            <c:idx val="3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9-8F63-42A5-8422-F75D5A1F9889}"/>
              </c:ext>
            </c:extLst>
          </c:dPt>
          <c:dPt>
            <c:idx val="3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B-8F63-42A5-8422-F75D5A1F9889}"/>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1.18'!$J$3:$AR$3</c:f>
              <c:numCache>
                <c:formatCode>0.00</c:formatCode>
                <c:ptCount val="35"/>
                <c:pt idx="0">
                  <c:v>5.9115518675463345</c:v>
                </c:pt>
                <c:pt idx="1">
                  <c:v>5.5184151088780364</c:v>
                </c:pt>
                <c:pt idx="2">
                  <c:v>5.374899424253317</c:v>
                </c:pt>
                <c:pt idx="3">
                  <c:v>4.8597359585774429</c:v>
                </c:pt>
                <c:pt idx="4">
                  <c:v>4.7449545125842656</c:v>
                </c:pt>
                <c:pt idx="5">
                  <c:v>5.2106147491056509</c:v>
                </c:pt>
                <c:pt idx="6">
                  <c:v>4.6704136650650838</c:v>
                </c:pt>
                <c:pt idx="7">
                  <c:v>4.1951947440992292</c:v>
                </c:pt>
                <c:pt idx="8">
                  <c:v>3.819527191690701</c:v>
                </c:pt>
                <c:pt idx="9">
                  <c:v>3.8724323645230245</c:v>
                </c:pt>
                <c:pt idx="10">
                  <c:v>3.979758735617402</c:v>
                </c:pt>
                <c:pt idx="11">
                  <c:v>4.1907079543799579</c:v>
                </c:pt>
                <c:pt idx="12">
                  <c:v>3.7320758389796107</c:v>
                </c:pt>
                <c:pt idx="13">
                  <c:v>3.0132643937610166</c:v>
                </c:pt>
                <c:pt idx="14">
                  <c:v>2.8768697853144469</c:v>
                </c:pt>
                <c:pt idx="15">
                  <c:v>2.9620926547973796</c:v>
                </c:pt>
                <c:pt idx="16">
                  <c:v>2.7357733004140825</c:v>
                </c:pt>
                <c:pt idx="17">
                  <c:v>2.5325509695179131</c:v>
                </c:pt>
                <c:pt idx="18">
                  <c:v>2.5322467705385705</c:v>
                </c:pt>
                <c:pt idx="19">
                  <c:v>2.2431517723262058</c:v>
                </c:pt>
                <c:pt idx="20">
                  <c:v>2.193025808770364</c:v>
                </c:pt>
                <c:pt idx="21">
                  <c:v>2.1789681131412633</c:v>
                </c:pt>
                <c:pt idx="22">
                  <c:v>2.2248478273629173</c:v>
                </c:pt>
                <c:pt idx="23">
                  <c:v>2.1193509804993647</c:v>
                </c:pt>
                <c:pt idx="24">
                  <c:v>1.6105348416627518</c:v>
                </c:pt>
                <c:pt idx="25">
                  <c:v>1.7373219809407747</c:v>
                </c:pt>
                <c:pt idx="26">
                  <c:v>2.2204701095641424</c:v>
                </c:pt>
                <c:pt idx="27">
                  <c:v>2.4437155913173685</c:v>
                </c:pt>
                <c:pt idx="28">
                  <c:v>2.6955279437250965</c:v>
                </c:pt>
                <c:pt idx="29">
                  <c:v>2.7434645676461886</c:v>
                </c:pt>
                <c:pt idx="30">
                  <c:v>2.8171988606368661</c:v>
                </c:pt>
                <c:pt idx="31">
                  <c:v>2.8644446367927774</c:v>
                </c:pt>
                <c:pt idx="32">
                  <c:v>2.875082803300288</c:v>
                </c:pt>
                <c:pt idx="33">
                  <c:v>2.905179225931831</c:v>
                </c:pt>
                <c:pt idx="34">
                  <c:v>2.9091102519223728</c:v>
                </c:pt>
              </c:numCache>
            </c:numRef>
          </c:val>
          <c:smooth val="0"/>
          <c:extLst>
            <c:ext xmlns:c16="http://schemas.microsoft.com/office/drawing/2014/chart" uri="{C3380CC4-5D6E-409C-BE32-E72D297353CC}">
              <c16:uniqueId val="{0000000C-8F63-42A5-8422-F75D5A1F9889}"/>
            </c:ext>
          </c:extLst>
        </c:ser>
        <c:ser>
          <c:idx val="1"/>
          <c:order val="1"/>
          <c:tx>
            <c:strRef>
              <c:f>'Figure 1.18'!$I$4</c:f>
              <c:strCache>
                <c:ptCount val="1"/>
                <c:pt idx="0">
                  <c:v>Emerging markets</c:v>
                </c:pt>
              </c:strCache>
            </c:strRef>
          </c:tx>
          <c:spPr>
            <a:ln w="28575" cap="rnd">
              <a:solidFill>
                <a:schemeClr val="accent3"/>
              </a:solidFill>
              <a:round/>
            </a:ln>
            <a:effectLst/>
          </c:spPr>
          <c:marker>
            <c:symbol val="none"/>
          </c:marker>
          <c:dPt>
            <c:idx val="2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0E-8F63-42A5-8422-F75D5A1F9889}"/>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10-8F63-42A5-8422-F75D5A1F9889}"/>
              </c:ext>
            </c:extLst>
          </c:dPt>
          <c:dPt>
            <c:idx val="3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12-8F63-42A5-8422-F75D5A1F9889}"/>
              </c:ext>
            </c:extLst>
          </c:dPt>
          <c:dPt>
            <c:idx val="3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14-8F63-42A5-8422-F75D5A1F9889}"/>
              </c:ext>
            </c:extLst>
          </c:dPt>
          <c:dPt>
            <c:idx val="3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16-8F63-42A5-8422-F75D5A1F9889}"/>
              </c:ext>
            </c:extLst>
          </c:dPt>
          <c:dPt>
            <c:idx val="3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18-8F63-42A5-8422-F75D5A1F9889}"/>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1.18'!$J$4:$AR$4</c:f>
              <c:numCache>
                <c:formatCode>0.00</c:formatCode>
                <c:ptCount val="35"/>
                <c:pt idx="0">
                  <c:v>5.6008460572980319</c:v>
                </c:pt>
                <c:pt idx="1">
                  <c:v>6.2153651369500835</c:v>
                </c:pt>
                <c:pt idx="2">
                  <c:v>5.6019170054097822</c:v>
                </c:pt>
                <c:pt idx="3">
                  <c:v>5.4306124131614908</c:v>
                </c:pt>
                <c:pt idx="4">
                  <c:v>7.1476230681753306</c:v>
                </c:pt>
                <c:pt idx="5">
                  <c:v>7.140422448780293</c:v>
                </c:pt>
                <c:pt idx="6">
                  <c:v>6.5241299316593979</c:v>
                </c:pt>
                <c:pt idx="7">
                  <c:v>6.2636674372927841</c:v>
                </c:pt>
                <c:pt idx="8">
                  <c:v>5.8120773391694653</c:v>
                </c:pt>
                <c:pt idx="9">
                  <c:v>5.9408950320581946</c:v>
                </c:pt>
                <c:pt idx="10">
                  <c:v>6.005912861650569</c:v>
                </c:pt>
                <c:pt idx="11">
                  <c:v>5.8293869653980828</c:v>
                </c:pt>
                <c:pt idx="12">
                  <c:v>5.5160453069295885</c:v>
                </c:pt>
                <c:pt idx="13">
                  <c:v>4.8349018821352567</c:v>
                </c:pt>
                <c:pt idx="14">
                  <c:v>4.8341937147493788</c:v>
                </c:pt>
                <c:pt idx="15">
                  <c:v>4.8027543518009193</c:v>
                </c:pt>
                <c:pt idx="16">
                  <c:v>4.6463578436381017</c:v>
                </c:pt>
                <c:pt idx="17">
                  <c:v>4.4562747784733325</c:v>
                </c:pt>
                <c:pt idx="18">
                  <c:v>4.3158745790994928</c:v>
                </c:pt>
                <c:pt idx="19">
                  <c:v>4.1069158977190883</c:v>
                </c:pt>
                <c:pt idx="20">
                  <c:v>3.9064993082549986</c:v>
                </c:pt>
                <c:pt idx="21">
                  <c:v>3.9290912012575427</c:v>
                </c:pt>
                <c:pt idx="22">
                  <c:v>3.8447560809565089</c:v>
                </c:pt>
                <c:pt idx="23">
                  <c:v>3.7478806917646956</c:v>
                </c:pt>
                <c:pt idx="24">
                  <c:v>3.2507887316125466</c:v>
                </c:pt>
                <c:pt idx="25">
                  <c:v>3.205293828208601</c:v>
                </c:pt>
                <c:pt idx="26">
                  <c:v>3.4569457628036644</c:v>
                </c:pt>
                <c:pt idx="27">
                  <c:v>3.7555267288555418</c:v>
                </c:pt>
                <c:pt idx="28">
                  <c:v>4.0096915722835131</c:v>
                </c:pt>
                <c:pt idx="29">
                  <c:v>4.2599730971380465</c:v>
                </c:pt>
                <c:pt idx="30">
                  <c:v>4.252327079931745</c:v>
                </c:pt>
                <c:pt idx="31">
                  <c:v>4.2125165604824923</c:v>
                </c:pt>
                <c:pt idx="32">
                  <c:v>4.1931319862637899</c:v>
                </c:pt>
                <c:pt idx="33">
                  <c:v>4.2052063658117049</c:v>
                </c:pt>
                <c:pt idx="34">
                  <c:v>4.2029519807983364</c:v>
                </c:pt>
              </c:numCache>
            </c:numRef>
          </c:val>
          <c:smooth val="0"/>
          <c:extLst>
            <c:ext xmlns:c16="http://schemas.microsoft.com/office/drawing/2014/chart" uri="{C3380CC4-5D6E-409C-BE32-E72D297353CC}">
              <c16:uniqueId val="{00000019-8F63-42A5-8422-F75D5A1F9889}"/>
            </c:ext>
          </c:extLst>
        </c:ser>
        <c:ser>
          <c:idx val="2"/>
          <c:order val="2"/>
          <c:tx>
            <c:strRef>
              <c:f>'Figure 1.18'!$I$5</c:f>
              <c:strCache>
                <c:ptCount val="1"/>
                <c:pt idx="0">
                  <c:v>Low-income developing countries</c:v>
                </c:pt>
              </c:strCache>
            </c:strRef>
          </c:tx>
          <c:spPr>
            <a:ln w="28575" cap="rnd">
              <a:solidFill>
                <a:srgbClr val="7030A0"/>
              </a:solidFill>
              <a:round/>
            </a:ln>
            <a:effectLst/>
          </c:spPr>
          <c:marker>
            <c:symbol val="none"/>
          </c:marker>
          <c:dPt>
            <c:idx val="29"/>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1B-8F63-42A5-8422-F75D5A1F9889}"/>
              </c:ext>
            </c:extLst>
          </c:dPt>
          <c:dPt>
            <c:idx val="30"/>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1D-8F63-42A5-8422-F75D5A1F9889}"/>
              </c:ext>
            </c:extLst>
          </c:dPt>
          <c:dPt>
            <c:idx val="31"/>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1F-8F63-42A5-8422-F75D5A1F9889}"/>
              </c:ext>
            </c:extLst>
          </c:dPt>
          <c:dPt>
            <c:idx val="32"/>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21-8F63-42A5-8422-F75D5A1F9889}"/>
              </c:ext>
            </c:extLst>
          </c:dPt>
          <c:dPt>
            <c:idx val="33"/>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23-8F63-42A5-8422-F75D5A1F9889}"/>
              </c:ext>
            </c:extLst>
          </c:dPt>
          <c:dPt>
            <c:idx val="34"/>
            <c:marker>
              <c:symbol val="none"/>
            </c:marker>
            <c:bubble3D val="0"/>
            <c:spPr>
              <a:ln w="28575" cap="rnd">
                <a:solidFill>
                  <a:srgbClr val="7030A0"/>
                </a:solidFill>
                <a:prstDash val="sysDash"/>
                <a:round/>
              </a:ln>
              <a:effectLst/>
            </c:spPr>
            <c:extLst>
              <c:ext xmlns:c16="http://schemas.microsoft.com/office/drawing/2014/chart" uri="{C3380CC4-5D6E-409C-BE32-E72D297353CC}">
                <c16:uniqueId val="{00000025-8F63-42A5-8422-F75D5A1F9889}"/>
              </c:ext>
            </c:extLst>
          </c:dPt>
          <c:cat>
            <c:numRef>
              <c:f>'Figure 1.18'!$J$2:$AR$2</c:f>
              <c:numCache>
                <c:formatCode>General</c:formatCode>
                <c:ptCount val="3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numCache>
            </c:numRef>
          </c:cat>
          <c:val>
            <c:numRef>
              <c:f>'Figure 1.18'!$J$5:$AR$5</c:f>
              <c:numCache>
                <c:formatCode>0.00</c:formatCode>
                <c:ptCount val="35"/>
                <c:pt idx="0">
                  <c:v>5.7972987622216596</c:v>
                </c:pt>
                <c:pt idx="1">
                  <c:v>5.4285691395442823</c:v>
                </c:pt>
                <c:pt idx="2">
                  <c:v>6.301203209139552</c:v>
                </c:pt>
                <c:pt idx="3">
                  <c:v>4.0838325284687604</c:v>
                </c:pt>
                <c:pt idx="4">
                  <c:v>3.5150286477325903</c:v>
                </c:pt>
                <c:pt idx="5">
                  <c:v>3.553622315436888</c:v>
                </c:pt>
                <c:pt idx="6">
                  <c:v>2.8236086986042062</c:v>
                </c:pt>
                <c:pt idx="7">
                  <c:v>4.2818602824348906</c:v>
                </c:pt>
                <c:pt idx="8">
                  <c:v>2.8597936881907988</c:v>
                </c:pt>
                <c:pt idx="9">
                  <c:v>4.5033370128780517</c:v>
                </c:pt>
                <c:pt idx="10">
                  <c:v>4.4420069246399585</c:v>
                </c:pt>
                <c:pt idx="11">
                  <c:v>4.5302906901531959</c:v>
                </c:pt>
                <c:pt idx="12">
                  <c:v>4.9330194043717119</c:v>
                </c:pt>
                <c:pt idx="13">
                  <c:v>4.4403304030289048</c:v>
                </c:pt>
                <c:pt idx="14">
                  <c:v>4.2163476005096046</c:v>
                </c:pt>
                <c:pt idx="15">
                  <c:v>3.7254530709434599</c:v>
                </c:pt>
                <c:pt idx="16">
                  <c:v>4.1735550126377738</c:v>
                </c:pt>
                <c:pt idx="17">
                  <c:v>4.146375106944185</c:v>
                </c:pt>
                <c:pt idx="18">
                  <c:v>4.218133983422879</c:v>
                </c:pt>
                <c:pt idx="19">
                  <c:v>4.0878744828625972</c:v>
                </c:pt>
                <c:pt idx="20">
                  <c:v>4.0435252006988902</c:v>
                </c:pt>
                <c:pt idx="21">
                  <c:v>3.9517180835161341</c:v>
                </c:pt>
                <c:pt idx="22">
                  <c:v>4.5194616228855669</c:v>
                </c:pt>
                <c:pt idx="23">
                  <c:v>4.3633701468612651</c:v>
                </c:pt>
                <c:pt idx="24">
                  <c:v>4.2537414079345535</c:v>
                </c:pt>
                <c:pt idx="25">
                  <c:v>4.3874404347450078</c:v>
                </c:pt>
                <c:pt idx="26">
                  <c:v>4.1275638944531661</c:v>
                </c:pt>
                <c:pt idx="27">
                  <c:v>4.351939110589166</c:v>
                </c:pt>
                <c:pt idx="28">
                  <c:v>4.3306896391124239</c:v>
                </c:pt>
                <c:pt idx="29">
                  <c:v>4.6708123165138957</c:v>
                </c:pt>
                <c:pt idx="30">
                  <c:v>4.6414889480278685</c:v>
                </c:pt>
                <c:pt idx="31">
                  <c:v>4.7714909064280722</c:v>
                </c:pt>
                <c:pt idx="32">
                  <c:v>4.8691652457006001</c:v>
                </c:pt>
                <c:pt idx="33">
                  <c:v>5.0731687659091849</c:v>
                </c:pt>
                <c:pt idx="34">
                  <c:v>5.2813198627837741</c:v>
                </c:pt>
              </c:numCache>
            </c:numRef>
          </c:val>
          <c:smooth val="0"/>
          <c:extLst>
            <c:ext xmlns:c16="http://schemas.microsoft.com/office/drawing/2014/chart" uri="{C3380CC4-5D6E-409C-BE32-E72D297353CC}">
              <c16:uniqueId val="{00000026-8F63-42A5-8422-F75D5A1F9889}"/>
            </c:ext>
          </c:extLst>
        </c:ser>
        <c:dLbls>
          <c:showLegendKey val="0"/>
          <c:showVal val="0"/>
          <c:showCatName val="0"/>
          <c:showSerName val="0"/>
          <c:showPercent val="0"/>
          <c:showBubbleSize val="0"/>
        </c:dLbls>
        <c:smooth val="0"/>
        <c:axId val="19690431"/>
        <c:axId val="19688511"/>
      </c:lineChart>
      <c:catAx>
        <c:axId val="19690431"/>
        <c:scaling>
          <c:orientation val="minMax"/>
        </c:scaling>
        <c:delete val="0"/>
        <c:axPos val="b"/>
        <c:numFmt formatCode="General" sourceLinked="1"/>
        <c:majorTickMark val="none"/>
        <c:minorTickMark val="none"/>
        <c:tickLblPos val="nextTo"/>
        <c:spPr>
          <a:noFill/>
          <a:ln w="9525" cap="flat" cmpd="sng" algn="ctr">
            <a:solidFill>
              <a:schemeClr val="tx1">
                <a:alpha val="99000"/>
              </a:schemeClr>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688511"/>
        <c:crosses val="autoZero"/>
        <c:auto val="1"/>
        <c:lblAlgn val="ctr"/>
        <c:lblOffset val="100"/>
        <c:tickLblSkip val="4"/>
        <c:noMultiLvlLbl val="0"/>
      </c:catAx>
      <c:valAx>
        <c:axId val="19688511"/>
        <c:scaling>
          <c:orientation val="minMax"/>
          <c:max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690431"/>
        <c:crosses val="autoZero"/>
        <c:crossBetween val="between"/>
      </c:valAx>
      <c:spPr>
        <a:noFill/>
        <a:ln>
          <a:noFill/>
        </a:ln>
        <a:effectLst/>
      </c:spPr>
    </c:plotArea>
    <c:legend>
      <c:legendPos val="t"/>
      <c:layout>
        <c:manualLayout>
          <c:xMode val="edge"/>
          <c:yMode val="edge"/>
          <c:x val="2.7416529698991037E-2"/>
          <c:y val="0.70438885916106941"/>
          <c:w val="0.70345820129250103"/>
          <c:h val="0.1873488324489417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309631907963093E-2"/>
          <c:y val="0.17792905889635097"/>
          <c:w val="0.87869975090432351"/>
          <c:h val="0.52330656219849336"/>
        </c:manualLayout>
      </c:layout>
      <c:barChart>
        <c:barDir val="col"/>
        <c:grouping val="stacked"/>
        <c:varyColors val="0"/>
        <c:ser>
          <c:idx val="1"/>
          <c:order val="1"/>
          <c:tx>
            <c:strRef>
              <c:f>'Figure 1.2'!$E$6</c:f>
              <c:strCache>
                <c:ptCount val="1"/>
                <c:pt idx="0">
                  <c:v>Revenue(-)</c:v>
                </c:pt>
              </c:strCache>
            </c:strRef>
          </c:tx>
          <c:spPr>
            <a:solidFill>
              <a:srgbClr val="0070C0"/>
            </a:solidFill>
            <a:ln w="3175">
              <a:noFill/>
              <a:prstDash val="solid"/>
            </a:ln>
            <a:effectLst/>
          </c:spPr>
          <c:invertIfNegative val="0"/>
          <c:cat>
            <c:multiLvlStrRef>
              <c:f>'Figure 1.2'!$J$8:$K$21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1.2'!$E$8:$E$21</c:f>
              <c:numCache>
                <c:formatCode>General</c:formatCode>
                <c:ptCount val="14"/>
                <c:pt idx="0">
                  <c:v>1.6731309000000001</c:v>
                </c:pt>
                <c:pt idx="1">
                  <c:v>0.82364029000000005</c:v>
                </c:pt>
                <c:pt idx="3">
                  <c:v>-0.71838100000000005</c:v>
                </c:pt>
                <c:pt idx="4">
                  <c:v>-1.0185871</c:v>
                </c:pt>
                <c:pt idx="6">
                  <c:v>0.58071198000000002</c:v>
                </c:pt>
                <c:pt idx="7">
                  <c:v>1.0021253999999999</c:v>
                </c:pt>
                <c:pt idx="9">
                  <c:v>-2.1807998999999998</c:v>
                </c:pt>
                <c:pt idx="10">
                  <c:v>-2.3708258999999998</c:v>
                </c:pt>
                <c:pt idx="12">
                  <c:v>-0.29826316000000003</c:v>
                </c:pt>
                <c:pt idx="13">
                  <c:v>-1.2135053</c:v>
                </c:pt>
              </c:numCache>
            </c:numRef>
          </c:val>
          <c:extLst>
            <c:ext xmlns:c16="http://schemas.microsoft.com/office/drawing/2014/chart" uri="{C3380CC4-5D6E-409C-BE32-E72D297353CC}">
              <c16:uniqueId val="{00000000-C47A-4EB9-BE5E-31CC2258610B}"/>
            </c:ext>
          </c:extLst>
        </c:ser>
        <c:ser>
          <c:idx val="2"/>
          <c:order val="2"/>
          <c:tx>
            <c:strRef>
              <c:f>'Figure 1.2'!$F$6</c:f>
              <c:strCache>
                <c:ptCount val="1"/>
                <c:pt idx="0">
                  <c:v>Interest expenses</c:v>
                </c:pt>
              </c:strCache>
            </c:strRef>
          </c:tx>
          <c:spPr>
            <a:solidFill>
              <a:srgbClr val="C00000"/>
            </a:solidFill>
          </c:spPr>
          <c:invertIfNegative val="0"/>
          <c:cat>
            <c:multiLvlStrRef>
              <c:f>'Figure 1.2'!$J$8:$K$21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1.2'!$F$8:$F$21</c:f>
              <c:numCache>
                <c:formatCode>General</c:formatCode>
                <c:ptCount val="14"/>
                <c:pt idx="0">
                  <c:v>0.78966970999999997</c:v>
                </c:pt>
                <c:pt idx="1">
                  <c:v>1.2839153999999999</c:v>
                </c:pt>
                <c:pt idx="3">
                  <c:v>0.38084991000000001</c:v>
                </c:pt>
                <c:pt idx="4">
                  <c:v>0.46858792999999999</c:v>
                </c:pt>
                <c:pt idx="6">
                  <c:v>-0.15958977999999999</c:v>
                </c:pt>
                <c:pt idx="7">
                  <c:v>-0.12456702</c:v>
                </c:pt>
                <c:pt idx="9">
                  <c:v>0.18202744000000001</c:v>
                </c:pt>
                <c:pt idx="10">
                  <c:v>0.28154731</c:v>
                </c:pt>
                <c:pt idx="12">
                  <c:v>0.11662168000000001</c:v>
                </c:pt>
                <c:pt idx="13">
                  <c:v>5.0667650000000002E-2</c:v>
                </c:pt>
              </c:numCache>
            </c:numRef>
          </c:val>
          <c:extLst>
            <c:ext xmlns:c16="http://schemas.microsoft.com/office/drawing/2014/chart" uri="{C3380CC4-5D6E-409C-BE32-E72D297353CC}">
              <c16:uniqueId val="{00000001-C47A-4EB9-BE5E-31CC2258610B}"/>
            </c:ext>
          </c:extLst>
        </c:ser>
        <c:ser>
          <c:idx val="3"/>
          <c:order val="3"/>
          <c:tx>
            <c:strRef>
              <c:f>'Figure 1.2'!$G$6</c:f>
              <c:strCache>
                <c:ptCount val="1"/>
                <c:pt idx="0">
                  <c:v>Social benefits</c:v>
                </c:pt>
              </c:strCache>
            </c:strRef>
          </c:tx>
          <c:spPr>
            <a:solidFill>
              <a:srgbClr val="ED7D31"/>
            </a:solidFill>
          </c:spPr>
          <c:invertIfNegative val="0"/>
          <c:cat>
            <c:multiLvlStrRef>
              <c:f>'Figure 1.2'!$J$8:$K$21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1.2'!$G$8:$G$21</c:f>
              <c:numCache>
                <c:formatCode>General</c:formatCode>
                <c:ptCount val="14"/>
                <c:pt idx="0">
                  <c:v>-1.3540483000000001</c:v>
                </c:pt>
                <c:pt idx="1">
                  <c:v>-0.27508287999999997</c:v>
                </c:pt>
                <c:pt idx="3">
                  <c:v>-1.8832228</c:v>
                </c:pt>
                <c:pt idx="4">
                  <c:v>-0.88039853999999995</c:v>
                </c:pt>
                <c:pt idx="6">
                  <c:v>0</c:v>
                </c:pt>
                <c:pt idx="7">
                  <c:v>0</c:v>
                </c:pt>
                <c:pt idx="9">
                  <c:v>0.79039442999999998</c:v>
                </c:pt>
                <c:pt idx="10">
                  <c:v>0.83727125000000002</c:v>
                </c:pt>
                <c:pt idx="12">
                  <c:v>0.30020073000000003</c:v>
                </c:pt>
                <c:pt idx="13">
                  <c:v>4.663585E-2</c:v>
                </c:pt>
              </c:numCache>
            </c:numRef>
          </c:val>
          <c:extLst>
            <c:ext xmlns:c16="http://schemas.microsoft.com/office/drawing/2014/chart" uri="{C3380CC4-5D6E-409C-BE32-E72D297353CC}">
              <c16:uniqueId val="{00000002-C47A-4EB9-BE5E-31CC2258610B}"/>
            </c:ext>
          </c:extLst>
        </c:ser>
        <c:ser>
          <c:idx val="4"/>
          <c:order val="4"/>
          <c:tx>
            <c:strRef>
              <c:f>'Figure 1.2'!$H$6</c:f>
              <c:strCache>
                <c:ptCount val="1"/>
                <c:pt idx="0">
                  <c:v>Other expenditure</c:v>
                </c:pt>
              </c:strCache>
            </c:strRef>
          </c:tx>
          <c:spPr>
            <a:solidFill>
              <a:srgbClr val="FFC000"/>
            </a:solidFill>
            <a:ln w="28575">
              <a:noFill/>
            </a:ln>
          </c:spPr>
          <c:invertIfNegative val="0"/>
          <c:cat>
            <c:multiLvlStrRef>
              <c:f>'Figure 1.2'!$J$8:$K$21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1.2'!$H$8:$H$21</c:f>
              <c:numCache>
                <c:formatCode>General</c:formatCode>
                <c:ptCount val="14"/>
                <c:pt idx="0">
                  <c:v>9.806360000000125E-3</c:v>
                </c:pt>
                <c:pt idx="1">
                  <c:v>-0.80021977</c:v>
                </c:pt>
                <c:pt idx="3">
                  <c:v>2.9661022900000003</c:v>
                </c:pt>
                <c:pt idx="4">
                  <c:v>2.3556392100000001</c:v>
                </c:pt>
                <c:pt idx="6">
                  <c:v>-1.42812322</c:v>
                </c:pt>
                <c:pt idx="7">
                  <c:v>-0.33213508000000003</c:v>
                </c:pt>
                <c:pt idx="9">
                  <c:v>1.0191345299999999</c:v>
                </c:pt>
                <c:pt idx="10">
                  <c:v>1.4141241399999998</c:v>
                </c:pt>
                <c:pt idx="12">
                  <c:v>-0.5200056500000001</c:v>
                </c:pt>
                <c:pt idx="13">
                  <c:v>0.33655915000000003</c:v>
                </c:pt>
              </c:numCache>
            </c:numRef>
          </c:val>
          <c:extLst>
            <c:ext xmlns:c16="http://schemas.microsoft.com/office/drawing/2014/chart" uri="{C3380CC4-5D6E-409C-BE32-E72D297353CC}">
              <c16:uniqueId val="{00000003-C47A-4EB9-BE5E-31CC2258610B}"/>
            </c:ext>
          </c:extLst>
        </c:ser>
        <c:dLbls>
          <c:showLegendKey val="0"/>
          <c:showVal val="0"/>
          <c:showCatName val="0"/>
          <c:showSerName val="0"/>
          <c:showPercent val="0"/>
          <c:showBubbleSize val="0"/>
        </c:dLbls>
        <c:gapWidth val="54"/>
        <c:overlap val="100"/>
        <c:axId val="674013568"/>
        <c:axId val="674015104"/>
      </c:barChart>
      <c:barChart>
        <c:barDir val="col"/>
        <c:grouping val="stacked"/>
        <c:varyColors val="0"/>
        <c:ser>
          <c:idx val="5"/>
          <c:order val="5"/>
          <c:tx>
            <c:v> </c:v>
          </c:tx>
          <c:spPr>
            <a:noFill/>
          </c:spPr>
          <c:invertIfNegative val="0"/>
          <c:val>
            <c:numLit>
              <c:formatCode>General</c:formatCode>
              <c:ptCount val="1"/>
              <c:pt idx="0">
                <c:v>1</c:v>
              </c:pt>
            </c:numLit>
          </c:val>
          <c:extLst>
            <c:ext xmlns:c16="http://schemas.microsoft.com/office/drawing/2014/chart" uri="{C3380CC4-5D6E-409C-BE32-E72D297353CC}">
              <c16:uniqueId val="{00000004-C47A-4EB9-BE5E-31CC2258610B}"/>
            </c:ext>
          </c:extLst>
        </c:ser>
        <c:dLbls>
          <c:showLegendKey val="0"/>
          <c:showVal val="0"/>
          <c:showCatName val="0"/>
          <c:showSerName val="0"/>
          <c:showPercent val="0"/>
          <c:showBubbleSize val="0"/>
        </c:dLbls>
        <c:gapWidth val="54"/>
        <c:overlap val="100"/>
        <c:axId val="671623231"/>
        <c:axId val="535793568"/>
      </c:barChart>
      <c:lineChart>
        <c:grouping val="standard"/>
        <c:varyColors val="0"/>
        <c:ser>
          <c:idx val="0"/>
          <c:order val="0"/>
          <c:tx>
            <c:strRef>
              <c:f>'Figure 1.2'!$D$6</c:f>
              <c:strCache>
                <c:ptCount val="1"/>
                <c:pt idx="0">
                  <c:v>Fiscal deficit</c:v>
                </c:pt>
              </c:strCache>
            </c:strRef>
          </c:tx>
          <c:spPr>
            <a:ln w="38100">
              <a:noFill/>
              <a:prstDash val="solid"/>
            </a:ln>
            <a:effectLst/>
          </c:spPr>
          <c:marker>
            <c:symbol val="diamond"/>
            <c:size val="15"/>
            <c:spPr>
              <a:solidFill>
                <a:sysClr val="windowText" lastClr="000000"/>
              </a:solidFill>
              <a:ln w="28575">
                <a:noFill/>
              </a:ln>
            </c:spPr>
          </c:marker>
          <c:cat>
            <c:multiLvlStrRef>
              <c:f>'Figure 1.2'!$J$8:$K$21</c:f>
              <c:multiLvlStrCache>
                <c:ptCount val="14"/>
                <c:lvl>
                  <c:pt idx="0">
                    <c:v>2023</c:v>
                  </c:pt>
                  <c:pt idx="1">
                    <c:v>24</c:v>
                  </c:pt>
                  <c:pt idx="3">
                    <c:v>2023</c:v>
                  </c:pt>
                  <c:pt idx="4">
                    <c:v>24</c:v>
                  </c:pt>
                  <c:pt idx="6">
                    <c:v>2023</c:v>
                  </c:pt>
                  <c:pt idx="7">
                    <c:v>24</c:v>
                  </c:pt>
                  <c:pt idx="9">
                    <c:v>2023</c:v>
                  </c:pt>
                  <c:pt idx="10">
                    <c:v>24</c:v>
                  </c:pt>
                  <c:pt idx="12">
                    <c:v>2023</c:v>
                  </c:pt>
                  <c:pt idx="13">
                    <c:v>24</c:v>
                  </c:pt>
                </c:lvl>
                <c:lvl>
                  <c:pt idx="0">
                    <c:v>United States</c:v>
                  </c:pt>
                  <c:pt idx="3">
                    <c:v>Advanced economies excl. United States</c:v>
                  </c:pt>
                  <c:pt idx="6">
                    <c:v>China</c:v>
                  </c:pt>
                  <c:pt idx="9">
                    <c:v>Emerging markets excl. China</c:v>
                  </c:pt>
                  <c:pt idx="12">
                    <c:v>Low-income developing countries</c:v>
                  </c:pt>
                </c:lvl>
              </c:multiLvlStrCache>
            </c:multiLvlStrRef>
          </c:cat>
          <c:val>
            <c:numRef>
              <c:f>'Figure 1.2'!$D$8:$D$21</c:f>
              <c:numCache>
                <c:formatCode>General</c:formatCode>
                <c:ptCount val="14"/>
                <c:pt idx="0">
                  <c:v>1.1185586000000001</c:v>
                </c:pt>
                <c:pt idx="1">
                  <c:v>1.0322530000000001</c:v>
                </c:pt>
                <c:pt idx="3">
                  <c:v>0.74534840000000002</c:v>
                </c:pt>
                <c:pt idx="4">
                  <c:v>0.92524143999999997</c:v>
                </c:pt>
                <c:pt idx="6">
                  <c:v>-1.007001</c:v>
                </c:pt>
                <c:pt idx="7">
                  <c:v>0.54542332999999998</c:v>
                </c:pt>
                <c:pt idx="9">
                  <c:v>-0.18924353999999999</c:v>
                </c:pt>
                <c:pt idx="10">
                  <c:v>0.16211681</c:v>
                </c:pt>
                <c:pt idx="12">
                  <c:v>-0.40308073</c:v>
                </c:pt>
                <c:pt idx="13">
                  <c:v>-0.77452438000000001</c:v>
                </c:pt>
              </c:numCache>
            </c:numRef>
          </c:val>
          <c:smooth val="0"/>
          <c:extLst>
            <c:ext xmlns:c16="http://schemas.microsoft.com/office/drawing/2014/chart" uri="{C3380CC4-5D6E-409C-BE32-E72D297353CC}">
              <c16:uniqueId val="{00000005-C47A-4EB9-BE5E-31CC2258610B}"/>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5400000" vert="horz"/>
          <a:lstStyle/>
          <a:p>
            <a:pPr>
              <a:defRPr/>
            </a:pPr>
            <a:endParaRPr lang="en-US"/>
          </a:p>
        </c:txPr>
        <c:crossAx val="674015104"/>
        <c:crosses val="autoZero"/>
        <c:auto val="1"/>
        <c:lblAlgn val="ctr"/>
        <c:lblOffset val="100"/>
        <c:tickMarkSkip val="1"/>
        <c:noMultiLvlLbl val="0"/>
      </c:catAx>
      <c:valAx>
        <c:axId val="674015104"/>
        <c:scaling>
          <c:orientation val="minMax"/>
          <c:max val="4"/>
        </c:scaling>
        <c:delete val="0"/>
        <c:axPos val="l"/>
        <c:numFmt formatCode="General" sourceLinked="0"/>
        <c:majorTickMark val="none"/>
        <c:minorTickMark val="none"/>
        <c:tickLblPos val="nextTo"/>
        <c:spPr>
          <a:ln w="12700">
            <a:noFill/>
            <a:prstDash val="solid"/>
          </a:ln>
        </c:spPr>
        <c:txPr>
          <a:bodyPr rot="0" vert="horz"/>
          <a:lstStyle/>
          <a:p>
            <a:pPr>
              <a:defRPr/>
            </a:pPr>
            <a:endParaRPr lang="en-US"/>
          </a:p>
        </c:txPr>
        <c:crossAx val="674013568"/>
        <c:crosses val="autoZero"/>
        <c:crossBetween val="midCat"/>
        <c:majorUnit val="1"/>
        <c:minorUnit val="0.5"/>
      </c:valAx>
      <c:valAx>
        <c:axId val="535793568"/>
        <c:scaling>
          <c:orientation val="minMax"/>
          <c:max val="4"/>
          <c:min val="-3"/>
        </c:scaling>
        <c:delete val="1"/>
        <c:axPos val="r"/>
        <c:numFmt formatCode="General" sourceLinked="0"/>
        <c:majorTickMark val="none"/>
        <c:minorTickMark val="none"/>
        <c:tickLblPos val="nextTo"/>
        <c:crossAx val="671623231"/>
        <c:crosses val="max"/>
        <c:crossBetween val="between"/>
        <c:majorUnit val="1"/>
        <c:minorUnit val="0.5"/>
      </c:valAx>
      <c:catAx>
        <c:axId val="671623231"/>
        <c:scaling>
          <c:orientation val="minMax"/>
        </c:scaling>
        <c:delete val="1"/>
        <c:axPos val="b"/>
        <c:majorTickMark val="out"/>
        <c:minorTickMark val="none"/>
        <c:tickLblPos val="nextTo"/>
        <c:crossAx val="535793568"/>
        <c:crosses val="autoZero"/>
        <c:auto val="1"/>
        <c:lblAlgn val="ctr"/>
        <c:lblOffset val="100"/>
        <c:noMultiLvlLbl val="0"/>
      </c:catAx>
      <c:spPr>
        <a:solidFill>
          <a:srgbClr val="FFFFFF"/>
        </a:solidFill>
        <a:ln w="12700">
          <a:noFill/>
          <a:prstDash val="solid"/>
        </a:ln>
      </c:spPr>
    </c:plotArea>
    <c:legend>
      <c:legendPos val="r"/>
      <c:legendEntry>
        <c:idx val="4"/>
        <c:delete val="1"/>
      </c:legendEntry>
      <c:layout>
        <c:manualLayout>
          <c:xMode val="edge"/>
          <c:yMode val="edge"/>
          <c:x val="3.8797079743398674E-2"/>
          <c:y val="2.545821618820579E-2"/>
          <c:w val="0.93994626657396307"/>
          <c:h val="0.14286378158413388"/>
        </c:manualLayout>
      </c:layout>
      <c:overlay val="0"/>
      <c:txPr>
        <a:bodyPr/>
        <a:lstStyle/>
        <a:p>
          <a:pPr>
            <a:defRPr sz="2400"/>
          </a:pPr>
          <a:endParaRPr lang="en-US"/>
        </a:p>
      </c:txPr>
    </c:legend>
    <c:plotVisOnly val="1"/>
    <c:dispBlanksAs val="gap"/>
    <c:showDLblsOverMax val="0"/>
  </c:chart>
  <c:spPr>
    <a:solidFill>
      <a:sysClr val="window" lastClr="FFFFFF"/>
    </a:solidFill>
    <a:ln w="25400">
      <a:noFill/>
    </a:ln>
  </c:spPr>
  <c:txPr>
    <a:bodyPr/>
    <a:lstStyle/>
    <a:p>
      <a:pPr>
        <a:defRPr sz="2000" b="0" i="0" u="none" strike="noStrike" baseline="0">
          <a:solidFill>
            <a:srgbClr val="000000"/>
          </a:solidFill>
          <a:latin typeface="HelveticaNeueLT Std" panose="020B0604020202020204"/>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460752516293"/>
          <c:y val="7.6416958296879556E-2"/>
          <c:w val="0.84135942050777213"/>
          <c:h val="0.65078849518810145"/>
        </c:manualLayout>
      </c:layout>
      <c:barChart>
        <c:barDir val="col"/>
        <c:grouping val="clustered"/>
        <c:varyColors val="0"/>
        <c:ser>
          <c:idx val="0"/>
          <c:order val="0"/>
          <c:spPr>
            <a:solidFill>
              <a:srgbClr val="005DA6"/>
            </a:solidFill>
            <a:ln w="25400">
              <a:noFill/>
            </a:ln>
            <a:effectLst/>
          </c:spPr>
          <c:invertIfNegative val="0"/>
          <c:dPt>
            <c:idx val="4"/>
            <c:invertIfNegative val="0"/>
            <c:bubble3D val="0"/>
            <c:spPr>
              <a:solidFill>
                <a:srgbClr val="005DA6"/>
              </a:solidFill>
              <a:ln w="25400">
                <a:noFill/>
              </a:ln>
              <a:effectLst/>
            </c:spPr>
            <c:extLst>
              <c:ext xmlns:c16="http://schemas.microsoft.com/office/drawing/2014/chart" uri="{C3380CC4-5D6E-409C-BE32-E72D297353CC}">
                <c16:uniqueId val="{00000001-41EE-433A-B81E-68DE9F2235D5}"/>
              </c:ext>
            </c:extLst>
          </c:dPt>
          <c:dPt>
            <c:idx val="5"/>
            <c:invertIfNegative val="0"/>
            <c:bubble3D val="0"/>
            <c:spPr>
              <a:solidFill>
                <a:srgbClr val="005DA6"/>
              </a:solidFill>
              <a:ln w="25400">
                <a:noFill/>
              </a:ln>
              <a:effectLst/>
            </c:spPr>
            <c:extLst>
              <c:ext xmlns:c16="http://schemas.microsoft.com/office/drawing/2014/chart" uri="{C3380CC4-5D6E-409C-BE32-E72D297353CC}">
                <c16:uniqueId val="{00000003-41EE-433A-B81E-68DE9F2235D5}"/>
              </c:ext>
            </c:extLst>
          </c:dPt>
          <c:dPt>
            <c:idx val="6"/>
            <c:invertIfNegative val="0"/>
            <c:bubble3D val="0"/>
            <c:spPr>
              <a:solidFill>
                <a:srgbClr val="005DA6"/>
              </a:solidFill>
              <a:ln w="25400">
                <a:noFill/>
              </a:ln>
              <a:effectLst/>
            </c:spPr>
            <c:extLst>
              <c:ext xmlns:c16="http://schemas.microsoft.com/office/drawing/2014/chart" uri="{C3380CC4-5D6E-409C-BE32-E72D297353CC}">
                <c16:uniqueId val="{00000005-41EE-433A-B81E-68DE9F2235D5}"/>
              </c:ext>
            </c:extLst>
          </c:dPt>
          <c:dPt>
            <c:idx val="7"/>
            <c:invertIfNegative val="0"/>
            <c:bubble3D val="0"/>
            <c:spPr>
              <a:solidFill>
                <a:srgbClr val="005DA6"/>
              </a:solidFill>
              <a:ln w="25400">
                <a:noFill/>
              </a:ln>
              <a:effectLst/>
            </c:spPr>
            <c:extLst>
              <c:ext xmlns:c16="http://schemas.microsoft.com/office/drawing/2014/chart" uri="{C3380CC4-5D6E-409C-BE32-E72D297353CC}">
                <c16:uniqueId val="{00000007-41EE-433A-B81E-68DE9F2235D5}"/>
              </c:ext>
            </c:extLst>
          </c:dPt>
          <c:dPt>
            <c:idx val="8"/>
            <c:invertIfNegative val="0"/>
            <c:bubble3D val="0"/>
            <c:extLst>
              <c:ext xmlns:c16="http://schemas.microsoft.com/office/drawing/2014/chart" uri="{C3380CC4-5D6E-409C-BE32-E72D297353CC}">
                <c16:uniqueId val="{00000008-41EE-433A-B81E-68DE9F2235D5}"/>
              </c:ext>
            </c:extLst>
          </c:dPt>
          <c:dPt>
            <c:idx val="9"/>
            <c:invertIfNegative val="0"/>
            <c:bubble3D val="0"/>
            <c:extLst>
              <c:ext xmlns:c16="http://schemas.microsoft.com/office/drawing/2014/chart" uri="{C3380CC4-5D6E-409C-BE32-E72D297353CC}">
                <c16:uniqueId val="{00000009-41EE-433A-B81E-68DE9F2235D5}"/>
              </c:ext>
            </c:extLst>
          </c:dPt>
          <c:dPt>
            <c:idx val="10"/>
            <c:invertIfNegative val="0"/>
            <c:bubble3D val="0"/>
            <c:extLst>
              <c:ext xmlns:c16="http://schemas.microsoft.com/office/drawing/2014/chart" uri="{C3380CC4-5D6E-409C-BE32-E72D297353CC}">
                <c16:uniqueId val="{0000000A-41EE-433A-B81E-68DE9F2235D5}"/>
              </c:ext>
            </c:extLst>
          </c:dPt>
          <c:dPt>
            <c:idx val="11"/>
            <c:invertIfNegative val="0"/>
            <c:bubble3D val="0"/>
            <c:extLst>
              <c:ext xmlns:c16="http://schemas.microsoft.com/office/drawing/2014/chart" uri="{C3380CC4-5D6E-409C-BE32-E72D297353CC}">
                <c16:uniqueId val="{0000000B-41EE-433A-B81E-68DE9F2235D5}"/>
              </c:ext>
            </c:extLst>
          </c:dPt>
          <c:dPt>
            <c:idx val="12"/>
            <c:invertIfNegative val="0"/>
            <c:bubble3D val="0"/>
            <c:extLst>
              <c:ext xmlns:c16="http://schemas.microsoft.com/office/drawing/2014/chart" uri="{C3380CC4-5D6E-409C-BE32-E72D297353CC}">
                <c16:uniqueId val="{0000000C-41EE-433A-B81E-68DE9F2235D5}"/>
              </c:ext>
            </c:extLst>
          </c:dPt>
          <c:dPt>
            <c:idx val="13"/>
            <c:invertIfNegative val="0"/>
            <c:bubble3D val="0"/>
            <c:extLst>
              <c:ext xmlns:c16="http://schemas.microsoft.com/office/drawing/2014/chart" uri="{C3380CC4-5D6E-409C-BE32-E72D297353CC}">
                <c16:uniqueId val="{0000000D-41EE-433A-B81E-68DE9F2235D5}"/>
              </c:ext>
            </c:extLst>
          </c:dPt>
          <c:dPt>
            <c:idx val="14"/>
            <c:invertIfNegative val="0"/>
            <c:bubble3D val="0"/>
            <c:extLst>
              <c:ext xmlns:c16="http://schemas.microsoft.com/office/drawing/2014/chart" uri="{C3380CC4-5D6E-409C-BE32-E72D297353CC}">
                <c16:uniqueId val="{0000000E-41EE-433A-B81E-68DE9F2235D5}"/>
              </c:ext>
            </c:extLst>
          </c:dPt>
          <c:dPt>
            <c:idx val="15"/>
            <c:invertIfNegative val="0"/>
            <c:bubble3D val="0"/>
            <c:extLst>
              <c:ext xmlns:c16="http://schemas.microsoft.com/office/drawing/2014/chart" uri="{C3380CC4-5D6E-409C-BE32-E72D297353CC}">
                <c16:uniqueId val="{0000000F-41EE-433A-B81E-68DE9F2235D5}"/>
              </c:ext>
            </c:extLst>
          </c:dPt>
          <c:dPt>
            <c:idx val="16"/>
            <c:invertIfNegative val="0"/>
            <c:bubble3D val="0"/>
            <c:extLst>
              <c:ext xmlns:c16="http://schemas.microsoft.com/office/drawing/2014/chart" uri="{C3380CC4-5D6E-409C-BE32-E72D297353CC}">
                <c16:uniqueId val="{00000010-41EE-433A-B81E-68DE9F2235D5}"/>
              </c:ext>
            </c:extLst>
          </c:dPt>
          <c:dPt>
            <c:idx val="17"/>
            <c:invertIfNegative val="0"/>
            <c:bubble3D val="0"/>
            <c:extLst>
              <c:ext xmlns:c16="http://schemas.microsoft.com/office/drawing/2014/chart" uri="{C3380CC4-5D6E-409C-BE32-E72D297353CC}">
                <c16:uniqueId val="{00000011-41EE-433A-B81E-68DE9F2235D5}"/>
              </c:ext>
            </c:extLst>
          </c:dPt>
          <c:dPt>
            <c:idx val="18"/>
            <c:invertIfNegative val="0"/>
            <c:bubble3D val="0"/>
            <c:extLst>
              <c:ext xmlns:c16="http://schemas.microsoft.com/office/drawing/2014/chart" uri="{C3380CC4-5D6E-409C-BE32-E72D297353CC}">
                <c16:uniqueId val="{00000012-41EE-433A-B81E-68DE9F2235D5}"/>
              </c:ext>
            </c:extLst>
          </c:dPt>
          <c:dPt>
            <c:idx val="19"/>
            <c:invertIfNegative val="0"/>
            <c:bubble3D val="0"/>
            <c:extLst>
              <c:ext xmlns:c16="http://schemas.microsoft.com/office/drawing/2014/chart" uri="{C3380CC4-5D6E-409C-BE32-E72D297353CC}">
                <c16:uniqueId val="{00000013-41EE-433A-B81E-68DE9F2235D5}"/>
              </c:ext>
            </c:extLst>
          </c:dPt>
          <c:errBars>
            <c:errBarType val="both"/>
            <c:errValType val="cust"/>
            <c:noEndCap val="0"/>
            <c:plus>
              <c:numRef>
                <c:f>'Figure 1.19'!$B$36:$E$36</c:f>
                <c:numCache>
                  <c:formatCode>General</c:formatCode>
                  <c:ptCount val="4"/>
                  <c:pt idx="0">
                    <c:v>0.11797067999999999</c:v>
                  </c:pt>
                  <c:pt idx="1">
                    <c:v>0.17961925000000001</c:v>
                  </c:pt>
                  <c:pt idx="2">
                    <c:v>0.2622737</c:v>
                  </c:pt>
                  <c:pt idx="3">
                    <c:v>0.32892888999999997</c:v>
                  </c:pt>
                </c:numCache>
              </c:numRef>
            </c:plus>
            <c:minus>
              <c:numRef>
                <c:f>'Figure 1.19'!$B$36:$E$36</c:f>
                <c:numCache>
                  <c:formatCode>General</c:formatCode>
                  <c:ptCount val="4"/>
                  <c:pt idx="0">
                    <c:v>0.11797067999999999</c:v>
                  </c:pt>
                  <c:pt idx="1">
                    <c:v>0.17961925000000001</c:v>
                  </c:pt>
                  <c:pt idx="2">
                    <c:v>0.2622737</c:v>
                  </c:pt>
                  <c:pt idx="3">
                    <c:v>0.32892888999999997</c:v>
                  </c:pt>
                </c:numCache>
              </c:numRef>
            </c:minus>
            <c:spPr>
              <a:noFill/>
              <a:ln w="9525" cap="flat" cmpd="sng" algn="ctr">
                <a:solidFill>
                  <a:schemeClr val="tx1"/>
                </a:solidFill>
                <a:round/>
              </a:ln>
              <a:effectLst/>
            </c:spPr>
          </c:errBars>
          <c:cat>
            <c:multiLvlStrRef>
              <c:f>'Figure 1.19'!$B$33:$E$34</c:f>
              <c:multiLvlStrCache>
                <c:ptCount val="4"/>
                <c:lvl>
                  <c:pt idx="0">
                    <c:v>0</c:v>
                  </c:pt>
                  <c:pt idx="1">
                    <c:v>1</c:v>
                  </c:pt>
                  <c:pt idx="2">
                    <c:v>3</c:v>
                  </c:pt>
                  <c:pt idx="3">
                    <c:v>5</c:v>
                  </c:pt>
                </c:lvl>
                <c:lvl>
                  <c:pt idx="0">
                    <c:v>Non-interest total expenditure</c:v>
                  </c:pt>
                </c:lvl>
              </c:multiLvlStrCache>
            </c:multiLvlStrRef>
          </c:cat>
          <c:val>
            <c:numRef>
              <c:f>'Figure 1.19'!$B$35:$E$35</c:f>
              <c:numCache>
                <c:formatCode>General</c:formatCode>
                <c:ptCount val="4"/>
                <c:pt idx="0">
                  <c:v>-0.43429943999999998</c:v>
                </c:pt>
                <c:pt idx="1">
                  <c:v>-0.56619536999999998</c:v>
                </c:pt>
                <c:pt idx="2">
                  <c:v>-0.60990292000000002</c:v>
                </c:pt>
                <c:pt idx="3">
                  <c:v>-0.71862972000000003</c:v>
                </c:pt>
              </c:numCache>
            </c:numRef>
          </c:val>
          <c:extLst>
            <c:ext xmlns:c16="http://schemas.microsoft.com/office/drawing/2014/chart" uri="{C3380CC4-5D6E-409C-BE32-E72D297353CC}">
              <c16:uniqueId val="{00000014-41EE-433A-B81E-68DE9F2235D5}"/>
            </c:ext>
          </c:extLst>
        </c:ser>
        <c:dLbls>
          <c:showLegendKey val="0"/>
          <c:showVal val="0"/>
          <c:showCatName val="0"/>
          <c:showSerName val="0"/>
          <c:showPercent val="0"/>
          <c:showBubbleSize val="0"/>
        </c:dLbls>
        <c:gapWidth val="80"/>
        <c:axId val="100105279"/>
        <c:axId val="100105759"/>
      </c:barChart>
      <c:catAx>
        <c:axId val="10010527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759"/>
        <c:crosses val="autoZero"/>
        <c:auto val="1"/>
        <c:lblAlgn val="ctr"/>
        <c:lblOffset val="100"/>
        <c:noMultiLvlLbl val="0"/>
      </c:catAx>
      <c:valAx>
        <c:axId val="1001057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88741180079764"/>
          <c:y val="5.5555555555555552E-2"/>
          <c:w val="0.79937117235345578"/>
          <c:h val="0.62766878098571"/>
        </c:manualLayout>
      </c:layout>
      <c:barChart>
        <c:barDir val="col"/>
        <c:grouping val="clustered"/>
        <c:varyColors val="0"/>
        <c:ser>
          <c:idx val="0"/>
          <c:order val="0"/>
          <c:spPr>
            <a:solidFill>
              <a:schemeClr val="accent2"/>
            </a:solidFill>
            <a:ln w="25400">
              <a:noFill/>
            </a:ln>
            <a:effectLst/>
          </c:spPr>
          <c:invertIfNegative val="0"/>
          <c:dPt>
            <c:idx val="0"/>
            <c:invertIfNegative val="0"/>
            <c:bubble3D val="0"/>
            <c:spPr>
              <a:solidFill>
                <a:srgbClr val="7030A0"/>
              </a:solidFill>
              <a:ln w="25400">
                <a:noFill/>
              </a:ln>
              <a:effectLst/>
            </c:spPr>
            <c:extLst>
              <c:ext xmlns:c16="http://schemas.microsoft.com/office/drawing/2014/chart" uri="{C3380CC4-5D6E-409C-BE32-E72D297353CC}">
                <c16:uniqueId val="{00000001-845D-4AA4-9A67-CA18C1A1D102}"/>
              </c:ext>
            </c:extLst>
          </c:dPt>
          <c:dPt>
            <c:idx val="1"/>
            <c:invertIfNegative val="0"/>
            <c:bubble3D val="0"/>
            <c:spPr>
              <a:solidFill>
                <a:srgbClr val="7030A0"/>
              </a:solidFill>
              <a:ln w="25400">
                <a:noFill/>
              </a:ln>
              <a:effectLst/>
            </c:spPr>
            <c:extLst>
              <c:ext xmlns:c16="http://schemas.microsoft.com/office/drawing/2014/chart" uri="{C3380CC4-5D6E-409C-BE32-E72D297353CC}">
                <c16:uniqueId val="{00000003-845D-4AA4-9A67-CA18C1A1D102}"/>
              </c:ext>
            </c:extLst>
          </c:dPt>
          <c:dPt>
            <c:idx val="2"/>
            <c:invertIfNegative val="0"/>
            <c:bubble3D val="0"/>
            <c:spPr>
              <a:solidFill>
                <a:srgbClr val="7030A0"/>
              </a:solidFill>
              <a:ln w="25400">
                <a:noFill/>
              </a:ln>
              <a:effectLst/>
            </c:spPr>
            <c:extLst>
              <c:ext xmlns:c16="http://schemas.microsoft.com/office/drawing/2014/chart" uri="{C3380CC4-5D6E-409C-BE32-E72D297353CC}">
                <c16:uniqueId val="{00000005-845D-4AA4-9A67-CA18C1A1D102}"/>
              </c:ext>
            </c:extLst>
          </c:dPt>
          <c:dPt>
            <c:idx val="3"/>
            <c:invertIfNegative val="0"/>
            <c:bubble3D val="0"/>
            <c:spPr>
              <a:solidFill>
                <a:srgbClr val="7030A0"/>
              </a:solidFill>
              <a:ln w="25400">
                <a:noFill/>
              </a:ln>
              <a:effectLst/>
            </c:spPr>
            <c:extLst>
              <c:ext xmlns:c16="http://schemas.microsoft.com/office/drawing/2014/chart" uri="{C3380CC4-5D6E-409C-BE32-E72D297353CC}">
                <c16:uniqueId val="{00000007-845D-4AA4-9A67-CA18C1A1D102}"/>
              </c:ext>
            </c:extLst>
          </c:dPt>
          <c:dPt>
            <c:idx val="4"/>
            <c:invertIfNegative val="0"/>
            <c:bubble3D val="0"/>
            <c:spPr>
              <a:solidFill>
                <a:srgbClr val="FFC000"/>
              </a:solidFill>
              <a:ln w="25400">
                <a:noFill/>
              </a:ln>
              <a:effectLst/>
            </c:spPr>
            <c:extLst>
              <c:ext xmlns:c16="http://schemas.microsoft.com/office/drawing/2014/chart" uri="{C3380CC4-5D6E-409C-BE32-E72D297353CC}">
                <c16:uniqueId val="{00000009-845D-4AA4-9A67-CA18C1A1D102}"/>
              </c:ext>
            </c:extLst>
          </c:dPt>
          <c:dPt>
            <c:idx val="5"/>
            <c:invertIfNegative val="0"/>
            <c:bubble3D val="0"/>
            <c:spPr>
              <a:solidFill>
                <a:srgbClr val="FFC000"/>
              </a:solidFill>
              <a:ln w="25400">
                <a:noFill/>
              </a:ln>
              <a:effectLst/>
            </c:spPr>
            <c:extLst>
              <c:ext xmlns:c16="http://schemas.microsoft.com/office/drawing/2014/chart" uri="{C3380CC4-5D6E-409C-BE32-E72D297353CC}">
                <c16:uniqueId val="{0000000B-845D-4AA4-9A67-CA18C1A1D102}"/>
              </c:ext>
            </c:extLst>
          </c:dPt>
          <c:dPt>
            <c:idx val="6"/>
            <c:invertIfNegative val="0"/>
            <c:bubble3D val="0"/>
            <c:spPr>
              <a:solidFill>
                <a:srgbClr val="FFC000"/>
              </a:solidFill>
              <a:ln w="25400">
                <a:noFill/>
              </a:ln>
              <a:effectLst/>
            </c:spPr>
            <c:extLst>
              <c:ext xmlns:c16="http://schemas.microsoft.com/office/drawing/2014/chart" uri="{C3380CC4-5D6E-409C-BE32-E72D297353CC}">
                <c16:uniqueId val="{0000000D-845D-4AA4-9A67-CA18C1A1D102}"/>
              </c:ext>
            </c:extLst>
          </c:dPt>
          <c:dPt>
            <c:idx val="7"/>
            <c:invertIfNegative val="0"/>
            <c:bubble3D val="0"/>
            <c:spPr>
              <a:solidFill>
                <a:srgbClr val="FFC000"/>
              </a:solidFill>
              <a:ln w="25400">
                <a:noFill/>
              </a:ln>
              <a:effectLst/>
            </c:spPr>
            <c:extLst>
              <c:ext xmlns:c16="http://schemas.microsoft.com/office/drawing/2014/chart" uri="{C3380CC4-5D6E-409C-BE32-E72D297353CC}">
                <c16:uniqueId val="{0000000F-845D-4AA4-9A67-CA18C1A1D102}"/>
              </c:ext>
            </c:extLst>
          </c:dPt>
          <c:dPt>
            <c:idx val="8"/>
            <c:invertIfNegative val="0"/>
            <c:bubble3D val="0"/>
            <c:spPr>
              <a:solidFill>
                <a:schemeClr val="accent5">
                  <a:lumMod val="40000"/>
                  <a:lumOff val="60000"/>
                </a:schemeClr>
              </a:solidFill>
              <a:ln w="25400">
                <a:noFill/>
              </a:ln>
              <a:effectLst/>
            </c:spPr>
            <c:extLst>
              <c:ext xmlns:c16="http://schemas.microsoft.com/office/drawing/2014/chart" uri="{C3380CC4-5D6E-409C-BE32-E72D297353CC}">
                <c16:uniqueId val="{00000011-845D-4AA4-9A67-CA18C1A1D102}"/>
              </c:ext>
            </c:extLst>
          </c:dPt>
          <c:dPt>
            <c:idx val="9"/>
            <c:invertIfNegative val="0"/>
            <c:bubble3D val="0"/>
            <c:spPr>
              <a:solidFill>
                <a:schemeClr val="accent5">
                  <a:lumMod val="40000"/>
                  <a:lumOff val="60000"/>
                </a:schemeClr>
              </a:solidFill>
              <a:ln w="25400">
                <a:noFill/>
              </a:ln>
              <a:effectLst/>
            </c:spPr>
            <c:extLst>
              <c:ext xmlns:c16="http://schemas.microsoft.com/office/drawing/2014/chart" uri="{C3380CC4-5D6E-409C-BE32-E72D297353CC}">
                <c16:uniqueId val="{00000013-845D-4AA4-9A67-CA18C1A1D102}"/>
              </c:ext>
            </c:extLst>
          </c:dPt>
          <c:dPt>
            <c:idx val="10"/>
            <c:invertIfNegative val="0"/>
            <c:bubble3D val="0"/>
            <c:spPr>
              <a:solidFill>
                <a:schemeClr val="accent5">
                  <a:lumMod val="40000"/>
                  <a:lumOff val="60000"/>
                </a:schemeClr>
              </a:solidFill>
              <a:ln w="25400">
                <a:noFill/>
              </a:ln>
              <a:effectLst/>
            </c:spPr>
            <c:extLst>
              <c:ext xmlns:c16="http://schemas.microsoft.com/office/drawing/2014/chart" uri="{C3380CC4-5D6E-409C-BE32-E72D297353CC}">
                <c16:uniqueId val="{00000015-845D-4AA4-9A67-CA18C1A1D102}"/>
              </c:ext>
            </c:extLst>
          </c:dPt>
          <c:dPt>
            <c:idx val="11"/>
            <c:invertIfNegative val="0"/>
            <c:bubble3D val="0"/>
            <c:spPr>
              <a:solidFill>
                <a:schemeClr val="accent5">
                  <a:lumMod val="40000"/>
                  <a:lumOff val="60000"/>
                </a:schemeClr>
              </a:solidFill>
              <a:ln w="25400">
                <a:noFill/>
              </a:ln>
              <a:effectLst/>
            </c:spPr>
            <c:extLst>
              <c:ext xmlns:c16="http://schemas.microsoft.com/office/drawing/2014/chart" uri="{C3380CC4-5D6E-409C-BE32-E72D297353CC}">
                <c16:uniqueId val="{00000017-845D-4AA4-9A67-CA18C1A1D102}"/>
              </c:ext>
            </c:extLst>
          </c:dPt>
          <c:dPt>
            <c:idx val="12"/>
            <c:invertIfNegative val="0"/>
            <c:bubble3D val="0"/>
            <c:extLst>
              <c:ext xmlns:c16="http://schemas.microsoft.com/office/drawing/2014/chart" uri="{C3380CC4-5D6E-409C-BE32-E72D297353CC}">
                <c16:uniqueId val="{00000018-845D-4AA4-9A67-CA18C1A1D102}"/>
              </c:ext>
            </c:extLst>
          </c:dPt>
          <c:dPt>
            <c:idx val="13"/>
            <c:invertIfNegative val="0"/>
            <c:bubble3D val="0"/>
            <c:extLst>
              <c:ext xmlns:c16="http://schemas.microsoft.com/office/drawing/2014/chart" uri="{C3380CC4-5D6E-409C-BE32-E72D297353CC}">
                <c16:uniqueId val="{00000019-845D-4AA4-9A67-CA18C1A1D102}"/>
              </c:ext>
            </c:extLst>
          </c:dPt>
          <c:dPt>
            <c:idx val="14"/>
            <c:invertIfNegative val="0"/>
            <c:bubble3D val="0"/>
            <c:extLst>
              <c:ext xmlns:c16="http://schemas.microsoft.com/office/drawing/2014/chart" uri="{C3380CC4-5D6E-409C-BE32-E72D297353CC}">
                <c16:uniqueId val="{0000001A-845D-4AA4-9A67-CA18C1A1D102}"/>
              </c:ext>
            </c:extLst>
          </c:dPt>
          <c:dPt>
            <c:idx val="15"/>
            <c:invertIfNegative val="0"/>
            <c:bubble3D val="0"/>
            <c:extLst>
              <c:ext xmlns:c16="http://schemas.microsoft.com/office/drawing/2014/chart" uri="{C3380CC4-5D6E-409C-BE32-E72D297353CC}">
                <c16:uniqueId val="{0000001B-845D-4AA4-9A67-CA18C1A1D102}"/>
              </c:ext>
            </c:extLst>
          </c:dPt>
          <c:dPt>
            <c:idx val="16"/>
            <c:invertIfNegative val="0"/>
            <c:bubble3D val="0"/>
            <c:extLst>
              <c:ext xmlns:c16="http://schemas.microsoft.com/office/drawing/2014/chart" uri="{C3380CC4-5D6E-409C-BE32-E72D297353CC}">
                <c16:uniqueId val="{0000001C-845D-4AA4-9A67-CA18C1A1D102}"/>
              </c:ext>
            </c:extLst>
          </c:dPt>
          <c:dPt>
            <c:idx val="17"/>
            <c:invertIfNegative val="0"/>
            <c:bubble3D val="0"/>
            <c:extLst>
              <c:ext xmlns:c16="http://schemas.microsoft.com/office/drawing/2014/chart" uri="{C3380CC4-5D6E-409C-BE32-E72D297353CC}">
                <c16:uniqueId val="{0000001D-845D-4AA4-9A67-CA18C1A1D102}"/>
              </c:ext>
            </c:extLst>
          </c:dPt>
          <c:dPt>
            <c:idx val="18"/>
            <c:invertIfNegative val="0"/>
            <c:bubble3D val="0"/>
            <c:extLst>
              <c:ext xmlns:c16="http://schemas.microsoft.com/office/drawing/2014/chart" uri="{C3380CC4-5D6E-409C-BE32-E72D297353CC}">
                <c16:uniqueId val="{0000001E-845D-4AA4-9A67-CA18C1A1D102}"/>
              </c:ext>
            </c:extLst>
          </c:dPt>
          <c:dPt>
            <c:idx val="19"/>
            <c:invertIfNegative val="0"/>
            <c:bubble3D val="0"/>
            <c:extLst>
              <c:ext xmlns:c16="http://schemas.microsoft.com/office/drawing/2014/chart" uri="{C3380CC4-5D6E-409C-BE32-E72D297353CC}">
                <c16:uniqueId val="{0000001F-845D-4AA4-9A67-CA18C1A1D102}"/>
              </c:ext>
            </c:extLst>
          </c:dPt>
          <c:errBars>
            <c:errBarType val="both"/>
            <c:errValType val="cust"/>
            <c:noEndCap val="0"/>
            <c:plus>
              <c:numRef>
                <c:f>'Figure 1.19'!$F$36:$Q$36</c:f>
                <c:numCache>
                  <c:formatCode>General</c:formatCode>
                  <c:ptCount val="12"/>
                  <c:pt idx="0">
                    <c:v>0.10531103999999999</c:v>
                  </c:pt>
                  <c:pt idx="1">
                    <c:v>0.17203694999999999</c:v>
                  </c:pt>
                  <c:pt idx="2">
                    <c:v>0.19776880999999999</c:v>
                  </c:pt>
                  <c:pt idx="3">
                    <c:v>0.17516929000000001</c:v>
                  </c:pt>
                  <c:pt idx="4">
                    <c:v>4.5012209999999997E-2</c:v>
                  </c:pt>
                  <c:pt idx="5">
                    <c:v>4.2891901000000003E-2</c:v>
                  </c:pt>
                  <c:pt idx="6">
                    <c:v>4.4305205E-2</c:v>
                  </c:pt>
                  <c:pt idx="7">
                    <c:v>3.2482262999999997E-2</c:v>
                  </c:pt>
                  <c:pt idx="8">
                    <c:v>5.5199317999999997E-2</c:v>
                  </c:pt>
                  <c:pt idx="9">
                    <c:v>9.8902375000000001E-2</c:v>
                  </c:pt>
                  <c:pt idx="10">
                    <c:v>9.2723406999999994E-2</c:v>
                  </c:pt>
                  <c:pt idx="11">
                    <c:v>0.10983693</c:v>
                  </c:pt>
                </c:numCache>
              </c:numRef>
            </c:plus>
            <c:minus>
              <c:numRef>
                <c:f>'Figure 1.19'!$F$36:$Q$36</c:f>
                <c:numCache>
                  <c:formatCode>General</c:formatCode>
                  <c:ptCount val="12"/>
                  <c:pt idx="0">
                    <c:v>0.10531103999999999</c:v>
                  </c:pt>
                  <c:pt idx="1">
                    <c:v>0.17203694999999999</c:v>
                  </c:pt>
                  <c:pt idx="2">
                    <c:v>0.19776880999999999</c:v>
                  </c:pt>
                  <c:pt idx="3">
                    <c:v>0.17516929000000001</c:v>
                  </c:pt>
                  <c:pt idx="4">
                    <c:v>4.5012209999999997E-2</c:v>
                  </c:pt>
                  <c:pt idx="5">
                    <c:v>4.2891901000000003E-2</c:v>
                  </c:pt>
                  <c:pt idx="6">
                    <c:v>4.4305205E-2</c:v>
                  </c:pt>
                  <c:pt idx="7">
                    <c:v>3.2482262999999997E-2</c:v>
                  </c:pt>
                  <c:pt idx="8">
                    <c:v>5.5199317999999997E-2</c:v>
                  </c:pt>
                  <c:pt idx="9">
                    <c:v>9.8902375000000001E-2</c:v>
                  </c:pt>
                  <c:pt idx="10">
                    <c:v>9.2723406999999994E-2</c:v>
                  </c:pt>
                  <c:pt idx="11">
                    <c:v>0.10983693</c:v>
                  </c:pt>
                </c:numCache>
              </c:numRef>
            </c:minus>
            <c:spPr>
              <a:noFill/>
              <a:ln w="9525" cap="flat" cmpd="sng" algn="ctr">
                <a:solidFill>
                  <a:schemeClr val="tx1"/>
                </a:solidFill>
                <a:round/>
              </a:ln>
              <a:effectLst/>
            </c:spPr>
          </c:errBars>
          <c:cat>
            <c:multiLvlStrRef>
              <c:f>'Figure 1.19'!$F$33:$Q$34</c:f>
              <c:multiLvlStrCache>
                <c:ptCount val="12"/>
                <c:lvl>
                  <c:pt idx="0">
                    <c:v>0</c:v>
                  </c:pt>
                  <c:pt idx="1">
                    <c:v>1</c:v>
                  </c:pt>
                  <c:pt idx="2">
                    <c:v>3</c:v>
                  </c:pt>
                  <c:pt idx="3">
                    <c:v>5</c:v>
                  </c:pt>
                  <c:pt idx="4">
                    <c:v>0</c:v>
                  </c:pt>
                  <c:pt idx="5">
                    <c:v>1</c:v>
                  </c:pt>
                  <c:pt idx="6">
                    <c:v>3</c:v>
                  </c:pt>
                  <c:pt idx="7">
                    <c:v>5</c:v>
                  </c:pt>
                  <c:pt idx="8">
                    <c:v>0</c:v>
                  </c:pt>
                  <c:pt idx="9">
                    <c:v>1</c:v>
                  </c:pt>
                  <c:pt idx="10">
                    <c:v>3</c:v>
                  </c:pt>
                  <c:pt idx="11">
                    <c:v>5</c:v>
                  </c:pt>
                </c:lvl>
                <c:lvl>
                  <c:pt idx="0">
                    <c:v>Social benefits</c:v>
                  </c:pt>
                  <c:pt idx="4">
                    <c:v>Public investment</c:v>
                  </c:pt>
                  <c:pt idx="8">
                    <c:v>Subsidies</c:v>
                  </c:pt>
                </c:lvl>
              </c:multiLvlStrCache>
            </c:multiLvlStrRef>
          </c:cat>
          <c:val>
            <c:numRef>
              <c:f>'Figure 1.19'!$F$35:$Q$35</c:f>
              <c:numCache>
                <c:formatCode>General</c:formatCode>
                <c:ptCount val="12"/>
                <c:pt idx="0">
                  <c:v>-0.28783131000000001</c:v>
                </c:pt>
                <c:pt idx="1">
                  <c:v>-0.44226703000000001</c:v>
                </c:pt>
                <c:pt idx="2">
                  <c:v>-0.57194822999999995</c:v>
                </c:pt>
                <c:pt idx="3">
                  <c:v>-0.55340201</c:v>
                </c:pt>
                <c:pt idx="4">
                  <c:v>-0.10821622</c:v>
                </c:pt>
                <c:pt idx="5">
                  <c:v>-0.11443108</c:v>
                </c:pt>
                <c:pt idx="6">
                  <c:v>-3.8388457000000001E-2</c:v>
                </c:pt>
                <c:pt idx="7">
                  <c:v>-5.8963224000000002E-2</c:v>
                </c:pt>
                <c:pt idx="8">
                  <c:v>-0.19735000999999999</c:v>
                </c:pt>
                <c:pt idx="9">
                  <c:v>-0.28350704999999998</c:v>
                </c:pt>
                <c:pt idx="10">
                  <c:v>-0.35464180000000001</c:v>
                </c:pt>
                <c:pt idx="11">
                  <c:v>-0.44983503000000002</c:v>
                </c:pt>
              </c:numCache>
            </c:numRef>
          </c:val>
          <c:extLst>
            <c:ext xmlns:c16="http://schemas.microsoft.com/office/drawing/2014/chart" uri="{C3380CC4-5D6E-409C-BE32-E72D297353CC}">
              <c16:uniqueId val="{00000020-845D-4AA4-9A67-CA18C1A1D102}"/>
            </c:ext>
          </c:extLst>
        </c:ser>
        <c:dLbls>
          <c:showLegendKey val="0"/>
          <c:showVal val="0"/>
          <c:showCatName val="0"/>
          <c:showSerName val="0"/>
          <c:showPercent val="0"/>
          <c:showBubbleSize val="0"/>
        </c:dLbls>
        <c:gapWidth val="80"/>
        <c:axId val="100105279"/>
        <c:axId val="100105759"/>
      </c:barChart>
      <c:catAx>
        <c:axId val="10010527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759"/>
        <c:crosses val="autoZero"/>
        <c:auto val="1"/>
        <c:lblAlgn val="ctr"/>
        <c:lblOffset val="100"/>
        <c:noMultiLvlLbl val="0"/>
      </c:catAx>
      <c:valAx>
        <c:axId val="100105759"/>
        <c:scaling>
          <c:orientation val="minMax"/>
          <c:max val="5.000000000000001E-2"/>
          <c:min val="-0.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'Figure 1.20.1'!$C$1</c:f>
              <c:strCache>
                <c:ptCount val="1"/>
                <c:pt idx="0">
                  <c:v>Share of countries in need of adjustment</c:v>
                </c:pt>
              </c:strCache>
            </c:strRef>
          </c:tx>
          <c:spPr>
            <a:solidFill>
              <a:schemeClr val="accent1"/>
            </a:solidFill>
            <a:ln>
              <a:noFill/>
            </a:ln>
            <a:effectLst/>
          </c:spPr>
          <c:invertIfNegative val="0"/>
          <c:cat>
            <c:numRef>
              <c:extLst>
                <c:ext xmlns:c15="http://schemas.microsoft.com/office/drawing/2012/chart" uri="{02D57815-91ED-43cb-92C2-25804820EDAC}">
                  <c15:fullRef>
                    <c15:sqref>'Figure 1.20.1'!$B$2:$B$32</c15:sqref>
                  </c15:fullRef>
                </c:ext>
              </c:extLst>
              <c:f>'Figure 1.20.1'!$B$24:$B$26</c:f>
              <c:numCache>
                <c:formatCode>0</c:formatCode>
                <c:ptCount val="3"/>
                <c:pt idx="0">
                  <c:v>2022</c:v>
                </c:pt>
                <c:pt idx="1">
                  <c:v>2023</c:v>
                </c:pt>
                <c:pt idx="2">
                  <c:v>2024</c:v>
                </c:pt>
              </c:numCache>
            </c:numRef>
          </c:cat>
          <c:val>
            <c:numRef>
              <c:extLst>
                <c:ext xmlns:c15="http://schemas.microsoft.com/office/drawing/2012/chart" uri="{02D57815-91ED-43cb-92C2-25804820EDAC}">
                  <c15:fullRef>
                    <c15:sqref>'Figure 1.20.1'!$C$2:$C$32</c15:sqref>
                  </c15:fullRef>
                </c:ext>
              </c:extLst>
              <c:f>'Figure 1.20.1'!$C$24:$C$26</c:f>
              <c:numCache>
                <c:formatCode>0</c:formatCode>
                <c:ptCount val="3"/>
                <c:pt idx="0">
                  <c:v>25.414365768432617</c:v>
                </c:pt>
                <c:pt idx="1">
                  <c:v>32.596687316894531</c:v>
                </c:pt>
                <c:pt idx="2">
                  <c:v>46.666667938232422</c:v>
                </c:pt>
              </c:numCache>
            </c:numRef>
          </c:val>
          <c:extLst>
            <c:ext xmlns:c16="http://schemas.microsoft.com/office/drawing/2014/chart" uri="{C3380CC4-5D6E-409C-BE32-E72D297353CC}">
              <c16:uniqueId val="{00000000-2AD8-4E2A-96A7-E59ABBFD9EB7}"/>
            </c:ext>
          </c:extLst>
        </c:ser>
        <c:ser>
          <c:idx val="2"/>
          <c:order val="1"/>
          <c:tx>
            <c:strRef>
              <c:f>'Figure 1.20.1'!$D$1</c:f>
              <c:strCache>
                <c:ptCount val="1"/>
                <c:pt idx="0">
                  <c:v>Share of the global GDP of the countries in need of adjustment</c:v>
                </c:pt>
              </c:strCache>
            </c:strRef>
          </c:tx>
          <c:spPr>
            <a:solidFill>
              <a:srgbClr val="7030A0"/>
            </a:solidFill>
            <a:ln>
              <a:noFill/>
            </a:ln>
            <a:effectLst/>
          </c:spPr>
          <c:invertIfNegative val="0"/>
          <c:cat>
            <c:numRef>
              <c:extLst>
                <c:ext xmlns:c15="http://schemas.microsoft.com/office/drawing/2012/chart" uri="{02D57815-91ED-43cb-92C2-25804820EDAC}">
                  <c15:fullRef>
                    <c15:sqref>'Figure 1.20.1'!$B$2:$B$32</c15:sqref>
                  </c15:fullRef>
                </c:ext>
              </c:extLst>
              <c:f>'Figure 1.20.1'!$B$24:$B$26</c:f>
              <c:numCache>
                <c:formatCode>0</c:formatCode>
                <c:ptCount val="3"/>
                <c:pt idx="0">
                  <c:v>2022</c:v>
                </c:pt>
                <c:pt idx="1">
                  <c:v>2023</c:v>
                </c:pt>
                <c:pt idx="2">
                  <c:v>2024</c:v>
                </c:pt>
              </c:numCache>
            </c:numRef>
          </c:cat>
          <c:val>
            <c:numRef>
              <c:extLst>
                <c:ext xmlns:c15="http://schemas.microsoft.com/office/drawing/2012/chart" uri="{02D57815-91ED-43cb-92C2-25804820EDAC}">
                  <c15:fullRef>
                    <c15:sqref>'Figure 1.20.1'!$D$2:$D$32</c15:sqref>
                  </c15:fullRef>
                </c:ext>
              </c:extLst>
              <c:f>'Figure 1.20.1'!$D$24:$D$26</c:f>
              <c:numCache>
                <c:formatCode>0</c:formatCode>
                <c:ptCount val="3"/>
                <c:pt idx="0">
                  <c:v>27.427585011300835</c:v>
                </c:pt>
                <c:pt idx="1">
                  <c:v>29.972267189761624</c:v>
                </c:pt>
                <c:pt idx="2">
                  <c:v>74.821208793702681</c:v>
                </c:pt>
              </c:numCache>
            </c:numRef>
          </c:val>
          <c:extLst>
            <c:ext xmlns:c16="http://schemas.microsoft.com/office/drawing/2014/chart" uri="{C3380CC4-5D6E-409C-BE32-E72D297353CC}">
              <c16:uniqueId val="{00000001-2AD8-4E2A-96A7-E59ABBFD9EB7}"/>
            </c:ext>
          </c:extLst>
        </c:ser>
        <c:dLbls>
          <c:showLegendKey val="0"/>
          <c:showVal val="0"/>
          <c:showCatName val="0"/>
          <c:showSerName val="0"/>
          <c:showPercent val="0"/>
          <c:showBubbleSize val="0"/>
        </c:dLbls>
        <c:gapWidth val="219"/>
        <c:overlap val="-27"/>
        <c:axId val="481566320"/>
        <c:axId val="481563440"/>
      </c:barChart>
      <c:catAx>
        <c:axId val="481566320"/>
        <c:scaling>
          <c:orientation val="minMax"/>
        </c:scaling>
        <c:delete val="0"/>
        <c:axPos val="b"/>
        <c:numFmt formatCode="0"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563440"/>
        <c:crosses val="autoZero"/>
        <c:auto val="1"/>
        <c:lblAlgn val="ctr"/>
        <c:lblOffset val="100"/>
        <c:noMultiLvlLbl val="0"/>
      </c:catAx>
      <c:valAx>
        <c:axId val="481563440"/>
        <c:scaling>
          <c:orientation val="minMax"/>
          <c:max val="1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566320"/>
        <c:crosses val="autoZero"/>
        <c:crossBetween val="between"/>
      </c:valAx>
      <c:spPr>
        <a:noFill/>
        <a:ln>
          <a:noFill/>
        </a:ln>
        <a:effectLst/>
      </c:spPr>
    </c:plotArea>
    <c:legend>
      <c:legendPos val="t"/>
      <c:layout>
        <c:manualLayout>
          <c:xMode val="edge"/>
          <c:yMode val="edge"/>
          <c:x val="0.11312195350581178"/>
          <c:y val="2.7906976744186046E-2"/>
          <c:w val="0.81542252530933634"/>
          <c:h val="0.21860941219556856"/>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57857606569009E-2"/>
          <c:y val="0.20546186646309442"/>
          <c:w val="0.79356071955269814"/>
          <c:h val="0.65729102834525566"/>
        </c:manualLayout>
      </c:layout>
      <c:barChart>
        <c:barDir val="col"/>
        <c:grouping val="clustered"/>
        <c:varyColors val="0"/>
        <c:ser>
          <c:idx val="0"/>
          <c:order val="0"/>
          <c:tx>
            <c:strRef>
              <c:f>'Figure 1.20.2'!$A$2</c:f>
              <c:strCache>
                <c:ptCount val="1"/>
                <c:pt idx="0">
                  <c:v>Share of countries in need of adjustment</c:v>
                </c:pt>
              </c:strCache>
            </c:strRef>
          </c:tx>
          <c:spPr>
            <a:solidFill>
              <a:schemeClr val="accent1"/>
            </a:solidFill>
            <a:ln>
              <a:noFill/>
            </a:ln>
            <a:effectLst/>
          </c:spPr>
          <c:invertIfNegative val="0"/>
          <c:cat>
            <c:strRef>
              <c:extLst>
                <c:ext xmlns:c15="http://schemas.microsoft.com/office/drawing/2012/chart" uri="{02D57815-91ED-43cb-92C2-25804820EDAC}">
                  <c15:fullRef>
                    <c15:sqref>'Figure 1.20.2'!$B$1:$F$1</c15:sqref>
                  </c15:fullRef>
                </c:ext>
              </c:extLst>
              <c:f>'Figure 1.20.2'!$B$1:$D$1</c:f>
              <c:strCache>
                <c:ptCount val="3"/>
                <c:pt idx="0">
                  <c:v>Advanced economies</c:v>
                </c:pt>
                <c:pt idx="1">
                  <c:v>Emerging markets</c:v>
                </c:pt>
                <c:pt idx="2">
                  <c:v>Low-income
developing countries</c:v>
                </c:pt>
              </c:strCache>
            </c:strRef>
          </c:cat>
          <c:val>
            <c:numRef>
              <c:extLst>
                <c:ext xmlns:c15="http://schemas.microsoft.com/office/drawing/2012/chart" uri="{02D57815-91ED-43cb-92C2-25804820EDAC}">
                  <c15:fullRef>
                    <c15:sqref>'Figure 1.20.2'!$B$2:$F$2</c15:sqref>
                  </c15:fullRef>
                </c:ext>
              </c:extLst>
              <c:f>'Figure 1.20.2'!$B$2:$D$2</c:f>
              <c:numCache>
                <c:formatCode>0.00</c:formatCode>
                <c:ptCount val="3"/>
                <c:pt idx="0">
                  <c:v>43.243244171142578</c:v>
                </c:pt>
                <c:pt idx="1">
                  <c:v>30.1204833984375</c:v>
                </c:pt>
                <c:pt idx="2">
                  <c:v>16.666667938232422</c:v>
                </c:pt>
              </c:numCache>
            </c:numRef>
          </c:val>
          <c:extLst>
            <c:ext xmlns:c15="http://schemas.microsoft.com/office/drawing/2012/chart" uri="{02D57815-91ED-43cb-92C2-25804820EDAC}">
              <c15:categoryFilterExceptions>
                <c15:categoryFilterException>
                  <c15:sqref>'Figure 1.20.2'!$E$2</c15:sqref>
                  <c15:spPr xmlns:c15="http://schemas.microsoft.com/office/drawing/2012/chart">
                    <a:noFill/>
                    <a:ln>
                      <a:noFill/>
                    </a:ln>
                    <a:effectLst/>
                  </c15:spPr>
                </c15:categoryFilterException>
                <c15:categoryFilterException>
                  <c15:sqref>'Figure 1.20.2'!$F$2</c15:sqref>
                  <c15:spPr xmlns:c15="http://schemas.microsoft.com/office/drawing/2012/chart">
                    <a:noFill/>
                    <a:ln>
                      <a:noFill/>
                    </a:ln>
                    <a:effectLst/>
                  </c15:spPr>
                </c15:categoryFilterException>
              </c15:categoryFilterExceptions>
            </c:ext>
            <c:ext xmlns:c16="http://schemas.microsoft.com/office/drawing/2014/chart" uri="{C3380CC4-5D6E-409C-BE32-E72D297353CC}">
              <c16:uniqueId val="{00000000-C935-45DE-BD44-756C892F988C}"/>
            </c:ext>
          </c:extLst>
        </c:ser>
        <c:ser>
          <c:idx val="1"/>
          <c:order val="1"/>
          <c:tx>
            <c:strRef>
              <c:f>'Figure 1.20.2'!$A$5</c:f>
              <c:strCache>
                <c:ptCount val="1"/>
                <c:pt idx="0">
                  <c:v>PD - DSPD (average; right scale)</c:v>
                </c:pt>
              </c:strCache>
            </c:strRef>
          </c:tx>
          <c:spPr>
            <a:noFill/>
            <a:ln>
              <a:noFill/>
            </a:ln>
            <a:effectLst/>
          </c:spPr>
          <c:invertIfNegative val="0"/>
          <c:cat>
            <c:strRef>
              <c:extLst>
                <c:ext xmlns:c15="http://schemas.microsoft.com/office/drawing/2012/chart" uri="{02D57815-91ED-43cb-92C2-25804820EDAC}">
                  <c15:fullRef>
                    <c15:sqref>'Figure 1.20.2'!$B$1:$F$1</c15:sqref>
                  </c15:fullRef>
                </c:ext>
              </c:extLst>
              <c:f>'Figure 1.20.2'!$B$1:$D$1</c:f>
              <c:strCache>
                <c:ptCount val="3"/>
                <c:pt idx="0">
                  <c:v>Advanced economies</c:v>
                </c:pt>
                <c:pt idx="1">
                  <c:v>Emerging markets</c:v>
                </c:pt>
                <c:pt idx="2">
                  <c:v>Low-income
developing countries</c:v>
                </c:pt>
              </c:strCache>
            </c:strRef>
          </c:cat>
          <c:val>
            <c:numRef>
              <c:extLst>
                <c:ext xmlns:c15="http://schemas.microsoft.com/office/drawing/2012/chart" uri="{02D57815-91ED-43cb-92C2-25804820EDAC}">
                  <c15:fullRef>
                    <c15:sqref>'Figure 1.20.2'!$B$3:$F$3</c15:sqref>
                  </c15:fullRef>
                </c:ext>
              </c:extLst>
              <c:f>'Figure 1.20.2'!$B$3:$D$3</c:f>
              <c:numCache>
                <c:formatCode>0.00</c:formatCode>
                <c:ptCount val="3"/>
              </c:numCache>
            </c:numRef>
          </c:val>
          <c:extLst>
            <c:ext xmlns:c16="http://schemas.microsoft.com/office/drawing/2014/chart" uri="{C3380CC4-5D6E-409C-BE32-E72D297353CC}">
              <c16:uniqueId val="{00000001-C935-45DE-BD44-756C892F988C}"/>
            </c:ext>
          </c:extLst>
        </c:ser>
        <c:ser>
          <c:idx val="2"/>
          <c:order val="2"/>
          <c:tx>
            <c:strRef>
              <c:f>'Figure 1.20.2'!$A$4:$C$4</c:f>
              <c:strCache>
                <c:ptCount val="3"/>
                <c:pt idx="0">
                  <c:v>dummy sh</c:v>
                </c:pt>
                <c:pt idx="1">
                  <c:v>38.89</c:v>
                </c:pt>
                <c:pt idx="2">
                  <c:v>28.95</c:v>
                </c:pt>
              </c:strCache>
            </c:strRef>
          </c:tx>
          <c:spPr>
            <a:noFill/>
            <a:ln>
              <a:noFill/>
            </a:ln>
            <a:effectLst/>
          </c:spPr>
          <c:invertIfNegative val="0"/>
          <c:cat>
            <c:strRef>
              <c:extLst>
                <c:ext xmlns:c15="http://schemas.microsoft.com/office/drawing/2012/chart" uri="{02D57815-91ED-43cb-92C2-25804820EDAC}">
                  <c15:fullRef>
                    <c15:sqref>'Figure 1.20.2'!$B$1:$F$1</c15:sqref>
                  </c15:fullRef>
                </c:ext>
              </c:extLst>
              <c:f>'Figure 1.20.2'!$B$1:$D$1</c:f>
              <c:strCache>
                <c:ptCount val="3"/>
                <c:pt idx="0">
                  <c:v>Advanced economies</c:v>
                </c:pt>
                <c:pt idx="1">
                  <c:v>Emerging markets</c:v>
                </c:pt>
                <c:pt idx="2">
                  <c:v>Low-income
developing countries</c:v>
                </c:pt>
              </c:strCache>
            </c:strRef>
          </c:cat>
          <c:val>
            <c:numRef>
              <c:extLst>
                <c:ext xmlns:c15="http://schemas.microsoft.com/office/drawing/2012/chart" uri="{02D57815-91ED-43cb-92C2-25804820EDAC}">
                  <c15:fullRef>
                    <c15:sqref>'Figure 1.20.2'!$B$4:$F$4</c15:sqref>
                  </c15:fullRef>
                </c:ext>
              </c:extLst>
              <c:f>'Figure 1.20.2'!$B$4:$D$4</c:f>
              <c:numCache>
                <c:formatCode>0.00</c:formatCode>
                <c:ptCount val="3"/>
                <c:pt idx="0">
                  <c:v>38.888889312744141</c:v>
                </c:pt>
                <c:pt idx="1">
                  <c:v>28.947368621826172</c:v>
                </c:pt>
                <c:pt idx="2">
                  <c:v>18</c:v>
                </c:pt>
              </c:numCache>
            </c:numRef>
          </c:val>
          <c:extLst>
            <c:ext xmlns:c16="http://schemas.microsoft.com/office/drawing/2014/chart" uri="{C3380CC4-5D6E-409C-BE32-E72D297353CC}">
              <c16:uniqueId val="{00000002-C935-45DE-BD44-756C892F988C}"/>
            </c:ext>
          </c:extLst>
        </c:ser>
        <c:ser>
          <c:idx val="8"/>
          <c:order val="8"/>
          <c:tx>
            <c:strRef>
              <c:f>'Figure 1.20.2'!$A$25</c:f>
              <c:strCache>
                <c:ptCount val="1"/>
                <c:pt idx="0">
                  <c:v>Share of the global GDP of countries in need of adjustment</c:v>
                </c:pt>
              </c:strCache>
            </c:strRef>
          </c:tx>
          <c:spPr>
            <a:solidFill>
              <a:srgbClr val="7030A0"/>
            </a:solidFill>
            <a:ln w="25400">
              <a:noFill/>
            </a:ln>
            <a:effectLst/>
          </c:spPr>
          <c:invertIfNegative val="0"/>
          <c:cat>
            <c:strLit>
              <c:ptCount val="3"/>
              <c:pt idx="0">
                <c:v>Advanced economies</c:v>
              </c:pt>
              <c:pt idx="1">
                <c:v>Emerging markets</c:v>
              </c:pt>
              <c:pt idx="2">
                <c:v>Low-income
developing countries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1.20.2'!$B$25:$F$25</c15:sqref>
                  </c15:fullRef>
                </c:ext>
              </c:extLst>
              <c:f>'Figure 1.20.2'!$B$25:$D$25</c:f>
              <c:numCache>
                <c:formatCode>0.00</c:formatCode>
                <c:ptCount val="3"/>
                <c:pt idx="0">
                  <c:v>41.83155632764101</c:v>
                </c:pt>
                <c:pt idx="1">
                  <c:v>25.72779131164134</c:v>
                </c:pt>
                <c:pt idx="2">
                  <c:v>0.62376474952907301</c:v>
                </c:pt>
              </c:numCache>
            </c:numRef>
          </c:val>
          <c:extLst>
            <c:ext xmlns:c16="http://schemas.microsoft.com/office/drawing/2014/chart" uri="{C3380CC4-5D6E-409C-BE32-E72D297353CC}">
              <c16:uniqueId val="{00000003-C935-45DE-BD44-756C892F988C}"/>
            </c:ext>
          </c:extLst>
        </c:ser>
        <c:dLbls>
          <c:showLegendKey val="0"/>
          <c:showVal val="0"/>
          <c:showCatName val="0"/>
          <c:showSerName val="0"/>
          <c:showPercent val="0"/>
          <c:showBubbleSize val="0"/>
        </c:dLbls>
        <c:gapWidth val="150"/>
        <c:overlap val="50"/>
        <c:axId val="1432910320"/>
        <c:axId val="2048998464"/>
      </c:barChart>
      <c:barChart>
        <c:barDir val="col"/>
        <c:grouping val="stacked"/>
        <c:varyColors val="0"/>
        <c:ser>
          <c:idx val="4"/>
          <c:order val="3"/>
          <c:tx>
            <c:strRef>
              <c:f>'Figure 1.20.2'!$A$6</c:f>
              <c:strCache>
                <c:ptCount val="1"/>
                <c:pt idx="0">
                  <c:v>p25</c:v>
                </c:pt>
              </c:strCache>
            </c:strRef>
          </c:tx>
          <c:spPr>
            <a:noFill/>
            <a:ln>
              <a:noFill/>
            </a:ln>
            <a:effectLst/>
          </c:spPr>
          <c:invertIfNegative val="0"/>
          <c:dPt>
            <c:idx val="1"/>
            <c:invertIfNegative val="0"/>
            <c:bubble3D val="0"/>
            <c:spPr>
              <a:noFill/>
              <a:ln w="28575" cap="rnd">
                <a:noFill/>
                <a:round/>
              </a:ln>
              <a:effectLst/>
            </c:spPr>
            <c:extLst>
              <c:ext xmlns:c16="http://schemas.microsoft.com/office/drawing/2014/chart" uri="{C3380CC4-5D6E-409C-BE32-E72D297353CC}">
                <c16:uniqueId val="{00000005-C935-45DE-BD44-756C892F988C}"/>
              </c:ext>
            </c:extLst>
          </c:dPt>
          <c:dPt>
            <c:idx val="2"/>
            <c:invertIfNegative val="0"/>
            <c:bubble3D val="0"/>
            <c:spPr>
              <a:noFill/>
              <a:ln w="28575" cap="rnd">
                <a:noFill/>
                <a:round/>
              </a:ln>
              <a:effectLst/>
            </c:spPr>
            <c:extLst>
              <c:ext xmlns:c16="http://schemas.microsoft.com/office/drawing/2014/chart" uri="{C3380CC4-5D6E-409C-BE32-E72D297353CC}">
                <c16:uniqueId val="{00000007-C935-45DE-BD44-756C892F988C}"/>
              </c:ext>
            </c:extLst>
          </c:dPt>
          <c:cat>
            <c:strLit>
              <c:ptCount val="3"/>
              <c:pt idx="0">
                <c:v>1</c:v>
              </c:pt>
              <c:pt idx="1">
                <c:v>2</c:v>
              </c:pt>
              <c:pt idx="2">
                <c:v>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1.20.2'!$B$6:$F$6</c15:sqref>
                  </c15:fullRef>
                </c:ext>
              </c:extLst>
              <c:f>'Figure 1.20.2'!$B$6:$D$6</c:f>
              <c:numCache>
                <c:formatCode>0.00</c:formatCode>
                <c:ptCount val="3"/>
                <c:pt idx="0">
                  <c:v>-0.57622498273849487</c:v>
                </c:pt>
                <c:pt idx="1">
                  <c:v>-0.42683923244476318</c:v>
                </c:pt>
                <c:pt idx="2">
                  <c:v>-0.55641740560531616</c:v>
                </c:pt>
              </c:numCache>
            </c:numRef>
          </c:val>
          <c:extLst>
            <c:ext xmlns:c16="http://schemas.microsoft.com/office/drawing/2014/chart" uri="{C3380CC4-5D6E-409C-BE32-E72D297353CC}">
              <c16:uniqueId val="{00000008-C935-45DE-BD44-756C892F988C}"/>
            </c:ext>
          </c:extLst>
        </c:ser>
        <c:ser>
          <c:idx val="3"/>
          <c:order val="4"/>
          <c:tx>
            <c:strRef>
              <c:f>'Figure 1.20.2'!$A$8</c:f>
              <c:strCache>
                <c:ptCount val="1"/>
                <c:pt idx="0">
                  <c:v>PD - DSPD (interquartile range; right scale)</c:v>
                </c:pt>
              </c:strCache>
            </c:strRef>
          </c:tx>
          <c:spPr>
            <a:solidFill>
              <a:schemeClr val="accent3"/>
            </a:solidFill>
            <a:ln>
              <a:noFill/>
            </a:ln>
            <a:effectLst/>
          </c:spPr>
          <c:invertIfNegative val="0"/>
          <c:cat>
            <c:strLit>
              <c:ptCount val="3"/>
              <c:pt idx="0">
                <c:v>1</c:v>
              </c:pt>
              <c:pt idx="1">
                <c:v>2</c:v>
              </c:pt>
              <c:pt idx="2">
                <c:v>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1.20.2'!$B$8:$F$8</c15:sqref>
                  </c15:fullRef>
                </c:ext>
              </c:extLst>
              <c:f>'Figure 1.20.2'!$B$8:$D$8</c:f>
              <c:numCache>
                <c:formatCode>0.0</c:formatCode>
                <c:ptCount val="3"/>
                <c:pt idx="0">
                  <c:v>-1.7653243541717529</c:v>
                </c:pt>
                <c:pt idx="1">
                  <c:v>-3.0594520568847656</c:v>
                </c:pt>
                <c:pt idx="2">
                  <c:v>-1.5937564373016357</c:v>
                </c:pt>
              </c:numCache>
            </c:numRef>
          </c:val>
          <c:extLst>
            <c:ext xmlns:c16="http://schemas.microsoft.com/office/drawing/2014/chart" uri="{C3380CC4-5D6E-409C-BE32-E72D297353CC}">
              <c16:uniqueId val="{00000009-C935-45DE-BD44-756C892F988C}"/>
            </c:ext>
          </c:extLst>
        </c:ser>
        <c:dLbls>
          <c:showLegendKey val="0"/>
          <c:showVal val="0"/>
          <c:showCatName val="0"/>
          <c:showSerName val="0"/>
          <c:showPercent val="0"/>
          <c:showBubbleSize val="0"/>
        </c:dLbls>
        <c:gapWidth val="300"/>
        <c:overlap val="100"/>
        <c:axId val="583186864"/>
        <c:axId val="388285680"/>
      </c:barChart>
      <c:lineChart>
        <c:grouping val="standard"/>
        <c:varyColors val="0"/>
        <c:ser>
          <c:idx val="5"/>
          <c:order val="5"/>
          <c:tx>
            <c:strRef>
              <c:f>'Figure 1.20.2'!$A$5</c:f>
              <c:strCache>
                <c:ptCount val="1"/>
                <c:pt idx="0">
                  <c:v>PD - DSPD (average; right scale)</c:v>
                </c:pt>
              </c:strCache>
            </c:strRef>
          </c:tx>
          <c:spPr>
            <a:ln w="28575" cap="rnd">
              <a:noFill/>
              <a:round/>
            </a:ln>
            <a:effectLst/>
          </c:spPr>
          <c:marker>
            <c:symbol val="circle"/>
            <c:size val="10"/>
            <c:spPr>
              <a:solidFill>
                <a:schemeClr val="tx1"/>
              </a:solidFill>
              <a:ln w="76200">
                <a:noFill/>
              </a:ln>
              <a:effectLst/>
            </c:spPr>
          </c:marker>
          <c:cat>
            <c:strLit>
              <c:ptCount val="3"/>
              <c:pt idx="0">
                <c:v>1</c:v>
              </c:pt>
              <c:pt idx="1">
                <c:v>2</c:v>
              </c:pt>
              <c:pt idx="2">
                <c:v>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1.20.2'!$B$5:$F$5</c15:sqref>
                  </c15:fullRef>
                </c:ext>
              </c:extLst>
              <c:f>'Figure 1.20.2'!$B$5:$D$5</c:f>
              <c:numCache>
                <c:formatCode>0.00</c:formatCode>
                <c:ptCount val="3"/>
                <c:pt idx="0">
                  <c:v>-1.1830711364746094</c:v>
                </c:pt>
                <c:pt idx="1">
                  <c:v>-1.7856913805007935</c:v>
                </c:pt>
                <c:pt idx="2">
                  <c:v>-0.69247609376907349</c:v>
                </c:pt>
              </c:numCache>
            </c:numRef>
          </c:val>
          <c:smooth val="0"/>
          <c:extLst>
            <c:ext xmlns:c16="http://schemas.microsoft.com/office/drawing/2014/chart" uri="{C3380CC4-5D6E-409C-BE32-E72D297353CC}">
              <c16:uniqueId val="{0000000A-C935-45DE-BD44-756C892F988C}"/>
            </c:ext>
          </c:extLst>
        </c:ser>
        <c:ser>
          <c:idx val="6"/>
          <c:order val="6"/>
          <c:tx>
            <c:strRef>
              <c:f>'Figure 1.20.2'!$A$9</c:f>
              <c:strCache>
                <c:ptCount val="1"/>
                <c:pt idx="0">
                  <c:v>China: PD-DSPD (RHS)</c:v>
                </c:pt>
              </c:strCache>
            </c:strRef>
          </c:tx>
          <c:spPr>
            <a:ln w="28575" cap="rnd">
              <a:noFill/>
              <a:round/>
            </a:ln>
            <a:effectLst/>
          </c:spPr>
          <c:marker>
            <c:symbol val="diamond"/>
            <c:size val="10"/>
            <c:spPr>
              <a:solidFill>
                <a:srgbClr val="FFC000"/>
              </a:solidFill>
              <a:ln w="9525">
                <a:noFill/>
              </a:ln>
              <a:effectLst/>
            </c:spPr>
          </c:marker>
          <c:dPt>
            <c:idx val="1"/>
            <c:marker>
              <c:symbol val="diamond"/>
              <c:size val="10"/>
              <c:spPr>
                <a:solidFill>
                  <a:srgbClr val="FFC000"/>
                </a:solidFill>
                <a:ln w="9525">
                  <a:noFill/>
                </a:ln>
                <a:effectLst/>
              </c:spPr>
            </c:marker>
            <c:bubble3D val="0"/>
            <c:extLst>
              <c:ext xmlns:c16="http://schemas.microsoft.com/office/drawing/2014/chart" uri="{C3380CC4-5D6E-409C-BE32-E72D297353CC}">
                <c16:uniqueId val="{0000000B-C935-45DE-BD44-756C892F988C}"/>
              </c:ext>
            </c:extLst>
          </c:dPt>
          <c:cat>
            <c:strLit>
              <c:ptCount val="3"/>
              <c:pt idx="0">
                <c:v>1</c:v>
              </c:pt>
              <c:pt idx="1">
                <c:v>2</c:v>
              </c:pt>
              <c:pt idx="2">
                <c:v>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1.20.2'!$B$9:$F$9</c15:sqref>
                  </c15:fullRef>
                </c:ext>
              </c:extLst>
              <c:f>'Figure 1.20.2'!$B$9:$D$9</c:f>
              <c:numCache>
                <c:formatCode>0</c:formatCode>
                <c:ptCount val="3"/>
                <c:pt idx="1">
                  <c:v>-2.108356237411499</c:v>
                </c:pt>
              </c:numCache>
            </c:numRef>
          </c:val>
          <c:smooth val="0"/>
          <c:extLst>
            <c:ext xmlns:c16="http://schemas.microsoft.com/office/drawing/2014/chart" uri="{C3380CC4-5D6E-409C-BE32-E72D297353CC}">
              <c16:uniqueId val="{0000000C-C935-45DE-BD44-756C892F988C}"/>
            </c:ext>
          </c:extLst>
        </c:ser>
        <c:ser>
          <c:idx val="7"/>
          <c:order val="7"/>
          <c:tx>
            <c:strRef>
              <c:f>'Figure 1.20.2'!$A$10</c:f>
              <c:strCache>
                <c:ptCount val="1"/>
                <c:pt idx="0">
                  <c:v>United States: PD-DSPD (RHS)</c:v>
                </c:pt>
              </c:strCache>
            </c:strRef>
          </c:tx>
          <c:spPr>
            <a:ln w="25400" cap="rnd">
              <a:noFill/>
              <a:round/>
            </a:ln>
            <a:effectLst/>
          </c:spPr>
          <c:marker>
            <c:symbol val="triangle"/>
            <c:size val="10"/>
            <c:spPr>
              <a:solidFill>
                <a:srgbClr val="FF0000"/>
              </a:solidFill>
              <a:ln w="9525">
                <a:noFill/>
              </a:ln>
              <a:effectLst/>
            </c:spPr>
          </c:marker>
          <c:cat>
            <c:strLit>
              <c:ptCount val="3"/>
              <c:pt idx="0">
                <c:v>1</c:v>
              </c:pt>
              <c:pt idx="1">
                <c:v>2</c:v>
              </c:pt>
              <c:pt idx="2">
                <c:v>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1.20.2'!$B$10:$F$10</c15:sqref>
                  </c15:fullRef>
                </c:ext>
              </c:extLst>
              <c:f>'Figure 1.20.2'!$B$10:$D$10</c:f>
              <c:numCache>
                <c:formatCode>0</c:formatCode>
                <c:ptCount val="3"/>
                <c:pt idx="0">
                  <c:v>-1.0584019422531128</c:v>
                </c:pt>
              </c:numCache>
            </c:numRef>
          </c:val>
          <c:smooth val="0"/>
          <c:extLst>
            <c:ext xmlns:c16="http://schemas.microsoft.com/office/drawing/2014/chart" uri="{C3380CC4-5D6E-409C-BE32-E72D297353CC}">
              <c16:uniqueId val="{0000000D-C935-45DE-BD44-756C892F988C}"/>
            </c:ext>
          </c:extLst>
        </c:ser>
        <c:dLbls>
          <c:showLegendKey val="0"/>
          <c:showVal val="0"/>
          <c:showCatName val="0"/>
          <c:showSerName val="0"/>
          <c:showPercent val="0"/>
          <c:showBubbleSize val="0"/>
        </c:dLbls>
        <c:marker val="1"/>
        <c:smooth val="0"/>
        <c:axId val="583186864"/>
        <c:axId val="388285680"/>
      </c:lineChart>
      <c:catAx>
        <c:axId val="14329103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48998464"/>
        <c:crosses val="autoZero"/>
        <c:auto val="1"/>
        <c:lblAlgn val="ctr"/>
        <c:lblOffset val="100"/>
        <c:noMultiLvlLbl val="0"/>
      </c:catAx>
      <c:valAx>
        <c:axId val="2048998464"/>
        <c:scaling>
          <c:orientation val="minMax"/>
          <c:max val="50"/>
          <c:min val="-4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2910320"/>
        <c:crosses val="autoZero"/>
        <c:crossBetween val="between"/>
        <c:majorUnit val="10"/>
      </c:valAx>
      <c:valAx>
        <c:axId val="388285680"/>
        <c:scaling>
          <c:orientation val="minMax"/>
          <c:max val="5"/>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0.93719937785554586"/>
              <c:y val="0.4113757655293088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3186864"/>
        <c:crosses val="max"/>
        <c:crossBetween val="between"/>
      </c:valAx>
      <c:catAx>
        <c:axId val="583186864"/>
        <c:scaling>
          <c:orientation val="minMax"/>
        </c:scaling>
        <c:delete val="1"/>
        <c:axPos val="b"/>
        <c:majorTickMark val="out"/>
        <c:minorTickMark val="none"/>
        <c:tickLblPos val="nextTo"/>
        <c:crossAx val="388285680"/>
        <c:crosses val="autoZero"/>
        <c:auto val="1"/>
        <c:lblAlgn val="ctr"/>
        <c:lblOffset val="100"/>
        <c:noMultiLvlLbl val="0"/>
      </c:catAx>
      <c:spPr>
        <a:noFill/>
        <a:ln>
          <a:noFill/>
        </a:ln>
        <a:effectLst/>
      </c:spPr>
    </c:plotArea>
    <c:legend>
      <c:legendPos val="t"/>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9.9715384418405509E-2"/>
          <c:y val="1.0981153397491977E-2"/>
          <c:w val="0.84525737505363474"/>
          <c:h val="0.1961237061475121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43831661552045E-2"/>
          <c:y val="2.0281659456599547E-2"/>
          <c:w val="0.89793444811252687"/>
          <c:h val="0.84000554358458168"/>
        </c:manualLayout>
      </c:layout>
      <c:scatterChart>
        <c:scatterStyle val="lineMarker"/>
        <c:varyColors val="0"/>
        <c:ser>
          <c:idx val="0"/>
          <c:order val="0"/>
          <c:tx>
            <c:v>Advanced economies (excluding United States)</c:v>
          </c:tx>
          <c:spPr>
            <a:ln w="19050" cap="rnd">
              <a:noFill/>
              <a:round/>
            </a:ln>
            <a:effectLst/>
          </c:spPr>
          <c:marker>
            <c:symbol val="circle"/>
            <c:size val="10"/>
            <c:spPr>
              <a:solidFill>
                <a:schemeClr val="accent1">
                  <a:alpha val="70000"/>
                </a:schemeClr>
              </a:solidFill>
              <a:ln w="9525">
                <a:noFill/>
              </a:ln>
              <a:effectLst/>
            </c:spPr>
          </c:marker>
          <c:dPt>
            <c:idx val="0"/>
            <c:marker>
              <c:symbol val="circle"/>
              <c:size val="10"/>
              <c:spPr>
                <a:solidFill>
                  <a:srgbClr val="FF0000">
                    <a:alpha val="70000"/>
                  </a:srgbClr>
                </a:solidFill>
                <a:ln w="9525">
                  <a:solidFill>
                    <a:srgbClr val="FF0000"/>
                  </a:solidFill>
                </a:ln>
                <a:effectLst/>
              </c:spPr>
            </c:marker>
            <c:bubble3D val="0"/>
            <c:spPr>
              <a:ln w="19050" cap="rnd">
                <a:solidFill>
                  <a:srgbClr val="FF0000"/>
                </a:solidFill>
                <a:round/>
              </a:ln>
              <a:effectLst/>
            </c:spPr>
            <c:extLst>
              <c:ext xmlns:c16="http://schemas.microsoft.com/office/drawing/2014/chart" uri="{C3380CC4-5D6E-409C-BE32-E72D297353CC}">
                <c16:uniqueId val="{00000001-57B2-4E10-A845-C545AF84DE15}"/>
              </c:ext>
            </c:extLst>
          </c:dPt>
          <c:xVal>
            <c:numRef>
              <c:f>'Figure 1.21'!$F$2:$F$28</c:f>
              <c:numCache>
                <c:formatCode>General</c:formatCode>
                <c:ptCount val="27"/>
                <c:pt idx="0">
                  <c:v>-1.1490471363067627</c:v>
                </c:pt>
                <c:pt idx="1">
                  <c:v>-1.2075760364532471</c:v>
                </c:pt>
                <c:pt idx="2">
                  <c:v>-0.87333208322525024</c:v>
                </c:pt>
                <c:pt idx="3">
                  <c:v>-1.2343853712081909</c:v>
                </c:pt>
                <c:pt idx="4">
                  <c:v>-0.76700270175933838</c:v>
                </c:pt>
                <c:pt idx="5">
                  <c:v>-0.22127829492092133</c:v>
                </c:pt>
                <c:pt idx="6">
                  <c:v>-0.47830095887184143</c:v>
                </c:pt>
                <c:pt idx="7">
                  <c:v>0.38848602771759033</c:v>
                </c:pt>
                <c:pt idx="8">
                  <c:v>-0.66611826419830322</c:v>
                </c:pt>
                <c:pt idx="9">
                  <c:v>-1.0132918357849121</c:v>
                </c:pt>
                <c:pt idx="10">
                  <c:v>-0.76070058345794678</c:v>
                </c:pt>
                <c:pt idx="11">
                  <c:v>-6.3654467463493347E-2</c:v>
                </c:pt>
                <c:pt idx="12">
                  <c:v>-0.46447527408599854</c:v>
                </c:pt>
                <c:pt idx="13">
                  <c:v>-4.2756929397583008</c:v>
                </c:pt>
                <c:pt idx="14">
                  <c:v>-0.26155704259872437</c:v>
                </c:pt>
                <c:pt idx="15">
                  <c:v>-0.1450541764497757</c:v>
                </c:pt>
                <c:pt idx="16">
                  <c:v>-1.0359947681427002</c:v>
                </c:pt>
                <c:pt idx="17">
                  <c:v>-2.1395657062530518</c:v>
                </c:pt>
                <c:pt idx="18">
                  <c:v>-2.3535044193267822</c:v>
                </c:pt>
                <c:pt idx="19">
                  <c:v>7.1502231061458588E-2</c:v>
                </c:pt>
                <c:pt idx="20">
                  <c:v>-0.18655566871166229</c:v>
                </c:pt>
                <c:pt idx="21">
                  <c:v>-1.5396586656570435</c:v>
                </c:pt>
                <c:pt idx="22">
                  <c:v>-0.45496401190757751</c:v>
                </c:pt>
                <c:pt idx="23">
                  <c:v>-0.77903026342391968</c:v>
                </c:pt>
                <c:pt idx="24">
                  <c:v>-1.4530367851257324</c:v>
                </c:pt>
                <c:pt idx="25">
                  <c:v>-1.0696858167648315</c:v>
                </c:pt>
                <c:pt idx="26">
                  <c:v>-1.4471831321716309</c:v>
                </c:pt>
              </c:numCache>
            </c:numRef>
          </c:xVal>
          <c:yVal>
            <c:numRef>
              <c:f>'Figure 1.21'!$D$2:$D$28</c:f>
              <c:numCache>
                <c:formatCode>General</c:formatCode>
                <c:ptCount val="27"/>
                <c:pt idx="0">
                  <c:v>-0.28523694100000002</c:v>
                </c:pt>
                <c:pt idx="1">
                  <c:v>1.2134444900000001</c:v>
                </c:pt>
                <c:pt idx="2">
                  <c:v>0.87349556399999995</c:v>
                </c:pt>
                <c:pt idx="3">
                  <c:v>-0.52764297500000001</c:v>
                </c:pt>
                <c:pt idx="4">
                  <c:v>3.5205233439999999</c:v>
                </c:pt>
                <c:pt idx="5">
                  <c:v>-1.3612824589999999</c:v>
                </c:pt>
                <c:pt idx="6">
                  <c:v>1.6972242790000001</c:v>
                </c:pt>
                <c:pt idx="7">
                  <c:v>2.231861629</c:v>
                </c:pt>
                <c:pt idx="8">
                  <c:v>1.4679772959999999</c:v>
                </c:pt>
                <c:pt idx="9">
                  <c:v>1.6862765040000001</c:v>
                </c:pt>
                <c:pt idx="10">
                  <c:v>1.649799821</c:v>
                </c:pt>
                <c:pt idx="11">
                  <c:v>1.7742777139999999</c:v>
                </c:pt>
                <c:pt idx="12">
                  <c:v>1.952858998</c:v>
                </c:pt>
                <c:pt idx="13">
                  <c:v>-2.7067925590000002</c:v>
                </c:pt>
                <c:pt idx="14">
                  <c:v>-6.4442801999999993E-2</c:v>
                </c:pt>
                <c:pt idx="15">
                  <c:v>4.9735020749999999</c:v>
                </c:pt>
                <c:pt idx="16">
                  <c:v>9.3008751059999994</c:v>
                </c:pt>
                <c:pt idx="17">
                  <c:v>3.7638196129999999</c:v>
                </c:pt>
                <c:pt idx="18">
                  <c:v>2.004606533</c:v>
                </c:pt>
                <c:pt idx="19">
                  <c:v>-0.23492205399999999</c:v>
                </c:pt>
                <c:pt idx="20">
                  <c:v>-0.15381113299999999</c:v>
                </c:pt>
                <c:pt idx="21">
                  <c:v>-2.2922232939999998</c:v>
                </c:pt>
                <c:pt idx="22">
                  <c:v>1.2946113159999999</c:v>
                </c:pt>
                <c:pt idx="23">
                  <c:v>0.29812996000000003</c:v>
                </c:pt>
                <c:pt idx="24">
                  <c:v>0.25151222400000001</c:v>
                </c:pt>
                <c:pt idx="25">
                  <c:v>1.977060429</c:v>
                </c:pt>
                <c:pt idx="26">
                  <c:v>1.4297253750000001</c:v>
                </c:pt>
              </c:numCache>
            </c:numRef>
          </c:yVal>
          <c:smooth val="0"/>
          <c:extLst>
            <c:ext xmlns:c16="http://schemas.microsoft.com/office/drawing/2014/chart" uri="{C3380CC4-5D6E-409C-BE32-E72D297353CC}">
              <c16:uniqueId val="{00000002-57B2-4E10-A845-C545AF84DE15}"/>
            </c:ext>
          </c:extLst>
        </c:ser>
        <c:ser>
          <c:idx val="1"/>
          <c:order val="1"/>
          <c:tx>
            <c:v>Emerging market and developing economies (excluding China)</c:v>
          </c:tx>
          <c:spPr>
            <a:ln w="25400" cap="rnd">
              <a:noFill/>
              <a:round/>
            </a:ln>
            <a:effectLst/>
          </c:spPr>
          <c:marker>
            <c:symbol val="circle"/>
            <c:size val="10"/>
            <c:spPr>
              <a:solidFill>
                <a:schemeClr val="accent3">
                  <a:alpha val="70000"/>
                </a:schemeClr>
              </a:solidFill>
              <a:ln w="9525">
                <a:noFill/>
              </a:ln>
              <a:effectLst/>
            </c:spPr>
          </c:marker>
          <c:dPt>
            <c:idx val="89"/>
            <c:marker>
              <c:symbol val="circle"/>
              <c:size val="10"/>
              <c:spPr>
                <a:solidFill>
                  <a:srgbClr val="FFC000">
                    <a:alpha val="70000"/>
                  </a:srgbClr>
                </a:solidFill>
                <a:ln w="9525">
                  <a:noFill/>
                </a:ln>
                <a:effectLst/>
              </c:spPr>
            </c:marker>
            <c:bubble3D val="0"/>
            <c:extLst>
              <c:ext xmlns:c16="http://schemas.microsoft.com/office/drawing/2014/chart" uri="{C3380CC4-5D6E-409C-BE32-E72D297353CC}">
                <c16:uniqueId val="{00000003-57B2-4E10-A845-C545AF84DE15}"/>
              </c:ext>
            </c:extLst>
          </c:dPt>
          <c:xVal>
            <c:numRef>
              <c:f>'Figure 1.21'!$F$29:$F$126</c:f>
              <c:numCache>
                <c:formatCode>General</c:formatCode>
                <c:ptCount val="98"/>
                <c:pt idx="0">
                  <c:v>1.9939925670623779</c:v>
                </c:pt>
                <c:pt idx="1">
                  <c:v>-12.306737899780273</c:v>
                </c:pt>
                <c:pt idx="2">
                  <c:v>4.5417866706848145</c:v>
                </c:pt>
                <c:pt idx="3">
                  <c:v>-1.5314484834671021</c:v>
                </c:pt>
                <c:pt idx="4">
                  <c:v>-0.23407605290412903</c:v>
                </c:pt>
                <c:pt idx="5">
                  <c:v>0.72578215599060059</c:v>
                </c:pt>
                <c:pt idx="6">
                  <c:v>0.62540847063064575</c:v>
                </c:pt>
                <c:pt idx="7">
                  <c:v>0</c:v>
                </c:pt>
                <c:pt idx="8">
                  <c:v>1.7022836208343506</c:v>
                </c:pt>
                <c:pt idx="9">
                  <c:v>-0.20525519549846649</c:v>
                </c:pt>
                <c:pt idx="10">
                  <c:v>1.0241024494171143</c:v>
                </c:pt>
                <c:pt idx="11">
                  <c:v>3.6336045265197754</c:v>
                </c:pt>
                <c:pt idx="12">
                  <c:v>-1.1175440549850464</c:v>
                </c:pt>
                <c:pt idx="13">
                  <c:v>0.79327720403671265</c:v>
                </c:pt>
                <c:pt idx="14">
                  <c:v>-0.84860903024673462</c:v>
                </c:pt>
                <c:pt idx="15">
                  <c:v>3.5518255084753036E-2</c:v>
                </c:pt>
                <c:pt idx="16">
                  <c:v>-3.015688419342041</c:v>
                </c:pt>
                <c:pt idx="17">
                  <c:v>-0.68100833892822266</c:v>
                </c:pt>
                <c:pt idx="18">
                  <c:v>-0.95828884840011597</c:v>
                </c:pt>
                <c:pt idx="19">
                  <c:v>1.0485712289810181</c:v>
                </c:pt>
                <c:pt idx="20">
                  <c:v>1.2529643774032593</c:v>
                </c:pt>
                <c:pt idx="21">
                  <c:v>2.5291595458984375</c:v>
                </c:pt>
                <c:pt idx="22">
                  <c:v>4.4856734275817871</c:v>
                </c:pt>
                <c:pt idx="23">
                  <c:v>0.83831876516342163</c:v>
                </c:pt>
                <c:pt idx="24">
                  <c:v>3.2557902336120605</c:v>
                </c:pt>
                <c:pt idx="25">
                  <c:v>1.0185592174530029</c:v>
                </c:pt>
                <c:pt idx="26">
                  <c:v>1.4372202157974243</c:v>
                </c:pt>
                <c:pt idx="27">
                  <c:v>-3.2443232536315918</c:v>
                </c:pt>
                <c:pt idx="28">
                  <c:v>-8.3255380392074585E-2</c:v>
                </c:pt>
                <c:pt idx="29">
                  <c:v>-2.2736413478851318</c:v>
                </c:pt>
                <c:pt idx="30">
                  <c:v>-1.2359623908996582</c:v>
                </c:pt>
                <c:pt idx="31">
                  <c:v>-2.5794012546539307</c:v>
                </c:pt>
                <c:pt idx="32">
                  <c:v>-0.29186853766441345</c:v>
                </c:pt>
                <c:pt idx="33">
                  <c:v>-1.7458705902099609</c:v>
                </c:pt>
                <c:pt idx="34">
                  <c:v>-4.4536781311035156</c:v>
                </c:pt>
                <c:pt idx="35">
                  <c:v>-1.7518103122711182</c:v>
                </c:pt>
                <c:pt idx="36">
                  <c:v>3.5507199764251709</c:v>
                </c:pt>
                <c:pt idx="37">
                  <c:v>-1.6846985816955566</c:v>
                </c:pt>
                <c:pt idx="38">
                  <c:v>-0.21986016631126404</c:v>
                </c:pt>
                <c:pt idx="39">
                  <c:v>-1.7485811710357666</c:v>
                </c:pt>
                <c:pt idx="40">
                  <c:v>-1.1274598836898804</c:v>
                </c:pt>
                <c:pt idx="41">
                  <c:v>-0.64705014228820801</c:v>
                </c:pt>
                <c:pt idx="42">
                  <c:v>0.5566527247428894</c:v>
                </c:pt>
                <c:pt idx="43">
                  <c:v>-2.5674858093261719</c:v>
                </c:pt>
                <c:pt idx="44">
                  <c:v>-3.3790657520294189</c:v>
                </c:pt>
                <c:pt idx="45">
                  <c:v>0.80632942914962769</c:v>
                </c:pt>
                <c:pt idx="46">
                  <c:v>-1.5596548318862915</c:v>
                </c:pt>
                <c:pt idx="47">
                  <c:v>-2.5815081596374512</c:v>
                </c:pt>
                <c:pt idx="48">
                  <c:v>-5.3273634910583496</c:v>
                </c:pt>
                <c:pt idx="49">
                  <c:v>3.4209036827087402</c:v>
                </c:pt>
                <c:pt idx="50">
                  <c:v>-3.2524747848510742</c:v>
                </c:pt>
                <c:pt idx="51">
                  <c:v>-4.9856128692626953</c:v>
                </c:pt>
                <c:pt idx="52">
                  <c:v>3.7230572700500488</c:v>
                </c:pt>
                <c:pt idx="53">
                  <c:v>-2.5892853736877441</c:v>
                </c:pt>
                <c:pt idx="54">
                  <c:v>-4.800623893737793</c:v>
                </c:pt>
                <c:pt idx="55">
                  <c:v>-5.798220157623291</c:v>
                </c:pt>
                <c:pt idx="56">
                  <c:v>-1.664212703704834</c:v>
                </c:pt>
                <c:pt idx="57">
                  <c:v>-1.9123189449310303</c:v>
                </c:pt>
                <c:pt idx="58">
                  <c:v>-1.9897685050964355</c:v>
                </c:pt>
                <c:pt idx="59">
                  <c:v>-2.0828676223754883</c:v>
                </c:pt>
                <c:pt idx="60">
                  <c:v>-3.7865524291992188</c:v>
                </c:pt>
                <c:pt idx="61">
                  <c:v>-3.3987650871276855</c:v>
                </c:pt>
                <c:pt idx="62">
                  <c:v>-1.4882113933563232</c:v>
                </c:pt>
                <c:pt idx="63">
                  <c:v>0.90099829435348511</c:v>
                </c:pt>
                <c:pt idx="64">
                  <c:v>-5.9876832962036133</c:v>
                </c:pt>
                <c:pt idx="65">
                  <c:v>-3.8184318691492081E-2</c:v>
                </c:pt>
                <c:pt idx="66">
                  <c:v>-0.53929007053375244</c:v>
                </c:pt>
                <c:pt idx="67">
                  <c:v>-8.8219128549098969E-2</c:v>
                </c:pt>
                <c:pt idx="68">
                  <c:v>-1.7133296728134155</c:v>
                </c:pt>
                <c:pt idx="69">
                  <c:v>-2.0464217662811279</c:v>
                </c:pt>
                <c:pt idx="70">
                  <c:v>-2.6736187934875488</c:v>
                </c:pt>
                <c:pt idx="71">
                  <c:v>-1.0766865015029907</c:v>
                </c:pt>
                <c:pt idx="72">
                  <c:v>-4.4071369171142578</c:v>
                </c:pt>
                <c:pt idx="73">
                  <c:v>-0.94681555032730103</c:v>
                </c:pt>
                <c:pt idx="74">
                  <c:v>-0.56388622522354126</c:v>
                </c:pt>
                <c:pt idx="75">
                  <c:v>-1.068209171295166</c:v>
                </c:pt>
                <c:pt idx="76">
                  <c:v>-2.5898144245147705</c:v>
                </c:pt>
                <c:pt idx="77">
                  <c:v>-1.9031100273132324</c:v>
                </c:pt>
                <c:pt idx="78">
                  <c:v>-0.70149767398834229</c:v>
                </c:pt>
                <c:pt idx="79">
                  <c:v>1.7437564134597778</c:v>
                </c:pt>
                <c:pt idx="80">
                  <c:v>-0.41113957762718201</c:v>
                </c:pt>
                <c:pt idx="81">
                  <c:v>-1.1149766445159912</c:v>
                </c:pt>
                <c:pt idx="82">
                  <c:v>-0.4240817129611969</c:v>
                </c:pt>
                <c:pt idx="83">
                  <c:v>-0.42973098158836365</c:v>
                </c:pt>
                <c:pt idx="84">
                  <c:v>-2.0613515377044678</c:v>
                </c:pt>
                <c:pt idx="85">
                  <c:v>-3.001558780670166</c:v>
                </c:pt>
                <c:pt idx="86">
                  <c:v>-1.0671612024307251</c:v>
                </c:pt>
                <c:pt idx="87">
                  <c:v>-2.1894972324371338</c:v>
                </c:pt>
                <c:pt idx="88">
                  <c:v>-2.5696914196014404</c:v>
                </c:pt>
                <c:pt idx="89">
                  <c:v>-1.9778662919998169</c:v>
                </c:pt>
                <c:pt idx="90">
                  <c:v>-4.5110125541687012</c:v>
                </c:pt>
                <c:pt idx="91">
                  <c:v>-1.3554509878158569</c:v>
                </c:pt>
                <c:pt idx="92">
                  <c:v>-1.9751746654510498</c:v>
                </c:pt>
                <c:pt idx="93">
                  <c:v>-1.4657204151153564</c:v>
                </c:pt>
                <c:pt idx="94">
                  <c:v>-2.534191370010376</c:v>
                </c:pt>
                <c:pt idx="95">
                  <c:v>-0.21656207740306854</c:v>
                </c:pt>
                <c:pt idx="96">
                  <c:v>-2.0093197822570801</c:v>
                </c:pt>
                <c:pt idx="97">
                  <c:v>-1.7990653514862061</c:v>
                </c:pt>
              </c:numCache>
            </c:numRef>
          </c:xVal>
          <c:yVal>
            <c:numRef>
              <c:f>'Figure 1.21'!$D$29:$D$126</c:f>
              <c:numCache>
                <c:formatCode>General</c:formatCode>
                <c:ptCount val="98"/>
                <c:pt idx="0">
                  <c:v>1.171232517</c:v>
                </c:pt>
                <c:pt idx="1">
                  <c:v>-3.0786136069999999</c:v>
                </c:pt>
                <c:pt idx="2">
                  <c:v>2.7908334369999999</c:v>
                </c:pt>
                <c:pt idx="3">
                  <c:v>1.820933264</c:v>
                </c:pt>
                <c:pt idx="4">
                  <c:v>1.8540528140000001</c:v>
                </c:pt>
                <c:pt idx="5">
                  <c:v>2.618652998</c:v>
                </c:pt>
                <c:pt idx="6">
                  <c:v>1.1755837760000001</c:v>
                </c:pt>
                <c:pt idx="7">
                  <c:v>4.7348336130000002</c:v>
                </c:pt>
                <c:pt idx="8">
                  <c:v>1.412249533</c:v>
                </c:pt>
                <c:pt idx="9">
                  <c:v>0.72615192900000003</c:v>
                </c:pt>
                <c:pt idx="10">
                  <c:v>2.4501259499999999</c:v>
                </c:pt>
                <c:pt idx="11">
                  <c:v>1.454696089</c:v>
                </c:pt>
                <c:pt idx="12">
                  <c:v>3.9326518080000001</c:v>
                </c:pt>
                <c:pt idx="13">
                  <c:v>0.114156141</c:v>
                </c:pt>
                <c:pt idx="14">
                  <c:v>1.784400923</c:v>
                </c:pt>
                <c:pt idx="15">
                  <c:v>1.261161105</c:v>
                </c:pt>
                <c:pt idx="16">
                  <c:v>0.70701264399999997</c:v>
                </c:pt>
                <c:pt idx="17">
                  <c:v>-3.3938715679999998</c:v>
                </c:pt>
                <c:pt idx="18">
                  <c:v>3.2217657210000001</c:v>
                </c:pt>
                <c:pt idx="19">
                  <c:v>8.8848923249999991</c:v>
                </c:pt>
                <c:pt idx="20">
                  <c:v>4.2679699170000003</c:v>
                </c:pt>
                <c:pt idx="21">
                  <c:v>2.3891516259999999</c:v>
                </c:pt>
                <c:pt idx="22">
                  <c:v>10.779863629999999</c:v>
                </c:pt>
                <c:pt idx="23">
                  <c:v>1.073802428</c:v>
                </c:pt>
                <c:pt idx="24">
                  <c:v>10.889579940000001</c:v>
                </c:pt>
                <c:pt idx="25">
                  <c:v>12.159342430000001</c:v>
                </c:pt>
                <c:pt idx="26">
                  <c:v>8.5888473300000001</c:v>
                </c:pt>
                <c:pt idx="27">
                  <c:v>-1.7702323</c:v>
                </c:pt>
                <c:pt idx="28">
                  <c:v>7.6664584849999997</c:v>
                </c:pt>
                <c:pt idx="29">
                  <c:v>-0.60930910900000002</c:v>
                </c:pt>
                <c:pt idx="30">
                  <c:v>0.58132170500000002</c:v>
                </c:pt>
                <c:pt idx="31">
                  <c:v>-1.247677076</c:v>
                </c:pt>
                <c:pt idx="32">
                  <c:v>0.86914520699999998</c:v>
                </c:pt>
                <c:pt idx="33">
                  <c:v>0.91477419699999996</c:v>
                </c:pt>
                <c:pt idx="34">
                  <c:v>-4.421140598</c:v>
                </c:pt>
                <c:pt idx="35">
                  <c:v>-0.70776556099999999</c:v>
                </c:pt>
                <c:pt idx="36">
                  <c:v>1.948342284</c:v>
                </c:pt>
                <c:pt idx="37">
                  <c:v>0.14821505400000001</c:v>
                </c:pt>
                <c:pt idx="38">
                  <c:v>2.2945170840000002</c:v>
                </c:pt>
                <c:pt idx="39">
                  <c:v>0.67171727999999997</c:v>
                </c:pt>
                <c:pt idx="40">
                  <c:v>0.88289181999999999</c:v>
                </c:pt>
                <c:pt idx="41">
                  <c:v>-1.1112949910000001</c:v>
                </c:pt>
                <c:pt idx="42">
                  <c:v>2.7362388100000001</c:v>
                </c:pt>
                <c:pt idx="43">
                  <c:v>8.4680180949999997</c:v>
                </c:pt>
                <c:pt idx="44">
                  <c:v>1.767622934</c:v>
                </c:pt>
                <c:pt idx="45">
                  <c:v>4.2312030719999996</c:v>
                </c:pt>
                <c:pt idx="46">
                  <c:v>2.933035845</c:v>
                </c:pt>
                <c:pt idx="47">
                  <c:v>0.37545950099999997</c:v>
                </c:pt>
                <c:pt idx="48">
                  <c:v>-0.418306232</c:v>
                </c:pt>
                <c:pt idx="49">
                  <c:v>7.1789339989999998</c:v>
                </c:pt>
                <c:pt idx="50">
                  <c:v>2.97037321</c:v>
                </c:pt>
                <c:pt idx="51">
                  <c:v>5.7882659280000004</c:v>
                </c:pt>
                <c:pt idx="52">
                  <c:v>2.1150477319999998</c:v>
                </c:pt>
                <c:pt idx="53">
                  <c:v>2.5760808609999999</c:v>
                </c:pt>
                <c:pt idx="54">
                  <c:v>-6.7453597000000004E-2</c:v>
                </c:pt>
                <c:pt idx="55">
                  <c:v>0.81230561999999995</c:v>
                </c:pt>
                <c:pt idx="56">
                  <c:v>6.7063434280000003</c:v>
                </c:pt>
                <c:pt idx="57">
                  <c:v>2.6538753449999999</c:v>
                </c:pt>
                <c:pt idx="58">
                  <c:v>1.451635827</c:v>
                </c:pt>
                <c:pt idx="59">
                  <c:v>0.270520121</c:v>
                </c:pt>
                <c:pt idx="60">
                  <c:v>6.8840292060000001</c:v>
                </c:pt>
                <c:pt idx="61">
                  <c:v>2.7511038459999999</c:v>
                </c:pt>
                <c:pt idx="62">
                  <c:v>-1.4433093180000001</c:v>
                </c:pt>
                <c:pt idx="63">
                  <c:v>10.42720121</c:v>
                </c:pt>
                <c:pt idx="64">
                  <c:v>-1.8721694419999999</c:v>
                </c:pt>
                <c:pt idx="65">
                  <c:v>3.4467197519999999</c:v>
                </c:pt>
                <c:pt idx="66">
                  <c:v>2.603277136</c:v>
                </c:pt>
                <c:pt idx="67">
                  <c:v>3.0297356409999998</c:v>
                </c:pt>
                <c:pt idx="68">
                  <c:v>1.1594669950000001</c:v>
                </c:pt>
                <c:pt idx="69">
                  <c:v>0.280239658</c:v>
                </c:pt>
                <c:pt idx="70">
                  <c:v>-0.97187617400000004</c:v>
                </c:pt>
                <c:pt idx="71">
                  <c:v>0.342398076</c:v>
                </c:pt>
                <c:pt idx="72">
                  <c:v>1.8746667290000001</c:v>
                </c:pt>
                <c:pt idx="73">
                  <c:v>5.4739511179999996</c:v>
                </c:pt>
                <c:pt idx="74">
                  <c:v>3.564517436</c:v>
                </c:pt>
                <c:pt idx="75">
                  <c:v>2.9408418109999999</c:v>
                </c:pt>
                <c:pt idx="76">
                  <c:v>2.6900484250000001</c:v>
                </c:pt>
                <c:pt idx="77">
                  <c:v>6.7937677540000001</c:v>
                </c:pt>
                <c:pt idx="78">
                  <c:v>9.7489692980000004</c:v>
                </c:pt>
                <c:pt idx="79">
                  <c:v>-0.48776561200000002</c:v>
                </c:pt>
                <c:pt idx="80">
                  <c:v>10.675399479999999</c:v>
                </c:pt>
                <c:pt idx="81">
                  <c:v>5.538348332</c:v>
                </c:pt>
                <c:pt idx="82">
                  <c:v>1.0035742489999999</c:v>
                </c:pt>
                <c:pt idx="83">
                  <c:v>1.9003798489999999</c:v>
                </c:pt>
                <c:pt idx="84">
                  <c:v>1.38046158</c:v>
                </c:pt>
                <c:pt idx="85">
                  <c:v>4.7278757530000002</c:v>
                </c:pt>
                <c:pt idx="86">
                  <c:v>-0.62678959000000001</c:v>
                </c:pt>
                <c:pt idx="87">
                  <c:v>-0.40239023600000001</c:v>
                </c:pt>
                <c:pt idx="88">
                  <c:v>0.89148710799999997</c:v>
                </c:pt>
                <c:pt idx="89">
                  <c:v>-4.8934490220000004</c:v>
                </c:pt>
                <c:pt idx="90">
                  <c:v>0.19205781499999999</c:v>
                </c:pt>
                <c:pt idx="91">
                  <c:v>2.0369905949999998</c:v>
                </c:pt>
                <c:pt idx="92">
                  <c:v>1.599042203</c:v>
                </c:pt>
                <c:pt idx="93">
                  <c:v>8.930200438</c:v>
                </c:pt>
                <c:pt idx="94">
                  <c:v>1.494110697</c:v>
                </c:pt>
                <c:pt idx="95">
                  <c:v>1.4078275810000001</c:v>
                </c:pt>
                <c:pt idx="96">
                  <c:v>1.1050967E-2</c:v>
                </c:pt>
                <c:pt idx="97">
                  <c:v>-1.273440025</c:v>
                </c:pt>
              </c:numCache>
            </c:numRef>
          </c:yVal>
          <c:smooth val="0"/>
          <c:extLst>
            <c:ext xmlns:c16="http://schemas.microsoft.com/office/drawing/2014/chart" uri="{C3380CC4-5D6E-409C-BE32-E72D297353CC}">
              <c16:uniqueId val="{00000004-57B2-4E10-A845-C545AF84DE15}"/>
            </c:ext>
          </c:extLst>
        </c:ser>
        <c:ser>
          <c:idx val="2"/>
          <c:order val="2"/>
          <c:tx>
            <c:v>45 degree</c:v>
          </c:tx>
          <c:spPr>
            <a:ln w="25400" cap="rnd">
              <a:noFill/>
              <a:round/>
            </a:ln>
            <a:effectLst/>
          </c:spPr>
          <c:marker>
            <c:symbol val="none"/>
          </c:marker>
          <c:trendline>
            <c:spPr>
              <a:ln w="19050" cap="rnd">
                <a:solidFill>
                  <a:schemeClr val="accent5"/>
                </a:solidFill>
                <a:prstDash val="solid"/>
              </a:ln>
              <a:effectLst/>
            </c:spPr>
            <c:trendlineType val="linear"/>
            <c:dispRSqr val="0"/>
            <c:dispEq val="0"/>
          </c:trendline>
          <c:xVal>
            <c:numRef>
              <c:f>'Figure 1.21'!$W$2:$W$3</c:f>
              <c:numCache>
                <c:formatCode>General</c:formatCode>
                <c:ptCount val="2"/>
                <c:pt idx="0">
                  <c:v>-8</c:v>
                </c:pt>
                <c:pt idx="1">
                  <c:v>16</c:v>
                </c:pt>
              </c:numCache>
            </c:numRef>
          </c:xVal>
          <c:yVal>
            <c:numRef>
              <c:f>'Figure 1.21'!$X$2:$X$3</c:f>
              <c:numCache>
                <c:formatCode>General</c:formatCode>
                <c:ptCount val="2"/>
                <c:pt idx="0">
                  <c:v>-8</c:v>
                </c:pt>
                <c:pt idx="1">
                  <c:v>16</c:v>
                </c:pt>
              </c:numCache>
            </c:numRef>
          </c:yVal>
          <c:smooth val="0"/>
          <c:extLst>
            <c:ext xmlns:c16="http://schemas.microsoft.com/office/drawing/2014/chart" uri="{C3380CC4-5D6E-409C-BE32-E72D297353CC}">
              <c16:uniqueId val="{00000006-57B2-4E10-A845-C545AF84DE15}"/>
            </c:ext>
          </c:extLst>
        </c:ser>
        <c:dLbls>
          <c:showLegendKey val="0"/>
          <c:showVal val="0"/>
          <c:showCatName val="0"/>
          <c:showSerName val="0"/>
          <c:showPercent val="0"/>
          <c:showBubbleSize val="0"/>
        </c:dLbls>
        <c:axId val="88374943"/>
        <c:axId val="88377823"/>
      </c:scatterChart>
      <c:valAx>
        <c:axId val="88374943"/>
        <c:scaling>
          <c:orientation val="minMax"/>
          <c:max val="12"/>
          <c:min val="-6"/>
        </c:scaling>
        <c:delete val="0"/>
        <c:axPos val="b"/>
        <c:title>
          <c:tx>
            <c:rich>
              <a:bodyPr rot="0" spcFirstLastPara="1" vertOverflow="ellipsis" vert="horz" wrap="square" anchor="ctr" anchorCtr="1"/>
              <a:lstStyle/>
              <a:p>
                <a:pPr>
                  <a:defRPr sz="14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r>
                  <a:rPr lang="en-US"/>
                  <a:t>Debt-stabilizing primary balance</a:t>
                </a:r>
              </a:p>
            </c:rich>
          </c:tx>
          <c:layout>
            <c:manualLayout>
              <c:xMode val="edge"/>
              <c:yMode val="edge"/>
              <c:x val="0.30085881614324883"/>
              <c:y val="0.9295384519622794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88377823"/>
        <c:crosses val="autoZero"/>
        <c:crossBetween val="midCat"/>
        <c:majorUnit val="3"/>
      </c:valAx>
      <c:valAx>
        <c:axId val="88377823"/>
        <c:scaling>
          <c:orientation val="minMax"/>
          <c:max val="12.5"/>
          <c:min val="-6"/>
        </c:scaling>
        <c:delete val="0"/>
        <c:axPos val="l"/>
        <c:title>
          <c:tx>
            <c:rich>
              <a:bodyPr rot="-5400000" spcFirstLastPara="1" vertOverflow="ellipsis" vert="horz" wrap="square" anchor="ctr" anchorCtr="1"/>
              <a:lstStyle/>
              <a:p>
                <a:pPr>
                  <a:defRPr sz="16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r>
                  <a:rPr lang="en-US" sz="1600"/>
                  <a:t>ARIMA  top 20 percent forcast interval</a:t>
                </a:r>
              </a:p>
            </c:rich>
          </c:tx>
          <c:layout>
            <c:manualLayout>
              <c:xMode val="edge"/>
              <c:yMode val="edge"/>
              <c:x val="1.0064547365320101E-2"/>
              <c:y val="0.28677772505177518"/>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88374943"/>
        <c:crosses val="autoZero"/>
        <c:crossBetween val="midCat"/>
        <c:majorUnit val="3"/>
      </c:valAx>
      <c:spPr>
        <a:noFill/>
        <a:ln>
          <a:noFill/>
        </a:ln>
        <a:effectLst/>
      </c:spPr>
    </c:plotArea>
    <c:legend>
      <c:legendPos val="r"/>
      <c:legendEntry>
        <c:idx val="2"/>
        <c:delete val="1"/>
      </c:legendEntry>
      <c:legendEntry>
        <c:idx val="3"/>
        <c:delete val="1"/>
      </c:legendEntry>
      <c:layout>
        <c:manualLayout>
          <c:xMode val="edge"/>
          <c:yMode val="edge"/>
          <c:x val="0.36841047282718969"/>
          <c:y val="0.75303007449900761"/>
          <c:w val="0.61714651394276154"/>
          <c:h val="0.131005870429854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chemeClr val="bg2">
              <a:lumMod val="10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Horizon</a:t>
            </a:r>
            <a:r>
              <a:rPr lang="en-US" baseline="0"/>
              <a:t> 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1.22.1'!$N$2</c:f>
              <c:strCache>
                <c:ptCount val="1"/>
                <c:pt idx="0">
                  <c:v>point estimate</c:v>
                </c:pt>
              </c:strCache>
            </c:strRef>
          </c:tx>
          <c:spPr>
            <a:ln w="28575" cap="rnd">
              <a:solidFill>
                <a:schemeClr val="accent1"/>
              </a:solidFill>
              <a:round/>
            </a:ln>
            <a:effectLst/>
          </c:spPr>
          <c:marker>
            <c:symbol val="none"/>
          </c:marker>
          <c:cat>
            <c:multiLvlStrRef>
              <c:f>'Figure 1.22.1'!$A$3:$A$21</c:f>
            </c:multiLvlStrRef>
          </c:cat>
          <c:val>
            <c:numRef>
              <c:f>'Figure 1.22.1'!$N$3:$N$21</c:f>
            </c:numRef>
          </c:val>
          <c:smooth val="0"/>
          <c:extLst>
            <c:ext xmlns:c16="http://schemas.microsoft.com/office/drawing/2014/chart" uri="{C3380CC4-5D6E-409C-BE32-E72D297353CC}">
              <c16:uniqueId val="{00000000-8EA5-4FD2-B3A6-39BC395DE173}"/>
            </c:ext>
          </c:extLst>
        </c:ser>
        <c:ser>
          <c:idx val="1"/>
          <c:order val="1"/>
          <c:tx>
            <c:strRef>
              <c:f>'Figure 1.22.1'!$O$2</c:f>
              <c:strCache>
                <c:ptCount val="1"/>
                <c:pt idx="0">
                  <c:v>upper bound</c:v>
                </c:pt>
              </c:strCache>
            </c:strRef>
          </c:tx>
          <c:spPr>
            <a:ln w="28575" cap="rnd">
              <a:solidFill>
                <a:schemeClr val="accent2"/>
              </a:solidFill>
              <a:round/>
            </a:ln>
            <a:effectLst/>
          </c:spPr>
          <c:marker>
            <c:symbol val="none"/>
          </c:marker>
          <c:cat>
            <c:multiLvlStrRef>
              <c:f>'Figure 1.22.1'!$A$3:$A$21</c:f>
            </c:multiLvlStrRef>
          </c:cat>
          <c:val>
            <c:numRef>
              <c:f>'Figure 1.22.1'!$O$3:$O$21</c:f>
            </c:numRef>
          </c:val>
          <c:smooth val="0"/>
          <c:extLst>
            <c:ext xmlns:c16="http://schemas.microsoft.com/office/drawing/2014/chart" uri="{C3380CC4-5D6E-409C-BE32-E72D297353CC}">
              <c16:uniqueId val="{00000001-8EA5-4FD2-B3A6-39BC395DE173}"/>
            </c:ext>
          </c:extLst>
        </c:ser>
        <c:ser>
          <c:idx val="2"/>
          <c:order val="2"/>
          <c:tx>
            <c:strRef>
              <c:f>'Figure 1.22.1'!$P$2</c:f>
              <c:strCache>
                <c:ptCount val="1"/>
                <c:pt idx="0">
                  <c:v>lower bound</c:v>
                </c:pt>
              </c:strCache>
            </c:strRef>
          </c:tx>
          <c:spPr>
            <a:ln w="28575" cap="rnd">
              <a:solidFill>
                <a:schemeClr val="accent3"/>
              </a:solidFill>
              <a:round/>
            </a:ln>
            <a:effectLst/>
          </c:spPr>
          <c:marker>
            <c:symbol val="none"/>
          </c:marker>
          <c:cat>
            <c:multiLvlStrRef>
              <c:f>'Figure 1.22.1'!$A$3:$A$21</c:f>
            </c:multiLvlStrRef>
          </c:cat>
          <c:val>
            <c:numRef>
              <c:f>'Figure 1.22.1'!$P$3:$P$21</c:f>
            </c:numRef>
          </c:val>
          <c:smooth val="0"/>
          <c:extLst>
            <c:ext xmlns:c16="http://schemas.microsoft.com/office/drawing/2014/chart" uri="{C3380CC4-5D6E-409C-BE32-E72D297353CC}">
              <c16:uniqueId val="{00000002-8EA5-4FD2-B3A6-39BC395DE173}"/>
            </c:ext>
          </c:extLst>
        </c:ser>
        <c:dLbls>
          <c:showLegendKey val="0"/>
          <c:showVal val="0"/>
          <c:showCatName val="0"/>
          <c:showSerName val="0"/>
          <c:showPercent val="0"/>
          <c:showBubbleSize val="0"/>
        </c:dLbls>
        <c:marker val="1"/>
        <c:smooth val="0"/>
        <c:axId val="1458652912"/>
        <c:axId val="1458647152"/>
      </c:lineChart>
      <c:catAx>
        <c:axId val="1458652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Quantiles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7152"/>
        <c:crosses val="autoZero"/>
        <c:auto val="1"/>
        <c:lblAlgn val="ctr"/>
        <c:lblOffset val="100"/>
        <c:noMultiLvlLbl val="0"/>
      </c:catAx>
      <c:valAx>
        <c:axId val="145864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5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Horizon 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1.22.1'!$B$2</c:f>
              <c:strCache>
                <c:ptCount val="1"/>
                <c:pt idx="0">
                  <c:v>point estimate</c:v>
                </c:pt>
              </c:strCache>
            </c:strRef>
          </c:tx>
          <c:spPr>
            <a:ln w="28575" cap="rnd">
              <a:solidFill>
                <a:schemeClr val="accent1"/>
              </a:solidFill>
              <a:round/>
            </a:ln>
            <a:effectLst/>
          </c:spPr>
          <c:marker>
            <c:symbol val="none"/>
          </c:marker>
          <c:cat>
            <c:multiLvlStrRef>
              <c:f>'Figure 1.22.1'!$A$3:$A$21</c:f>
            </c:multiLvlStrRef>
          </c:cat>
          <c:val>
            <c:numRef>
              <c:f>'Figure 1.22.1'!$B$3:$B$21</c:f>
            </c:numRef>
          </c:val>
          <c:smooth val="0"/>
          <c:extLst>
            <c:ext xmlns:c16="http://schemas.microsoft.com/office/drawing/2014/chart" uri="{C3380CC4-5D6E-409C-BE32-E72D297353CC}">
              <c16:uniqueId val="{00000000-2255-464C-9FC2-3E3691D6FA49}"/>
            </c:ext>
          </c:extLst>
        </c:ser>
        <c:ser>
          <c:idx val="1"/>
          <c:order val="1"/>
          <c:tx>
            <c:strRef>
              <c:f>'Figure 1.22.1'!$C$2</c:f>
              <c:strCache>
                <c:ptCount val="1"/>
                <c:pt idx="0">
                  <c:v>upper bound</c:v>
                </c:pt>
              </c:strCache>
            </c:strRef>
          </c:tx>
          <c:spPr>
            <a:ln w="28575" cap="rnd">
              <a:solidFill>
                <a:schemeClr val="accent2"/>
              </a:solidFill>
              <a:round/>
            </a:ln>
            <a:effectLst/>
          </c:spPr>
          <c:marker>
            <c:symbol val="none"/>
          </c:marker>
          <c:cat>
            <c:multiLvlStrRef>
              <c:f>'Figure 1.22.1'!$A$3:$A$21</c:f>
            </c:multiLvlStrRef>
          </c:cat>
          <c:val>
            <c:numRef>
              <c:f>'Figure 1.22.1'!$C$3:$C$21</c:f>
            </c:numRef>
          </c:val>
          <c:smooth val="0"/>
          <c:extLst>
            <c:ext xmlns:c16="http://schemas.microsoft.com/office/drawing/2014/chart" uri="{C3380CC4-5D6E-409C-BE32-E72D297353CC}">
              <c16:uniqueId val="{00000001-2255-464C-9FC2-3E3691D6FA49}"/>
            </c:ext>
          </c:extLst>
        </c:ser>
        <c:ser>
          <c:idx val="2"/>
          <c:order val="2"/>
          <c:tx>
            <c:strRef>
              <c:f>'Figure 1.22.1'!$D$2</c:f>
              <c:strCache>
                <c:ptCount val="1"/>
                <c:pt idx="0">
                  <c:v>lower bound</c:v>
                </c:pt>
              </c:strCache>
            </c:strRef>
          </c:tx>
          <c:spPr>
            <a:ln w="28575" cap="rnd">
              <a:solidFill>
                <a:schemeClr val="accent3"/>
              </a:solidFill>
              <a:round/>
            </a:ln>
            <a:effectLst/>
          </c:spPr>
          <c:marker>
            <c:symbol val="none"/>
          </c:marker>
          <c:cat>
            <c:multiLvlStrRef>
              <c:f>'Figure 1.22.1'!$A$3:$A$21</c:f>
            </c:multiLvlStrRef>
          </c:cat>
          <c:val>
            <c:numRef>
              <c:f>'Figure 1.22.1'!$D$3:$D$21</c:f>
            </c:numRef>
          </c:val>
          <c:smooth val="0"/>
          <c:extLst>
            <c:ext xmlns:c16="http://schemas.microsoft.com/office/drawing/2014/chart" uri="{C3380CC4-5D6E-409C-BE32-E72D297353CC}">
              <c16:uniqueId val="{00000002-2255-464C-9FC2-3E3691D6FA49}"/>
            </c:ext>
          </c:extLst>
        </c:ser>
        <c:dLbls>
          <c:showLegendKey val="0"/>
          <c:showVal val="0"/>
          <c:showCatName val="0"/>
          <c:showSerName val="0"/>
          <c:showPercent val="0"/>
          <c:showBubbleSize val="0"/>
        </c:dLbls>
        <c:marker val="1"/>
        <c:smooth val="0"/>
        <c:axId val="1536559599"/>
        <c:axId val="1536557679"/>
      </c:lineChart>
      <c:catAx>
        <c:axId val="15365595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Quantiles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557679"/>
        <c:crosses val="autoZero"/>
        <c:auto val="1"/>
        <c:lblAlgn val="ctr"/>
        <c:lblOffset val="100"/>
        <c:noMultiLvlLbl val="0"/>
      </c:catAx>
      <c:valAx>
        <c:axId val="1536557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5595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Horizon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1.22.1'!$E$2</c:f>
              <c:strCache>
                <c:ptCount val="1"/>
                <c:pt idx="0">
                  <c:v>point estimate</c:v>
                </c:pt>
              </c:strCache>
            </c:strRef>
          </c:tx>
          <c:spPr>
            <a:ln w="28575" cap="rnd">
              <a:solidFill>
                <a:schemeClr val="accent1"/>
              </a:solidFill>
              <a:round/>
            </a:ln>
            <a:effectLst/>
          </c:spPr>
          <c:marker>
            <c:symbol val="none"/>
          </c:marker>
          <c:cat>
            <c:multiLvlStrRef>
              <c:f>'Figure 1.22.1'!$A$3:$A$21</c:f>
            </c:multiLvlStrRef>
          </c:cat>
          <c:val>
            <c:numRef>
              <c:f>'Figure 1.22.1'!$E$3:$E$21</c:f>
            </c:numRef>
          </c:val>
          <c:smooth val="0"/>
          <c:extLst>
            <c:ext xmlns:c16="http://schemas.microsoft.com/office/drawing/2014/chart" uri="{C3380CC4-5D6E-409C-BE32-E72D297353CC}">
              <c16:uniqueId val="{00000000-2C2D-4199-9B56-588C21EABFB1}"/>
            </c:ext>
          </c:extLst>
        </c:ser>
        <c:ser>
          <c:idx val="1"/>
          <c:order val="1"/>
          <c:tx>
            <c:strRef>
              <c:f>'Figure 1.22.1'!$F$2</c:f>
              <c:strCache>
                <c:ptCount val="1"/>
                <c:pt idx="0">
                  <c:v>upper bound</c:v>
                </c:pt>
              </c:strCache>
            </c:strRef>
          </c:tx>
          <c:spPr>
            <a:ln w="28575" cap="rnd">
              <a:solidFill>
                <a:schemeClr val="accent2"/>
              </a:solidFill>
              <a:round/>
            </a:ln>
            <a:effectLst/>
          </c:spPr>
          <c:marker>
            <c:symbol val="none"/>
          </c:marker>
          <c:cat>
            <c:multiLvlStrRef>
              <c:f>'Figure 1.22.1'!$A$3:$A$21</c:f>
            </c:multiLvlStrRef>
          </c:cat>
          <c:val>
            <c:numRef>
              <c:f>'Figure 1.22.1'!$F$3:$F$21</c:f>
            </c:numRef>
          </c:val>
          <c:smooth val="0"/>
          <c:extLst>
            <c:ext xmlns:c16="http://schemas.microsoft.com/office/drawing/2014/chart" uri="{C3380CC4-5D6E-409C-BE32-E72D297353CC}">
              <c16:uniqueId val="{00000001-2C2D-4199-9B56-588C21EABFB1}"/>
            </c:ext>
          </c:extLst>
        </c:ser>
        <c:ser>
          <c:idx val="2"/>
          <c:order val="2"/>
          <c:tx>
            <c:strRef>
              <c:f>'Figure 1.22.1'!$G$2</c:f>
              <c:strCache>
                <c:ptCount val="1"/>
                <c:pt idx="0">
                  <c:v>lower bound</c:v>
                </c:pt>
              </c:strCache>
            </c:strRef>
          </c:tx>
          <c:spPr>
            <a:ln w="28575" cap="rnd">
              <a:solidFill>
                <a:schemeClr val="accent3"/>
              </a:solidFill>
              <a:round/>
            </a:ln>
            <a:effectLst/>
          </c:spPr>
          <c:marker>
            <c:symbol val="none"/>
          </c:marker>
          <c:cat>
            <c:multiLvlStrRef>
              <c:f>'Figure 1.22.1'!$A$3:$A$21</c:f>
            </c:multiLvlStrRef>
          </c:cat>
          <c:val>
            <c:numRef>
              <c:f>'Figure 1.22.1'!$G$3:$G$21</c:f>
            </c:numRef>
          </c:val>
          <c:smooth val="0"/>
          <c:extLst>
            <c:ext xmlns:c16="http://schemas.microsoft.com/office/drawing/2014/chart" uri="{C3380CC4-5D6E-409C-BE32-E72D297353CC}">
              <c16:uniqueId val="{00000002-2C2D-4199-9B56-588C21EABFB1}"/>
            </c:ext>
          </c:extLst>
        </c:ser>
        <c:dLbls>
          <c:showLegendKey val="0"/>
          <c:showVal val="0"/>
          <c:showCatName val="0"/>
          <c:showSerName val="0"/>
          <c:showPercent val="0"/>
          <c:showBubbleSize val="0"/>
        </c:dLbls>
        <c:marker val="1"/>
        <c:smooth val="0"/>
        <c:axId val="1348797247"/>
        <c:axId val="1348795327"/>
      </c:lineChart>
      <c:catAx>
        <c:axId val="1348797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Quantiles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795327"/>
        <c:crosses val="autoZero"/>
        <c:auto val="1"/>
        <c:lblAlgn val="ctr"/>
        <c:lblOffset val="100"/>
        <c:noMultiLvlLbl val="0"/>
      </c:catAx>
      <c:valAx>
        <c:axId val="134879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7972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Horizon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1.22.1'!$H$2</c:f>
              <c:strCache>
                <c:ptCount val="1"/>
                <c:pt idx="0">
                  <c:v>point estimate</c:v>
                </c:pt>
              </c:strCache>
            </c:strRef>
          </c:tx>
          <c:spPr>
            <a:ln w="28575" cap="rnd">
              <a:solidFill>
                <a:schemeClr val="accent1"/>
              </a:solidFill>
              <a:round/>
            </a:ln>
            <a:effectLst/>
          </c:spPr>
          <c:marker>
            <c:symbol val="none"/>
          </c:marker>
          <c:cat>
            <c:multiLvlStrRef>
              <c:f>'Figure 1.22.1'!$A$3:$A$21</c:f>
            </c:multiLvlStrRef>
          </c:cat>
          <c:val>
            <c:numRef>
              <c:f>'Figure 1.22.1'!$H$3:$H$21</c:f>
            </c:numRef>
          </c:val>
          <c:smooth val="0"/>
          <c:extLst>
            <c:ext xmlns:c16="http://schemas.microsoft.com/office/drawing/2014/chart" uri="{C3380CC4-5D6E-409C-BE32-E72D297353CC}">
              <c16:uniqueId val="{00000000-D6BF-433A-BF3E-6380517E572D}"/>
            </c:ext>
          </c:extLst>
        </c:ser>
        <c:ser>
          <c:idx val="1"/>
          <c:order val="1"/>
          <c:tx>
            <c:strRef>
              <c:f>'Figure 1.22.1'!$I$2</c:f>
              <c:strCache>
                <c:ptCount val="1"/>
                <c:pt idx="0">
                  <c:v>upper bound</c:v>
                </c:pt>
              </c:strCache>
            </c:strRef>
          </c:tx>
          <c:spPr>
            <a:ln w="28575" cap="rnd">
              <a:solidFill>
                <a:schemeClr val="accent2"/>
              </a:solidFill>
              <a:round/>
            </a:ln>
            <a:effectLst/>
          </c:spPr>
          <c:marker>
            <c:symbol val="none"/>
          </c:marker>
          <c:cat>
            <c:multiLvlStrRef>
              <c:f>'Figure 1.22.1'!$A$3:$A$21</c:f>
            </c:multiLvlStrRef>
          </c:cat>
          <c:val>
            <c:numRef>
              <c:f>'Figure 1.22.1'!$I$3:$I$21</c:f>
            </c:numRef>
          </c:val>
          <c:smooth val="0"/>
          <c:extLst>
            <c:ext xmlns:c16="http://schemas.microsoft.com/office/drawing/2014/chart" uri="{C3380CC4-5D6E-409C-BE32-E72D297353CC}">
              <c16:uniqueId val="{00000001-D6BF-433A-BF3E-6380517E572D}"/>
            </c:ext>
          </c:extLst>
        </c:ser>
        <c:ser>
          <c:idx val="2"/>
          <c:order val="2"/>
          <c:tx>
            <c:strRef>
              <c:f>'Figure 1.22.1'!$J$2</c:f>
              <c:strCache>
                <c:ptCount val="1"/>
                <c:pt idx="0">
                  <c:v>lower bound</c:v>
                </c:pt>
              </c:strCache>
            </c:strRef>
          </c:tx>
          <c:spPr>
            <a:ln w="28575" cap="rnd">
              <a:solidFill>
                <a:schemeClr val="accent3"/>
              </a:solidFill>
              <a:round/>
            </a:ln>
            <a:effectLst/>
          </c:spPr>
          <c:marker>
            <c:symbol val="none"/>
          </c:marker>
          <c:cat>
            <c:multiLvlStrRef>
              <c:f>'Figure 1.22.1'!$A$3:$A$21</c:f>
            </c:multiLvlStrRef>
          </c:cat>
          <c:val>
            <c:numRef>
              <c:f>'Figure 1.22.1'!$J$3:$J$21</c:f>
            </c:numRef>
          </c:val>
          <c:smooth val="0"/>
          <c:extLst>
            <c:ext xmlns:c16="http://schemas.microsoft.com/office/drawing/2014/chart" uri="{C3380CC4-5D6E-409C-BE32-E72D297353CC}">
              <c16:uniqueId val="{00000002-D6BF-433A-BF3E-6380517E572D}"/>
            </c:ext>
          </c:extLst>
        </c:ser>
        <c:dLbls>
          <c:showLegendKey val="0"/>
          <c:showVal val="0"/>
          <c:showCatName val="0"/>
          <c:showSerName val="0"/>
          <c:showPercent val="0"/>
          <c:showBubbleSize val="0"/>
        </c:dLbls>
        <c:marker val="1"/>
        <c:smooth val="0"/>
        <c:axId val="1348796287"/>
        <c:axId val="1348794367"/>
      </c:lineChart>
      <c:catAx>
        <c:axId val="13487962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Quantiles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794367"/>
        <c:crosses val="autoZero"/>
        <c:auto val="1"/>
        <c:lblAlgn val="ctr"/>
        <c:lblOffset val="100"/>
        <c:noMultiLvlLbl val="0"/>
      </c:catAx>
      <c:valAx>
        <c:axId val="1348794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87962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3-years ahead</a:t>
            </a:r>
            <a:r>
              <a:rPr lang="en-US" baseline="0">
                <a:solidFill>
                  <a:schemeClr val="tx1"/>
                </a:solidFill>
              </a:rPr>
              <a:t> horizon</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1.22.1'!$K$2</c:f>
              <c:strCache>
                <c:ptCount val="1"/>
                <c:pt idx="0">
                  <c:v>point estimate</c:v>
                </c:pt>
              </c:strCache>
            </c:strRef>
          </c:tx>
          <c:spPr>
            <a:ln w="28575" cap="rnd">
              <a:solidFill>
                <a:schemeClr val="accent1"/>
              </a:solidFill>
              <a:round/>
            </a:ln>
            <a:effectLst/>
          </c:spPr>
          <c:marker>
            <c:symbol val="none"/>
          </c:marker>
          <c:cat>
            <c:multiLvlStrRef>
              <c:f>'Figure 1.22.1'!$A$3:$A$21</c:f>
            </c:multiLvlStrRef>
          </c:cat>
          <c:val>
            <c:numRef>
              <c:f>'Figure 1.22.1'!$K$3:$K$21</c:f>
            </c:numRef>
          </c:val>
          <c:smooth val="0"/>
          <c:extLst>
            <c:ext xmlns:c16="http://schemas.microsoft.com/office/drawing/2014/chart" uri="{C3380CC4-5D6E-409C-BE32-E72D297353CC}">
              <c16:uniqueId val="{00000000-C5AC-4C51-AE4D-0173A2B8836F}"/>
            </c:ext>
          </c:extLst>
        </c:ser>
        <c:ser>
          <c:idx val="1"/>
          <c:order val="1"/>
          <c:tx>
            <c:strRef>
              <c:f>'Figure 1.22.1'!$L$2</c:f>
              <c:strCache>
                <c:ptCount val="1"/>
                <c:pt idx="0">
                  <c:v>upper bound</c:v>
                </c:pt>
              </c:strCache>
            </c:strRef>
          </c:tx>
          <c:spPr>
            <a:ln w="28575" cap="rnd">
              <a:solidFill>
                <a:schemeClr val="accent2"/>
              </a:solidFill>
              <a:round/>
            </a:ln>
            <a:effectLst/>
          </c:spPr>
          <c:marker>
            <c:symbol val="none"/>
          </c:marker>
          <c:cat>
            <c:multiLvlStrRef>
              <c:f>'Figure 1.22.1'!$A$3:$A$21</c:f>
            </c:multiLvlStrRef>
          </c:cat>
          <c:val>
            <c:numRef>
              <c:f>'Figure 1.22.1'!$L$3:$L$21</c:f>
            </c:numRef>
          </c:val>
          <c:smooth val="0"/>
          <c:extLst>
            <c:ext xmlns:c16="http://schemas.microsoft.com/office/drawing/2014/chart" uri="{C3380CC4-5D6E-409C-BE32-E72D297353CC}">
              <c16:uniqueId val="{00000001-C5AC-4C51-AE4D-0173A2B8836F}"/>
            </c:ext>
          </c:extLst>
        </c:ser>
        <c:ser>
          <c:idx val="2"/>
          <c:order val="2"/>
          <c:tx>
            <c:strRef>
              <c:f>'Figure 1.22.1'!$M$2</c:f>
              <c:strCache>
                <c:ptCount val="1"/>
                <c:pt idx="0">
                  <c:v>lower bound</c:v>
                </c:pt>
              </c:strCache>
            </c:strRef>
          </c:tx>
          <c:spPr>
            <a:ln w="28575" cap="rnd">
              <a:solidFill>
                <a:schemeClr val="accent3"/>
              </a:solidFill>
              <a:round/>
            </a:ln>
            <a:effectLst/>
          </c:spPr>
          <c:marker>
            <c:symbol val="none"/>
          </c:marker>
          <c:cat>
            <c:multiLvlStrRef>
              <c:f>'Figure 1.22.1'!$A$3:$A$21</c:f>
            </c:multiLvlStrRef>
          </c:cat>
          <c:val>
            <c:numRef>
              <c:f>'Figure 1.22.1'!$M$3:$M$21</c:f>
            </c:numRef>
          </c:val>
          <c:smooth val="0"/>
          <c:extLst>
            <c:ext xmlns:c16="http://schemas.microsoft.com/office/drawing/2014/chart" uri="{C3380CC4-5D6E-409C-BE32-E72D297353CC}">
              <c16:uniqueId val="{00000002-C5AC-4C51-AE4D-0173A2B8836F}"/>
            </c:ext>
          </c:extLst>
        </c:ser>
        <c:dLbls>
          <c:showLegendKey val="0"/>
          <c:showVal val="0"/>
          <c:showCatName val="0"/>
          <c:showSerName val="0"/>
          <c:showPercent val="0"/>
          <c:showBubbleSize val="0"/>
        </c:dLbls>
        <c:marker val="1"/>
        <c:smooth val="0"/>
        <c:axId val="1540888095"/>
        <c:axId val="1542551151"/>
      </c:lineChart>
      <c:catAx>
        <c:axId val="154088809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Quantiles</a:t>
                </a:r>
              </a:p>
            </c:rich>
          </c:tx>
          <c:layout>
            <c:manualLayout>
              <c:xMode val="edge"/>
              <c:yMode val="edge"/>
              <c:x val="0.4491904069931173"/>
              <c:y val="0.907239547812428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542551151"/>
        <c:crosses val="autoZero"/>
        <c:auto val="1"/>
        <c:lblAlgn val="ctr"/>
        <c:lblOffset val="100"/>
        <c:noMultiLvlLbl val="0"/>
      </c:catAx>
      <c:valAx>
        <c:axId val="15425511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4088809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82701198072422E-2"/>
          <c:y val="2.0713695054790184E-2"/>
          <c:w val="0.90234022665341629"/>
          <c:h val="0.85454975717841786"/>
        </c:manualLayout>
      </c:layout>
      <c:lineChart>
        <c:grouping val="standard"/>
        <c:varyColors val="0"/>
        <c:ser>
          <c:idx val="2"/>
          <c:order val="0"/>
          <c:tx>
            <c:strRef>
              <c:f>'Figure 1.3'!$AJ$52</c:f>
              <c:strCache>
                <c:ptCount val="1"/>
                <c:pt idx="0">
                  <c:v>Advanced economies</c:v>
                </c:pt>
              </c:strCache>
            </c:strRef>
          </c:tx>
          <c:spPr>
            <a:ln w="50800">
              <a:solidFill>
                <a:srgbClr val="005DA6"/>
              </a:solidFill>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1.3'!$X$53:$X$92</c15:sqref>
                  </c15:fullRef>
                </c:ext>
              </c:extLst>
              <c:f>'Figure 1.3'!$X$63:$X$92</c:f>
              <c:numCache>
                <c:formatCode>General</c:formatCode>
                <c:ptCount val="30"/>
                <c:pt idx="0">
                  <c:v>3.3837994</c:v>
                </c:pt>
                <c:pt idx="1">
                  <c:v>3.2338382999999999</c:v>
                </c:pt>
                <c:pt idx="2">
                  <c:v>3.0111829999999999</c:v>
                </c:pt>
                <c:pt idx="3">
                  <c:v>2.781272</c:v>
                </c:pt>
                <c:pt idx="4">
                  <c:v>2.6243337000000002</c:v>
                </c:pt>
                <c:pt idx="5">
                  <c:v>2.5086398999999999</c:v>
                </c:pt>
                <c:pt idx="6">
                  <c:v>2.4562678999999998</c:v>
                </c:pt>
                <c:pt idx="7">
                  <c:v>2.4949598000000002</c:v>
                </c:pt>
                <c:pt idx="8">
                  <c:v>2.5346377000000002</c:v>
                </c:pt>
                <c:pt idx="9">
                  <c:v>2.4343963</c:v>
                </c:pt>
                <c:pt idx="10">
                  <c:v>2.4416264000000001</c:v>
                </c:pt>
                <c:pt idx="11">
                  <c:v>2.5745944999999999</c:v>
                </c:pt>
                <c:pt idx="12">
                  <c:v>2.5164276999999999</c:v>
                </c:pt>
                <c:pt idx="13">
                  <c:v>2.3809553000000001</c:v>
                </c:pt>
                <c:pt idx="14">
                  <c:v>2.2497642</c:v>
                </c:pt>
                <c:pt idx="15">
                  <c:v>2.0418932000000001</c:v>
                </c:pt>
                <c:pt idx="16">
                  <c:v>1.9284247000000001</c:v>
                </c:pt>
                <c:pt idx="17">
                  <c:v>1.8228675000000001</c:v>
                </c:pt>
                <c:pt idx="18">
                  <c:v>1.7409432</c:v>
                </c:pt>
                <c:pt idx="19">
                  <c:v>1.6010142999999999</c:v>
                </c:pt>
                <c:pt idx="20">
                  <c:v>1.508569</c:v>
                </c:pt>
                <c:pt idx="21">
                  <c:v>1.5249611000000001</c:v>
                </c:pt>
                <c:pt idx="22">
                  <c:v>1.8225496000000001</c:v>
                </c:pt>
                <c:pt idx="23">
                  <c:v>1.8109753</c:v>
                </c:pt>
                <c:pt idx="24">
                  <c:v>1.8894829</c:v>
                </c:pt>
              </c:numCache>
            </c:numRef>
          </c:val>
          <c:smooth val="0"/>
          <c:extLst>
            <c:ext xmlns:c16="http://schemas.microsoft.com/office/drawing/2014/chart" uri="{C3380CC4-5D6E-409C-BE32-E72D297353CC}">
              <c16:uniqueId val="{00000000-BBCC-42C6-B5BB-64F6971184F0}"/>
            </c:ext>
          </c:extLst>
        </c:ser>
        <c:ser>
          <c:idx val="0"/>
          <c:order val="1"/>
          <c:tx>
            <c:strRef>
              <c:f>'Figure 1.3'!$AH$52</c:f>
              <c:strCache>
                <c:ptCount val="1"/>
                <c:pt idx="0">
                  <c:v>United States</c:v>
                </c:pt>
              </c:strCache>
            </c:strRef>
          </c:tx>
          <c:spPr>
            <a:ln w="50800">
              <a:solidFill>
                <a:srgbClr val="FF0000"/>
              </a:solidFill>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1.3'!$V$53:$V$93</c15:sqref>
                  </c15:fullRef>
                </c:ext>
              </c:extLst>
              <c:f>'Figure 1.3'!$V$63:$V$93</c:f>
              <c:numCache>
                <c:formatCode>General</c:formatCode>
                <c:ptCount val="31"/>
                <c:pt idx="1">
                  <c:v>3.2551166</c:v>
                </c:pt>
                <c:pt idx="2">
                  <c:v>2.8922051999999998</c:v>
                </c:pt>
                <c:pt idx="3">
                  <c:v>2.6580834000000002</c:v>
                </c:pt>
                <c:pt idx="4">
                  <c:v>2.5632440000000001</c:v>
                </c:pt>
                <c:pt idx="5">
                  <c:v>2.7037011</c:v>
                </c:pt>
                <c:pt idx="6">
                  <c:v>2.7752105999999999</c:v>
                </c:pt>
                <c:pt idx="7">
                  <c:v>2.9331330000000002</c:v>
                </c:pt>
                <c:pt idx="8">
                  <c:v>2.7760403999999999</c:v>
                </c:pt>
                <c:pt idx="9">
                  <c:v>2.5741795000000001</c:v>
                </c:pt>
                <c:pt idx="10">
                  <c:v>2.6777438</c:v>
                </c:pt>
                <c:pt idx="11">
                  <c:v>2.8798840999999999</c:v>
                </c:pt>
                <c:pt idx="12">
                  <c:v>2.7262973000000001</c:v>
                </c:pt>
                <c:pt idx="13">
                  <c:v>2.4847111000000002</c:v>
                </c:pt>
                <c:pt idx="14">
                  <c:v>2.4741192000000001</c:v>
                </c:pt>
                <c:pt idx="15">
                  <c:v>2.3410003000000001</c:v>
                </c:pt>
                <c:pt idx="16">
                  <c:v>2.4896967999999999</c:v>
                </c:pt>
                <c:pt idx="17">
                  <c:v>2.5221062999999999</c:v>
                </c:pt>
                <c:pt idx="18">
                  <c:v>2.7690814000000001</c:v>
                </c:pt>
                <c:pt idx="19">
                  <c:v>2.8174081000000002</c:v>
                </c:pt>
                <c:pt idx="20">
                  <c:v>2.5373739</c:v>
                </c:pt>
                <c:pt idx="21">
                  <c:v>2.6692003</c:v>
                </c:pt>
                <c:pt idx="22">
                  <c:v>3.1372021000000001</c:v>
                </c:pt>
                <c:pt idx="23">
                  <c:v>3.5998770000000002</c:v>
                </c:pt>
                <c:pt idx="24">
                  <c:v>4.1951597999999999</c:v>
                </c:pt>
              </c:numCache>
            </c:numRef>
          </c:val>
          <c:smooth val="0"/>
          <c:extLst>
            <c:ext xmlns:c16="http://schemas.microsoft.com/office/drawing/2014/chart" uri="{C3380CC4-5D6E-409C-BE32-E72D297353CC}">
              <c16:uniqueId val="{00000001-BBCC-42C6-B5BB-64F6971184F0}"/>
            </c:ext>
          </c:extLst>
        </c:ser>
        <c:ser>
          <c:idx val="3"/>
          <c:order val="2"/>
          <c:tx>
            <c:strRef>
              <c:f>'Figure 1.3'!$Y$52</c:f>
              <c:strCache>
                <c:ptCount val="1"/>
                <c:pt idx="0">
                  <c:v>Emerging markets</c:v>
                </c:pt>
              </c:strCache>
            </c:strRef>
          </c:tx>
          <c:spPr>
            <a:ln w="50800">
              <a:solidFill>
                <a:srgbClr val="497637"/>
              </a:solidFill>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1.3'!$Y$53:$Y$92</c15:sqref>
                  </c15:fullRef>
                </c:ext>
              </c:extLst>
              <c:f>'Figure 1.3'!$Y$63:$Y$92</c:f>
              <c:numCache>
                <c:formatCode>General</c:formatCode>
                <c:ptCount val="30"/>
                <c:pt idx="0">
                  <c:v>4.3943973999999999</c:v>
                </c:pt>
                <c:pt idx="1">
                  <c:v>4.4507441999999999</c:v>
                </c:pt>
                <c:pt idx="2">
                  <c:v>4.6307115999999997</c:v>
                </c:pt>
                <c:pt idx="3">
                  <c:v>4.2185180000000004</c:v>
                </c:pt>
                <c:pt idx="4">
                  <c:v>3.6393078999999999</c:v>
                </c:pt>
                <c:pt idx="5">
                  <c:v>3.4094337000000001</c:v>
                </c:pt>
                <c:pt idx="6">
                  <c:v>3.0954356999999999</c:v>
                </c:pt>
                <c:pt idx="7">
                  <c:v>2.8600511000000002</c:v>
                </c:pt>
                <c:pt idx="8">
                  <c:v>2.6824716999999998</c:v>
                </c:pt>
                <c:pt idx="9">
                  <c:v>2.7794815000000002</c:v>
                </c:pt>
                <c:pt idx="10">
                  <c:v>2.7746040999999999</c:v>
                </c:pt>
                <c:pt idx="11">
                  <c:v>2.7583628999999998</c:v>
                </c:pt>
                <c:pt idx="12">
                  <c:v>2.6475504000000001</c:v>
                </c:pt>
                <c:pt idx="13">
                  <c:v>2.6263991999999998</c:v>
                </c:pt>
                <c:pt idx="14">
                  <c:v>2.7265887000000002</c:v>
                </c:pt>
                <c:pt idx="15">
                  <c:v>3.2553548000000001</c:v>
                </c:pt>
                <c:pt idx="16">
                  <c:v>3.1461674999999998</c:v>
                </c:pt>
                <c:pt idx="17">
                  <c:v>3.1364652</c:v>
                </c:pt>
                <c:pt idx="18">
                  <c:v>3.1239275000000002</c:v>
                </c:pt>
                <c:pt idx="19">
                  <c:v>3.0970884000000001</c:v>
                </c:pt>
                <c:pt idx="20">
                  <c:v>3.1814045000000002</c:v>
                </c:pt>
                <c:pt idx="21">
                  <c:v>3.0826248999999999</c:v>
                </c:pt>
                <c:pt idx="22">
                  <c:v>3.1561835</c:v>
                </c:pt>
                <c:pt idx="23">
                  <c:v>3.4692579000000001</c:v>
                </c:pt>
                <c:pt idx="24">
                  <c:v>3.648657</c:v>
                </c:pt>
              </c:numCache>
            </c:numRef>
          </c:val>
          <c:smooth val="0"/>
          <c:extLst>
            <c:ext xmlns:c16="http://schemas.microsoft.com/office/drawing/2014/chart" uri="{C3380CC4-5D6E-409C-BE32-E72D297353CC}">
              <c16:uniqueId val="{00000002-BBCC-42C6-B5BB-64F6971184F0}"/>
            </c:ext>
          </c:extLst>
        </c:ser>
        <c:ser>
          <c:idx val="1"/>
          <c:order val="3"/>
          <c:tx>
            <c:strRef>
              <c:f>'Figure 1.3'!$AI$52</c:f>
              <c:strCache>
                <c:ptCount val="1"/>
                <c:pt idx="0">
                  <c:v>China</c:v>
                </c:pt>
              </c:strCache>
            </c:strRef>
          </c:tx>
          <c:spPr>
            <a:ln w="50800">
              <a:solidFill>
                <a:srgbClr val="F3BC48"/>
              </a:solidFill>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1.3'!$W$53:$W$92</c15:sqref>
                  </c15:fullRef>
                </c:ext>
              </c:extLst>
              <c:f>'Figure 1.3'!$W$63:$W$92</c:f>
              <c:numCache>
                <c:formatCode>General</c:formatCode>
                <c:ptCount val="30"/>
                <c:pt idx="0">
                  <c:v>0.72348714999999997</c:v>
                </c:pt>
                <c:pt idx="1">
                  <c:v>0.71428891000000005</c:v>
                </c:pt>
                <c:pt idx="2">
                  <c:v>0.55145416000000003</c:v>
                </c:pt>
                <c:pt idx="3">
                  <c:v>0.69277575999999996</c:v>
                </c:pt>
                <c:pt idx="4">
                  <c:v>0.46339789999999997</c:v>
                </c:pt>
                <c:pt idx="5">
                  <c:v>0.42767792999999998</c:v>
                </c:pt>
                <c:pt idx="6">
                  <c:v>0.43732225000000002</c:v>
                </c:pt>
                <c:pt idx="7">
                  <c:v>0.38314872999999999</c:v>
                </c:pt>
                <c:pt idx="8">
                  <c:v>0.40361403000000001</c:v>
                </c:pt>
                <c:pt idx="9">
                  <c:v>0.42173444999999998</c:v>
                </c:pt>
                <c:pt idx="10">
                  <c:v>0.44372681000000003</c:v>
                </c:pt>
                <c:pt idx="11">
                  <c:v>0.48389990999999999</c:v>
                </c:pt>
                <c:pt idx="12">
                  <c:v>0.48089652999999999</c:v>
                </c:pt>
                <c:pt idx="13">
                  <c:v>0.50422107999999999</c:v>
                </c:pt>
                <c:pt idx="14">
                  <c:v>0.54556170999999998</c:v>
                </c:pt>
                <c:pt idx="15">
                  <c:v>0.50394833999999999</c:v>
                </c:pt>
                <c:pt idx="16">
                  <c:v>0.66716525999999998</c:v>
                </c:pt>
                <c:pt idx="17">
                  <c:v>0.74231654999999996</c:v>
                </c:pt>
                <c:pt idx="18">
                  <c:v>0.79293789999999997</c:v>
                </c:pt>
                <c:pt idx="19">
                  <c:v>0.83861516000000003</c:v>
                </c:pt>
                <c:pt idx="20">
                  <c:v>0.94148889999999996</c:v>
                </c:pt>
                <c:pt idx="21">
                  <c:v>0.89056036000000005</c:v>
                </c:pt>
                <c:pt idx="22">
                  <c:v>0.92042583</c:v>
                </c:pt>
                <c:pt idx="23">
                  <c:v>0.91424698999999998</c:v>
                </c:pt>
                <c:pt idx="24">
                  <c:v>0.95457349999999996</c:v>
                </c:pt>
              </c:numCache>
            </c:numRef>
          </c:val>
          <c:smooth val="0"/>
          <c:extLst>
            <c:ext xmlns:c16="http://schemas.microsoft.com/office/drawing/2014/chart" uri="{C3380CC4-5D6E-409C-BE32-E72D297353CC}">
              <c16:uniqueId val="{00000003-BBCC-42C6-B5BB-64F6971184F0}"/>
            </c:ext>
          </c:extLst>
        </c:ser>
        <c:ser>
          <c:idx val="4"/>
          <c:order val="4"/>
          <c:tx>
            <c:strRef>
              <c:f>'Figure 1.3'!$AL$52</c:f>
              <c:strCache>
                <c:ptCount val="1"/>
                <c:pt idx="0">
                  <c:v>Low-income developing countries</c:v>
                </c:pt>
              </c:strCache>
            </c:strRef>
          </c:tx>
          <c:spPr>
            <a:ln w="50800">
              <a:solidFill>
                <a:srgbClr val="7030A0"/>
              </a:solidFill>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1.3'!$Z$53:$Z$92</c15:sqref>
                  </c15:fullRef>
                </c:ext>
              </c:extLst>
              <c:f>'Figure 1.3'!$Z$63:$Z$92</c:f>
              <c:numCache>
                <c:formatCode>General</c:formatCode>
                <c:ptCount val="30"/>
                <c:pt idx="0">
                  <c:v>2.0109222999999998</c:v>
                </c:pt>
                <c:pt idx="1">
                  <c:v>1.9534802</c:v>
                </c:pt>
                <c:pt idx="2">
                  <c:v>1.5759000999999999</c:v>
                </c:pt>
                <c:pt idx="3">
                  <c:v>2.1113202000000002</c:v>
                </c:pt>
                <c:pt idx="4">
                  <c:v>1.3320240000000001</c:v>
                </c:pt>
                <c:pt idx="5">
                  <c:v>1.3945221999999999</c:v>
                </c:pt>
                <c:pt idx="6">
                  <c:v>1.0166953000000001</c:v>
                </c:pt>
                <c:pt idx="7">
                  <c:v>0.90680943999999997</c:v>
                </c:pt>
                <c:pt idx="8">
                  <c:v>0.92670107000000002</c:v>
                </c:pt>
                <c:pt idx="9">
                  <c:v>0.95248076999999998</c:v>
                </c:pt>
                <c:pt idx="10">
                  <c:v>0.91599754</c:v>
                </c:pt>
                <c:pt idx="11">
                  <c:v>0.99977740999999998</c:v>
                </c:pt>
                <c:pt idx="12">
                  <c:v>1.1122175999999999</c:v>
                </c:pt>
                <c:pt idx="13">
                  <c:v>1.1594305</c:v>
                </c:pt>
                <c:pt idx="14">
                  <c:v>1.2264778999999999</c:v>
                </c:pt>
                <c:pt idx="15">
                  <c:v>1.3361875000000001</c:v>
                </c:pt>
                <c:pt idx="16">
                  <c:v>1.4429661</c:v>
                </c:pt>
                <c:pt idx="17">
                  <c:v>1.4414141</c:v>
                </c:pt>
                <c:pt idx="18">
                  <c:v>1.7098447000000001</c:v>
                </c:pt>
                <c:pt idx="19">
                  <c:v>1.7335524</c:v>
                </c:pt>
                <c:pt idx="20">
                  <c:v>1.9194457</c:v>
                </c:pt>
                <c:pt idx="21">
                  <c:v>2.0699827000000002</c:v>
                </c:pt>
                <c:pt idx="22">
                  <c:v>2.0395078999999998</c:v>
                </c:pt>
                <c:pt idx="23">
                  <c:v>2.2140138999999999</c:v>
                </c:pt>
                <c:pt idx="24">
                  <c:v>2.2412198999999999</c:v>
                </c:pt>
              </c:numCache>
            </c:numRef>
          </c:val>
          <c:smooth val="0"/>
          <c:extLst>
            <c:ext xmlns:c16="http://schemas.microsoft.com/office/drawing/2014/chart" uri="{C3380CC4-5D6E-409C-BE32-E72D297353CC}">
              <c16:uniqueId val="{00000004-BBCC-42C6-B5BB-64F6971184F0}"/>
            </c:ext>
          </c:extLst>
        </c:ser>
        <c:ser>
          <c:idx val="5"/>
          <c:order val="5"/>
          <c:tx>
            <c:strRef>
              <c:f>'Figure 1.3'!$AM$52</c:f>
              <c:strCache>
                <c:ptCount val="1"/>
              </c:strCache>
            </c:strRef>
          </c:tx>
          <c:spPr>
            <a:ln w="50800">
              <a:solidFill>
                <a:srgbClr val="FF0000"/>
              </a:solidFill>
              <a:prstDash val="dash"/>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1.3'!$AA$53:$AA$92</c15:sqref>
                  </c15:fullRef>
                </c:ext>
              </c:extLst>
              <c:f>'Figure 1.3'!$AA$63:$AA$92</c:f>
              <c:numCache>
                <c:formatCode>General</c:formatCode>
                <c:ptCount val="30"/>
                <c:pt idx="24">
                  <c:v>4.1951597999999999</c:v>
                </c:pt>
                <c:pt idx="25">
                  <c:v>4.3011603999999997</c:v>
                </c:pt>
                <c:pt idx="26">
                  <c:v>4.4268466999999996</c:v>
                </c:pt>
                <c:pt idx="27">
                  <c:v>4.4507922999999998</c:v>
                </c:pt>
                <c:pt idx="28">
                  <c:v>4.3696796999999998</c:v>
                </c:pt>
                <c:pt idx="29">
                  <c:v>4.3525374000000001</c:v>
                </c:pt>
              </c:numCache>
            </c:numRef>
          </c:val>
          <c:smooth val="0"/>
          <c:extLst>
            <c:ext xmlns:c16="http://schemas.microsoft.com/office/drawing/2014/chart" uri="{C3380CC4-5D6E-409C-BE32-E72D297353CC}">
              <c16:uniqueId val="{00000005-BBCC-42C6-B5BB-64F6971184F0}"/>
            </c:ext>
          </c:extLst>
        </c:ser>
        <c:ser>
          <c:idx val="6"/>
          <c:order val="6"/>
          <c:tx>
            <c:strRef>
              <c:f>'Figure 1.3'!$AN$52</c:f>
              <c:strCache>
                <c:ptCount val="1"/>
              </c:strCache>
            </c:strRef>
          </c:tx>
          <c:spPr>
            <a:ln w="50800">
              <a:solidFill>
                <a:srgbClr val="F3BC48"/>
              </a:solidFill>
              <a:prstDash val="dash"/>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1.3'!$AB$53:$AB$92</c15:sqref>
                  </c15:fullRef>
                </c:ext>
              </c:extLst>
              <c:f>'Figure 1.3'!$AB$63:$AB$92</c:f>
              <c:numCache>
                <c:formatCode>General</c:formatCode>
                <c:ptCount val="30"/>
                <c:pt idx="24">
                  <c:v>0.95457349999999996</c:v>
                </c:pt>
                <c:pt idx="25">
                  <c:v>1.23306</c:v>
                </c:pt>
                <c:pt idx="26">
                  <c:v>1.5066609</c:v>
                </c:pt>
                <c:pt idx="27">
                  <c:v>1.7681241000000001</c:v>
                </c:pt>
                <c:pt idx="28">
                  <c:v>1.9934573</c:v>
                </c:pt>
                <c:pt idx="29">
                  <c:v>2.1598589000000001</c:v>
                </c:pt>
              </c:numCache>
            </c:numRef>
          </c:val>
          <c:smooth val="0"/>
          <c:extLst>
            <c:ext xmlns:c16="http://schemas.microsoft.com/office/drawing/2014/chart" uri="{C3380CC4-5D6E-409C-BE32-E72D297353CC}">
              <c16:uniqueId val="{00000006-BBCC-42C6-B5BB-64F6971184F0}"/>
            </c:ext>
          </c:extLst>
        </c:ser>
        <c:ser>
          <c:idx val="7"/>
          <c:order val="7"/>
          <c:tx>
            <c:strRef>
              <c:f>'Figure 1.3'!$AC$52</c:f>
              <c:strCache>
                <c:ptCount val="1"/>
              </c:strCache>
            </c:strRef>
          </c:tx>
          <c:spPr>
            <a:ln w="50800">
              <a:solidFill>
                <a:srgbClr val="005DA6"/>
              </a:solidFill>
              <a:prstDash val="dash"/>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1.3'!$AC$53:$AC$92</c15:sqref>
                  </c15:fullRef>
                </c:ext>
              </c:extLst>
              <c:f>'Figure 1.3'!$AC$63:$AC$92</c:f>
              <c:numCache>
                <c:formatCode>General</c:formatCode>
                <c:ptCount val="30"/>
                <c:pt idx="24">
                  <c:v>1.8894829</c:v>
                </c:pt>
                <c:pt idx="25">
                  <c:v>1.9722157</c:v>
                </c:pt>
                <c:pt idx="26">
                  <c:v>2.0761261000000002</c:v>
                </c:pt>
                <c:pt idx="27">
                  <c:v>2.1926432</c:v>
                </c:pt>
                <c:pt idx="28">
                  <c:v>2.311544</c:v>
                </c:pt>
                <c:pt idx="29">
                  <c:v>2.4210693000000001</c:v>
                </c:pt>
              </c:numCache>
            </c:numRef>
          </c:val>
          <c:smooth val="0"/>
          <c:extLst>
            <c:ext xmlns:c16="http://schemas.microsoft.com/office/drawing/2014/chart" uri="{C3380CC4-5D6E-409C-BE32-E72D297353CC}">
              <c16:uniqueId val="{00000007-BBCC-42C6-B5BB-64F6971184F0}"/>
            </c:ext>
          </c:extLst>
        </c:ser>
        <c:ser>
          <c:idx val="8"/>
          <c:order val="8"/>
          <c:tx>
            <c:strRef>
              <c:f>'Figure 1.3'!$AP$52</c:f>
              <c:strCache>
                <c:ptCount val="1"/>
              </c:strCache>
            </c:strRef>
          </c:tx>
          <c:spPr>
            <a:ln w="50800">
              <a:solidFill>
                <a:srgbClr val="497637"/>
              </a:solidFill>
              <a:prstDash val="dash"/>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1.3'!$AD$53:$AD$92</c15:sqref>
                  </c15:fullRef>
                </c:ext>
              </c:extLst>
              <c:f>'Figure 1.3'!$AD$63:$AD$92</c:f>
              <c:numCache>
                <c:formatCode>General</c:formatCode>
                <c:ptCount val="30"/>
                <c:pt idx="24">
                  <c:v>3.648657</c:v>
                </c:pt>
                <c:pt idx="25">
                  <c:v>3.9168972000000002</c:v>
                </c:pt>
                <c:pt idx="26">
                  <c:v>3.8781807000000001</c:v>
                </c:pt>
                <c:pt idx="27">
                  <c:v>3.7588287</c:v>
                </c:pt>
                <c:pt idx="28">
                  <c:v>3.6482692000000001</c:v>
                </c:pt>
                <c:pt idx="29">
                  <c:v>3.6122131999999998</c:v>
                </c:pt>
              </c:numCache>
            </c:numRef>
          </c:val>
          <c:smooth val="0"/>
          <c:extLst>
            <c:ext xmlns:c16="http://schemas.microsoft.com/office/drawing/2014/chart" uri="{C3380CC4-5D6E-409C-BE32-E72D297353CC}">
              <c16:uniqueId val="{00000008-BBCC-42C6-B5BB-64F6971184F0}"/>
            </c:ext>
          </c:extLst>
        </c:ser>
        <c:ser>
          <c:idx val="9"/>
          <c:order val="9"/>
          <c:tx>
            <c:strRef>
              <c:f>'Figure 1.3'!$AQ$52</c:f>
              <c:strCache>
                <c:ptCount val="1"/>
              </c:strCache>
            </c:strRef>
          </c:tx>
          <c:spPr>
            <a:ln w="50800">
              <a:solidFill>
                <a:srgbClr val="7030A0"/>
              </a:solidFill>
              <a:prstDash val="dash"/>
            </a:ln>
          </c:spPr>
          <c:marker>
            <c:symbol val="none"/>
          </c:marker>
          <c:cat>
            <c:strRef>
              <c:extLst>
                <c:ext xmlns:c15="http://schemas.microsoft.com/office/drawing/2012/chart" uri="{02D57815-91ED-43cb-92C2-25804820EDAC}">
                  <c15:fullRef>
                    <c15:sqref>'Figure 1.3'!$U$53:$U$93</c15:sqref>
                  </c15:fullRef>
                </c:ext>
              </c:extLst>
              <c:f>'Figure 1.3'!$U$63:$U$93</c:f>
              <c:strCache>
                <c:ptCount val="31"/>
                <c:pt idx="0">
                  <c:v>2000</c:v>
                </c:pt>
                <c:pt idx="1">
                  <c:v>2001</c:v>
                </c:pt>
                <c:pt idx="2">
                  <c:v>2002</c:v>
                </c:pt>
                <c:pt idx="3">
                  <c:v>2003</c:v>
                </c:pt>
                <c:pt idx="4">
                  <c:v>2004</c:v>
                </c:pt>
                <c:pt idx="5">
                  <c:v>05</c:v>
                </c:pt>
                <c:pt idx="6">
                  <c:v>2006</c:v>
                </c:pt>
                <c:pt idx="7">
                  <c:v>2007</c:v>
                </c:pt>
                <c:pt idx="8">
                  <c:v>2008</c:v>
                </c:pt>
                <c:pt idx="9">
                  <c:v>2009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strCache>
            </c:strRef>
          </c:cat>
          <c:val>
            <c:numRef>
              <c:extLst>
                <c:ext xmlns:c15="http://schemas.microsoft.com/office/drawing/2012/chart" uri="{02D57815-91ED-43cb-92C2-25804820EDAC}">
                  <c15:fullRef>
                    <c15:sqref>'Figure 1.3'!$AE$53:$AE$92</c15:sqref>
                  </c15:fullRef>
                </c:ext>
              </c:extLst>
              <c:f>'Figure 1.3'!$AE$63:$AE$92</c:f>
              <c:numCache>
                <c:formatCode>General</c:formatCode>
                <c:ptCount val="30"/>
                <c:pt idx="24">
                  <c:v>2.2412198999999999</c:v>
                </c:pt>
                <c:pt idx="25">
                  <c:v>2.4356930000000001</c:v>
                </c:pt>
                <c:pt idx="26">
                  <c:v>2.3658958000000001</c:v>
                </c:pt>
                <c:pt idx="27">
                  <c:v>2.3390992000000002</c:v>
                </c:pt>
                <c:pt idx="28">
                  <c:v>2.3200107000000001</c:v>
                </c:pt>
                <c:pt idx="29">
                  <c:v>2.3336668999999999</c:v>
                </c:pt>
              </c:numCache>
            </c:numRef>
          </c:val>
          <c:smooth val="0"/>
          <c:extLst>
            <c:ext xmlns:c16="http://schemas.microsoft.com/office/drawing/2014/chart" uri="{C3380CC4-5D6E-409C-BE32-E72D297353CC}">
              <c16:uniqueId val="{00000009-BBCC-42C6-B5BB-64F6971184F0}"/>
            </c:ext>
          </c:extLst>
        </c:ser>
        <c:dLbls>
          <c:showLegendKey val="0"/>
          <c:showVal val="0"/>
          <c:showCatName val="0"/>
          <c:showSerName val="0"/>
          <c:showPercent val="0"/>
          <c:showBubbleSize val="0"/>
        </c:dLbls>
        <c:marker val="1"/>
        <c:smooth val="0"/>
        <c:axId val="679385728"/>
        <c:axId val="679409920"/>
      </c:lineChart>
      <c:lineChart>
        <c:grouping val="standard"/>
        <c:varyColors val="0"/>
        <c:dLbls>
          <c:showLegendKey val="0"/>
          <c:showVal val="0"/>
          <c:showCatName val="0"/>
          <c:showSerName val="0"/>
          <c:showPercent val="0"/>
          <c:showBubbleSize val="0"/>
        </c:dLbls>
        <c:marker val="1"/>
        <c:smooth val="0"/>
        <c:axId val="708283199"/>
        <c:axId val="2081022095"/>
        <c:extLst>
          <c:ext xmlns:c15="http://schemas.microsoft.com/office/drawing/2012/chart" uri="{02D57815-91ED-43cb-92C2-25804820EDAC}">
            <c15:filteredLineSeries>
              <c15:ser>
                <c:idx val="10"/>
                <c:order val="10"/>
                <c:tx>
                  <c:v> </c:v>
                </c:tx>
                <c:marker>
                  <c:symbol val="none"/>
                </c:marker>
                <c:val>
                  <c:numRef>
                    <c:extLs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smooth val="0"/>
                <c:extLst>
                  <c:ext xmlns:c16="http://schemas.microsoft.com/office/drawing/2014/chart" uri="{C3380CC4-5D6E-409C-BE32-E72D297353CC}">
                    <c16:uniqueId val="{0000000A-BBCC-42C6-B5BB-64F6971184F0}"/>
                  </c:ext>
                </c:extLst>
              </c15:ser>
            </c15:filteredLineSeries>
          </c:ext>
        </c:extLst>
      </c:lineChart>
      <c:catAx>
        <c:axId val="679385728"/>
        <c:scaling>
          <c:orientation val="minMax"/>
        </c:scaling>
        <c:delete val="0"/>
        <c:axPos val="b"/>
        <c:numFmt formatCode="General" sourceLinked="1"/>
        <c:majorTickMark val="in"/>
        <c:minorTickMark val="none"/>
        <c:tickLblPos val="low"/>
        <c:spPr>
          <a:ln w="12700">
            <a:solidFill>
              <a:sysClr val="windowText" lastClr="000000"/>
            </a:solidFill>
            <a:prstDash val="solid"/>
          </a:ln>
        </c:spPr>
        <c:txPr>
          <a:bodyPr rot="-5400000" vert="horz"/>
          <a:lstStyle/>
          <a:p>
            <a:pPr>
              <a:defRPr/>
            </a:pPr>
            <a:endParaRPr lang="en-US"/>
          </a:p>
        </c:txPr>
        <c:crossAx val="679409920"/>
        <c:crosses val="autoZero"/>
        <c:auto val="1"/>
        <c:lblAlgn val="ctr"/>
        <c:lblOffset val="100"/>
        <c:tickLblSkip val="5"/>
        <c:tickMarkSkip val="5"/>
        <c:noMultiLvlLbl val="0"/>
      </c:catAx>
      <c:valAx>
        <c:axId val="679409920"/>
        <c:scaling>
          <c:orientation val="minMax"/>
        </c:scaling>
        <c:delete val="0"/>
        <c:axPos val="l"/>
        <c:numFmt formatCode="General" sourceLinked="0"/>
        <c:majorTickMark val="in"/>
        <c:minorTickMark val="none"/>
        <c:tickLblPos val="nextTo"/>
        <c:spPr>
          <a:ln>
            <a:noFill/>
          </a:ln>
        </c:spPr>
        <c:txPr>
          <a:bodyPr rot="0" vert="horz"/>
          <a:lstStyle/>
          <a:p>
            <a:pPr>
              <a:defRPr/>
            </a:pPr>
            <a:endParaRPr lang="en-US"/>
          </a:p>
        </c:txPr>
        <c:crossAx val="679385728"/>
        <c:crosses val="autoZero"/>
        <c:crossBetween val="midCat"/>
        <c:majorUnit val="1"/>
      </c:valAx>
      <c:valAx>
        <c:axId val="2081022095"/>
        <c:scaling>
          <c:orientation val="minMax"/>
          <c:max val="20"/>
          <c:min val="0"/>
        </c:scaling>
        <c:delete val="1"/>
        <c:axPos val="r"/>
        <c:numFmt formatCode="General" sourceLinked="0"/>
        <c:majorTickMark val="in"/>
        <c:minorTickMark val="none"/>
        <c:tickLblPos val="nextTo"/>
        <c:crossAx val="708283199"/>
        <c:crosses val="max"/>
        <c:crossBetween val="between"/>
        <c:majorUnit val="2"/>
        <c:minorUnit val="1"/>
      </c:valAx>
      <c:catAx>
        <c:axId val="708283199"/>
        <c:scaling>
          <c:orientation val="minMax"/>
        </c:scaling>
        <c:delete val="1"/>
        <c:axPos val="b"/>
        <c:majorTickMark val="out"/>
        <c:minorTickMark val="none"/>
        <c:tickLblPos val="nextTo"/>
        <c:crossAx val="2081022095"/>
        <c:crosses val="autoZero"/>
        <c:auto val="1"/>
        <c:lblAlgn val="ctr"/>
        <c:lblOffset val="100"/>
        <c:noMultiLvlLbl val="0"/>
      </c:catAx>
      <c:spPr>
        <a:noFill/>
        <a:ln w="12700">
          <a:noFill/>
          <a:prstDash val="solid"/>
        </a:ln>
      </c:spPr>
    </c:plotArea>
    <c:legend>
      <c:legendPos val="t"/>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842382336966949"/>
          <c:y val="4.6504585175099583E-4"/>
          <c:w val="0.74264428307287611"/>
          <c:h val="0.17992994974086057"/>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2400" b="0" i="0" u="none" strike="noStrike" baseline="0">
          <a:solidFill>
            <a:sysClr val="windowText" lastClr="000000"/>
          </a:solidFill>
          <a:latin typeface="Arial" panose="020B0604020202020204" pitchFamily="34" charset="0"/>
          <a:ea typeface="Frutiger LT Std 45 Light"/>
          <a:cs typeface="Arial" panose="020B0604020202020204" pitchFamily="34" charset="0"/>
        </a:defRPr>
      </a:pPr>
      <a:endParaRPr lang="en-US"/>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1.22.1'!$D$59</c:f>
              <c:strCache>
                <c:ptCount val="1"/>
                <c:pt idx="0">
                  <c:v>lower bound</c:v>
                </c:pt>
              </c:strCache>
            </c:strRef>
          </c:tx>
          <c:spPr>
            <a:noFill/>
            <a:ln>
              <a:noFill/>
            </a:ln>
            <a:effectLst/>
          </c:spPr>
          <c:val>
            <c:numRef>
              <c:f>'Figure 1.22.1'!$D$60:$D$78</c:f>
              <c:numCache>
                <c:formatCode>General</c:formatCode>
                <c:ptCount val="19"/>
                <c:pt idx="0">
                  <c:v>-0.43725504999999998</c:v>
                </c:pt>
                <c:pt idx="1">
                  <c:v>1.539776E-2</c:v>
                </c:pt>
                <c:pt idx="2">
                  <c:v>-0.24206338999999999</c:v>
                </c:pt>
                <c:pt idx="3">
                  <c:v>4.3708280000000002E-2</c:v>
                </c:pt>
                <c:pt idx="4">
                  <c:v>-0.23358244</c:v>
                </c:pt>
                <c:pt idx="5">
                  <c:v>-0.51124221000000003</c:v>
                </c:pt>
                <c:pt idx="6">
                  <c:v>-0.58374791999999998</c:v>
                </c:pt>
                <c:pt idx="7">
                  <c:v>-0.55928164999999996</c:v>
                </c:pt>
                <c:pt idx="8">
                  <c:v>-0.81650089999999997</c:v>
                </c:pt>
                <c:pt idx="9">
                  <c:v>-0.76724064000000003</c:v>
                </c:pt>
                <c:pt idx="10">
                  <c:v>-0.78843837999999999</c:v>
                </c:pt>
                <c:pt idx="11">
                  <c:v>-0.69997500999999995</c:v>
                </c:pt>
                <c:pt idx="12">
                  <c:v>-0.68285245000000006</c:v>
                </c:pt>
                <c:pt idx="13">
                  <c:v>-0.92168528000000005</c:v>
                </c:pt>
                <c:pt idx="14">
                  <c:v>-1.2969470999999999</c:v>
                </c:pt>
                <c:pt idx="15">
                  <c:v>-1.507838</c:v>
                </c:pt>
                <c:pt idx="16">
                  <c:v>-1.4568596</c:v>
                </c:pt>
                <c:pt idx="17">
                  <c:v>-1.4572343999999999</c:v>
                </c:pt>
                <c:pt idx="18">
                  <c:v>-2.1938045000000002</c:v>
                </c:pt>
              </c:numCache>
            </c:numRef>
          </c:val>
          <c:extLst>
            <c:ext xmlns:c16="http://schemas.microsoft.com/office/drawing/2014/chart" uri="{C3380CC4-5D6E-409C-BE32-E72D297353CC}">
              <c16:uniqueId val="{00000000-4651-4AE4-867A-8972251C1352}"/>
            </c:ext>
          </c:extLst>
        </c:ser>
        <c:ser>
          <c:idx val="3"/>
          <c:order val="3"/>
          <c:tx>
            <c:strRef>
              <c:f>'Figure 1.22.1'!$E$59</c:f>
              <c:strCache>
                <c:ptCount val="1"/>
                <c:pt idx="0">
                  <c:v>range</c:v>
                </c:pt>
              </c:strCache>
            </c:strRef>
          </c:tx>
          <c:spPr>
            <a:solidFill>
              <a:schemeClr val="bg1">
                <a:lumMod val="75000"/>
              </a:schemeClr>
            </a:solidFill>
            <a:ln>
              <a:noFill/>
            </a:ln>
            <a:effectLst/>
          </c:spPr>
          <c:val>
            <c:numRef>
              <c:f>'Figure 1.22.1'!$E$60:$E$78</c:f>
              <c:numCache>
                <c:formatCode>General</c:formatCode>
                <c:ptCount val="19"/>
                <c:pt idx="0">
                  <c:v>2.79008805</c:v>
                </c:pt>
                <c:pt idx="1">
                  <c:v>1.42961184</c:v>
                </c:pt>
                <c:pt idx="2">
                  <c:v>0.96985774000000002</c:v>
                </c:pt>
                <c:pt idx="3">
                  <c:v>0.65107641999999999</c:v>
                </c:pt>
                <c:pt idx="4">
                  <c:v>0.83835572000000003</c:v>
                </c:pt>
                <c:pt idx="5">
                  <c:v>0.82659908999999998</c:v>
                </c:pt>
                <c:pt idx="6">
                  <c:v>0.79601252999999994</c:v>
                </c:pt>
                <c:pt idx="7">
                  <c:v>0.77734225999999995</c:v>
                </c:pt>
                <c:pt idx="8">
                  <c:v>0.87909521999999996</c:v>
                </c:pt>
                <c:pt idx="9">
                  <c:v>0.69897571999999997</c:v>
                </c:pt>
                <c:pt idx="10">
                  <c:v>0.74412827999999998</c:v>
                </c:pt>
                <c:pt idx="11">
                  <c:v>0.73214456999999999</c:v>
                </c:pt>
                <c:pt idx="12">
                  <c:v>0.78287169000000001</c:v>
                </c:pt>
                <c:pt idx="13">
                  <c:v>0.93388080000000007</c:v>
                </c:pt>
                <c:pt idx="14">
                  <c:v>0.81127474999999993</c:v>
                </c:pt>
                <c:pt idx="15">
                  <c:v>0.98423516</c:v>
                </c:pt>
                <c:pt idx="16">
                  <c:v>0.95370854000000005</c:v>
                </c:pt>
                <c:pt idx="17">
                  <c:v>1.2544898099999999</c:v>
                </c:pt>
                <c:pt idx="18">
                  <c:v>1.6808124200000001</c:v>
                </c:pt>
              </c:numCache>
            </c:numRef>
          </c:val>
          <c:extLst>
            <c:ext xmlns:c16="http://schemas.microsoft.com/office/drawing/2014/chart" uri="{C3380CC4-5D6E-409C-BE32-E72D297353CC}">
              <c16:uniqueId val="{00000001-4651-4AE4-867A-8972251C1352}"/>
            </c:ext>
          </c:extLst>
        </c:ser>
        <c:dLbls>
          <c:showLegendKey val="0"/>
          <c:showVal val="0"/>
          <c:showCatName val="0"/>
          <c:showSerName val="0"/>
          <c:showPercent val="0"/>
          <c:showBubbleSize val="0"/>
        </c:dLbls>
        <c:axId val="2096177456"/>
        <c:axId val="2096185136"/>
      </c:areaChart>
      <c:lineChart>
        <c:grouping val="standard"/>
        <c:varyColors val="0"/>
        <c:ser>
          <c:idx val="0"/>
          <c:order val="0"/>
          <c:tx>
            <c:strRef>
              <c:f>'Figure 1.22.1'!$B$59</c:f>
              <c:strCache>
                <c:ptCount val="1"/>
                <c:pt idx="0">
                  <c:v>point estimate</c:v>
                </c:pt>
              </c:strCache>
            </c:strRef>
          </c:tx>
          <c:spPr>
            <a:ln w="28575" cap="rnd">
              <a:solidFill>
                <a:srgbClr val="005DA6"/>
              </a:solidFill>
              <a:round/>
            </a:ln>
            <a:effectLst/>
          </c:spPr>
          <c:marker>
            <c:symbol val="none"/>
          </c:marker>
          <c:cat>
            <c:numRef>
              <c:f>'Figure 1.22.1'!$A$60:$A$78</c:f>
              <c:numCache>
                <c:formatCode>General</c:formatCode>
                <c:ptCount val="19"/>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numCache>
            </c:numRef>
          </c:cat>
          <c:val>
            <c:numRef>
              <c:f>'Figure 1.22.1'!$B$60:$B$78</c:f>
              <c:numCache>
                <c:formatCode>General</c:formatCode>
                <c:ptCount val="19"/>
                <c:pt idx="0">
                  <c:v>0.957789</c:v>
                </c:pt>
                <c:pt idx="1">
                  <c:v>0.73020368999999996</c:v>
                </c:pt>
                <c:pt idx="2">
                  <c:v>0.24286548999999999</c:v>
                </c:pt>
                <c:pt idx="3">
                  <c:v>0.36924647999999999</c:v>
                </c:pt>
                <c:pt idx="4">
                  <c:v>0.18559542000000001</c:v>
                </c:pt>
                <c:pt idx="5">
                  <c:v>-9.7942660000000001E-2</c:v>
                </c:pt>
                <c:pt idx="6">
                  <c:v>-0.18574165000000001</c:v>
                </c:pt>
                <c:pt idx="7">
                  <c:v>-0.17061051999999999</c:v>
                </c:pt>
                <c:pt idx="8">
                  <c:v>-0.37695329999999999</c:v>
                </c:pt>
                <c:pt idx="9">
                  <c:v>-0.41775279999999998</c:v>
                </c:pt>
                <c:pt idx="10">
                  <c:v>-0.41637424000000001</c:v>
                </c:pt>
                <c:pt idx="11">
                  <c:v>-0.33390275000000003</c:v>
                </c:pt>
                <c:pt idx="12">
                  <c:v>-0.29141662000000002</c:v>
                </c:pt>
                <c:pt idx="13">
                  <c:v>-0.45474488000000002</c:v>
                </c:pt>
                <c:pt idx="14">
                  <c:v>-0.89130973999999996</c:v>
                </c:pt>
                <c:pt idx="15">
                  <c:v>-1.0157204</c:v>
                </c:pt>
                <c:pt idx="16">
                  <c:v>-0.98000531999999996</c:v>
                </c:pt>
                <c:pt idx="17">
                  <c:v>-0.82998949</c:v>
                </c:pt>
                <c:pt idx="18">
                  <c:v>-1.3533982</c:v>
                </c:pt>
              </c:numCache>
            </c:numRef>
          </c:val>
          <c:smooth val="0"/>
          <c:extLst>
            <c:ext xmlns:c16="http://schemas.microsoft.com/office/drawing/2014/chart" uri="{C3380CC4-5D6E-409C-BE32-E72D297353CC}">
              <c16:uniqueId val="{00000002-4651-4AE4-867A-8972251C1352}"/>
            </c:ext>
          </c:extLst>
        </c:ser>
        <c:dLbls>
          <c:showLegendKey val="0"/>
          <c:showVal val="0"/>
          <c:showCatName val="0"/>
          <c:showSerName val="0"/>
          <c:showPercent val="0"/>
          <c:showBubbleSize val="0"/>
        </c:dLbls>
        <c:marker val="1"/>
        <c:smooth val="0"/>
        <c:axId val="2096177456"/>
        <c:axId val="2096185136"/>
        <c:extLst>
          <c:ext xmlns:c15="http://schemas.microsoft.com/office/drawing/2012/chart" uri="{02D57815-91ED-43cb-92C2-25804820EDAC}">
            <c15:filteredLineSeries>
              <c15:ser>
                <c:idx val="1"/>
                <c:order val="1"/>
                <c:tx>
                  <c:strRef>
                    <c:extLst>
                      <c:ext uri="{02D57815-91ED-43cb-92C2-25804820EDAC}">
                        <c15:formulaRef>
                          <c15:sqref>'Figure 1.22.1'!$C$59</c15:sqref>
                        </c15:formulaRef>
                      </c:ext>
                    </c:extLst>
                    <c:strCache>
                      <c:ptCount val="1"/>
                      <c:pt idx="0">
                        <c:v>upper bound</c:v>
                      </c:pt>
                    </c:strCache>
                  </c:strRef>
                </c:tx>
                <c:spPr>
                  <a:ln w="28575" cap="rnd">
                    <a:solidFill>
                      <a:schemeClr val="accent2"/>
                    </a:solidFill>
                    <a:round/>
                  </a:ln>
                  <a:effectLst/>
                </c:spPr>
                <c:marker>
                  <c:symbol val="none"/>
                </c:marker>
                <c:cat>
                  <c:numRef>
                    <c:extLst>
                      <c:ext uri="{02D57815-91ED-43cb-92C2-25804820EDAC}">
                        <c15:formulaRef>
                          <c15:sqref>'Figure 1.22.1'!$A$60:$A$78</c15:sqref>
                        </c15:formulaRef>
                      </c:ext>
                    </c:extLst>
                    <c:numCache>
                      <c:formatCode>General</c:formatCode>
                      <c:ptCount val="19"/>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numCache>
                  </c:numRef>
                </c:cat>
                <c:val>
                  <c:numRef>
                    <c:extLst>
                      <c:ext uri="{02D57815-91ED-43cb-92C2-25804820EDAC}">
                        <c15:formulaRef>
                          <c15:sqref>'Figure 1.22.1'!$C$60:$C$78</c15:sqref>
                        </c15:formulaRef>
                      </c:ext>
                    </c:extLst>
                    <c:numCache>
                      <c:formatCode>General</c:formatCode>
                      <c:ptCount val="19"/>
                      <c:pt idx="0">
                        <c:v>2.352833</c:v>
                      </c:pt>
                      <c:pt idx="1">
                        <c:v>1.4450095999999999</c:v>
                      </c:pt>
                      <c:pt idx="2">
                        <c:v>0.72779435000000003</c:v>
                      </c:pt>
                      <c:pt idx="3">
                        <c:v>0.69478470000000003</c:v>
                      </c:pt>
                      <c:pt idx="4">
                        <c:v>0.60477327999999997</c:v>
                      </c:pt>
                      <c:pt idx="5">
                        <c:v>0.31535688000000001</c:v>
                      </c:pt>
                      <c:pt idx="6">
                        <c:v>0.21226460999999999</c:v>
                      </c:pt>
                      <c:pt idx="7">
                        <c:v>0.21806060999999999</c:v>
                      </c:pt>
                      <c:pt idx="8">
                        <c:v>6.2594319999999995E-2</c:v>
                      </c:pt>
                      <c:pt idx="9">
                        <c:v>-6.8264920000000007E-2</c:v>
                      </c:pt>
                      <c:pt idx="10">
                        <c:v>-4.4310099999999998E-2</c:v>
                      </c:pt>
                      <c:pt idx="11">
                        <c:v>3.216956E-2</c:v>
                      </c:pt>
                      <c:pt idx="12">
                        <c:v>0.10001924</c:v>
                      </c:pt>
                      <c:pt idx="13">
                        <c:v>1.219552E-2</c:v>
                      </c:pt>
                      <c:pt idx="14">
                        <c:v>-0.48567234999999997</c:v>
                      </c:pt>
                      <c:pt idx="15">
                        <c:v>-0.52360284000000001</c:v>
                      </c:pt>
                      <c:pt idx="16">
                        <c:v>-0.50315105999999998</c:v>
                      </c:pt>
                      <c:pt idx="17">
                        <c:v>-0.20274459</c:v>
                      </c:pt>
                      <c:pt idx="18">
                        <c:v>-0.51299207999999996</c:v>
                      </c:pt>
                    </c:numCache>
                  </c:numRef>
                </c:val>
                <c:smooth val="0"/>
                <c:extLst>
                  <c:ext xmlns:c16="http://schemas.microsoft.com/office/drawing/2014/chart" uri="{C3380CC4-5D6E-409C-BE32-E72D297353CC}">
                    <c16:uniqueId val="{00000003-4651-4AE4-867A-8972251C1352}"/>
                  </c:ext>
                </c:extLst>
              </c15:ser>
            </c15:filteredLineSeries>
          </c:ext>
        </c:extLst>
      </c:lineChart>
      <c:catAx>
        <c:axId val="2096177456"/>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Quantiles</a:t>
                </a:r>
              </a:p>
            </c:rich>
          </c:tx>
          <c:layout>
            <c:manualLayout>
              <c:xMode val="edge"/>
              <c:yMode val="edge"/>
              <c:x val="0.41426377952755911"/>
              <c:y val="0.9178819444444444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0"/>
        <c:majorTickMark val="none"/>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96185136"/>
        <c:crosses val="autoZero"/>
        <c:auto val="1"/>
        <c:lblAlgn val="ctr"/>
        <c:lblOffset val="100"/>
        <c:noMultiLvlLbl val="0"/>
      </c:catAx>
      <c:valAx>
        <c:axId val="20961851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9617745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7510936132984"/>
          <c:y val="4.0642497812773404E-2"/>
          <c:w val="0.85577012248468953"/>
          <c:h val="0.79630741469816291"/>
        </c:manualLayout>
      </c:layout>
      <c:areaChart>
        <c:grouping val="stacked"/>
        <c:varyColors val="0"/>
        <c:ser>
          <c:idx val="2"/>
          <c:order val="2"/>
          <c:tx>
            <c:strRef>
              <c:f>'Figure 1.22.2'!$D$2</c:f>
              <c:strCache>
                <c:ptCount val="1"/>
                <c:pt idx="0">
                  <c:v>lower bound_s</c:v>
                </c:pt>
              </c:strCache>
            </c:strRef>
          </c:tx>
          <c:spPr>
            <a:noFill/>
            <a:ln>
              <a:noFill/>
              <a:prstDash val="sysDash"/>
            </a:ln>
            <a:effectLst/>
          </c:spPr>
          <c:cat>
            <c:numRef>
              <c:f>'Figure 1.22.2'!$A$3:$A$8</c:f>
              <c:numCache>
                <c:formatCode>General</c:formatCode>
                <c:ptCount val="6"/>
                <c:pt idx="0">
                  <c:v>-1</c:v>
                </c:pt>
                <c:pt idx="1">
                  <c:v>0</c:v>
                </c:pt>
                <c:pt idx="2">
                  <c:v>1</c:v>
                </c:pt>
                <c:pt idx="3">
                  <c:v>2</c:v>
                </c:pt>
                <c:pt idx="4">
                  <c:v>3</c:v>
                </c:pt>
                <c:pt idx="5">
                  <c:v>4</c:v>
                </c:pt>
              </c:numCache>
            </c:numRef>
          </c:cat>
          <c:val>
            <c:numRef>
              <c:f>'Figure 1.22.2'!$D$3:$D$8</c:f>
              <c:numCache>
                <c:formatCode>General</c:formatCode>
                <c:ptCount val="6"/>
                <c:pt idx="0">
                  <c:v>0</c:v>
                </c:pt>
                <c:pt idx="1">
                  <c:v>-0.2326145</c:v>
                </c:pt>
                <c:pt idx="2">
                  <c:v>-0.25738519999999998</c:v>
                </c:pt>
                <c:pt idx="3">
                  <c:v>-0.35955550000000003</c:v>
                </c:pt>
                <c:pt idx="4">
                  <c:v>-0.45047090000000001</c:v>
                </c:pt>
                <c:pt idx="5">
                  <c:v>-0.35681889999999999</c:v>
                </c:pt>
              </c:numCache>
            </c:numRef>
          </c:val>
          <c:extLst>
            <c:ext xmlns:c16="http://schemas.microsoft.com/office/drawing/2014/chart" uri="{C3380CC4-5D6E-409C-BE32-E72D297353CC}">
              <c16:uniqueId val="{00000000-0E35-4903-B587-1FB856A943AC}"/>
            </c:ext>
          </c:extLst>
        </c:ser>
        <c:ser>
          <c:idx val="4"/>
          <c:order val="4"/>
          <c:tx>
            <c:strRef>
              <c:f>'Figure 1.22.2'!$F$2</c:f>
              <c:strCache>
                <c:ptCount val="1"/>
                <c:pt idx="0">
                  <c:v>range_s</c:v>
                </c:pt>
              </c:strCache>
            </c:strRef>
          </c:tx>
          <c:spPr>
            <a:solidFill>
              <a:schemeClr val="bg1">
                <a:lumMod val="75000"/>
              </a:schemeClr>
            </a:solidFill>
            <a:ln>
              <a:noFill/>
            </a:ln>
            <a:effectLst/>
          </c:spPr>
          <c:cat>
            <c:numRef>
              <c:f>'Figure 1.22.2'!$A$3:$A$8</c:f>
              <c:numCache>
                <c:formatCode>General</c:formatCode>
                <c:ptCount val="6"/>
                <c:pt idx="0">
                  <c:v>-1</c:v>
                </c:pt>
                <c:pt idx="1">
                  <c:v>0</c:v>
                </c:pt>
                <c:pt idx="2">
                  <c:v>1</c:v>
                </c:pt>
                <c:pt idx="3">
                  <c:v>2</c:v>
                </c:pt>
                <c:pt idx="4">
                  <c:v>3</c:v>
                </c:pt>
                <c:pt idx="5">
                  <c:v>4</c:v>
                </c:pt>
              </c:numCache>
            </c:numRef>
          </c:cat>
          <c:val>
            <c:numRef>
              <c:f>'Figure 1.22.2'!$F$3:$F$8</c:f>
              <c:numCache>
                <c:formatCode>General</c:formatCode>
                <c:ptCount val="6"/>
                <c:pt idx="0">
                  <c:v>0</c:v>
                </c:pt>
                <c:pt idx="1">
                  <c:v>0.25312279999999998</c:v>
                </c:pt>
                <c:pt idx="2">
                  <c:v>0.32792719999999997</c:v>
                </c:pt>
                <c:pt idx="3">
                  <c:v>0.33274880000000007</c:v>
                </c:pt>
                <c:pt idx="4">
                  <c:v>0.29276040000000003</c:v>
                </c:pt>
                <c:pt idx="5">
                  <c:v>0.33256920000000001</c:v>
                </c:pt>
              </c:numCache>
            </c:numRef>
          </c:val>
          <c:extLst>
            <c:ext xmlns:c16="http://schemas.microsoft.com/office/drawing/2014/chart" uri="{C3380CC4-5D6E-409C-BE32-E72D297353CC}">
              <c16:uniqueId val="{00000001-0E35-4903-B587-1FB856A943AC}"/>
            </c:ext>
          </c:extLst>
        </c:ser>
        <c:dLbls>
          <c:showLegendKey val="0"/>
          <c:showVal val="0"/>
          <c:showCatName val="0"/>
          <c:showSerName val="0"/>
          <c:showPercent val="0"/>
          <c:showBubbleSize val="0"/>
        </c:dLbls>
        <c:axId val="1460305344"/>
        <c:axId val="1460304384"/>
        <c:extLst>
          <c:ext xmlns:c15="http://schemas.microsoft.com/office/drawing/2012/chart" uri="{02D57815-91ED-43cb-92C2-25804820EDAC}">
            <c15:filteredAreaSeries>
              <c15:ser>
                <c:idx val="0"/>
                <c:order val="0"/>
                <c:tx>
                  <c:strRef>
                    <c:extLst>
                      <c:ext uri="{02D57815-91ED-43cb-92C2-25804820EDAC}">
                        <c15:formulaRef>
                          <c15:sqref>'Figure 1.22.2'!$B$2</c15:sqref>
                        </c15:formulaRef>
                      </c:ext>
                    </c:extLst>
                    <c:strCache>
                      <c:ptCount val="1"/>
                      <c:pt idx="0">
                        <c:v>zero_s</c:v>
                      </c:pt>
                    </c:strCache>
                  </c:strRef>
                </c:tx>
                <c:spPr>
                  <a:solidFill>
                    <a:schemeClr val="accent1"/>
                  </a:solidFill>
                  <a:ln w="25400">
                    <a:solidFill>
                      <a:schemeClr val="tx1"/>
                    </a:solidFill>
                    <a:prstDash val="sysDot"/>
                  </a:ln>
                  <a:effectLst/>
                </c:spPr>
                <c:cat>
                  <c:numRef>
                    <c:extLst>
                      <c:ext uri="{02D57815-91ED-43cb-92C2-25804820EDAC}">
                        <c15:formulaRef>
                          <c15:sqref>'Figure 1.22.2'!$A$3:$A$8</c15:sqref>
                        </c15:formulaRef>
                      </c:ext>
                    </c:extLst>
                    <c:numCache>
                      <c:formatCode>General</c:formatCode>
                      <c:ptCount val="6"/>
                      <c:pt idx="0">
                        <c:v>-1</c:v>
                      </c:pt>
                      <c:pt idx="1">
                        <c:v>0</c:v>
                      </c:pt>
                      <c:pt idx="2">
                        <c:v>1</c:v>
                      </c:pt>
                      <c:pt idx="3">
                        <c:v>2</c:v>
                      </c:pt>
                      <c:pt idx="4">
                        <c:v>3</c:v>
                      </c:pt>
                      <c:pt idx="5">
                        <c:v>4</c:v>
                      </c:pt>
                    </c:numCache>
                  </c:numRef>
                </c:cat>
                <c:val>
                  <c:numRef>
                    <c:extLst>
                      <c:ext uri="{02D57815-91ED-43cb-92C2-25804820EDAC}">
                        <c15:formulaRef>
                          <c15:sqref>'Figure 1.22.2'!$B$3:$B$8</c15:sqref>
                        </c15:formulaRef>
                      </c:ext>
                    </c:extLst>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0E35-4903-B587-1FB856A943AC}"/>
                  </c:ext>
                </c:extLst>
              </c15:ser>
            </c15:filteredAreaSeries>
          </c:ext>
        </c:extLst>
      </c:areaChart>
      <c:areaChart>
        <c:grouping val="stacked"/>
        <c:varyColors val="0"/>
        <c:ser>
          <c:idx val="7"/>
          <c:order val="6"/>
          <c:tx>
            <c:strRef>
              <c:f>'Figure 1.22.2'!$D$12</c:f>
              <c:strCache>
                <c:ptCount val="1"/>
                <c:pt idx="0">
                  <c:v>lower bound_l</c:v>
                </c:pt>
              </c:strCache>
            </c:strRef>
          </c:tx>
          <c:spPr>
            <a:noFill/>
            <a:ln>
              <a:noFill/>
            </a:ln>
            <a:effectLst/>
          </c:spPr>
          <c:val>
            <c:numRef>
              <c:f>'Figure 1.22.2'!$D$13:$D$18</c:f>
              <c:numCache>
                <c:formatCode>General</c:formatCode>
                <c:ptCount val="6"/>
                <c:pt idx="0">
                  <c:v>0</c:v>
                </c:pt>
                <c:pt idx="1">
                  <c:v>-0.87998160000000003</c:v>
                </c:pt>
                <c:pt idx="2">
                  <c:v>-1.0728111</c:v>
                </c:pt>
                <c:pt idx="3">
                  <c:v>-1.3081100999999999</c:v>
                </c:pt>
                <c:pt idx="4">
                  <c:v>-1.1354662</c:v>
                </c:pt>
                <c:pt idx="5">
                  <c:v>-0.97425320000000004</c:v>
                </c:pt>
              </c:numCache>
            </c:numRef>
          </c:val>
          <c:extLst>
            <c:ext xmlns:c16="http://schemas.microsoft.com/office/drawing/2014/chart" uri="{C3380CC4-5D6E-409C-BE32-E72D297353CC}">
              <c16:uniqueId val="{00000002-0E35-4903-B587-1FB856A943AC}"/>
            </c:ext>
          </c:extLst>
        </c:ser>
        <c:ser>
          <c:idx val="5"/>
          <c:order val="7"/>
          <c:tx>
            <c:strRef>
              <c:f>'Figure 1.22.2'!$F$12</c:f>
              <c:strCache>
                <c:ptCount val="1"/>
                <c:pt idx="0">
                  <c:v>range_l</c:v>
                </c:pt>
              </c:strCache>
            </c:strRef>
          </c:tx>
          <c:spPr>
            <a:solidFill>
              <a:srgbClr val="6A4A85">
                <a:alpha val="40000"/>
              </a:srgbClr>
            </a:solidFill>
            <a:ln>
              <a:noFill/>
            </a:ln>
            <a:effectLst/>
          </c:spPr>
          <c:val>
            <c:numRef>
              <c:f>'Figure 1.22.2'!$F$13:$F$18</c:f>
              <c:numCache>
                <c:formatCode>General</c:formatCode>
                <c:ptCount val="6"/>
                <c:pt idx="0">
                  <c:v>0</c:v>
                </c:pt>
                <c:pt idx="1">
                  <c:v>0.4393996</c:v>
                </c:pt>
                <c:pt idx="2">
                  <c:v>0.53866360000000002</c:v>
                </c:pt>
                <c:pt idx="3">
                  <c:v>0.81995999999999991</c:v>
                </c:pt>
                <c:pt idx="4">
                  <c:v>0.71193400000000007</c:v>
                </c:pt>
                <c:pt idx="5">
                  <c:v>0.83492480000000002</c:v>
                </c:pt>
              </c:numCache>
            </c:numRef>
          </c:val>
          <c:extLst>
            <c:ext xmlns:c16="http://schemas.microsoft.com/office/drawing/2014/chart" uri="{C3380CC4-5D6E-409C-BE32-E72D297353CC}">
              <c16:uniqueId val="{00000003-0E35-4903-B587-1FB856A943AC}"/>
            </c:ext>
          </c:extLst>
        </c:ser>
        <c:dLbls>
          <c:showLegendKey val="0"/>
          <c:showVal val="0"/>
          <c:showCatName val="0"/>
          <c:showSerName val="0"/>
          <c:showPercent val="0"/>
          <c:showBubbleSize val="0"/>
        </c:dLbls>
        <c:axId val="5963295"/>
        <c:axId val="5960415"/>
      </c:areaChart>
      <c:lineChart>
        <c:grouping val="standard"/>
        <c:varyColors val="0"/>
        <c:ser>
          <c:idx val="1"/>
          <c:order val="1"/>
          <c:tx>
            <c:strRef>
              <c:f>'Figure 1.22.2'!$A$1</c:f>
              <c:strCache>
                <c:ptCount val="1"/>
                <c:pt idx="0">
                  <c:v>Debt uncertainty</c:v>
                </c:pt>
              </c:strCache>
            </c:strRef>
          </c:tx>
          <c:spPr>
            <a:ln w="28575" cap="rnd">
              <a:solidFill>
                <a:srgbClr val="005DA6"/>
              </a:solidFill>
              <a:round/>
            </a:ln>
            <a:effectLst/>
          </c:spPr>
          <c:marker>
            <c:symbol val="none"/>
          </c:marker>
          <c:cat>
            <c:numLit>
              <c:formatCode>General</c:formatCode>
              <c:ptCount val="6"/>
              <c:pt idx="0">
                <c:v>-1</c:v>
              </c:pt>
              <c:pt idx="1">
                <c:v>0</c:v>
              </c:pt>
              <c:pt idx="2">
                <c:v>1</c:v>
              </c:pt>
              <c:pt idx="3">
                <c:v>2</c:v>
              </c:pt>
              <c:pt idx="4">
                <c:v>3</c:v>
              </c:pt>
              <c:pt idx="5">
                <c:v>4</c:v>
              </c:pt>
            </c:numLit>
          </c:cat>
          <c:val>
            <c:numRef>
              <c:f>'Figure 1.22.2'!$C$3:$C$8</c:f>
              <c:numCache>
                <c:formatCode>General</c:formatCode>
                <c:ptCount val="6"/>
                <c:pt idx="0">
                  <c:v>0</c:v>
                </c:pt>
                <c:pt idx="1">
                  <c:v>-0.1060531</c:v>
                </c:pt>
                <c:pt idx="2">
                  <c:v>-9.3421599999999994E-2</c:v>
                </c:pt>
                <c:pt idx="3">
                  <c:v>-0.19318109999999999</c:v>
                </c:pt>
                <c:pt idx="4">
                  <c:v>-0.30409069999999999</c:v>
                </c:pt>
                <c:pt idx="5">
                  <c:v>-0.19053429999999999</c:v>
                </c:pt>
              </c:numCache>
            </c:numRef>
          </c:val>
          <c:smooth val="0"/>
          <c:extLst>
            <c:ext xmlns:c16="http://schemas.microsoft.com/office/drawing/2014/chart" uri="{C3380CC4-5D6E-409C-BE32-E72D297353CC}">
              <c16:uniqueId val="{00000004-0E35-4903-B587-1FB856A943AC}"/>
            </c:ext>
          </c:extLst>
        </c:ser>
        <c:dLbls>
          <c:showLegendKey val="0"/>
          <c:showVal val="0"/>
          <c:showCatName val="0"/>
          <c:showSerName val="0"/>
          <c:showPercent val="0"/>
          <c:showBubbleSize val="0"/>
        </c:dLbls>
        <c:marker val="1"/>
        <c:smooth val="0"/>
        <c:axId val="1460305344"/>
        <c:axId val="1460304384"/>
        <c:extLst>
          <c:ext xmlns:c15="http://schemas.microsoft.com/office/drawing/2012/chart" uri="{02D57815-91ED-43cb-92C2-25804820EDAC}">
            <c15:filteredLineSeries>
              <c15:ser>
                <c:idx val="3"/>
                <c:order val="3"/>
                <c:tx>
                  <c:strRef>
                    <c:extLst>
                      <c:ext uri="{02D57815-91ED-43cb-92C2-25804820EDAC}">
                        <c15:formulaRef>
                          <c15:sqref>'Figure 1.22.2'!$E$2</c15:sqref>
                        </c15:formulaRef>
                      </c:ext>
                    </c:extLst>
                    <c:strCache>
                      <c:ptCount val="1"/>
                      <c:pt idx="0">
                        <c:v>upper bound_s</c:v>
                      </c:pt>
                    </c:strCache>
                  </c:strRef>
                </c:tx>
                <c:spPr>
                  <a:ln w="28575" cap="rnd">
                    <a:noFill/>
                    <a:prstDash val="sysDash"/>
                    <a:round/>
                  </a:ln>
                  <a:effectLst/>
                </c:spPr>
                <c:marker>
                  <c:symbol val="none"/>
                </c:marker>
                <c:cat>
                  <c:numLit>
                    <c:formatCode>General</c:formatCode>
                    <c:ptCount val="6"/>
                    <c:pt idx="0">
                      <c:v>-1</c:v>
                    </c:pt>
                    <c:pt idx="1">
                      <c:v>0</c:v>
                    </c:pt>
                    <c:pt idx="2">
                      <c:v>1</c:v>
                    </c:pt>
                    <c:pt idx="3">
                      <c:v>2</c:v>
                    </c:pt>
                    <c:pt idx="4">
                      <c:v>3</c:v>
                    </c:pt>
                    <c:pt idx="5">
                      <c:v>4</c:v>
                    </c:pt>
                  </c:numLit>
                </c:cat>
                <c:val>
                  <c:numRef>
                    <c:extLst>
                      <c:ext uri="{02D57815-91ED-43cb-92C2-25804820EDAC}">
                        <c15:formulaRef>
                          <c15:sqref>'Figure 1.22.2'!$E$3:$E$8</c15:sqref>
                        </c15:formulaRef>
                      </c:ext>
                    </c:extLst>
                    <c:numCache>
                      <c:formatCode>General</c:formatCode>
                      <c:ptCount val="6"/>
                      <c:pt idx="0">
                        <c:v>0</c:v>
                      </c:pt>
                      <c:pt idx="1">
                        <c:v>2.0508299999999993E-2</c:v>
                      </c:pt>
                      <c:pt idx="2">
                        <c:v>7.0541999999999994E-2</c:v>
                      </c:pt>
                      <c:pt idx="3">
                        <c:v>-2.6806699999999989E-2</c:v>
                      </c:pt>
                      <c:pt idx="4">
                        <c:v>-0.1577105</c:v>
                      </c:pt>
                      <c:pt idx="5">
                        <c:v>-2.4249699999999985E-2</c:v>
                      </c:pt>
                    </c:numCache>
                  </c:numRef>
                </c:val>
                <c:smooth val="0"/>
                <c:extLst>
                  <c:ext xmlns:c16="http://schemas.microsoft.com/office/drawing/2014/chart" uri="{C3380CC4-5D6E-409C-BE32-E72D297353CC}">
                    <c16:uniqueId val="{00000007-0E35-4903-B587-1FB856A943AC}"/>
                  </c:ext>
                </c:extLst>
              </c15:ser>
            </c15:filteredLineSeries>
          </c:ext>
        </c:extLst>
      </c:lineChart>
      <c:lineChart>
        <c:grouping val="standard"/>
        <c:varyColors val="0"/>
        <c:ser>
          <c:idx val="6"/>
          <c:order val="5"/>
          <c:tx>
            <c:strRef>
              <c:f>'Figure 1.22.2'!$A$11</c:f>
              <c:strCache>
                <c:ptCount val="1"/>
                <c:pt idx="0">
                  <c:v>Debt level</c:v>
                </c:pt>
              </c:strCache>
            </c:strRef>
          </c:tx>
          <c:spPr>
            <a:ln w="28575" cap="rnd">
              <a:solidFill>
                <a:srgbClr val="6A4A85"/>
              </a:solidFill>
              <a:round/>
            </a:ln>
            <a:effectLst/>
          </c:spPr>
          <c:marker>
            <c:symbol val="none"/>
          </c:marker>
          <c:val>
            <c:numRef>
              <c:f>'Figure 1.22.2'!$C$13:$C$18</c:f>
              <c:numCache>
                <c:formatCode>General</c:formatCode>
                <c:ptCount val="6"/>
                <c:pt idx="0">
                  <c:v>0</c:v>
                </c:pt>
                <c:pt idx="1">
                  <c:v>-0.66028180000000003</c:v>
                </c:pt>
                <c:pt idx="2">
                  <c:v>-0.80347930000000001</c:v>
                </c:pt>
                <c:pt idx="3">
                  <c:v>-0.89813010000000004</c:v>
                </c:pt>
                <c:pt idx="4">
                  <c:v>-0.77949919999999995</c:v>
                </c:pt>
                <c:pt idx="5">
                  <c:v>-0.55679080000000003</c:v>
                </c:pt>
              </c:numCache>
            </c:numRef>
          </c:val>
          <c:smooth val="0"/>
          <c:extLst>
            <c:ext xmlns:c16="http://schemas.microsoft.com/office/drawing/2014/chart" uri="{C3380CC4-5D6E-409C-BE32-E72D297353CC}">
              <c16:uniqueId val="{00000005-0E35-4903-B587-1FB856A943AC}"/>
            </c:ext>
          </c:extLst>
        </c:ser>
        <c:dLbls>
          <c:showLegendKey val="0"/>
          <c:showVal val="0"/>
          <c:showCatName val="0"/>
          <c:showSerName val="0"/>
          <c:showPercent val="0"/>
          <c:showBubbleSize val="0"/>
        </c:dLbls>
        <c:marker val="1"/>
        <c:smooth val="0"/>
        <c:axId val="5963295"/>
        <c:axId val="5960415"/>
        <c:extLst>
          <c:ext xmlns:c15="http://schemas.microsoft.com/office/drawing/2012/chart" uri="{02D57815-91ED-43cb-92C2-25804820EDAC}">
            <c15:filteredLineSeries>
              <c15:ser>
                <c:idx val="8"/>
                <c:order val="8"/>
                <c:tx>
                  <c:strRef>
                    <c:extLst>
                      <c:ext uri="{02D57815-91ED-43cb-92C2-25804820EDAC}">
                        <c15:formulaRef>
                          <c15:sqref>'Figure 1.22.2'!$E$12</c15:sqref>
                        </c15:formulaRef>
                      </c:ext>
                    </c:extLst>
                    <c:strCache>
                      <c:ptCount val="1"/>
                      <c:pt idx="0">
                        <c:v>upper bound_l</c:v>
                      </c:pt>
                    </c:strCache>
                  </c:strRef>
                </c:tx>
                <c:spPr>
                  <a:ln w="28575" cap="rnd">
                    <a:solidFill>
                      <a:schemeClr val="accent3">
                        <a:lumMod val="60000"/>
                      </a:schemeClr>
                    </a:solidFill>
                    <a:round/>
                  </a:ln>
                  <a:effectLst/>
                </c:spPr>
                <c:marker>
                  <c:symbol val="none"/>
                </c:marker>
                <c:val>
                  <c:numRef>
                    <c:extLst>
                      <c:ext uri="{02D57815-91ED-43cb-92C2-25804820EDAC}">
                        <c15:formulaRef>
                          <c15:sqref>'Figure 1.22.2'!$E$13:$E$18</c15:sqref>
                        </c15:formulaRef>
                      </c:ext>
                    </c:extLst>
                    <c:numCache>
                      <c:formatCode>General</c:formatCode>
                      <c:ptCount val="6"/>
                      <c:pt idx="0">
                        <c:v>0</c:v>
                      </c:pt>
                      <c:pt idx="1">
                        <c:v>-0.44058200000000003</c:v>
                      </c:pt>
                      <c:pt idx="2">
                        <c:v>-0.5341475</c:v>
                      </c:pt>
                      <c:pt idx="3">
                        <c:v>-0.48815010000000003</c:v>
                      </c:pt>
                      <c:pt idx="4">
                        <c:v>-0.42353219999999997</c:v>
                      </c:pt>
                      <c:pt idx="5">
                        <c:v>-0.13932840000000002</c:v>
                      </c:pt>
                    </c:numCache>
                  </c:numRef>
                </c:val>
                <c:smooth val="0"/>
                <c:extLst>
                  <c:ext xmlns:c16="http://schemas.microsoft.com/office/drawing/2014/chart" uri="{C3380CC4-5D6E-409C-BE32-E72D297353CC}">
                    <c16:uniqueId val="{00000008-0E35-4903-B587-1FB856A943AC}"/>
                  </c:ext>
                </c:extLst>
              </c15:ser>
            </c15:filteredLineSeries>
          </c:ext>
        </c:extLst>
      </c:lineChart>
      <c:catAx>
        <c:axId val="146030534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Years after fiscal consolidations</a:t>
                </a:r>
              </a:p>
            </c:rich>
          </c:tx>
          <c:layout>
            <c:manualLayout>
              <c:xMode val="edge"/>
              <c:yMode val="edge"/>
              <c:x val="0.28779155730533684"/>
              <c:y val="0.9226388888888890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6350" cap="flat" cmpd="sng" algn="ctr">
            <a:solidFill>
              <a:schemeClr val="tx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1"/>
        <c:lblAlgn val="ctr"/>
        <c:lblOffset val="100"/>
        <c:noMultiLvlLbl val="0"/>
      </c:catAx>
      <c:valAx>
        <c:axId val="1460304384"/>
        <c:scaling>
          <c:orientation val="minMax"/>
          <c:max val="0.2"/>
          <c:min val="-1.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midCat"/>
      </c:valAx>
      <c:valAx>
        <c:axId val="5960415"/>
        <c:scaling>
          <c:orientation val="minMax"/>
          <c:max val="0.2"/>
          <c:min val="-2.5"/>
        </c:scaling>
        <c:delete val="1"/>
        <c:axPos val="r"/>
        <c:numFmt formatCode="General" sourceLinked="1"/>
        <c:majorTickMark val="out"/>
        <c:minorTickMark val="none"/>
        <c:tickLblPos val="nextTo"/>
        <c:crossAx val="5963295"/>
        <c:crosses val="max"/>
        <c:crossBetween val="between"/>
      </c:valAx>
      <c:catAx>
        <c:axId val="5963295"/>
        <c:scaling>
          <c:orientation val="minMax"/>
        </c:scaling>
        <c:delete val="1"/>
        <c:axPos val="b"/>
        <c:majorTickMark val="out"/>
        <c:minorTickMark val="none"/>
        <c:tickLblPos val="nextTo"/>
        <c:crossAx val="5960415"/>
        <c:crosses val="autoZero"/>
        <c:auto val="1"/>
        <c:lblAlgn val="ctr"/>
        <c:lblOffset val="100"/>
        <c:noMultiLvlLbl val="0"/>
      </c:cat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13069488188976378"/>
          <c:y val="1.913823272090988E-3"/>
          <c:w val="0.75404527559055123"/>
          <c:h val="9.5916447944006986E-2"/>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1.22.3'!$D$1</c:f>
              <c:strCache>
                <c:ptCount val="1"/>
                <c:pt idx="0">
                  <c:v>lower bound</c:v>
                </c:pt>
              </c:strCache>
            </c:strRef>
          </c:tx>
          <c:spPr>
            <a:noFill/>
            <a:ln>
              <a:noFill/>
              <a:prstDash val="sysDash"/>
            </a:ln>
            <a:effectLst/>
          </c:spPr>
          <c:cat>
            <c:numRef>
              <c:f>'Figure 1.22.3'!$A$2:$A$7</c:f>
              <c:numCache>
                <c:formatCode>General</c:formatCode>
                <c:ptCount val="6"/>
                <c:pt idx="0">
                  <c:v>-1</c:v>
                </c:pt>
                <c:pt idx="1">
                  <c:v>0</c:v>
                </c:pt>
                <c:pt idx="2">
                  <c:v>1</c:v>
                </c:pt>
                <c:pt idx="3">
                  <c:v>2</c:v>
                </c:pt>
                <c:pt idx="4">
                  <c:v>3</c:v>
                </c:pt>
                <c:pt idx="5">
                  <c:v>4</c:v>
                </c:pt>
              </c:numCache>
            </c:numRef>
          </c:cat>
          <c:val>
            <c:numRef>
              <c:f>'Figure 1.22.3'!$D$2:$D$7</c:f>
              <c:numCache>
                <c:formatCode>General</c:formatCode>
                <c:ptCount val="6"/>
                <c:pt idx="0">
                  <c:v>0</c:v>
                </c:pt>
                <c:pt idx="1">
                  <c:v>-0.66544080000000005</c:v>
                </c:pt>
                <c:pt idx="2">
                  <c:v>-1.2636270000000001</c:v>
                </c:pt>
                <c:pt idx="3">
                  <c:v>-1.39273</c:v>
                </c:pt>
                <c:pt idx="4">
                  <c:v>-2.1938049999999998</c:v>
                </c:pt>
                <c:pt idx="5">
                  <c:v>-2.2745760000000002</c:v>
                </c:pt>
              </c:numCache>
            </c:numRef>
          </c:val>
          <c:extLst>
            <c:ext xmlns:c16="http://schemas.microsoft.com/office/drawing/2014/chart" uri="{C3380CC4-5D6E-409C-BE32-E72D297353CC}">
              <c16:uniqueId val="{00000000-8470-40C8-8D14-BF3543D12B6C}"/>
            </c:ext>
          </c:extLst>
        </c:ser>
        <c:ser>
          <c:idx val="4"/>
          <c:order val="4"/>
          <c:tx>
            <c:strRef>
              <c:f>'Figure 1.22.3'!$F$1</c:f>
              <c:strCache>
                <c:ptCount val="1"/>
                <c:pt idx="0">
                  <c:v>range</c:v>
                </c:pt>
              </c:strCache>
            </c:strRef>
          </c:tx>
          <c:spPr>
            <a:solidFill>
              <a:schemeClr val="bg1">
                <a:lumMod val="75000"/>
              </a:schemeClr>
            </a:solidFill>
            <a:ln>
              <a:noFill/>
            </a:ln>
            <a:effectLst/>
          </c:spPr>
          <c:cat>
            <c:numRef>
              <c:f>'Figure 1.22.3'!$A$2:$A$7</c:f>
              <c:numCache>
                <c:formatCode>General</c:formatCode>
                <c:ptCount val="6"/>
                <c:pt idx="0">
                  <c:v>-1</c:v>
                </c:pt>
                <c:pt idx="1">
                  <c:v>0</c:v>
                </c:pt>
                <c:pt idx="2">
                  <c:v>1</c:v>
                </c:pt>
                <c:pt idx="3">
                  <c:v>2</c:v>
                </c:pt>
                <c:pt idx="4">
                  <c:v>3</c:v>
                </c:pt>
                <c:pt idx="5">
                  <c:v>4</c:v>
                </c:pt>
              </c:numCache>
            </c:numRef>
          </c:cat>
          <c:val>
            <c:numRef>
              <c:f>'Figure 1.22.3'!$F$2:$F$7</c:f>
              <c:numCache>
                <c:formatCode>General</c:formatCode>
                <c:ptCount val="6"/>
                <c:pt idx="0">
                  <c:v>0</c:v>
                </c:pt>
                <c:pt idx="1">
                  <c:v>0.66036680000000003</c:v>
                </c:pt>
                <c:pt idx="2">
                  <c:v>0.71364090000000002</c:v>
                </c:pt>
                <c:pt idx="3">
                  <c:v>1.2617707</c:v>
                </c:pt>
                <c:pt idx="4">
                  <c:v>1.6808128999999998</c:v>
                </c:pt>
                <c:pt idx="5">
                  <c:v>1.9341611000000001</c:v>
                </c:pt>
              </c:numCache>
            </c:numRef>
          </c:val>
          <c:extLst>
            <c:ext xmlns:c16="http://schemas.microsoft.com/office/drawing/2014/chart" uri="{C3380CC4-5D6E-409C-BE32-E72D297353CC}">
              <c16:uniqueId val="{00000001-8470-40C8-8D14-BF3543D12B6C}"/>
            </c:ext>
          </c:extLst>
        </c:ser>
        <c:dLbls>
          <c:showLegendKey val="0"/>
          <c:showVal val="0"/>
          <c:showCatName val="0"/>
          <c:showSerName val="0"/>
          <c:showPercent val="0"/>
          <c:showBubbleSize val="0"/>
        </c:dLbls>
        <c:axId val="1460305344"/>
        <c:axId val="1460304384"/>
        <c:extLst>
          <c:ext xmlns:c15="http://schemas.microsoft.com/office/drawing/2012/chart" uri="{02D57815-91ED-43cb-92C2-25804820EDAC}">
            <c15:filteredAreaSeries>
              <c15:ser>
                <c:idx val="0"/>
                <c:order val="0"/>
                <c:tx>
                  <c:strRef>
                    <c:extLst>
                      <c:ext uri="{02D57815-91ED-43cb-92C2-25804820EDAC}">
                        <c15:formulaRef>
                          <c15:sqref>'Figure 1.22.3'!$B$1</c15:sqref>
                        </c15:formulaRef>
                      </c:ext>
                    </c:extLst>
                    <c:strCache>
                      <c:ptCount val="1"/>
                      <c:pt idx="0">
                        <c:v>Zero</c:v>
                      </c:pt>
                    </c:strCache>
                  </c:strRef>
                </c:tx>
                <c:spPr>
                  <a:solidFill>
                    <a:schemeClr val="accent1"/>
                  </a:solidFill>
                  <a:ln w="25400">
                    <a:solidFill>
                      <a:schemeClr val="tx1"/>
                    </a:solidFill>
                    <a:prstDash val="sysDot"/>
                  </a:ln>
                  <a:effectLst/>
                </c:spPr>
                <c:cat>
                  <c:numRef>
                    <c:extLst>
                      <c:ext uri="{02D57815-91ED-43cb-92C2-25804820EDAC}">
                        <c15:formulaRef>
                          <c15:sqref>'Figure 1.22.3'!$A$2:$A$7</c15:sqref>
                        </c15:formulaRef>
                      </c:ext>
                    </c:extLst>
                    <c:numCache>
                      <c:formatCode>General</c:formatCode>
                      <c:ptCount val="6"/>
                      <c:pt idx="0">
                        <c:v>-1</c:v>
                      </c:pt>
                      <c:pt idx="1">
                        <c:v>0</c:v>
                      </c:pt>
                      <c:pt idx="2">
                        <c:v>1</c:v>
                      </c:pt>
                      <c:pt idx="3">
                        <c:v>2</c:v>
                      </c:pt>
                      <c:pt idx="4">
                        <c:v>3</c:v>
                      </c:pt>
                      <c:pt idx="5">
                        <c:v>4</c:v>
                      </c:pt>
                    </c:numCache>
                  </c:numRef>
                </c:cat>
                <c:val>
                  <c:numRef>
                    <c:extLst>
                      <c:ext uri="{02D57815-91ED-43cb-92C2-25804820EDAC}">
                        <c15:formulaRef>
                          <c15:sqref>'Figure 1.22.3'!$B$2:$B$7</c15:sqref>
                        </c15:formulaRef>
                      </c:ext>
                    </c:extLst>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8470-40C8-8D14-BF3543D12B6C}"/>
                  </c:ext>
                </c:extLst>
              </c15:ser>
            </c15:filteredAreaSeries>
          </c:ext>
        </c:extLst>
      </c:areaChart>
      <c:lineChart>
        <c:grouping val="standard"/>
        <c:varyColors val="0"/>
        <c:ser>
          <c:idx val="1"/>
          <c:order val="1"/>
          <c:tx>
            <c:strRef>
              <c:f>'Figure 1.22.3'!$C$1</c:f>
              <c:strCache>
                <c:ptCount val="1"/>
                <c:pt idx="0">
                  <c:v>95-th quantile</c:v>
                </c:pt>
              </c:strCache>
            </c:strRef>
          </c:tx>
          <c:spPr>
            <a:ln w="28575" cap="rnd">
              <a:solidFill>
                <a:srgbClr val="005DA6"/>
              </a:solidFill>
              <a:round/>
            </a:ln>
            <a:effectLst/>
          </c:spPr>
          <c:marker>
            <c:symbol val="none"/>
          </c:marker>
          <c:cat>
            <c:numRef>
              <c:f>'Figure 1.22.3'!$A$2:$A$7</c:f>
              <c:numCache>
                <c:formatCode>General</c:formatCode>
                <c:ptCount val="6"/>
                <c:pt idx="0">
                  <c:v>-1</c:v>
                </c:pt>
                <c:pt idx="1">
                  <c:v>0</c:v>
                </c:pt>
                <c:pt idx="2">
                  <c:v>1</c:v>
                </c:pt>
                <c:pt idx="3">
                  <c:v>2</c:v>
                </c:pt>
                <c:pt idx="4">
                  <c:v>3</c:v>
                </c:pt>
                <c:pt idx="5">
                  <c:v>4</c:v>
                </c:pt>
              </c:numCache>
            </c:numRef>
          </c:cat>
          <c:val>
            <c:numRef>
              <c:f>'Figure 1.22.3'!$C$2:$C$7</c:f>
              <c:numCache>
                <c:formatCode>General</c:formatCode>
                <c:ptCount val="6"/>
                <c:pt idx="0">
                  <c:v>0</c:v>
                </c:pt>
                <c:pt idx="1">
                  <c:v>-0.33525739999999998</c:v>
                </c:pt>
                <c:pt idx="2">
                  <c:v>-0.90680649999999996</c:v>
                </c:pt>
                <c:pt idx="3">
                  <c:v>-0.76184459999999998</c:v>
                </c:pt>
                <c:pt idx="4">
                  <c:v>-1.3533980000000001</c:v>
                </c:pt>
                <c:pt idx="5">
                  <c:v>-1.307496</c:v>
                </c:pt>
              </c:numCache>
            </c:numRef>
          </c:val>
          <c:smooth val="0"/>
          <c:extLst>
            <c:ext xmlns:c16="http://schemas.microsoft.com/office/drawing/2014/chart" uri="{C3380CC4-5D6E-409C-BE32-E72D297353CC}">
              <c16:uniqueId val="{00000002-8470-40C8-8D14-BF3543D12B6C}"/>
            </c:ext>
          </c:extLst>
        </c:ser>
        <c:ser>
          <c:idx val="3"/>
          <c:order val="3"/>
          <c:tx>
            <c:strRef>
              <c:f>'Figure 1.22.3'!$E$1</c:f>
              <c:strCache>
                <c:ptCount val="1"/>
                <c:pt idx="0">
                  <c:v>upper bound</c:v>
                </c:pt>
              </c:strCache>
            </c:strRef>
          </c:tx>
          <c:spPr>
            <a:ln w="28575" cap="rnd">
              <a:noFill/>
              <a:prstDash val="sysDash"/>
              <a:round/>
            </a:ln>
            <a:effectLst/>
          </c:spPr>
          <c:marker>
            <c:symbol val="none"/>
          </c:marker>
          <c:cat>
            <c:numRef>
              <c:f>'Figure 1.22.3'!$A$2:$A$7</c:f>
              <c:numCache>
                <c:formatCode>General</c:formatCode>
                <c:ptCount val="6"/>
                <c:pt idx="0">
                  <c:v>-1</c:v>
                </c:pt>
                <c:pt idx="1">
                  <c:v>0</c:v>
                </c:pt>
                <c:pt idx="2">
                  <c:v>1</c:v>
                </c:pt>
                <c:pt idx="3">
                  <c:v>2</c:v>
                </c:pt>
                <c:pt idx="4">
                  <c:v>3</c:v>
                </c:pt>
                <c:pt idx="5">
                  <c:v>4</c:v>
                </c:pt>
              </c:numCache>
            </c:numRef>
          </c:cat>
          <c:val>
            <c:numRef>
              <c:f>'Figure 1.22.3'!$E$2:$E$7</c:f>
              <c:numCache>
                <c:formatCode>General</c:formatCode>
                <c:ptCount val="6"/>
                <c:pt idx="0">
                  <c:v>0</c:v>
                </c:pt>
                <c:pt idx="1">
                  <c:v>-5.0740000000000004E-3</c:v>
                </c:pt>
                <c:pt idx="2">
                  <c:v>-0.54998610000000003</c:v>
                </c:pt>
                <c:pt idx="3">
                  <c:v>-0.1309593</c:v>
                </c:pt>
                <c:pt idx="4">
                  <c:v>-0.51299209999999995</c:v>
                </c:pt>
                <c:pt idx="5">
                  <c:v>-0.34041490000000002</c:v>
                </c:pt>
              </c:numCache>
            </c:numRef>
          </c:val>
          <c:smooth val="0"/>
          <c:extLst>
            <c:ext xmlns:c16="http://schemas.microsoft.com/office/drawing/2014/chart" uri="{C3380CC4-5D6E-409C-BE32-E72D297353CC}">
              <c16:uniqueId val="{00000003-8470-40C8-8D14-BF3543D12B6C}"/>
            </c:ext>
          </c:extLst>
        </c:ser>
        <c:dLbls>
          <c:showLegendKey val="0"/>
          <c:showVal val="0"/>
          <c:showCatName val="0"/>
          <c:showSerName val="0"/>
          <c:showPercent val="0"/>
          <c:showBubbleSize val="0"/>
        </c:dLbls>
        <c:marker val="1"/>
        <c:smooth val="0"/>
        <c:axId val="1460305344"/>
        <c:axId val="1460304384"/>
      </c:lineChart>
      <c:catAx>
        <c:axId val="1460305344"/>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Years after fiscal consolidations</a:t>
                </a:r>
              </a:p>
            </c:rich>
          </c:tx>
          <c:layout>
            <c:manualLayout>
              <c:xMode val="edge"/>
              <c:yMode val="edge"/>
              <c:x val="0.26834711286089241"/>
              <c:y val="0.921354166666666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4384"/>
        <c:crosses val="autoZero"/>
        <c:auto val="1"/>
        <c:lblAlgn val="ctr"/>
        <c:lblOffset val="100"/>
        <c:noMultiLvlLbl val="0"/>
      </c:catAx>
      <c:valAx>
        <c:axId val="1460304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0305344"/>
        <c:crosses val="autoZero"/>
        <c:crossBetween val="midCat"/>
      </c:valAx>
      <c:spPr>
        <a:noFill/>
        <a:ln>
          <a:noFill/>
        </a:ln>
        <a:effectLst/>
      </c:spPr>
    </c:plotArea>
    <c:legend>
      <c:legendPos val="r"/>
      <c:legendEntry>
        <c:idx val="0"/>
        <c:delete val="1"/>
      </c:legendEntry>
      <c:legendEntry>
        <c:idx val="1"/>
        <c:delete val="1"/>
      </c:legendEntry>
      <c:legendEntry>
        <c:idx val="3"/>
        <c:delete val="1"/>
      </c:legendEntry>
      <c:layout>
        <c:manualLayout>
          <c:xMode val="edge"/>
          <c:yMode val="edge"/>
          <c:x val="0.12613888888888888"/>
          <c:y val="0.60024606299212602"/>
          <c:w val="0.28775000000000001"/>
          <c:h val="0.21572615923009625"/>
        </c:manualLayout>
      </c:layout>
      <c:overlay val="1"/>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5DA6"/>
            </a:solidFill>
            <a:ln w="25400">
              <a:noFill/>
            </a:ln>
            <a:effectLst/>
          </c:spPr>
          <c:invertIfNegative val="0"/>
          <c:dPt>
            <c:idx val="0"/>
            <c:invertIfNegative val="0"/>
            <c:bubble3D val="0"/>
            <c:spPr>
              <a:solidFill>
                <a:srgbClr val="005DA6"/>
              </a:solidFill>
              <a:ln w="25400">
                <a:noFill/>
              </a:ln>
              <a:effectLst/>
            </c:spPr>
            <c:extLst>
              <c:ext xmlns:c16="http://schemas.microsoft.com/office/drawing/2014/chart" uri="{C3380CC4-5D6E-409C-BE32-E72D297353CC}">
                <c16:uniqueId val="{00000001-1701-4617-BF46-871CC5F6230D}"/>
              </c:ext>
            </c:extLst>
          </c:dPt>
          <c:dPt>
            <c:idx val="2"/>
            <c:invertIfNegative val="0"/>
            <c:bubble3D val="0"/>
            <c:spPr>
              <a:solidFill>
                <a:srgbClr val="6A4A85"/>
              </a:solidFill>
              <a:ln w="25400">
                <a:noFill/>
              </a:ln>
              <a:effectLst/>
            </c:spPr>
            <c:extLst>
              <c:ext xmlns:c16="http://schemas.microsoft.com/office/drawing/2014/chart" uri="{C3380CC4-5D6E-409C-BE32-E72D297353CC}">
                <c16:uniqueId val="{00000003-1701-4617-BF46-871CC5F6230D}"/>
              </c:ext>
            </c:extLst>
          </c:dPt>
          <c:dPt>
            <c:idx val="3"/>
            <c:invertIfNegative val="0"/>
            <c:bubble3D val="0"/>
            <c:spPr>
              <a:solidFill>
                <a:srgbClr val="6A4A85"/>
              </a:solidFill>
              <a:ln w="25400">
                <a:noFill/>
              </a:ln>
              <a:effectLst/>
            </c:spPr>
            <c:extLst>
              <c:ext xmlns:c16="http://schemas.microsoft.com/office/drawing/2014/chart" uri="{C3380CC4-5D6E-409C-BE32-E72D297353CC}">
                <c16:uniqueId val="{00000005-1701-4617-BF46-871CC5F6230D}"/>
              </c:ext>
            </c:extLst>
          </c:dPt>
          <c:errBars>
            <c:errBarType val="both"/>
            <c:errValType val="cust"/>
            <c:noEndCap val="0"/>
            <c:plus>
              <c:numRef>
                <c:f>'Figure 1.22.4'!$G$28:$J$28</c:f>
                <c:numCache>
                  <c:formatCode>General</c:formatCode>
                  <c:ptCount val="4"/>
                  <c:pt idx="0">
                    <c:v>0.84040590000000015</c:v>
                  </c:pt>
                  <c:pt idx="2">
                    <c:v>1.2248240000000001</c:v>
                  </c:pt>
                  <c:pt idx="3">
                    <c:v>1.0121077000000001</c:v>
                  </c:pt>
                </c:numCache>
              </c:numRef>
            </c:plus>
            <c:minus>
              <c:numRef>
                <c:f>'Figure 1.22.4'!$G$29:$J$29</c:f>
                <c:numCache>
                  <c:formatCode>General</c:formatCode>
                  <c:ptCount val="4"/>
                  <c:pt idx="0">
                    <c:v>0.84040699999999968</c:v>
                  </c:pt>
                  <c:pt idx="2">
                    <c:v>1.2248229999999998</c:v>
                  </c:pt>
                  <c:pt idx="3">
                    <c:v>1.0121072</c:v>
                  </c:pt>
                </c:numCache>
              </c:numRef>
            </c:minus>
            <c:spPr>
              <a:noFill/>
              <a:ln w="12700" cap="flat" cmpd="sng" algn="ctr">
                <a:solidFill>
                  <a:schemeClr val="tx1"/>
                </a:solidFill>
                <a:round/>
              </a:ln>
              <a:effectLst/>
            </c:spPr>
          </c:errBars>
          <c:cat>
            <c:strRef>
              <c:f>'Figure 1.22.4'!$B$26:$E$26</c:f>
              <c:strCache>
                <c:ptCount val="4"/>
                <c:pt idx="0">
                  <c:v>Baseline</c:v>
                </c:pt>
                <c:pt idx="2">
                  <c:v>Fiscal rule</c:v>
                </c:pt>
                <c:pt idx="3">
                  <c:v>No fiscal rule</c:v>
                </c:pt>
              </c:strCache>
            </c:strRef>
          </c:cat>
          <c:val>
            <c:numRef>
              <c:f>'Figure 1.22.4'!$B$27:$E$27</c:f>
              <c:numCache>
                <c:formatCode>General</c:formatCode>
                <c:ptCount val="4"/>
                <c:pt idx="0">
                  <c:v>-1.3533980000000001</c:v>
                </c:pt>
                <c:pt idx="2">
                  <c:v>-2.6602480000000002</c:v>
                </c:pt>
                <c:pt idx="3">
                  <c:v>-0.78734179999999998</c:v>
                </c:pt>
              </c:numCache>
            </c:numRef>
          </c:val>
          <c:extLst>
            <c:ext xmlns:c16="http://schemas.microsoft.com/office/drawing/2014/chart" uri="{C3380CC4-5D6E-409C-BE32-E72D297353CC}">
              <c16:uniqueId val="{00000006-1701-4617-BF46-871CC5F6230D}"/>
            </c:ext>
          </c:extLst>
        </c:ser>
        <c:dLbls>
          <c:showLegendKey val="0"/>
          <c:showVal val="0"/>
          <c:showCatName val="0"/>
          <c:showSerName val="0"/>
          <c:showPercent val="0"/>
          <c:showBubbleSize val="0"/>
        </c:dLbls>
        <c:gapWidth val="40"/>
        <c:axId val="100105279"/>
        <c:axId val="100105759"/>
      </c:barChart>
      <c:catAx>
        <c:axId val="100105279"/>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759"/>
        <c:crosses val="autoZero"/>
        <c:auto val="0"/>
        <c:lblAlgn val="ctr"/>
        <c:lblOffset val="100"/>
        <c:noMultiLvlLbl val="0"/>
      </c:catAx>
      <c:valAx>
        <c:axId val="10010575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105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163503600511477E-2"/>
          <c:y val="8.7864527724857241E-2"/>
          <c:w val="0.9046634194764116"/>
          <c:h val="0.8473646772956086"/>
        </c:manualLayout>
      </c:layout>
      <c:barChart>
        <c:barDir val="col"/>
        <c:grouping val="stacked"/>
        <c:varyColors val="0"/>
        <c:ser>
          <c:idx val="0"/>
          <c:order val="0"/>
          <c:tx>
            <c:strRef>
              <c:f>'Figure 1.4.1'!$I$5</c:f>
              <c:strCache>
                <c:ptCount val="1"/>
                <c:pt idx="0">
                  <c:v>p75</c:v>
                </c:pt>
              </c:strCache>
            </c:strRef>
          </c:tx>
          <c:spPr>
            <a:solidFill>
              <a:sysClr val="window" lastClr="FFFFFF"/>
            </a:solidFill>
            <a:ln w="3175">
              <a:noFill/>
              <a:prstDash val="solid"/>
            </a:ln>
            <a:effectLst/>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1.4.1'!$I$6:$I$37</c:f>
              <c:numCache>
                <c:formatCode>0.0</c:formatCode>
                <c:ptCount val="31"/>
                <c:pt idx="0">
                  <c:v>0</c:v>
                </c:pt>
                <c:pt idx="1">
                  <c:v>0</c:v>
                </c:pt>
                <c:pt idx="2">
                  <c:v>0</c:v>
                </c:pt>
                <c:pt idx="3">
                  <c:v>0</c:v>
                </c:pt>
                <c:pt idx="4">
                  <c:v>0</c:v>
                </c:pt>
                <c:pt idx="5">
                  <c:v>0</c:v>
                </c:pt>
                <c:pt idx="6">
                  <c:v>0</c:v>
                </c:pt>
                <c:pt idx="7">
                  <c:v>0</c:v>
                </c:pt>
                <c:pt idx="8">
                  <c:v>0</c:v>
                </c:pt>
                <c:pt idx="9">
                  <c:v>-0.85199058000000005</c:v>
                </c:pt>
                <c:pt idx="10">
                  <c:v>-0.39461371000000001</c:v>
                </c:pt>
                <c:pt idx="11">
                  <c:v>0</c:v>
                </c:pt>
                <c:pt idx="12">
                  <c:v>0</c:v>
                </c:pt>
                <c:pt idx="13">
                  <c:v>0</c:v>
                </c:pt>
                <c:pt idx="14">
                  <c:v>0</c:v>
                </c:pt>
                <c:pt idx="15">
                  <c:v>0</c:v>
                </c:pt>
                <c:pt idx="16">
                  <c:v>0</c:v>
                </c:pt>
                <c:pt idx="17">
                  <c:v>0</c:v>
                </c:pt>
                <c:pt idx="18">
                  <c:v>0</c:v>
                </c:pt>
                <c:pt idx="19">
                  <c:v>0</c:v>
                </c:pt>
                <c:pt idx="20">
                  <c:v>-3.5764727000000001</c:v>
                </c:pt>
                <c:pt idx="21">
                  <c:v>-0.59285896000000005</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A057-40F8-8762-08F884C0F31C}"/>
            </c:ext>
          </c:extLst>
        </c:ser>
        <c:ser>
          <c:idx val="1"/>
          <c:order val="1"/>
          <c:tx>
            <c:strRef>
              <c:f>'Figure 1.4.1'!$J$5</c:f>
              <c:strCache>
                <c:ptCount val="1"/>
                <c:pt idx="0">
                  <c:v>25th–75th percentiles</c:v>
                </c:pt>
              </c:strCache>
            </c:strRef>
          </c:tx>
          <c:spPr>
            <a:solidFill>
              <a:srgbClr val="5B9BD5"/>
            </a:solidFill>
            <a:ln w="3175">
              <a:noFill/>
              <a:prstDash val="solid"/>
            </a:ln>
            <a:effectLst/>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1.4.1'!$J$6:$J$37</c:f>
              <c:numCache>
                <c:formatCode>0.0</c:formatCode>
                <c:ptCount val="31"/>
                <c:pt idx="0">
                  <c:v>0</c:v>
                </c:pt>
                <c:pt idx="1">
                  <c:v>0</c:v>
                </c:pt>
                <c:pt idx="2">
                  <c:v>0</c:v>
                </c:pt>
                <c:pt idx="3">
                  <c:v>0</c:v>
                </c:pt>
                <c:pt idx="4">
                  <c:v>0</c:v>
                </c:pt>
                <c:pt idx="5">
                  <c:v>0</c:v>
                </c:pt>
                <c:pt idx="6">
                  <c:v>0</c:v>
                </c:pt>
                <c:pt idx="7">
                  <c:v>0</c:v>
                </c:pt>
                <c:pt idx="8">
                  <c:v>0</c:v>
                </c:pt>
                <c:pt idx="9">
                  <c:v>-5.19449732</c:v>
                </c:pt>
                <c:pt idx="10">
                  <c:v>-4.6049996900000005</c:v>
                </c:pt>
                <c:pt idx="11">
                  <c:v>0</c:v>
                </c:pt>
                <c:pt idx="12">
                  <c:v>0</c:v>
                </c:pt>
                <c:pt idx="13">
                  <c:v>0</c:v>
                </c:pt>
                <c:pt idx="14">
                  <c:v>0</c:v>
                </c:pt>
                <c:pt idx="15">
                  <c:v>0</c:v>
                </c:pt>
                <c:pt idx="16">
                  <c:v>0</c:v>
                </c:pt>
                <c:pt idx="17">
                  <c:v>0</c:v>
                </c:pt>
                <c:pt idx="18">
                  <c:v>0</c:v>
                </c:pt>
                <c:pt idx="19">
                  <c:v>0</c:v>
                </c:pt>
                <c:pt idx="20">
                  <c:v>-4.0885077000000001</c:v>
                </c:pt>
                <c:pt idx="21">
                  <c:v>-4.3953842400000003</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A057-40F8-8762-08F884C0F31C}"/>
            </c:ext>
          </c:extLst>
        </c:ser>
        <c:ser>
          <c:idx val="2"/>
          <c:order val="2"/>
          <c:tx>
            <c:strRef>
              <c:f>'Figure 1.4.1'!$K$5</c:f>
              <c:strCache>
                <c:ptCount val="1"/>
                <c:pt idx="0">
                  <c:v>p25&lt;0</c:v>
                </c:pt>
              </c:strCache>
            </c:strRef>
          </c:tx>
          <c:spPr>
            <a:solidFill>
              <a:srgbClr val="5B9BD5"/>
            </a:solidFill>
            <a:ln>
              <a:noFill/>
            </a:ln>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1.4.1'!$K$6:$K$37</c:f>
              <c:numCache>
                <c:formatCode>0.0</c:formatCode>
                <c:ptCount val="31"/>
                <c:pt idx="0">
                  <c:v>-0.87289041000000001</c:v>
                </c:pt>
                <c:pt idx="1">
                  <c:v>-1.0940439</c:v>
                </c:pt>
                <c:pt idx="2">
                  <c:v>-1.3446273</c:v>
                </c:pt>
                <c:pt idx="3">
                  <c:v>-1.5640878</c:v>
                </c:pt>
                <c:pt idx="4">
                  <c:v>-1.374806</c:v>
                </c:pt>
                <c:pt idx="5">
                  <c:v>-0.89418178999999998</c:v>
                </c:pt>
                <c:pt idx="6">
                  <c:v>-0.16667671000000001</c:v>
                </c:pt>
                <c:pt idx="7">
                  <c:v>0</c:v>
                </c:pt>
                <c:pt idx="8">
                  <c:v>-2.7541788999999999</c:v>
                </c:pt>
                <c:pt idx="9">
                  <c:v>0</c:v>
                </c:pt>
                <c:pt idx="10">
                  <c:v>0</c:v>
                </c:pt>
                <c:pt idx="11">
                  <c:v>-4.1195763000000003</c:v>
                </c:pt>
                <c:pt idx="12">
                  <c:v>-2.7767979</c:v>
                </c:pt>
                <c:pt idx="13">
                  <c:v>-2.2470838</c:v>
                </c:pt>
                <c:pt idx="14">
                  <c:v>-1.7039454999999999</c:v>
                </c:pt>
                <c:pt idx="15">
                  <c:v>-0.51147518999999997</c:v>
                </c:pt>
                <c:pt idx="16">
                  <c:v>0</c:v>
                </c:pt>
                <c:pt idx="17">
                  <c:v>0</c:v>
                </c:pt>
                <c:pt idx="18">
                  <c:v>-0.39949647999999999</c:v>
                </c:pt>
                <c:pt idx="19">
                  <c:v>-0.29496544000000002</c:v>
                </c:pt>
                <c:pt idx="20">
                  <c:v>0</c:v>
                </c:pt>
                <c:pt idx="21">
                  <c:v>0</c:v>
                </c:pt>
                <c:pt idx="22">
                  <c:v>-2.5541740000000002</c:v>
                </c:pt>
                <c:pt idx="23">
                  <c:v>-2.8823134000000001</c:v>
                </c:pt>
              </c:numCache>
            </c:numRef>
          </c:val>
          <c:extLst>
            <c:ext xmlns:c16="http://schemas.microsoft.com/office/drawing/2014/chart" uri="{C3380CC4-5D6E-409C-BE32-E72D297353CC}">
              <c16:uniqueId val="{00000002-A057-40F8-8762-08F884C0F31C}"/>
            </c:ext>
          </c:extLst>
        </c:ser>
        <c:ser>
          <c:idx val="3"/>
          <c:order val="3"/>
          <c:tx>
            <c:strRef>
              <c:f>'Figure 1.4.1'!$L$5</c:f>
              <c:strCache>
                <c:ptCount val="1"/>
                <c:pt idx="0">
                  <c:v>p75&gt;0</c:v>
                </c:pt>
              </c:strCache>
            </c:strRef>
          </c:tx>
          <c:spPr>
            <a:solidFill>
              <a:srgbClr val="5B9BD5"/>
            </a:solidFill>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1.4.1'!$L$6:$L$37</c:f>
              <c:numCache>
                <c:formatCode>0.0</c:formatCode>
                <c:ptCount val="31"/>
                <c:pt idx="0">
                  <c:v>3.7508485999999999</c:v>
                </c:pt>
                <c:pt idx="1">
                  <c:v>2.8937306</c:v>
                </c:pt>
                <c:pt idx="2">
                  <c:v>2.0199365</c:v>
                </c:pt>
                <c:pt idx="3">
                  <c:v>1.4947269999999999</c:v>
                </c:pt>
                <c:pt idx="4">
                  <c:v>2.0926757</c:v>
                </c:pt>
                <c:pt idx="5">
                  <c:v>2.5384954</c:v>
                </c:pt>
                <c:pt idx="6">
                  <c:v>3.2544903999999999</c:v>
                </c:pt>
                <c:pt idx="7">
                  <c:v>0</c:v>
                </c:pt>
                <c:pt idx="8">
                  <c:v>2.1179796</c:v>
                </c:pt>
                <c:pt idx="9">
                  <c:v>0</c:v>
                </c:pt>
                <c:pt idx="10">
                  <c:v>0</c:v>
                </c:pt>
                <c:pt idx="11">
                  <c:v>9.798685E-2</c:v>
                </c:pt>
                <c:pt idx="12">
                  <c:v>0.30423480000000003</c:v>
                </c:pt>
                <c:pt idx="13">
                  <c:v>0.27339307000000002</c:v>
                </c:pt>
                <c:pt idx="14">
                  <c:v>1.0868621000000001</c:v>
                </c:pt>
                <c:pt idx="15">
                  <c:v>1.0623836</c:v>
                </c:pt>
                <c:pt idx="16">
                  <c:v>0</c:v>
                </c:pt>
                <c:pt idx="17">
                  <c:v>0</c:v>
                </c:pt>
                <c:pt idx="18">
                  <c:v>2.2854625999999998</c:v>
                </c:pt>
                <c:pt idx="19">
                  <c:v>2.3594575</c:v>
                </c:pt>
                <c:pt idx="20">
                  <c:v>0</c:v>
                </c:pt>
                <c:pt idx="21">
                  <c:v>0</c:v>
                </c:pt>
                <c:pt idx="22">
                  <c:v>1.2919719000000001</c:v>
                </c:pt>
                <c:pt idx="23">
                  <c:v>0.51273305999999996</c:v>
                </c:pt>
              </c:numCache>
            </c:numRef>
          </c:val>
          <c:extLst>
            <c:ext xmlns:c16="http://schemas.microsoft.com/office/drawing/2014/chart" uri="{C3380CC4-5D6E-409C-BE32-E72D297353CC}">
              <c16:uniqueId val="{00000003-A057-40F8-8762-08F884C0F31C}"/>
            </c:ext>
          </c:extLst>
        </c:ser>
        <c:ser>
          <c:idx val="4"/>
          <c:order val="4"/>
          <c:tx>
            <c:strRef>
              <c:f>'Figure 1.4.1'!$M$5</c:f>
              <c:strCache>
                <c:ptCount val="1"/>
                <c:pt idx="0">
                  <c:v>p25&lt;0</c:v>
                </c:pt>
              </c:strCache>
            </c:strRef>
          </c:tx>
          <c:spPr>
            <a:solidFill>
              <a:sysClr val="window" lastClr="FFFFFF"/>
            </a:solidFill>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1.4.1'!$M$6:$M$37</c:f>
              <c:numCache>
                <c:formatCode>0.0</c:formatCode>
                <c:ptCount val="31"/>
                <c:pt idx="0">
                  <c:v>0</c:v>
                </c:pt>
                <c:pt idx="1">
                  <c:v>0</c:v>
                </c:pt>
                <c:pt idx="2">
                  <c:v>0</c:v>
                </c:pt>
                <c:pt idx="3">
                  <c:v>0</c:v>
                </c:pt>
                <c:pt idx="4">
                  <c:v>0</c:v>
                </c:pt>
                <c:pt idx="5">
                  <c:v>0</c:v>
                </c:pt>
                <c:pt idx="6">
                  <c:v>0</c:v>
                </c:pt>
                <c:pt idx="7">
                  <c:v>0.30869036</c:v>
                </c:pt>
                <c:pt idx="8">
                  <c:v>0</c:v>
                </c:pt>
                <c:pt idx="9">
                  <c:v>0</c:v>
                </c:pt>
                <c:pt idx="10">
                  <c:v>0</c:v>
                </c:pt>
                <c:pt idx="11">
                  <c:v>0</c:v>
                </c:pt>
                <c:pt idx="12">
                  <c:v>0</c:v>
                </c:pt>
                <c:pt idx="13">
                  <c:v>0</c:v>
                </c:pt>
                <c:pt idx="14">
                  <c:v>0</c:v>
                </c:pt>
                <c:pt idx="15">
                  <c:v>0</c:v>
                </c:pt>
                <c:pt idx="16">
                  <c:v>7.221234E-2</c:v>
                </c:pt>
                <c:pt idx="17">
                  <c:v>0.23281435</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A057-40F8-8762-08F884C0F31C}"/>
            </c:ext>
          </c:extLst>
        </c:ser>
        <c:ser>
          <c:idx val="5"/>
          <c:order val="5"/>
          <c:tx>
            <c:strRef>
              <c:f>'Figure 1.4.1'!$N$5</c:f>
              <c:strCache>
                <c:ptCount val="1"/>
                <c:pt idx="0">
                  <c:v>p75&gt;0</c:v>
                </c:pt>
              </c:strCache>
            </c:strRef>
          </c:tx>
          <c:spPr>
            <a:solidFill>
              <a:srgbClr val="5B9BD5"/>
            </a:solidFill>
          </c:spPr>
          <c:invertIfNegative val="0"/>
          <c:cat>
            <c:strRef>
              <c:f>'Figure 1.4.1'!$H$6:$H$37</c:f>
              <c:strCache>
                <c:ptCount val="31"/>
                <c:pt idx="0">
                  <c:v>2000</c:v>
                </c:pt>
                <c:pt idx="5">
                  <c:v>05</c:v>
                </c:pt>
                <c:pt idx="10">
                  <c:v>10</c:v>
                </c:pt>
                <c:pt idx="15">
                  <c:v>15</c:v>
                </c:pt>
                <c:pt idx="20">
                  <c:v>20</c:v>
                </c:pt>
                <c:pt idx="25">
                  <c:v>25</c:v>
                </c:pt>
                <c:pt idx="30">
                  <c:v>30</c:v>
                </c:pt>
              </c:strCache>
            </c:strRef>
          </c:cat>
          <c:val>
            <c:numRef>
              <c:f>'Figure 1.4.1'!$N$6:$N$37</c:f>
              <c:numCache>
                <c:formatCode>0.0</c:formatCode>
                <c:ptCount val="31"/>
                <c:pt idx="0">
                  <c:v>0</c:v>
                </c:pt>
                <c:pt idx="1">
                  <c:v>0</c:v>
                </c:pt>
                <c:pt idx="2">
                  <c:v>0</c:v>
                </c:pt>
                <c:pt idx="3">
                  <c:v>0</c:v>
                </c:pt>
                <c:pt idx="4">
                  <c:v>0</c:v>
                </c:pt>
                <c:pt idx="5">
                  <c:v>0</c:v>
                </c:pt>
                <c:pt idx="6">
                  <c:v>0</c:v>
                </c:pt>
                <c:pt idx="7">
                  <c:v>3.5520011400000002</c:v>
                </c:pt>
                <c:pt idx="8">
                  <c:v>0</c:v>
                </c:pt>
                <c:pt idx="9">
                  <c:v>0</c:v>
                </c:pt>
                <c:pt idx="10">
                  <c:v>0</c:v>
                </c:pt>
                <c:pt idx="11">
                  <c:v>0</c:v>
                </c:pt>
                <c:pt idx="12">
                  <c:v>0</c:v>
                </c:pt>
                <c:pt idx="13">
                  <c:v>0</c:v>
                </c:pt>
                <c:pt idx="14">
                  <c:v>0</c:v>
                </c:pt>
                <c:pt idx="15">
                  <c:v>0</c:v>
                </c:pt>
                <c:pt idx="16">
                  <c:v>1.69969306</c:v>
                </c:pt>
                <c:pt idx="17">
                  <c:v>1.9386540500000002</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A057-40F8-8762-08F884C0F31C}"/>
            </c:ext>
          </c:extLst>
        </c:ser>
        <c:ser>
          <c:idx val="9"/>
          <c:order val="9"/>
          <c:tx>
            <c:strRef>
              <c:f>'Figure 1.4.1'!$R$5</c:f>
              <c:strCache>
                <c:ptCount val="1"/>
                <c:pt idx="0">
                  <c:v>25th–75th percentiles (projections)</c:v>
                </c:pt>
              </c:strCache>
            </c:strRef>
          </c:tx>
          <c:spPr>
            <a:solidFill>
              <a:srgbClr val="5B9BD5">
                <a:lumMod val="40000"/>
                <a:lumOff val="60000"/>
              </a:srgbClr>
            </a:solidFill>
            <a:ln w="28575">
              <a:noFill/>
            </a:ln>
          </c:spPr>
          <c:invertIfNegative val="0"/>
          <c:dPt>
            <c:idx val="24"/>
            <c:invertIfNegative val="0"/>
            <c:bubble3D val="0"/>
            <c:spPr>
              <a:solidFill>
                <a:srgbClr val="5B9BD5"/>
              </a:solidFill>
              <a:ln w="28575">
                <a:noFill/>
              </a:ln>
            </c:spPr>
            <c:extLst>
              <c:ext xmlns:c16="http://schemas.microsoft.com/office/drawing/2014/chart" uri="{C3380CC4-5D6E-409C-BE32-E72D297353CC}">
                <c16:uniqueId val="{00000007-A057-40F8-8762-08F884C0F31C}"/>
              </c:ext>
            </c:extLst>
          </c:dPt>
          <c:cat>
            <c:strRef>
              <c:f>'Figure 1.4.1'!$H$6:$H$37</c:f>
              <c:strCache>
                <c:ptCount val="31"/>
                <c:pt idx="0">
                  <c:v>2000</c:v>
                </c:pt>
                <c:pt idx="5">
                  <c:v>05</c:v>
                </c:pt>
                <c:pt idx="10">
                  <c:v>10</c:v>
                </c:pt>
                <c:pt idx="15">
                  <c:v>15</c:v>
                </c:pt>
                <c:pt idx="20">
                  <c:v>20</c:v>
                </c:pt>
                <c:pt idx="25">
                  <c:v>25</c:v>
                </c:pt>
                <c:pt idx="30">
                  <c:v>30</c:v>
                </c:pt>
              </c:strCache>
            </c:strRef>
          </c:cat>
          <c:val>
            <c:numRef>
              <c:f>'Figure 1.4.1'!$R$6:$R$37</c:f>
              <c:numCache>
                <c:formatCode>0.0</c:formatCode>
                <c:ptCount val="31"/>
                <c:pt idx="24">
                  <c:v>-2.6131712999999999</c:v>
                </c:pt>
                <c:pt idx="25">
                  <c:v>-2.4962361999999998</c:v>
                </c:pt>
                <c:pt idx="26">
                  <c:v>-2.2547788999999998</c:v>
                </c:pt>
                <c:pt idx="27">
                  <c:v>-1.561963</c:v>
                </c:pt>
                <c:pt idx="28">
                  <c:v>-1.4298392</c:v>
                </c:pt>
                <c:pt idx="29">
                  <c:v>-1.6902265999999999</c:v>
                </c:pt>
                <c:pt idx="30">
                  <c:v>-1.6993848</c:v>
                </c:pt>
              </c:numCache>
            </c:numRef>
          </c:val>
          <c:extLst>
            <c:ext xmlns:c16="http://schemas.microsoft.com/office/drawing/2014/chart" uri="{C3380CC4-5D6E-409C-BE32-E72D297353CC}">
              <c16:uniqueId val="{00000008-A057-40F8-8762-08F884C0F31C}"/>
            </c:ext>
          </c:extLst>
        </c:ser>
        <c:ser>
          <c:idx val="10"/>
          <c:order val="10"/>
          <c:tx>
            <c:strRef>
              <c:f>'Figure 1.4.1'!$S$5</c:f>
              <c:strCache>
                <c:ptCount val="1"/>
              </c:strCache>
            </c:strRef>
          </c:tx>
          <c:spPr>
            <a:solidFill>
              <a:srgbClr val="5B9BD5">
                <a:lumMod val="40000"/>
                <a:lumOff val="60000"/>
              </a:srgbClr>
            </a:solidFill>
            <a:ln w="28575">
              <a:noFill/>
            </a:ln>
          </c:spPr>
          <c:invertIfNegative val="0"/>
          <c:dPt>
            <c:idx val="24"/>
            <c:invertIfNegative val="0"/>
            <c:bubble3D val="0"/>
            <c:spPr>
              <a:solidFill>
                <a:srgbClr val="5B9BD5"/>
              </a:solidFill>
              <a:ln w="28575">
                <a:noFill/>
              </a:ln>
            </c:spPr>
            <c:extLst>
              <c:ext xmlns:c16="http://schemas.microsoft.com/office/drawing/2014/chart" uri="{C3380CC4-5D6E-409C-BE32-E72D297353CC}">
                <c16:uniqueId val="{0000000A-A057-40F8-8762-08F884C0F31C}"/>
              </c:ext>
            </c:extLst>
          </c:dPt>
          <c:cat>
            <c:strRef>
              <c:f>'Figure 1.4.1'!$H$6:$H$37</c:f>
              <c:strCache>
                <c:ptCount val="31"/>
                <c:pt idx="0">
                  <c:v>2000</c:v>
                </c:pt>
                <c:pt idx="5">
                  <c:v>05</c:v>
                </c:pt>
                <c:pt idx="10">
                  <c:v>10</c:v>
                </c:pt>
                <c:pt idx="15">
                  <c:v>15</c:v>
                </c:pt>
                <c:pt idx="20">
                  <c:v>20</c:v>
                </c:pt>
                <c:pt idx="25">
                  <c:v>25</c:v>
                </c:pt>
                <c:pt idx="30">
                  <c:v>30</c:v>
                </c:pt>
              </c:strCache>
            </c:strRef>
          </c:cat>
          <c:val>
            <c:numRef>
              <c:f>'Figure 1.4.1'!$S$6:$S$37</c:f>
              <c:numCache>
                <c:formatCode>0.0</c:formatCode>
                <c:ptCount val="31"/>
                <c:pt idx="24">
                  <c:v>0.33725578000000001</c:v>
                </c:pt>
                <c:pt idx="25">
                  <c:v>0.37526045000000002</c:v>
                </c:pt>
                <c:pt idx="26">
                  <c:v>0.29332521</c:v>
                </c:pt>
                <c:pt idx="27">
                  <c:v>0.33616426999999999</c:v>
                </c:pt>
                <c:pt idx="28">
                  <c:v>0.42505984000000002</c:v>
                </c:pt>
                <c:pt idx="29">
                  <c:v>0.65056245999999995</c:v>
                </c:pt>
                <c:pt idx="30">
                  <c:v>0.70499617999999997</c:v>
                </c:pt>
              </c:numCache>
            </c:numRef>
          </c:val>
          <c:extLst>
            <c:ext xmlns:c16="http://schemas.microsoft.com/office/drawing/2014/chart" uri="{C3380CC4-5D6E-409C-BE32-E72D297353CC}">
              <c16:uniqueId val="{0000000B-A057-40F8-8762-08F884C0F31C}"/>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1.4.1'!$O$5</c:f>
              <c:strCache>
                <c:ptCount val="1"/>
                <c:pt idx="0">
                  <c:v>AE median</c:v>
                </c:pt>
              </c:strCache>
            </c:strRef>
          </c:tx>
          <c:spPr>
            <a:ln>
              <a:noFill/>
            </a:ln>
          </c:spPr>
          <c:marker>
            <c:symbol val="circle"/>
            <c:size val="16"/>
            <c:spPr>
              <a:solidFill>
                <a:srgbClr val="70AD47">
                  <a:lumMod val="75000"/>
                </a:srgbClr>
              </a:solidFill>
              <a:ln w="25400">
                <a:solidFill>
                  <a:sysClr val="window" lastClr="FFFFFF"/>
                </a:solidFill>
              </a:ln>
            </c:spPr>
          </c:marker>
          <c:cat>
            <c:strRef>
              <c:f>'Figure 1.4.1'!$H$6:$H$36</c:f>
              <c:strCache>
                <c:ptCount val="26"/>
                <c:pt idx="0">
                  <c:v>2000</c:v>
                </c:pt>
                <c:pt idx="5">
                  <c:v>05</c:v>
                </c:pt>
                <c:pt idx="10">
                  <c:v>10</c:v>
                </c:pt>
                <c:pt idx="15">
                  <c:v>15</c:v>
                </c:pt>
                <c:pt idx="20">
                  <c:v>20</c:v>
                </c:pt>
                <c:pt idx="25">
                  <c:v>25</c:v>
                </c:pt>
              </c:strCache>
            </c:strRef>
          </c:cat>
          <c:val>
            <c:numRef>
              <c:f>'Figure 1.4.1'!$O$6:$O$37</c:f>
              <c:numCache>
                <c:formatCode>0.0</c:formatCode>
                <c:ptCount val="31"/>
                <c:pt idx="0">
                  <c:v>1.9262381</c:v>
                </c:pt>
                <c:pt idx="1">
                  <c:v>1.1549198000000001</c:v>
                </c:pt>
                <c:pt idx="2">
                  <c:v>-0.32587368</c:v>
                </c:pt>
                <c:pt idx="3">
                  <c:v>-0.53828955999999994</c:v>
                </c:pt>
                <c:pt idx="4">
                  <c:v>-0.29854711</c:v>
                </c:pt>
                <c:pt idx="5">
                  <c:v>0.44524005999999999</c:v>
                </c:pt>
                <c:pt idx="6">
                  <c:v>1.3950111999999999</c:v>
                </c:pt>
                <c:pt idx="7">
                  <c:v>2.0745594000000001</c:v>
                </c:pt>
                <c:pt idx="8">
                  <c:v>-0.17606094999999999</c:v>
                </c:pt>
                <c:pt idx="9">
                  <c:v>-3.2453026999999999</c:v>
                </c:pt>
                <c:pt idx="10">
                  <c:v>-3.1685246</c:v>
                </c:pt>
                <c:pt idx="11">
                  <c:v>-2.2838067999999998</c:v>
                </c:pt>
                <c:pt idx="12">
                  <c:v>-1.4680127999999999</c:v>
                </c:pt>
                <c:pt idx="13">
                  <c:v>-0.76678351</c:v>
                </c:pt>
                <c:pt idx="14">
                  <c:v>-0.21419452</c:v>
                </c:pt>
                <c:pt idx="15">
                  <c:v>0.24519472</c:v>
                </c:pt>
                <c:pt idx="16">
                  <c:v>0.92108718000000001</c:v>
                </c:pt>
                <c:pt idx="17">
                  <c:v>1.3219993000000001</c:v>
                </c:pt>
                <c:pt idx="18">
                  <c:v>1.3790224</c:v>
                </c:pt>
                <c:pt idx="19">
                  <c:v>0.76919694000000005</c:v>
                </c:pt>
                <c:pt idx="20">
                  <c:v>-5.4609601999999997</c:v>
                </c:pt>
                <c:pt idx="21">
                  <c:v>-2.7474058000000001</c:v>
                </c:pt>
                <c:pt idx="22">
                  <c:v>-0.86299720000000002</c:v>
                </c:pt>
                <c:pt idx="23">
                  <c:v>-1.5108252</c:v>
                </c:pt>
                <c:pt idx="24">
                  <c:v>-0.97546124000000001</c:v>
                </c:pt>
                <c:pt idx="25">
                  <c:v>-1.3053732</c:v>
                </c:pt>
                <c:pt idx="26">
                  <c:v>-1.0418088000000001</c:v>
                </c:pt>
                <c:pt idx="27">
                  <c:v>-0.73344138999999997</c:v>
                </c:pt>
                <c:pt idx="28">
                  <c:v>-0.53995826000000002</c:v>
                </c:pt>
                <c:pt idx="29">
                  <c:v>-0.4307938</c:v>
                </c:pt>
                <c:pt idx="30">
                  <c:v>-0.38914968999999999</c:v>
                </c:pt>
              </c:numCache>
            </c:numRef>
          </c:val>
          <c:smooth val="0"/>
          <c:extLst>
            <c:ext xmlns:c16="http://schemas.microsoft.com/office/drawing/2014/chart" uri="{C3380CC4-5D6E-409C-BE32-E72D297353CC}">
              <c16:uniqueId val="{0000000C-A057-40F8-8762-08F884C0F31C}"/>
            </c:ext>
          </c:extLst>
        </c:ser>
        <c:ser>
          <c:idx val="7"/>
          <c:order val="7"/>
          <c:tx>
            <c:strRef>
              <c:f>'Figure 1.4.1'!$P$5</c:f>
              <c:strCache>
                <c:ptCount val="1"/>
                <c:pt idx="0">
                  <c:v>AE average (excluding United States)</c:v>
                </c:pt>
              </c:strCache>
            </c:strRef>
          </c:tx>
          <c:spPr>
            <a:ln>
              <a:noFill/>
            </a:ln>
          </c:spPr>
          <c:marker>
            <c:symbol val="diamond"/>
            <c:size val="18"/>
            <c:spPr>
              <a:solidFill>
                <a:srgbClr val="C00000"/>
              </a:solidFill>
              <a:ln w="22225">
                <a:solidFill>
                  <a:sysClr val="window" lastClr="FFFFFF"/>
                </a:solidFill>
              </a:ln>
            </c:spPr>
          </c:marker>
          <c:cat>
            <c:strRef>
              <c:f>'Figure 1.4.1'!$H$6:$H$36</c:f>
              <c:strCache>
                <c:ptCount val="26"/>
                <c:pt idx="0">
                  <c:v>2000</c:v>
                </c:pt>
                <c:pt idx="5">
                  <c:v>05</c:v>
                </c:pt>
                <c:pt idx="10">
                  <c:v>10</c:v>
                </c:pt>
                <c:pt idx="15">
                  <c:v>15</c:v>
                </c:pt>
                <c:pt idx="20">
                  <c:v>20</c:v>
                </c:pt>
                <c:pt idx="25">
                  <c:v>25</c:v>
                </c:pt>
              </c:strCache>
            </c:strRef>
          </c:cat>
          <c:val>
            <c:numRef>
              <c:f>'Figure 1.4.1'!$P$6:$P$37</c:f>
              <c:numCache>
                <c:formatCode>0.0</c:formatCode>
                <c:ptCount val="31"/>
                <c:pt idx="0">
                  <c:v>3.7148500000000001E-2</c:v>
                </c:pt>
                <c:pt idx="1">
                  <c:v>-0.21437011</c:v>
                </c:pt>
                <c:pt idx="2">
                  <c:v>-1.1953431999999999</c:v>
                </c:pt>
                <c:pt idx="3">
                  <c:v>-1.5954352999999999</c:v>
                </c:pt>
                <c:pt idx="4">
                  <c:v>-0.90071535999999996</c:v>
                </c:pt>
                <c:pt idx="5">
                  <c:v>-0.41791503000000002</c:v>
                </c:pt>
                <c:pt idx="6">
                  <c:v>0.48707855999999999</c:v>
                </c:pt>
                <c:pt idx="7">
                  <c:v>1.1236060999999999</c:v>
                </c:pt>
                <c:pt idx="8">
                  <c:v>-0.39361796999999998</c:v>
                </c:pt>
                <c:pt idx="9">
                  <c:v>-4.6558675999999997</c:v>
                </c:pt>
                <c:pt idx="10">
                  <c:v>-4.3229388000000002</c:v>
                </c:pt>
                <c:pt idx="11">
                  <c:v>-2.8583718</c:v>
                </c:pt>
                <c:pt idx="12">
                  <c:v>-2.4710483000000001</c:v>
                </c:pt>
                <c:pt idx="13">
                  <c:v>-1.8031440000000001</c:v>
                </c:pt>
                <c:pt idx="14">
                  <c:v>-1.1275938000000001</c:v>
                </c:pt>
                <c:pt idx="15">
                  <c:v>-0.66446400999999999</c:v>
                </c:pt>
                <c:pt idx="16">
                  <c:v>-0.27659980000000001</c:v>
                </c:pt>
                <c:pt idx="17">
                  <c:v>0.21336335000000001</c:v>
                </c:pt>
                <c:pt idx="18">
                  <c:v>0.53634656999999997</c:v>
                </c:pt>
                <c:pt idx="19">
                  <c:v>-0.1242529</c:v>
                </c:pt>
                <c:pt idx="20">
                  <c:v>-6.8006222000000003</c:v>
                </c:pt>
                <c:pt idx="21">
                  <c:v>-3.5899603999999998</c:v>
                </c:pt>
                <c:pt idx="22">
                  <c:v>-1.2316852</c:v>
                </c:pt>
                <c:pt idx="23">
                  <c:v>-1.601267</c:v>
                </c:pt>
                <c:pt idx="24">
                  <c:v>-1.6257398999999999</c:v>
                </c:pt>
                <c:pt idx="25">
                  <c:v>-1.4093304</c:v>
                </c:pt>
                <c:pt idx="26">
                  <c:v>-1.2403157</c:v>
                </c:pt>
                <c:pt idx="27">
                  <c:v>-0.99772514999999995</c:v>
                </c:pt>
                <c:pt idx="28">
                  <c:v>-0.92919236999999999</c:v>
                </c:pt>
                <c:pt idx="29">
                  <c:v>-0.89407407999999999</c:v>
                </c:pt>
                <c:pt idx="30">
                  <c:v>-0.89167116000000002</c:v>
                </c:pt>
              </c:numCache>
            </c:numRef>
          </c:val>
          <c:smooth val="0"/>
          <c:extLst>
            <c:ext xmlns:c16="http://schemas.microsoft.com/office/drawing/2014/chart" uri="{C3380CC4-5D6E-409C-BE32-E72D297353CC}">
              <c16:uniqueId val="{0000000D-A057-40F8-8762-08F884C0F31C}"/>
            </c:ext>
          </c:extLst>
        </c:ser>
        <c:ser>
          <c:idx val="8"/>
          <c:order val="8"/>
          <c:tx>
            <c:strRef>
              <c:f>'Figure 1.4.1'!$Q$5</c:f>
              <c:strCache>
                <c:ptCount val="1"/>
                <c:pt idx="0">
                  <c:v>United States</c:v>
                </c:pt>
              </c:strCache>
            </c:strRef>
          </c:tx>
          <c:spPr>
            <a:ln>
              <a:noFill/>
            </a:ln>
          </c:spPr>
          <c:marker>
            <c:symbol val="square"/>
            <c:size val="14"/>
            <c:spPr>
              <a:solidFill>
                <a:srgbClr val="002060"/>
              </a:solidFill>
              <a:ln>
                <a:noFill/>
              </a:ln>
            </c:spPr>
          </c:marker>
          <c:dPt>
            <c:idx val="22"/>
            <c:marker>
              <c:spPr>
                <a:solidFill>
                  <a:srgbClr val="002060"/>
                </a:solidFill>
                <a:ln w="22225">
                  <a:solidFill>
                    <a:sysClr val="window" lastClr="FFFFFF"/>
                  </a:solidFill>
                </a:ln>
              </c:spPr>
            </c:marker>
            <c:bubble3D val="0"/>
            <c:extLst>
              <c:ext xmlns:c16="http://schemas.microsoft.com/office/drawing/2014/chart" uri="{C3380CC4-5D6E-409C-BE32-E72D297353CC}">
                <c16:uniqueId val="{0000000E-A057-40F8-8762-08F884C0F31C}"/>
              </c:ext>
            </c:extLst>
          </c:dPt>
          <c:cat>
            <c:strRef>
              <c:f>'Figure 1.4.1'!$H$6:$H$36</c:f>
              <c:strCache>
                <c:ptCount val="26"/>
                <c:pt idx="0">
                  <c:v>2000</c:v>
                </c:pt>
                <c:pt idx="5">
                  <c:v>05</c:v>
                </c:pt>
                <c:pt idx="10">
                  <c:v>10</c:v>
                </c:pt>
                <c:pt idx="15">
                  <c:v>15</c:v>
                </c:pt>
                <c:pt idx="20">
                  <c:v>20</c:v>
                </c:pt>
                <c:pt idx="25">
                  <c:v>25</c:v>
                </c:pt>
              </c:strCache>
            </c:strRef>
          </c:cat>
          <c:val>
            <c:numRef>
              <c:f>'Figure 1.4.1'!$Q$6:$Q$37</c:f>
              <c:numCache>
                <c:formatCode>General</c:formatCode>
                <c:ptCount val="31"/>
                <c:pt idx="1">
                  <c:v>1.7682321999999999</c:v>
                </c:pt>
                <c:pt idx="2">
                  <c:v>-1.7170856000000001</c:v>
                </c:pt>
                <c:pt idx="3">
                  <c:v>-2.8116824999999999</c:v>
                </c:pt>
                <c:pt idx="4">
                  <c:v>-2.3506662</c:v>
                </c:pt>
                <c:pt idx="5">
                  <c:v>-1.0839544999999999</c:v>
                </c:pt>
                <c:pt idx="6">
                  <c:v>-7.3873010000000003E-2</c:v>
                </c:pt>
                <c:pt idx="7">
                  <c:v>-0.84658617999999997</c:v>
                </c:pt>
                <c:pt idx="8">
                  <c:v>-4.5891545999999996</c:v>
                </c:pt>
                <c:pt idx="9">
                  <c:v>-11.287993</c:v>
                </c:pt>
                <c:pt idx="10">
                  <c:v>-8.9659893999999998</c:v>
                </c:pt>
                <c:pt idx="11">
                  <c:v>-7.4192846000000001</c:v>
                </c:pt>
                <c:pt idx="12">
                  <c:v>-5.9048847000000002</c:v>
                </c:pt>
                <c:pt idx="13">
                  <c:v>-2.5838302999999998</c:v>
                </c:pt>
                <c:pt idx="14">
                  <c:v>-2.0559145000000001</c:v>
                </c:pt>
                <c:pt idx="15">
                  <c:v>-1.6924733999999999</c:v>
                </c:pt>
                <c:pt idx="16">
                  <c:v>-2.3741153000000002</c:v>
                </c:pt>
                <c:pt idx="17">
                  <c:v>-2.7808291999999999</c:v>
                </c:pt>
                <c:pt idx="18">
                  <c:v>-3.1010879</c:v>
                </c:pt>
                <c:pt idx="19">
                  <c:v>-3.5275667999999998</c:v>
                </c:pt>
                <c:pt idx="20">
                  <c:v>-12.096323</c:v>
                </c:pt>
                <c:pt idx="21">
                  <c:v>-9.1155864999999991</c:v>
                </c:pt>
                <c:pt idx="22">
                  <c:v>-0.90947018000000002</c:v>
                </c:pt>
                <c:pt idx="23">
                  <c:v>-3.9400301999999998</c:v>
                </c:pt>
                <c:pt idx="24">
                  <c:v>-3.5638627</c:v>
                </c:pt>
                <c:pt idx="25">
                  <c:v>-2.6143337</c:v>
                </c:pt>
                <c:pt idx="26">
                  <c:v>-1.4750970000000001</c:v>
                </c:pt>
                <c:pt idx="27">
                  <c:v>-1.3788592</c:v>
                </c:pt>
                <c:pt idx="28">
                  <c:v>-1.7048846</c:v>
                </c:pt>
                <c:pt idx="29">
                  <c:v>-1.5865102</c:v>
                </c:pt>
                <c:pt idx="30">
                  <c:v>-1.7758607</c:v>
                </c:pt>
              </c:numCache>
            </c:numRef>
          </c:val>
          <c:smooth val="0"/>
          <c:extLst>
            <c:ext xmlns:c16="http://schemas.microsoft.com/office/drawing/2014/chart" uri="{C3380CC4-5D6E-409C-BE32-E72D297353CC}">
              <c16:uniqueId val="{0000000F-A057-40F8-8762-08F884C0F31C}"/>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3200">
                <a:latin typeface="Segoe UI"/>
                <a:ea typeface="Segoe UI"/>
                <a:cs typeface="Segoe UI"/>
              </a:defRPr>
            </a:pPr>
            <a:endParaRPr lang="en-US"/>
          </a:p>
        </c:txPr>
        <c:crossAx val="674015104"/>
        <c:crosses val="autoZero"/>
        <c:auto val="1"/>
        <c:lblAlgn val="ctr"/>
        <c:lblOffset val="100"/>
        <c:tickMarkSkip val="1"/>
        <c:noMultiLvlLbl val="0"/>
      </c:catAx>
      <c:valAx>
        <c:axId val="674015104"/>
        <c:scaling>
          <c:orientation val="minMax"/>
          <c:max val="6"/>
          <c:min val="-12"/>
        </c:scaling>
        <c:delete val="0"/>
        <c:axPos val="l"/>
        <c:numFmt formatCode="General" sourceLinked="0"/>
        <c:majorTickMark val="in"/>
        <c:minorTickMark val="none"/>
        <c:tickLblPos val="nextTo"/>
        <c:spPr>
          <a:ln w="12700">
            <a:noFill/>
            <a:prstDash val="solid"/>
          </a:ln>
        </c:spPr>
        <c:txPr>
          <a:bodyPr rot="0" vert="horz"/>
          <a:lstStyle/>
          <a:p>
            <a:pPr>
              <a:defRPr sz="3200">
                <a:latin typeface="Segoe UI"/>
                <a:ea typeface="Segoe UI"/>
                <a:cs typeface="Segoe UI"/>
              </a:defRPr>
            </a:pPr>
            <a:endParaRPr lang="en-US"/>
          </a:p>
        </c:txPr>
        <c:crossAx val="674013568"/>
        <c:crosses val="autoZero"/>
        <c:crossBetween val="between"/>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ayout>
        <c:manualLayout>
          <c:xMode val="edge"/>
          <c:yMode val="edge"/>
          <c:x val="6.4102564102564097E-2"/>
          <c:y val="4.8932633420822394E-3"/>
          <c:w val="0.93482905982905984"/>
          <c:h val="0.13287150043744531"/>
        </c:manualLayout>
      </c:layout>
      <c:overlay val="0"/>
      <c:spPr>
        <a:noFill/>
        <a:ln w="25400">
          <a:noFill/>
        </a:ln>
      </c:spPr>
      <c:txPr>
        <a:bodyPr/>
        <a:lstStyle/>
        <a:p>
          <a:pPr>
            <a:defRPr sz="2600">
              <a:latin typeface="Segoe UI"/>
              <a:ea typeface="Segoe UI"/>
              <a:cs typeface="Segoe UI"/>
            </a:defRPr>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163503600511477E-2"/>
          <c:y val="5.3913057742782156E-2"/>
          <c:w val="0.90461948852577201"/>
          <c:h val="0.8473646772956086"/>
        </c:manualLayout>
      </c:layout>
      <c:barChart>
        <c:barDir val="col"/>
        <c:grouping val="stacked"/>
        <c:varyColors val="0"/>
        <c:ser>
          <c:idx val="0"/>
          <c:order val="0"/>
          <c:tx>
            <c:strRef>
              <c:f>'Figure 1.4.2'!$I$5</c:f>
              <c:strCache>
                <c:ptCount val="1"/>
                <c:pt idx="0">
                  <c:v>p75</c:v>
                </c:pt>
              </c:strCache>
            </c:strRef>
          </c:tx>
          <c:spPr>
            <a:solidFill>
              <a:sysClr val="window" lastClr="FFFFFF"/>
            </a:solidFill>
            <a:ln w="3175">
              <a:noFill/>
              <a:prstDash val="solid"/>
            </a:ln>
            <a:effectLst/>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1.4.2'!$I$6:$I$37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-2.7962172999999999</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C784-42DD-8AAA-5078997D80FF}"/>
            </c:ext>
          </c:extLst>
        </c:ser>
        <c:ser>
          <c:idx val="1"/>
          <c:order val="1"/>
          <c:tx>
            <c:strRef>
              <c:f>'Figure 1.4.2'!$J$5</c:f>
              <c:strCache>
                <c:ptCount val="1"/>
                <c:pt idx="0">
                  <c:v>25th–75th percentiles</c:v>
                </c:pt>
              </c:strCache>
            </c:strRef>
          </c:tx>
          <c:spPr>
            <a:solidFill>
              <a:srgbClr val="5B9BD5"/>
            </a:solidFill>
            <a:ln w="3175">
              <a:noFill/>
              <a:prstDash val="solid"/>
            </a:ln>
            <a:effectLst/>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1.4.2'!$J$6:$J$37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-4.6910469999999993</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C784-42DD-8AAA-5078997D80FF}"/>
            </c:ext>
          </c:extLst>
        </c:ser>
        <c:ser>
          <c:idx val="2"/>
          <c:order val="2"/>
          <c:tx>
            <c:strRef>
              <c:f>'Figure 1.4.2'!$K$5</c:f>
              <c:strCache>
                <c:ptCount val="1"/>
                <c:pt idx="0">
                  <c:v>p25&lt;0</c:v>
                </c:pt>
              </c:strCache>
            </c:strRef>
          </c:tx>
          <c:spPr>
            <a:solidFill>
              <a:srgbClr val="5B9BD5"/>
            </a:solidFill>
            <a:ln>
              <a:noFill/>
            </a:ln>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1.4.2'!$K$6:$K$37</c:f>
              <c:numCache>
                <c:formatCode>0.0</c:formatCode>
                <c:ptCount val="31"/>
                <c:pt idx="0">
                  <c:v>-0.97865816000000005</c:v>
                </c:pt>
                <c:pt idx="1">
                  <c:v>-1.9952943999999999</c:v>
                </c:pt>
                <c:pt idx="2">
                  <c:v>-2.5381846000000001</c:v>
                </c:pt>
                <c:pt idx="3">
                  <c:v>-1.3263811000000001</c:v>
                </c:pt>
                <c:pt idx="4">
                  <c:v>-0.96980577000000001</c:v>
                </c:pt>
                <c:pt idx="5">
                  <c:v>-1.4395544</c:v>
                </c:pt>
                <c:pt idx="6">
                  <c:v>-0.54146203000000004</c:v>
                </c:pt>
                <c:pt idx="7">
                  <c:v>-0.59013075999999998</c:v>
                </c:pt>
                <c:pt idx="8">
                  <c:v>-1.858123</c:v>
                </c:pt>
                <c:pt idx="9">
                  <c:v>-4.8292827999999997</c:v>
                </c:pt>
                <c:pt idx="10">
                  <c:v>-3.1591751000000001</c:v>
                </c:pt>
                <c:pt idx="11">
                  <c:v>-2.4024317000000002</c:v>
                </c:pt>
                <c:pt idx="12">
                  <c:v>-2.4636928999999999</c:v>
                </c:pt>
                <c:pt idx="13">
                  <c:v>-2.5884887999999999</c:v>
                </c:pt>
                <c:pt idx="14">
                  <c:v>-2.9558610000000001</c:v>
                </c:pt>
                <c:pt idx="15">
                  <c:v>-4.2653563999999999</c:v>
                </c:pt>
                <c:pt idx="16">
                  <c:v>-4.0176664000000004</c:v>
                </c:pt>
                <c:pt idx="17">
                  <c:v>-2.4632895000000001</c:v>
                </c:pt>
                <c:pt idx="18">
                  <c:v>-1.7854506999999999</c:v>
                </c:pt>
                <c:pt idx="19">
                  <c:v>-2.3800621999999998</c:v>
                </c:pt>
                <c:pt idx="20">
                  <c:v>0</c:v>
                </c:pt>
                <c:pt idx="21">
                  <c:v>-4.5488514999999996</c:v>
                </c:pt>
                <c:pt idx="22">
                  <c:v>-2.6822921000000002</c:v>
                </c:pt>
                <c:pt idx="23">
                  <c:v>-2.5200573999999998</c:v>
                </c:pt>
              </c:numCache>
            </c:numRef>
          </c:val>
          <c:extLst>
            <c:ext xmlns:c16="http://schemas.microsoft.com/office/drawing/2014/chart" uri="{C3380CC4-5D6E-409C-BE32-E72D297353CC}">
              <c16:uniqueId val="{00000002-C784-42DD-8AAA-5078997D80FF}"/>
            </c:ext>
          </c:extLst>
        </c:ser>
        <c:ser>
          <c:idx val="3"/>
          <c:order val="3"/>
          <c:tx>
            <c:strRef>
              <c:f>'Figure 1.4.2'!$L$5</c:f>
              <c:strCache>
                <c:ptCount val="1"/>
                <c:pt idx="0">
                  <c:v>p75&gt;0</c:v>
                </c:pt>
              </c:strCache>
            </c:strRef>
          </c:tx>
          <c:spPr>
            <a:solidFill>
              <a:srgbClr val="5B9BD5"/>
            </a:solidFill>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1.4.2'!$L$6:$L$37</c:f>
              <c:numCache>
                <c:formatCode>0.0</c:formatCode>
                <c:ptCount val="31"/>
                <c:pt idx="0">
                  <c:v>4.8424690000000004</c:v>
                </c:pt>
                <c:pt idx="1">
                  <c:v>2.6997958999999998</c:v>
                </c:pt>
                <c:pt idx="2">
                  <c:v>2.0524095</c:v>
                </c:pt>
                <c:pt idx="3">
                  <c:v>3.0521785000000001</c:v>
                </c:pt>
                <c:pt idx="4">
                  <c:v>3.7043599</c:v>
                </c:pt>
                <c:pt idx="5">
                  <c:v>4.3335372000000003</c:v>
                </c:pt>
                <c:pt idx="6">
                  <c:v>4.8826777000000003</c:v>
                </c:pt>
                <c:pt idx="7">
                  <c:v>5.0524543</c:v>
                </c:pt>
                <c:pt idx="8">
                  <c:v>4.1980028000000003</c:v>
                </c:pt>
                <c:pt idx="9">
                  <c:v>0.52429616000000001</c:v>
                </c:pt>
                <c:pt idx="10">
                  <c:v>1.0527584000000001</c:v>
                </c:pt>
                <c:pt idx="11">
                  <c:v>2.0585141</c:v>
                </c:pt>
                <c:pt idx="12">
                  <c:v>1.8651593</c:v>
                </c:pt>
                <c:pt idx="13">
                  <c:v>1.0607131000000001</c:v>
                </c:pt>
                <c:pt idx="14">
                  <c:v>0.42410531000000001</c:v>
                </c:pt>
                <c:pt idx="15">
                  <c:v>3.7227999999999997E-2</c:v>
                </c:pt>
                <c:pt idx="16">
                  <c:v>0.92084060000000001</c:v>
                </c:pt>
                <c:pt idx="17">
                  <c:v>0.64423105000000003</c:v>
                </c:pt>
                <c:pt idx="18">
                  <c:v>1.9406125999999999</c:v>
                </c:pt>
                <c:pt idx="19">
                  <c:v>1.4430944000000001</c:v>
                </c:pt>
                <c:pt idx="20">
                  <c:v>0</c:v>
                </c:pt>
                <c:pt idx="21">
                  <c:v>0.11014255000000001</c:v>
                </c:pt>
                <c:pt idx="22">
                  <c:v>1.6694694999999999</c:v>
                </c:pt>
                <c:pt idx="23">
                  <c:v>1.7650592000000001</c:v>
                </c:pt>
              </c:numCache>
            </c:numRef>
          </c:val>
          <c:extLst>
            <c:ext xmlns:c16="http://schemas.microsoft.com/office/drawing/2014/chart" uri="{C3380CC4-5D6E-409C-BE32-E72D297353CC}">
              <c16:uniqueId val="{00000003-C784-42DD-8AAA-5078997D80FF}"/>
            </c:ext>
          </c:extLst>
        </c:ser>
        <c:ser>
          <c:idx val="4"/>
          <c:order val="4"/>
          <c:tx>
            <c:strRef>
              <c:f>'Figure 1.4.2'!$M$5</c:f>
              <c:strCache>
                <c:ptCount val="1"/>
                <c:pt idx="0">
                  <c:v>p25&lt;0</c:v>
                </c:pt>
              </c:strCache>
            </c:strRef>
          </c:tx>
          <c:spPr>
            <a:solidFill>
              <a:sysClr val="window" lastClr="FFFFFF"/>
            </a:solidFill>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1.4.2'!$M$6:$M$37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C784-42DD-8AAA-5078997D80FF}"/>
            </c:ext>
          </c:extLst>
        </c:ser>
        <c:ser>
          <c:idx val="5"/>
          <c:order val="5"/>
          <c:tx>
            <c:strRef>
              <c:f>'Figure 1.4.2'!$N$5</c:f>
              <c:strCache>
                <c:ptCount val="1"/>
                <c:pt idx="0">
                  <c:v>p75&gt;0</c:v>
                </c:pt>
              </c:strCache>
            </c:strRef>
          </c:tx>
          <c:spPr>
            <a:solidFill>
              <a:srgbClr val="5B9BD5"/>
            </a:solidFill>
          </c:spPr>
          <c:invertIfNegative val="0"/>
          <c:cat>
            <c:strRef>
              <c:f>'Figure 1.4.2'!$H$6:$H$37</c:f>
              <c:strCache>
                <c:ptCount val="31"/>
                <c:pt idx="0">
                  <c:v>2000</c:v>
                </c:pt>
                <c:pt idx="5">
                  <c:v>05</c:v>
                </c:pt>
                <c:pt idx="10">
                  <c:v>10</c:v>
                </c:pt>
                <c:pt idx="15">
                  <c:v>15</c:v>
                </c:pt>
                <c:pt idx="20">
                  <c:v>20</c:v>
                </c:pt>
                <c:pt idx="25">
                  <c:v>25</c:v>
                </c:pt>
                <c:pt idx="30">
                  <c:v>30</c:v>
                </c:pt>
              </c:strCache>
            </c:strRef>
          </c:cat>
          <c:val>
            <c:numRef>
              <c:f>'Figure 1.4.2'!$N$6:$N$37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C784-42DD-8AAA-5078997D80FF}"/>
            </c:ext>
          </c:extLst>
        </c:ser>
        <c:ser>
          <c:idx val="9"/>
          <c:order val="9"/>
          <c:tx>
            <c:strRef>
              <c:f>'Figure 1.4.2'!$R$5</c:f>
              <c:strCache>
                <c:ptCount val="1"/>
                <c:pt idx="0">
                  <c:v>25th–75th percentiles (projections)</c:v>
                </c:pt>
              </c:strCache>
            </c:strRef>
          </c:tx>
          <c:spPr>
            <a:solidFill>
              <a:srgbClr val="5B9BD5">
                <a:lumMod val="40000"/>
                <a:lumOff val="60000"/>
              </a:srgbClr>
            </a:solidFill>
            <a:ln w="28575">
              <a:noFill/>
            </a:ln>
          </c:spPr>
          <c:invertIfNegative val="0"/>
          <c:dPt>
            <c:idx val="24"/>
            <c:invertIfNegative val="0"/>
            <c:bubble3D val="0"/>
            <c:spPr>
              <a:solidFill>
                <a:srgbClr val="5B9BD5"/>
              </a:solidFill>
              <a:ln w="28575">
                <a:noFill/>
              </a:ln>
            </c:spPr>
            <c:extLst>
              <c:ext xmlns:c16="http://schemas.microsoft.com/office/drawing/2014/chart" uri="{C3380CC4-5D6E-409C-BE32-E72D297353CC}">
                <c16:uniqueId val="{00000007-C784-42DD-8AAA-5078997D80FF}"/>
              </c:ext>
            </c:extLst>
          </c:dPt>
          <c:cat>
            <c:strRef>
              <c:f>'Figure 1.4.2'!$H$6:$H$37</c:f>
              <c:strCache>
                <c:ptCount val="31"/>
                <c:pt idx="0">
                  <c:v>2000</c:v>
                </c:pt>
                <c:pt idx="5">
                  <c:v>05</c:v>
                </c:pt>
                <c:pt idx="10">
                  <c:v>10</c:v>
                </c:pt>
                <c:pt idx="15">
                  <c:v>15</c:v>
                </c:pt>
                <c:pt idx="20">
                  <c:v>20</c:v>
                </c:pt>
                <c:pt idx="25">
                  <c:v>25</c:v>
                </c:pt>
                <c:pt idx="30">
                  <c:v>30</c:v>
                </c:pt>
              </c:strCache>
            </c:strRef>
          </c:cat>
          <c:val>
            <c:numRef>
              <c:f>'Figure 1.4.2'!$R$6:$R$37</c:f>
              <c:numCache>
                <c:formatCode>0.0</c:formatCode>
                <c:ptCount val="31"/>
                <c:pt idx="24">
                  <c:v>-2.3587169000000001</c:v>
                </c:pt>
                <c:pt idx="25">
                  <c:v>-2.5266481000000001</c:v>
                </c:pt>
                <c:pt idx="26">
                  <c:v>-2.2485046</c:v>
                </c:pt>
                <c:pt idx="27">
                  <c:v>-1.8224171</c:v>
                </c:pt>
                <c:pt idx="28">
                  <c:v>-1.6544338000000001</c:v>
                </c:pt>
                <c:pt idx="29">
                  <c:v>-1.3424864999999999</c:v>
                </c:pt>
                <c:pt idx="30">
                  <c:v>-1.1232945999999999</c:v>
                </c:pt>
              </c:numCache>
            </c:numRef>
          </c:val>
          <c:extLst>
            <c:ext xmlns:c16="http://schemas.microsoft.com/office/drawing/2014/chart" uri="{C3380CC4-5D6E-409C-BE32-E72D297353CC}">
              <c16:uniqueId val="{00000008-C784-42DD-8AAA-5078997D80FF}"/>
            </c:ext>
          </c:extLst>
        </c:ser>
        <c:ser>
          <c:idx val="10"/>
          <c:order val="10"/>
          <c:tx>
            <c:strRef>
              <c:f>'Figure 1.4.2'!$S$5</c:f>
              <c:strCache>
                <c:ptCount val="1"/>
              </c:strCache>
            </c:strRef>
          </c:tx>
          <c:spPr>
            <a:solidFill>
              <a:srgbClr val="5B9BD5">
                <a:lumMod val="40000"/>
                <a:lumOff val="60000"/>
              </a:srgbClr>
            </a:solidFill>
            <a:ln w="28575">
              <a:noFill/>
            </a:ln>
          </c:spPr>
          <c:invertIfNegative val="0"/>
          <c:dPt>
            <c:idx val="24"/>
            <c:invertIfNegative val="0"/>
            <c:bubble3D val="0"/>
            <c:spPr>
              <a:solidFill>
                <a:srgbClr val="5B9BD5"/>
              </a:solidFill>
              <a:ln w="28575">
                <a:noFill/>
              </a:ln>
            </c:spPr>
            <c:extLst>
              <c:ext xmlns:c16="http://schemas.microsoft.com/office/drawing/2014/chart" uri="{C3380CC4-5D6E-409C-BE32-E72D297353CC}">
                <c16:uniqueId val="{0000000A-C784-42DD-8AAA-5078997D80FF}"/>
              </c:ext>
            </c:extLst>
          </c:dPt>
          <c:cat>
            <c:strRef>
              <c:f>'Figure 1.4.2'!$H$6:$H$37</c:f>
              <c:strCache>
                <c:ptCount val="31"/>
                <c:pt idx="0">
                  <c:v>2000</c:v>
                </c:pt>
                <c:pt idx="5">
                  <c:v>05</c:v>
                </c:pt>
                <c:pt idx="10">
                  <c:v>10</c:v>
                </c:pt>
                <c:pt idx="15">
                  <c:v>15</c:v>
                </c:pt>
                <c:pt idx="20">
                  <c:v>20</c:v>
                </c:pt>
                <c:pt idx="25">
                  <c:v>25</c:v>
                </c:pt>
                <c:pt idx="30">
                  <c:v>30</c:v>
                </c:pt>
              </c:strCache>
            </c:strRef>
          </c:cat>
          <c:val>
            <c:numRef>
              <c:f>'Figure 1.4.2'!$S$6:$S$37</c:f>
              <c:numCache>
                <c:formatCode>0.0</c:formatCode>
                <c:ptCount val="31"/>
                <c:pt idx="24">
                  <c:v>1.1272979999999999</c:v>
                </c:pt>
                <c:pt idx="25">
                  <c:v>0.70232612999999999</c:v>
                </c:pt>
                <c:pt idx="26">
                  <c:v>0.82987814999999998</c:v>
                </c:pt>
                <c:pt idx="27">
                  <c:v>1.0923075</c:v>
                </c:pt>
                <c:pt idx="28">
                  <c:v>1.4243458</c:v>
                </c:pt>
                <c:pt idx="29">
                  <c:v>1.5578707999999999</c:v>
                </c:pt>
                <c:pt idx="30">
                  <c:v>1.6791450999999999</c:v>
                </c:pt>
              </c:numCache>
            </c:numRef>
          </c:val>
          <c:extLst>
            <c:ext xmlns:c16="http://schemas.microsoft.com/office/drawing/2014/chart" uri="{C3380CC4-5D6E-409C-BE32-E72D297353CC}">
              <c16:uniqueId val="{0000000B-C784-42DD-8AAA-5078997D80FF}"/>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1.4.2'!$O$5</c:f>
              <c:strCache>
                <c:ptCount val="1"/>
                <c:pt idx="0">
                  <c:v>Median</c:v>
                </c:pt>
              </c:strCache>
            </c:strRef>
          </c:tx>
          <c:spPr>
            <a:ln>
              <a:noFill/>
            </a:ln>
          </c:spPr>
          <c:marker>
            <c:symbol val="circle"/>
            <c:size val="16"/>
            <c:spPr>
              <a:solidFill>
                <a:srgbClr val="70AD47">
                  <a:lumMod val="75000"/>
                </a:srgbClr>
              </a:solidFill>
              <a:ln w="25400">
                <a:solidFill>
                  <a:sysClr val="window" lastClr="FFFFFF"/>
                </a:solidFill>
              </a:ln>
            </c:spPr>
          </c:marker>
          <c:cat>
            <c:strRef>
              <c:f>'Figure 1.4.2'!$H$6:$H$36</c:f>
              <c:strCache>
                <c:ptCount val="26"/>
                <c:pt idx="0">
                  <c:v>2000</c:v>
                </c:pt>
                <c:pt idx="5">
                  <c:v>05</c:v>
                </c:pt>
                <c:pt idx="10">
                  <c:v>10</c:v>
                </c:pt>
                <c:pt idx="15">
                  <c:v>15</c:v>
                </c:pt>
                <c:pt idx="20">
                  <c:v>20</c:v>
                </c:pt>
                <c:pt idx="25">
                  <c:v>25</c:v>
                </c:pt>
              </c:strCache>
            </c:strRef>
          </c:cat>
          <c:val>
            <c:numRef>
              <c:f>'Figure 1.4.2'!$O$6:$O$37</c:f>
              <c:numCache>
                <c:formatCode>0.0</c:formatCode>
                <c:ptCount val="31"/>
                <c:pt idx="0">
                  <c:v>0.65740257999999996</c:v>
                </c:pt>
                <c:pt idx="1">
                  <c:v>0.30423697</c:v>
                </c:pt>
                <c:pt idx="2">
                  <c:v>-0.50479039000000003</c:v>
                </c:pt>
                <c:pt idx="3">
                  <c:v>0.83264028000000001</c:v>
                </c:pt>
                <c:pt idx="4">
                  <c:v>1.1912012999999999</c:v>
                </c:pt>
                <c:pt idx="5">
                  <c:v>1.5439746999999999</c:v>
                </c:pt>
                <c:pt idx="6">
                  <c:v>1.9973099000000001</c:v>
                </c:pt>
                <c:pt idx="7">
                  <c:v>1.7122447000000001</c:v>
                </c:pt>
                <c:pt idx="8">
                  <c:v>1.5400513</c:v>
                </c:pt>
                <c:pt idx="9">
                  <c:v>-1.4165266999999999</c:v>
                </c:pt>
                <c:pt idx="10">
                  <c:v>-1.0682952999999999</c:v>
                </c:pt>
                <c:pt idx="11">
                  <c:v>-0.78521328999999995</c:v>
                </c:pt>
                <c:pt idx="12">
                  <c:v>-0.52502941000000003</c:v>
                </c:pt>
                <c:pt idx="13">
                  <c:v>-0.83241266999999997</c:v>
                </c:pt>
                <c:pt idx="14">
                  <c:v>-0.98085175999999996</c:v>
                </c:pt>
                <c:pt idx="15">
                  <c:v>-1.5222768</c:v>
                </c:pt>
                <c:pt idx="16">
                  <c:v>-0.76329022000000002</c:v>
                </c:pt>
                <c:pt idx="17">
                  <c:v>-0.69994621000000001</c:v>
                </c:pt>
                <c:pt idx="18">
                  <c:v>2.2510189999999999E-2</c:v>
                </c:pt>
                <c:pt idx="19">
                  <c:v>-0.54046678000000004</c:v>
                </c:pt>
                <c:pt idx="20">
                  <c:v>-4.7325036000000003</c:v>
                </c:pt>
                <c:pt idx="21">
                  <c:v>-1.8437060999999999</c:v>
                </c:pt>
                <c:pt idx="22">
                  <c:v>-0.39155978000000002</c:v>
                </c:pt>
                <c:pt idx="23">
                  <c:v>-0.28876169000000002</c:v>
                </c:pt>
                <c:pt idx="24">
                  <c:v>-0.44393031999999999</c:v>
                </c:pt>
                <c:pt idx="25">
                  <c:v>-0.70939279</c:v>
                </c:pt>
                <c:pt idx="26">
                  <c:v>-0.56019940000000001</c:v>
                </c:pt>
                <c:pt idx="27">
                  <c:v>-5.8449180000000003E-2</c:v>
                </c:pt>
                <c:pt idx="28">
                  <c:v>3.3322999999999998E-3</c:v>
                </c:pt>
                <c:pt idx="29">
                  <c:v>1.1728239999999999E-2</c:v>
                </c:pt>
                <c:pt idx="30">
                  <c:v>5.4843000000000001E-3</c:v>
                </c:pt>
              </c:numCache>
            </c:numRef>
          </c:val>
          <c:smooth val="0"/>
          <c:extLst>
            <c:ext xmlns:c16="http://schemas.microsoft.com/office/drawing/2014/chart" uri="{C3380CC4-5D6E-409C-BE32-E72D297353CC}">
              <c16:uniqueId val="{0000000C-C784-42DD-8AAA-5078997D80FF}"/>
            </c:ext>
          </c:extLst>
        </c:ser>
        <c:ser>
          <c:idx val="7"/>
          <c:order val="7"/>
          <c:tx>
            <c:strRef>
              <c:f>'Figure 1.4.2'!$P$5</c:f>
              <c:strCache>
                <c:ptCount val="1"/>
                <c:pt idx="0">
                  <c:v>EM average (excluding China)</c:v>
                </c:pt>
              </c:strCache>
            </c:strRef>
          </c:tx>
          <c:spPr>
            <a:ln>
              <a:noFill/>
            </a:ln>
          </c:spPr>
          <c:marker>
            <c:symbol val="diamond"/>
            <c:size val="18"/>
            <c:spPr>
              <a:solidFill>
                <a:srgbClr val="C00000"/>
              </a:solidFill>
              <a:ln w="22225">
                <a:solidFill>
                  <a:sysClr val="window" lastClr="FFFFFF"/>
                </a:solidFill>
              </a:ln>
            </c:spPr>
          </c:marker>
          <c:cat>
            <c:strRef>
              <c:f>'Figure 1.4.2'!$H$6:$H$36</c:f>
              <c:strCache>
                <c:ptCount val="26"/>
                <c:pt idx="0">
                  <c:v>2000</c:v>
                </c:pt>
                <c:pt idx="5">
                  <c:v>05</c:v>
                </c:pt>
                <c:pt idx="10">
                  <c:v>10</c:v>
                </c:pt>
                <c:pt idx="15">
                  <c:v>15</c:v>
                </c:pt>
                <c:pt idx="20">
                  <c:v>20</c:v>
                </c:pt>
                <c:pt idx="25">
                  <c:v>25</c:v>
                </c:pt>
              </c:strCache>
            </c:strRef>
          </c:cat>
          <c:val>
            <c:numRef>
              <c:f>'Figure 1.4.2'!$P$6:$P$37</c:f>
              <c:numCache>
                <c:formatCode>0.0</c:formatCode>
                <c:ptCount val="31"/>
                <c:pt idx="0">
                  <c:v>2.2062686999999999</c:v>
                </c:pt>
                <c:pt idx="1">
                  <c:v>1.0133284</c:v>
                </c:pt>
                <c:pt idx="2">
                  <c:v>0.22094111</c:v>
                </c:pt>
                <c:pt idx="3">
                  <c:v>0.95430762000000002</c:v>
                </c:pt>
                <c:pt idx="4">
                  <c:v>2.1161617000000001</c:v>
                </c:pt>
                <c:pt idx="5">
                  <c:v>3.8255653999999999</c:v>
                </c:pt>
                <c:pt idx="6">
                  <c:v>3.8536125000000001</c:v>
                </c:pt>
                <c:pt idx="7">
                  <c:v>3.1171785999999999</c:v>
                </c:pt>
                <c:pt idx="8">
                  <c:v>2.9129163</c:v>
                </c:pt>
                <c:pt idx="9">
                  <c:v>-2.4591381000000001</c:v>
                </c:pt>
                <c:pt idx="10">
                  <c:v>-0.79592432000000002</c:v>
                </c:pt>
                <c:pt idx="11">
                  <c:v>0.92243978000000004</c:v>
                </c:pt>
                <c:pt idx="12">
                  <c:v>0.82603987000000001</c:v>
                </c:pt>
                <c:pt idx="13">
                  <c:v>8.234764E-2</c:v>
                </c:pt>
                <c:pt idx="14">
                  <c:v>-1.1321469</c:v>
                </c:pt>
                <c:pt idx="15">
                  <c:v>-2.5901888999999998</c:v>
                </c:pt>
                <c:pt idx="16">
                  <c:v>-2.7907736000000001</c:v>
                </c:pt>
                <c:pt idx="17">
                  <c:v>-1.6063432</c:v>
                </c:pt>
                <c:pt idx="18">
                  <c:v>-0.35268930999999998</c:v>
                </c:pt>
                <c:pt idx="19">
                  <c:v>-0.62724078999999999</c:v>
                </c:pt>
                <c:pt idx="20">
                  <c:v>-5.2712478000000003</c:v>
                </c:pt>
                <c:pt idx="21">
                  <c:v>-1.6034911000000001</c:v>
                </c:pt>
                <c:pt idx="22">
                  <c:v>-0.33822141999999999</c:v>
                </c:pt>
                <c:pt idx="23">
                  <c:v>-1.3861600999999999</c:v>
                </c:pt>
                <c:pt idx="24">
                  <c:v>-1.2780446999999999</c:v>
                </c:pt>
                <c:pt idx="25">
                  <c:v>-1.2214855</c:v>
                </c:pt>
                <c:pt idx="26">
                  <c:v>-0.91010990000000003</c:v>
                </c:pt>
                <c:pt idx="27">
                  <c:v>-0.58297217999999995</c:v>
                </c:pt>
                <c:pt idx="28">
                  <c:v>-0.41841969000000001</c:v>
                </c:pt>
                <c:pt idx="29">
                  <c:v>-0.29773812999999999</c:v>
                </c:pt>
                <c:pt idx="30">
                  <c:v>-0.23030935</c:v>
                </c:pt>
              </c:numCache>
            </c:numRef>
          </c:val>
          <c:smooth val="0"/>
          <c:extLst>
            <c:ext xmlns:c16="http://schemas.microsoft.com/office/drawing/2014/chart" uri="{C3380CC4-5D6E-409C-BE32-E72D297353CC}">
              <c16:uniqueId val="{0000000D-C784-42DD-8AAA-5078997D80FF}"/>
            </c:ext>
          </c:extLst>
        </c:ser>
        <c:ser>
          <c:idx val="8"/>
          <c:order val="8"/>
          <c:tx>
            <c:strRef>
              <c:f>'Figure 1.4.2'!$Q$5</c:f>
              <c:strCache>
                <c:ptCount val="1"/>
                <c:pt idx="0">
                  <c:v>China</c:v>
                </c:pt>
              </c:strCache>
            </c:strRef>
          </c:tx>
          <c:spPr>
            <a:ln>
              <a:noFill/>
            </a:ln>
          </c:spPr>
          <c:marker>
            <c:symbol val="square"/>
            <c:size val="14"/>
            <c:spPr>
              <a:solidFill>
                <a:srgbClr val="002060"/>
              </a:solidFill>
              <a:ln>
                <a:noFill/>
              </a:ln>
            </c:spPr>
          </c:marker>
          <c:cat>
            <c:strRef>
              <c:f>'Figure 1.4.2'!$H$6:$H$36</c:f>
              <c:strCache>
                <c:ptCount val="26"/>
                <c:pt idx="0">
                  <c:v>2000</c:v>
                </c:pt>
                <c:pt idx="5">
                  <c:v>05</c:v>
                </c:pt>
                <c:pt idx="10">
                  <c:v>10</c:v>
                </c:pt>
                <c:pt idx="15">
                  <c:v>15</c:v>
                </c:pt>
                <c:pt idx="20">
                  <c:v>20</c:v>
                </c:pt>
                <c:pt idx="25">
                  <c:v>25</c:v>
                </c:pt>
              </c:strCache>
            </c:strRef>
          </c:cat>
          <c:val>
            <c:numRef>
              <c:f>'Figure 1.4.2'!$Q$6:$Q$37</c:f>
              <c:numCache>
                <c:formatCode>General</c:formatCode>
                <c:ptCount val="31"/>
                <c:pt idx="0">
                  <c:v>-2.0879766000000002</c:v>
                </c:pt>
                <c:pt idx="1">
                  <c:v>-1.8475387000000001</c:v>
                </c:pt>
                <c:pt idx="2">
                  <c:v>-2.2917671999999998</c:v>
                </c:pt>
                <c:pt idx="3">
                  <c:v>-1.6673638</c:v>
                </c:pt>
                <c:pt idx="4">
                  <c:v>-1.0259004</c:v>
                </c:pt>
                <c:pt idx="5">
                  <c:v>-0.95241394000000001</c:v>
                </c:pt>
                <c:pt idx="6">
                  <c:v>-0.68873804999999999</c:v>
                </c:pt>
                <c:pt idx="7">
                  <c:v>0.44116506999999999</c:v>
                </c:pt>
                <c:pt idx="8">
                  <c:v>0.37924531</c:v>
                </c:pt>
                <c:pt idx="9">
                  <c:v>-1.2995836000000001</c:v>
                </c:pt>
                <c:pt idx="10">
                  <c:v>8.7948940000000003E-2</c:v>
                </c:pt>
                <c:pt idx="11">
                  <c:v>0.38750877</c:v>
                </c:pt>
                <c:pt idx="12">
                  <c:v>0.18416268</c:v>
                </c:pt>
                <c:pt idx="13">
                  <c:v>-0.31844197000000002</c:v>
                </c:pt>
                <c:pt idx="14">
                  <c:v>-0.12615478999999999</c:v>
                </c:pt>
                <c:pt idx="15">
                  <c:v>-1.9960032999999999</c:v>
                </c:pt>
                <c:pt idx="16">
                  <c:v>-2.6592354</c:v>
                </c:pt>
                <c:pt idx="17">
                  <c:v>-2.5963778</c:v>
                </c:pt>
                <c:pt idx="18">
                  <c:v>-3.4088517</c:v>
                </c:pt>
                <c:pt idx="19">
                  <c:v>-5.1661997</c:v>
                </c:pt>
                <c:pt idx="20">
                  <c:v>-8.6216931999999993</c:v>
                </c:pt>
                <c:pt idx="21">
                  <c:v>-5.0110900999999997</c:v>
                </c:pt>
                <c:pt idx="22">
                  <c:v>-6.3985380000000003</c:v>
                </c:pt>
                <c:pt idx="23">
                  <c:v>-5.7937450999999998</c:v>
                </c:pt>
                <c:pt idx="24">
                  <c:v>-6.3892974000000002</c:v>
                </c:pt>
                <c:pt idx="25">
                  <c:v>-7.3400618</c:v>
                </c:pt>
                <c:pt idx="26">
                  <c:v>-6.9843731</c:v>
                </c:pt>
                <c:pt idx="27">
                  <c:v>-6.2834608999999997</c:v>
                </c:pt>
                <c:pt idx="28">
                  <c:v>-6.0835721999999999</c:v>
                </c:pt>
                <c:pt idx="29">
                  <c:v>-5.8893323999999998</c:v>
                </c:pt>
                <c:pt idx="30">
                  <c:v>-5.8590578999999998</c:v>
                </c:pt>
              </c:numCache>
            </c:numRef>
          </c:val>
          <c:smooth val="0"/>
          <c:extLst>
            <c:ext xmlns:c16="http://schemas.microsoft.com/office/drawing/2014/chart" uri="{C3380CC4-5D6E-409C-BE32-E72D297353CC}">
              <c16:uniqueId val="{0000000E-C784-42DD-8AAA-5078997D80FF}"/>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sz="3200">
                <a:latin typeface="Segoe UI"/>
                <a:ea typeface="Segoe UI"/>
                <a:cs typeface="Segoe UI"/>
              </a:defRPr>
            </a:pPr>
            <a:endParaRPr lang="en-US"/>
          </a:p>
        </c:txPr>
        <c:crossAx val="674015104"/>
        <c:crosses val="autoZero"/>
        <c:auto val="1"/>
        <c:lblAlgn val="ctr"/>
        <c:lblOffset val="100"/>
        <c:tickMarkSkip val="1"/>
        <c:noMultiLvlLbl val="0"/>
      </c:catAx>
      <c:valAx>
        <c:axId val="674015104"/>
        <c:scaling>
          <c:orientation val="minMax"/>
          <c:min val="-12"/>
        </c:scaling>
        <c:delete val="0"/>
        <c:axPos val="l"/>
        <c:numFmt formatCode="General" sourceLinked="0"/>
        <c:majorTickMark val="in"/>
        <c:minorTickMark val="none"/>
        <c:tickLblPos val="nextTo"/>
        <c:spPr>
          <a:ln w="12700">
            <a:noFill/>
            <a:prstDash val="solid"/>
          </a:ln>
        </c:spPr>
        <c:txPr>
          <a:bodyPr rot="0" vert="horz"/>
          <a:lstStyle/>
          <a:p>
            <a:pPr>
              <a:defRPr sz="3200">
                <a:latin typeface="Segoe UI"/>
                <a:ea typeface="Segoe UI"/>
                <a:cs typeface="Segoe UI"/>
              </a:defRPr>
            </a:pPr>
            <a:endParaRPr lang="en-US"/>
          </a:p>
        </c:txPr>
        <c:crossAx val="674013568"/>
        <c:crosses val="autoZero"/>
        <c:crossBetween val="between"/>
        <c:majorUnit val="2"/>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ayout>
        <c:manualLayout>
          <c:xMode val="edge"/>
          <c:yMode val="edge"/>
          <c:x val="5.2350427350427352E-2"/>
          <c:y val="0.78767104111985997"/>
          <c:w val="0.94764957264957261"/>
          <c:h val="0.14731594488188976"/>
        </c:manualLayout>
      </c:layout>
      <c:overlay val="0"/>
      <c:spPr>
        <a:noFill/>
        <a:ln w="25400">
          <a:noFill/>
        </a:ln>
      </c:spPr>
      <c:txPr>
        <a:bodyPr/>
        <a:lstStyle/>
        <a:p>
          <a:pPr>
            <a:defRPr sz="2600">
              <a:latin typeface="Segoe UI"/>
              <a:ea typeface="Segoe UI"/>
              <a:cs typeface="Segoe UI"/>
            </a:defRPr>
          </a:pPr>
          <a:endParaRPr lang="en-US"/>
        </a:p>
      </c:txPr>
    </c:legend>
    <c:plotVisOnly val="1"/>
    <c:dispBlanksAs val="span"/>
    <c:showDLblsOverMax val="0"/>
  </c:chart>
  <c:spPr>
    <a:solidFill>
      <a:sysClr val="window" lastClr="FFFFFF"/>
    </a:solid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350492406705876E-2"/>
          <c:y val="8.7864527724857241E-2"/>
          <c:w val="0.90461948852577201"/>
          <c:h val="0.8473646772956086"/>
        </c:manualLayout>
      </c:layout>
      <c:barChart>
        <c:barDir val="col"/>
        <c:grouping val="stacked"/>
        <c:varyColors val="0"/>
        <c:ser>
          <c:idx val="0"/>
          <c:order val="0"/>
          <c:tx>
            <c:strRef>
              <c:f>'Figure 1.4.3'!$I$5</c:f>
              <c:strCache>
                <c:ptCount val="1"/>
                <c:pt idx="0">
                  <c:v>p75</c:v>
                </c:pt>
              </c:strCache>
            </c:strRef>
          </c:tx>
          <c:spPr>
            <a:solidFill>
              <a:sysClr val="window" lastClr="FFFFFF"/>
            </a:solidFill>
            <a:ln w="3175">
              <a:noFill/>
              <a:prstDash val="solid"/>
            </a:ln>
            <a:effectLst/>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1.4.3'!$I$6:$I$37</c:f>
              <c:numCache>
                <c:formatCode>0.0</c:formatCode>
                <c:ptCount val="31"/>
                <c:pt idx="0">
                  <c:v>0</c:v>
                </c:pt>
                <c:pt idx="1">
                  <c:v>0</c:v>
                </c:pt>
                <c:pt idx="2">
                  <c:v>0</c:v>
                </c:pt>
                <c:pt idx="3">
                  <c:v>0</c:v>
                </c:pt>
                <c:pt idx="4">
                  <c:v>0</c:v>
                </c:pt>
                <c:pt idx="5">
                  <c:v>0</c:v>
                </c:pt>
                <c:pt idx="6">
                  <c:v>0</c:v>
                </c:pt>
                <c:pt idx="7">
                  <c:v>0</c:v>
                </c:pt>
                <c:pt idx="8">
                  <c:v>0</c:v>
                </c:pt>
                <c:pt idx="9">
                  <c:v>0</c:v>
                </c:pt>
                <c:pt idx="10">
                  <c:v>0</c:v>
                </c:pt>
                <c:pt idx="11">
                  <c:v>-0.26718751000000002</c:v>
                </c:pt>
                <c:pt idx="12">
                  <c:v>0</c:v>
                </c:pt>
                <c:pt idx="13">
                  <c:v>-0.35986917000000002</c:v>
                </c:pt>
                <c:pt idx="14">
                  <c:v>-0.26753179999999999</c:v>
                </c:pt>
                <c:pt idx="15">
                  <c:v>-0.77872306999999996</c:v>
                </c:pt>
                <c:pt idx="16">
                  <c:v>-0.21688909000000001</c:v>
                </c:pt>
                <c:pt idx="17">
                  <c:v>-3.0182759999999999E-2</c:v>
                </c:pt>
                <c:pt idx="18">
                  <c:v>-0.15106665</c:v>
                </c:pt>
                <c:pt idx="19">
                  <c:v>0</c:v>
                </c:pt>
                <c:pt idx="20">
                  <c:v>-1.8624951999999999</c:v>
                </c:pt>
                <c:pt idx="21">
                  <c:v>-1.3043165999999999</c:v>
                </c:pt>
                <c:pt idx="22">
                  <c:v>-0.73643327999999997</c:v>
                </c:pt>
                <c:pt idx="23">
                  <c:v>-0.38104892000000001</c:v>
                </c:pt>
                <c:pt idx="24">
                  <c:v>-7.6247540000000003E-2</c:v>
                </c:pt>
                <c:pt idx="25">
                  <c:v>-4.0391780000000002E-2</c:v>
                </c:pt>
                <c:pt idx="26">
                  <c:v>0</c:v>
                </c:pt>
                <c:pt idx="27">
                  <c:v>0</c:v>
                </c:pt>
                <c:pt idx="28">
                  <c:v>0</c:v>
                </c:pt>
                <c:pt idx="29">
                  <c:v>0</c:v>
                </c:pt>
                <c:pt idx="30">
                  <c:v>0</c:v>
                </c:pt>
              </c:numCache>
            </c:numRef>
          </c:val>
          <c:extLst>
            <c:ext xmlns:c16="http://schemas.microsoft.com/office/drawing/2014/chart" uri="{C3380CC4-5D6E-409C-BE32-E72D297353CC}">
              <c16:uniqueId val="{00000000-D0B9-4F8A-8499-9B64093A85CD}"/>
            </c:ext>
          </c:extLst>
        </c:ser>
        <c:ser>
          <c:idx val="1"/>
          <c:order val="1"/>
          <c:tx>
            <c:strRef>
              <c:f>'Figure 1.4.3'!$J$5</c:f>
              <c:strCache>
                <c:ptCount val="1"/>
                <c:pt idx="0">
                  <c:v>25th–75th percentiles</c:v>
                </c:pt>
              </c:strCache>
            </c:strRef>
          </c:tx>
          <c:spPr>
            <a:solidFill>
              <a:srgbClr val="5B9BD5"/>
            </a:solidFill>
            <a:ln w="3175">
              <a:noFill/>
              <a:prstDash val="solid"/>
            </a:ln>
            <a:effectLst/>
          </c:spPr>
          <c:invertIfNegative val="0"/>
          <c:dPt>
            <c:idx val="24"/>
            <c:invertIfNegative val="0"/>
            <c:bubble3D val="0"/>
            <c:extLst>
              <c:ext xmlns:c16="http://schemas.microsoft.com/office/drawing/2014/chart" uri="{C3380CC4-5D6E-409C-BE32-E72D297353CC}">
                <c16:uniqueId val="{00000001-D0B9-4F8A-8499-9B64093A85CD}"/>
              </c:ext>
            </c:extLst>
          </c:dPt>
          <c:cat>
            <c:strRef>
              <c:f>'Figure 1.4.3'!$H$6:$H$37</c:f>
              <c:strCache>
                <c:ptCount val="31"/>
                <c:pt idx="0">
                  <c:v>2000</c:v>
                </c:pt>
                <c:pt idx="5">
                  <c:v>05</c:v>
                </c:pt>
                <c:pt idx="10">
                  <c:v>10</c:v>
                </c:pt>
                <c:pt idx="15">
                  <c:v>15</c:v>
                </c:pt>
                <c:pt idx="20">
                  <c:v>20</c:v>
                </c:pt>
                <c:pt idx="25">
                  <c:v>25</c:v>
                </c:pt>
                <c:pt idx="30">
                  <c:v>30</c:v>
                </c:pt>
              </c:strCache>
            </c:strRef>
          </c:cat>
          <c:val>
            <c:numRef>
              <c:f>'Figure 1.4.3'!$J$6:$J$37</c:f>
              <c:numCache>
                <c:formatCode>0.0</c:formatCode>
                <c:ptCount val="31"/>
                <c:pt idx="0">
                  <c:v>0</c:v>
                </c:pt>
                <c:pt idx="1">
                  <c:v>0</c:v>
                </c:pt>
                <c:pt idx="2">
                  <c:v>0</c:v>
                </c:pt>
                <c:pt idx="3">
                  <c:v>0</c:v>
                </c:pt>
                <c:pt idx="4">
                  <c:v>0</c:v>
                </c:pt>
                <c:pt idx="5">
                  <c:v>0</c:v>
                </c:pt>
                <c:pt idx="6">
                  <c:v>0</c:v>
                </c:pt>
                <c:pt idx="7">
                  <c:v>0</c:v>
                </c:pt>
                <c:pt idx="8">
                  <c:v>0</c:v>
                </c:pt>
                <c:pt idx="9">
                  <c:v>0</c:v>
                </c:pt>
                <c:pt idx="10">
                  <c:v>0</c:v>
                </c:pt>
                <c:pt idx="11">
                  <c:v>-2.3178493900000001</c:v>
                </c:pt>
                <c:pt idx="12">
                  <c:v>0</c:v>
                </c:pt>
                <c:pt idx="13">
                  <c:v>-2.6450609300000001</c:v>
                </c:pt>
                <c:pt idx="14">
                  <c:v>-3.1421494999999999</c:v>
                </c:pt>
                <c:pt idx="15">
                  <c:v>-3.09991693</c:v>
                </c:pt>
                <c:pt idx="16">
                  <c:v>-3.94749931</c:v>
                </c:pt>
                <c:pt idx="17">
                  <c:v>-3.5958231399999998</c:v>
                </c:pt>
                <c:pt idx="18">
                  <c:v>-3.0720081499999998</c:v>
                </c:pt>
                <c:pt idx="19">
                  <c:v>0</c:v>
                </c:pt>
                <c:pt idx="20">
                  <c:v>-2.5999468999999999</c:v>
                </c:pt>
                <c:pt idx="21">
                  <c:v>-2.9945181999999999</c:v>
                </c:pt>
                <c:pt idx="22">
                  <c:v>-3.8107063200000004</c:v>
                </c:pt>
                <c:pt idx="23">
                  <c:v>-3.1085581800000002</c:v>
                </c:pt>
                <c:pt idx="24">
                  <c:v>-2.4918104599999999</c:v>
                </c:pt>
                <c:pt idx="25">
                  <c:v>-2.18004292</c:v>
                </c:pt>
                <c:pt idx="26">
                  <c:v>0</c:v>
                </c:pt>
                <c:pt idx="27">
                  <c:v>0</c:v>
                </c:pt>
                <c:pt idx="28">
                  <c:v>0</c:v>
                </c:pt>
                <c:pt idx="29">
                  <c:v>0</c:v>
                </c:pt>
                <c:pt idx="30">
                  <c:v>0</c:v>
                </c:pt>
              </c:numCache>
            </c:numRef>
          </c:val>
          <c:extLst>
            <c:ext xmlns:c16="http://schemas.microsoft.com/office/drawing/2014/chart" uri="{C3380CC4-5D6E-409C-BE32-E72D297353CC}">
              <c16:uniqueId val="{00000002-D0B9-4F8A-8499-9B64093A85CD}"/>
            </c:ext>
          </c:extLst>
        </c:ser>
        <c:ser>
          <c:idx val="2"/>
          <c:order val="2"/>
          <c:tx>
            <c:strRef>
              <c:f>'Figure 1.4.3'!$K$5</c:f>
              <c:strCache>
                <c:ptCount val="1"/>
                <c:pt idx="0">
                  <c:v>p25&lt;0</c:v>
                </c:pt>
              </c:strCache>
            </c:strRef>
          </c:tx>
          <c:spPr>
            <a:solidFill>
              <a:srgbClr val="5B9BD5"/>
            </a:solidFill>
            <a:ln>
              <a:noFill/>
            </a:ln>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1.4.3'!$K$6:$K$37</c:f>
              <c:numCache>
                <c:formatCode>0.0</c:formatCode>
                <c:ptCount val="31"/>
                <c:pt idx="0">
                  <c:v>-2.2395160000000001</c:v>
                </c:pt>
                <c:pt idx="1">
                  <c:v>-3.0345179</c:v>
                </c:pt>
                <c:pt idx="2">
                  <c:v>-2.9436686000000001</c:v>
                </c:pt>
                <c:pt idx="3">
                  <c:v>-3.4187894000000001</c:v>
                </c:pt>
                <c:pt idx="4">
                  <c:v>-2.4308817</c:v>
                </c:pt>
                <c:pt idx="5">
                  <c:v>-2.2828548999999998</c:v>
                </c:pt>
                <c:pt idx="6">
                  <c:v>-1.1485574999999999</c:v>
                </c:pt>
                <c:pt idx="7">
                  <c:v>-1.6626190999999999</c:v>
                </c:pt>
                <c:pt idx="8">
                  <c:v>-1.5841988</c:v>
                </c:pt>
                <c:pt idx="9">
                  <c:v>-3.7958637</c:v>
                </c:pt>
                <c:pt idx="10">
                  <c:v>-3.1136944</c:v>
                </c:pt>
                <c:pt idx="11">
                  <c:v>0</c:v>
                </c:pt>
                <c:pt idx="12">
                  <c:v>-2.8535406999999999</c:v>
                </c:pt>
                <c:pt idx="13">
                  <c:v>0</c:v>
                </c:pt>
                <c:pt idx="14">
                  <c:v>0</c:v>
                </c:pt>
                <c:pt idx="15">
                  <c:v>0</c:v>
                </c:pt>
                <c:pt idx="16">
                  <c:v>0</c:v>
                </c:pt>
                <c:pt idx="17">
                  <c:v>0</c:v>
                </c:pt>
                <c:pt idx="18">
                  <c:v>0</c:v>
                </c:pt>
                <c:pt idx="19">
                  <c:v>-2.7681130999999999</c:v>
                </c:pt>
                <c:pt idx="20">
                  <c:v>0</c:v>
                </c:pt>
                <c:pt idx="21">
                  <c:v>0</c:v>
                </c:pt>
                <c:pt idx="22">
                  <c:v>0</c:v>
                </c:pt>
                <c:pt idx="23">
                  <c:v>0</c:v>
                </c:pt>
              </c:numCache>
            </c:numRef>
          </c:val>
          <c:extLst>
            <c:ext xmlns:c16="http://schemas.microsoft.com/office/drawing/2014/chart" uri="{C3380CC4-5D6E-409C-BE32-E72D297353CC}">
              <c16:uniqueId val="{00000003-D0B9-4F8A-8499-9B64093A85CD}"/>
            </c:ext>
          </c:extLst>
        </c:ser>
        <c:ser>
          <c:idx val="3"/>
          <c:order val="3"/>
          <c:tx>
            <c:strRef>
              <c:f>'Figure 1.4.3'!$L$5</c:f>
              <c:strCache>
                <c:ptCount val="1"/>
                <c:pt idx="0">
                  <c:v>p75&gt;0</c:v>
                </c:pt>
              </c:strCache>
            </c:strRef>
          </c:tx>
          <c:spPr>
            <a:solidFill>
              <a:srgbClr val="5B9BD5"/>
            </a:solidFill>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1.4.3'!$L$6:$L$37</c:f>
              <c:numCache>
                <c:formatCode>0.0</c:formatCode>
                <c:ptCount val="31"/>
                <c:pt idx="0">
                  <c:v>1.8244598999999999</c:v>
                </c:pt>
                <c:pt idx="1">
                  <c:v>0.50881926</c:v>
                </c:pt>
                <c:pt idx="2">
                  <c:v>0.38492072999999999</c:v>
                </c:pt>
                <c:pt idx="3">
                  <c:v>0.79446693999999995</c:v>
                </c:pt>
                <c:pt idx="4">
                  <c:v>1.2386526</c:v>
                </c:pt>
                <c:pt idx="5">
                  <c:v>0.95030663000000004</c:v>
                </c:pt>
                <c:pt idx="6">
                  <c:v>3.8847162000000002</c:v>
                </c:pt>
                <c:pt idx="7">
                  <c:v>2.2835318999999998</c:v>
                </c:pt>
                <c:pt idx="8">
                  <c:v>1.2753836999999999</c:v>
                </c:pt>
                <c:pt idx="9">
                  <c:v>2.613855E-2</c:v>
                </c:pt>
                <c:pt idx="10">
                  <c:v>6.4224450000000002E-2</c:v>
                </c:pt>
                <c:pt idx="11">
                  <c:v>0</c:v>
                </c:pt>
                <c:pt idx="12">
                  <c:v>9.5180050000000002E-2</c:v>
                </c:pt>
                <c:pt idx="13">
                  <c:v>0</c:v>
                </c:pt>
                <c:pt idx="14">
                  <c:v>0</c:v>
                </c:pt>
                <c:pt idx="15">
                  <c:v>0</c:v>
                </c:pt>
                <c:pt idx="16">
                  <c:v>0</c:v>
                </c:pt>
                <c:pt idx="17">
                  <c:v>0</c:v>
                </c:pt>
                <c:pt idx="18">
                  <c:v>0</c:v>
                </c:pt>
                <c:pt idx="19">
                  <c:v>0.38483392999999999</c:v>
                </c:pt>
                <c:pt idx="20">
                  <c:v>0</c:v>
                </c:pt>
                <c:pt idx="21">
                  <c:v>0</c:v>
                </c:pt>
                <c:pt idx="22">
                  <c:v>0</c:v>
                </c:pt>
                <c:pt idx="23">
                  <c:v>0</c:v>
                </c:pt>
              </c:numCache>
            </c:numRef>
          </c:val>
          <c:extLst>
            <c:ext xmlns:c16="http://schemas.microsoft.com/office/drawing/2014/chart" uri="{C3380CC4-5D6E-409C-BE32-E72D297353CC}">
              <c16:uniqueId val="{00000004-D0B9-4F8A-8499-9B64093A85CD}"/>
            </c:ext>
          </c:extLst>
        </c:ser>
        <c:ser>
          <c:idx val="4"/>
          <c:order val="4"/>
          <c:tx>
            <c:strRef>
              <c:f>'Figure 1.4.3'!$M$5</c:f>
              <c:strCache>
                <c:ptCount val="1"/>
                <c:pt idx="0">
                  <c:v>p25&lt;0</c:v>
                </c:pt>
              </c:strCache>
            </c:strRef>
          </c:tx>
          <c:spPr>
            <a:solidFill>
              <a:sysClr val="window" lastClr="FFFFFF"/>
            </a:solidFill>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1.4.3'!$M$6:$M$37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D0B9-4F8A-8499-9B64093A85CD}"/>
            </c:ext>
          </c:extLst>
        </c:ser>
        <c:ser>
          <c:idx val="5"/>
          <c:order val="5"/>
          <c:tx>
            <c:strRef>
              <c:f>'Figure 1.4.3'!$N$5</c:f>
              <c:strCache>
                <c:ptCount val="1"/>
                <c:pt idx="0">
                  <c:v>p75&gt;0</c:v>
                </c:pt>
              </c:strCache>
            </c:strRef>
          </c:tx>
          <c:spPr>
            <a:solidFill>
              <a:srgbClr val="5B9BD5"/>
            </a:solidFill>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1.4.3'!$N$6:$N$37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D0B9-4F8A-8499-9B64093A85CD}"/>
            </c:ext>
          </c:extLst>
        </c:ser>
        <c:ser>
          <c:idx val="9"/>
          <c:order val="9"/>
          <c:tx>
            <c:strRef>
              <c:f>'Figure 1.4.3'!$R$5</c:f>
              <c:strCache>
                <c:ptCount val="1"/>
                <c:pt idx="0">
                  <c:v>25th–75th percentiles (projections)</c:v>
                </c:pt>
              </c:strCache>
            </c:strRef>
          </c:tx>
          <c:spPr>
            <a:solidFill>
              <a:srgbClr val="BDD7EE"/>
            </a:solidFill>
            <a:ln w="28575">
              <a:noFill/>
            </a:ln>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1.4.3'!$R$6:$R$37</c:f>
              <c:numCache>
                <c:formatCode>0.0</c:formatCode>
                <c:ptCount val="31"/>
                <c:pt idx="24">
                  <c:v>0</c:v>
                </c:pt>
                <c:pt idx="25">
                  <c:v>0</c:v>
                </c:pt>
                <c:pt idx="26">
                  <c:v>-1.6794606000000001</c:v>
                </c:pt>
                <c:pt idx="27">
                  <c:v>-1.6136301</c:v>
                </c:pt>
                <c:pt idx="28">
                  <c:v>-1.6287777000000001</c:v>
                </c:pt>
                <c:pt idx="29">
                  <c:v>-1.7740773999999999</c:v>
                </c:pt>
                <c:pt idx="30">
                  <c:v>-1.6187164999999999</c:v>
                </c:pt>
              </c:numCache>
            </c:numRef>
          </c:val>
          <c:extLst>
            <c:ext xmlns:c16="http://schemas.microsoft.com/office/drawing/2014/chart" uri="{C3380CC4-5D6E-409C-BE32-E72D297353CC}">
              <c16:uniqueId val="{00000007-D0B9-4F8A-8499-9B64093A85CD}"/>
            </c:ext>
          </c:extLst>
        </c:ser>
        <c:ser>
          <c:idx val="10"/>
          <c:order val="10"/>
          <c:tx>
            <c:strRef>
              <c:f>'Figure 1.4.3'!$S$5</c:f>
              <c:strCache>
                <c:ptCount val="1"/>
              </c:strCache>
            </c:strRef>
          </c:tx>
          <c:spPr>
            <a:solidFill>
              <a:srgbClr val="BDD7EE"/>
            </a:solidFill>
            <a:ln w="28575">
              <a:noFill/>
            </a:ln>
          </c:spPr>
          <c:invertIfNegative val="0"/>
          <c:cat>
            <c:strRef>
              <c:f>'Figure 1.4.3'!$H$6:$H$37</c:f>
              <c:strCache>
                <c:ptCount val="31"/>
                <c:pt idx="0">
                  <c:v>2000</c:v>
                </c:pt>
                <c:pt idx="5">
                  <c:v>05</c:v>
                </c:pt>
                <c:pt idx="10">
                  <c:v>10</c:v>
                </c:pt>
                <c:pt idx="15">
                  <c:v>15</c:v>
                </c:pt>
                <c:pt idx="20">
                  <c:v>20</c:v>
                </c:pt>
                <c:pt idx="25">
                  <c:v>25</c:v>
                </c:pt>
                <c:pt idx="30">
                  <c:v>30</c:v>
                </c:pt>
              </c:strCache>
            </c:strRef>
          </c:cat>
          <c:val>
            <c:numRef>
              <c:f>'Figure 1.4.3'!$S$6:$S$37</c:f>
              <c:numCache>
                <c:formatCode>0.0</c:formatCode>
                <c:ptCount val="31"/>
                <c:pt idx="24">
                  <c:v>0</c:v>
                </c:pt>
                <c:pt idx="25">
                  <c:v>0</c:v>
                </c:pt>
                <c:pt idx="26">
                  <c:v>0.37342543</c:v>
                </c:pt>
                <c:pt idx="27">
                  <c:v>0.92103007000000003</c:v>
                </c:pt>
                <c:pt idx="28">
                  <c:v>1.0554908000000001</c:v>
                </c:pt>
                <c:pt idx="29">
                  <c:v>1.2983635</c:v>
                </c:pt>
                <c:pt idx="30">
                  <c:v>1.1765756999999999</c:v>
                </c:pt>
              </c:numCache>
            </c:numRef>
          </c:val>
          <c:extLst>
            <c:ext xmlns:c16="http://schemas.microsoft.com/office/drawing/2014/chart" uri="{C3380CC4-5D6E-409C-BE32-E72D297353CC}">
              <c16:uniqueId val="{00000008-D0B9-4F8A-8499-9B64093A85CD}"/>
            </c:ext>
          </c:extLst>
        </c:ser>
        <c:dLbls>
          <c:showLegendKey val="0"/>
          <c:showVal val="0"/>
          <c:showCatName val="0"/>
          <c:showSerName val="0"/>
          <c:showPercent val="0"/>
          <c:showBubbleSize val="0"/>
        </c:dLbls>
        <c:gapWidth val="20"/>
        <c:overlap val="100"/>
        <c:axId val="674013568"/>
        <c:axId val="674015104"/>
      </c:barChart>
      <c:lineChart>
        <c:grouping val="standard"/>
        <c:varyColors val="0"/>
        <c:ser>
          <c:idx val="6"/>
          <c:order val="6"/>
          <c:tx>
            <c:strRef>
              <c:f>'Figure 1.4.3'!$O$5</c:f>
              <c:strCache>
                <c:ptCount val="1"/>
                <c:pt idx="0">
                  <c:v>Median</c:v>
                </c:pt>
              </c:strCache>
            </c:strRef>
          </c:tx>
          <c:spPr>
            <a:ln>
              <a:noFill/>
            </a:ln>
          </c:spPr>
          <c:marker>
            <c:symbol val="circle"/>
            <c:size val="15"/>
            <c:spPr>
              <a:solidFill>
                <a:srgbClr val="497637"/>
              </a:solidFill>
              <a:ln w="22225">
                <a:solidFill>
                  <a:sysClr val="window" lastClr="FFFFFF"/>
                </a:solidFill>
              </a:ln>
            </c:spPr>
          </c:marker>
          <c:cat>
            <c:strRef>
              <c:f>'Figure 1.4.3'!$H$6:$H$36</c:f>
              <c:strCache>
                <c:ptCount val="26"/>
                <c:pt idx="0">
                  <c:v>2000</c:v>
                </c:pt>
                <c:pt idx="5">
                  <c:v>05</c:v>
                </c:pt>
                <c:pt idx="10">
                  <c:v>10</c:v>
                </c:pt>
                <c:pt idx="15">
                  <c:v>15</c:v>
                </c:pt>
                <c:pt idx="20">
                  <c:v>20</c:v>
                </c:pt>
                <c:pt idx="25">
                  <c:v>25</c:v>
                </c:pt>
              </c:strCache>
            </c:strRef>
          </c:cat>
          <c:val>
            <c:numRef>
              <c:f>'Figure 1.4.3'!$O$6:$O$37</c:f>
              <c:numCache>
                <c:formatCode>0.0</c:formatCode>
                <c:ptCount val="31"/>
                <c:pt idx="0">
                  <c:v>-0.69276187</c:v>
                </c:pt>
                <c:pt idx="1">
                  <c:v>-1.2044159999999999</c:v>
                </c:pt>
                <c:pt idx="2">
                  <c:v>-1.4120953000000001</c:v>
                </c:pt>
                <c:pt idx="3">
                  <c:v>-1.0665285</c:v>
                </c:pt>
                <c:pt idx="4">
                  <c:v>-0.93013126000000002</c:v>
                </c:pt>
                <c:pt idx="5">
                  <c:v>-0.42982991999999998</c:v>
                </c:pt>
                <c:pt idx="6">
                  <c:v>0.59622295999999997</c:v>
                </c:pt>
                <c:pt idx="7">
                  <c:v>-0.44044221</c:v>
                </c:pt>
                <c:pt idx="8">
                  <c:v>6.8634760000000003E-2</c:v>
                </c:pt>
                <c:pt idx="9">
                  <c:v>-1.821245</c:v>
                </c:pt>
                <c:pt idx="10">
                  <c:v>-1.0210684000000001</c:v>
                </c:pt>
                <c:pt idx="11">
                  <c:v>-1.3153146</c:v>
                </c:pt>
                <c:pt idx="12">
                  <c:v>-1.2724173000000001</c:v>
                </c:pt>
                <c:pt idx="13">
                  <c:v>-1.6851309000000001</c:v>
                </c:pt>
                <c:pt idx="14">
                  <c:v>-1.9017964999999999</c:v>
                </c:pt>
                <c:pt idx="15">
                  <c:v>-1.7050141999999999</c:v>
                </c:pt>
                <c:pt idx="16">
                  <c:v>-1.8421356</c:v>
                </c:pt>
                <c:pt idx="17">
                  <c:v>-1.8784132</c:v>
                </c:pt>
                <c:pt idx="18">
                  <c:v>-1.3385866</c:v>
                </c:pt>
                <c:pt idx="19">
                  <c:v>-1.2882191000000001</c:v>
                </c:pt>
                <c:pt idx="20">
                  <c:v>-3.0010981000000001</c:v>
                </c:pt>
                <c:pt idx="21">
                  <c:v>-2.4937320000000001</c:v>
                </c:pt>
                <c:pt idx="22">
                  <c:v>-2.3128247000000002</c:v>
                </c:pt>
                <c:pt idx="23">
                  <c:v>-1.9739333999999999</c:v>
                </c:pt>
                <c:pt idx="24">
                  <c:v>-1.5049444999999999</c:v>
                </c:pt>
                <c:pt idx="25">
                  <c:v>-1.2298435000000001</c:v>
                </c:pt>
                <c:pt idx="26">
                  <c:v>-0.58753500000000003</c:v>
                </c:pt>
                <c:pt idx="27">
                  <c:v>-0.61753835000000001</c:v>
                </c:pt>
                <c:pt idx="28">
                  <c:v>-0.69289434000000005</c:v>
                </c:pt>
                <c:pt idx="29">
                  <c:v>-0.75230748999999997</c:v>
                </c:pt>
                <c:pt idx="30">
                  <c:v>-0.75412533000000004</c:v>
                </c:pt>
              </c:numCache>
            </c:numRef>
          </c:val>
          <c:smooth val="0"/>
          <c:extLst>
            <c:ext xmlns:c16="http://schemas.microsoft.com/office/drawing/2014/chart" uri="{C3380CC4-5D6E-409C-BE32-E72D297353CC}">
              <c16:uniqueId val="{00000009-D0B9-4F8A-8499-9B64093A85CD}"/>
            </c:ext>
          </c:extLst>
        </c:ser>
        <c:ser>
          <c:idx val="7"/>
          <c:order val="7"/>
          <c:tx>
            <c:strRef>
              <c:f>'Figure 1.4.3'!$P$5</c:f>
              <c:strCache>
                <c:ptCount val="1"/>
                <c:pt idx="0">
                  <c:v>LIDC average</c:v>
                </c:pt>
              </c:strCache>
            </c:strRef>
          </c:tx>
          <c:spPr>
            <a:ln>
              <a:noFill/>
            </a:ln>
          </c:spPr>
          <c:marker>
            <c:symbol val="diamond"/>
            <c:size val="15"/>
            <c:spPr>
              <a:solidFill>
                <a:srgbClr val="C00000"/>
              </a:solidFill>
              <a:ln w="22225">
                <a:solidFill>
                  <a:sysClr val="window" lastClr="FFFFFF"/>
                </a:solidFill>
              </a:ln>
            </c:spPr>
          </c:marker>
          <c:cat>
            <c:strRef>
              <c:f>'Figure 1.4.3'!$H$6:$H$36</c:f>
              <c:strCache>
                <c:ptCount val="26"/>
                <c:pt idx="0">
                  <c:v>2000</c:v>
                </c:pt>
                <c:pt idx="5">
                  <c:v>05</c:v>
                </c:pt>
                <c:pt idx="10">
                  <c:v>10</c:v>
                </c:pt>
                <c:pt idx="15">
                  <c:v>15</c:v>
                </c:pt>
                <c:pt idx="20">
                  <c:v>20</c:v>
                </c:pt>
                <c:pt idx="25">
                  <c:v>25</c:v>
                </c:pt>
              </c:strCache>
            </c:strRef>
          </c:cat>
          <c:val>
            <c:numRef>
              <c:f>'Figure 1.4.3'!$P$6:$P$37</c:f>
              <c:numCache>
                <c:formatCode>0.0</c:formatCode>
                <c:ptCount val="31"/>
                <c:pt idx="0">
                  <c:v>1.3433231999999999</c:v>
                </c:pt>
                <c:pt idx="1">
                  <c:v>-0.45416683000000002</c:v>
                </c:pt>
                <c:pt idx="2">
                  <c:v>9.0283310000000006E-2</c:v>
                </c:pt>
                <c:pt idx="3">
                  <c:v>1.8298140000000001E-2</c:v>
                </c:pt>
                <c:pt idx="4">
                  <c:v>1.4106699</c:v>
                </c:pt>
                <c:pt idx="5">
                  <c:v>1.6118085</c:v>
                </c:pt>
                <c:pt idx="6">
                  <c:v>4.5805634</c:v>
                </c:pt>
                <c:pt idx="7">
                  <c:v>-0.23170439000000001</c:v>
                </c:pt>
                <c:pt idx="8">
                  <c:v>1.9380303000000001</c:v>
                </c:pt>
                <c:pt idx="9">
                  <c:v>-2.5715976999999999</c:v>
                </c:pt>
                <c:pt idx="10">
                  <c:v>-1.7229840000000001</c:v>
                </c:pt>
                <c:pt idx="11">
                  <c:v>-0.23639314</c:v>
                </c:pt>
                <c:pt idx="12">
                  <c:v>-0.53641466000000004</c:v>
                </c:pt>
                <c:pt idx="13">
                  <c:v>-1.7840574</c:v>
                </c:pt>
                <c:pt idx="14">
                  <c:v>-1.6006309000000001</c:v>
                </c:pt>
                <c:pt idx="15">
                  <c:v>-2.3603683000000002</c:v>
                </c:pt>
                <c:pt idx="16">
                  <c:v>-2.2887265000000001</c:v>
                </c:pt>
                <c:pt idx="17">
                  <c:v>-2.5327236000000002</c:v>
                </c:pt>
                <c:pt idx="18">
                  <c:v>-1.9547829999999999</c:v>
                </c:pt>
                <c:pt idx="19">
                  <c:v>-2.3958216000000001</c:v>
                </c:pt>
                <c:pt idx="20">
                  <c:v>-3.5209131999999999</c:v>
                </c:pt>
                <c:pt idx="21">
                  <c:v>-2.5638310999999998</c:v>
                </c:pt>
                <c:pt idx="22">
                  <c:v>-2.4782723</c:v>
                </c:pt>
                <c:pt idx="23">
                  <c:v>-1.765341</c:v>
                </c:pt>
                <c:pt idx="24">
                  <c:v>-1.2332069000000001</c:v>
                </c:pt>
                <c:pt idx="25">
                  <c:v>-1.1317983</c:v>
                </c:pt>
                <c:pt idx="26">
                  <c:v>-1.0008546</c:v>
                </c:pt>
                <c:pt idx="27">
                  <c:v>-0.85023333999999995</c:v>
                </c:pt>
                <c:pt idx="28">
                  <c:v>-0.87708628</c:v>
                </c:pt>
                <c:pt idx="29">
                  <c:v>-0.92093961999999996</c:v>
                </c:pt>
                <c:pt idx="30">
                  <c:v>-0.91022417</c:v>
                </c:pt>
              </c:numCache>
            </c:numRef>
          </c:val>
          <c:smooth val="0"/>
          <c:extLst>
            <c:ext xmlns:c16="http://schemas.microsoft.com/office/drawing/2014/chart" uri="{C3380CC4-5D6E-409C-BE32-E72D297353CC}">
              <c16:uniqueId val="{0000000A-D0B9-4F8A-8499-9B64093A85CD}"/>
            </c:ext>
          </c:extLst>
        </c:ser>
        <c:ser>
          <c:idx val="8"/>
          <c:order val="8"/>
          <c:tx>
            <c:strRef>
              <c:f>'Figure 1.4.3'!$Q$5</c:f>
              <c:strCache>
                <c:ptCount val="1"/>
              </c:strCache>
            </c:strRef>
          </c:tx>
          <c:spPr>
            <a:ln>
              <a:noFill/>
            </a:ln>
          </c:spPr>
          <c:marker>
            <c:symbol val="square"/>
            <c:size val="14"/>
            <c:spPr>
              <a:solidFill>
                <a:srgbClr val="002060"/>
              </a:solidFill>
              <a:ln>
                <a:noFill/>
              </a:ln>
            </c:spPr>
          </c:marker>
          <c:cat>
            <c:strRef>
              <c:f>'Figure 1.4.3'!$H$6:$H$36</c:f>
              <c:strCache>
                <c:ptCount val="26"/>
                <c:pt idx="0">
                  <c:v>2000</c:v>
                </c:pt>
                <c:pt idx="5">
                  <c:v>05</c:v>
                </c:pt>
                <c:pt idx="10">
                  <c:v>10</c:v>
                </c:pt>
                <c:pt idx="15">
                  <c:v>15</c:v>
                </c:pt>
                <c:pt idx="20">
                  <c:v>20</c:v>
                </c:pt>
                <c:pt idx="25">
                  <c:v>25</c:v>
                </c:pt>
              </c:strCache>
            </c:strRef>
          </c:cat>
          <c:val>
            <c:numRef>
              <c:f>'Figure 1.4.3'!$Q$6:$Q$37</c:f>
              <c:numCache>
                <c:formatCode>0.0</c:formatCode>
                <c:ptCount val="31"/>
              </c:numCache>
            </c:numRef>
          </c:val>
          <c:smooth val="0"/>
          <c:extLst>
            <c:ext xmlns:c16="http://schemas.microsoft.com/office/drawing/2014/chart" uri="{C3380CC4-5D6E-409C-BE32-E72D297353CC}">
              <c16:uniqueId val="{0000000B-D0B9-4F8A-8499-9B64093A85CD}"/>
            </c:ext>
          </c:extLst>
        </c:ser>
        <c:dLbls>
          <c:showLegendKey val="0"/>
          <c:showVal val="0"/>
          <c:showCatName val="0"/>
          <c:showSerName val="0"/>
          <c:showPercent val="0"/>
          <c:showBubbleSize val="0"/>
        </c:dLbls>
        <c:marker val="1"/>
        <c:smooth val="0"/>
        <c:axId val="674013568"/>
        <c:axId val="674015104"/>
      </c:lineChart>
      <c:catAx>
        <c:axId val="674013568"/>
        <c:scaling>
          <c:orientation val="minMax"/>
        </c:scaling>
        <c:delete val="0"/>
        <c:axPos val="b"/>
        <c:numFmt formatCode="General" sourceLinked="1"/>
        <c:majorTickMark val="none"/>
        <c:minorTickMark val="none"/>
        <c:tickLblPos val="low"/>
        <c:spPr>
          <a:ln w="12700">
            <a:solidFill>
              <a:sysClr val="windowText" lastClr="000000"/>
            </a:solidFill>
            <a:prstDash val="solid"/>
          </a:ln>
        </c:spPr>
        <c:txPr>
          <a:bodyPr rot="0" vert="horz"/>
          <a:lstStyle/>
          <a:p>
            <a:pPr>
              <a:defRPr/>
            </a:pPr>
            <a:endParaRPr lang="en-US"/>
          </a:p>
        </c:txPr>
        <c:crossAx val="674015104"/>
        <c:crosses val="autoZero"/>
        <c:auto val="1"/>
        <c:lblAlgn val="ctr"/>
        <c:lblOffset val="100"/>
        <c:tickMarkSkip val="1"/>
        <c:noMultiLvlLbl val="0"/>
      </c:catAx>
      <c:valAx>
        <c:axId val="674015104"/>
        <c:scaling>
          <c:orientation val="minMax"/>
          <c:min val="-12"/>
        </c:scaling>
        <c:delete val="0"/>
        <c:axPos val="l"/>
        <c:numFmt formatCode="General" sourceLinked="0"/>
        <c:majorTickMark val="in"/>
        <c:minorTickMark val="none"/>
        <c:tickLblPos val="nextTo"/>
        <c:spPr>
          <a:ln w="12700">
            <a:noFill/>
            <a:prstDash val="solid"/>
          </a:ln>
        </c:spPr>
        <c:txPr>
          <a:bodyPr rot="0" vert="horz"/>
          <a:lstStyle/>
          <a:p>
            <a:pPr>
              <a:defRPr/>
            </a:pPr>
            <a:endParaRPr lang="en-US"/>
          </a:p>
        </c:txPr>
        <c:crossAx val="674013568"/>
        <c:crosses val="autoZero"/>
        <c:crossBetween val="between"/>
        <c:majorUnit val="2"/>
      </c:valAx>
      <c:spPr>
        <a:solidFill>
          <a:srgbClr val="FFFFFF"/>
        </a:solidFill>
        <a:ln w="12700">
          <a:noFill/>
          <a:prstDash val="solid"/>
        </a:ln>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7"/>
        <c:delete val="1"/>
      </c:legendEntry>
      <c:legendEntry>
        <c:idx val="10"/>
        <c:delete val="1"/>
      </c:legendEntry>
      <c:layout>
        <c:manualLayout>
          <c:xMode val="edge"/>
          <c:yMode val="edge"/>
          <c:x val="3.607082009485657E-2"/>
          <c:y val="0.7015599612548431"/>
          <c:w val="0.95808122668876905"/>
          <c:h val="0.20523851706036747"/>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2000" b="0" i="0" u="none" strike="noStrike" baseline="0">
          <a:solidFill>
            <a:srgbClr val="000000"/>
          </a:solidFill>
          <a:latin typeface="Arial" panose="020B0604020202020204" pitchFamily="34" charset="0"/>
          <a:ea typeface="Frutiger LT Std 45 Light"/>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6</xdr:col>
      <xdr:colOff>707572</xdr:colOff>
      <xdr:row>9</xdr:row>
      <xdr:rowOff>12097</xdr:rowOff>
    </xdr:from>
    <xdr:to>
      <xdr:col>8</xdr:col>
      <xdr:colOff>439499</xdr:colOff>
      <xdr:row>19</xdr:row>
      <xdr:rowOff>26611</xdr:rowOff>
    </xdr:to>
    <xdr:pic>
      <xdr:nvPicPr>
        <xdr:cNvPr id="3" name="Picture 2">
          <a:extLst>
            <a:ext uri="{FF2B5EF4-FFF2-40B4-BE49-F238E27FC236}">
              <a16:creationId xmlns:a16="http://schemas.microsoft.com/office/drawing/2014/main" id="{48AAA5F8-A96E-E2A8-8C3A-629FEBB2F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3049" y="1651001"/>
          <a:ext cx="1413164" cy="1828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0.50906</cdr:x>
      <cdr:y>0.19217</cdr:y>
    </cdr:from>
    <cdr:to>
      <cdr:x>0.95279</cdr:x>
      <cdr:y>0.33694</cdr:y>
    </cdr:to>
    <cdr:sp macro="" textlink="">
      <cdr:nvSpPr>
        <cdr:cNvPr id="3" name="TextBox 2">
          <a:extLst xmlns:a="http://schemas.openxmlformats.org/drawingml/2006/main">
            <a:ext uri="{FF2B5EF4-FFF2-40B4-BE49-F238E27FC236}">
              <a16:creationId xmlns:a16="http://schemas.microsoft.com/office/drawing/2014/main" id="{5AD290D5-951D-38D4-FD85-0CE6D592602F}"/>
            </a:ext>
          </a:extLst>
        </cdr:cNvPr>
        <cdr:cNvSpPr txBox="1"/>
      </cdr:nvSpPr>
      <cdr:spPr>
        <a:xfrm xmlns:a="http://schemas.openxmlformats.org/drawingml/2006/main">
          <a:off x="5202107" y="1319158"/>
          <a:ext cx="4534461" cy="9937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a:solidFill>
                <a:schemeClr val="bg1">
                  <a:lumMod val="50000"/>
                </a:schemeClr>
              </a:solidFill>
              <a:latin typeface="HelveticaNeueLT Std" panose="020B0604020202020204"/>
              <a:cs typeface="Segoe UI" panose="020B0502040204020203" pitchFamily="34" charset="0"/>
            </a:rPr>
            <a:t>Contributing to higher-than-expected</a:t>
          </a:r>
          <a:r>
            <a:rPr lang="en-US" sz="1800" baseline="0">
              <a:solidFill>
                <a:schemeClr val="bg1">
                  <a:lumMod val="50000"/>
                </a:schemeClr>
              </a:solidFill>
              <a:latin typeface="HelveticaNeueLT Std" panose="020B0604020202020204"/>
              <a:cs typeface="Segoe UI" panose="020B0502040204020203" pitchFamily="34" charset="0"/>
            </a:rPr>
            <a:t> fiscal deficit</a:t>
          </a:r>
          <a:endParaRPr lang="en-US" sz="1800">
            <a:solidFill>
              <a:schemeClr val="bg1">
                <a:lumMod val="50000"/>
              </a:schemeClr>
            </a:solidFill>
            <a:latin typeface="HelveticaNeueLT Std" panose="020B0604020202020204"/>
            <a:cs typeface="Segoe UI" panose="020B0502040204020203" pitchFamily="34" charset="0"/>
          </a:endParaRPr>
        </a:p>
      </cdr:txBody>
    </cdr:sp>
  </cdr:relSizeAnchor>
  <cdr:relSizeAnchor xmlns:cdr="http://schemas.openxmlformats.org/drawingml/2006/chartDrawing">
    <cdr:from>
      <cdr:x>0.46183</cdr:x>
      <cdr:y>0.1915</cdr:y>
    </cdr:from>
    <cdr:to>
      <cdr:x>0.50773</cdr:x>
      <cdr:y>0.28265</cdr:y>
    </cdr:to>
    <cdr:sp macro="" textlink="">
      <cdr:nvSpPr>
        <cdr:cNvPr id="4" name="Arrow: Up 3">
          <a:extLst xmlns:a="http://schemas.openxmlformats.org/drawingml/2006/main">
            <a:ext uri="{FF2B5EF4-FFF2-40B4-BE49-F238E27FC236}">
              <a16:creationId xmlns:a16="http://schemas.microsoft.com/office/drawing/2014/main" id="{51EF09F4-E04B-316B-73A3-D7FE2B30160F}"/>
            </a:ext>
          </a:extLst>
        </cdr:cNvPr>
        <cdr:cNvSpPr/>
      </cdr:nvSpPr>
      <cdr:spPr>
        <a:xfrm xmlns:a="http://schemas.openxmlformats.org/drawingml/2006/main">
          <a:off x="4719465" y="1314559"/>
          <a:ext cx="469051" cy="625698"/>
        </a:xfrm>
        <a:prstGeom xmlns:a="http://schemas.openxmlformats.org/drawingml/2006/main" prst="upArrow">
          <a:avLst/>
        </a:prstGeom>
        <a:solidFill xmlns:a="http://schemas.openxmlformats.org/drawingml/2006/main">
          <a:schemeClr val="bg1">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absoluteAnchor>
    <xdr:pos x="8803821" y="1183821"/>
    <xdr:ext cx="13049024" cy="8510713"/>
    <xdr:graphicFrame macro="">
      <xdr:nvGraphicFramePr>
        <xdr:cNvPr id="2" name="Chart 1">
          <a:extLst>
            <a:ext uri="{FF2B5EF4-FFF2-40B4-BE49-F238E27FC236}">
              <a16:creationId xmlns:a16="http://schemas.microsoft.com/office/drawing/2014/main" id="{3A4FB042-7A53-4B7E-8BB9-4FB3A3D70A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0.80124</cdr:x>
      <cdr:y>0.02237</cdr:y>
    </cdr:from>
    <cdr:to>
      <cdr:x>0.95358</cdr:x>
      <cdr:y>0.87337</cdr:y>
    </cdr:to>
    <cdr:sp macro="" textlink="">
      <cdr:nvSpPr>
        <cdr:cNvPr id="2" name="Rectangle 1">
          <a:extLst xmlns:a="http://schemas.openxmlformats.org/drawingml/2006/main">
            <a:ext uri="{FF2B5EF4-FFF2-40B4-BE49-F238E27FC236}">
              <a16:creationId xmlns:a16="http://schemas.microsoft.com/office/drawing/2014/main" id="{5F2B7835-66F5-F262-3553-811F43D3B4F1}"/>
            </a:ext>
          </a:extLst>
        </cdr:cNvPr>
        <cdr:cNvSpPr/>
      </cdr:nvSpPr>
      <cdr:spPr>
        <a:xfrm xmlns:a="http://schemas.openxmlformats.org/drawingml/2006/main">
          <a:off x="10565678" y="184498"/>
          <a:ext cx="2008910" cy="7019636"/>
        </a:xfrm>
        <a:prstGeom xmlns:a="http://schemas.openxmlformats.org/drawingml/2006/main" prst="rect">
          <a:avLst/>
        </a:prstGeom>
        <a:solidFill xmlns:a="http://schemas.openxmlformats.org/drawingml/2006/main">
          <a:schemeClr val="bg1">
            <a:lumMod val="50000"/>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b"/>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2400">
              <a:solidFill>
                <a:sysClr val="windowText" lastClr="000000"/>
              </a:solidFill>
              <a:latin typeface="Arial" panose="020B0604020202020204" pitchFamily="34" charset="0"/>
              <a:cs typeface="Arial" panose="020B0604020202020204" pitchFamily="34" charset="0"/>
            </a:rPr>
            <a:t>Projection</a:t>
          </a:r>
        </a:p>
      </cdr:txBody>
    </cdr:sp>
  </cdr:relSizeAnchor>
</c:userShapes>
</file>

<file path=xl/drawings/drawing13.xml><?xml version="1.0" encoding="utf-8"?>
<xdr:wsDr xmlns:xdr="http://schemas.openxmlformats.org/drawingml/2006/spreadsheetDrawing" xmlns:a="http://schemas.openxmlformats.org/drawingml/2006/main">
  <xdr:absoluteAnchor>
    <xdr:pos x="14408729" y="733137"/>
    <xdr:ext cx="13404271" cy="9120908"/>
    <xdr:graphicFrame macro="">
      <xdr:nvGraphicFramePr>
        <xdr:cNvPr id="2" name="Chart 1">
          <a:extLst>
            <a:ext uri="{FF2B5EF4-FFF2-40B4-BE49-F238E27FC236}">
              <a16:creationId xmlns:a16="http://schemas.microsoft.com/office/drawing/2014/main" id="{D58DF5A2-720D-43F1-B69E-7AA2C28CC4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14097002" y="796636"/>
    <xdr:ext cx="11887200" cy="9144000"/>
    <xdr:graphicFrame macro="">
      <xdr:nvGraphicFramePr>
        <xdr:cNvPr id="2" name="Chart 1">
          <a:extLst>
            <a:ext uri="{FF2B5EF4-FFF2-40B4-BE49-F238E27FC236}">
              <a16:creationId xmlns:a16="http://schemas.microsoft.com/office/drawing/2014/main" id="{8FF13560-1B55-4DCA-95D7-69748F1C94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14097002" y="796636"/>
    <xdr:ext cx="8686800" cy="6400800"/>
    <xdr:graphicFrame macro="">
      <xdr:nvGraphicFramePr>
        <xdr:cNvPr id="2" name="Chart 1">
          <a:extLst>
            <a:ext uri="{FF2B5EF4-FFF2-40B4-BE49-F238E27FC236}">
              <a16:creationId xmlns:a16="http://schemas.microsoft.com/office/drawing/2014/main" id="{A2ECC7FF-5274-4F83-80FF-685A9A3EDB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xdr:from>
      <xdr:col>34</xdr:col>
      <xdr:colOff>0</xdr:colOff>
      <xdr:row>2</xdr:row>
      <xdr:rowOff>0</xdr:rowOff>
    </xdr:from>
    <xdr:to>
      <xdr:col>40</xdr:col>
      <xdr:colOff>178012</xdr:colOff>
      <xdr:row>23</xdr:row>
      <xdr:rowOff>44824</xdr:rowOff>
    </xdr:to>
    <xdr:graphicFrame macro="">
      <xdr:nvGraphicFramePr>
        <xdr:cNvPr id="4" name="Chart 3">
          <a:extLst>
            <a:ext uri="{FF2B5EF4-FFF2-40B4-BE49-F238E27FC236}">
              <a16:creationId xmlns:a16="http://schemas.microsoft.com/office/drawing/2014/main" id="{47B9F2C6-90F5-46B1-BF00-7DF8B036D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0</xdr:rowOff>
    </xdr:from>
    <xdr:to>
      <xdr:col>25</xdr:col>
      <xdr:colOff>196156</xdr:colOff>
      <xdr:row>26</xdr:row>
      <xdr:rowOff>29883</xdr:rowOff>
    </xdr:to>
    <xdr:graphicFrame macro="">
      <xdr:nvGraphicFramePr>
        <xdr:cNvPr id="3" name="Chart 2">
          <a:extLst>
            <a:ext uri="{FF2B5EF4-FFF2-40B4-BE49-F238E27FC236}">
              <a16:creationId xmlns:a16="http://schemas.microsoft.com/office/drawing/2014/main" id="{13DE19F9-330C-47E5-B3CF-50DD6A2CA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9679718" y="936373"/>
    <xdr:ext cx="7323666" cy="6278562"/>
    <xdr:graphicFrame macro="">
      <xdr:nvGraphicFramePr>
        <xdr:cNvPr id="3" name="Chart 2">
          <a:extLst>
            <a:ext uri="{FF2B5EF4-FFF2-40B4-BE49-F238E27FC236}">
              <a16:creationId xmlns:a16="http://schemas.microsoft.com/office/drawing/2014/main" id="{E3A4A644-2806-4AE7-8E6C-FF7C6F15AA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xdr:from>
      <xdr:col>14</xdr:col>
      <xdr:colOff>28575</xdr:colOff>
      <xdr:row>4</xdr:row>
      <xdr:rowOff>136525</xdr:rowOff>
    </xdr:from>
    <xdr:to>
      <xdr:col>21</xdr:col>
      <xdr:colOff>333375</xdr:colOff>
      <xdr:row>27</xdr:row>
      <xdr:rowOff>142875</xdr:rowOff>
    </xdr:to>
    <xdr:graphicFrame macro="">
      <xdr:nvGraphicFramePr>
        <xdr:cNvPr id="2" name="Chart 1">
          <a:extLst>
            <a:ext uri="{FF2B5EF4-FFF2-40B4-BE49-F238E27FC236}">
              <a16:creationId xmlns:a16="http://schemas.microsoft.com/office/drawing/2014/main" id="{BE89A100-0194-4923-B968-A1AE9E996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0</xdr:colOff>
      <xdr:row>1</xdr:row>
      <xdr:rowOff>0</xdr:rowOff>
    </xdr:from>
    <xdr:to>
      <xdr:col>19</xdr:col>
      <xdr:colOff>304800</xdr:colOff>
      <xdr:row>23</xdr:row>
      <xdr:rowOff>152400</xdr:rowOff>
    </xdr:to>
    <xdr:graphicFrame macro="">
      <xdr:nvGraphicFramePr>
        <xdr:cNvPr id="2" name="Chart 1">
          <a:extLst>
            <a:ext uri="{FF2B5EF4-FFF2-40B4-BE49-F238E27FC236}">
              <a16:creationId xmlns:a16="http://schemas.microsoft.com/office/drawing/2014/main" id="{5A2AC3F8-7561-43EF-B851-3E9178553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27</xdr:row>
      <xdr:rowOff>0</xdr:rowOff>
    </xdr:from>
    <xdr:to>
      <xdr:col>19</xdr:col>
      <xdr:colOff>304800</xdr:colOff>
      <xdr:row>50</xdr:row>
      <xdr:rowOff>6350</xdr:rowOff>
    </xdr:to>
    <xdr:graphicFrame macro="">
      <xdr:nvGraphicFramePr>
        <xdr:cNvPr id="3" name="Chart 2">
          <a:extLst>
            <a:ext uri="{FF2B5EF4-FFF2-40B4-BE49-F238E27FC236}">
              <a16:creationId xmlns:a16="http://schemas.microsoft.com/office/drawing/2014/main" id="{371E04BB-123D-4F40-BC97-A7B7A33C9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53</xdr:row>
      <xdr:rowOff>0</xdr:rowOff>
    </xdr:from>
    <xdr:to>
      <xdr:col>19</xdr:col>
      <xdr:colOff>304800</xdr:colOff>
      <xdr:row>76</xdr:row>
      <xdr:rowOff>6350</xdr:rowOff>
    </xdr:to>
    <xdr:graphicFrame macro="">
      <xdr:nvGraphicFramePr>
        <xdr:cNvPr id="4" name="Chart 3">
          <a:extLst>
            <a:ext uri="{FF2B5EF4-FFF2-40B4-BE49-F238E27FC236}">
              <a16:creationId xmlns:a16="http://schemas.microsoft.com/office/drawing/2014/main" id="{F9922231-96A3-480E-B834-D83987A6F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xdr:row>
      <xdr:rowOff>0</xdr:rowOff>
    </xdr:from>
    <xdr:to>
      <xdr:col>28</xdr:col>
      <xdr:colOff>304800</xdr:colOff>
      <xdr:row>23</xdr:row>
      <xdr:rowOff>152400</xdr:rowOff>
    </xdr:to>
    <xdr:graphicFrame macro="">
      <xdr:nvGraphicFramePr>
        <xdr:cNvPr id="5" name="Chart 4">
          <a:extLst>
            <a:ext uri="{FF2B5EF4-FFF2-40B4-BE49-F238E27FC236}">
              <a16:creationId xmlns:a16="http://schemas.microsoft.com/office/drawing/2014/main" id="{323DCA27-FE1C-4068-9E2F-E3F0B73A3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27</xdr:row>
      <xdr:rowOff>0</xdr:rowOff>
    </xdr:from>
    <xdr:to>
      <xdr:col>28</xdr:col>
      <xdr:colOff>304800</xdr:colOff>
      <xdr:row>50</xdr:row>
      <xdr:rowOff>6350</xdr:rowOff>
    </xdr:to>
    <xdr:graphicFrame macro="">
      <xdr:nvGraphicFramePr>
        <xdr:cNvPr id="6" name="Chart 5">
          <a:extLst>
            <a:ext uri="{FF2B5EF4-FFF2-40B4-BE49-F238E27FC236}">
              <a16:creationId xmlns:a16="http://schemas.microsoft.com/office/drawing/2014/main" id="{7870A279-0A32-43D0-BBB2-07F5A65ED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53</xdr:row>
      <xdr:rowOff>0</xdr:rowOff>
    </xdr:from>
    <xdr:to>
      <xdr:col>28</xdr:col>
      <xdr:colOff>304800</xdr:colOff>
      <xdr:row>76</xdr:row>
      <xdr:rowOff>6350</xdr:rowOff>
    </xdr:to>
    <xdr:graphicFrame macro="">
      <xdr:nvGraphicFramePr>
        <xdr:cNvPr id="7" name="Chart 6">
          <a:extLst>
            <a:ext uri="{FF2B5EF4-FFF2-40B4-BE49-F238E27FC236}">
              <a16:creationId xmlns:a16="http://schemas.microsoft.com/office/drawing/2014/main" id="{79DA8553-C0E6-47B9-8554-0EB004D3D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326571</xdr:colOff>
      <xdr:row>6</xdr:row>
      <xdr:rowOff>27215</xdr:rowOff>
    </xdr:from>
    <xdr:to>
      <xdr:col>48</xdr:col>
      <xdr:colOff>314458</xdr:colOff>
      <xdr:row>28</xdr:row>
      <xdr:rowOff>133243</xdr:rowOff>
    </xdr:to>
    <xdr:graphicFrame macro="">
      <xdr:nvGraphicFramePr>
        <xdr:cNvPr id="8" name="Chart 7">
          <a:extLst>
            <a:ext uri="{FF2B5EF4-FFF2-40B4-BE49-F238E27FC236}">
              <a16:creationId xmlns:a16="http://schemas.microsoft.com/office/drawing/2014/main" id="{40687147-CAAF-467C-A732-DB26F8040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0</xdr:colOff>
      <xdr:row>27</xdr:row>
      <xdr:rowOff>0</xdr:rowOff>
    </xdr:from>
    <xdr:to>
      <xdr:col>38</xdr:col>
      <xdr:colOff>273050</xdr:colOff>
      <xdr:row>50</xdr:row>
      <xdr:rowOff>146050</xdr:rowOff>
    </xdr:to>
    <xdr:graphicFrame macro="">
      <xdr:nvGraphicFramePr>
        <xdr:cNvPr id="9" name="Chart 8">
          <a:extLst>
            <a:ext uri="{FF2B5EF4-FFF2-40B4-BE49-F238E27FC236}">
              <a16:creationId xmlns:a16="http://schemas.microsoft.com/office/drawing/2014/main" id="{642D44A0-3522-4B59-8447-D0A0DA6D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308699</xdr:colOff>
      <xdr:row>8</xdr:row>
      <xdr:rowOff>138102</xdr:rowOff>
    </xdr:from>
    <xdr:to>
      <xdr:col>6</xdr:col>
      <xdr:colOff>446062</xdr:colOff>
      <xdr:row>20</xdr:row>
      <xdr:rowOff>105608</xdr:rowOff>
    </xdr:to>
    <xdr:pic>
      <xdr:nvPicPr>
        <xdr:cNvPr id="2" name="Picture 1">
          <a:extLst>
            <a:ext uri="{FF2B5EF4-FFF2-40B4-BE49-F238E27FC236}">
              <a16:creationId xmlns:a16="http://schemas.microsoft.com/office/drawing/2014/main" id="{D81D5CD0-D38A-4ABD-89C2-733B77175D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6662" y="1575991"/>
          <a:ext cx="1632119" cy="21121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3</xdr:row>
      <xdr:rowOff>0</xdr:rowOff>
    </xdr:from>
    <xdr:to>
      <xdr:col>17</xdr:col>
      <xdr:colOff>3</xdr:colOff>
      <xdr:row>26</xdr:row>
      <xdr:rowOff>6350</xdr:rowOff>
    </xdr:to>
    <xdr:graphicFrame macro="">
      <xdr:nvGraphicFramePr>
        <xdr:cNvPr id="7" name="Chart 6">
          <a:extLst>
            <a:ext uri="{FF2B5EF4-FFF2-40B4-BE49-F238E27FC236}">
              <a16:creationId xmlns:a16="http://schemas.microsoft.com/office/drawing/2014/main" id="{01C5096D-710B-42AA-BA51-0BAE3096C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20</xdr:row>
      <xdr:rowOff>0</xdr:rowOff>
    </xdr:from>
    <xdr:to>
      <xdr:col>45</xdr:col>
      <xdr:colOff>365127</xdr:colOff>
      <xdr:row>57</xdr:row>
      <xdr:rowOff>1</xdr:rowOff>
    </xdr:to>
    <xdr:graphicFrame macro="">
      <xdr:nvGraphicFramePr>
        <xdr:cNvPr id="2" name="Chart 1">
          <a:extLst>
            <a:ext uri="{FF2B5EF4-FFF2-40B4-BE49-F238E27FC236}">
              <a16:creationId xmlns:a16="http://schemas.microsoft.com/office/drawing/2014/main" id="{23CA8D67-F771-4F59-B4FE-8038CE064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31</xdr:col>
      <xdr:colOff>0</xdr:colOff>
      <xdr:row>12</xdr:row>
      <xdr:rowOff>0</xdr:rowOff>
    </xdr:from>
    <xdr:ext cx="5476875" cy="593304"/>
    <xdr:sp macro="" textlink="">
      <xdr:nvSpPr>
        <xdr:cNvPr id="3" name="TextBox 2">
          <a:extLst>
            <a:ext uri="{FF2B5EF4-FFF2-40B4-BE49-F238E27FC236}">
              <a16:creationId xmlns:a16="http://schemas.microsoft.com/office/drawing/2014/main" id="{EDF6C73D-305D-40A9-AECF-65C38CEFA830}"/>
            </a:ext>
          </a:extLst>
        </xdr:cNvPr>
        <xdr:cNvSpPr txBox="1"/>
      </xdr:nvSpPr>
      <xdr:spPr>
        <a:xfrm>
          <a:off x="7892143" y="1894114"/>
          <a:ext cx="5476875"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3200" b="1">
              <a:solidFill>
                <a:srgbClr val="FF0000"/>
              </a:solidFill>
            </a:rPr>
            <a:t>Data</a:t>
          </a:r>
          <a:r>
            <a:rPr lang="en-US" sz="3200" b="1" baseline="0">
              <a:solidFill>
                <a:srgbClr val="FF0000"/>
              </a:solidFill>
            </a:rPr>
            <a:t> cut-off date: 04/10/2025</a:t>
          </a:r>
          <a:endParaRPr lang="en-US" sz="3200" b="1">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11</xdr:col>
      <xdr:colOff>0</xdr:colOff>
      <xdr:row>5</xdr:row>
      <xdr:rowOff>0</xdr:rowOff>
    </xdr:from>
    <xdr:to>
      <xdr:col>19</xdr:col>
      <xdr:colOff>419101</xdr:colOff>
      <xdr:row>28</xdr:row>
      <xdr:rowOff>73026</xdr:rowOff>
    </xdr:to>
    <xdr:graphicFrame macro="">
      <xdr:nvGraphicFramePr>
        <xdr:cNvPr id="2" name="Chart 1">
          <a:extLst>
            <a:ext uri="{FF2B5EF4-FFF2-40B4-BE49-F238E27FC236}">
              <a16:creationId xmlns:a16="http://schemas.microsoft.com/office/drawing/2014/main" id="{09F41DD3-E416-4A26-8BB4-11CCD302D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149678</xdr:colOff>
      <xdr:row>4</xdr:row>
      <xdr:rowOff>43800</xdr:rowOff>
    </xdr:from>
    <xdr:to>
      <xdr:col>22</xdr:col>
      <xdr:colOff>181428</xdr:colOff>
      <xdr:row>42</xdr:row>
      <xdr:rowOff>46976</xdr:rowOff>
    </xdr:to>
    <xdr:graphicFrame macro="">
      <xdr:nvGraphicFramePr>
        <xdr:cNvPr id="2" name="Grafico 1">
          <a:extLst>
            <a:ext uri="{FF2B5EF4-FFF2-40B4-BE49-F238E27FC236}">
              <a16:creationId xmlns:a16="http://schemas.microsoft.com/office/drawing/2014/main" id="{5829FC8C-76E2-44FC-A266-DD3A045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224</xdr:colOff>
      <xdr:row>5</xdr:row>
      <xdr:rowOff>69361</xdr:rowOff>
    </xdr:from>
    <xdr:to>
      <xdr:col>18</xdr:col>
      <xdr:colOff>303091</xdr:colOff>
      <xdr:row>22</xdr:row>
      <xdr:rowOff>114300</xdr:rowOff>
    </xdr:to>
    <xdr:graphicFrame macro="">
      <xdr:nvGraphicFramePr>
        <xdr:cNvPr id="2" name="Chart 1">
          <a:extLst>
            <a:ext uri="{FF2B5EF4-FFF2-40B4-BE49-F238E27FC236}">
              <a16:creationId xmlns:a16="http://schemas.microsoft.com/office/drawing/2014/main" id="{AEB1ECE3-7635-4017-B60D-8ECC59F55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0.48414</cdr:x>
      <cdr:y>0.94086</cdr:y>
    </cdr:from>
    <cdr:to>
      <cdr:x>0.50137</cdr:x>
      <cdr:y>0.9659</cdr:y>
    </cdr:to>
    <cdr:sp macro="" textlink="">
      <cdr:nvSpPr>
        <cdr:cNvPr id="4" name="Oval 3">
          <a:extLst xmlns:a="http://schemas.openxmlformats.org/drawingml/2006/main">
            <a:ext uri="{FF2B5EF4-FFF2-40B4-BE49-F238E27FC236}">
              <a16:creationId xmlns:a16="http://schemas.microsoft.com/office/drawing/2014/main" id="{AB45E382-98AE-A63A-DBC6-66A4CC4FC4F4}"/>
            </a:ext>
          </a:extLst>
        </cdr:cNvPr>
        <cdr:cNvSpPr/>
      </cdr:nvSpPr>
      <cdr:spPr>
        <a:xfrm xmlns:a="http://schemas.openxmlformats.org/drawingml/2006/main">
          <a:off x="2360141" y="2994617"/>
          <a:ext cx="83994" cy="79698"/>
        </a:xfrm>
        <a:prstGeom xmlns:a="http://schemas.openxmlformats.org/drawingml/2006/main" prst="ellipse">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0.62484</cdr:x>
      <cdr:y>0.93926</cdr:y>
    </cdr:from>
    <cdr:to>
      <cdr:x>0.64511</cdr:x>
      <cdr:y>0.96825</cdr:y>
    </cdr:to>
    <cdr:sp macro="" textlink="">
      <cdr:nvSpPr>
        <cdr:cNvPr id="5" name="Diamond 4">
          <a:extLst xmlns:a="http://schemas.openxmlformats.org/drawingml/2006/main">
            <a:ext uri="{FF2B5EF4-FFF2-40B4-BE49-F238E27FC236}">
              <a16:creationId xmlns:a16="http://schemas.microsoft.com/office/drawing/2014/main" id="{E074A9F3-591B-A473-1076-9A9C3B44857D}"/>
            </a:ext>
          </a:extLst>
        </cdr:cNvPr>
        <cdr:cNvSpPr/>
      </cdr:nvSpPr>
      <cdr:spPr>
        <a:xfrm xmlns:a="http://schemas.openxmlformats.org/drawingml/2006/main">
          <a:off x="3045990" y="2989537"/>
          <a:ext cx="98814" cy="92271"/>
        </a:xfrm>
        <a:prstGeom xmlns:a="http://schemas.openxmlformats.org/drawingml/2006/main" prst="diamond">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0.62132</cdr:x>
      <cdr:y>0.0119</cdr:y>
    </cdr:from>
    <cdr:to>
      <cdr:x>0.62132</cdr:x>
      <cdr:y>0.84982</cdr:y>
    </cdr:to>
    <cdr:cxnSp macro="">
      <cdr:nvCxnSpPr>
        <cdr:cNvPr id="7" name="Straight Connector 6">
          <a:extLst xmlns:a="http://schemas.openxmlformats.org/drawingml/2006/main">
            <a:ext uri="{FF2B5EF4-FFF2-40B4-BE49-F238E27FC236}">
              <a16:creationId xmlns:a16="http://schemas.microsoft.com/office/drawing/2014/main" id="{748B4C9E-9DB6-306B-21E8-DF8AAB76D55F}"/>
            </a:ext>
          </a:extLst>
        </cdr:cNvPr>
        <cdr:cNvCxnSpPr/>
      </cdr:nvCxnSpPr>
      <cdr:spPr>
        <a:xfrm xmlns:a="http://schemas.openxmlformats.org/drawingml/2006/main">
          <a:off x="2845532" y="38100"/>
          <a:ext cx="0" cy="2681654"/>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0.60532</cdr:x>
      <cdr:y>0</cdr:y>
    </cdr:from>
    <cdr:to>
      <cdr:x>0.8261</cdr:x>
      <cdr:y>0.06258</cdr:y>
    </cdr:to>
    <cdr:sp macro="" textlink="">
      <cdr:nvSpPr>
        <cdr:cNvPr id="9" name="TextBox 8">
          <a:extLst xmlns:a="http://schemas.openxmlformats.org/drawingml/2006/main">
            <a:ext uri="{FF2B5EF4-FFF2-40B4-BE49-F238E27FC236}">
              <a16:creationId xmlns:a16="http://schemas.microsoft.com/office/drawing/2014/main" id="{7BC45CE2-16AC-07BC-0D32-CCBFEBE4F1AB}"/>
            </a:ext>
          </a:extLst>
        </cdr:cNvPr>
        <cdr:cNvSpPr txBox="1"/>
      </cdr:nvSpPr>
      <cdr:spPr>
        <a:xfrm xmlns:a="http://schemas.openxmlformats.org/drawingml/2006/main">
          <a:off x="2772264" y="0"/>
          <a:ext cx="1011116" cy="2002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Arial" panose="020B0604020202020204" pitchFamily="34" charset="0"/>
              <a:cs typeface="Arial" panose="020B0604020202020204" pitchFamily="34" charset="0"/>
            </a:rPr>
            <a:t>Average 2010</a:t>
          </a:r>
          <a:r>
            <a:rPr lang="en-US" sz="1000"/>
            <a:t>–</a:t>
          </a:r>
          <a:r>
            <a:rPr lang="en-US" sz="1000">
              <a:solidFill>
                <a:sysClr val="windowText" lastClr="000000"/>
              </a:solidFill>
              <a:latin typeface="Arial" panose="020B0604020202020204" pitchFamily="34" charset="0"/>
              <a:cs typeface="Arial" panose="020B0604020202020204" pitchFamily="34" charset="0"/>
            </a:rPr>
            <a:t>19</a:t>
          </a:r>
        </a:p>
      </cdr:txBody>
    </cdr:sp>
  </cdr:relSizeAnchor>
</c:userShapes>
</file>

<file path=xl/drawings/drawing26.xml><?xml version="1.0" encoding="utf-8"?>
<xdr:wsDr xmlns:xdr="http://schemas.openxmlformats.org/drawingml/2006/spreadsheetDrawing" xmlns:a="http://schemas.openxmlformats.org/drawingml/2006/main">
  <xdr:twoCellAnchor>
    <xdr:from>
      <xdr:col>10</xdr:col>
      <xdr:colOff>533400</xdr:colOff>
      <xdr:row>340</xdr:row>
      <xdr:rowOff>66674</xdr:rowOff>
    </xdr:from>
    <xdr:to>
      <xdr:col>21</xdr:col>
      <xdr:colOff>114300</xdr:colOff>
      <xdr:row>364</xdr:row>
      <xdr:rowOff>123825</xdr:rowOff>
    </xdr:to>
    <xdr:graphicFrame macro="">
      <xdr:nvGraphicFramePr>
        <xdr:cNvPr id="2" name="Chart 1">
          <a:extLst>
            <a:ext uri="{FF2B5EF4-FFF2-40B4-BE49-F238E27FC236}">
              <a16:creationId xmlns:a16="http://schemas.microsoft.com/office/drawing/2014/main" id="{8DE56200-3CBD-4564-9604-06CF22B6E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381000</xdr:colOff>
      <xdr:row>2</xdr:row>
      <xdr:rowOff>133350</xdr:rowOff>
    </xdr:from>
    <xdr:to>
      <xdr:col>39</xdr:col>
      <xdr:colOff>136072</xdr:colOff>
      <xdr:row>46</xdr:row>
      <xdr:rowOff>38100</xdr:rowOff>
    </xdr:to>
    <xdr:graphicFrame macro="">
      <xdr:nvGraphicFramePr>
        <xdr:cNvPr id="3" name="Chart 2">
          <a:extLst>
            <a:ext uri="{FF2B5EF4-FFF2-40B4-BE49-F238E27FC236}">
              <a16:creationId xmlns:a16="http://schemas.microsoft.com/office/drawing/2014/main" id="{7C79CC85-7487-4CAC-BC81-4FA683B75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0.92342</cdr:x>
      <cdr:y>0.81229</cdr:y>
    </cdr:from>
    <cdr:to>
      <cdr:x>0.99073</cdr:x>
      <cdr:y>0.98544</cdr:y>
    </cdr:to>
    <cdr:sp macro="" textlink="">
      <cdr:nvSpPr>
        <cdr:cNvPr id="2" name="TextBox 4">
          <a:extLst xmlns:a="http://schemas.openxmlformats.org/drawingml/2006/main">
            <a:ext uri="{FF2B5EF4-FFF2-40B4-BE49-F238E27FC236}">
              <a16:creationId xmlns:a16="http://schemas.microsoft.com/office/drawing/2014/main" id="{9258E976-FB5B-4009-AAA1-30A347BC124F}"/>
            </a:ext>
          </a:extLst>
        </cdr:cNvPr>
        <cdr:cNvSpPr txBox="1"/>
      </cdr:nvSpPr>
      <cdr:spPr>
        <a:xfrm xmlns:a="http://schemas.openxmlformats.org/drawingml/2006/main" rot="16200000">
          <a:off x="8984109" y="5856034"/>
          <a:ext cx="1192960" cy="6737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a:latin typeface="Segoe UI" panose="020B0502040204020203" pitchFamily="34" charset="0"/>
              <a:cs typeface="Segoe UI" panose="020B0502040204020203" pitchFamily="34" charset="0"/>
            </a:rPr>
            <a:t>25:M4</a:t>
          </a:r>
        </a:p>
        <a:p xmlns:a="http://schemas.openxmlformats.org/drawingml/2006/main">
          <a:endParaRPr lang="en-US" sz="2400">
            <a:latin typeface="Segoe UI" panose="020B0502040204020203" pitchFamily="34" charset="0"/>
            <a:cs typeface="Segoe UI" panose="020B0502040204020203"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33</xdr:col>
      <xdr:colOff>2000250</xdr:colOff>
      <xdr:row>4</xdr:row>
      <xdr:rowOff>0</xdr:rowOff>
    </xdr:from>
    <xdr:to>
      <xdr:col>34</xdr:col>
      <xdr:colOff>5292</xdr:colOff>
      <xdr:row>5</xdr:row>
      <xdr:rowOff>57149</xdr:rowOff>
    </xdr:to>
    <xdr:sp macro="" textlink="">
      <xdr:nvSpPr>
        <xdr:cNvPr id="2" name="Text Box 1">
          <a:extLst>
            <a:ext uri="{FF2B5EF4-FFF2-40B4-BE49-F238E27FC236}">
              <a16:creationId xmlns:a16="http://schemas.microsoft.com/office/drawing/2014/main" id="{66D82C42-5208-4443-B342-3165464B17FA}"/>
            </a:ext>
          </a:extLst>
        </xdr:cNvPr>
        <xdr:cNvSpPr txBox="1">
          <a:spLocks noChangeArrowheads="1"/>
        </xdr:cNvSpPr>
      </xdr:nvSpPr>
      <xdr:spPr bwMode="auto">
        <a:xfrm>
          <a:off x="18173700" y="13935075"/>
          <a:ext cx="5292" cy="219075"/>
        </a:xfrm>
        <a:prstGeom prst="rect">
          <a:avLst/>
        </a:prstGeom>
        <a:noFill/>
        <a:ln w="9525">
          <a:noFill/>
          <a:miter lim="800000"/>
          <a:headEnd/>
          <a:tailEnd/>
        </a:ln>
      </xdr:spPr>
    </xdr:sp>
    <xdr:clientData/>
  </xdr:twoCellAnchor>
  <xdr:twoCellAnchor editAs="oneCell">
    <xdr:from>
      <xdr:col>33</xdr:col>
      <xdr:colOff>2000250</xdr:colOff>
      <xdr:row>4</xdr:row>
      <xdr:rowOff>0</xdr:rowOff>
    </xdr:from>
    <xdr:to>
      <xdr:col>34</xdr:col>
      <xdr:colOff>5292</xdr:colOff>
      <xdr:row>5</xdr:row>
      <xdr:rowOff>57149</xdr:rowOff>
    </xdr:to>
    <xdr:sp macro="" textlink="">
      <xdr:nvSpPr>
        <xdr:cNvPr id="3" name="Text Box 1">
          <a:extLst>
            <a:ext uri="{FF2B5EF4-FFF2-40B4-BE49-F238E27FC236}">
              <a16:creationId xmlns:a16="http://schemas.microsoft.com/office/drawing/2014/main" id="{69CCA025-1DBD-4221-98E7-B1DCA7748FC4}"/>
            </a:ext>
          </a:extLst>
        </xdr:cNvPr>
        <xdr:cNvSpPr txBox="1">
          <a:spLocks noChangeArrowheads="1"/>
        </xdr:cNvSpPr>
      </xdr:nvSpPr>
      <xdr:spPr bwMode="auto">
        <a:xfrm>
          <a:off x="18173700" y="13935075"/>
          <a:ext cx="5292" cy="219075"/>
        </a:xfrm>
        <a:prstGeom prst="rect">
          <a:avLst/>
        </a:prstGeom>
        <a:noFill/>
        <a:ln w="9525">
          <a:noFill/>
          <a:miter lim="800000"/>
          <a:headEnd/>
          <a:tailEnd/>
        </a:ln>
      </xdr:spPr>
    </xdr:sp>
    <xdr:clientData/>
  </xdr:twoCellAnchor>
  <xdr:twoCellAnchor editAs="oneCell">
    <xdr:from>
      <xdr:col>33</xdr:col>
      <xdr:colOff>2000250</xdr:colOff>
      <xdr:row>4</xdr:row>
      <xdr:rowOff>0</xdr:rowOff>
    </xdr:from>
    <xdr:to>
      <xdr:col>34</xdr:col>
      <xdr:colOff>5292</xdr:colOff>
      <xdr:row>5</xdr:row>
      <xdr:rowOff>57149</xdr:rowOff>
    </xdr:to>
    <xdr:sp macro="" textlink="">
      <xdr:nvSpPr>
        <xdr:cNvPr id="4" name="Text Box 1">
          <a:extLst>
            <a:ext uri="{FF2B5EF4-FFF2-40B4-BE49-F238E27FC236}">
              <a16:creationId xmlns:a16="http://schemas.microsoft.com/office/drawing/2014/main" id="{69683C4D-086E-4A9B-9A3E-7F9F3033D515}"/>
            </a:ext>
          </a:extLst>
        </xdr:cNvPr>
        <xdr:cNvSpPr txBox="1">
          <a:spLocks noChangeArrowheads="1"/>
        </xdr:cNvSpPr>
      </xdr:nvSpPr>
      <xdr:spPr bwMode="auto">
        <a:xfrm>
          <a:off x="18173700" y="14097000"/>
          <a:ext cx="5292" cy="219075"/>
        </a:xfrm>
        <a:prstGeom prst="rect">
          <a:avLst/>
        </a:prstGeom>
        <a:noFill/>
        <a:ln w="9525">
          <a:noFill/>
          <a:miter lim="800000"/>
          <a:headEnd/>
          <a:tailEnd/>
        </a:ln>
      </xdr:spPr>
    </xdr:sp>
    <xdr:clientData/>
  </xdr:twoCellAnchor>
  <xdr:twoCellAnchor editAs="oneCell">
    <xdr:from>
      <xdr:col>33</xdr:col>
      <xdr:colOff>2000250</xdr:colOff>
      <xdr:row>4</xdr:row>
      <xdr:rowOff>0</xdr:rowOff>
    </xdr:from>
    <xdr:to>
      <xdr:col>34</xdr:col>
      <xdr:colOff>5292</xdr:colOff>
      <xdr:row>5</xdr:row>
      <xdr:rowOff>57149</xdr:rowOff>
    </xdr:to>
    <xdr:sp macro="" textlink="">
      <xdr:nvSpPr>
        <xdr:cNvPr id="5" name="Text Box 1">
          <a:extLst>
            <a:ext uri="{FF2B5EF4-FFF2-40B4-BE49-F238E27FC236}">
              <a16:creationId xmlns:a16="http://schemas.microsoft.com/office/drawing/2014/main" id="{693386C2-9533-467A-9725-B505FA547CA4}"/>
            </a:ext>
          </a:extLst>
        </xdr:cNvPr>
        <xdr:cNvSpPr txBox="1">
          <a:spLocks noChangeArrowheads="1"/>
        </xdr:cNvSpPr>
      </xdr:nvSpPr>
      <xdr:spPr bwMode="auto">
        <a:xfrm>
          <a:off x="18173700" y="14097000"/>
          <a:ext cx="5292" cy="219075"/>
        </a:xfrm>
        <a:prstGeom prst="rect">
          <a:avLst/>
        </a:prstGeom>
        <a:noFill/>
        <a:ln w="9525">
          <a:noFill/>
          <a:miter lim="800000"/>
          <a:headEnd/>
          <a:tailEnd/>
        </a:ln>
      </xdr:spPr>
    </xdr:sp>
    <xdr:clientData/>
  </xdr:twoCellAnchor>
  <xdr:twoCellAnchor>
    <xdr:from>
      <xdr:col>5</xdr:col>
      <xdr:colOff>0</xdr:colOff>
      <xdr:row>12</xdr:row>
      <xdr:rowOff>0</xdr:rowOff>
    </xdr:from>
    <xdr:to>
      <xdr:col>13</xdr:col>
      <xdr:colOff>487023</xdr:colOff>
      <xdr:row>34</xdr:row>
      <xdr:rowOff>137135</xdr:rowOff>
    </xdr:to>
    <xdr:graphicFrame macro="">
      <xdr:nvGraphicFramePr>
        <xdr:cNvPr id="7" name="Chart 6">
          <a:extLst>
            <a:ext uri="{FF2B5EF4-FFF2-40B4-BE49-F238E27FC236}">
              <a16:creationId xmlns:a16="http://schemas.microsoft.com/office/drawing/2014/main" id="{4CABAB2F-E4A1-4BB3-BDE7-6CC3166D3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0.74963</cdr:x>
      <cdr:y>0.01469</cdr:y>
    </cdr:from>
    <cdr:to>
      <cdr:x>0.97556</cdr:x>
      <cdr:y>0.86267</cdr:y>
    </cdr:to>
    <cdr:sp macro="" textlink="">
      <cdr:nvSpPr>
        <cdr:cNvPr id="2" name="Rectangle 1">
          <a:extLst xmlns:a="http://schemas.openxmlformats.org/drawingml/2006/main">
            <a:ext uri="{FF2B5EF4-FFF2-40B4-BE49-F238E27FC236}">
              <a16:creationId xmlns:a16="http://schemas.microsoft.com/office/drawing/2014/main" id="{4EB205AC-2D58-488E-8310-5246B246A722}"/>
            </a:ext>
          </a:extLst>
        </cdr:cNvPr>
        <cdr:cNvSpPr/>
      </cdr:nvSpPr>
      <cdr:spPr>
        <a:xfrm xmlns:a="http://schemas.openxmlformats.org/drawingml/2006/main">
          <a:off x="4092387" y="54612"/>
          <a:ext cx="1233435" cy="3152232"/>
        </a:xfrm>
        <a:prstGeom xmlns:a="http://schemas.openxmlformats.org/drawingml/2006/main" prst="rect">
          <a:avLst/>
        </a:prstGeom>
        <a:solidFill xmlns:a="http://schemas.openxmlformats.org/drawingml/2006/main">
          <a:schemeClr val="bg1">
            <a:lumMod val="50000"/>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solidFill>
                <a:sysClr val="windowText" lastClr="000000"/>
              </a:solidFill>
              <a:latin typeface="Arial" panose="020B0604020202020204" pitchFamily="34" charset="0"/>
              <a:cs typeface="Arial" panose="020B0604020202020204" pitchFamily="34" charset="0"/>
            </a:rPr>
            <a:t>Projection</a:t>
          </a:r>
        </a:p>
      </cdr:txBody>
    </cdr:sp>
  </cdr:relSizeAnchor>
</c:userShapes>
</file>

<file path=xl/drawings/drawing3.xml><?xml version="1.0" encoding="utf-8"?>
<xdr:wsDr xmlns:xdr="http://schemas.openxmlformats.org/drawingml/2006/spreadsheetDrawing" xmlns:a="http://schemas.openxmlformats.org/drawingml/2006/main">
  <xdr:absoluteAnchor>
    <xdr:pos x="3265715" y="940129"/>
    <xdr:ext cx="9760857" cy="5869214"/>
    <xdr:graphicFrame macro="">
      <xdr:nvGraphicFramePr>
        <xdr:cNvPr id="2" name="shape">
          <a:extLst>
            <a:ext uri="{FF2B5EF4-FFF2-40B4-BE49-F238E27FC236}">
              <a16:creationId xmlns:a16="http://schemas.microsoft.com/office/drawing/2014/main" id="{A462DB90-DB9C-4610-BB87-2D7C2815B4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6</xdr:col>
      <xdr:colOff>14221</xdr:colOff>
      <xdr:row>13</xdr:row>
      <xdr:rowOff>77024</xdr:rowOff>
    </xdr:from>
    <xdr:to>
      <xdr:col>14</xdr:col>
      <xdr:colOff>634067</xdr:colOff>
      <xdr:row>36</xdr:row>
      <xdr:rowOff>180758</xdr:rowOff>
    </xdr:to>
    <xdr:graphicFrame macro="">
      <xdr:nvGraphicFramePr>
        <xdr:cNvPr id="3" name="Chart 2">
          <a:extLst>
            <a:ext uri="{FF2B5EF4-FFF2-40B4-BE49-F238E27FC236}">
              <a16:creationId xmlns:a16="http://schemas.microsoft.com/office/drawing/2014/main" id="{6A768073-FDB4-42F8-8C37-FA69198B7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0.74632</cdr:x>
      <cdr:y>0.00389</cdr:y>
    </cdr:from>
    <cdr:to>
      <cdr:x>0.97646</cdr:x>
      <cdr:y>0.86786</cdr:y>
    </cdr:to>
    <cdr:sp macro="" textlink="">
      <cdr:nvSpPr>
        <cdr:cNvPr id="2" name="Rectangle 1">
          <a:extLst xmlns:a="http://schemas.openxmlformats.org/drawingml/2006/main">
            <a:ext uri="{FF2B5EF4-FFF2-40B4-BE49-F238E27FC236}">
              <a16:creationId xmlns:a16="http://schemas.microsoft.com/office/drawing/2014/main" id="{C1433D38-CB11-0311-C14B-24697A247661}"/>
            </a:ext>
          </a:extLst>
        </cdr:cNvPr>
        <cdr:cNvSpPr/>
      </cdr:nvSpPr>
      <cdr:spPr>
        <a:xfrm xmlns:a="http://schemas.openxmlformats.org/drawingml/2006/main">
          <a:off x="4044431" y="14224"/>
          <a:ext cx="1247167" cy="3160058"/>
        </a:xfrm>
        <a:prstGeom xmlns:a="http://schemas.openxmlformats.org/drawingml/2006/main" prst="rect">
          <a:avLst/>
        </a:prstGeom>
        <a:solidFill xmlns:a="http://schemas.openxmlformats.org/drawingml/2006/main">
          <a:schemeClr val="bg1">
            <a:lumMod val="50000"/>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solidFill>
                <a:sysClr val="windowText" lastClr="000000"/>
              </a:solidFill>
              <a:latin typeface="Arial" panose="020B0604020202020204" pitchFamily="34" charset="0"/>
              <a:cs typeface="Arial" panose="020B0604020202020204" pitchFamily="34" charset="0"/>
            </a:rPr>
            <a:t>Projection</a:t>
          </a:r>
        </a:p>
      </cdr:txBody>
    </cdr:sp>
  </cdr:relSizeAnchor>
</c:userShapes>
</file>

<file path=xl/drawings/drawing32.xml><?xml version="1.0" encoding="utf-8"?>
<xdr:wsDr xmlns:xdr="http://schemas.openxmlformats.org/drawingml/2006/spreadsheetDrawing" xmlns:a="http://schemas.openxmlformats.org/drawingml/2006/main">
  <xdr:twoCellAnchor>
    <xdr:from>
      <xdr:col>16</xdr:col>
      <xdr:colOff>324554</xdr:colOff>
      <xdr:row>7</xdr:row>
      <xdr:rowOff>10079</xdr:rowOff>
    </xdr:from>
    <xdr:to>
      <xdr:col>26</xdr:col>
      <xdr:colOff>602139</xdr:colOff>
      <xdr:row>26</xdr:row>
      <xdr:rowOff>48179</xdr:rowOff>
    </xdr:to>
    <xdr:graphicFrame macro="">
      <xdr:nvGraphicFramePr>
        <xdr:cNvPr id="2" name="Chart 4">
          <a:extLst>
            <a:ext uri="{FF2B5EF4-FFF2-40B4-BE49-F238E27FC236}">
              <a16:creationId xmlns:a16="http://schemas.microsoft.com/office/drawing/2014/main" id="{DFA52457-7391-483F-B2AB-6936F5FF4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0.43903</cdr:x>
      <cdr:y>0.01233</cdr:y>
    </cdr:from>
    <cdr:to>
      <cdr:x>0.43903</cdr:x>
      <cdr:y>0.83185</cdr:y>
    </cdr:to>
    <cdr:cxnSp macro="">
      <cdr:nvCxnSpPr>
        <cdr:cNvPr id="3" name="Straight Connector 2">
          <a:extLst xmlns:a="http://schemas.openxmlformats.org/drawingml/2006/main">
            <a:ext uri="{FF2B5EF4-FFF2-40B4-BE49-F238E27FC236}">
              <a16:creationId xmlns:a16="http://schemas.microsoft.com/office/drawing/2014/main" id="{2CBA1447-8D7D-D796-5825-8925F03DC86C}"/>
            </a:ext>
          </a:extLst>
        </cdr:cNvPr>
        <cdr:cNvCxnSpPr/>
      </cdr:nvCxnSpPr>
      <cdr:spPr>
        <a:xfrm xmlns:a="http://schemas.openxmlformats.org/drawingml/2006/main">
          <a:off x="2802477" y="43961"/>
          <a:ext cx="0" cy="2921418"/>
        </a:xfrm>
        <a:prstGeom xmlns:a="http://schemas.openxmlformats.org/drawingml/2006/main" prst="line">
          <a:avLst/>
        </a:prstGeom>
        <a:ln xmlns:a="http://schemas.openxmlformats.org/drawingml/2006/main" w="19050">
          <a:solidFill>
            <a:srgbClr val="7030A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0.10206</cdr:x>
      <cdr:y>0.3781</cdr:y>
    </cdr:from>
    <cdr:to>
      <cdr:x>0.28432</cdr:x>
      <cdr:y>0.60179</cdr:y>
    </cdr:to>
    <cdr:sp macro="" textlink="">
      <cdr:nvSpPr>
        <cdr:cNvPr id="12" name="TextBox 11">
          <a:extLst xmlns:a="http://schemas.openxmlformats.org/drawingml/2006/main">
            <a:ext uri="{FF2B5EF4-FFF2-40B4-BE49-F238E27FC236}">
              <a16:creationId xmlns:a16="http://schemas.microsoft.com/office/drawing/2014/main" id="{05CBD3B7-6617-CDC8-0764-91ADB991D66A}"/>
            </a:ext>
          </a:extLst>
        </cdr:cNvPr>
        <cdr:cNvSpPr txBox="1"/>
      </cdr:nvSpPr>
      <cdr:spPr>
        <a:xfrm xmlns:a="http://schemas.openxmlformats.org/drawingml/2006/main">
          <a:off x="651479" y="1347844"/>
          <a:ext cx="1163429" cy="7974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5th percentile</a:t>
          </a:r>
        </a:p>
      </cdr:txBody>
    </cdr:sp>
  </cdr:relSizeAnchor>
  <cdr:relSizeAnchor xmlns:cdr="http://schemas.openxmlformats.org/drawingml/2006/chartDrawing">
    <cdr:from>
      <cdr:x>0.67692</cdr:x>
      <cdr:y>0.00822</cdr:y>
    </cdr:from>
    <cdr:to>
      <cdr:x>0.67692</cdr:x>
      <cdr:y>0.83187</cdr:y>
    </cdr:to>
    <cdr:cxnSp macro="">
      <cdr:nvCxnSpPr>
        <cdr:cNvPr id="14" name="Straight Connector 13">
          <a:extLst xmlns:a="http://schemas.openxmlformats.org/drawingml/2006/main">
            <a:ext uri="{FF2B5EF4-FFF2-40B4-BE49-F238E27FC236}">
              <a16:creationId xmlns:a16="http://schemas.microsoft.com/office/drawing/2014/main" id="{6C9ECEC9-E352-B64A-1A16-4A3718ACE45A}"/>
            </a:ext>
          </a:extLst>
        </cdr:cNvPr>
        <cdr:cNvCxnSpPr/>
      </cdr:nvCxnSpPr>
      <cdr:spPr>
        <a:xfrm xmlns:a="http://schemas.openxmlformats.org/drawingml/2006/main">
          <a:off x="4321033" y="29307"/>
          <a:ext cx="0" cy="2936141"/>
        </a:xfrm>
        <a:prstGeom xmlns:a="http://schemas.openxmlformats.org/drawingml/2006/main" prst="line">
          <a:avLst/>
        </a:prstGeom>
        <a:ln xmlns:a="http://schemas.openxmlformats.org/drawingml/2006/main" w="19050">
          <a:solidFill>
            <a:srgbClr val="7030A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0.67924</cdr:x>
      <cdr:y>0.42195</cdr:y>
    </cdr:from>
    <cdr:to>
      <cdr:x>0.94393</cdr:x>
      <cdr:y>0.69326</cdr:y>
    </cdr:to>
    <cdr:grpSp>
      <cdr:nvGrpSpPr>
        <cdr:cNvPr id="22" name="Group 21">
          <a:extLst xmlns:a="http://schemas.openxmlformats.org/drawingml/2006/main">
            <a:ext uri="{FF2B5EF4-FFF2-40B4-BE49-F238E27FC236}">
              <a16:creationId xmlns:a16="http://schemas.microsoft.com/office/drawing/2014/main" id="{411C4949-7025-D937-7242-1278DA0F6DE9}"/>
            </a:ext>
          </a:extLst>
        </cdr:cNvPr>
        <cdr:cNvGrpSpPr/>
      </cdr:nvGrpSpPr>
      <cdr:grpSpPr>
        <a:xfrm xmlns:a="http://schemas.openxmlformats.org/drawingml/2006/main">
          <a:off x="4363989" y="1504822"/>
          <a:ext cx="1700584" cy="967586"/>
          <a:chOff x="4301986" y="1785151"/>
          <a:chExt cx="1367303" cy="758072"/>
        </a:xfrm>
      </cdr:grpSpPr>
      <cdr:sp macro="" textlink="">
        <cdr:nvSpPr>
          <cdr:cNvPr id="13" name="TextBox 12">
            <a:extLst xmlns:a="http://schemas.openxmlformats.org/drawingml/2006/main">
              <a:ext uri="{FF2B5EF4-FFF2-40B4-BE49-F238E27FC236}">
                <a16:creationId xmlns:a16="http://schemas.microsoft.com/office/drawing/2014/main" id="{F472EAFB-34A7-11B6-ADAF-5FB538BFE7D3}"/>
              </a:ext>
            </a:extLst>
          </cdr:cNvPr>
          <cdr:cNvSpPr txBox="1"/>
        </cdr:nvSpPr>
        <cdr:spPr>
          <a:xfrm xmlns:a="http://schemas.openxmlformats.org/drawingml/2006/main">
            <a:off x="4301986" y="1785151"/>
            <a:ext cx="1367303" cy="75807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95th percentile </a:t>
            </a:r>
          </a:p>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 116.6</a:t>
            </a:r>
          </a:p>
        </cdr:txBody>
      </cdr:sp>
      <cdr:cxnSp macro="">
        <cdr:nvCxnSpPr>
          <cdr:cNvPr id="15" name="Straight Arrow Connector 14">
            <a:extLst xmlns:a="http://schemas.openxmlformats.org/drawingml/2006/main">
              <a:ext uri="{FF2B5EF4-FFF2-40B4-BE49-F238E27FC236}">
                <a16:creationId xmlns:a16="http://schemas.microsoft.com/office/drawing/2014/main" id="{E2E522AC-93D1-A657-AAEF-0912CACCA1DD}"/>
              </a:ext>
            </a:extLst>
          </cdr:cNvPr>
          <cdr:cNvCxnSpPr/>
        </cdr:nvCxnSpPr>
        <cdr:spPr>
          <a:xfrm xmlns:a="http://schemas.openxmlformats.org/drawingml/2006/main" flipH="1">
            <a:off x="4386295" y="2331976"/>
            <a:ext cx="188122" cy="178412"/>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dr:relSizeAnchor xmlns:cdr="http://schemas.openxmlformats.org/drawingml/2006/chartDrawing">
    <cdr:from>
      <cdr:x>0.4519</cdr:x>
      <cdr:y>0.02342</cdr:y>
    </cdr:from>
    <cdr:to>
      <cdr:x>0.65621</cdr:x>
      <cdr:y>0.21915</cdr:y>
    </cdr:to>
    <cdr:grpSp>
      <cdr:nvGrpSpPr>
        <cdr:cNvPr id="7" name="Group 6">
          <a:extLst xmlns:a="http://schemas.openxmlformats.org/drawingml/2006/main">
            <a:ext uri="{FF2B5EF4-FFF2-40B4-BE49-F238E27FC236}">
              <a16:creationId xmlns:a16="http://schemas.microsoft.com/office/drawing/2014/main" id="{AA07F312-63B6-0C3C-92A1-A648F9FAC872}"/>
            </a:ext>
          </a:extLst>
        </cdr:cNvPr>
        <cdr:cNvGrpSpPr/>
      </cdr:nvGrpSpPr>
      <cdr:grpSpPr>
        <a:xfrm xmlns:a="http://schemas.openxmlformats.org/drawingml/2006/main">
          <a:off x="2903373" y="83524"/>
          <a:ext cx="1312653" cy="698042"/>
          <a:chOff x="2872554" y="109134"/>
          <a:chExt cx="996553" cy="543512"/>
        </a:xfrm>
      </cdr:grpSpPr>
      <cdr:sp macro="" textlink="">
        <cdr:nvSpPr>
          <cdr:cNvPr id="2" name="TextBox 1">
            <a:extLst xmlns:a="http://schemas.openxmlformats.org/drawingml/2006/main">
              <a:ext uri="{FF2B5EF4-FFF2-40B4-BE49-F238E27FC236}">
                <a16:creationId xmlns:a16="http://schemas.microsoft.com/office/drawing/2014/main" id="{05FF2CBC-F4B4-FC06-62F9-6F592B3142E1}"/>
              </a:ext>
            </a:extLst>
          </cdr:cNvPr>
          <cdr:cNvSpPr txBox="1"/>
        </cdr:nvSpPr>
        <cdr:spPr>
          <a:xfrm xmlns:a="http://schemas.openxmlformats.org/drawingml/2006/main">
            <a:off x="2872554" y="109134"/>
            <a:ext cx="996553" cy="5435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Median </a:t>
            </a:r>
          </a:p>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 97.5</a:t>
            </a:r>
          </a:p>
        </cdr:txBody>
      </cdr:sp>
      <cdr:cxnSp macro="">
        <cdr:nvCxnSpPr>
          <cdr:cNvPr id="17" name="Straight Arrow Connector 16">
            <a:extLst xmlns:a="http://schemas.openxmlformats.org/drawingml/2006/main">
              <a:ext uri="{FF2B5EF4-FFF2-40B4-BE49-F238E27FC236}">
                <a16:creationId xmlns:a16="http://schemas.microsoft.com/office/drawing/2014/main" id="{C0E06C13-B7EA-A1EF-CBAA-AEC9E291848B}"/>
              </a:ext>
            </a:extLst>
          </cdr:cNvPr>
          <cdr:cNvCxnSpPr/>
        </cdr:nvCxnSpPr>
        <cdr:spPr>
          <a:xfrm xmlns:a="http://schemas.openxmlformats.org/drawingml/2006/main" flipH="1">
            <a:off x="2916300" y="410506"/>
            <a:ext cx="171414" cy="135450"/>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dr:relSizeAnchor xmlns:cdr="http://schemas.openxmlformats.org/drawingml/2006/chartDrawing">
    <cdr:from>
      <cdr:x>0.42811</cdr:x>
      <cdr:y>0.71644</cdr:y>
    </cdr:from>
    <cdr:to>
      <cdr:x>0.68823</cdr:x>
      <cdr:y>0.8271</cdr:y>
    </cdr:to>
    <cdr:grpSp>
      <cdr:nvGrpSpPr>
        <cdr:cNvPr id="11" name="Group 10">
          <a:extLst xmlns:a="http://schemas.openxmlformats.org/drawingml/2006/main">
            <a:ext uri="{FF2B5EF4-FFF2-40B4-BE49-F238E27FC236}">
              <a16:creationId xmlns:a16="http://schemas.microsoft.com/office/drawing/2014/main" id="{6FCBA223-A8A9-2B82-08B2-DC085C6ACF19}"/>
            </a:ext>
          </a:extLst>
        </cdr:cNvPr>
        <cdr:cNvGrpSpPr/>
      </cdr:nvGrpSpPr>
      <cdr:grpSpPr>
        <a:xfrm xmlns:a="http://schemas.openxmlformats.org/drawingml/2006/main">
          <a:off x="2750526" y="2555077"/>
          <a:ext cx="1671222" cy="394652"/>
          <a:chOff x="2665698" y="2497653"/>
          <a:chExt cx="1672056" cy="393310"/>
        </a:xfrm>
      </cdr:grpSpPr>
      <cdr:sp macro="" textlink="">
        <cdr:nvSpPr>
          <cdr:cNvPr id="4" name="Right Brace 3">
            <a:extLst xmlns:a="http://schemas.openxmlformats.org/drawingml/2006/main">
              <a:ext uri="{FF2B5EF4-FFF2-40B4-BE49-F238E27FC236}">
                <a16:creationId xmlns:a16="http://schemas.microsoft.com/office/drawing/2014/main" id="{D8F5AC9F-F02B-6864-B136-EE446B86E5E6}"/>
              </a:ext>
            </a:extLst>
          </cdr:cNvPr>
          <cdr:cNvSpPr/>
        </cdr:nvSpPr>
        <cdr:spPr>
          <a:xfrm xmlns:a="http://schemas.openxmlformats.org/drawingml/2006/main" rot="16200000">
            <a:off x="3408079" y="2051596"/>
            <a:ext cx="170881" cy="1507854"/>
          </a:xfrm>
          <a:prstGeom xmlns:a="http://schemas.openxmlformats.org/drawingml/2006/main" prst="rightBrace">
            <a:avLst>
              <a:gd name="adj1" fmla="val 8333"/>
              <a:gd name="adj2" fmla="val 50000"/>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sz="1600"/>
          </a:p>
        </cdr:txBody>
      </cdr:sp>
      <cdr:sp macro="" textlink="">
        <cdr:nvSpPr>
          <cdr:cNvPr id="5" name="TextBox 4">
            <a:extLst xmlns:a="http://schemas.openxmlformats.org/drawingml/2006/main">
              <a:ext uri="{FF2B5EF4-FFF2-40B4-BE49-F238E27FC236}">
                <a16:creationId xmlns:a16="http://schemas.microsoft.com/office/drawing/2014/main" id="{50CFA8BB-A11C-795B-12BF-63F5FBF19083}"/>
              </a:ext>
            </a:extLst>
          </cdr:cNvPr>
          <cdr:cNvSpPr txBox="1"/>
        </cdr:nvSpPr>
        <cdr:spPr>
          <a:xfrm xmlns:a="http://schemas.openxmlformats.org/drawingml/2006/main">
            <a:off x="2665698" y="2497653"/>
            <a:ext cx="1672056" cy="26450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600" b="0">
                <a:solidFill>
                  <a:sysClr val="windowText" lastClr="000000"/>
                </a:solidFill>
                <a:latin typeface="Arial" panose="020B0604020202020204" pitchFamily="34" charset="0"/>
                <a:cs typeface="Arial" panose="020B0604020202020204" pitchFamily="34" charset="0"/>
              </a:rPr>
              <a:t>20 percentage points</a:t>
            </a:r>
          </a:p>
        </cdr:txBody>
      </cdr:sp>
    </cdr:grpSp>
  </cdr:relSizeAnchor>
  <cdr:relSizeAnchor xmlns:cdr="http://schemas.openxmlformats.org/drawingml/2006/chartDrawing">
    <cdr:from>
      <cdr:x>0.21954</cdr:x>
      <cdr:y>0.57664</cdr:y>
    </cdr:from>
    <cdr:to>
      <cdr:x>0.24708</cdr:x>
      <cdr:y>0.61464</cdr:y>
    </cdr:to>
    <cdr:cxnSp macro="">
      <cdr:nvCxnSpPr>
        <cdr:cNvPr id="16" name="Straight Arrow Connector 15">
          <a:extLst xmlns:a="http://schemas.openxmlformats.org/drawingml/2006/main">
            <a:ext uri="{FF2B5EF4-FFF2-40B4-BE49-F238E27FC236}">
              <a16:creationId xmlns:a16="http://schemas.microsoft.com/office/drawing/2014/main" id="{EE91B802-9093-FBEC-A1A3-8F7151CB8C40}"/>
            </a:ext>
          </a:extLst>
        </cdr:cNvPr>
        <cdr:cNvCxnSpPr/>
      </cdr:nvCxnSpPr>
      <cdr:spPr>
        <a:xfrm xmlns:a="http://schemas.openxmlformats.org/drawingml/2006/main">
          <a:off x="1401420" y="2055600"/>
          <a:ext cx="175797" cy="135462"/>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absoluteAnchor>
    <xdr:pos x="9661524" y="1346200"/>
    <xdr:ext cx="11069357" cy="6283158"/>
    <xdr:graphicFrame macro="">
      <xdr:nvGraphicFramePr>
        <xdr:cNvPr id="2" name="Chart 1">
          <a:extLst>
            <a:ext uri="{FF2B5EF4-FFF2-40B4-BE49-F238E27FC236}">
              <a16:creationId xmlns:a16="http://schemas.microsoft.com/office/drawing/2014/main" id="{2DA75424-546F-4BED-9354-FD5141F5BA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0.65728</cdr:x>
      <cdr:y>0.93236</cdr:y>
    </cdr:from>
    <cdr:to>
      <cdr:x>0.87568</cdr:x>
      <cdr:y>0.9783</cdr:y>
    </cdr:to>
    <cdr:sp macro="" textlink="">
      <cdr:nvSpPr>
        <cdr:cNvPr id="2" name="TextBox 1">
          <a:extLst xmlns:a="http://schemas.openxmlformats.org/drawingml/2006/main">
            <a:ext uri="{FF2B5EF4-FFF2-40B4-BE49-F238E27FC236}">
              <a16:creationId xmlns:a16="http://schemas.microsoft.com/office/drawing/2014/main" id="{15711BA3-A309-3672-5D86-95ED6C68CD2A}"/>
            </a:ext>
          </a:extLst>
        </cdr:cNvPr>
        <cdr:cNvSpPr txBox="1"/>
      </cdr:nvSpPr>
      <cdr:spPr>
        <a:xfrm xmlns:a="http://schemas.openxmlformats.org/drawingml/2006/main">
          <a:off x="7275658" y="5858164"/>
          <a:ext cx="2417557"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600">
              <a:latin typeface="Arial" panose="020B0604020202020204" pitchFamily="34" charset="0"/>
              <a:cs typeface="Arial" panose="020B0604020202020204" pitchFamily="34" charset="0"/>
            </a:rPr>
            <a:t>Macroeconomic</a:t>
          </a:r>
          <a:r>
            <a:rPr lang="en-US" sz="1600" baseline="0">
              <a:latin typeface="Arial" panose="020B0604020202020204" pitchFamily="34" charset="0"/>
              <a:cs typeface="Arial" panose="020B0604020202020204" pitchFamily="34" charset="0"/>
            </a:rPr>
            <a:t> factors</a:t>
          </a:r>
          <a:endParaRPr lang="en-US" sz="1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0.67921</cdr:x>
      <cdr:y>0.89138</cdr:y>
    </cdr:from>
    <cdr:to>
      <cdr:x>0.86927</cdr:x>
      <cdr:y>0.89138</cdr:y>
    </cdr:to>
    <cdr:cxnSp macro="">
      <cdr:nvCxnSpPr>
        <cdr:cNvPr id="6" name="Straight Connector 5">
          <a:extLst xmlns:a="http://schemas.openxmlformats.org/drawingml/2006/main">
            <a:ext uri="{FF2B5EF4-FFF2-40B4-BE49-F238E27FC236}">
              <a16:creationId xmlns:a16="http://schemas.microsoft.com/office/drawing/2014/main" id="{6FA964A3-08D2-5BDF-9B07-E63EDAB82457}"/>
            </a:ext>
          </a:extLst>
        </cdr:cNvPr>
        <cdr:cNvCxnSpPr/>
      </cdr:nvCxnSpPr>
      <cdr:spPr>
        <a:xfrm xmlns:a="http://schemas.openxmlformats.org/drawingml/2006/main">
          <a:off x="7518416" y="5600681"/>
          <a:ext cx="2103842" cy="0"/>
        </a:xfrm>
        <a:prstGeom xmlns:a="http://schemas.openxmlformats.org/drawingml/2006/main" prst="line">
          <a:avLst/>
        </a:prstGeom>
        <a:ln xmlns:a="http://schemas.openxmlformats.org/drawingml/2006/main" w="158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22</xdr:col>
      <xdr:colOff>120650</xdr:colOff>
      <xdr:row>18</xdr:row>
      <xdr:rowOff>120650</xdr:rowOff>
    </xdr:from>
    <xdr:to>
      <xdr:col>31</xdr:col>
      <xdr:colOff>120650</xdr:colOff>
      <xdr:row>36</xdr:row>
      <xdr:rowOff>6350</xdr:rowOff>
    </xdr:to>
    <xdr:graphicFrame macro="">
      <xdr:nvGraphicFramePr>
        <xdr:cNvPr id="2" name="Chart 1">
          <a:extLst>
            <a:ext uri="{FF2B5EF4-FFF2-40B4-BE49-F238E27FC236}">
              <a16:creationId xmlns:a16="http://schemas.microsoft.com/office/drawing/2014/main" id="{86559FE1-6BE9-4598-AF86-6D0B8303D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60067</xdr:colOff>
      <xdr:row>19</xdr:row>
      <xdr:rowOff>34324</xdr:rowOff>
    </xdr:from>
    <xdr:to>
      <xdr:col>22</xdr:col>
      <xdr:colOff>60067</xdr:colOff>
      <xdr:row>36</xdr:row>
      <xdr:rowOff>104174</xdr:rowOff>
    </xdr:to>
    <xdr:graphicFrame macro="">
      <xdr:nvGraphicFramePr>
        <xdr:cNvPr id="3" name="Chart 2">
          <a:extLst>
            <a:ext uri="{FF2B5EF4-FFF2-40B4-BE49-F238E27FC236}">
              <a16:creationId xmlns:a16="http://schemas.microsoft.com/office/drawing/2014/main" id="{2B345E9A-C01E-416A-8135-C10F7D675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203200</xdr:colOff>
      <xdr:row>28</xdr:row>
      <xdr:rowOff>0</xdr:rowOff>
    </xdr:from>
    <xdr:to>
      <xdr:col>4</xdr:col>
      <xdr:colOff>201246</xdr:colOff>
      <xdr:row>42</xdr:row>
      <xdr:rowOff>144584</xdr:rowOff>
    </xdr:to>
    <xdr:graphicFrame macro="">
      <xdr:nvGraphicFramePr>
        <xdr:cNvPr id="4" name="Chart 3">
          <a:extLst>
            <a:ext uri="{FF2B5EF4-FFF2-40B4-BE49-F238E27FC236}">
              <a16:creationId xmlns:a16="http://schemas.microsoft.com/office/drawing/2014/main" id="{2D639BFC-DD81-4FC7-BC1C-8B2BCECEB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38100</xdr:colOff>
      <xdr:row>27</xdr:row>
      <xdr:rowOff>57150</xdr:rowOff>
    </xdr:from>
    <xdr:to>
      <xdr:col>11</xdr:col>
      <xdr:colOff>336062</xdr:colOff>
      <xdr:row>43</xdr:row>
      <xdr:rowOff>31750</xdr:rowOff>
    </xdr:to>
    <xdr:graphicFrame macro="">
      <xdr:nvGraphicFramePr>
        <xdr:cNvPr id="5" name="Chart 4">
          <a:extLst>
            <a:ext uri="{FF2B5EF4-FFF2-40B4-BE49-F238E27FC236}">
              <a16:creationId xmlns:a16="http://schemas.microsoft.com/office/drawing/2014/main" id="{0A93A426-00C2-4B42-8BBF-F4AFAEF99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55</xdr:row>
      <xdr:rowOff>1068</xdr:rowOff>
    </xdr:from>
    <xdr:to>
      <xdr:col>7</xdr:col>
      <xdr:colOff>130149</xdr:colOff>
      <xdr:row>69</xdr:row>
      <xdr:rowOff>158750</xdr:rowOff>
    </xdr:to>
    <xdr:graphicFrame macro="">
      <xdr:nvGraphicFramePr>
        <xdr:cNvPr id="6" name="Chart 5">
          <a:extLst>
            <a:ext uri="{FF2B5EF4-FFF2-40B4-BE49-F238E27FC236}">
              <a16:creationId xmlns:a16="http://schemas.microsoft.com/office/drawing/2014/main" id="{13656312-716A-4A68-B6F3-824B47CF6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185697</xdr:colOff>
      <xdr:row>55</xdr:row>
      <xdr:rowOff>6404</xdr:rowOff>
    </xdr:from>
    <xdr:to>
      <xdr:col>14</xdr:col>
      <xdr:colOff>485588</xdr:colOff>
      <xdr:row>69</xdr:row>
      <xdr:rowOff>149279</xdr:rowOff>
    </xdr:to>
    <xdr:graphicFrame macro="">
      <xdr:nvGraphicFramePr>
        <xdr:cNvPr id="7" name="Chart 6">
          <a:extLst>
            <a:ext uri="{FF2B5EF4-FFF2-40B4-BE49-F238E27FC236}">
              <a16:creationId xmlns:a16="http://schemas.microsoft.com/office/drawing/2014/main" id="{7D9D77D6-8C8F-430B-8E6E-23623F73E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0.83638</cdr:x>
      <cdr:y>0.7683</cdr:y>
    </cdr:from>
    <cdr:to>
      <cdr:x>0.85507</cdr:x>
      <cdr:y>0.79548</cdr:y>
    </cdr:to>
    <cdr:grpSp>
      <cdr:nvGrpSpPr>
        <cdr:cNvPr id="12" name="Group 11">
          <a:extLst xmlns:a="http://schemas.openxmlformats.org/drawingml/2006/main">
            <a:ext uri="{FF2B5EF4-FFF2-40B4-BE49-F238E27FC236}">
              <a16:creationId xmlns:a16="http://schemas.microsoft.com/office/drawing/2014/main" id="{87FBAE16-7FA3-6117-0080-F030429995D8}"/>
            </a:ext>
          </a:extLst>
        </cdr:cNvPr>
        <cdr:cNvGrpSpPr/>
      </cdr:nvGrpSpPr>
      <cdr:grpSpPr>
        <a:xfrm xmlns:a="http://schemas.openxmlformats.org/drawingml/2006/main">
          <a:off x="3998160" y="2236169"/>
          <a:ext cx="89344" cy="79108"/>
          <a:chOff x="4072946" y="2186977"/>
          <a:chExt cx="89028" cy="75114"/>
        </a:xfrm>
      </cdr:grpSpPr>
      <cdr:cxnSp macro="">
        <cdr:nvCxnSpPr>
          <cdr:cNvPr id="7" name="Straight Connector 6">
            <a:extLst xmlns:a="http://schemas.openxmlformats.org/drawingml/2006/main">
              <a:ext uri="{FF2B5EF4-FFF2-40B4-BE49-F238E27FC236}">
                <a16:creationId xmlns:a16="http://schemas.microsoft.com/office/drawing/2014/main" id="{90B9584B-3660-5C25-048D-CFBD3EAF9B74}"/>
              </a:ext>
            </a:extLst>
          </cdr:cNvPr>
          <cdr:cNvCxnSpPr/>
        </cdr:nvCxnSpPr>
        <cdr:spPr>
          <a:xfrm xmlns:a="http://schemas.openxmlformats.org/drawingml/2006/main" flipV="1">
            <a:off x="4072946" y="2186977"/>
            <a:ext cx="83434" cy="3533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1305BB0F-82CA-9E6A-C154-173A8A2F9203}"/>
              </a:ext>
            </a:extLst>
          </cdr:cNvPr>
          <cdr:cNvCxnSpPr/>
        </cdr:nvCxnSpPr>
        <cdr:spPr>
          <a:xfrm xmlns:a="http://schemas.openxmlformats.org/drawingml/2006/main" flipV="1">
            <a:off x="4078540" y="2226756"/>
            <a:ext cx="83434" cy="35335"/>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0.76256</cdr:x>
      <cdr:y>0.78224</cdr:y>
    </cdr:from>
    <cdr:to>
      <cdr:x>0.8637</cdr:x>
      <cdr:y>0.87084</cdr:y>
    </cdr:to>
    <cdr:sp macro="" textlink="">
      <cdr:nvSpPr>
        <cdr:cNvPr id="11" name="TextBox 10">
          <a:extLst xmlns:a="http://schemas.openxmlformats.org/drawingml/2006/main">
            <a:ext uri="{FF2B5EF4-FFF2-40B4-BE49-F238E27FC236}">
              <a16:creationId xmlns:a16="http://schemas.microsoft.com/office/drawing/2014/main" id="{9DDC9811-610F-7107-63C1-BB6A731A3FAC}"/>
            </a:ext>
          </a:extLst>
        </cdr:cNvPr>
        <cdr:cNvSpPr txBox="1"/>
      </cdr:nvSpPr>
      <cdr:spPr>
        <a:xfrm xmlns:a="http://schemas.openxmlformats.org/drawingml/2006/main">
          <a:off x="3486447" y="2161883"/>
          <a:ext cx="462378" cy="2448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ysClr val="windowText" lastClr="000000"/>
              </a:solidFill>
              <a:latin typeface="Arial" panose="020B0604020202020204" pitchFamily="34" charset="0"/>
              <a:cs typeface="Arial" panose="020B0604020202020204" pitchFamily="34" charset="0"/>
            </a:rPr>
            <a:t>-0.30</a:t>
          </a:r>
        </a:p>
      </cdr:txBody>
    </cdr:sp>
  </cdr:relSizeAnchor>
  <cdr:relSizeAnchor xmlns:cdr="http://schemas.openxmlformats.org/drawingml/2006/chartDrawing">
    <cdr:from>
      <cdr:x>0.41451</cdr:x>
      <cdr:y>0.10262</cdr:y>
    </cdr:from>
    <cdr:to>
      <cdr:x>0.41451</cdr:x>
      <cdr:y>0.83262</cdr:y>
    </cdr:to>
    <cdr:cxnSp macro="">
      <cdr:nvCxnSpPr>
        <cdr:cNvPr id="3" name="Straight Connector 2">
          <a:extLst xmlns:a="http://schemas.openxmlformats.org/drawingml/2006/main">
            <a:ext uri="{FF2B5EF4-FFF2-40B4-BE49-F238E27FC236}">
              <a16:creationId xmlns:a16="http://schemas.microsoft.com/office/drawing/2014/main" id="{E55CBB7C-DD88-0E37-5E4A-C61EFECAE613}"/>
            </a:ext>
          </a:extLst>
        </cdr:cNvPr>
        <cdr:cNvCxnSpPr/>
      </cdr:nvCxnSpPr>
      <cdr:spPr>
        <a:xfrm xmlns:a="http://schemas.openxmlformats.org/drawingml/2006/main">
          <a:off x="1892300" y="279400"/>
          <a:ext cx="0" cy="1987550"/>
        </a:xfrm>
        <a:prstGeom xmlns:a="http://schemas.openxmlformats.org/drawingml/2006/main" prst="line">
          <a:avLst/>
        </a:prstGeom>
        <a:ln xmlns:a="http://schemas.openxmlformats.org/drawingml/2006/main" w="9525">
          <a:solidFill>
            <a:schemeClr val="bg1">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9</xdr:col>
      <xdr:colOff>146050</xdr:colOff>
      <xdr:row>13</xdr:row>
      <xdr:rowOff>165100</xdr:rowOff>
    </xdr:from>
    <xdr:to>
      <xdr:col>16</xdr:col>
      <xdr:colOff>412750</xdr:colOff>
      <xdr:row>31</xdr:row>
      <xdr:rowOff>35379</xdr:rowOff>
    </xdr:to>
    <xdr:graphicFrame macro="">
      <xdr:nvGraphicFramePr>
        <xdr:cNvPr id="2" name="Chart 1">
          <a:extLst>
            <a:ext uri="{FF2B5EF4-FFF2-40B4-BE49-F238E27FC236}">
              <a16:creationId xmlns:a16="http://schemas.microsoft.com/office/drawing/2014/main" id="{461B2E1B-8CA8-4B48-BC37-AF3B9EA92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139700</xdr:colOff>
      <xdr:row>13</xdr:row>
      <xdr:rowOff>44450</xdr:rowOff>
    </xdr:from>
    <xdr:to>
      <xdr:col>24</xdr:col>
      <xdr:colOff>406400</xdr:colOff>
      <xdr:row>30</xdr:row>
      <xdr:rowOff>98879</xdr:rowOff>
    </xdr:to>
    <xdr:graphicFrame macro="">
      <xdr:nvGraphicFramePr>
        <xdr:cNvPr id="3" name="Chart 2">
          <a:extLst>
            <a:ext uri="{FF2B5EF4-FFF2-40B4-BE49-F238E27FC236}">
              <a16:creationId xmlns:a16="http://schemas.microsoft.com/office/drawing/2014/main" id="{65CE30B9-E077-4570-B686-6DAA4B0F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13</xdr:row>
      <xdr:rowOff>0</xdr:rowOff>
    </xdr:from>
    <xdr:to>
      <xdr:col>8</xdr:col>
      <xdr:colOff>266700</xdr:colOff>
      <xdr:row>30</xdr:row>
      <xdr:rowOff>54429</xdr:rowOff>
    </xdr:to>
    <xdr:graphicFrame macro="">
      <xdr:nvGraphicFramePr>
        <xdr:cNvPr id="4" name="Chart 3">
          <a:extLst>
            <a:ext uri="{FF2B5EF4-FFF2-40B4-BE49-F238E27FC236}">
              <a16:creationId xmlns:a16="http://schemas.microsoft.com/office/drawing/2014/main" id="{D1320B94-5206-4EEB-980A-774A805EC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5</xdr:col>
      <xdr:colOff>304800</xdr:colOff>
      <xdr:row>49</xdr:row>
      <xdr:rowOff>54429</xdr:rowOff>
    </xdr:to>
    <xdr:graphicFrame macro="">
      <xdr:nvGraphicFramePr>
        <xdr:cNvPr id="5" name="Chart 4">
          <a:extLst>
            <a:ext uri="{FF2B5EF4-FFF2-40B4-BE49-F238E27FC236}">
              <a16:creationId xmlns:a16="http://schemas.microsoft.com/office/drawing/2014/main" id="{AD9C7E93-C25E-4DCE-BF2F-6525253C7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203200</xdr:colOff>
      <xdr:row>32</xdr:row>
      <xdr:rowOff>0</xdr:rowOff>
    </xdr:from>
    <xdr:to>
      <xdr:col>9</xdr:col>
      <xdr:colOff>508000</xdr:colOff>
      <xdr:row>49</xdr:row>
      <xdr:rowOff>54429</xdr:rowOff>
    </xdr:to>
    <xdr:graphicFrame macro="">
      <xdr:nvGraphicFramePr>
        <xdr:cNvPr id="6" name="Chart 5">
          <a:extLst>
            <a:ext uri="{FF2B5EF4-FFF2-40B4-BE49-F238E27FC236}">
              <a16:creationId xmlns:a16="http://schemas.microsoft.com/office/drawing/2014/main" id="{A70C4CE5-337C-43AC-B0C4-A3178DDD3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469900</xdr:colOff>
      <xdr:row>31</xdr:row>
      <xdr:rowOff>158750</xdr:rowOff>
    </xdr:from>
    <xdr:to>
      <xdr:col>14</xdr:col>
      <xdr:colOff>165100</xdr:colOff>
      <xdr:row>49</xdr:row>
      <xdr:rowOff>29029</xdr:rowOff>
    </xdr:to>
    <xdr:graphicFrame macro="">
      <xdr:nvGraphicFramePr>
        <xdr:cNvPr id="7" name="Chart 6">
          <a:extLst>
            <a:ext uri="{FF2B5EF4-FFF2-40B4-BE49-F238E27FC236}">
              <a16:creationId xmlns:a16="http://schemas.microsoft.com/office/drawing/2014/main" id="{3CCDAE75-1FD5-4728-A97E-AC1ED1ED9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8</xdr:col>
      <xdr:colOff>180975</xdr:colOff>
      <xdr:row>38</xdr:row>
      <xdr:rowOff>85725</xdr:rowOff>
    </xdr:from>
    <xdr:ext cx="2028119" cy="436786"/>
    <xdr:sp macro="" textlink="">
      <xdr:nvSpPr>
        <xdr:cNvPr id="5" name="TextBox 4">
          <a:extLst>
            <a:ext uri="{FF2B5EF4-FFF2-40B4-BE49-F238E27FC236}">
              <a16:creationId xmlns:a16="http://schemas.microsoft.com/office/drawing/2014/main" id="{160E205E-27D4-456A-B76C-527F7C1D5CB9}"/>
            </a:ext>
          </a:extLst>
        </xdr:cNvPr>
        <xdr:cNvSpPr txBox="1"/>
      </xdr:nvSpPr>
      <xdr:spPr>
        <a:xfrm>
          <a:off x="5406118" y="6083754"/>
          <a:ext cx="202811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EM sovereign bond yield volatility</a:t>
          </a:r>
        </a:p>
        <a:p>
          <a:r>
            <a:rPr lang="en-US" sz="1100"/>
            <a:t>(percent)</a:t>
          </a:r>
        </a:p>
      </xdr:txBody>
    </xdr:sp>
    <xdr:clientData/>
  </xdr:oneCellAnchor>
  <xdr:oneCellAnchor>
    <xdr:from>
      <xdr:col>15</xdr:col>
      <xdr:colOff>476250</xdr:colOff>
      <xdr:row>38</xdr:row>
      <xdr:rowOff>66675</xdr:rowOff>
    </xdr:from>
    <xdr:ext cx="1529008" cy="436786"/>
    <xdr:sp macro="" textlink="">
      <xdr:nvSpPr>
        <xdr:cNvPr id="6" name="TextBox 5">
          <a:extLst>
            <a:ext uri="{FF2B5EF4-FFF2-40B4-BE49-F238E27FC236}">
              <a16:creationId xmlns:a16="http://schemas.microsoft.com/office/drawing/2014/main" id="{9475AF53-A5BA-413C-BA65-82C85A6362D5}"/>
            </a:ext>
          </a:extLst>
        </xdr:cNvPr>
        <xdr:cNvSpPr txBox="1"/>
      </xdr:nvSpPr>
      <xdr:spPr>
        <a:xfrm>
          <a:off x="10273393" y="6064704"/>
          <a:ext cx="152900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Global commodity price</a:t>
          </a:r>
        </a:p>
        <a:p>
          <a:r>
            <a:rPr lang="en-US" sz="1100"/>
            <a:t>(Percent)</a:t>
          </a:r>
        </a:p>
      </xdr:txBody>
    </xdr:sp>
    <xdr:clientData/>
  </xdr:oneCellAnchor>
  <xdr:oneCellAnchor>
    <xdr:from>
      <xdr:col>22</xdr:col>
      <xdr:colOff>571500</xdr:colOff>
      <xdr:row>38</xdr:row>
      <xdr:rowOff>38100</xdr:rowOff>
    </xdr:from>
    <xdr:ext cx="1192442" cy="436786"/>
    <xdr:sp macro="" textlink="">
      <xdr:nvSpPr>
        <xdr:cNvPr id="7" name="TextBox 6">
          <a:extLst>
            <a:ext uri="{FF2B5EF4-FFF2-40B4-BE49-F238E27FC236}">
              <a16:creationId xmlns:a16="http://schemas.microsoft.com/office/drawing/2014/main" id="{B804A510-C663-4B69-8940-60F1BC45ADE9}"/>
            </a:ext>
          </a:extLst>
        </xdr:cNvPr>
        <xdr:cNvSpPr txBox="1"/>
      </xdr:nvSpPr>
      <xdr:spPr>
        <a:xfrm>
          <a:off x="14940643" y="6036129"/>
          <a:ext cx="119244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Crude oil volatility</a:t>
          </a:r>
        </a:p>
        <a:p>
          <a:r>
            <a:rPr lang="en-US" sz="1100"/>
            <a:t>(Percent)</a:t>
          </a:r>
        </a:p>
      </xdr:txBody>
    </xdr:sp>
    <xdr:clientData/>
  </xdr:oneCellAnchor>
  <xdr:twoCellAnchor>
    <xdr:from>
      <xdr:col>7</xdr:col>
      <xdr:colOff>450850</xdr:colOff>
      <xdr:row>42</xdr:row>
      <xdr:rowOff>146050</xdr:rowOff>
    </xdr:from>
    <xdr:to>
      <xdr:col>13</xdr:col>
      <xdr:colOff>381000</xdr:colOff>
      <xdr:row>63</xdr:row>
      <xdr:rowOff>44450</xdr:rowOff>
    </xdr:to>
    <xdr:graphicFrame macro="">
      <xdr:nvGraphicFramePr>
        <xdr:cNvPr id="8" name="Grafico 1">
          <a:extLst>
            <a:ext uri="{FF2B5EF4-FFF2-40B4-BE49-F238E27FC236}">
              <a16:creationId xmlns:a16="http://schemas.microsoft.com/office/drawing/2014/main" id="{534A10DF-2193-48CC-9814-929BCB6D3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42</xdr:row>
      <xdr:rowOff>0</xdr:rowOff>
    </xdr:from>
    <xdr:to>
      <xdr:col>20</xdr:col>
      <xdr:colOff>539750</xdr:colOff>
      <xdr:row>62</xdr:row>
      <xdr:rowOff>57150</xdr:rowOff>
    </xdr:to>
    <xdr:graphicFrame macro="">
      <xdr:nvGraphicFramePr>
        <xdr:cNvPr id="9" name="Grafico 1">
          <a:extLst>
            <a:ext uri="{FF2B5EF4-FFF2-40B4-BE49-F238E27FC236}">
              <a16:creationId xmlns:a16="http://schemas.microsoft.com/office/drawing/2014/main" id="{9CE247A9-B954-48B7-9440-9D767EA12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139700</xdr:colOff>
      <xdr:row>42</xdr:row>
      <xdr:rowOff>0</xdr:rowOff>
    </xdr:from>
    <xdr:to>
      <xdr:col>28</xdr:col>
      <xdr:colOff>69850</xdr:colOff>
      <xdr:row>62</xdr:row>
      <xdr:rowOff>57150</xdr:rowOff>
    </xdr:to>
    <xdr:graphicFrame macro="">
      <xdr:nvGraphicFramePr>
        <xdr:cNvPr id="10" name="Grafico 1">
          <a:extLst>
            <a:ext uri="{FF2B5EF4-FFF2-40B4-BE49-F238E27FC236}">
              <a16:creationId xmlns:a16="http://schemas.microsoft.com/office/drawing/2014/main" id="{CE9AA778-064C-4FA0-8630-1076F0634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228599</xdr:colOff>
      <xdr:row>27</xdr:row>
      <xdr:rowOff>11205</xdr:rowOff>
    </xdr:from>
    <xdr:to>
      <xdr:col>12</xdr:col>
      <xdr:colOff>605116</xdr:colOff>
      <xdr:row>50</xdr:row>
      <xdr:rowOff>107950</xdr:rowOff>
    </xdr:to>
    <xdr:graphicFrame macro="">
      <xdr:nvGraphicFramePr>
        <xdr:cNvPr id="2" name="Chart 1">
          <a:extLst>
            <a:ext uri="{FF2B5EF4-FFF2-40B4-BE49-F238E27FC236}">
              <a16:creationId xmlns:a16="http://schemas.microsoft.com/office/drawing/2014/main" id="{033BB0F8-274E-4B79-90CE-5A801B7E6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absoluteAnchor>
    <xdr:pos x="8294914" y="75688371"/>
    <xdr:ext cx="6400800" cy="3657600"/>
    <xdr:graphicFrame macro="">
      <xdr:nvGraphicFramePr>
        <xdr:cNvPr id="2" name="Chart 1">
          <a:extLst>
            <a:ext uri="{FF2B5EF4-FFF2-40B4-BE49-F238E27FC236}">
              <a16:creationId xmlns:a16="http://schemas.microsoft.com/office/drawing/2014/main" id="{7689125E-CD90-47FF-8011-EB41C3080C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988629" y="1295400"/>
    <xdr:ext cx="5486400" cy="3657600"/>
    <xdr:graphicFrame macro="">
      <xdr:nvGraphicFramePr>
        <xdr:cNvPr id="3" name="Chart 2">
          <a:extLst>
            <a:ext uri="{FF2B5EF4-FFF2-40B4-BE49-F238E27FC236}">
              <a16:creationId xmlns:a16="http://schemas.microsoft.com/office/drawing/2014/main" id="{A64A8855-2E7E-4CAE-A7C9-0610DF470F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0.80133</cdr:x>
      <cdr:y>0</cdr:y>
    </cdr:from>
    <cdr:to>
      <cdr:x>0.95727</cdr:x>
      <cdr:y>0.91162</cdr:y>
    </cdr:to>
    <cdr:sp macro="" textlink="">
      <cdr:nvSpPr>
        <cdr:cNvPr id="2" name="Rectangle 1">
          <a:extLst xmlns:a="http://schemas.openxmlformats.org/drawingml/2006/main">
            <a:ext uri="{FF2B5EF4-FFF2-40B4-BE49-F238E27FC236}">
              <a16:creationId xmlns:a16="http://schemas.microsoft.com/office/drawing/2014/main" id="{58BD1A0A-C56D-73A0-94B0-2AFC4C4F4778}"/>
            </a:ext>
          </a:extLst>
        </cdr:cNvPr>
        <cdr:cNvSpPr/>
      </cdr:nvSpPr>
      <cdr:spPr>
        <a:xfrm xmlns:a="http://schemas.openxmlformats.org/drawingml/2006/main">
          <a:off x="6946515" y="0"/>
          <a:ext cx="1351793" cy="5736163"/>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0.80133</cdr:x>
      <cdr:y>0.02067</cdr:y>
    </cdr:from>
    <cdr:to>
      <cdr:x>0.95884</cdr:x>
      <cdr:y>0.08716</cdr:y>
    </cdr:to>
    <cdr:sp macro="" textlink="">
      <cdr:nvSpPr>
        <cdr:cNvPr id="3" name="TextBox 2">
          <a:extLst xmlns:a="http://schemas.openxmlformats.org/drawingml/2006/main">
            <a:ext uri="{FF2B5EF4-FFF2-40B4-BE49-F238E27FC236}">
              <a16:creationId xmlns:a16="http://schemas.microsoft.com/office/drawing/2014/main" id="{B6A7E814-0821-F32F-B813-4C68042CD8F3}"/>
            </a:ext>
          </a:extLst>
        </cdr:cNvPr>
        <cdr:cNvSpPr txBox="1"/>
      </cdr:nvSpPr>
      <cdr:spPr>
        <a:xfrm xmlns:a="http://schemas.openxmlformats.org/drawingml/2006/main">
          <a:off x="6946517" y="130037"/>
          <a:ext cx="1365400" cy="4183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a:latin typeface="Arial" panose="020B0604020202020204" pitchFamily="34" charset="0"/>
              <a:cs typeface="Arial" panose="020B0604020202020204" pitchFamily="34" charset="0"/>
            </a:rPr>
            <a:t>Projection</a:t>
          </a:r>
        </a:p>
      </cdr:txBody>
    </cdr:sp>
  </cdr:relSizeAnchor>
</c:userShapes>
</file>

<file path=xl/drawings/drawing42.xml><?xml version="1.0" encoding="utf-8"?>
<c:userShapes xmlns:c="http://schemas.openxmlformats.org/drawingml/2006/chart">
  <cdr:relSizeAnchor xmlns:cdr="http://schemas.openxmlformats.org/drawingml/2006/chartDrawing">
    <cdr:from>
      <cdr:x>0.80232</cdr:x>
      <cdr:y>0.00149</cdr:y>
    </cdr:from>
    <cdr:to>
      <cdr:x>0.95826</cdr:x>
      <cdr:y>0.91311</cdr:y>
    </cdr:to>
    <cdr:sp macro="" textlink="">
      <cdr:nvSpPr>
        <cdr:cNvPr id="2" name="Rectangle 1">
          <a:extLst xmlns:a="http://schemas.openxmlformats.org/drawingml/2006/main">
            <a:ext uri="{FF2B5EF4-FFF2-40B4-BE49-F238E27FC236}">
              <a16:creationId xmlns:a16="http://schemas.microsoft.com/office/drawing/2014/main" id="{58BD1A0A-C56D-73A0-94B0-2AFC4C4F4778}"/>
            </a:ext>
          </a:extLst>
        </cdr:cNvPr>
        <cdr:cNvSpPr/>
      </cdr:nvSpPr>
      <cdr:spPr>
        <a:xfrm xmlns:a="http://schemas.openxmlformats.org/drawingml/2006/main">
          <a:off x="4401858" y="5443"/>
          <a:ext cx="855549" cy="3334341"/>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0.80133</cdr:x>
      <cdr:y>0.02067</cdr:y>
    </cdr:from>
    <cdr:to>
      <cdr:x>0.95884</cdr:x>
      <cdr:y>0.08716</cdr:y>
    </cdr:to>
    <cdr:sp macro="" textlink="">
      <cdr:nvSpPr>
        <cdr:cNvPr id="3" name="TextBox 2">
          <a:extLst xmlns:a="http://schemas.openxmlformats.org/drawingml/2006/main">
            <a:ext uri="{FF2B5EF4-FFF2-40B4-BE49-F238E27FC236}">
              <a16:creationId xmlns:a16="http://schemas.microsoft.com/office/drawing/2014/main" id="{B6A7E814-0821-F32F-B813-4C68042CD8F3}"/>
            </a:ext>
          </a:extLst>
        </cdr:cNvPr>
        <cdr:cNvSpPr txBox="1"/>
      </cdr:nvSpPr>
      <cdr:spPr>
        <a:xfrm xmlns:a="http://schemas.openxmlformats.org/drawingml/2006/main">
          <a:off x="6946517" y="130037"/>
          <a:ext cx="1365400" cy="4183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Projection</a:t>
          </a:r>
        </a:p>
      </cdr:txBody>
    </cdr:sp>
  </cdr:relSizeAnchor>
</c:userShapes>
</file>

<file path=xl/drawings/drawing43.xml><?xml version="1.0" encoding="utf-8"?>
<xdr:wsDr xmlns:xdr="http://schemas.openxmlformats.org/drawingml/2006/spreadsheetDrawing" xmlns:a="http://schemas.openxmlformats.org/drawingml/2006/main">
  <xdr:twoCellAnchor>
    <xdr:from>
      <xdr:col>2</xdr:col>
      <xdr:colOff>196849</xdr:colOff>
      <xdr:row>41</xdr:row>
      <xdr:rowOff>57150</xdr:rowOff>
    </xdr:from>
    <xdr:to>
      <xdr:col>4</xdr:col>
      <xdr:colOff>304800</xdr:colOff>
      <xdr:row>58</xdr:row>
      <xdr:rowOff>101600</xdr:rowOff>
    </xdr:to>
    <xdr:graphicFrame macro="">
      <xdr:nvGraphicFramePr>
        <xdr:cNvPr id="9" name="Chart 8">
          <a:extLst>
            <a:ext uri="{FF2B5EF4-FFF2-40B4-BE49-F238E27FC236}">
              <a16:creationId xmlns:a16="http://schemas.microsoft.com/office/drawing/2014/main" id="{E1A21E8D-1FA7-4B40-AFD0-04EA53B6C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298450</xdr:colOff>
      <xdr:row>41</xdr:row>
      <xdr:rowOff>31750</xdr:rowOff>
    </xdr:from>
    <xdr:to>
      <xdr:col>8</xdr:col>
      <xdr:colOff>304800</xdr:colOff>
      <xdr:row>58</xdr:row>
      <xdr:rowOff>76200</xdr:rowOff>
    </xdr:to>
    <xdr:graphicFrame macro="">
      <xdr:nvGraphicFramePr>
        <xdr:cNvPr id="10" name="Chart 9">
          <a:extLst>
            <a:ext uri="{FF2B5EF4-FFF2-40B4-BE49-F238E27FC236}">
              <a16:creationId xmlns:a16="http://schemas.microsoft.com/office/drawing/2014/main" id="{3FA30269-DFD0-4CAC-AB77-231C207FF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19050</xdr:colOff>
      <xdr:row>37</xdr:row>
      <xdr:rowOff>31750</xdr:rowOff>
    </xdr:from>
    <xdr:ext cx="2651047" cy="436786"/>
    <xdr:sp macro="" textlink="">
      <xdr:nvSpPr>
        <xdr:cNvPr id="11" name="TextBox 10">
          <a:extLst>
            <a:ext uri="{FF2B5EF4-FFF2-40B4-BE49-F238E27FC236}">
              <a16:creationId xmlns:a16="http://schemas.microsoft.com/office/drawing/2014/main" id="{5351D592-837C-4F7E-AAE6-36181E6A446E}"/>
            </a:ext>
          </a:extLst>
        </xdr:cNvPr>
        <xdr:cNvSpPr txBox="1"/>
      </xdr:nvSpPr>
      <xdr:spPr>
        <a:xfrm>
          <a:off x="590550" y="6413500"/>
          <a:ext cx="26510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Effect of interest</a:t>
          </a:r>
          <a:r>
            <a:rPr lang="en-US" sz="1100" b="1" baseline="0"/>
            <a:t> expenditures on budgets</a:t>
          </a:r>
        </a:p>
        <a:p>
          <a:r>
            <a:rPr lang="en-US" sz="1100" b="0" i="1" baseline="0"/>
            <a:t>(Percent of potential GDP)</a:t>
          </a:r>
          <a:endParaRPr lang="en-US" sz="1100" b="0" i="1"/>
        </a:p>
      </xdr:txBody>
    </xdr:sp>
    <xdr:clientData/>
  </xdr:oneCellAnchor>
  <xdr:oneCellAnchor>
    <xdr:from>
      <xdr:col>1</xdr:col>
      <xdr:colOff>298450</xdr:colOff>
      <xdr:row>60</xdr:row>
      <xdr:rowOff>25400</xdr:rowOff>
    </xdr:from>
    <xdr:ext cx="4152900" cy="945131"/>
    <xdr:sp macro="" textlink="">
      <xdr:nvSpPr>
        <xdr:cNvPr id="12" name="TextBox 11">
          <a:extLst>
            <a:ext uri="{FF2B5EF4-FFF2-40B4-BE49-F238E27FC236}">
              <a16:creationId xmlns:a16="http://schemas.microsoft.com/office/drawing/2014/main" id="{7A599181-7E13-40FF-B523-6DA2C03D18A5}"/>
            </a:ext>
          </a:extLst>
        </xdr:cNvPr>
        <xdr:cNvSpPr txBox="1"/>
      </xdr:nvSpPr>
      <xdr:spPr>
        <a:xfrm>
          <a:off x="574675" y="9998075"/>
          <a:ext cx="4152900" cy="9451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a:solidFill>
                <a:sysClr val="windowText" lastClr="000000"/>
              </a:solidFill>
              <a:latin typeface="Segoe UI" panose="020B0502040204020203" pitchFamily="34" charset="0"/>
              <a:cs typeface="Segoe UI" panose="020B0502040204020203" pitchFamily="34" charset="0"/>
            </a:rPr>
            <a:t>Source: IMF</a:t>
          </a:r>
          <a:r>
            <a:rPr lang="en-US" sz="1000" baseline="0">
              <a:solidFill>
                <a:sysClr val="windowText" lastClr="000000"/>
              </a:solidFill>
              <a:latin typeface="Segoe UI" panose="020B0502040204020203" pitchFamily="34" charset="0"/>
              <a:cs typeface="Segoe UI" panose="020B0502040204020203" pitchFamily="34" charset="0"/>
            </a:rPr>
            <a:t> staff calculations. </a:t>
          </a:r>
        </a:p>
        <a:p>
          <a:r>
            <a:rPr lang="en-US" sz="1000" baseline="0">
              <a:solidFill>
                <a:sysClr val="windowText" lastClr="000000"/>
              </a:solidFill>
              <a:latin typeface="Segoe UI" panose="020B0502040204020203" pitchFamily="34" charset="0"/>
              <a:cs typeface="Segoe UI" panose="020B0502040204020203" pitchFamily="34" charset="0"/>
            </a:rPr>
            <a:t>Note: The chart shows the effect of a 1 percent of potential GDP increase in interest expenditures on selected budget categories 0, 1, 3, and 5 years ahead. The vertical lines show 68 percent confidence intervals. Estimates are done by two-stage least squares.</a:t>
          </a:r>
          <a:endParaRPr lang="en-US" sz="1000">
            <a:solidFill>
              <a:sysClr val="windowText" lastClr="000000"/>
            </a:solidFill>
            <a:latin typeface="Segoe UI" panose="020B0502040204020203" pitchFamily="34" charset="0"/>
            <a:cs typeface="Segoe UI" panose="020B0502040204020203" pitchFamily="34" charset="0"/>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6</xdr:col>
      <xdr:colOff>0</xdr:colOff>
      <xdr:row>2</xdr:row>
      <xdr:rowOff>0</xdr:rowOff>
    </xdr:from>
    <xdr:to>
      <xdr:col>13</xdr:col>
      <xdr:colOff>0</xdr:colOff>
      <xdr:row>16</xdr:row>
      <xdr:rowOff>152400</xdr:rowOff>
    </xdr:to>
    <xdr:graphicFrame macro="">
      <xdr:nvGraphicFramePr>
        <xdr:cNvPr id="2" name="Chart 1">
          <a:extLst>
            <a:ext uri="{FF2B5EF4-FFF2-40B4-BE49-F238E27FC236}">
              <a16:creationId xmlns:a16="http://schemas.microsoft.com/office/drawing/2014/main" id="{941672AA-D160-4AE3-A3D5-D0606C845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95250</xdr:colOff>
      <xdr:row>8</xdr:row>
      <xdr:rowOff>66091</xdr:rowOff>
    </xdr:from>
    <xdr:to>
      <xdr:col>17</xdr:col>
      <xdr:colOff>421821</xdr:colOff>
      <xdr:row>41</xdr:row>
      <xdr:rowOff>134515</xdr:rowOff>
    </xdr:to>
    <xdr:graphicFrame macro="">
      <xdr:nvGraphicFramePr>
        <xdr:cNvPr id="3" name="Chart 2">
          <a:extLst>
            <a:ext uri="{FF2B5EF4-FFF2-40B4-BE49-F238E27FC236}">
              <a16:creationId xmlns:a16="http://schemas.microsoft.com/office/drawing/2014/main" id="{9E64D452-659F-4243-9253-738AE0CD5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0.24209</cdr:x>
      <cdr:y>0.64351</cdr:y>
    </cdr:from>
    <cdr:to>
      <cdr:x>0.4813</cdr:x>
      <cdr:y>0.73986</cdr:y>
    </cdr:to>
    <cdr:grpSp>
      <cdr:nvGrpSpPr>
        <cdr:cNvPr id="10" name="Group 9">
          <a:extLst xmlns:a="http://schemas.openxmlformats.org/drawingml/2006/main">
            <a:ext uri="{FF2B5EF4-FFF2-40B4-BE49-F238E27FC236}">
              <a16:creationId xmlns:a16="http://schemas.microsoft.com/office/drawing/2014/main" id="{DF691A12-B108-4BD0-3C10-ACC93FFD242B}"/>
            </a:ext>
          </a:extLst>
        </cdr:cNvPr>
        <cdr:cNvGrpSpPr/>
      </cdr:nvGrpSpPr>
      <cdr:grpSpPr>
        <a:xfrm xmlns:a="http://schemas.openxmlformats.org/drawingml/2006/main">
          <a:off x="1660253" y="3346419"/>
          <a:ext cx="1640502" cy="501045"/>
          <a:chOff x="1633023" y="3068835"/>
          <a:chExt cx="1640468" cy="484568"/>
        </a:xfrm>
      </cdr:grpSpPr>
      <cdr:sp macro="" textlink="">
        <cdr:nvSpPr>
          <cdr:cNvPr id="2" name="TextBox 1">
            <a:extLst xmlns:a="http://schemas.openxmlformats.org/drawingml/2006/main">
              <a:ext uri="{FF2B5EF4-FFF2-40B4-BE49-F238E27FC236}">
                <a16:creationId xmlns:a16="http://schemas.microsoft.com/office/drawing/2014/main" id="{31C43609-6095-6A61-923F-ED949AEB2AFE}"/>
              </a:ext>
            </a:extLst>
          </cdr:cNvPr>
          <cdr:cNvSpPr txBox="1"/>
        </cdr:nvSpPr>
        <cdr:spPr>
          <a:xfrm xmlns:a="http://schemas.openxmlformats.org/drawingml/2006/main">
            <a:off x="1844758" y="3068835"/>
            <a:ext cx="1428733" cy="4845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Arial" panose="020B0604020202020204" pitchFamily="34" charset="0"/>
                <a:cs typeface="Arial" panose="020B0604020202020204" pitchFamily="34" charset="0"/>
              </a:rPr>
              <a:t>United States</a:t>
            </a:r>
          </a:p>
        </cdr:txBody>
      </cdr:sp>
      <cdr:cxnSp macro="">
        <cdr:nvCxnSpPr>
          <cdr:cNvPr id="3" name="Straight Arrow Connector 2">
            <a:extLst xmlns:a="http://schemas.openxmlformats.org/drawingml/2006/main">
              <a:ext uri="{FF2B5EF4-FFF2-40B4-BE49-F238E27FC236}">
                <a16:creationId xmlns:a16="http://schemas.microsoft.com/office/drawing/2014/main" id="{922F8E86-CB20-1FA5-B360-5FF42E550641}"/>
              </a:ext>
            </a:extLst>
          </cdr:cNvPr>
          <cdr:cNvCxnSpPr/>
        </cdr:nvCxnSpPr>
        <cdr:spPr>
          <a:xfrm xmlns:a="http://schemas.openxmlformats.org/drawingml/2006/main" flipH="1" flipV="1">
            <a:off x="1633023" y="3081389"/>
            <a:ext cx="252540" cy="7611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0.50457</cdr:x>
      <cdr:y>0.73198</cdr:y>
    </cdr:from>
    <cdr:to>
      <cdr:x>0.70872</cdr:x>
      <cdr:y>0.82231</cdr:y>
    </cdr:to>
    <cdr:grpSp>
      <cdr:nvGrpSpPr>
        <cdr:cNvPr id="11" name="Group 10">
          <a:extLst xmlns:a="http://schemas.openxmlformats.org/drawingml/2006/main">
            <a:ext uri="{FF2B5EF4-FFF2-40B4-BE49-F238E27FC236}">
              <a16:creationId xmlns:a16="http://schemas.microsoft.com/office/drawing/2014/main" id="{94D7B1EA-5F46-8F69-31F3-480C24DAA9B6}"/>
            </a:ext>
          </a:extLst>
        </cdr:cNvPr>
        <cdr:cNvGrpSpPr/>
      </cdr:nvGrpSpPr>
      <cdr:grpSpPr>
        <a:xfrm xmlns:a="http://schemas.openxmlformats.org/drawingml/2006/main">
          <a:off x="3460341" y="3806486"/>
          <a:ext cx="1400061" cy="469740"/>
          <a:chOff x="3470038" y="3389388"/>
          <a:chExt cx="1400066" cy="454292"/>
        </a:xfrm>
      </cdr:grpSpPr>
      <cdr:sp macro="" textlink="">
        <cdr:nvSpPr>
          <cdr:cNvPr id="6" name="TextBox 1">
            <a:extLst xmlns:a="http://schemas.openxmlformats.org/drawingml/2006/main">
              <a:ext uri="{FF2B5EF4-FFF2-40B4-BE49-F238E27FC236}">
                <a16:creationId xmlns:a16="http://schemas.microsoft.com/office/drawing/2014/main" id="{1C377847-2446-53FB-2288-16ABA22EEB44}"/>
              </a:ext>
            </a:extLst>
          </cdr:cNvPr>
          <cdr:cNvSpPr txBox="1"/>
        </cdr:nvSpPr>
        <cdr:spPr>
          <a:xfrm xmlns:a="http://schemas.openxmlformats.org/drawingml/2006/main">
            <a:off x="3722742" y="3417898"/>
            <a:ext cx="1147362" cy="4257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Arial" panose="020B0604020202020204" pitchFamily="34" charset="0"/>
                <a:cs typeface="Arial" panose="020B0604020202020204" pitchFamily="34" charset="0"/>
              </a:rPr>
              <a:t>China</a:t>
            </a:r>
          </a:p>
        </cdr:txBody>
      </cdr:sp>
      <cdr:cxnSp macro="">
        <cdr:nvCxnSpPr>
          <cdr:cNvPr id="7" name="Straight Arrow Connector 6">
            <a:extLst xmlns:a="http://schemas.openxmlformats.org/drawingml/2006/main">
              <a:ext uri="{FF2B5EF4-FFF2-40B4-BE49-F238E27FC236}">
                <a16:creationId xmlns:a16="http://schemas.microsoft.com/office/drawing/2014/main" id="{0F95D7DC-AF32-658D-1EB1-D2204E568BAE}"/>
              </a:ext>
            </a:extLst>
          </cdr:cNvPr>
          <cdr:cNvCxnSpPr/>
        </cdr:nvCxnSpPr>
        <cdr:spPr>
          <a:xfrm xmlns:a="http://schemas.openxmlformats.org/drawingml/2006/main" flipH="1" flipV="1">
            <a:off x="3470038" y="3389388"/>
            <a:ext cx="252540" cy="7611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0.02975</cdr:x>
      <cdr:y>0.60624</cdr:y>
    </cdr:from>
    <cdr:to>
      <cdr:x>0.09354</cdr:x>
      <cdr:y>0.97653</cdr:y>
    </cdr:to>
    <cdr:sp macro="" textlink="">
      <cdr:nvSpPr>
        <cdr:cNvPr id="8" name="Rectangle 7">
          <a:extLst xmlns:a="http://schemas.openxmlformats.org/drawingml/2006/main">
            <a:ext uri="{FF2B5EF4-FFF2-40B4-BE49-F238E27FC236}">
              <a16:creationId xmlns:a16="http://schemas.microsoft.com/office/drawing/2014/main" id="{CA9E821D-C000-817A-69A8-6EC65E0A57F3}"/>
            </a:ext>
          </a:extLst>
        </cdr:cNvPr>
        <cdr:cNvSpPr/>
      </cdr:nvSpPr>
      <cdr:spPr>
        <a:xfrm xmlns:a="http://schemas.openxmlformats.org/drawingml/2006/main">
          <a:off x="190501" y="3302663"/>
          <a:ext cx="408570" cy="201725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0.87352</cdr:x>
      <cdr:y>0.18641</cdr:y>
    </cdr:from>
    <cdr:to>
      <cdr:x>0.93021</cdr:x>
      <cdr:y>0.5138</cdr:y>
    </cdr:to>
    <cdr:sp macro="" textlink="">
      <cdr:nvSpPr>
        <cdr:cNvPr id="9" name="Rectangle 8">
          <a:extLst xmlns:a="http://schemas.openxmlformats.org/drawingml/2006/main">
            <a:ext uri="{FF2B5EF4-FFF2-40B4-BE49-F238E27FC236}">
              <a16:creationId xmlns:a16="http://schemas.microsoft.com/office/drawing/2014/main" id="{7CB9EC56-5BAE-5DB3-796B-71934875C47F}"/>
            </a:ext>
          </a:extLst>
        </cdr:cNvPr>
        <cdr:cNvSpPr/>
      </cdr:nvSpPr>
      <cdr:spPr>
        <a:xfrm xmlns:a="http://schemas.openxmlformats.org/drawingml/2006/main">
          <a:off x="7188718" y="1022738"/>
          <a:ext cx="466531" cy="179616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7.xml><?xml version="1.0" encoding="utf-8"?>
<xdr:wsDr xmlns:xdr="http://schemas.openxmlformats.org/drawingml/2006/spreadsheetDrawing" xmlns:a="http://schemas.openxmlformats.org/drawingml/2006/main">
  <xdr:twoCellAnchor>
    <xdr:from>
      <xdr:col>13</xdr:col>
      <xdr:colOff>0</xdr:colOff>
      <xdr:row>4</xdr:row>
      <xdr:rowOff>0</xdr:rowOff>
    </xdr:from>
    <xdr:to>
      <xdr:col>25</xdr:col>
      <xdr:colOff>76200</xdr:colOff>
      <xdr:row>44</xdr:row>
      <xdr:rowOff>76200</xdr:rowOff>
    </xdr:to>
    <xdr:graphicFrame macro="">
      <xdr:nvGraphicFramePr>
        <xdr:cNvPr id="4" name="Chart 3">
          <a:extLst>
            <a:ext uri="{FF2B5EF4-FFF2-40B4-BE49-F238E27FC236}">
              <a16:creationId xmlns:a16="http://schemas.microsoft.com/office/drawing/2014/main" id="{EC69763C-0AA1-492E-9029-79B0EB20A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0.75773</cdr:x>
      <cdr:y>0.35375</cdr:y>
    </cdr:from>
    <cdr:to>
      <cdr:x>0.88144</cdr:x>
      <cdr:y>0.49605</cdr:y>
    </cdr:to>
    <cdr:sp macro="" textlink="">
      <cdr:nvSpPr>
        <cdr:cNvPr id="2" name="TextBox 1">
          <a:extLst xmlns:a="http://schemas.openxmlformats.org/drawingml/2006/main">
            <a:ext uri="{FF2B5EF4-FFF2-40B4-BE49-F238E27FC236}">
              <a16:creationId xmlns:a16="http://schemas.microsoft.com/office/drawing/2014/main" id="{E5311BB7-2992-64A1-C9D9-8E7809F47151}"/>
            </a:ext>
          </a:extLst>
        </cdr:cNvPr>
        <cdr:cNvSpPr txBox="1"/>
      </cdr:nvSpPr>
      <cdr:spPr>
        <a:xfrm xmlns:a="http://schemas.openxmlformats.org/drawingml/2006/main">
          <a:off x="5600700" y="2273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0.83591</cdr:x>
      <cdr:y>0.17315</cdr:y>
    </cdr:from>
    <cdr:to>
      <cdr:x>1</cdr:x>
      <cdr:y>0.21564</cdr:y>
    </cdr:to>
    <cdr:sp macro="" textlink="">
      <cdr:nvSpPr>
        <cdr:cNvPr id="3" name="TextBox 2">
          <a:extLst xmlns:a="http://schemas.openxmlformats.org/drawingml/2006/main">
            <a:ext uri="{FF2B5EF4-FFF2-40B4-BE49-F238E27FC236}">
              <a16:creationId xmlns:a16="http://schemas.microsoft.com/office/drawing/2014/main" id="{B20EFEED-CAF9-1DC6-AB40-343AB568D50E}"/>
            </a:ext>
          </a:extLst>
        </cdr:cNvPr>
        <cdr:cNvSpPr txBox="1"/>
      </cdr:nvSpPr>
      <cdr:spPr>
        <a:xfrm xmlns:a="http://schemas.openxmlformats.org/drawingml/2006/main">
          <a:off x="6615320" y="1106434"/>
          <a:ext cx="1298594" cy="27150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300">
              <a:solidFill>
                <a:schemeClr val="accent5"/>
              </a:solidFill>
              <a:latin typeface="Arial" panose="020B0604020202020204" pitchFamily="34" charset="0"/>
              <a:cs typeface="Arial" panose="020B0604020202020204" pitchFamily="34" charset="0"/>
            </a:rPr>
            <a:t>45-degree</a:t>
          </a:r>
          <a:r>
            <a:rPr lang="en-US" sz="1300" baseline="0">
              <a:solidFill>
                <a:schemeClr val="accent5"/>
              </a:solidFill>
              <a:latin typeface="Arial" panose="020B0604020202020204" pitchFamily="34" charset="0"/>
              <a:cs typeface="Arial" panose="020B0604020202020204" pitchFamily="34" charset="0"/>
            </a:rPr>
            <a:t> line</a:t>
          </a:r>
          <a:endParaRPr lang="en-US" sz="1300">
            <a:solidFill>
              <a:schemeClr val="accent5"/>
            </a:solidFill>
            <a:latin typeface="Arial" panose="020B0604020202020204" pitchFamily="34" charset="0"/>
            <a:cs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6</xdr:col>
      <xdr:colOff>278130</xdr:colOff>
      <xdr:row>38</xdr:row>
      <xdr:rowOff>132397</xdr:rowOff>
    </xdr:from>
    <xdr:to>
      <xdr:col>11</xdr:col>
      <xdr:colOff>598170</xdr:colOff>
      <xdr:row>53</xdr:row>
      <xdr:rowOff>172402</xdr:rowOff>
    </xdr:to>
    <xdr:graphicFrame macro="">
      <xdr:nvGraphicFramePr>
        <xdr:cNvPr id="2" name="Grafico 1">
          <a:extLst>
            <a:ext uri="{FF2B5EF4-FFF2-40B4-BE49-F238E27FC236}">
              <a16:creationId xmlns:a16="http://schemas.microsoft.com/office/drawing/2014/main" id="{4F002AF2-9915-4C62-BB4F-0233B7FC0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22</xdr:row>
      <xdr:rowOff>168592</xdr:rowOff>
    </xdr:from>
    <xdr:to>
      <xdr:col>6</xdr:col>
      <xdr:colOff>9525</xdr:colOff>
      <xdr:row>38</xdr:row>
      <xdr:rowOff>16192</xdr:rowOff>
    </xdr:to>
    <xdr:graphicFrame macro="">
      <xdr:nvGraphicFramePr>
        <xdr:cNvPr id="3" name="Grafico 2">
          <a:extLst>
            <a:ext uri="{FF2B5EF4-FFF2-40B4-BE49-F238E27FC236}">
              <a16:creationId xmlns:a16="http://schemas.microsoft.com/office/drawing/2014/main" id="{7D7F5CF8-5617-4289-990E-A80C36288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238125</xdr:colOff>
      <xdr:row>22</xdr:row>
      <xdr:rowOff>180022</xdr:rowOff>
    </xdr:from>
    <xdr:to>
      <xdr:col>11</xdr:col>
      <xdr:colOff>561975</xdr:colOff>
      <xdr:row>38</xdr:row>
      <xdr:rowOff>25717</xdr:rowOff>
    </xdr:to>
    <xdr:graphicFrame macro="">
      <xdr:nvGraphicFramePr>
        <xdr:cNvPr id="4" name="Grafico 3">
          <a:extLst>
            <a:ext uri="{FF2B5EF4-FFF2-40B4-BE49-F238E27FC236}">
              <a16:creationId xmlns:a16="http://schemas.microsoft.com/office/drawing/2014/main" id="{10B390F7-770E-4381-BE12-CD17CB18C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179070</xdr:colOff>
      <xdr:row>22</xdr:row>
      <xdr:rowOff>160972</xdr:rowOff>
    </xdr:from>
    <xdr:to>
      <xdr:col>18</xdr:col>
      <xdr:colOff>198120</xdr:colOff>
      <xdr:row>38</xdr:row>
      <xdr:rowOff>6667</xdr:rowOff>
    </xdr:to>
    <xdr:graphicFrame macro="">
      <xdr:nvGraphicFramePr>
        <xdr:cNvPr id="5" name="Grafico 4">
          <a:extLst>
            <a:ext uri="{FF2B5EF4-FFF2-40B4-BE49-F238E27FC236}">
              <a16:creationId xmlns:a16="http://schemas.microsoft.com/office/drawing/2014/main" id="{06327269-760E-44D5-A888-93F8BC86D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398145</xdr:colOff>
      <xdr:row>38</xdr:row>
      <xdr:rowOff>145732</xdr:rowOff>
    </xdr:from>
    <xdr:to>
      <xdr:col>6</xdr:col>
      <xdr:colOff>93345</xdr:colOff>
      <xdr:row>54</xdr:row>
      <xdr:rowOff>952</xdr:rowOff>
    </xdr:to>
    <xdr:graphicFrame macro="">
      <xdr:nvGraphicFramePr>
        <xdr:cNvPr id="6" name="Grafico 5">
          <a:extLst>
            <a:ext uri="{FF2B5EF4-FFF2-40B4-BE49-F238E27FC236}">
              <a16:creationId xmlns:a16="http://schemas.microsoft.com/office/drawing/2014/main" id="{7863941F-F327-4B13-9DE7-3248116E0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58</xdr:row>
      <xdr:rowOff>0</xdr:rowOff>
    </xdr:from>
    <xdr:to>
      <xdr:col>11</xdr:col>
      <xdr:colOff>254000</xdr:colOff>
      <xdr:row>77</xdr:row>
      <xdr:rowOff>158750</xdr:rowOff>
    </xdr:to>
    <xdr:graphicFrame macro="">
      <xdr:nvGraphicFramePr>
        <xdr:cNvPr id="7" name="Chart 6">
          <a:extLst>
            <a:ext uri="{FF2B5EF4-FFF2-40B4-BE49-F238E27FC236}">
              <a16:creationId xmlns:a16="http://schemas.microsoft.com/office/drawing/2014/main" id="{B6F903B4-FDF3-4BEE-8E8A-4BAB9E8EE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0</xdr:colOff>
      <xdr:row>12</xdr:row>
      <xdr:rowOff>0</xdr:rowOff>
    </xdr:from>
    <xdr:to>
      <xdr:col>33</xdr:col>
      <xdr:colOff>199572</xdr:colOff>
      <xdr:row>30</xdr:row>
      <xdr:rowOff>44450</xdr:rowOff>
    </xdr:to>
    <xdr:graphicFrame macro="">
      <xdr:nvGraphicFramePr>
        <xdr:cNvPr id="2" name="Chart 1">
          <a:extLst>
            <a:ext uri="{FF2B5EF4-FFF2-40B4-BE49-F238E27FC236}">
              <a16:creationId xmlns:a16="http://schemas.microsoft.com/office/drawing/2014/main" id="{3087AFA0-240D-4461-9FA8-602A949AC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0</xdr:row>
      <xdr:rowOff>184149</xdr:rowOff>
    </xdr:from>
    <xdr:to>
      <xdr:col>16</xdr:col>
      <xdr:colOff>304800</xdr:colOff>
      <xdr:row>20</xdr:row>
      <xdr:rowOff>158749</xdr:rowOff>
    </xdr:to>
    <xdr:graphicFrame macro="">
      <xdr:nvGraphicFramePr>
        <xdr:cNvPr id="2" name="Grafico 1">
          <a:extLst>
            <a:ext uri="{FF2B5EF4-FFF2-40B4-BE49-F238E27FC236}">
              <a16:creationId xmlns:a16="http://schemas.microsoft.com/office/drawing/2014/main" id="{4F874A0D-6CD0-41A5-95F4-18F703A58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365759</xdr:colOff>
      <xdr:row>10</xdr:row>
      <xdr:rowOff>60007</xdr:rowOff>
    </xdr:from>
    <xdr:to>
      <xdr:col>10</xdr:col>
      <xdr:colOff>223817</xdr:colOff>
      <xdr:row>29</xdr:row>
      <xdr:rowOff>169078</xdr:rowOff>
    </xdr:to>
    <xdr:graphicFrame macro="">
      <xdr:nvGraphicFramePr>
        <xdr:cNvPr id="2" name="Grafico 1">
          <a:extLst>
            <a:ext uri="{FF2B5EF4-FFF2-40B4-BE49-F238E27FC236}">
              <a16:creationId xmlns:a16="http://schemas.microsoft.com/office/drawing/2014/main" id="{4491AA0E-AE61-499A-86CA-745B677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428624</xdr:colOff>
      <xdr:row>32</xdr:row>
      <xdr:rowOff>152399</xdr:rowOff>
    </xdr:from>
    <xdr:to>
      <xdr:col>8</xdr:col>
      <xdr:colOff>581024</xdr:colOff>
      <xdr:row>50</xdr:row>
      <xdr:rowOff>38099</xdr:rowOff>
    </xdr:to>
    <xdr:graphicFrame macro="">
      <xdr:nvGraphicFramePr>
        <xdr:cNvPr id="2" name="Chart 1">
          <a:extLst>
            <a:ext uri="{FF2B5EF4-FFF2-40B4-BE49-F238E27FC236}">
              <a16:creationId xmlns:a16="http://schemas.microsoft.com/office/drawing/2014/main" id="{9B17B74D-5580-4D13-8BCA-190042F05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495300</xdr:colOff>
      <xdr:row>29</xdr:row>
      <xdr:rowOff>152400</xdr:rowOff>
    </xdr:from>
    <xdr:ext cx="2651047" cy="436786"/>
    <xdr:sp macro="" textlink="">
      <xdr:nvSpPr>
        <xdr:cNvPr id="3" name="TextBox 2">
          <a:extLst>
            <a:ext uri="{FF2B5EF4-FFF2-40B4-BE49-F238E27FC236}">
              <a16:creationId xmlns:a16="http://schemas.microsoft.com/office/drawing/2014/main" id="{54D031A3-D733-49EE-8CA0-574F4AD62837}"/>
            </a:ext>
          </a:extLst>
        </xdr:cNvPr>
        <xdr:cNvSpPr txBox="1"/>
      </xdr:nvSpPr>
      <xdr:spPr>
        <a:xfrm>
          <a:off x="2324100" y="5676900"/>
          <a:ext cx="26510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Effect of interest</a:t>
          </a:r>
          <a:r>
            <a:rPr lang="en-US" sz="1100" b="1" baseline="0"/>
            <a:t> expenditures on budgets</a:t>
          </a:r>
        </a:p>
        <a:p>
          <a:r>
            <a:rPr lang="en-US" sz="1100" b="0" i="1" baseline="0"/>
            <a:t>(Percent of potential GDP)</a:t>
          </a:r>
          <a:endParaRPr lang="en-US" sz="1100" b="0" i="1"/>
        </a:p>
      </xdr:txBody>
    </xdr:sp>
    <xdr:clientData/>
  </xdr:oneCellAnchor>
  <xdr:oneCellAnchor>
    <xdr:from>
      <xdr:col>3</xdr:col>
      <xdr:colOff>387351</xdr:colOff>
      <xdr:row>50</xdr:row>
      <xdr:rowOff>63500</xdr:rowOff>
    </xdr:from>
    <xdr:ext cx="2660649" cy="1115690"/>
    <xdr:sp macro="" textlink="">
      <xdr:nvSpPr>
        <xdr:cNvPr id="4" name="TextBox 3">
          <a:extLst>
            <a:ext uri="{FF2B5EF4-FFF2-40B4-BE49-F238E27FC236}">
              <a16:creationId xmlns:a16="http://schemas.microsoft.com/office/drawing/2014/main" id="{67351456-255E-42DA-9B18-17DEC114053D}"/>
            </a:ext>
          </a:extLst>
        </xdr:cNvPr>
        <xdr:cNvSpPr txBox="1"/>
      </xdr:nvSpPr>
      <xdr:spPr>
        <a:xfrm>
          <a:off x="2216151" y="9588500"/>
          <a:ext cx="2660649" cy="11156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a:solidFill>
                <a:sysClr val="windowText" lastClr="000000"/>
              </a:solidFill>
              <a:latin typeface="Segoe UI" panose="020B0502040204020203" pitchFamily="34" charset="0"/>
              <a:cs typeface="Segoe UI" panose="020B0502040204020203" pitchFamily="34" charset="0"/>
            </a:rPr>
            <a:t>Source: IMF</a:t>
          </a:r>
          <a:r>
            <a:rPr lang="en-US" sz="1000" baseline="0">
              <a:solidFill>
                <a:sysClr val="windowText" lastClr="000000"/>
              </a:solidFill>
              <a:latin typeface="Segoe UI" panose="020B0502040204020203" pitchFamily="34" charset="0"/>
              <a:cs typeface="Segoe UI" panose="020B0502040204020203" pitchFamily="34" charset="0"/>
            </a:rPr>
            <a:t> staff calculations. </a:t>
          </a:r>
        </a:p>
        <a:p>
          <a:r>
            <a:rPr lang="en-US" sz="1000" baseline="0">
              <a:solidFill>
                <a:sysClr val="windowText" lastClr="000000"/>
              </a:solidFill>
              <a:latin typeface="Segoe UI" panose="020B0502040204020203" pitchFamily="34" charset="0"/>
              <a:cs typeface="Segoe UI" panose="020B0502040204020203" pitchFamily="34" charset="0"/>
            </a:rPr>
            <a:t>Note: The chart shows the effect of a 1 percent of potential GDP increase in interest expenditures on selected budget categories as explained in the text. The vertical lines show 90 percent confidence intervals.</a:t>
          </a:r>
          <a:endParaRPr lang="en-US" sz="1000">
            <a:solidFill>
              <a:sysClr val="windowText" lastClr="000000"/>
            </a:solidFill>
            <a:latin typeface="Segoe UI" panose="020B0502040204020203" pitchFamily="34" charset="0"/>
            <a:cs typeface="Segoe UI" panose="020B0502040204020203" pitchFamily="34" charset="0"/>
          </a:endParaRPr>
        </a:p>
      </xdr:txBody>
    </xdr:sp>
    <xdr:clientData/>
  </xdr:oneCellAnchor>
</xdr:wsDr>
</file>

<file path=xl/drawings/drawing53.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9525</xdr:colOff>
      <xdr:row>42</xdr:row>
      <xdr:rowOff>66675</xdr:rowOff>
    </xdr:to>
    <xdr:sp macro="" textlink="">
      <xdr:nvSpPr>
        <xdr:cNvPr id="2" name="Text Box 1">
          <a:extLst>
            <a:ext uri="{FF2B5EF4-FFF2-40B4-BE49-F238E27FC236}">
              <a16:creationId xmlns:a16="http://schemas.microsoft.com/office/drawing/2014/main" id="{5D8391F7-0187-4E36-90C8-984A5B91055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 name="Text Box 1">
          <a:extLst>
            <a:ext uri="{FF2B5EF4-FFF2-40B4-BE49-F238E27FC236}">
              <a16:creationId xmlns:a16="http://schemas.microsoft.com/office/drawing/2014/main" id="{0CFB4A7B-B2DD-482F-94F7-791EE776D4D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 name="Text Box 1">
          <a:extLst>
            <a:ext uri="{FF2B5EF4-FFF2-40B4-BE49-F238E27FC236}">
              <a16:creationId xmlns:a16="http://schemas.microsoft.com/office/drawing/2014/main" id="{83384AD1-C562-4917-AA1A-05D5E5AA472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 name="Text Box 1">
          <a:extLst>
            <a:ext uri="{FF2B5EF4-FFF2-40B4-BE49-F238E27FC236}">
              <a16:creationId xmlns:a16="http://schemas.microsoft.com/office/drawing/2014/main" id="{D3A45F6B-7F65-430B-81C2-ADCD6E3819F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 name="Text Box 1">
          <a:extLst>
            <a:ext uri="{FF2B5EF4-FFF2-40B4-BE49-F238E27FC236}">
              <a16:creationId xmlns:a16="http://schemas.microsoft.com/office/drawing/2014/main" id="{FE04C4D3-9413-4D5D-9B1A-A7011A7C6C3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 name="Text Box 1">
          <a:extLst>
            <a:ext uri="{FF2B5EF4-FFF2-40B4-BE49-F238E27FC236}">
              <a16:creationId xmlns:a16="http://schemas.microsoft.com/office/drawing/2014/main" id="{2F46B425-AE1C-4152-9535-D6066CCDF77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 name="Text Box 1">
          <a:extLst>
            <a:ext uri="{FF2B5EF4-FFF2-40B4-BE49-F238E27FC236}">
              <a16:creationId xmlns:a16="http://schemas.microsoft.com/office/drawing/2014/main" id="{8048E74C-1381-493E-9574-E729413C7FA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 name="Text Box 1">
          <a:extLst>
            <a:ext uri="{FF2B5EF4-FFF2-40B4-BE49-F238E27FC236}">
              <a16:creationId xmlns:a16="http://schemas.microsoft.com/office/drawing/2014/main" id="{69CF81C9-3ADD-4036-A851-77632D41A55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44</xdr:row>
      <xdr:rowOff>38100</xdr:rowOff>
    </xdr:to>
    <xdr:sp macro="" textlink="">
      <xdr:nvSpPr>
        <xdr:cNvPr id="10" name="Text Box 1">
          <a:extLst>
            <a:ext uri="{FF2B5EF4-FFF2-40B4-BE49-F238E27FC236}">
              <a16:creationId xmlns:a16="http://schemas.microsoft.com/office/drawing/2014/main" id="{4B6EAEC3-B23C-423A-93C9-183827360285}"/>
            </a:ext>
          </a:extLst>
        </xdr:cNvPr>
        <xdr:cNvSpPr txBox="1">
          <a:spLocks noChangeArrowheads="1"/>
        </xdr:cNvSpPr>
      </xdr:nvSpPr>
      <xdr:spPr bwMode="auto">
        <a:xfrm>
          <a:off x="8605157" y="6313714"/>
          <a:ext cx="9525" cy="332015"/>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44</xdr:row>
      <xdr:rowOff>38100</xdr:rowOff>
    </xdr:to>
    <xdr:sp macro="" textlink="">
      <xdr:nvSpPr>
        <xdr:cNvPr id="11" name="Text Box 1">
          <a:extLst>
            <a:ext uri="{FF2B5EF4-FFF2-40B4-BE49-F238E27FC236}">
              <a16:creationId xmlns:a16="http://schemas.microsoft.com/office/drawing/2014/main" id="{6C8C2383-72F5-4B7E-9847-8A28D30193CD}"/>
            </a:ext>
          </a:extLst>
        </xdr:cNvPr>
        <xdr:cNvSpPr txBox="1">
          <a:spLocks noChangeArrowheads="1"/>
        </xdr:cNvSpPr>
      </xdr:nvSpPr>
      <xdr:spPr bwMode="auto">
        <a:xfrm>
          <a:off x="8605157" y="6313714"/>
          <a:ext cx="9525" cy="332015"/>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38100</xdr:rowOff>
    </xdr:to>
    <xdr:sp macro="" textlink="">
      <xdr:nvSpPr>
        <xdr:cNvPr id="12" name="Text Box 1">
          <a:extLst>
            <a:ext uri="{FF2B5EF4-FFF2-40B4-BE49-F238E27FC236}">
              <a16:creationId xmlns:a16="http://schemas.microsoft.com/office/drawing/2014/main" id="{B5EFD068-084F-4BCE-8183-4493ED5CB867}"/>
            </a:ext>
          </a:extLst>
        </xdr:cNvPr>
        <xdr:cNvSpPr txBox="1">
          <a:spLocks noChangeArrowheads="1"/>
        </xdr:cNvSpPr>
      </xdr:nvSpPr>
      <xdr:spPr bwMode="auto">
        <a:xfrm>
          <a:off x="8605157" y="6313714"/>
          <a:ext cx="9525" cy="185057"/>
        </a:xfrm>
        <a:prstGeom prst="rect">
          <a:avLst/>
        </a:prstGeom>
        <a:noFill/>
        <a:ln w="9525">
          <a:noFill/>
          <a:miter lim="800000"/>
          <a:headEnd/>
          <a:tailEnd/>
        </a:ln>
      </xdr:spPr>
    </xdr:sp>
    <xdr:clientData/>
  </xdr:twoCellAnchor>
  <xdr:twoCellAnchor editAs="oneCell">
    <xdr:from>
      <xdr:col>18</xdr:col>
      <xdr:colOff>0</xdr:colOff>
      <xdr:row>50</xdr:row>
      <xdr:rowOff>0</xdr:rowOff>
    </xdr:from>
    <xdr:to>
      <xdr:col>18</xdr:col>
      <xdr:colOff>9525</xdr:colOff>
      <xdr:row>51</xdr:row>
      <xdr:rowOff>57151</xdr:rowOff>
    </xdr:to>
    <xdr:sp macro="" textlink="">
      <xdr:nvSpPr>
        <xdr:cNvPr id="13" name="Text Box 1">
          <a:extLst>
            <a:ext uri="{FF2B5EF4-FFF2-40B4-BE49-F238E27FC236}">
              <a16:creationId xmlns:a16="http://schemas.microsoft.com/office/drawing/2014/main" id="{6DC8DA5B-0963-4997-B0AA-ADAA9B958C2B}"/>
            </a:ext>
          </a:extLst>
        </xdr:cNvPr>
        <xdr:cNvSpPr txBox="1">
          <a:spLocks noChangeArrowheads="1"/>
        </xdr:cNvSpPr>
      </xdr:nvSpPr>
      <xdr:spPr bwMode="auto">
        <a:xfrm>
          <a:off x="8605157" y="8033657"/>
          <a:ext cx="9525" cy="204108"/>
        </a:xfrm>
        <a:prstGeom prst="rect">
          <a:avLst/>
        </a:prstGeom>
        <a:noFill/>
        <a:ln w="9525">
          <a:noFill/>
          <a:miter lim="800000"/>
          <a:headEnd/>
          <a:tailEnd/>
        </a:ln>
      </xdr:spPr>
    </xdr:sp>
    <xdr:clientData/>
  </xdr:twoCellAnchor>
  <xdr:twoCellAnchor editAs="oneCell">
    <xdr:from>
      <xdr:col>18</xdr:col>
      <xdr:colOff>0</xdr:colOff>
      <xdr:row>50</xdr:row>
      <xdr:rowOff>0</xdr:rowOff>
    </xdr:from>
    <xdr:to>
      <xdr:col>18</xdr:col>
      <xdr:colOff>9525</xdr:colOff>
      <xdr:row>51</xdr:row>
      <xdr:rowOff>57151</xdr:rowOff>
    </xdr:to>
    <xdr:sp macro="" textlink="">
      <xdr:nvSpPr>
        <xdr:cNvPr id="14" name="Text Box 1">
          <a:extLst>
            <a:ext uri="{FF2B5EF4-FFF2-40B4-BE49-F238E27FC236}">
              <a16:creationId xmlns:a16="http://schemas.microsoft.com/office/drawing/2014/main" id="{C90878D1-F1FE-451D-AEDE-F0C794AF0E07}"/>
            </a:ext>
          </a:extLst>
        </xdr:cNvPr>
        <xdr:cNvSpPr txBox="1">
          <a:spLocks noChangeArrowheads="1"/>
        </xdr:cNvSpPr>
      </xdr:nvSpPr>
      <xdr:spPr bwMode="auto">
        <a:xfrm>
          <a:off x="8605157" y="8033657"/>
          <a:ext cx="9525" cy="204108"/>
        </a:xfrm>
        <a:prstGeom prst="rect">
          <a:avLst/>
        </a:prstGeom>
        <a:noFill/>
        <a:ln w="9525">
          <a:noFill/>
          <a:miter lim="800000"/>
          <a:headEnd/>
          <a:tailEnd/>
        </a:ln>
      </xdr:spPr>
    </xdr:sp>
    <xdr:clientData/>
  </xdr:twoCellAnchor>
  <xdr:twoCellAnchor editAs="oneCell">
    <xdr:from>
      <xdr:col>18</xdr:col>
      <xdr:colOff>0</xdr:colOff>
      <xdr:row>50</xdr:row>
      <xdr:rowOff>0</xdr:rowOff>
    </xdr:from>
    <xdr:to>
      <xdr:col>18</xdr:col>
      <xdr:colOff>9525</xdr:colOff>
      <xdr:row>51</xdr:row>
      <xdr:rowOff>57151</xdr:rowOff>
    </xdr:to>
    <xdr:sp macro="" textlink="">
      <xdr:nvSpPr>
        <xdr:cNvPr id="15" name="Text Box 1">
          <a:extLst>
            <a:ext uri="{FF2B5EF4-FFF2-40B4-BE49-F238E27FC236}">
              <a16:creationId xmlns:a16="http://schemas.microsoft.com/office/drawing/2014/main" id="{0C1C0FA5-4BAF-4E1E-BB61-6A2673C3ECDC}"/>
            </a:ext>
          </a:extLst>
        </xdr:cNvPr>
        <xdr:cNvSpPr txBox="1">
          <a:spLocks noChangeArrowheads="1"/>
        </xdr:cNvSpPr>
      </xdr:nvSpPr>
      <xdr:spPr bwMode="auto">
        <a:xfrm>
          <a:off x="8605157" y="8033657"/>
          <a:ext cx="9525" cy="204108"/>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6" name="Text Box 1">
          <a:extLst>
            <a:ext uri="{FF2B5EF4-FFF2-40B4-BE49-F238E27FC236}">
              <a16:creationId xmlns:a16="http://schemas.microsoft.com/office/drawing/2014/main" id="{87A0C8EA-53A9-4510-A43D-C483E0537F7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7" name="Text Box 1">
          <a:extLst>
            <a:ext uri="{FF2B5EF4-FFF2-40B4-BE49-F238E27FC236}">
              <a16:creationId xmlns:a16="http://schemas.microsoft.com/office/drawing/2014/main" id="{A303A1EC-904B-4835-AD2B-69912AF4E39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8" name="Text Box 1">
          <a:extLst>
            <a:ext uri="{FF2B5EF4-FFF2-40B4-BE49-F238E27FC236}">
              <a16:creationId xmlns:a16="http://schemas.microsoft.com/office/drawing/2014/main" id="{C7D8056B-D840-46FA-B182-108D3278FF8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9" name="Text Box 1">
          <a:extLst>
            <a:ext uri="{FF2B5EF4-FFF2-40B4-BE49-F238E27FC236}">
              <a16:creationId xmlns:a16="http://schemas.microsoft.com/office/drawing/2014/main" id="{4C7F77DB-F242-428C-A405-D19A8F2E4B8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0" name="Text Box 1">
          <a:extLst>
            <a:ext uri="{FF2B5EF4-FFF2-40B4-BE49-F238E27FC236}">
              <a16:creationId xmlns:a16="http://schemas.microsoft.com/office/drawing/2014/main" id="{6445DB68-CBFC-487D-AB60-26E5E63BB2A8}"/>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1" name="Text Box 1">
          <a:extLst>
            <a:ext uri="{FF2B5EF4-FFF2-40B4-BE49-F238E27FC236}">
              <a16:creationId xmlns:a16="http://schemas.microsoft.com/office/drawing/2014/main" id="{B4AA58C8-3F73-4AC6-BF32-DBDD6834742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2" name="Text Box 1">
          <a:extLst>
            <a:ext uri="{FF2B5EF4-FFF2-40B4-BE49-F238E27FC236}">
              <a16:creationId xmlns:a16="http://schemas.microsoft.com/office/drawing/2014/main" id="{9C04D1D6-C428-4A69-A80B-FDB5BF77795A}"/>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3" name="Text Box 1">
          <a:extLst>
            <a:ext uri="{FF2B5EF4-FFF2-40B4-BE49-F238E27FC236}">
              <a16:creationId xmlns:a16="http://schemas.microsoft.com/office/drawing/2014/main" id="{A8F91EDF-5C7E-4281-8882-C099776D7E7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4" name="Text Box 1">
          <a:extLst>
            <a:ext uri="{FF2B5EF4-FFF2-40B4-BE49-F238E27FC236}">
              <a16:creationId xmlns:a16="http://schemas.microsoft.com/office/drawing/2014/main" id="{92EE8A9E-5E32-49E5-9BB8-13265B37D21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5" name="Text Box 1">
          <a:extLst>
            <a:ext uri="{FF2B5EF4-FFF2-40B4-BE49-F238E27FC236}">
              <a16:creationId xmlns:a16="http://schemas.microsoft.com/office/drawing/2014/main" id="{DF146FD7-711B-43B4-BCD2-2145FCC11D1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6" name="Text Box 1">
          <a:extLst>
            <a:ext uri="{FF2B5EF4-FFF2-40B4-BE49-F238E27FC236}">
              <a16:creationId xmlns:a16="http://schemas.microsoft.com/office/drawing/2014/main" id="{21169E8B-F1A5-43E2-A122-1BA3BF9D2C7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7" name="Text Box 1">
          <a:extLst>
            <a:ext uri="{FF2B5EF4-FFF2-40B4-BE49-F238E27FC236}">
              <a16:creationId xmlns:a16="http://schemas.microsoft.com/office/drawing/2014/main" id="{3A2D77B6-B05F-4DF8-98A1-7E519B7906E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8" name="Text Box 1">
          <a:extLst>
            <a:ext uri="{FF2B5EF4-FFF2-40B4-BE49-F238E27FC236}">
              <a16:creationId xmlns:a16="http://schemas.microsoft.com/office/drawing/2014/main" id="{3A5CDE16-6826-432F-B767-ACEB816C27AC}"/>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29" name="Text Box 1">
          <a:extLst>
            <a:ext uri="{FF2B5EF4-FFF2-40B4-BE49-F238E27FC236}">
              <a16:creationId xmlns:a16="http://schemas.microsoft.com/office/drawing/2014/main" id="{7C3E05B1-C260-433B-AB2D-CD80065F871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0" name="Text Box 1">
          <a:extLst>
            <a:ext uri="{FF2B5EF4-FFF2-40B4-BE49-F238E27FC236}">
              <a16:creationId xmlns:a16="http://schemas.microsoft.com/office/drawing/2014/main" id="{A94A005E-09C2-482B-9BA5-FE541E8D404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1" name="Text Box 1">
          <a:extLst>
            <a:ext uri="{FF2B5EF4-FFF2-40B4-BE49-F238E27FC236}">
              <a16:creationId xmlns:a16="http://schemas.microsoft.com/office/drawing/2014/main" id="{AB50DC53-9F95-4252-8F18-59478E73713F}"/>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2" name="Text Box 1">
          <a:extLst>
            <a:ext uri="{FF2B5EF4-FFF2-40B4-BE49-F238E27FC236}">
              <a16:creationId xmlns:a16="http://schemas.microsoft.com/office/drawing/2014/main" id="{9383BD14-7E31-462F-A22E-B92A4D6A0473}"/>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3" name="Text Box 1">
          <a:extLst>
            <a:ext uri="{FF2B5EF4-FFF2-40B4-BE49-F238E27FC236}">
              <a16:creationId xmlns:a16="http://schemas.microsoft.com/office/drawing/2014/main" id="{E43A1E5A-005D-4473-BE0D-52D87C971EE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4" name="Text Box 1">
          <a:extLst>
            <a:ext uri="{FF2B5EF4-FFF2-40B4-BE49-F238E27FC236}">
              <a16:creationId xmlns:a16="http://schemas.microsoft.com/office/drawing/2014/main" id="{D3830A3C-E133-4D3F-97BA-BF2381B7F3E8}"/>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5" name="Text Box 1">
          <a:extLst>
            <a:ext uri="{FF2B5EF4-FFF2-40B4-BE49-F238E27FC236}">
              <a16:creationId xmlns:a16="http://schemas.microsoft.com/office/drawing/2014/main" id="{77B2C041-8CBF-49F9-AE14-D9AA880A186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44</xdr:row>
      <xdr:rowOff>38100</xdr:rowOff>
    </xdr:to>
    <xdr:sp macro="" textlink="">
      <xdr:nvSpPr>
        <xdr:cNvPr id="36" name="Text Box 1">
          <a:extLst>
            <a:ext uri="{FF2B5EF4-FFF2-40B4-BE49-F238E27FC236}">
              <a16:creationId xmlns:a16="http://schemas.microsoft.com/office/drawing/2014/main" id="{E73E96CD-0709-4F62-AAE8-428480AA755A}"/>
            </a:ext>
          </a:extLst>
        </xdr:cNvPr>
        <xdr:cNvSpPr txBox="1">
          <a:spLocks noChangeArrowheads="1"/>
        </xdr:cNvSpPr>
      </xdr:nvSpPr>
      <xdr:spPr bwMode="auto">
        <a:xfrm>
          <a:off x="8605157" y="6313714"/>
          <a:ext cx="9525" cy="332015"/>
        </a:xfrm>
        <a:prstGeom prst="rect">
          <a:avLst/>
        </a:prstGeom>
        <a:noFill/>
        <a:ln w="9525">
          <a:noFill/>
          <a:miter lim="800000"/>
          <a:headEnd/>
          <a:tailEnd/>
        </a:ln>
      </xdr:spPr>
    </xdr:sp>
    <xdr:clientData/>
  </xdr:twoCellAnchor>
  <xdr:twoCellAnchor editAs="oneCell">
    <xdr:from>
      <xdr:col>19</xdr:col>
      <xdr:colOff>542073</xdr:colOff>
      <xdr:row>44</xdr:row>
      <xdr:rowOff>23232</xdr:rowOff>
    </xdr:from>
    <xdr:to>
      <xdr:col>19</xdr:col>
      <xdr:colOff>551598</xdr:colOff>
      <xdr:row>46</xdr:row>
      <xdr:rowOff>169745</xdr:rowOff>
    </xdr:to>
    <xdr:sp macro="" textlink="">
      <xdr:nvSpPr>
        <xdr:cNvPr id="37" name="Text Box 1">
          <a:extLst>
            <a:ext uri="{FF2B5EF4-FFF2-40B4-BE49-F238E27FC236}">
              <a16:creationId xmlns:a16="http://schemas.microsoft.com/office/drawing/2014/main" id="{2D5119BC-355B-4F8C-9758-214E811FE4DC}"/>
            </a:ext>
          </a:extLst>
        </xdr:cNvPr>
        <xdr:cNvSpPr txBox="1">
          <a:spLocks noChangeArrowheads="1"/>
        </xdr:cNvSpPr>
      </xdr:nvSpPr>
      <xdr:spPr bwMode="auto">
        <a:xfrm>
          <a:off x="9620759" y="6630861"/>
          <a:ext cx="9525" cy="331570"/>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8" name="Text Box 1">
          <a:extLst>
            <a:ext uri="{FF2B5EF4-FFF2-40B4-BE49-F238E27FC236}">
              <a16:creationId xmlns:a16="http://schemas.microsoft.com/office/drawing/2014/main" id="{6D73454D-0524-42E5-97A4-AAE9E15C3C4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39" name="Text Box 1">
          <a:extLst>
            <a:ext uri="{FF2B5EF4-FFF2-40B4-BE49-F238E27FC236}">
              <a16:creationId xmlns:a16="http://schemas.microsoft.com/office/drawing/2014/main" id="{E4DE7320-8B93-4C91-9A10-F0199DEF3143}"/>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0" name="Text Box 1">
          <a:extLst>
            <a:ext uri="{FF2B5EF4-FFF2-40B4-BE49-F238E27FC236}">
              <a16:creationId xmlns:a16="http://schemas.microsoft.com/office/drawing/2014/main" id="{4FA3DE30-C29F-46A5-A74F-A108ED6B567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1" name="Text Box 1">
          <a:extLst>
            <a:ext uri="{FF2B5EF4-FFF2-40B4-BE49-F238E27FC236}">
              <a16:creationId xmlns:a16="http://schemas.microsoft.com/office/drawing/2014/main" id="{AE59A466-390C-46DB-8A27-89A1B1B4D3D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2" name="Text Box 1">
          <a:extLst>
            <a:ext uri="{FF2B5EF4-FFF2-40B4-BE49-F238E27FC236}">
              <a16:creationId xmlns:a16="http://schemas.microsoft.com/office/drawing/2014/main" id="{D3836CAF-02BD-4798-A1C7-0180547E8ABA}"/>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3" name="Text Box 1">
          <a:extLst>
            <a:ext uri="{FF2B5EF4-FFF2-40B4-BE49-F238E27FC236}">
              <a16:creationId xmlns:a16="http://schemas.microsoft.com/office/drawing/2014/main" id="{72FC3FF3-D8CE-4E78-9F3F-46E775C08D4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4" name="Text Box 1">
          <a:extLst>
            <a:ext uri="{FF2B5EF4-FFF2-40B4-BE49-F238E27FC236}">
              <a16:creationId xmlns:a16="http://schemas.microsoft.com/office/drawing/2014/main" id="{81A30430-3E59-454B-A0BD-2701CC416E5A}"/>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5" name="Text Box 1">
          <a:extLst>
            <a:ext uri="{FF2B5EF4-FFF2-40B4-BE49-F238E27FC236}">
              <a16:creationId xmlns:a16="http://schemas.microsoft.com/office/drawing/2014/main" id="{3309FBD1-12B2-4960-AE49-A9CF68389E4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38100</xdr:rowOff>
    </xdr:to>
    <xdr:sp macro="" textlink="">
      <xdr:nvSpPr>
        <xdr:cNvPr id="46" name="Text Box 1">
          <a:extLst>
            <a:ext uri="{FF2B5EF4-FFF2-40B4-BE49-F238E27FC236}">
              <a16:creationId xmlns:a16="http://schemas.microsoft.com/office/drawing/2014/main" id="{03A55EE4-4938-4DEA-B954-73D1D4DC6218}"/>
            </a:ext>
          </a:extLst>
        </xdr:cNvPr>
        <xdr:cNvSpPr txBox="1">
          <a:spLocks noChangeArrowheads="1"/>
        </xdr:cNvSpPr>
      </xdr:nvSpPr>
      <xdr:spPr bwMode="auto">
        <a:xfrm>
          <a:off x="8605157" y="6313714"/>
          <a:ext cx="9525" cy="185057"/>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7" name="Text Box 1">
          <a:extLst>
            <a:ext uri="{FF2B5EF4-FFF2-40B4-BE49-F238E27FC236}">
              <a16:creationId xmlns:a16="http://schemas.microsoft.com/office/drawing/2014/main" id="{0368F33A-7AB6-4C41-B4B3-70AAF851E94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8" name="Text Box 1">
          <a:extLst>
            <a:ext uri="{FF2B5EF4-FFF2-40B4-BE49-F238E27FC236}">
              <a16:creationId xmlns:a16="http://schemas.microsoft.com/office/drawing/2014/main" id="{7AF47F74-3BE0-4418-A0ED-7B65FA13DEF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49" name="Text Box 1">
          <a:extLst>
            <a:ext uri="{FF2B5EF4-FFF2-40B4-BE49-F238E27FC236}">
              <a16:creationId xmlns:a16="http://schemas.microsoft.com/office/drawing/2014/main" id="{3BC3042F-8E23-453C-BDAF-D679E7F44078}"/>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0" name="Text Box 1">
          <a:extLst>
            <a:ext uri="{FF2B5EF4-FFF2-40B4-BE49-F238E27FC236}">
              <a16:creationId xmlns:a16="http://schemas.microsoft.com/office/drawing/2014/main" id="{D246CD35-BE52-47FE-8FA3-DA0CFEF28091}"/>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1" name="Text Box 1">
          <a:extLst>
            <a:ext uri="{FF2B5EF4-FFF2-40B4-BE49-F238E27FC236}">
              <a16:creationId xmlns:a16="http://schemas.microsoft.com/office/drawing/2014/main" id="{1EA8E13D-C9BC-4C0E-AA18-620C0C3AB4E2}"/>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2" name="Text Box 1">
          <a:extLst>
            <a:ext uri="{FF2B5EF4-FFF2-40B4-BE49-F238E27FC236}">
              <a16:creationId xmlns:a16="http://schemas.microsoft.com/office/drawing/2014/main" id="{D2B26223-9BFD-409C-8662-E029F4457181}"/>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3" name="Text Box 1">
          <a:extLst>
            <a:ext uri="{FF2B5EF4-FFF2-40B4-BE49-F238E27FC236}">
              <a16:creationId xmlns:a16="http://schemas.microsoft.com/office/drawing/2014/main" id="{417A06C3-0C2B-4454-917C-01C330A490F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38100</xdr:rowOff>
    </xdr:to>
    <xdr:sp macro="" textlink="">
      <xdr:nvSpPr>
        <xdr:cNvPr id="54" name="Text Box 1">
          <a:extLst>
            <a:ext uri="{FF2B5EF4-FFF2-40B4-BE49-F238E27FC236}">
              <a16:creationId xmlns:a16="http://schemas.microsoft.com/office/drawing/2014/main" id="{55C086A5-1224-4BFB-AA54-6D0729BF97EC}"/>
            </a:ext>
          </a:extLst>
        </xdr:cNvPr>
        <xdr:cNvSpPr txBox="1">
          <a:spLocks noChangeArrowheads="1"/>
        </xdr:cNvSpPr>
      </xdr:nvSpPr>
      <xdr:spPr bwMode="auto">
        <a:xfrm>
          <a:off x="8605157" y="6313714"/>
          <a:ext cx="9525" cy="185057"/>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5" name="Text Box 1">
          <a:extLst>
            <a:ext uri="{FF2B5EF4-FFF2-40B4-BE49-F238E27FC236}">
              <a16:creationId xmlns:a16="http://schemas.microsoft.com/office/drawing/2014/main" id="{94A7F980-539A-4737-AC03-1C2F5C5BCC0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6" name="Text Box 1">
          <a:extLst>
            <a:ext uri="{FF2B5EF4-FFF2-40B4-BE49-F238E27FC236}">
              <a16:creationId xmlns:a16="http://schemas.microsoft.com/office/drawing/2014/main" id="{BC56E208-190C-4B77-BCDD-17D690F65E7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7" name="Text Box 1">
          <a:extLst>
            <a:ext uri="{FF2B5EF4-FFF2-40B4-BE49-F238E27FC236}">
              <a16:creationId xmlns:a16="http://schemas.microsoft.com/office/drawing/2014/main" id="{5C1048BD-8291-4EA5-AF7C-D5061A70262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8" name="Text Box 1">
          <a:extLst>
            <a:ext uri="{FF2B5EF4-FFF2-40B4-BE49-F238E27FC236}">
              <a16:creationId xmlns:a16="http://schemas.microsoft.com/office/drawing/2014/main" id="{3B932F9A-D9B6-4982-B9EC-3B31D0D9BF44}"/>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59" name="Text Box 1">
          <a:extLst>
            <a:ext uri="{FF2B5EF4-FFF2-40B4-BE49-F238E27FC236}">
              <a16:creationId xmlns:a16="http://schemas.microsoft.com/office/drawing/2014/main" id="{C0F37BDD-DA7A-42CD-B653-06251ADA3E9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0" name="Text Box 1">
          <a:extLst>
            <a:ext uri="{FF2B5EF4-FFF2-40B4-BE49-F238E27FC236}">
              <a16:creationId xmlns:a16="http://schemas.microsoft.com/office/drawing/2014/main" id="{15B14AB3-DB3E-48DE-A532-CFB1993D13B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1" name="Text Box 1">
          <a:extLst>
            <a:ext uri="{FF2B5EF4-FFF2-40B4-BE49-F238E27FC236}">
              <a16:creationId xmlns:a16="http://schemas.microsoft.com/office/drawing/2014/main" id="{0C1A833C-F487-4054-885C-F17826E1FE2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2" name="Text Box 1">
          <a:extLst>
            <a:ext uri="{FF2B5EF4-FFF2-40B4-BE49-F238E27FC236}">
              <a16:creationId xmlns:a16="http://schemas.microsoft.com/office/drawing/2014/main" id="{B018B320-7780-4896-B105-E8BD1A6082F3}"/>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3" name="Text Box 1">
          <a:extLst>
            <a:ext uri="{FF2B5EF4-FFF2-40B4-BE49-F238E27FC236}">
              <a16:creationId xmlns:a16="http://schemas.microsoft.com/office/drawing/2014/main" id="{50F8137C-BFA0-49E4-BCC7-DF1BF837A53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4" name="Text Box 1">
          <a:extLst>
            <a:ext uri="{FF2B5EF4-FFF2-40B4-BE49-F238E27FC236}">
              <a16:creationId xmlns:a16="http://schemas.microsoft.com/office/drawing/2014/main" id="{074D7045-B150-4335-BD71-6C304CA364C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5" name="Text Box 1">
          <a:extLst>
            <a:ext uri="{FF2B5EF4-FFF2-40B4-BE49-F238E27FC236}">
              <a16:creationId xmlns:a16="http://schemas.microsoft.com/office/drawing/2014/main" id="{5B14C39D-C167-4498-8A82-E17409F7C35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6" name="Text Box 1">
          <a:extLst>
            <a:ext uri="{FF2B5EF4-FFF2-40B4-BE49-F238E27FC236}">
              <a16:creationId xmlns:a16="http://schemas.microsoft.com/office/drawing/2014/main" id="{6A6E2864-6762-4DC6-994C-88C4311ADFD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7" name="Text Box 1">
          <a:extLst>
            <a:ext uri="{FF2B5EF4-FFF2-40B4-BE49-F238E27FC236}">
              <a16:creationId xmlns:a16="http://schemas.microsoft.com/office/drawing/2014/main" id="{11FB80F8-A8D9-43EA-A8DA-A41BDBBBF5D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8" name="Text Box 1">
          <a:extLst>
            <a:ext uri="{FF2B5EF4-FFF2-40B4-BE49-F238E27FC236}">
              <a16:creationId xmlns:a16="http://schemas.microsoft.com/office/drawing/2014/main" id="{94C1E7D5-C21F-4748-AD8B-5188C8E2A14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69" name="Text Box 1">
          <a:extLst>
            <a:ext uri="{FF2B5EF4-FFF2-40B4-BE49-F238E27FC236}">
              <a16:creationId xmlns:a16="http://schemas.microsoft.com/office/drawing/2014/main" id="{D3ABFADC-7BA1-41EA-A8F7-F08BADBAEA63}"/>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38100</xdr:rowOff>
    </xdr:to>
    <xdr:sp macro="" textlink="">
      <xdr:nvSpPr>
        <xdr:cNvPr id="70" name="Text Box 1">
          <a:extLst>
            <a:ext uri="{FF2B5EF4-FFF2-40B4-BE49-F238E27FC236}">
              <a16:creationId xmlns:a16="http://schemas.microsoft.com/office/drawing/2014/main" id="{D4281892-E47F-49AB-92DD-22FF65D82B6E}"/>
            </a:ext>
          </a:extLst>
        </xdr:cNvPr>
        <xdr:cNvSpPr txBox="1">
          <a:spLocks noChangeArrowheads="1"/>
        </xdr:cNvSpPr>
      </xdr:nvSpPr>
      <xdr:spPr bwMode="auto">
        <a:xfrm>
          <a:off x="8605157" y="6313714"/>
          <a:ext cx="9525" cy="185057"/>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1" name="Text Box 1">
          <a:extLst>
            <a:ext uri="{FF2B5EF4-FFF2-40B4-BE49-F238E27FC236}">
              <a16:creationId xmlns:a16="http://schemas.microsoft.com/office/drawing/2014/main" id="{D73DC78B-11D6-4BC7-AD38-A2D9BD030C5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2" name="Text Box 1">
          <a:extLst>
            <a:ext uri="{FF2B5EF4-FFF2-40B4-BE49-F238E27FC236}">
              <a16:creationId xmlns:a16="http://schemas.microsoft.com/office/drawing/2014/main" id="{3EC7B14A-D4D9-483C-8BA8-8A51405C46C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3" name="Text Box 1">
          <a:extLst>
            <a:ext uri="{FF2B5EF4-FFF2-40B4-BE49-F238E27FC236}">
              <a16:creationId xmlns:a16="http://schemas.microsoft.com/office/drawing/2014/main" id="{6F15670A-64CB-4D49-A197-69D5D8437CE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4" name="Text Box 1">
          <a:extLst>
            <a:ext uri="{FF2B5EF4-FFF2-40B4-BE49-F238E27FC236}">
              <a16:creationId xmlns:a16="http://schemas.microsoft.com/office/drawing/2014/main" id="{9141EDE6-E429-4899-92FD-DF337E27E04B}"/>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5" name="Text Box 1">
          <a:extLst>
            <a:ext uri="{FF2B5EF4-FFF2-40B4-BE49-F238E27FC236}">
              <a16:creationId xmlns:a16="http://schemas.microsoft.com/office/drawing/2014/main" id="{BB8C2435-7BCC-47F4-90B1-D96BCC2CEA0F}"/>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6" name="Text Box 1">
          <a:extLst>
            <a:ext uri="{FF2B5EF4-FFF2-40B4-BE49-F238E27FC236}">
              <a16:creationId xmlns:a16="http://schemas.microsoft.com/office/drawing/2014/main" id="{DACA1D8E-851A-4F6C-84EA-22B81DF84F42}"/>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7" name="Text Box 1">
          <a:extLst>
            <a:ext uri="{FF2B5EF4-FFF2-40B4-BE49-F238E27FC236}">
              <a16:creationId xmlns:a16="http://schemas.microsoft.com/office/drawing/2014/main" id="{E438D1DE-AAA2-46FA-93EB-53FB93B48F3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8" name="Text Box 1">
          <a:extLst>
            <a:ext uri="{FF2B5EF4-FFF2-40B4-BE49-F238E27FC236}">
              <a16:creationId xmlns:a16="http://schemas.microsoft.com/office/drawing/2014/main" id="{07A2BAB2-9D6F-49E8-B79A-C532D12B08BE}"/>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79" name="Text Box 1">
          <a:extLst>
            <a:ext uri="{FF2B5EF4-FFF2-40B4-BE49-F238E27FC236}">
              <a16:creationId xmlns:a16="http://schemas.microsoft.com/office/drawing/2014/main" id="{09C9A2B9-E757-4A91-9D6F-73AC176CB7E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0" name="Text Box 1">
          <a:extLst>
            <a:ext uri="{FF2B5EF4-FFF2-40B4-BE49-F238E27FC236}">
              <a16:creationId xmlns:a16="http://schemas.microsoft.com/office/drawing/2014/main" id="{236C758B-EE54-435E-BF7B-EFB63AEAFFF5}"/>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1" name="Text Box 1">
          <a:extLst>
            <a:ext uri="{FF2B5EF4-FFF2-40B4-BE49-F238E27FC236}">
              <a16:creationId xmlns:a16="http://schemas.microsoft.com/office/drawing/2014/main" id="{50A51168-D32D-4C7E-80EF-01CE5984DC92}"/>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2" name="Text Box 1">
          <a:extLst>
            <a:ext uri="{FF2B5EF4-FFF2-40B4-BE49-F238E27FC236}">
              <a16:creationId xmlns:a16="http://schemas.microsoft.com/office/drawing/2014/main" id="{94242E5A-C455-45A5-B916-D8AE33AB6BDD}"/>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3" name="Text Box 1">
          <a:extLst>
            <a:ext uri="{FF2B5EF4-FFF2-40B4-BE49-F238E27FC236}">
              <a16:creationId xmlns:a16="http://schemas.microsoft.com/office/drawing/2014/main" id="{4474AA49-7E44-4F68-88E0-A83D39C453E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4" name="Text Box 1">
          <a:extLst>
            <a:ext uri="{FF2B5EF4-FFF2-40B4-BE49-F238E27FC236}">
              <a16:creationId xmlns:a16="http://schemas.microsoft.com/office/drawing/2014/main" id="{9878F139-E73C-4BFA-9025-E72133AD10C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5" name="Text Box 1">
          <a:extLst>
            <a:ext uri="{FF2B5EF4-FFF2-40B4-BE49-F238E27FC236}">
              <a16:creationId xmlns:a16="http://schemas.microsoft.com/office/drawing/2014/main" id="{09C76F46-1158-4799-AD82-D399561F47EA}"/>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6" name="Text Box 1">
          <a:extLst>
            <a:ext uri="{FF2B5EF4-FFF2-40B4-BE49-F238E27FC236}">
              <a16:creationId xmlns:a16="http://schemas.microsoft.com/office/drawing/2014/main" id="{BBBC2FF6-C03C-46D0-BB60-C7A5CA21A641}"/>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38100</xdr:rowOff>
    </xdr:to>
    <xdr:sp macro="" textlink="">
      <xdr:nvSpPr>
        <xdr:cNvPr id="87" name="Text Box 1">
          <a:extLst>
            <a:ext uri="{FF2B5EF4-FFF2-40B4-BE49-F238E27FC236}">
              <a16:creationId xmlns:a16="http://schemas.microsoft.com/office/drawing/2014/main" id="{D82E9A9B-056D-4EC9-AAB8-15F6D6DB4F42}"/>
            </a:ext>
          </a:extLst>
        </xdr:cNvPr>
        <xdr:cNvSpPr txBox="1">
          <a:spLocks noChangeArrowheads="1"/>
        </xdr:cNvSpPr>
      </xdr:nvSpPr>
      <xdr:spPr bwMode="auto">
        <a:xfrm>
          <a:off x="8605157" y="6313714"/>
          <a:ext cx="9525" cy="185057"/>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8" name="Text Box 1">
          <a:extLst>
            <a:ext uri="{FF2B5EF4-FFF2-40B4-BE49-F238E27FC236}">
              <a16:creationId xmlns:a16="http://schemas.microsoft.com/office/drawing/2014/main" id="{6D4AEC62-1113-4BCB-9D17-9D2E9F642C8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89" name="Text Box 1">
          <a:extLst>
            <a:ext uri="{FF2B5EF4-FFF2-40B4-BE49-F238E27FC236}">
              <a16:creationId xmlns:a16="http://schemas.microsoft.com/office/drawing/2014/main" id="{A2041193-A325-4806-91B4-39E63EC21CAA}"/>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0" name="Text Box 1">
          <a:extLst>
            <a:ext uri="{FF2B5EF4-FFF2-40B4-BE49-F238E27FC236}">
              <a16:creationId xmlns:a16="http://schemas.microsoft.com/office/drawing/2014/main" id="{F972264A-8587-4F31-A26A-B5E1B87490E4}"/>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1" name="Text Box 1">
          <a:extLst>
            <a:ext uri="{FF2B5EF4-FFF2-40B4-BE49-F238E27FC236}">
              <a16:creationId xmlns:a16="http://schemas.microsoft.com/office/drawing/2014/main" id="{D8866EE9-B359-4A90-B61C-ACC7B4A1AE3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2" name="Text Box 1">
          <a:extLst>
            <a:ext uri="{FF2B5EF4-FFF2-40B4-BE49-F238E27FC236}">
              <a16:creationId xmlns:a16="http://schemas.microsoft.com/office/drawing/2014/main" id="{6DA8C8AA-1560-40B9-A198-E7A5B2F2703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3" name="Text Box 1">
          <a:extLst>
            <a:ext uri="{FF2B5EF4-FFF2-40B4-BE49-F238E27FC236}">
              <a16:creationId xmlns:a16="http://schemas.microsoft.com/office/drawing/2014/main" id="{47772F82-E6E6-48D1-B19A-F1D45D7B0D41}"/>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4" name="Text Box 1">
          <a:extLst>
            <a:ext uri="{FF2B5EF4-FFF2-40B4-BE49-F238E27FC236}">
              <a16:creationId xmlns:a16="http://schemas.microsoft.com/office/drawing/2014/main" id="{6F5AEADB-6F99-416A-87CA-A3560DE9C6FF}"/>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5" name="Text Box 1">
          <a:extLst>
            <a:ext uri="{FF2B5EF4-FFF2-40B4-BE49-F238E27FC236}">
              <a16:creationId xmlns:a16="http://schemas.microsoft.com/office/drawing/2014/main" id="{300D1411-6428-41C4-A920-935073451BA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6" name="Text Box 1">
          <a:extLst>
            <a:ext uri="{FF2B5EF4-FFF2-40B4-BE49-F238E27FC236}">
              <a16:creationId xmlns:a16="http://schemas.microsoft.com/office/drawing/2014/main" id="{81F8A4D1-1165-43E1-BD71-B83084EB5224}"/>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7" name="Text Box 1">
          <a:extLst>
            <a:ext uri="{FF2B5EF4-FFF2-40B4-BE49-F238E27FC236}">
              <a16:creationId xmlns:a16="http://schemas.microsoft.com/office/drawing/2014/main" id="{69B85471-48E9-4F58-8930-C6054338E329}"/>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8" name="Text Box 1">
          <a:extLst>
            <a:ext uri="{FF2B5EF4-FFF2-40B4-BE49-F238E27FC236}">
              <a16:creationId xmlns:a16="http://schemas.microsoft.com/office/drawing/2014/main" id="{9C571075-C5A9-4B7E-9D5A-4BB7462BA726}"/>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99" name="Text Box 1">
          <a:extLst>
            <a:ext uri="{FF2B5EF4-FFF2-40B4-BE49-F238E27FC236}">
              <a16:creationId xmlns:a16="http://schemas.microsoft.com/office/drawing/2014/main" id="{A81F1D9A-0B2F-4EF1-AB97-B079261861AF}"/>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00" name="Text Box 1">
          <a:extLst>
            <a:ext uri="{FF2B5EF4-FFF2-40B4-BE49-F238E27FC236}">
              <a16:creationId xmlns:a16="http://schemas.microsoft.com/office/drawing/2014/main" id="{212E6000-A049-4762-965E-913914020DA7}"/>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0</xdr:colOff>
      <xdr:row>41</xdr:row>
      <xdr:rowOff>0</xdr:rowOff>
    </xdr:from>
    <xdr:to>
      <xdr:col>18</xdr:col>
      <xdr:colOff>9525</xdr:colOff>
      <xdr:row>42</xdr:row>
      <xdr:rowOff>66675</xdr:rowOff>
    </xdr:to>
    <xdr:sp macro="" textlink="">
      <xdr:nvSpPr>
        <xdr:cNvPr id="101" name="Text Box 1">
          <a:extLst>
            <a:ext uri="{FF2B5EF4-FFF2-40B4-BE49-F238E27FC236}">
              <a16:creationId xmlns:a16="http://schemas.microsoft.com/office/drawing/2014/main" id="{465067E1-A920-42B2-941C-7F76B2172620}"/>
            </a:ext>
          </a:extLst>
        </xdr:cNvPr>
        <xdr:cNvSpPr txBox="1">
          <a:spLocks noChangeArrowheads="1"/>
        </xdr:cNvSpPr>
      </xdr:nvSpPr>
      <xdr:spPr bwMode="auto">
        <a:xfrm>
          <a:off x="8605157" y="6313714"/>
          <a:ext cx="9525" cy="213632"/>
        </a:xfrm>
        <a:prstGeom prst="rect">
          <a:avLst/>
        </a:prstGeom>
        <a:noFill/>
        <a:ln w="9525">
          <a:noFill/>
          <a:miter lim="800000"/>
          <a:headEnd/>
          <a:tailEnd/>
        </a:ln>
      </xdr:spPr>
    </xdr:sp>
    <xdr:clientData/>
  </xdr:twoCellAnchor>
  <xdr:twoCellAnchor editAs="oneCell">
    <xdr:from>
      <xdr:col>18</xdr:col>
      <xdr:colOff>309756</xdr:colOff>
      <xdr:row>40</xdr:row>
      <xdr:rowOff>139391</xdr:rowOff>
    </xdr:from>
    <xdr:to>
      <xdr:col>18</xdr:col>
      <xdr:colOff>319281</xdr:colOff>
      <xdr:row>42</xdr:row>
      <xdr:rowOff>58932</xdr:rowOff>
    </xdr:to>
    <xdr:sp macro="" textlink="">
      <xdr:nvSpPr>
        <xdr:cNvPr id="102" name="Text Box 1">
          <a:extLst>
            <a:ext uri="{FF2B5EF4-FFF2-40B4-BE49-F238E27FC236}">
              <a16:creationId xmlns:a16="http://schemas.microsoft.com/office/drawing/2014/main" id="{B481EC70-64AE-47B8-98EC-BD3CD69A98DF}"/>
            </a:ext>
          </a:extLst>
        </xdr:cNvPr>
        <xdr:cNvSpPr txBox="1">
          <a:spLocks noChangeArrowheads="1"/>
        </xdr:cNvSpPr>
      </xdr:nvSpPr>
      <xdr:spPr bwMode="auto">
        <a:xfrm>
          <a:off x="8914913" y="6306148"/>
          <a:ext cx="9525" cy="213455"/>
        </a:xfrm>
        <a:prstGeom prst="rect">
          <a:avLst/>
        </a:prstGeom>
        <a:noFill/>
        <a:ln w="9525">
          <a:noFill/>
          <a:miter lim="800000"/>
          <a:headEnd/>
          <a:tailEnd/>
        </a:ln>
      </xdr:spPr>
    </xdr:sp>
    <xdr:clientData/>
  </xdr:twoCellAnchor>
  <xdr:twoCellAnchor editAs="oneCell">
    <xdr:from>
      <xdr:col>18</xdr:col>
      <xdr:colOff>371707</xdr:colOff>
      <xdr:row>41</xdr:row>
      <xdr:rowOff>85183</xdr:rowOff>
    </xdr:from>
    <xdr:to>
      <xdr:col>18</xdr:col>
      <xdr:colOff>381232</xdr:colOff>
      <xdr:row>42</xdr:row>
      <xdr:rowOff>145142</xdr:rowOff>
    </xdr:to>
    <xdr:sp macro="" textlink="">
      <xdr:nvSpPr>
        <xdr:cNvPr id="103" name="Text Box 1">
          <a:extLst>
            <a:ext uri="{FF2B5EF4-FFF2-40B4-BE49-F238E27FC236}">
              <a16:creationId xmlns:a16="http://schemas.microsoft.com/office/drawing/2014/main" id="{E1B76749-1FAD-4BD4-9F69-2E6F49B960D1}"/>
            </a:ext>
          </a:extLst>
        </xdr:cNvPr>
        <xdr:cNvSpPr txBox="1">
          <a:spLocks noChangeArrowheads="1"/>
        </xdr:cNvSpPr>
      </xdr:nvSpPr>
      <xdr:spPr bwMode="auto">
        <a:xfrm>
          <a:off x="8976864" y="6398897"/>
          <a:ext cx="9525" cy="206916"/>
        </a:xfrm>
        <a:prstGeom prst="rect">
          <a:avLst/>
        </a:prstGeom>
        <a:noFill/>
        <a:ln w="9525">
          <a:noFill/>
          <a:miter lim="800000"/>
          <a:headEnd/>
          <a:tailEnd/>
        </a:ln>
      </xdr:spPr>
    </xdr:sp>
    <xdr:clientData/>
  </xdr:twoCellAnchor>
  <xdr:twoCellAnchor editAs="oneCell">
    <xdr:from>
      <xdr:col>19</xdr:col>
      <xdr:colOff>85183</xdr:colOff>
      <xdr:row>41</xdr:row>
      <xdr:rowOff>7744</xdr:rowOff>
    </xdr:from>
    <xdr:to>
      <xdr:col>19</xdr:col>
      <xdr:colOff>94708</xdr:colOff>
      <xdr:row>42</xdr:row>
      <xdr:rowOff>45844</xdr:rowOff>
    </xdr:to>
    <xdr:sp macro="" textlink="">
      <xdr:nvSpPr>
        <xdr:cNvPr id="104" name="Text Box 1">
          <a:extLst>
            <a:ext uri="{FF2B5EF4-FFF2-40B4-BE49-F238E27FC236}">
              <a16:creationId xmlns:a16="http://schemas.microsoft.com/office/drawing/2014/main" id="{D9276891-2F9D-4E3E-98D8-E218EC028A6D}"/>
            </a:ext>
          </a:extLst>
        </xdr:cNvPr>
        <xdr:cNvSpPr txBox="1">
          <a:spLocks noChangeArrowheads="1"/>
        </xdr:cNvSpPr>
      </xdr:nvSpPr>
      <xdr:spPr bwMode="auto">
        <a:xfrm>
          <a:off x="9163869" y="6321458"/>
          <a:ext cx="9525" cy="185057"/>
        </a:xfrm>
        <a:prstGeom prst="rect">
          <a:avLst/>
        </a:prstGeom>
        <a:noFill/>
        <a:ln w="9525">
          <a:noFill/>
          <a:miter lim="800000"/>
          <a:headEnd/>
          <a:tailEnd/>
        </a:ln>
      </xdr:spPr>
    </xdr:sp>
    <xdr:clientData/>
  </xdr:twoCellAnchor>
  <xdr:twoCellAnchor editAs="oneCell">
    <xdr:from>
      <xdr:col>18</xdr:col>
      <xdr:colOff>356220</xdr:colOff>
      <xdr:row>41</xdr:row>
      <xdr:rowOff>61951</xdr:rowOff>
    </xdr:from>
    <xdr:to>
      <xdr:col>18</xdr:col>
      <xdr:colOff>365745</xdr:colOff>
      <xdr:row>42</xdr:row>
      <xdr:rowOff>128626</xdr:rowOff>
    </xdr:to>
    <xdr:sp macro="" textlink="">
      <xdr:nvSpPr>
        <xdr:cNvPr id="105" name="Text Box 1">
          <a:extLst>
            <a:ext uri="{FF2B5EF4-FFF2-40B4-BE49-F238E27FC236}">
              <a16:creationId xmlns:a16="http://schemas.microsoft.com/office/drawing/2014/main" id="{D29114D9-4A7A-4405-B54E-9B64C34CD065}"/>
            </a:ext>
          </a:extLst>
        </xdr:cNvPr>
        <xdr:cNvSpPr txBox="1">
          <a:spLocks noChangeArrowheads="1"/>
        </xdr:cNvSpPr>
      </xdr:nvSpPr>
      <xdr:spPr bwMode="auto">
        <a:xfrm>
          <a:off x="8961377" y="6375665"/>
          <a:ext cx="9525" cy="213632"/>
        </a:xfrm>
        <a:prstGeom prst="rect">
          <a:avLst/>
        </a:prstGeom>
        <a:noFill/>
        <a:ln w="9525">
          <a:noFill/>
          <a:miter lim="800000"/>
          <a:headEnd/>
          <a:tailEnd/>
        </a:ln>
      </xdr:spPr>
    </xdr:sp>
    <xdr:clientData/>
  </xdr:twoCellAnchor>
  <xdr:twoCellAnchor editAs="oneCell">
    <xdr:from>
      <xdr:col>19</xdr:col>
      <xdr:colOff>0</xdr:colOff>
      <xdr:row>41</xdr:row>
      <xdr:rowOff>23231</xdr:rowOff>
    </xdr:from>
    <xdr:to>
      <xdr:col>19</xdr:col>
      <xdr:colOff>9525</xdr:colOff>
      <xdr:row>42</xdr:row>
      <xdr:rowOff>89906</xdr:rowOff>
    </xdr:to>
    <xdr:sp macro="" textlink="">
      <xdr:nvSpPr>
        <xdr:cNvPr id="106" name="Text Box 1">
          <a:extLst>
            <a:ext uri="{FF2B5EF4-FFF2-40B4-BE49-F238E27FC236}">
              <a16:creationId xmlns:a16="http://schemas.microsoft.com/office/drawing/2014/main" id="{83889B1B-1B28-4BF0-B5B2-94CF578BB3CF}"/>
            </a:ext>
          </a:extLst>
        </xdr:cNvPr>
        <xdr:cNvSpPr txBox="1">
          <a:spLocks noChangeArrowheads="1"/>
        </xdr:cNvSpPr>
      </xdr:nvSpPr>
      <xdr:spPr bwMode="auto">
        <a:xfrm>
          <a:off x="9078686" y="6336945"/>
          <a:ext cx="9525" cy="213632"/>
        </a:xfrm>
        <a:prstGeom prst="rect">
          <a:avLst/>
        </a:prstGeom>
        <a:noFill/>
        <a:ln w="9525">
          <a:noFill/>
          <a:miter lim="800000"/>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18</xdr:col>
      <xdr:colOff>0</xdr:colOff>
      <xdr:row>61</xdr:row>
      <xdr:rowOff>0</xdr:rowOff>
    </xdr:from>
    <xdr:to>
      <xdr:col>18</xdr:col>
      <xdr:colOff>9525</xdr:colOff>
      <xdr:row>64</xdr:row>
      <xdr:rowOff>155461</xdr:rowOff>
    </xdr:to>
    <xdr:sp macro="" textlink="">
      <xdr:nvSpPr>
        <xdr:cNvPr id="2" name="Text Box 1">
          <a:extLst>
            <a:ext uri="{FF2B5EF4-FFF2-40B4-BE49-F238E27FC236}">
              <a16:creationId xmlns:a16="http://schemas.microsoft.com/office/drawing/2014/main" id="{1233E577-686E-4BCE-AC47-3A621A5BE990}"/>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 name="Text Box 1">
          <a:extLst>
            <a:ext uri="{FF2B5EF4-FFF2-40B4-BE49-F238E27FC236}">
              <a16:creationId xmlns:a16="http://schemas.microsoft.com/office/drawing/2014/main" id="{DCCFA452-2260-4A0B-8E7E-7B231AEA9E5A}"/>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4" name="Text Box 1">
          <a:extLst>
            <a:ext uri="{FF2B5EF4-FFF2-40B4-BE49-F238E27FC236}">
              <a16:creationId xmlns:a16="http://schemas.microsoft.com/office/drawing/2014/main" id="{187A47F3-D7BC-465A-AAB7-EF117F19F238}"/>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5" name="Text Box 1">
          <a:extLst>
            <a:ext uri="{FF2B5EF4-FFF2-40B4-BE49-F238E27FC236}">
              <a16:creationId xmlns:a16="http://schemas.microsoft.com/office/drawing/2014/main" id="{C5B7C6C9-A2D3-490C-91EE-2AF5182BCF7C}"/>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6" name="Text Box 1">
          <a:extLst>
            <a:ext uri="{FF2B5EF4-FFF2-40B4-BE49-F238E27FC236}">
              <a16:creationId xmlns:a16="http://schemas.microsoft.com/office/drawing/2014/main" id="{AFA373F3-5295-4470-9074-A28BD6E3601B}"/>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7" name="Text Box 1">
          <a:extLst>
            <a:ext uri="{FF2B5EF4-FFF2-40B4-BE49-F238E27FC236}">
              <a16:creationId xmlns:a16="http://schemas.microsoft.com/office/drawing/2014/main" id="{97D2D64A-64B1-4F8F-AF46-CE269EAC0676}"/>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8" name="Text Box 1">
          <a:extLst>
            <a:ext uri="{FF2B5EF4-FFF2-40B4-BE49-F238E27FC236}">
              <a16:creationId xmlns:a16="http://schemas.microsoft.com/office/drawing/2014/main" id="{BFA20EE5-6248-4586-AFD9-C3758AA3E176}"/>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9" name="Text Box 1">
          <a:extLst>
            <a:ext uri="{FF2B5EF4-FFF2-40B4-BE49-F238E27FC236}">
              <a16:creationId xmlns:a16="http://schemas.microsoft.com/office/drawing/2014/main" id="{6ACFAAE0-F1E9-4A16-AC8A-5B6099A7BE19}"/>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279965</xdr:rowOff>
    </xdr:to>
    <xdr:sp macro="" textlink="">
      <xdr:nvSpPr>
        <xdr:cNvPr id="10" name="Text Box 1">
          <a:extLst>
            <a:ext uri="{FF2B5EF4-FFF2-40B4-BE49-F238E27FC236}">
              <a16:creationId xmlns:a16="http://schemas.microsoft.com/office/drawing/2014/main" id="{5856EC7F-65D4-40DF-8B7F-8930BC9D6FFA}"/>
            </a:ext>
          </a:extLst>
        </xdr:cNvPr>
        <xdr:cNvSpPr txBox="1">
          <a:spLocks noChangeArrowheads="1"/>
        </xdr:cNvSpPr>
      </xdr:nvSpPr>
      <xdr:spPr bwMode="auto">
        <a:xfrm>
          <a:off x="8877300" y="8311243"/>
          <a:ext cx="9525" cy="503122"/>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279965</xdr:rowOff>
    </xdr:to>
    <xdr:sp macro="" textlink="">
      <xdr:nvSpPr>
        <xdr:cNvPr id="11" name="Text Box 1">
          <a:extLst>
            <a:ext uri="{FF2B5EF4-FFF2-40B4-BE49-F238E27FC236}">
              <a16:creationId xmlns:a16="http://schemas.microsoft.com/office/drawing/2014/main" id="{A3B07335-753C-4DA4-8CC4-6ED9AEE31D14}"/>
            </a:ext>
          </a:extLst>
        </xdr:cNvPr>
        <xdr:cNvSpPr txBox="1">
          <a:spLocks noChangeArrowheads="1"/>
        </xdr:cNvSpPr>
      </xdr:nvSpPr>
      <xdr:spPr bwMode="auto">
        <a:xfrm>
          <a:off x="8877300" y="8311243"/>
          <a:ext cx="9525" cy="503122"/>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63</xdr:row>
      <xdr:rowOff>135048</xdr:rowOff>
    </xdr:to>
    <xdr:sp macro="" textlink="">
      <xdr:nvSpPr>
        <xdr:cNvPr id="12" name="Text Box 1">
          <a:extLst>
            <a:ext uri="{FF2B5EF4-FFF2-40B4-BE49-F238E27FC236}">
              <a16:creationId xmlns:a16="http://schemas.microsoft.com/office/drawing/2014/main" id="{E94598AC-FFAC-40A2-84F7-C4323ED7D374}"/>
            </a:ext>
          </a:extLst>
        </xdr:cNvPr>
        <xdr:cNvSpPr txBox="1">
          <a:spLocks noChangeArrowheads="1"/>
        </xdr:cNvSpPr>
      </xdr:nvSpPr>
      <xdr:spPr bwMode="auto">
        <a:xfrm>
          <a:off x="8877300" y="8311243"/>
          <a:ext cx="9525" cy="189476"/>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13" name="Text Box 1">
          <a:extLst>
            <a:ext uri="{FF2B5EF4-FFF2-40B4-BE49-F238E27FC236}">
              <a16:creationId xmlns:a16="http://schemas.microsoft.com/office/drawing/2014/main" id="{14F15019-E3AD-4AFD-A509-CA0B53D18871}"/>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14" name="Text Box 1">
          <a:extLst>
            <a:ext uri="{FF2B5EF4-FFF2-40B4-BE49-F238E27FC236}">
              <a16:creationId xmlns:a16="http://schemas.microsoft.com/office/drawing/2014/main" id="{D59E134E-7F8D-46DA-B6BA-D0CE8748E00D}"/>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15" name="Text Box 1">
          <a:extLst>
            <a:ext uri="{FF2B5EF4-FFF2-40B4-BE49-F238E27FC236}">
              <a16:creationId xmlns:a16="http://schemas.microsoft.com/office/drawing/2014/main" id="{6A93C5C2-660F-4497-8551-07E775E3048D}"/>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16" name="Text Box 1">
          <a:extLst>
            <a:ext uri="{FF2B5EF4-FFF2-40B4-BE49-F238E27FC236}">
              <a16:creationId xmlns:a16="http://schemas.microsoft.com/office/drawing/2014/main" id="{016764B3-3EC9-454F-BAF2-51C91C608F8D}"/>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17" name="Text Box 1">
          <a:extLst>
            <a:ext uri="{FF2B5EF4-FFF2-40B4-BE49-F238E27FC236}">
              <a16:creationId xmlns:a16="http://schemas.microsoft.com/office/drawing/2014/main" id="{AFECE96D-38D6-477B-ACDB-CA51D078298C}"/>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18" name="Text Box 1">
          <a:extLst>
            <a:ext uri="{FF2B5EF4-FFF2-40B4-BE49-F238E27FC236}">
              <a16:creationId xmlns:a16="http://schemas.microsoft.com/office/drawing/2014/main" id="{07B2B856-7D2C-4D1F-A71B-F2F369F548F0}"/>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19" name="Text Box 1">
          <a:extLst>
            <a:ext uri="{FF2B5EF4-FFF2-40B4-BE49-F238E27FC236}">
              <a16:creationId xmlns:a16="http://schemas.microsoft.com/office/drawing/2014/main" id="{7D777DF6-D4F0-45DC-BE32-AA13320D5A5D}"/>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0" name="Text Box 1">
          <a:extLst>
            <a:ext uri="{FF2B5EF4-FFF2-40B4-BE49-F238E27FC236}">
              <a16:creationId xmlns:a16="http://schemas.microsoft.com/office/drawing/2014/main" id="{14220914-7664-431C-BB70-CC0C05D0C6D1}"/>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1" name="Text Box 1">
          <a:extLst>
            <a:ext uri="{FF2B5EF4-FFF2-40B4-BE49-F238E27FC236}">
              <a16:creationId xmlns:a16="http://schemas.microsoft.com/office/drawing/2014/main" id="{D561DFF5-5D53-4D46-A106-665E912AF447}"/>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2" name="Text Box 1">
          <a:extLst>
            <a:ext uri="{FF2B5EF4-FFF2-40B4-BE49-F238E27FC236}">
              <a16:creationId xmlns:a16="http://schemas.microsoft.com/office/drawing/2014/main" id="{7308CB38-6001-48A1-BE22-6AC454A38A6A}"/>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3" name="Text Box 1">
          <a:extLst>
            <a:ext uri="{FF2B5EF4-FFF2-40B4-BE49-F238E27FC236}">
              <a16:creationId xmlns:a16="http://schemas.microsoft.com/office/drawing/2014/main" id="{3C7D337C-7BB1-4DF3-B1FA-7C440DCD7CC8}"/>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4" name="Text Box 1">
          <a:extLst>
            <a:ext uri="{FF2B5EF4-FFF2-40B4-BE49-F238E27FC236}">
              <a16:creationId xmlns:a16="http://schemas.microsoft.com/office/drawing/2014/main" id="{0BBFB707-811D-481A-89DE-8ED9C569027E}"/>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5" name="Text Box 1">
          <a:extLst>
            <a:ext uri="{FF2B5EF4-FFF2-40B4-BE49-F238E27FC236}">
              <a16:creationId xmlns:a16="http://schemas.microsoft.com/office/drawing/2014/main" id="{FC31562B-3D6E-4CA6-AA64-1EE94D58348A}"/>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6" name="Text Box 1">
          <a:extLst>
            <a:ext uri="{FF2B5EF4-FFF2-40B4-BE49-F238E27FC236}">
              <a16:creationId xmlns:a16="http://schemas.microsoft.com/office/drawing/2014/main" id="{D648875E-6EE2-4FAB-8792-FE1C06BFF700}"/>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7" name="Text Box 1">
          <a:extLst>
            <a:ext uri="{FF2B5EF4-FFF2-40B4-BE49-F238E27FC236}">
              <a16:creationId xmlns:a16="http://schemas.microsoft.com/office/drawing/2014/main" id="{76E6FD95-F23B-4D8E-85DB-8F88989F2976}"/>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8" name="Text Box 1">
          <a:extLst>
            <a:ext uri="{FF2B5EF4-FFF2-40B4-BE49-F238E27FC236}">
              <a16:creationId xmlns:a16="http://schemas.microsoft.com/office/drawing/2014/main" id="{2F5C17BA-3751-46A2-B917-DEC2E00BAE5F}"/>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29" name="Text Box 1">
          <a:extLst>
            <a:ext uri="{FF2B5EF4-FFF2-40B4-BE49-F238E27FC236}">
              <a16:creationId xmlns:a16="http://schemas.microsoft.com/office/drawing/2014/main" id="{7F7C46EC-9F4C-42F3-9F18-539789B5F6B5}"/>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0" name="Text Box 1">
          <a:extLst>
            <a:ext uri="{FF2B5EF4-FFF2-40B4-BE49-F238E27FC236}">
              <a16:creationId xmlns:a16="http://schemas.microsoft.com/office/drawing/2014/main" id="{16DE43CA-0439-4A6A-A774-FE39D43F3FF5}"/>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1" name="Text Box 1">
          <a:extLst>
            <a:ext uri="{FF2B5EF4-FFF2-40B4-BE49-F238E27FC236}">
              <a16:creationId xmlns:a16="http://schemas.microsoft.com/office/drawing/2014/main" id="{FE7488DF-E88B-4852-9ED6-24D6A6188E28}"/>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2" name="Text Box 1">
          <a:extLst>
            <a:ext uri="{FF2B5EF4-FFF2-40B4-BE49-F238E27FC236}">
              <a16:creationId xmlns:a16="http://schemas.microsoft.com/office/drawing/2014/main" id="{A9957AB8-3B8D-4B7C-A5D9-CD8B241F9918}"/>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279965</xdr:rowOff>
    </xdr:to>
    <xdr:sp macro="" textlink="">
      <xdr:nvSpPr>
        <xdr:cNvPr id="33" name="Text Box 1">
          <a:extLst>
            <a:ext uri="{FF2B5EF4-FFF2-40B4-BE49-F238E27FC236}">
              <a16:creationId xmlns:a16="http://schemas.microsoft.com/office/drawing/2014/main" id="{D9AECDB5-C7F8-4AA5-A189-BC73068F9474}"/>
            </a:ext>
          </a:extLst>
        </xdr:cNvPr>
        <xdr:cNvSpPr txBox="1">
          <a:spLocks noChangeArrowheads="1"/>
        </xdr:cNvSpPr>
      </xdr:nvSpPr>
      <xdr:spPr bwMode="auto">
        <a:xfrm>
          <a:off x="8877300" y="8311243"/>
          <a:ext cx="9525" cy="503122"/>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4" name="Text Box 1">
          <a:extLst>
            <a:ext uri="{FF2B5EF4-FFF2-40B4-BE49-F238E27FC236}">
              <a16:creationId xmlns:a16="http://schemas.microsoft.com/office/drawing/2014/main" id="{8F79588A-4627-4034-9964-479651966A2B}"/>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5" name="Text Box 1">
          <a:extLst>
            <a:ext uri="{FF2B5EF4-FFF2-40B4-BE49-F238E27FC236}">
              <a16:creationId xmlns:a16="http://schemas.microsoft.com/office/drawing/2014/main" id="{BECD3258-76D4-477E-A7F5-F4C217739320}"/>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6" name="Text Box 1">
          <a:extLst>
            <a:ext uri="{FF2B5EF4-FFF2-40B4-BE49-F238E27FC236}">
              <a16:creationId xmlns:a16="http://schemas.microsoft.com/office/drawing/2014/main" id="{1A4C063C-AD0A-474C-8DB7-9749B5965854}"/>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7" name="Text Box 1">
          <a:extLst>
            <a:ext uri="{FF2B5EF4-FFF2-40B4-BE49-F238E27FC236}">
              <a16:creationId xmlns:a16="http://schemas.microsoft.com/office/drawing/2014/main" id="{8D3EA090-7FBA-4D18-BA2E-453EE7B642E7}"/>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8" name="Text Box 1">
          <a:extLst>
            <a:ext uri="{FF2B5EF4-FFF2-40B4-BE49-F238E27FC236}">
              <a16:creationId xmlns:a16="http://schemas.microsoft.com/office/drawing/2014/main" id="{500B5158-9437-461B-8E57-7FA5A7A29395}"/>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0</xdr:colOff>
      <xdr:row>61</xdr:row>
      <xdr:rowOff>0</xdr:rowOff>
    </xdr:from>
    <xdr:to>
      <xdr:col>18</xdr:col>
      <xdr:colOff>9525</xdr:colOff>
      <xdr:row>64</xdr:row>
      <xdr:rowOff>155461</xdr:rowOff>
    </xdr:to>
    <xdr:sp macro="" textlink="">
      <xdr:nvSpPr>
        <xdr:cNvPr id="39" name="Text Box 1">
          <a:extLst>
            <a:ext uri="{FF2B5EF4-FFF2-40B4-BE49-F238E27FC236}">
              <a16:creationId xmlns:a16="http://schemas.microsoft.com/office/drawing/2014/main" id="{093E8488-3DB3-4AB0-97ED-A180A119CD84}"/>
            </a:ext>
          </a:extLst>
        </xdr:cNvPr>
        <xdr:cNvSpPr txBox="1">
          <a:spLocks noChangeArrowheads="1"/>
        </xdr:cNvSpPr>
      </xdr:nvSpPr>
      <xdr:spPr bwMode="auto">
        <a:xfrm>
          <a:off x="8877300" y="8311243"/>
          <a:ext cx="9525" cy="378618"/>
        </a:xfrm>
        <a:prstGeom prst="rect">
          <a:avLst/>
        </a:prstGeom>
        <a:noFill/>
        <a:ln w="9525">
          <a:noFill/>
          <a:miter lim="800000"/>
          <a:headEnd/>
          <a:tailEnd/>
        </a:ln>
      </xdr:spPr>
    </xdr:sp>
    <xdr:clientData/>
  </xdr:twoCellAnchor>
  <xdr:twoCellAnchor editAs="oneCell">
    <xdr:from>
      <xdr:col>18</xdr:col>
      <xdr:colOff>110434</xdr:colOff>
      <xdr:row>59</xdr:row>
      <xdr:rowOff>38652</xdr:rowOff>
    </xdr:from>
    <xdr:to>
      <xdr:col>18</xdr:col>
      <xdr:colOff>119959</xdr:colOff>
      <xdr:row>64</xdr:row>
      <xdr:rowOff>127852</xdr:rowOff>
    </xdr:to>
    <xdr:sp macro="" textlink="">
      <xdr:nvSpPr>
        <xdr:cNvPr id="40" name="Text Box 1">
          <a:extLst>
            <a:ext uri="{FF2B5EF4-FFF2-40B4-BE49-F238E27FC236}">
              <a16:creationId xmlns:a16="http://schemas.microsoft.com/office/drawing/2014/main" id="{B7BA5A5A-5F54-485F-AFD8-2DB40B82BC85}"/>
            </a:ext>
          </a:extLst>
        </xdr:cNvPr>
        <xdr:cNvSpPr txBox="1">
          <a:spLocks noChangeArrowheads="1"/>
        </xdr:cNvSpPr>
      </xdr:nvSpPr>
      <xdr:spPr bwMode="auto">
        <a:xfrm>
          <a:off x="8987734" y="8284581"/>
          <a:ext cx="9525" cy="377671"/>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41" name="Text Box 1">
          <a:extLst>
            <a:ext uri="{FF2B5EF4-FFF2-40B4-BE49-F238E27FC236}">
              <a16:creationId xmlns:a16="http://schemas.microsoft.com/office/drawing/2014/main" id="{44B8DAE4-A4FC-4D1E-BE4E-A91B0A131261}"/>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42" name="Text Box 1">
          <a:extLst>
            <a:ext uri="{FF2B5EF4-FFF2-40B4-BE49-F238E27FC236}">
              <a16:creationId xmlns:a16="http://schemas.microsoft.com/office/drawing/2014/main" id="{600391AA-066C-4B7E-897B-D75BC5750E9D}"/>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43" name="Text Box 1">
          <a:extLst>
            <a:ext uri="{FF2B5EF4-FFF2-40B4-BE49-F238E27FC236}">
              <a16:creationId xmlns:a16="http://schemas.microsoft.com/office/drawing/2014/main" id="{FB23052F-D6BE-4274-903E-764510DA59A9}"/>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209552</xdr:rowOff>
    </xdr:to>
    <xdr:sp macro="" textlink="">
      <xdr:nvSpPr>
        <xdr:cNvPr id="44" name="Text Box 1">
          <a:extLst>
            <a:ext uri="{FF2B5EF4-FFF2-40B4-BE49-F238E27FC236}">
              <a16:creationId xmlns:a16="http://schemas.microsoft.com/office/drawing/2014/main" id="{F23A5524-F301-42B1-87D9-66E86D914BE2}"/>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209552</xdr:rowOff>
    </xdr:to>
    <xdr:sp macro="" textlink="">
      <xdr:nvSpPr>
        <xdr:cNvPr id="45" name="Text Box 1">
          <a:extLst>
            <a:ext uri="{FF2B5EF4-FFF2-40B4-BE49-F238E27FC236}">
              <a16:creationId xmlns:a16="http://schemas.microsoft.com/office/drawing/2014/main" id="{9ACC9219-0E68-4543-A41F-7498B3F6997E}"/>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209552</xdr:rowOff>
    </xdr:to>
    <xdr:sp macro="" textlink="">
      <xdr:nvSpPr>
        <xdr:cNvPr id="46" name="Text Box 1">
          <a:extLst>
            <a:ext uri="{FF2B5EF4-FFF2-40B4-BE49-F238E27FC236}">
              <a16:creationId xmlns:a16="http://schemas.microsoft.com/office/drawing/2014/main" id="{A31ABF13-98B3-4FB9-BE53-0DDCE1D09C6D}"/>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47" name="Text Box 1">
          <a:extLst>
            <a:ext uri="{FF2B5EF4-FFF2-40B4-BE49-F238E27FC236}">
              <a16:creationId xmlns:a16="http://schemas.microsoft.com/office/drawing/2014/main" id="{8EDFF69D-72A7-451B-82A7-9937E67D7F49}"/>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48" name="Text Box 1">
          <a:extLst>
            <a:ext uri="{FF2B5EF4-FFF2-40B4-BE49-F238E27FC236}">
              <a16:creationId xmlns:a16="http://schemas.microsoft.com/office/drawing/2014/main" id="{58A3ED7D-A87F-4D8A-AD03-9537AF080281}"/>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205824</xdr:rowOff>
    </xdr:to>
    <xdr:sp macro="" textlink="">
      <xdr:nvSpPr>
        <xdr:cNvPr id="49" name="Text Box 1">
          <a:extLst>
            <a:ext uri="{FF2B5EF4-FFF2-40B4-BE49-F238E27FC236}">
              <a16:creationId xmlns:a16="http://schemas.microsoft.com/office/drawing/2014/main" id="{455D1439-4542-4F0D-8C51-BCD31D1A87A3}"/>
            </a:ext>
          </a:extLst>
        </xdr:cNvPr>
        <xdr:cNvSpPr txBox="1">
          <a:spLocks noChangeArrowheads="1"/>
        </xdr:cNvSpPr>
      </xdr:nvSpPr>
      <xdr:spPr bwMode="auto">
        <a:xfrm>
          <a:off x="8877300" y="9693729"/>
          <a:ext cx="9525" cy="205824"/>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50" name="Text Box 1">
          <a:extLst>
            <a:ext uri="{FF2B5EF4-FFF2-40B4-BE49-F238E27FC236}">
              <a16:creationId xmlns:a16="http://schemas.microsoft.com/office/drawing/2014/main" id="{6817F9F8-65C8-4D91-B459-D37411189BF7}"/>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51" name="Text Box 1">
          <a:extLst>
            <a:ext uri="{FF2B5EF4-FFF2-40B4-BE49-F238E27FC236}">
              <a16:creationId xmlns:a16="http://schemas.microsoft.com/office/drawing/2014/main" id="{9D329740-1754-41E4-8BB1-4521B5744887}"/>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236470</xdr:rowOff>
    </xdr:to>
    <xdr:sp macro="" textlink="">
      <xdr:nvSpPr>
        <xdr:cNvPr id="52" name="Text Box 1">
          <a:extLst>
            <a:ext uri="{FF2B5EF4-FFF2-40B4-BE49-F238E27FC236}">
              <a16:creationId xmlns:a16="http://schemas.microsoft.com/office/drawing/2014/main" id="{803CF73A-C4C7-45A7-BDCA-3509A1FEDF0A}"/>
            </a:ext>
          </a:extLst>
        </xdr:cNvPr>
        <xdr:cNvSpPr txBox="1">
          <a:spLocks noChangeArrowheads="1"/>
        </xdr:cNvSpPr>
      </xdr:nvSpPr>
      <xdr:spPr bwMode="auto">
        <a:xfrm>
          <a:off x="8877300" y="9693729"/>
          <a:ext cx="9525" cy="236470"/>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205823</xdr:rowOff>
    </xdr:to>
    <xdr:sp macro="" textlink="">
      <xdr:nvSpPr>
        <xdr:cNvPr id="53" name="Text Box 1">
          <a:extLst>
            <a:ext uri="{FF2B5EF4-FFF2-40B4-BE49-F238E27FC236}">
              <a16:creationId xmlns:a16="http://schemas.microsoft.com/office/drawing/2014/main" id="{A4CE5A85-443D-407F-B7F8-F204CA35D3E8}"/>
            </a:ext>
          </a:extLst>
        </xdr:cNvPr>
        <xdr:cNvSpPr txBox="1">
          <a:spLocks noChangeArrowheads="1"/>
        </xdr:cNvSpPr>
      </xdr:nvSpPr>
      <xdr:spPr bwMode="auto">
        <a:xfrm>
          <a:off x="8877300" y="9693729"/>
          <a:ext cx="9525" cy="205823"/>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205823</xdr:rowOff>
    </xdr:to>
    <xdr:sp macro="" textlink="">
      <xdr:nvSpPr>
        <xdr:cNvPr id="54" name="Text Box 1">
          <a:extLst>
            <a:ext uri="{FF2B5EF4-FFF2-40B4-BE49-F238E27FC236}">
              <a16:creationId xmlns:a16="http://schemas.microsoft.com/office/drawing/2014/main" id="{83C8CE6C-21C4-422A-9765-55E918DDFB7D}"/>
            </a:ext>
          </a:extLst>
        </xdr:cNvPr>
        <xdr:cNvSpPr txBox="1">
          <a:spLocks noChangeArrowheads="1"/>
        </xdr:cNvSpPr>
      </xdr:nvSpPr>
      <xdr:spPr bwMode="auto">
        <a:xfrm>
          <a:off x="8877300" y="9693729"/>
          <a:ext cx="9525" cy="205823"/>
        </a:xfrm>
        <a:prstGeom prst="rect">
          <a:avLst/>
        </a:prstGeom>
        <a:noFill/>
        <a:ln w="9525">
          <a:noFill/>
          <a:miter lim="800000"/>
          <a:headEnd/>
          <a:tailEnd/>
        </a:ln>
      </xdr:spPr>
    </xdr:sp>
    <xdr:clientData/>
  </xdr:twoCellAnchor>
  <xdr:twoCellAnchor editAs="oneCell">
    <xdr:from>
      <xdr:col>18</xdr:col>
      <xdr:colOff>0</xdr:colOff>
      <xdr:row>67</xdr:row>
      <xdr:rowOff>0</xdr:rowOff>
    </xdr:from>
    <xdr:to>
      <xdr:col>18</xdr:col>
      <xdr:colOff>9525</xdr:colOff>
      <xdr:row>67</xdr:row>
      <xdr:rowOff>205823</xdr:rowOff>
    </xdr:to>
    <xdr:sp macro="" textlink="">
      <xdr:nvSpPr>
        <xdr:cNvPr id="55" name="Text Box 1">
          <a:extLst>
            <a:ext uri="{FF2B5EF4-FFF2-40B4-BE49-F238E27FC236}">
              <a16:creationId xmlns:a16="http://schemas.microsoft.com/office/drawing/2014/main" id="{C6DF1E46-1E83-49C0-BF0D-B56A0CF407AE}"/>
            </a:ext>
          </a:extLst>
        </xdr:cNvPr>
        <xdr:cNvSpPr txBox="1">
          <a:spLocks noChangeArrowheads="1"/>
        </xdr:cNvSpPr>
      </xdr:nvSpPr>
      <xdr:spPr bwMode="auto">
        <a:xfrm>
          <a:off x="8877300" y="9693729"/>
          <a:ext cx="9525" cy="205823"/>
        </a:xfrm>
        <a:prstGeom prst="rect">
          <a:avLst/>
        </a:prstGeom>
        <a:noFill/>
        <a:ln w="9525">
          <a:noFill/>
          <a:miter lim="800000"/>
          <a:headEnd/>
          <a:tailEnd/>
        </a:ln>
      </xdr:spPr>
    </xdr:sp>
    <xdr:clientData/>
  </xdr:twoCellAnchor>
  <xdr:oneCellAnchor>
    <xdr:from>
      <xdr:col>18</xdr:col>
      <xdr:colOff>0</xdr:colOff>
      <xdr:row>67</xdr:row>
      <xdr:rowOff>0</xdr:rowOff>
    </xdr:from>
    <xdr:ext cx="9525" cy="209552"/>
    <xdr:sp macro="" textlink="">
      <xdr:nvSpPr>
        <xdr:cNvPr id="56" name="Text Box 1">
          <a:extLst>
            <a:ext uri="{FF2B5EF4-FFF2-40B4-BE49-F238E27FC236}">
              <a16:creationId xmlns:a16="http://schemas.microsoft.com/office/drawing/2014/main" id="{783A19DF-46AE-4D6D-9297-0C9FE5343B66}"/>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09552"/>
    <xdr:sp macro="" textlink="">
      <xdr:nvSpPr>
        <xdr:cNvPr id="57" name="Text Box 1">
          <a:extLst>
            <a:ext uri="{FF2B5EF4-FFF2-40B4-BE49-F238E27FC236}">
              <a16:creationId xmlns:a16="http://schemas.microsoft.com/office/drawing/2014/main" id="{4B30CE2C-969E-4F90-87C7-095847CB17AD}"/>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09552"/>
    <xdr:sp macro="" textlink="">
      <xdr:nvSpPr>
        <xdr:cNvPr id="58" name="Text Box 1">
          <a:extLst>
            <a:ext uri="{FF2B5EF4-FFF2-40B4-BE49-F238E27FC236}">
              <a16:creationId xmlns:a16="http://schemas.microsoft.com/office/drawing/2014/main" id="{F55AA280-87A3-487B-B4AC-C07A0F587279}"/>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59" name="Text Box 1">
          <a:extLst>
            <a:ext uri="{FF2B5EF4-FFF2-40B4-BE49-F238E27FC236}">
              <a16:creationId xmlns:a16="http://schemas.microsoft.com/office/drawing/2014/main" id="{78DC7B66-0091-415E-AAE3-45A0FDBEC82A}"/>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60" name="Text Box 1">
          <a:extLst>
            <a:ext uri="{FF2B5EF4-FFF2-40B4-BE49-F238E27FC236}">
              <a16:creationId xmlns:a16="http://schemas.microsoft.com/office/drawing/2014/main" id="{16DC96FA-3A7B-4361-BC1D-F0B69B662B56}"/>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61" name="Text Box 1">
          <a:extLst>
            <a:ext uri="{FF2B5EF4-FFF2-40B4-BE49-F238E27FC236}">
              <a16:creationId xmlns:a16="http://schemas.microsoft.com/office/drawing/2014/main" id="{1A140E6A-AC4F-4D2E-ADAD-B44EABED322B}"/>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09552"/>
    <xdr:sp macro="" textlink="">
      <xdr:nvSpPr>
        <xdr:cNvPr id="62" name="Text Box 1">
          <a:extLst>
            <a:ext uri="{FF2B5EF4-FFF2-40B4-BE49-F238E27FC236}">
              <a16:creationId xmlns:a16="http://schemas.microsoft.com/office/drawing/2014/main" id="{4220E6F9-053B-491E-97EC-F2ED0DDB7B19}"/>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09552"/>
    <xdr:sp macro="" textlink="">
      <xdr:nvSpPr>
        <xdr:cNvPr id="63" name="Text Box 1">
          <a:extLst>
            <a:ext uri="{FF2B5EF4-FFF2-40B4-BE49-F238E27FC236}">
              <a16:creationId xmlns:a16="http://schemas.microsoft.com/office/drawing/2014/main" id="{BE0E3994-85E1-494C-9BBB-0D35D103F2CE}"/>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09552"/>
    <xdr:sp macro="" textlink="">
      <xdr:nvSpPr>
        <xdr:cNvPr id="64" name="Text Box 1">
          <a:extLst>
            <a:ext uri="{FF2B5EF4-FFF2-40B4-BE49-F238E27FC236}">
              <a16:creationId xmlns:a16="http://schemas.microsoft.com/office/drawing/2014/main" id="{72CF54A3-C3E0-4F53-91F3-E64C2F7E58D4}"/>
            </a:ext>
          </a:extLst>
        </xdr:cNvPr>
        <xdr:cNvSpPr txBox="1">
          <a:spLocks noChangeArrowheads="1"/>
        </xdr:cNvSpPr>
      </xdr:nvSpPr>
      <xdr:spPr bwMode="auto">
        <a:xfrm>
          <a:off x="8877300" y="9693729"/>
          <a:ext cx="9525" cy="209552"/>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65" name="Text Box 1">
          <a:extLst>
            <a:ext uri="{FF2B5EF4-FFF2-40B4-BE49-F238E27FC236}">
              <a16:creationId xmlns:a16="http://schemas.microsoft.com/office/drawing/2014/main" id="{4698A26D-7525-4B94-A990-4FB2D9EF59D8}"/>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66" name="Text Box 1">
          <a:extLst>
            <a:ext uri="{FF2B5EF4-FFF2-40B4-BE49-F238E27FC236}">
              <a16:creationId xmlns:a16="http://schemas.microsoft.com/office/drawing/2014/main" id="{75F50400-9EBE-4A02-82E8-4353E8511FCB}"/>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38127"/>
    <xdr:sp macro="" textlink="">
      <xdr:nvSpPr>
        <xdr:cNvPr id="67" name="Text Box 1">
          <a:extLst>
            <a:ext uri="{FF2B5EF4-FFF2-40B4-BE49-F238E27FC236}">
              <a16:creationId xmlns:a16="http://schemas.microsoft.com/office/drawing/2014/main" id="{B118FA24-D058-485D-801C-E675220F398E}"/>
            </a:ext>
          </a:extLst>
        </xdr:cNvPr>
        <xdr:cNvSpPr txBox="1">
          <a:spLocks noChangeArrowheads="1"/>
        </xdr:cNvSpPr>
      </xdr:nvSpPr>
      <xdr:spPr bwMode="auto">
        <a:xfrm>
          <a:off x="8877300" y="9693729"/>
          <a:ext cx="9525" cy="238127"/>
        </a:xfrm>
        <a:prstGeom prst="rect">
          <a:avLst/>
        </a:prstGeom>
        <a:noFill/>
        <a:ln w="9525">
          <a:noFill/>
          <a:miter lim="800000"/>
          <a:headEnd/>
          <a:tailEnd/>
        </a:ln>
      </xdr:spPr>
    </xdr:sp>
    <xdr:clientData/>
  </xdr:oneCellAnchor>
  <xdr:oneCellAnchor>
    <xdr:from>
      <xdr:col>18</xdr:col>
      <xdr:colOff>0</xdr:colOff>
      <xdr:row>67</xdr:row>
      <xdr:rowOff>0</xdr:rowOff>
    </xdr:from>
    <xdr:ext cx="9525" cy="209551"/>
    <xdr:sp macro="" textlink="">
      <xdr:nvSpPr>
        <xdr:cNvPr id="68" name="Text Box 1">
          <a:extLst>
            <a:ext uri="{FF2B5EF4-FFF2-40B4-BE49-F238E27FC236}">
              <a16:creationId xmlns:a16="http://schemas.microsoft.com/office/drawing/2014/main" id="{191847ED-831C-4DC5-BF98-BB93CB5B3C4C}"/>
            </a:ext>
          </a:extLst>
        </xdr:cNvPr>
        <xdr:cNvSpPr txBox="1">
          <a:spLocks noChangeArrowheads="1"/>
        </xdr:cNvSpPr>
      </xdr:nvSpPr>
      <xdr:spPr bwMode="auto">
        <a:xfrm>
          <a:off x="8877300" y="9693729"/>
          <a:ext cx="9525" cy="209551"/>
        </a:xfrm>
        <a:prstGeom prst="rect">
          <a:avLst/>
        </a:prstGeom>
        <a:noFill/>
        <a:ln w="9525">
          <a:noFill/>
          <a:miter lim="800000"/>
          <a:headEnd/>
          <a:tailEnd/>
        </a:ln>
      </xdr:spPr>
    </xdr:sp>
    <xdr:clientData/>
  </xdr:oneCellAnchor>
  <xdr:oneCellAnchor>
    <xdr:from>
      <xdr:col>18</xdr:col>
      <xdr:colOff>0</xdr:colOff>
      <xdr:row>67</xdr:row>
      <xdr:rowOff>0</xdr:rowOff>
    </xdr:from>
    <xdr:ext cx="9525" cy="209551"/>
    <xdr:sp macro="" textlink="">
      <xdr:nvSpPr>
        <xdr:cNvPr id="69" name="Text Box 1">
          <a:extLst>
            <a:ext uri="{FF2B5EF4-FFF2-40B4-BE49-F238E27FC236}">
              <a16:creationId xmlns:a16="http://schemas.microsoft.com/office/drawing/2014/main" id="{E5DEDFB0-708E-4763-BA6C-9B30D7E79EFA}"/>
            </a:ext>
          </a:extLst>
        </xdr:cNvPr>
        <xdr:cNvSpPr txBox="1">
          <a:spLocks noChangeArrowheads="1"/>
        </xdr:cNvSpPr>
      </xdr:nvSpPr>
      <xdr:spPr bwMode="auto">
        <a:xfrm>
          <a:off x="8877300" y="9693729"/>
          <a:ext cx="9525" cy="209551"/>
        </a:xfrm>
        <a:prstGeom prst="rect">
          <a:avLst/>
        </a:prstGeom>
        <a:noFill/>
        <a:ln w="9525">
          <a:noFill/>
          <a:miter lim="800000"/>
          <a:headEnd/>
          <a:tailEnd/>
        </a:ln>
      </xdr:spPr>
    </xdr:sp>
    <xdr:clientData/>
  </xdr:oneCellAnchor>
  <xdr:oneCellAnchor>
    <xdr:from>
      <xdr:col>18</xdr:col>
      <xdr:colOff>0</xdr:colOff>
      <xdr:row>67</xdr:row>
      <xdr:rowOff>0</xdr:rowOff>
    </xdr:from>
    <xdr:ext cx="9525" cy="209551"/>
    <xdr:sp macro="" textlink="">
      <xdr:nvSpPr>
        <xdr:cNvPr id="70" name="Text Box 1">
          <a:extLst>
            <a:ext uri="{FF2B5EF4-FFF2-40B4-BE49-F238E27FC236}">
              <a16:creationId xmlns:a16="http://schemas.microsoft.com/office/drawing/2014/main" id="{BC7C530E-2823-452D-8E49-825D28FE9FCA}"/>
            </a:ext>
          </a:extLst>
        </xdr:cNvPr>
        <xdr:cNvSpPr txBox="1">
          <a:spLocks noChangeArrowheads="1"/>
        </xdr:cNvSpPr>
      </xdr:nvSpPr>
      <xdr:spPr bwMode="auto">
        <a:xfrm>
          <a:off x="8877300" y="9693729"/>
          <a:ext cx="9525" cy="209551"/>
        </a:xfrm>
        <a:prstGeom prst="rect">
          <a:avLst/>
        </a:prstGeom>
        <a:noFill/>
        <a:ln w="9525">
          <a:noFill/>
          <a:miter lim="800000"/>
          <a:headEnd/>
          <a:tailEnd/>
        </a:ln>
      </xdr:spPr>
    </xdr:sp>
    <xdr:clientData/>
  </xdr:oneCellAnchor>
</xdr:wsDr>
</file>

<file path=xl/drawings/drawing6.xml><?xml version="1.0" encoding="utf-8"?>
<c:userShapes xmlns:c="http://schemas.openxmlformats.org/drawingml/2006/chart">
  <cdr:relSizeAnchor xmlns:cdr="http://schemas.openxmlformats.org/drawingml/2006/chartDrawing">
    <cdr:from>
      <cdr:x>0.52813</cdr:x>
      <cdr:y>0.556</cdr:y>
    </cdr:from>
    <cdr:to>
      <cdr:x>0.77168</cdr:x>
      <cdr:y>0.69734</cdr:y>
    </cdr:to>
    <cdr:sp macro="" textlink="">
      <cdr:nvSpPr>
        <cdr:cNvPr id="3" name="TextBox 1">
          <a:extLst xmlns:a="http://schemas.openxmlformats.org/drawingml/2006/main">
            <a:ext uri="{FF2B5EF4-FFF2-40B4-BE49-F238E27FC236}">
              <a16:creationId xmlns:a16="http://schemas.microsoft.com/office/drawing/2014/main" id="{29D66088-692E-E098-0CC2-13C5DBE415AD}"/>
            </a:ext>
          </a:extLst>
        </cdr:cNvPr>
        <cdr:cNvSpPr txBox="1"/>
      </cdr:nvSpPr>
      <cdr:spPr>
        <a:xfrm xmlns:a="http://schemas.openxmlformats.org/drawingml/2006/main">
          <a:off x="2941917" y="1507565"/>
          <a:ext cx="1356677" cy="3832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accent1"/>
              </a:solidFill>
              <a:latin typeface="Arial" panose="020B0604020202020204" pitchFamily="34" charset="0"/>
              <a:cs typeface="Arial" panose="020B0604020202020204" pitchFamily="34" charset="0"/>
            </a:rPr>
            <a:t>Germany</a:t>
          </a:r>
        </a:p>
      </cdr:txBody>
    </cdr:sp>
  </cdr:relSizeAnchor>
  <cdr:relSizeAnchor xmlns:cdr="http://schemas.openxmlformats.org/drawingml/2006/chartDrawing">
    <cdr:from>
      <cdr:x>0.12311</cdr:x>
      <cdr:y>0.3714</cdr:y>
    </cdr:from>
    <cdr:to>
      <cdr:x>0.47172</cdr:x>
      <cdr:y>0.55568</cdr:y>
    </cdr:to>
    <cdr:sp macro="" textlink="">
      <cdr:nvSpPr>
        <cdr:cNvPr id="4" name="TextBox 1">
          <a:extLst xmlns:a="http://schemas.openxmlformats.org/drawingml/2006/main">
            <a:ext uri="{FF2B5EF4-FFF2-40B4-BE49-F238E27FC236}">
              <a16:creationId xmlns:a16="http://schemas.microsoft.com/office/drawing/2014/main" id="{F3B30E1B-65F7-71C4-6D55-2DC3BB3B8C13}"/>
            </a:ext>
          </a:extLst>
        </cdr:cNvPr>
        <cdr:cNvSpPr txBox="1"/>
      </cdr:nvSpPr>
      <cdr:spPr>
        <a:xfrm xmlns:a="http://schemas.openxmlformats.org/drawingml/2006/main">
          <a:off x="685800" y="1007036"/>
          <a:ext cx="1941905" cy="499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FF0000"/>
              </a:solidFill>
              <a:latin typeface="Arial" panose="020B0604020202020204" pitchFamily="34" charset="0"/>
              <a:cs typeface="Arial" panose="020B0604020202020204" pitchFamily="34" charset="0"/>
            </a:rPr>
            <a:t>United States</a:t>
          </a:r>
        </a:p>
      </cdr:txBody>
    </cdr:sp>
  </cdr:relSizeAnchor>
</c:userShapes>
</file>

<file path=xl/drawings/drawing7.xml><?xml version="1.0" encoding="utf-8"?>
<xdr:wsDr xmlns:xdr="http://schemas.openxmlformats.org/drawingml/2006/spreadsheetDrawing" xmlns:a="http://schemas.openxmlformats.org/drawingml/2006/main">
  <xdr:twoCellAnchor>
    <xdr:from>
      <xdr:col>24</xdr:col>
      <xdr:colOff>0</xdr:colOff>
      <xdr:row>12</xdr:row>
      <xdr:rowOff>0</xdr:rowOff>
    </xdr:from>
    <xdr:to>
      <xdr:col>34</xdr:col>
      <xdr:colOff>362857</xdr:colOff>
      <xdr:row>30</xdr:row>
      <xdr:rowOff>44450</xdr:rowOff>
    </xdr:to>
    <xdr:graphicFrame macro="">
      <xdr:nvGraphicFramePr>
        <xdr:cNvPr id="4" name="Chart 3">
          <a:extLst>
            <a:ext uri="{FF2B5EF4-FFF2-40B4-BE49-F238E27FC236}">
              <a16:creationId xmlns:a16="http://schemas.microsoft.com/office/drawing/2014/main" id="{2A79D3EE-F49D-42B0-92DC-5738D3630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0.1545</cdr:x>
      <cdr:y>0.28077</cdr:y>
    </cdr:from>
    <cdr:to>
      <cdr:x>0.42165</cdr:x>
      <cdr:y>0.39097</cdr:y>
    </cdr:to>
    <cdr:sp macro="" textlink="">
      <cdr:nvSpPr>
        <cdr:cNvPr id="3" name="TextBox 19">
          <a:extLst xmlns:a="http://schemas.openxmlformats.org/drawingml/2006/main">
            <a:ext uri="{FF2B5EF4-FFF2-40B4-BE49-F238E27FC236}">
              <a16:creationId xmlns:a16="http://schemas.microsoft.com/office/drawing/2014/main" id="{A3A093F8-5896-364B-004F-23D580768312}"/>
            </a:ext>
          </a:extLst>
        </cdr:cNvPr>
        <cdr:cNvSpPr txBox="1"/>
      </cdr:nvSpPr>
      <cdr:spPr>
        <a:xfrm xmlns:a="http://schemas.openxmlformats.org/drawingml/2006/main">
          <a:off x="913425" y="754754"/>
          <a:ext cx="1579420" cy="29623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rgbClr val="FF0000"/>
              </a:solidFill>
              <a:latin typeface="Arial" panose="020B0604020202020204" pitchFamily="34" charset="0"/>
              <a:cs typeface="Arial" panose="020B0604020202020204" pitchFamily="34" charset="0"/>
            </a:rPr>
            <a:t>USD EMBI</a:t>
          </a:r>
        </a:p>
      </cdr:txBody>
    </cdr:sp>
  </cdr:relSizeAnchor>
  <cdr:relSizeAnchor xmlns:cdr="http://schemas.openxmlformats.org/drawingml/2006/chartDrawing">
    <cdr:from>
      <cdr:x>0.36056</cdr:x>
      <cdr:y>0.63413</cdr:y>
    </cdr:from>
    <cdr:to>
      <cdr:x>0.68756</cdr:x>
      <cdr:y>0.74433</cdr:y>
    </cdr:to>
    <cdr:sp macro="" textlink="">
      <cdr:nvSpPr>
        <cdr:cNvPr id="4" name="TextBox 19">
          <a:extLst xmlns:a="http://schemas.openxmlformats.org/drawingml/2006/main">
            <a:ext uri="{FF2B5EF4-FFF2-40B4-BE49-F238E27FC236}">
              <a16:creationId xmlns:a16="http://schemas.microsoft.com/office/drawing/2014/main" id="{DC08B671-BE8D-45D5-830B-EE3E37F96988}"/>
            </a:ext>
          </a:extLst>
        </cdr:cNvPr>
        <cdr:cNvSpPr txBox="1"/>
      </cdr:nvSpPr>
      <cdr:spPr>
        <a:xfrm xmlns:a="http://schemas.openxmlformats.org/drawingml/2006/main">
          <a:off x="2131696" y="1704609"/>
          <a:ext cx="1933260" cy="29623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chemeClr val="accent1"/>
              </a:solidFill>
              <a:latin typeface="Arial" panose="020B0604020202020204" pitchFamily="34" charset="0"/>
              <a:cs typeface="Arial" panose="020B0604020202020204" pitchFamily="34" charset="0"/>
            </a:rPr>
            <a:t>EURO EMBI</a:t>
          </a:r>
        </a:p>
      </cdr:txBody>
    </cdr:sp>
  </cdr:relSizeAnchor>
</c:userShapes>
</file>

<file path=xl/drawings/drawing9.xml><?xml version="1.0" encoding="utf-8"?>
<xdr:wsDr xmlns:xdr="http://schemas.openxmlformats.org/drawingml/2006/spreadsheetDrawing" xmlns:a="http://schemas.openxmlformats.org/drawingml/2006/main">
  <xdr:absoluteAnchor>
    <xdr:pos x="9674678" y="252053"/>
    <xdr:ext cx="10218965" cy="6864483"/>
    <xdr:graphicFrame macro="">
      <xdr:nvGraphicFramePr>
        <xdr:cNvPr id="2" name="Chart 1">
          <a:extLst>
            <a:ext uri="{FF2B5EF4-FFF2-40B4-BE49-F238E27FC236}">
              <a16:creationId xmlns:a16="http://schemas.microsoft.com/office/drawing/2014/main" id="{9741D152-CAC7-415A-981C-78ED9496F0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Q:\DATA\FP\Fiscal%20Monitor\2025-04-April%20Monitor\Chapter%201\Figures&amp;Tables\_to_departments_post_SEC\Figure%201.19%20Effective%20interest%20rates%20WEO%20Live%20-%20remade.xlsx" TargetMode="External"/><Relationship Id="rId1" Type="http://schemas.openxmlformats.org/officeDocument/2006/relationships/externalLinkPath" Target="_to_departments_post_SEC/Figure%201.19%20Effective%20interest%20rates%20WEO%20Live%20-%20rema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rt"/>
      <sheetName val="Chart1"/>
      <sheetName val="gdp"/>
      <sheetName val="debt"/>
      <sheetName val="interest"/>
      <sheetName val="effective_interest"/>
      <sheetName val="income_group"/>
    </sheetNames>
    <sheetDataSet>
      <sheetData sheetId="2"/>
      <sheetData sheetId="3"/>
      <sheetData sheetId="4"/>
      <sheetData sheetId="5">
        <row r="405">
          <cell r="J405">
            <v>1996</v>
          </cell>
          <cell r="K405">
            <v>1997</v>
          </cell>
          <cell r="L405">
            <v>1998</v>
          </cell>
          <cell r="M405">
            <v>1999</v>
          </cell>
          <cell r="N405">
            <v>2000</v>
          </cell>
          <cell r="O405">
            <v>2001</v>
          </cell>
          <cell r="P405">
            <v>2002</v>
          </cell>
          <cell r="Q405">
            <v>2003</v>
          </cell>
          <cell r="R405">
            <v>2004</v>
          </cell>
          <cell r="S405">
            <v>2005</v>
          </cell>
          <cell r="T405">
            <v>2006</v>
          </cell>
          <cell r="U405">
            <v>2007</v>
          </cell>
          <cell r="V405">
            <v>2008</v>
          </cell>
          <cell r="W405">
            <v>2009</v>
          </cell>
          <cell r="X405">
            <v>2010</v>
          </cell>
          <cell r="Y405">
            <v>2011</v>
          </cell>
          <cell r="Z405">
            <v>2012</v>
          </cell>
          <cell r="AA405">
            <v>2013</v>
          </cell>
          <cell r="AB405">
            <v>2014</v>
          </cell>
          <cell r="AC405">
            <v>2015</v>
          </cell>
          <cell r="AD405">
            <v>2016</v>
          </cell>
          <cell r="AE405">
            <v>2017</v>
          </cell>
          <cell r="AF405">
            <v>2018</v>
          </cell>
          <cell r="AG405">
            <v>2019</v>
          </cell>
          <cell r="AH405">
            <v>2020</v>
          </cell>
          <cell r="AI405">
            <v>2021</v>
          </cell>
          <cell r="AJ405">
            <v>2022</v>
          </cell>
          <cell r="AK405">
            <v>2023</v>
          </cell>
          <cell r="AL405">
            <v>2024</v>
          </cell>
          <cell r="AM405">
            <v>2025</v>
          </cell>
          <cell r="AN405">
            <v>2026</v>
          </cell>
          <cell r="AO405">
            <v>2027</v>
          </cell>
          <cell r="AP405">
            <v>2028</v>
          </cell>
          <cell r="AQ405">
            <v>2029</v>
          </cell>
          <cell r="AR405">
            <v>2030</v>
          </cell>
        </row>
        <row r="406">
          <cell r="J406">
            <v>5.9115518675463345</v>
          </cell>
          <cell r="K406">
            <v>5.5184151088780364</v>
          </cell>
          <cell r="L406">
            <v>5.374899424253317</v>
          </cell>
          <cell r="M406">
            <v>4.8597359585774429</v>
          </cell>
          <cell r="N406">
            <v>4.7449545125842656</v>
          </cell>
          <cell r="O406">
            <v>5.2106147491056509</v>
          </cell>
          <cell r="P406">
            <v>4.6704136650650838</v>
          </cell>
          <cell r="Q406">
            <v>4.1951947440992292</v>
          </cell>
          <cell r="R406">
            <v>3.819527191690701</v>
          </cell>
          <cell r="S406">
            <v>3.8724323645230245</v>
          </cell>
          <cell r="T406">
            <v>3.979758735617402</v>
          </cell>
          <cell r="U406">
            <v>4.1907079543799579</v>
          </cell>
          <cell r="V406">
            <v>3.7320758389796107</v>
          </cell>
          <cell r="W406">
            <v>3.0132643937610166</v>
          </cell>
          <cell r="X406">
            <v>2.8768697853144469</v>
          </cell>
          <cell r="Y406">
            <v>2.9620926547973796</v>
          </cell>
          <cell r="Z406">
            <v>2.7357733004140825</v>
          </cell>
          <cell r="AA406">
            <v>2.5325509695179131</v>
          </cell>
          <cell r="AB406">
            <v>2.5322467705385705</v>
          </cell>
          <cell r="AC406">
            <v>2.2431517723262058</v>
          </cell>
          <cell r="AD406">
            <v>2.193025808770364</v>
          </cell>
          <cell r="AE406">
            <v>2.1789681131412633</v>
          </cell>
          <cell r="AF406">
            <v>2.2248478273629173</v>
          </cell>
          <cell r="AG406">
            <v>2.1193509804993647</v>
          </cell>
          <cell r="AH406">
            <v>1.6105348416627518</v>
          </cell>
          <cell r="AI406">
            <v>1.7373219809407747</v>
          </cell>
          <cell r="AJ406">
            <v>2.2204701095641424</v>
          </cell>
          <cell r="AK406">
            <v>2.4437155913173685</v>
          </cell>
          <cell r="AL406">
            <v>2.6955279437250965</v>
          </cell>
          <cell r="AM406">
            <v>2.7434645676461886</v>
          </cell>
          <cell r="AN406">
            <v>2.8171988606368661</v>
          </cell>
          <cell r="AO406">
            <v>2.8644446367927774</v>
          </cell>
          <cell r="AP406">
            <v>2.875082803300288</v>
          </cell>
          <cell r="AQ406">
            <v>2.905179225931831</v>
          </cell>
          <cell r="AR406">
            <v>2.9091102519223728</v>
          </cell>
        </row>
        <row r="407">
          <cell r="J407">
            <v>5.6008460572980319</v>
          </cell>
          <cell r="K407">
            <v>6.2153651369500835</v>
          </cell>
          <cell r="L407">
            <v>5.6019170054097822</v>
          </cell>
          <cell r="M407">
            <v>5.4306124131614908</v>
          </cell>
          <cell r="N407">
            <v>7.1476230681753306</v>
          </cell>
          <cell r="O407">
            <v>7.140422448780293</v>
          </cell>
          <cell r="P407">
            <v>6.5241299316593979</v>
          </cell>
          <cell r="Q407">
            <v>6.2636674372927841</v>
          </cell>
          <cell r="R407">
            <v>5.8120773391694653</v>
          </cell>
          <cell r="S407">
            <v>5.9408950320581946</v>
          </cell>
          <cell r="T407">
            <v>6.005912861650569</v>
          </cell>
          <cell r="U407">
            <v>5.8293869653980828</v>
          </cell>
          <cell r="V407">
            <v>5.5160453069295885</v>
          </cell>
          <cell r="W407">
            <v>4.8349018821352567</v>
          </cell>
          <cell r="X407">
            <v>4.8341937147493788</v>
          </cell>
          <cell r="Y407">
            <v>4.8027543518009193</v>
          </cell>
          <cell r="Z407">
            <v>4.6463578436381017</v>
          </cell>
          <cell r="AA407">
            <v>4.4562747784733325</v>
          </cell>
          <cell r="AB407">
            <v>4.3158745790994928</v>
          </cell>
          <cell r="AC407">
            <v>4.1069158977190883</v>
          </cell>
          <cell r="AD407">
            <v>3.9064993082549986</v>
          </cell>
          <cell r="AE407">
            <v>3.9290912012575427</v>
          </cell>
          <cell r="AF407">
            <v>3.8447560809565089</v>
          </cell>
          <cell r="AG407">
            <v>3.7478806917646956</v>
          </cell>
          <cell r="AH407">
            <v>3.2507887316125466</v>
          </cell>
          <cell r="AI407">
            <v>3.205293828208601</v>
          </cell>
          <cell r="AJ407">
            <v>3.4569457628036644</v>
          </cell>
          <cell r="AK407">
            <v>3.7555267288555418</v>
          </cell>
          <cell r="AL407">
            <v>4.0096915722835131</v>
          </cell>
          <cell r="AM407">
            <v>4.2599730971380465</v>
          </cell>
          <cell r="AN407">
            <v>4.252327079931745</v>
          </cell>
          <cell r="AO407">
            <v>4.2125165604824923</v>
          </cell>
          <cell r="AP407">
            <v>4.1931319862637899</v>
          </cell>
          <cell r="AQ407">
            <v>4.2052063658117049</v>
          </cell>
          <cell r="AR407">
            <v>4.2029519807983364</v>
          </cell>
        </row>
        <row r="408">
          <cell r="J408">
            <v>5.7972987622216596</v>
          </cell>
          <cell r="K408">
            <v>5.4285691395442823</v>
          </cell>
          <cell r="L408">
            <v>6.301203209139552</v>
          </cell>
          <cell r="M408">
            <v>4.0838325284687604</v>
          </cell>
          <cell r="N408">
            <v>3.5150286477325903</v>
          </cell>
          <cell r="O408">
            <v>3.553622315436888</v>
          </cell>
          <cell r="P408">
            <v>2.8236086986042062</v>
          </cell>
          <cell r="Q408">
            <v>4.2818602824348906</v>
          </cell>
          <cell r="R408">
            <v>2.8597936881907988</v>
          </cell>
          <cell r="S408">
            <v>4.5033370128780517</v>
          </cell>
          <cell r="T408">
            <v>4.4420069246399585</v>
          </cell>
          <cell r="U408">
            <v>4.5302906901531959</v>
          </cell>
          <cell r="V408">
            <v>4.9330194043717119</v>
          </cell>
          <cell r="W408">
            <v>4.4403304030289048</v>
          </cell>
          <cell r="X408">
            <v>4.2163476005096046</v>
          </cell>
          <cell r="Y408">
            <v>3.7254530709434599</v>
          </cell>
          <cell r="Z408">
            <v>4.1735550126377738</v>
          </cell>
          <cell r="AA408">
            <v>4.146375106944185</v>
          </cell>
          <cell r="AB408">
            <v>4.218133983422879</v>
          </cell>
          <cell r="AC408">
            <v>4.0878744828625972</v>
          </cell>
          <cell r="AD408">
            <v>4.0435252006988902</v>
          </cell>
          <cell r="AE408">
            <v>3.9517180835161341</v>
          </cell>
          <cell r="AF408">
            <v>4.5194616228855669</v>
          </cell>
          <cell r="AG408">
            <v>4.3633701468612651</v>
          </cell>
          <cell r="AH408">
            <v>4.2537414079345535</v>
          </cell>
          <cell r="AI408">
            <v>4.3874404347450078</v>
          </cell>
          <cell r="AJ408">
            <v>4.1275638944531661</v>
          </cell>
          <cell r="AK408">
            <v>4.351939110589166</v>
          </cell>
          <cell r="AL408">
            <v>4.3306896391124239</v>
          </cell>
          <cell r="AM408">
            <v>4.6708123165138957</v>
          </cell>
          <cell r="AN408">
            <v>4.6414889480278685</v>
          </cell>
          <cell r="AO408">
            <v>4.7714909064280722</v>
          </cell>
          <cell r="AP408">
            <v>4.8691652457006001</v>
          </cell>
          <cell r="AQ408">
            <v>5.0731687659091849</v>
          </cell>
          <cell r="AR408">
            <v>5.2813198627837741</v>
          </cell>
        </row>
      </sheetData>
      <sheetData sheetId="6"/>
    </sheetDataSet>
  </externalBook>
</externalLink>
</file>

<file path=xl/theme/theme1.xml><?xml version="1.0" encoding="utf-8"?>
<a:theme xmlns:a="http://schemas.openxmlformats.org/drawingml/2006/main" name="Office Theme">
  <a:themeElements>
    <a:clrScheme name="FM style">
      <a:dk1>
        <a:sysClr val="windowText" lastClr="000000"/>
      </a:dk1>
      <a:lt1>
        <a:sysClr val="window" lastClr="FFFFFF"/>
      </a:lt1>
      <a:dk2>
        <a:srgbClr val="44546A"/>
      </a:dk2>
      <a:lt2>
        <a:srgbClr val="E7E6E6"/>
      </a:lt2>
      <a:accent1>
        <a:srgbClr val="005DA6"/>
      </a:accent1>
      <a:accent2>
        <a:srgbClr val="F3BC48"/>
      </a:accent2>
      <a:accent3>
        <a:srgbClr val="497637"/>
      </a:accent3>
      <a:accent4>
        <a:srgbClr val="AA1F2E"/>
      </a:accent4>
      <a:accent5>
        <a:srgbClr val="6A4A85"/>
      </a:accent5>
      <a:accent6>
        <a:srgbClr val="AFBCDD"/>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iscalmonitor@imf.org?subject=Question%20on%20Fiscal%20Monito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6285-EBC3-4C91-8F74-B2E0296CE875}">
  <sheetPr>
    <tabColor theme="5" tint="0.39997558519241921"/>
  </sheetPr>
  <dimension ref="B4:L63"/>
  <sheetViews>
    <sheetView tabSelected="1" topLeftCell="A24" zoomScale="90" zoomScaleNormal="90" workbookViewId="0">
      <selection activeCell="C35" sqref="C35"/>
    </sheetView>
  </sheetViews>
  <sheetFormatPr defaultColWidth="9.15234375" defaultRowHeight="14.15"/>
  <cols>
    <col min="1" max="1" width="9.15234375" style="1" customWidth="1"/>
    <col min="2" max="2" width="7" style="1" customWidth="1"/>
    <col min="3" max="9" width="11.84375" style="1" customWidth="1"/>
    <col min="10" max="10" width="10.53515625" style="1" customWidth="1"/>
    <col min="11" max="11" width="19.84375" style="1" customWidth="1"/>
    <col min="12" max="12" width="30.84375" style="1" customWidth="1"/>
    <col min="13" max="16384" width="9.15234375" style="1"/>
  </cols>
  <sheetData>
    <row r="4" spans="2:12" ht="14.6" thickBot="1"/>
    <row r="5" spans="2:12">
      <c r="B5" s="2"/>
      <c r="C5" s="3"/>
      <c r="D5" s="3"/>
      <c r="E5" s="3"/>
      <c r="F5" s="3"/>
      <c r="G5" s="3"/>
      <c r="H5" s="3"/>
      <c r="I5" s="3"/>
      <c r="J5" s="3"/>
      <c r="K5" s="3"/>
      <c r="L5" s="4"/>
    </row>
    <row r="6" spans="2:12">
      <c r="B6" s="5"/>
      <c r="C6" s="6"/>
      <c r="D6" s="6"/>
      <c r="E6" s="6"/>
      <c r="F6" s="6"/>
      <c r="G6" s="6"/>
      <c r="H6" s="6"/>
      <c r="I6" s="6"/>
      <c r="J6" s="6"/>
      <c r="K6" s="6"/>
      <c r="L6" s="7"/>
    </row>
    <row r="7" spans="2:12">
      <c r="B7" s="328" t="s">
        <v>0</v>
      </c>
      <c r="C7" s="329"/>
      <c r="D7" s="329"/>
      <c r="E7" s="329"/>
      <c r="F7" s="329"/>
      <c r="G7" s="329"/>
      <c r="H7" s="329"/>
      <c r="I7" s="329"/>
      <c r="J7" s="329"/>
      <c r="K7" s="329"/>
      <c r="L7" s="330"/>
    </row>
    <row r="8" spans="2:12">
      <c r="B8" s="328" t="s">
        <v>1</v>
      </c>
      <c r="C8" s="329"/>
      <c r="D8" s="329"/>
      <c r="E8" s="329"/>
      <c r="F8" s="329"/>
      <c r="G8" s="329"/>
      <c r="H8" s="329"/>
      <c r="I8" s="329"/>
      <c r="J8" s="329"/>
      <c r="K8" s="329"/>
      <c r="L8" s="330"/>
    </row>
    <row r="9" spans="2:12">
      <c r="B9" s="8"/>
      <c r="C9" s="9"/>
      <c r="D9" s="9"/>
      <c r="E9" s="9"/>
      <c r="F9" s="9"/>
      <c r="G9" s="9"/>
      <c r="H9" s="9"/>
      <c r="I9" s="9"/>
      <c r="J9" s="9"/>
      <c r="K9" s="9"/>
      <c r="L9" s="10"/>
    </row>
    <row r="10" spans="2:12">
      <c r="B10" s="8"/>
      <c r="C10" s="9"/>
      <c r="D10" s="9"/>
      <c r="E10" s="9"/>
      <c r="F10" s="9"/>
      <c r="G10" s="9"/>
      <c r="H10" s="9"/>
      <c r="I10" s="9"/>
      <c r="J10" s="9"/>
      <c r="K10" s="9"/>
      <c r="L10" s="10"/>
    </row>
    <row r="11" spans="2:12">
      <c r="B11" s="8"/>
      <c r="C11" s="9"/>
      <c r="D11" s="9"/>
      <c r="E11" s="9"/>
      <c r="F11" s="9"/>
      <c r="G11" s="9"/>
      <c r="H11" s="9"/>
      <c r="I11" s="9"/>
      <c r="J11" s="9"/>
      <c r="K11" s="9"/>
      <c r="L11" s="10"/>
    </row>
    <row r="12" spans="2:12">
      <c r="B12" s="8"/>
      <c r="C12" s="9"/>
      <c r="D12" s="9"/>
      <c r="E12" s="9"/>
      <c r="F12" s="9"/>
      <c r="G12" s="9"/>
      <c r="H12" s="9"/>
      <c r="I12" s="9"/>
      <c r="J12" s="9"/>
      <c r="K12" s="9"/>
      <c r="L12" s="10"/>
    </row>
    <row r="13" spans="2:12">
      <c r="B13" s="8"/>
      <c r="C13" s="9"/>
      <c r="D13" s="9"/>
      <c r="E13" s="9"/>
      <c r="F13" s="9"/>
      <c r="G13" s="9"/>
      <c r="H13" s="9"/>
      <c r="I13" s="9"/>
      <c r="J13" s="9"/>
      <c r="K13" s="9"/>
      <c r="L13" s="10"/>
    </row>
    <row r="14" spans="2:12">
      <c r="B14" s="8"/>
      <c r="C14" s="9"/>
      <c r="D14" s="9"/>
      <c r="E14" s="9"/>
      <c r="F14" s="9"/>
      <c r="G14" s="9"/>
      <c r="H14" s="9"/>
      <c r="I14" s="9"/>
      <c r="J14" s="9"/>
      <c r="K14" s="9"/>
      <c r="L14" s="10"/>
    </row>
    <row r="15" spans="2:12">
      <c r="B15" s="8"/>
      <c r="C15" s="9"/>
      <c r="D15" s="9"/>
      <c r="E15" s="9"/>
      <c r="F15" s="9"/>
      <c r="G15" s="9"/>
      <c r="H15" s="9"/>
      <c r="I15" s="9"/>
      <c r="J15" s="9"/>
      <c r="K15" s="9"/>
      <c r="L15" s="10"/>
    </row>
    <row r="16" spans="2:12">
      <c r="B16" s="8"/>
      <c r="C16" s="9"/>
      <c r="D16" s="9"/>
      <c r="E16" s="9"/>
      <c r="F16" s="9"/>
      <c r="G16" s="9"/>
      <c r="H16" s="9"/>
      <c r="I16" s="9"/>
      <c r="J16" s="9"/>
      <c r="K16" s="9"/>
      <c r="L16" s="10"/>
    </row>
    <row r="17" spans="2:12">
      <c r="B17" s="8"/>
      <c r="C17" s="9"/>
      <c r="D17" s="9"/>
      <c r="E17" s="9"/>
      <c r="F17" s="9"/>
      <c r="G17" s="9"/>
      <c r="H17" s="9"/>
      <c r="I17" s="9"/>
      <c r="J17" s="9"/>
      <c r="K17" s="9"/>
      <c r="L17" s="10"/>
    </row>
    <row r="18" spans="2:12">
      <c r="B18" s="11"/>
      <c r="C18" s="12"/>
      <c r="D18" s="12"/>
      <c r="E18" s="12"/>
      <c r="F18" s="12"/>
      <c r="G18" s="12"/>
      <c r="H18" s="12"/>
      <c r="I18" s="12"/>
      <c r="J18" s="12"/>
      <c r="K18" s="12"/>
      <c r="L18" s="13"/>
    </row>
    <row r="19" spans="2:12">
      <c r="B19" s="11"/>
      <c r="C19" s="12"/>
      <c r="D19" s="12"/>
      <c r="E19" s="12"/>
      <c r="F19" s="12"/>
      <c r="G19" s="12"/>
      <c r="H19" s="12"/>
      <c r="I19" s="12"/>
      <c r="J19" s="12"/>
      <c r="K19" s="12"/>
      <c r="L19" s="13"/>
    </row>
    <row r="20" spans="2:12">
      <c r="B20" s="11"/>
      <c r="C20" s="12"/>
      <c r="D20" s="12"/>
      <c r="E20" s="12"/>
      <c r="F20" s="12"/>
      <c r="G20" s="12"/>
      <c r="H20" s="12"/>
      <c r="I20" s="12"/>
      <c r="J20" s="12"/>
      <c r="K20" s="12"/>
      <c r="L20" s="13"/>
    </row>
    <row r="21" spans="2:12">
      <c r="B21" s="331" t="s">
        <v>6</v>
      </c>
      <c r="C21" s="332"/>
      <c r="D21" s="332"/>
      <c r="E21" s="332"/>
      <c r="F21" s="332"/>
      <c r="G21" s="332"/>
      <c r="H21" s="332"/>
      <c r="I21" s="332"/>
      <c r="J21" s="332"/>
      <c r="K21" s="332"/>
      <c r="L21" s="333"/>
    </row>
    <row r="22" spans="2:12">
      <c r="B22" s="14"/>
      <c r="C22" s="15"/>
      <c r="D22" s="15"/>
      <c r="E22" s="15"/>
      <c r="F22" s="15"/>
      <c r="G22" s="15"/>
      <c r="H22" s="15"/>
      <c r="I22" s="15"/>
      <c r="J22" s="15"/>
      <c r="K22" s="15"/>
      <c r="L22" s="16"/>
    </row>
    <row r="23" spans="2:12" ht="14.15" customHeight="1">
      <c r="B23" s="334" t="s">
        <v>7</v>
      </c>
      <c r="C23" s="335"/>
      <c r="D23" s="335"/>
      <c r="E23" s="335"/>
      <c r="F23" s="335"/>
      <c r="G23" s="335"/>
      <c r="H23" s="335"/>
      <c r="I23" s="335"/>
      <c r="J23" s="335"/>
      <c r="K23" s="335"/>
      <c r="L23" s="336"/>
    </row>
    <row r="24" spans="2:12">
      <c r="B24" s="334"/>
      <c r="C24" s="335"/>
      <c r="D24" s="335"/>
      <c r="E24" s="335"/>
      <c r="F24" s="335"/>
      <c r="G24" s="335"/>
      <c r="H24" s="335"/>
      <c r="I24" s="335"/>
      <c r="J24" s="335"/>
      <c r="K24" s="335"/>
      <c r="L24" s="336"/>
    </row>
    <row r="25" spans="2:12">
      <c r="B25" s="14"/>
      <c r="C25" s="15"/>
      <c r="D25" s="15"/>
      <c r="E25" s="15"/>
      <c r="F25" s="15"/>
      <c r="G25" s="15"/>
      <c r="H25" s="15"/>
      <c r="I25" s="15"/>
      <c r="J25" s="15"/>
      <c r="K25" s="15"/>
      <c r="L25" s="16"/>
    </row>
    <row r="26" spans="2:12">
      <c r="B26" s="337" t="s">
        <v>2</v>
      </c>
      <c r="C26" s="338"/>
      <c r="D26" s="338"/>
      <c r="E26" s="338"/>
      <c r="F26" s="338"/>
      <c r="G26" s="338"/>
      <c r="H26" s="338"/>
      <c r="I26" s="338"/>
      <c r="J26" s="338"/>
      <c r="K26" s="338"/>
      <c r="L26" s="339"/>
    </row>
    <row r="27" spans="2:12">
      <c r="B27" s="340" t="s">
        <v>3</v>
      </c>
      <c r="C27" s="341"/>
      <c r="D27" s="341"/>
      <c r="E27" s="341"/>
      <c r="F27" s="341"/>
      <c r="G27" s="341"/>
      <c r="H27" s="341"/>
      <c r="I27" s="341"/>
      <c r="J27" s="341"/>
      <c r="K27" s="341"/>
      <c r="L27" s="342"/>
    </row>
    <row r="28" spans="2:12">
      <c r="B28" s="17"/>
      <c r="C28" s="18"/>
      <c r="D28" s="18"/>
      <c r="E28" s="18"/>
      <c r="F28" s="18"/>
      <c r="G28" s="18"/>
      <c r="H28" s="18"/>
      <c r="I28" s="18"/>
      <c r="J28" s="18"/>
      <c r="K28" s="18"/>
      <c r="L28" s="19"/>
    </row>
    <row r="29" spans="2:12">
      <c r="B29" s="20"/>
      <c r="C29" s="21"/>
      <c r="D29" s="21"/>
      <c r="E29" s="21"/>
      <c r="F29" s="21"/>
      <c r="G29" s="21"/>
      <c r="H29" s="21"/>
      <c r="I29" s="21"/>
      <c r="J29" s="21"/>
      <c r="K29" s="21"/>
      <c r="L29" s="22"/>
    </row>
    <row r="30" spans="2:12" ht="15" customHeight="1">
      <c r="B30" s="20"/>
      <c r="C30" s="21"/>
      <c r="D30" s="21"/>
      <c r="E30" s="21"/>
      <c r="F30" s="21"/>
      <c r="G30" s="21"/>
      <c r="H30" s="21"/>
      <c r="I30" s="21"/>
      <c r="J30" s="21"/>
      <c r="K30" s="21"/>
      <c r="L30" s="22"/>
    </row>
    <row r="31" spans="2:12" ht="15" customHeight="1">
      <c r="B31" s="322" t="s">
        <v>4</v>
      </c>
      <c r="C31" s="323"/>
      <c r="D31" s="323"/>
      <c r="E31" s="323"/>
      <c r="F31" s="323"/>
      <c r="G31" s="323"/>
      <c r="H31" s="323"/>
      <c r="I31" s="323"/>
      <c r="J31" s="323"/>
      <c r="K31" s="323"/>
      <c r="L31" s="324"/>
    </row>
    <row r="32" spans="2:12" ht="15" customHeight="1">
      <c r="B32" s="23"/>
      <c r="C32" s="24"/>
      <c r="D32" s="24"/>
      <c r="E32" s="24"/>
      <c r="F32" s="24"/>
      <c r="G32" s="24"/>
      <c r="H32" s="24"/>
      <c r="I32" s="24"/>
      <c r="J32" s="24"/>
      <c r="K32" s="24"/>
      <c r="L32" s="25"/>
    </row>
    <row r="33" spans="2:12" ht="15" customHeight="1">
      <c r="B33" s="23"/>
      <c r="C33" s="24"/>
      <c r="D33" s="24"/>
      <c r="E33" s="24"/>
      <c r="F33" s="24"/>
      <c r="G33" s="24"/>
      <c r="H33" s="24"/>
      <c r="I33" s="24"/>
      <c r="J33" s="24"/>
      <c r="K33" s="24"/>
      <c r="L33" s="25"/>
    </row>
    <row r="34" spans="2:12" ht="15" customHeight="1">
      <c r="B34" s="325"/>
      <c r="C34" s="326"/>
      <c r="D34" s="326"/>
      <c r="E34" s="326"/>
      <c r="F34" s="326"/>
      <c r="G34" s="326"/>
      <c r="H34" s="326"/>
      <c r="I34" s="326"/>
      <c r="J34" s="326"/>
      <c r="K34" s="326"/>
      <c r="L34" s="327"/>
    </row>
    <row r="35" spans="2:12">
      <c r="B35" s="17" t="s">
        <v>5</v>
      </c>
      <c r="C35" s="18"/>
      <c r="D35" s="18"/>
      <c r="E35" s="18"/>
      <c r="F35" s="18"/>
      <c r="G35" s="18"/>
      <c r="H35" s="18"/>
      <c r="I35" s="18"/>
      <c r="J35" s="18"/>
      <c r="K35" s="18"/>
      <c r="L35" s="19"/>
    </row>
    <row r="36" spans="2:12" ht="14.6">
      <c r="B36" s="258" t="s">
        <v>1910</v>
      </c>
      <c r="C36" s="27"/>
      <c r="D36" s="27"/>
      <c r="E36" s="27"/>
      <c r="F36" s="18"/>
      <c r="G36" s="18"/>
      <c r="H36" s="18"/>
      <c r="I36" s="18"/>
      <c r="J36" s="18"/>
      <c r="K36" s="18"/>
      <c r="L36" s="19"/>
    </row>
    <row r="37" spans="2:12" ht="14.6">
      <c r="B37" s="258" t="s">
        <v>902</v>
      </c>
      <c r="C37" s="27"/>
      <c r="D37" s="27"/>
      <c r="E37" s="27"/>
      <c r="F37" s="18"/>
      <c r="G37" s="18"/>
      <c r="H37" s="18"/>
      <c r="I37" s="18"/>
      <c r="J37" s="18"/>
      <c r="K37" s="18"/>
      <c r="L37" s="19"/>
    </row>
    <row r="38" spans="2:12" ht="14.6">
      <c r="B38" s="258" t="s">
        <v>81</v>
      </c>
      <c r="C38" s="27"/>
      <c r="D38" s="27"/>
      <c r="E38" s="27"/>
      <c r="F38" s="18"/>
      <c r="G38" s="18"/>
      <c r="H38" s="18"/>
      <c r="I38" s="18"/>
      <c r="J38" s="18"/>
      <c r="K38" s="18"/>
      <c r="L38" s="19"/>
    </row>
    <row r="39" spans="2:12" ht="14.6">
      <c r="B39" s="258" t="s">
        <v>1911</v>
      </c>
      <c r="C39" s="27"/>
      <c r="D39" s="27"/>
      <c r="E39" s="27"/>
      <c r="F39" s="18"/>
      <c r="G39" s="18"/>
      <c r="H39" s="18"/>
      <c r="I39" s="18"/>
      <c r="J39" s="18"/>
      <c r="K39" s="18"/>
      <c r="L39" s="19"/>
    </row>
    <row r="40" spans="2:12" ht="14.6">
      <c r="B40" s="258" t="s">
        <v>1912</v>
      </c>
      <c r="C40" s="27"/>
      <c r="D40" s="27"/>
      <c r="E40" s="27"/>
      <c r="F40" s="18"/>
      <c r="G40" s="18"/>
      <c r="H40" s="18"/>
      <c r="I40" s="18"/>
      <c r="J40" s="18"/>
      <c r="K40" s="18"/>
      <c r="L40" s="19"/>
    </row>
    <row r="41" spans="2:12" ht="14.6">
      <c r="B41" s="258" t="s">
        <v>1913</v>
      </c>
      <c r="C41" s="27"/>
      <c r="D41" s="27"/>
      <c r="E41" s="27"/>
      <c r="F41" s="18"/>
      <c r="G41" s="18"/>
      <c r="H41" s="18"/>
      <c r="I41" s="18"/>
      <c r="J41" s="18"/>
      <c r="K41" s="18"/>
      <c r="L41" s="19"/>
    </row>
    <row r="42" spans="2:12" ht="14.6">
      <c r="B42" s="258" t="s">
        <v>1914</v>
      </c>
      <c r="C42" s="27"/>
      <c r="D42" s="27"/>
      <c r="E42" s="27"/>
      <c r="F42" s="18"/>
      <c r="G42" s="18"/>
      <c r="H42" s="18"/>
      <c r="I42" s="18"/>
      <c r="J42" s="18"/>
      <c r="K42" s="18"/>
      <c r="L42" s="19"/>
    </row>
    <row r="43" spans="2:12" ht="14.6">
      <c r="B43" s="258" t="s">
        <v>1915</v>
      </c>
      <c r="C43" s="27"/>
      <c r="D43" s="27"/>
      <c r="E43" s="27"/>
      <c r="F43" s="18"/>
      <c r="G43" s="18"/>
      <c r="H43" s="18"/>
      <c r="I43" s="18"/>
      <c r="J43" s="18"/>
      <c r="K43" s="18"/>
      <c r="L43" s="19"/>
    </row>
    <row r="44" spans="2:12" ht="14.6">
      <c r="B44" s="258" t="s">
        <v>1916</v>
      </c>
      <c r="C44" s="27"/>
      <c r="D44" s="27"/>
      <c r="E44" s="27"/>
      <c r="F44" s="18"/>
      <c r="G44" s="18"/>
      <c r="H44" s="18"/>
      <c r="I44" s="18"/>
      <c r="J44" s="18"/>
      <c r="K44" s="18"/>
      <c r="L44" s="19"/>
    </row>
    <row r="45" spans="2:12" ht="14.6">
      <c r="B45" s="258" t="s">
        <v>1917</v>
      </c>
      <c r="C45" s="27"/>
      <c r="D45" s="27"/>
      <c r="E45" s="27"/>
      <c r="F45" s="18"/>
      <c r="G45" s="18"/>
      <c r="H45" s="18"/>
      <c r="I45" s="18"/>
      <c r="J45" s="18"/>
      <c r="K45" s="18"/>
      <c r="L45" s="19"/>
    </row>
    <row r="46" spans="2:12" ht="14.6">
      <c r="B46" s="258" t="s">
        <v>1918</v>
      </c>
      <c r="C46" s="27"/>
      <c r="D46" s="27"/>
      <c r="E46" s="27"/>
      <c r="F46" s="18"/>
      <c r="G46" s="18"/>
      <c r="H46" s="18"/>
      <c r="I46" s="18"/>
      <c r="J46" s="18"/>
      <c r="K46" s="18"/>
      <c r="L46" s="19"/>
    </row>
    <row r="47" spans="2:12" ht="14.6">
      <c r="B47" s="258" t="s">
        <v>1919</v>
      </c>
      <c r="C47" s="27"/>
      <c r="D47" s="27"/>
      <c r="E47" s="27"/>
      <c r="F47" s="18"/>
      <c r="G47" s="18"/>
      <c r="H47" s="18"/>
      <c r="I47" s="18"/>
      <c r="J47" s="18"/>
      <c r="K47" s="18"/>
      <c r="L47" s="19"/>
    </row>
    <row r="48" spans="2:12" ht="14.6">
      <c r="B48" s="258" t="s">
        <v>1920</v>
      </c>
      <c r="C48" s="27"/>
      <c r="D48" s="27"/>
      <c r="E48" s="27"/>
      <c r="F48" s="18"/>
      <c r="G48" s="18"/>
      <c r="H48" s="18"/>
      <c r="I48" s="18"/>
      <c r="J48" s="18"/>
      <c r="K48" s="18"/>
      <c r="L48" s="19"/>
    </row>
    <row r="49" spans="2:12" ht="14.6">
      <c r="B49" s="258" t="s">
        <v>1921</v>
      </c>
      <c r="C49" s="27"/>
      <c r="D49" s="27"/>
      <c r="E49" s="27"/>
      <c r="F49" s="18"/>
      <c r="G49" s="18"/>
      <c r="H49" s="18"/>
      <c r="I49" s="18"/>
      <c r="J49" s="18"/>
      <c r="K49" s="18"/>
      <c r="L49" s="19"/>
    </row>
    <row r="50" spans="2:12" ht="14.6">
      <c r="B50" s="258" t="s">
        <v>1922</v>
      </c>
      <c r="C50" s="27"/>
      <c r="D50" s="27"/>
      <c r="E50" s="27"/>
      <c r="F50" s="18"/>
      <c r="G50" s="18"/>
      <c r="H50" s="18"/>
      <c r="I50" s="18"/>
      <c r="J50" s="18"/>
      <c r="K50" s="18"/>
      <c r="L50" s="19"/>
    </row>
    <row r="51" spans="2:12" ht="14.6">
      <c r="B51" s="258" t="s">
        <v>1923</v>
      </c>
      <c r="C51" s="27"/>
      <c r="D51" s="27"/>
      <c r="E51" s="27"/>
      <c r="F51" s="18"/>
      <c r="G51" s="18"/>
      <c r="H51" s="18"/>
      <c r="I51" s="18"/>
      <c r="J51" s="18"/>
      <c r="K51" s="18"/>
      <c r="L51" s="19"/>
    </row>
    <row r="52" spans="2:12" ht="14.6">
      <c r="B52" s="258" t="s">
        <v>1924</v>
      </c>
      <c r="C52" s="27"/>
      <c r="D52" s="27"/>
      <c r="E52" s="27"/>
      <c r="F52" s="18"/>
      <c r="G52" s="18"/>
      <c r="H52" s="18"/>
      <c r="I52" s="18"/>
      <c r="J52" s="18"/>
      <c r="K52" s="18"/>
      <c r="L52" s="19"/>
    </row>
    <row r="53" spans="2:12" ht="14.6">
      <c r="B53" s="258" t="s">
        <v>1925</v>
      </c>
      <c r="C53" s="27"/>
      <c r="D53" s="27"/>
      <c r="E53" s="27"/>
      <c r="F53" s="18"/>
      <c r="G53" s="18"/>
      <c r="H53" s="18"/>
      <c r="I53" s="18"/>
      <c r="J53" s="18"/>
      <c r="K53" s="18"/>
      <c r="L53" s="19"/>
    </row>
    <row r="54" spans="2:12" ht="14.6">
      <c r="B54" s="258" t="s">
        <v>1926</v>
      </c>
      <c r="C54" s="27"/>
      <c r="D54" s="27"/>
      <c r="E54" s="27"/>
      <c r="F54" s="18"/>
      <c r="G54" s="18"/>
      <c r="H54" s="18"/>
      <c r="I54" s="18"/>
      <c r="J54" s="18"/>
      <c r="K54" s="18"/>
      <c r="L54" s="19"/>
    </row>
    <row r="55" spans="2:12" ht="14.6">
      <c r="B55" s="258" t="s">
        <v>1927</v>
      </c>
      <c r="C55" s="27"/>
      <c r="D55" s="27"/>
      <c r="E55" s="27"/>
      <c r="F55" s="18"/>
      <c r="G55" s="18"/>
      <c r="H55" s="18"/>
      <c r="I55" s="18"/>
      <c r="J55" s="18"/>
      <c r="K55" s="18"/>
      <c r="L55" s="19"/>
    </row>
    <row r="56" spans="2:12" ht="14.6">
      <c r="B56" s="258" t="s">
        <v>1928</v>
      </c>
      <c r="C56" s="27"/>
      <c r="D56" s="27"/>
      <c r="E56" s="27"/>
      <c r="F56" s="18"/>
      <c r="G56" s="18"/>
      <c r="H56" s="18"/>
      <c r="I56" s="18"/>
      <c r="J56" s="18"/>
      <c r="K56" s="18"/>
      <c r="L56" s="19"/>
    </row>
    <row r="57" spans="2:12" ht="14.6">
      <c r="B57" s="258" t="s">
        <v>1929</v>
      </c>
      <c r="C57" s="27"/>
      <c r="D57" s="27"/>
      <c r="E57" s="27"/>
      <c r="F57" s="18"/>
      <c r="G57" s="18"/>
      <c r="H57" s="18"/>
      <c r="I57" s="18"/>
      <c r="J57" s="18"/>
      <c r="K57" s="18"/>
      <c r="L57" s="19"/>
    </row>
    <row r="58" spans="2:12">
      <c r="B58" s="26"/>
      <c r="C58" s="27"/>
      <c r="D58" s="27"/>
      <c r="E58" s="27"/>
      <c r="F58" s="18"/>
      <c r="G58" s="18"/>
      <c r="H58" s="18"/>
      <c r="I58" s="18"/>
      <c r="J58" s="18"/>
      <c r="K58" s="18"/>
      <c r="L58" s="19"/>
    </row>
    <row r="59" spans="2:12">
      <c r="B59" s="17" t="s">
        <v>1726</v>
      </c>
      <c r="C59" s="27"/>
      <c r="D59" s="27"/>
      <c r="E59" s="27"/>
      <c r="F59" s="18"/>
      <c r="G59" s="18"/>
      <c r="H59" s="18"/>
      <c r="I59" s="18"/>
      <c r="J59" s="18"/>
      <c r="K59" s="18"/>
      <c r="L59" s="19"/>
    </row>
    <row r="60" spans="2:12" ht="14.6">
      <c r="B60" s="258" t="s">
        <v>1681</v>
      </c>
      <c r="C60" s="27"/>
      <c r="D60" s="27"/>
      <c r="E60" s="27"/>
      <c r="F60" s="18"/>
      <c r="G60" s="18"/>
      <c r="H60" s="18"/>
      <c r="I60" s="18"/>
      <c r="J60" s="18"/>
      <c r="K60" s="18"/>
      <c r="L60" s="19"/>
    </row>
    <row r="61" spans="2:12" ht="14.6">
      <c r="B61" s="258" t="s">
        <v>1725</v>
      </c>
      <c r="C61" s="27"/>
      <c r="D61" s="27"/>
      <c r="E61" s="27"/>
      <c r="F61" s="18"/>
      <c r="G61" s="18"/>
      <c r="H61" s="18"/>
      <c r="I61" s="18"/>
      <c r="J61" s="18"/>
      <c r="K61" s="18"/>
      <c r="L61" s="19"/>
    </row>
    <row r="62" spans="2:12">
      <c r="B62" s="26"/>
      <c r="C62" s="27"/>
      <c r="D62" s="27"/>
      <c r="E62" s="27"/>
      <c r="F62" s="18"/>
      <c r="G62" s="18"/>
      <c r="H62" s="18"/>
      <c r="I62" s="18"/>
      <c r="J62" s="18"/>
      <c r="K62" s="18"/>
      <c r="L62" s="19"/>
    </row>
    <row r="63" spans="2:12" ht="14.6" thickBot="1">
      <c r="B63" s="28"/>
      <c r="C63" s="29"/>
      <c r="D63" s="29"/>
      <c r="E63" s="29"/>
      <c r="F63" s="29"/>
      <c r="G63" s="29"/>
      <c r="H63" s="29"/>
      <c r="I63" s="29"/>
      <c r="J63" s="29"/>
      <c r="K63" s="29"/>
      <c r="L63" s="19"/>
    </row>
  </sheetData>
  <mergeCells count="8">
    <mergeCell ref="B31:L31"/>
    <mergeCell ref="B34:L34"/>
    <mergeCell ref="B7:L7"/>
    <mergeCell ref="B8:L8"/>
    <mergeCell ref="B21:L21"/>
    <mergeCell ref="B23:L24"/>
    <mergeCell ref="B26:L26"/>
    <mergeCell ref="B27:L27"/>
  </mergeCells>
  <hyperlinks>
    <hyperlink ref="B36" location="'Figure 1.1.1'!A1" display="Figure 1.1. Rising Uncertainties" xr:uid="{C4F5B14F-6D00-4EE3-9F7E-9A0CBB77B79B}"/>
    <hyperlink ref="B37" location="'Figure 1.2'!A1" display="Figure 1.2. Fiscal Policy Legacies from the COVID-19 Pandemic" xr:uid="{EDD30957-0628-4D91-974E-8D43DF9B0A3F}"/>
    <hyperlink ref="B38" location="'Figure 1.3'!A1" display="Figure 1.3. General Government Interest Expenses" xr:uid="{088C14B6-95A4-4C2C-9BF7-C667DC48D303}"/>
    <hyperlink ref="B39" location="'Figure 1.4.1'!A1" display="Figure 1.4. Primary Balances in Advanced Economies, Emerging Markets, and Low-Income Developing Countries" xr:uid="{07089B20-EB3F-4D25-8421-265D132C3AFD}"/>
    <hyperlink ref="B40" location="'Figure 1.5'!A1" display="Figure 1.5. Drivers of Changes in the US Fiscal Deficit Relative to Prepandemic Levels" xr:uid="{8FC12B3D-96D8-4F00-AAAF-F61577E01E3A}"/>
    <hyperlink ref="B41" location="'Figure 1.6'!A1" display="Figure 1.6. US 10-Year Treasury Nominal Yields, Risk Premiums, and Fiscal Uncertainty" xr:uid="{AC2CDEBE-94BE-43C9-A839-6D22D91F4FBE}"/>
    <hyperlink ref="B42" location="'Figure 1.7'!A1" display="Figure 1.7. Effect of Expected Public Debt on US Forward Interest Rates" xr:uid="{D720B605-C364-4BAC-9142-85C1FF71BEB3}"/>
    <hyperlink ref="B43" location="'Figure 1.8.1'!A1" display="Figure 1.8. General Government Fiscal Variables, GDP Deflator Change, and Local Government Financial Vehicle Net Bond Financing in China" xr:uid="{7FF6414D-C433-4BCA-BDA9-83E7D09521C6}"/>
    <hyperlink ref="B44" location="'Figure 1.9.1'!A1" display="Figure 1.9. Evolution of Term Spreads for Select Advanced Economies and the Weighted Average of Yield to Maturity of Recent Emissions in Different Income Groups" xr:uid="{1F914598-81AB-492E-8795-14A12B212582}"/>
    <hyperlink ref="B45" location="'Figure 1.10'!A1" display="Figure 1.10. Military Spending in the European Union" xr:uid="{96212BCE-E61D-4975-8371-E6876E55620D}"/>
    <hyperlink ref="B46" location="'Figure 1.11'!A1" display="Figure 1.11. Distribution of Fiscal Revenues in Emerging Markets (Excluding China) per Year" xr:uid="{F72A84AC-855F-4B80-BEB9-ABC5D6382643}"/>
    <hyperlink ref="B47" location="'Figure 1.12'!A1" display="Figure 1.12. Foreign-Currency Sovereign Spreads in Emerging Market and Developing Countries" xr:uid="{9ED870FE-53B1-4634-9020-21FAE9E06224}"/>
    <hyperlink ref="B48" location="'Figure 1.13.1'!A1" display="Figure 1.13. Grants and Interest-Growth Rates Differential in Low-Income Developing Countries" xr:uid="{BB6CA22D-DAD4-4F02-8D4E-257162F89E40}"/>
    <hyperlink ref="B49" location="'Figure 1.14.1'!A1" display="Figure 1.14. Global Public Debt-at-Risk 2027 and Changes from 2026" xr:uid="{079A9AFA-8F12-4679-9B28-AFAFC2DDC3BA}"/>
    <hyperlink ref="B50" location="'Figure 1.15'!A1" display="Figure 1.15. Macrofiscal Effects of Geoeconomic Uncertainty" xr:uid="{9867E1D7-0950-449F-B0CB-E40003DB9E90}"/>
    <hyperlink ref="B51" location="'Figure 1.16'!A1" display="Figure 1.16. Fiscal Effects of Geoeconomic Uncertainty in Advanced versus Emerging Market and Developing Economies" xr:uid="{D666A15E-AE33-4550-B795-4E0C126BFBD9}"/>
    <hyperlink ref="B52" location="'Figure 1.17'!A1" display="Figure 1.17. Spillovers of Financial Volatility in the United States" xr:uid="{2CC9D359-8DB0-4D96-BC66-069B83C4B12F}"/>
    <hyperlink ref="B53" location="'Figure 1.18'!A1" display="Figure 1.18. Effective Yields on Government Debt" xr:uid="{AC7CEC5E-3BC4-48F7-98B5-10E87E04AA5A}"/>
    <hyperlink ref="B54" location="'Figure 1.19'!A1" display="Figure 1.19. Crowding-Out Effects of Interest Expenses on Other Public Spending" xr:uid="{C7B395C6-BA15-4264-92EC-A47722C64DDE}"/>
    <hyperlink ref="B55" location="'Figure 1.20.1'!A1" display="Figure 1.20. Required Adjustment of the Primary Balance to Stabilize Public Debt" xr:uid="{06755EB1-88FE-4927-BED5-00864FFA0619}"/>
    <hyperlink ref="B56" location="'Figure 1.21'!A1" display="Figure 1.21. Debt-Stabilizing Primary Balance versus an Optimistic Forecast of Primary Balance" xr:uid="{2C3F6B44-432A-4102-85D7-A2A978A8B9FE}"/>
    <hyperlink ref="B57" location="'Figure 1.22.1'!A1" display="Figure 1.22. Effects of Fiscal Adjustments on Debt and Debt-at-Risk" xr:uid="{A50AC3DA-2EE5-41F1-BF26-D5FA9699D959}"/>
    <hyperlink ref="B60" location="'Table 1.1'!A1" display="Table 1.1. General Government Fiscal Balance, 2019–30: Overall Balance" xr:uid="{390E789F-6A44-40DE-AFA9-E8736255E3EC}"/>
    <hyperlink ref="B61" location="'Table 1.2'!A1" display="Table 1.2. General Government Debt, 2019–30" xr:uid="{32FF38E0-80F8-4D85-B055-49DEFA50CE5C}"/>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9E3E-A4B8-471D-83FD-D7BE0DF81BC2}">
  <sheetPr>
    <tabColor theme="2"/>
  </sheetPr>
  <dimension ref="A2:X38"/>
  <sheetViews>
    <sheetView topLeftCell="K1" zoomScale="55" zoomScaleNormal="55" workbookViewId="0">
      <selection activeCell="B5" sqref="B5:S71"/>
    </sheetView>
  </sheetViews>
  <sheetFormatPr defaultColWidth="9.15234375" defaultRowHeight="18.45"/>
  <cols>
    <col min="1" max="1" width="2.3046875" style="74" customWidth="1"/>
    <col min="2" max="2" width="6" style="74" bestFit="1" customWidth="1"/>
    <col min="3" max="3" width="9.3828125" style="80" customWidth="1"/>
    <col min="4" max="4" width="8.3828125" style="74" bestFit="1" customWidth="1"/>
    <col min="5" max="5" width="7.84375" style="75" customWidth="1"/>
    <col min="6" max="6" width="7.84375" style="74" customWidth="1"/>
    <col min="7" max="7" width="7.84375" style="75" customWidth="1"/>
    <col min="8" max="8" width="9.15234375" style="74"/>
    <col min="9" max="10" width="12" style="74" customWidth="1"/>
    <col min="11" max="14" width="11.53515625" style="74" customWidth="1"/>
    <col min="15" max="16384" width="9.15234375" style="74"/>
  </cols>
  <sheetData>
    <row r="2" spans="1:24">
      <c r="M2" s="76"/>
      <c r="N2" s="76"/>
    </row>
    <row r="3" spans="1:24">
      <c r="K3" s="74" t="s">
        <v>85</v>
      </c>
      <c r="L3" s="74" t="s">
        <v>85</v>
      </c>
      <c r="Q3" s="74" t="s">
        <v>86</v>
      </c>
    </row>
    <row r="4" spans="1:24">
      <c r="I4" s="74" t="s">
        <v>87</v>
      </c>
      <c r="J4" s="74" t="s">
        <v>87</v>
      </c>
      <c r="K4" s="74" t="s">
        <v>88</v>
      </c>
      <c r="L4" s="74" t="s">
        <v>88</v>
      </c>
      <c r="M4" s="74" t="s">
        <v>89</v>
      </c>
      <c r="N4" s="74" t="s">
        <v>89</v>
      </c>
    </row>
    <row r="5" spans="1:24">
      <c r="D5" s="74" t="s">
        <v>90</v>
      </c>
      <c r="E5" s="75" t="s">
        <v>91</v>
      </c>
      <c r="F5" s="74" t="s">
        <v>86</v>
      </c>
      <c r="G5" s="75" t="s">
        <v>92</v>
      </c>
      <c r="I5" s="74" t="s">
        <v>92</v>
      </c>
      <c r="J5" s="77" t="s">
        <v>93</v>
      </c>
      <c r="K5" s="74" t="s">
        <v>88</v>
      </c>
      <c r="L5" s="74" t="s">
        <v>85</v>
      </c>
      <c r="M5" s="74" t="s">
        <v>88</v>
      </c>
      <c r="N5" s="74" t="s">
        <v>85</v>
      </c>
      <c r="O5" s="74" t="s">
        <v>21</v>
      </c>
      <c r="P5" s="74" t="s">
        <v>97</v>
      </c>
      <c r="Q5" s="74" t="s">
        <v>19</v>
      </c>
      <c r="R5" s="74" t="s">
        <v>96</v>
      </c>
    </row>
    <row r="6" spans="1:24" hidden="1">
      <c r="A6" s="78" t="str">
        <f t="shared" ref="A6:A37" si="0">B6&amp;""&amp;C6</f>
        <v>adv1999</v>
      </c>
      <c r="B6" s="78" t="s">
        <v>48</v>
      </c>
      <c r="C6" s="80">
        <v>1999</v>
      </c>
      <c r="D6" s="78">
        <v>7.2896379999999997E-2</v>
      </c>
      <c r="E6" s="79">
        <v>-1.1145554</v>
      </c>
      <c r="F6" s="78">
        <v>1.8462262</v>
      </c>
      <c r="G6" s="79">
        <v>3.2475578000000001</v>
      </c>
      <c r="H6" s="80">
        <v>1999</v>
      </c>
      <c r="I6" s="78">
        <f t="shared" ref="I6:I37" si="1">IF(AND(E6&lt;0,G6&lt;0),G6,0)</f>
        <v>0</v>
      </c>
      <c r="J6" s="78">
        <f t="shared" ref="J6:J37" si="2">IF(AND($E6&lt;0,$G6&lt;0),E6-G6,0)</f>
        <v>0</v>
      </c>
      <c r="K6" s="78">
        <f t="shared" ref="K6:K30" si="3">IF(AND($E6&lt;0,$G6&gt;0),E6,0)</f>
        <v>-1.1145554</v>
      </c>
      <c r="L6" s="78">
        <f t="shared" ref="L6:L30" si="4">IF(AND($E6&lt;0,$G6&gt;0),G6,0)</f>
        <v>3.2475578000000001</v>
      </c>
      <c r="M6" s="78">
        <f t="shared" ref="M6:M37" si="5">IF($E6&gt;0,E6,0)</f>
        <v>0</v>
      </c>
      <c r="N6" s="78">
        <f t="shared" ref="N6:N37" si="6">IF(E6&gt;0,G6-E6,0)</f>
        <v>0</v>
      </c>
      <c r="O6" s="78">
        <f t="shared" ref="O6:O37" si="7">F6</f>
        <v>1.8462262</v>
      </c>
      <c r="P6" s="78">
        <f t="shared" ref="P6:P37" si="8">D6</f>
        <v>7.2896379999999997E-2</v>
      </c>
      <c r="Q6" s="78">
        <v>0</v>
      </c>
      <c r="R6" s="78"/>
      <c r="S6" s="78"/>
      <c r="T6" s="78" t="s">
        <v>34</v>
      </c>
      <c r="U6" s="78"/>
    </row>
    <row r="7" spans="1:24" s="78" customFormat="1">
      <c r="A7" s="78" t="str">
        <f t="shared" si="0"/>
        <v>eme2000</v>
      </c>
      <c r="B7" s="81" t="s">
        <v>51</v>
      </c>
      <c r="C7" s="80">
        <v>2000</v>
      </c>
      <c r="D7" s="74">
        <v>2.2062686999999999</v>
      </c>
      <c r="E7" s="75">
        <v>-0.97865816000000005</v>
      </c>
      <c r="F7" s="74">
        <v>0.65740257999999996</v>
      </c>
      <c r="G7" s="75">
        <v>4.8424690000000004</v>
      </c>
      <c r="H7" s="80">
        <v>2000</v>
      </c>
      <c r="I7" s="78">
        <f t="shared" si="1"/>
        <v>0</v>
      </c>
      <c r="J7" s="78">
        <f t="shared" si="2"/>
        <v>0</v>
      </c>
      <c r="K7" s="78">
        <f t="shared" si="3"/>
        <v>-0.97865816000000005</v>
      </c>
      <c r="L7" s="78">
        <f t="shared" si="4"/>
        <v>4.8424690000000004</v>
      </c>
      <c r="M7" s="78">
        <f t="shared" si="5"/>
        <v>0</v>
      </c>
      <c r="N7" s="78">
        <f t="shared" si="6"/>
        <v>0</v>
      </c>
      <c r="O7" s="78">
        <f t="shared" si="7"/>
        <v>0.65740257999999996</v>
      </c>
      <c r="P7" s="78">
        <f t="shared" si="8"/>
        <v>2.2062686999999999</v>
      </c>
      <c r="Q7" s="74">
        <v>-2.0879766000000002</v>
      </c>
      <c r="T7" s="81" t="s">
        <v>50</v>
      </c>
      <c r="U7" s="81"/>
      <c r="W7" s="82">
        <f>SUM(I7,K7,M7)</f>
        <v>-0.97865816000000005</v>
      </c>
      <c r="X7" s="82">
        <f>SUM(J7,L7,N7)</f>
        <v>4.8424690000000004</v>
      </c>
    </row>
    <row r="8" spans="1:24" s="78" customFormat="1">
      <c r="A8" s="78" t="str">
        <f t="shared" si="0"/>
        <v>eme2001</v>
      </c>
      <c r="B8" s="78" t="str">
        <f>B7</f>
        <v>eme</v>
      </c>
      <c r="C8" s="80">
        <v>2001</v>
      </c>
      <c r="D8" s="74">
        <v>1.0133284</v>
      </c>
      <c r="E8" s="75">
        <v>-1.9952943999999999</v>
      </c>
      <c r="F8" s="74">
        <v>0.30423697</v>
      </c>
      <c r="G8" s="75">
        <v>2.6997958999999998</v>
      </c>
      <c r="I8" s="78">
        <f t="shared" si="1"/>
        <v>0</v>
      </c>
      <c r="J8" s="78">
        <f t="shared" si="2"/>
        <v>0</v>
      </c>
      <c r="K8" s="78">
        <f t="shared" si="3"/>
        <v>-1.9952943999999999</v>
      </c>
      <c r="L8" s="78">
        <f t="shared" si="4"/>
        <v>2.6997958999999998</v>
      </c>
      <c r="M8" s="78">
        <f t="shared" si="5"/>
        <v>0</v>
      </c>
      <c r="N8" s="78">
        <f t="shared" si="6"/>
        <v>0</v>
      </c>
      <c r="O8" s="78">
        <f t="shared" si="7"/>
        <v>0.30423697</v>
      </c>
      <c r="P8" s="78">
        <f t="shared" si="8"/>
        <v>1.0133284</v>
      </c>
      <c r="Q8" s="74">
        <v>-1.8475387000000001</v>
      </c>
      <c r="T8" s="78" t="str">
        <f>T7</f>
        <v>chn</v>
      </c>
      <c r="W8" s="82">
        <f t="shared" ref="W8:X30" si="9">SUM(I8,K8,M8)</f>
        <v>-1.9952943999999999</v>
      </c>
      <c r="X8" s="82">
        <f t="shared" si="9"/>
        <v>2.6997958999999998</v>
      </c>
    </row>
    <row r="9" spans="1:24" s="78" customFormat="1">
      <c r="A9" s="78" t="str">
        <f t="shared" si="0"/>
        <v>eme2002</v>
      </c>
      <c r="B9" s="78" t="str">
        <f t="shared" ref="B9:B37" si="10">B8</f>
        <v>eme</v>
      </c>
      <c r="C9" s="80">
        <v>2002</v>
      </c>
      <c r="D9" s="74">
        <v>0.22094111</v>
      </c>
      <c r="E9" s="75">
        <v>-2.5381846000000001</v>
      </c>
      <c r="F9" s="74">
        <v>-0.50479039000000003</v>
      </c>
      <c r="G9" s="75">
        <v>2.0524095</v>
      </c>
      <c r="I9" s="78">
        <f t="shared" si="1"/>
        <v>0</v>
      </c>
      <c r="J9" s="78">
        <f t="shared" si="2"/>
        <v>0</v>
      </c>
      <c r="K9" s="78">
        <f t="shared" si="3"/>
        <v>-2.5381846000000001</v>
      </c>
      <c r="L9" s="78">
        <f t="shared" si="4"/>
        <v>2.0524095</v>
      </c>
      <c r="M9" s="78">
        <f t="shared" si="5"/>
        <v>0</v>
      </c>
      <c r="N9" s="78">
        <f t="shared" si="6"/>
        <v>0</v>
      </c>
      <c r="O9" s="78">
        <f t="shared" si="7"/>
        <v>-0.50479039000000003</v>
      </c>
      <c r="P9" s="78">
        <f t="shared" si="8"/>
        <v>0.22094111</v>
      </c>
      <c r="Q9" s="74">
        <v>-2.2917671999999998</v>
      </c>
      <c r="T9" s="78" t="str">
        <f t="shared" ref="T9:T37" si="11">T8</f>
        <v>chn</v>
      </c>
      <c r="W9" s="82">
        <f t="shared" si="9"/>
        <v>-2.5381846000000001</v>
      </c>
      <c r="X9" s="82">
        <f t="shared" si="9"/>
        <v>2.0524095</v>
      </c>
    </row>
    <row r="10" spans="1:24" s="78" customFormat="1">
      <c r="A10" s="78" t="str">
        <f t="shared" si="0"/>
        <v>eme2003</v>
      </c>
      <c r="B10" s="78" t="str">
        <f t="shared" si="10"/>
        <v>eme</v>
      </c>
      <c r="C10" s="80">
        <v>2003</v>
      </c>
      <c r="D10" s="74">
        <v>0.95430762000000002</v>
      </c>
      <c r="E10" s="75">
        <v>-1.3263811000000001</v>
      </c>
      <c r="F10" s="74">
        <v>0.83264028000000001</v>
      </c>
      <c r="G10" s="75">
        <v>3.0521785000000001</v>
      </c>
      <c r="I10" s="78">
        <f t="shared" si="1"/>
        <v>0</v>
      </c>
      <c r="J10" s="78">
        <f t="shared" si="2"/>
        <v>0</v>
      </c>
      <c r="K10" s="78">
        <f t="shared" si="3"/>
        <v>-1.3263811000000001</v>
      </c>
      <c r="L10" s="78">
        <f t="shared" si="4"/>
        <v>3.0521785000000001</v>
      </c>
      <c r="M10" s="78">
        <f t="shared" si="5"/>
        <v>0</v>
      </c>
      <c r="N10" s="78">
        <f t="shared" si="6"/>
        <v>0</v>
      </c>
      <c r="O10" s="78">
        <f t="shared" si="7"/>
        <v>0.83264028000000001</v>
      </c>
      <c r="P10" s="78">
        <f t="shared" si="8"/>
        <v>0.95430762000000002</v>
      </c>
      <c r="Q10" s="74">
        <v>-1.6673638</v>
      </c>
      <c r="T10" s="78" t="str">
        <f t="shared" si="11"/>
        <v>chn</v>
      </c>
      <c r="W10" s="82">
        <f t="shared" si="9"/>
        <v>-1.3263811000000001</v>
      </c>
      <c r="X10" s="82">
        <f t="shared" si="9"/>
        <v>3.0521785000000001</v>
      </c>
    </row>
    <row r="11" spans="1:24" s="78" customFormat="1">
      <c r="A11" s="78" t="str">
        <f t="shared" si="0"/>
        <v>eme2004</v>
      </c>
      <c r="B11" s="78" t="str">
        <f t="shared" si="10"/>
        <v>eme</v>
      </c>
      <c r="C11" s="80">
        <v>2004</v>
      </c>
      <c r="D11" s="74">
        <v>2.1161617000000001</v>
      </c>
      <c r="E11" s="75">
        <v>-0.96980577000000001</v>
      </c>
      <c r="F11" s="74">
        <v>1.1912012999999999</v>
      </c>
      <c r="G11" s="75">
        <v>3.7043599</v>
      </c>
      <c r="I11" s="78">
        <f t="shared" si="1"/>
        <v>0</v>
      </c>
      <c r="J11" s="78">
        <f t="shared" si="2"/>
        <v>0</v>
      </c>
      <c r="K11" s="78">
        <f t="shared" si="3"/>
        <v>-0.96980577000000001</v>
      </c>
      <c r="L11" s="78">
        <f t="shared" si="4"/>
        <v>3.7043599</v>
      </c>
      <c r="M11" s="78">
        <f t="shared" si="5"/>
        <v>0</v>
      </c>
      <c r="N11" s="78">
        <f t="shared" si="6"/>
        <v>0</v>
      </c>
      <c r="O11" s="78">
        <f t="shared" si="7"/>
        <v>1.1912012999999999</v>
      </c>
      <c r="P11" s="78">
        <f t="shared" si="8"/>
        <v>2.1161617000000001</v>
      </c>
      <c r="Q11" s="74">
        <v>-1.0259004</v>
      </c>
      <c r="T11" s="78" t="str">
        <f t="shared" si="11"/>
        <v>chn</v>
      </c>
      <c r="W11" s="82">
        <f t="shared" si="9"/>
        <v>-0.96980577000000001</v>
      </c>
      <c r="X11" s="82">
        <f t="shared" si="9"/>
        <v>3.7043599</v>
      </c>
    </row>
    <row r="12" spans="1:24" s="78" customFormat="1">
      <c r="A12" s="78" t="str">
        <f t="shared" si="0"/>
        <v>eme2005</v>
      </c>
      <c r="B12" s="78" t="str">
        <f t="shared" si="10"/>
        <v>eme</v>
      </c>
      <c r="C12" s="80">
        <v>2005</v>
      </c>
      <c r="D12" s="74">
        <v>3.8255653999999999</v>
      </c>
      <c r="E12" s="75">
        <v>-1.4395544</v>
      </c>
      <c r="F12" s="74">
        <v>1.5439746999999999</v>
      </c>
      <c r="G12" s="75">
        <v>4.3335372000000003</v>
      </c>
      <c r="H12" s="78" t="str">
        <f>RIGHT(C12,2)</f>
        <v>05</v>
      </c>
      <c r="I12" s="78">
        <f t="shared" si="1"/>
        <v>0</v>
      </c>
      <c r="J12" s="78">
        <f t="shared" si="2"/>
        <v>0</v>
      </c>
      <c r="K12" s="78">
        <f t="shared" si="3"/>
        <v>-1.4395544</v>
      </c>
      <c r="L12" s="78">
        <f t="shared" si="4"/>
        <v>4.3335372000000003</v>
      </c>
      <c r="M12" s="78">
        <f t="shared" si="5"/>
        <v>0</v>
      </c>
      <c r="N12" s="78">
        <f t="shared" si="6"/>
        <v>0</v>
      </c>
      <c r="O12" s="78">
        <f t="shared" si="7"/>
        <v>1.5439746999999999</v>
      </c>
      <c r="P12" s="78">
        <f t="shared" si="8"/>
        <v>3.8255653999999999</v>
      </c>
      <c r="Q12" s="74">
        <v>-0.95241394000000001</v>
      </c>
      <c r="T12" s="78" t="str">
        <f t="shared" si="11"/>
        <v>chn</v>
      </c>
      <c r="W12" s="82">
        <f t="shared" si="9"/>
        <v>-1.4395544</v>
      </c>
      <c r="X12" s="82">
        <f t="shared" si="9"/>
        <v>4.3335372000000003</v>
      </c>
    </row>
    <row r="13" spans="1:24" s="78" customFormat="1">
      <c r="A13" s="78" t="str">
        <f t="shared" si="0"/>
        <v>eme2006</v>
      </c>
      <c r="B13" s="78" t="str">
        <f t="shared" si="10"/>
        <v>eme</v>
      </c>
      <c r="C13" s="80">
        <v>2006</v>
      </c>
      <c r="D13" s="74">
        <v>3.8536125000000001</v>
      </c>
      <c r="E13" s="75">
        <v>-0.54146203000000004</v>
      </c>
      <c r="F13" s="74">
        <v>1.9973099000000001</v>
      </c>
      <c r="G13" s="75">
        <v>4.8826777000000003</v>
      </c>
      <c r="I13" s="78">
        <f t="shared" si="1"/>
        <v>0</v>
      </c>
      <c r="J13" s="78">
        <f t="shared" si="2"/>
        <v>0</v>
      </c>
      <c r="K13" s="78">
        <f t="shared" si="3"/>
        <v>-0.54146203000000004</v>
      </c>
      <c r="L13" s="78">
        <f t="shared" si="4"/>
        <v>4.8826777000000003</v>
      </c>
      <c r="M13" s="78">
        <f t="shared" si="5"/>
        <v>0</v>
      </c>
      <c r="N13" s="78">
        <f t="shared" si="6"/>
        <v>0</v>
      </c>
      <c r="O13" s="78">
        <f t="shared" si="7"/>
        <v>1.9973099000000001</v>
      </c>
      <c r="P13" s="78">
        <f t="shared" si="8"/>
        <v>3.8536125000000001</v>
      </c>
      <c r="Q13" s="74">
        <v>-0.68873804999999999</v>
      </c>
      <c r="T13" s="78" t="str">
        <f t="shared" si="11"/>
        <v>chn</v>
      </c>
      <c r="W13" s="82">
        <f t="shared" si="9"/>
        <v>-0.54146203000000004</v>
      </c>
      <c r="X13" s="82">
        <f t="shared" si="9"/>
        <v>4.8826777000000003</v>
      </c>
    </row>
    <row r="14" spans="1:24" s="78" customFormat="1">
      <c r="A14" s="78" t="str">
        <f t="shared" si="0"/>
        <v>eme2007</v>
      </c>
      <c r="B14" s="78" t="str">
        <f t="shared" si="10"/>
        <v>eme</v>
      </c>
      <c r="C14" s="80">
        <v>2007</v>
      </c>
      <c r="D14" s="74">
        <v>3.1171785999999999</v>
      </c>
      <c r="E14" s="75">
        <v>-0.59013075999999998</v>
      </c>
      <c r="F14" s="74">
        <v>1.7122447000000001</v>
      </c>
      <c r="G14" s="75">
        <v>5.0524543</v>
      </c>
      <c r="I14" s="78">
        <f t="shared" si="1"/>
        <v>0</v>
      </c>
      <c r="J14" s="78">
        <f t="shared" si="2"/>
        <v>0</v>
      </c>
      <c r="K14" s="78">
        <f t="shared" si="3"/>
        <v>-0.59013075999999998</v>
      </c>
      <c r="L14" s="78">
        <f t="shared" si="4"/>
        <v>5.0524543</v>
      </c>
      <c r="M14" s="78">
        <f t="shared" si="5"/>
        <v>0</v>
      </c>
      <c r="N14" s="78">
        <f t="shared" si="6"/>
        <v>0</v>
      </c>
      <c r="O14" s="78">
        <f t="shared" si="7"/>
        <v>1.7122447000000001</v>
      </c>
      <c r="P14" s="78">
        <f t="shared" si="8"/>
        <v>3.1171785999999999</v>
      </c>
      <c r="Q14" s="74">
        <v>0.44116506999999999</v>
      </c>
      <c r="T14" s="78" t="str">
        <f t="shared" si="11"/>
        <v>chn</v>
      </c>
      <c r="W14" s="82">
        <f t="shared" si="9"/>
        <v>-0.59013075999999998</v>
      </c>
      <c r="X14" s="82">
        <f t="shared" si="9"/>
        <v>5.0524543</v>
      </c>
    </row>
    <row r="15" spans="1:24" s="78" customFormat="1">
      <c r="A15" s="78" t="str">
        <f t="shared" si="0"/>
        <v>eme2008</v>
      </c>
      <c r="B15" s="78" t="str">
        <f t="shared" si="10"/>
        <v>eme</v>
      </c>
      <c r="C15" s="80">
        <v>2008</v>
      </c>
      <c r="D15" s="74">
        <v>2.9129163</v>
      </c>
      <c r="E15" s="75">
        <v>-1.858123</v>
      </c>
      <c r="F15" s="74">
        <v>1.5400513</v>
      </c>
      <c r="G15" s="75">
        <v>4.1980028000000003</v>
      </c>
      <c r="I15" s="78">
        <f t="shared" si="1"/>
        <v>0</v>
      </c>
      <c r="J15" s="78">
        <f t="shared" si="2"/>
        <v>0</v>
      </c>
      <c r="K15" s="78">
        <f t="shared" si="3"/>
        <v>-1.858123</v>
      </c>
      <c r="L15" s="78">
        <f t="shared" si="4"/>
        <v>4.1980028000000003</v>
      </c>
      <c r="M15" s="78">
        <f t="shared" si="5"/>
        <v>0</v>
      </c>
      <c r="N15" s="78">
        <f t="shared" si="6"/>
        <v>0</v>
      </c>
      <c r="O15" s="78">
        <f t="shared" si="7"/>
        <v>1.5400513</v>
      </c>
      <c r="P15" s="78">
        <f t="shared" si="8"/>
        <v>2.9129163</v>
      </c>
      <c r="Q15" s="74">
        <v>0.37924531</v>
      </c>
      <c r="T15" s="78" t="str">
        <f t="shared" si="11"/>
        <v>chn</v>
      </c>
      <c r="W15" s="82">
        <f t="shared" si="9"/>
        <v>-1.858123</v>
      </c>
      <c r="X15" s="82">
        <f t="shared" si="9"/>
        <v>4.1980028000000003</v>
      </c>
    </row>
    <row r="16" spans="1:24" s="78" customFormat="1">
      <c r="A16" s="78" t="str">
        <f t="shared" si="0"/>
        <v>eme2009</v>
      </c>
      <c r="B16" s="78" t="str">
        <f t="shared" si="10"/>
        <v>eme</v>
      </c>
      <c r="C16" s="80">
        <v>2009</v>
      </c>
      <c r="D16" s="74">
        <v>-2.4591381000000001</v>
      </c>
      <c r="E16" s="75">
        <v>-4.8292827999999997</v>
      </c>
      <c r="F16" s="74">
        <v>-1.4165266999999999</v>
      </c>
      <c r="G16" s="75">
        <v>0.52429616000000001</v>
      </c>
      <c r="I16" s="78">
        <f t="shared" si="1"/>
        <v>0</v>
      </c>
      <c r="J16" s="78">
        <f>IF(AND($E16&lt;0,$G16&lt;0),E16-G16,0)</f>
        <v>0</v>
      </c>
      <c r="K16" s="78">
        <f t="shared" si="3"/>
        <v>-4.8292827999999997</v>
      </c>
      <c r="L16" s="78">
        <f t="shared" si="4"/>
        <v>0.52429616000000001</v>
      </c>
      <c r="M16" s="78">
        <f t="shared" si="5"/>
        <v>0</v>
      </c>
      <c r="N16" s="78">
        <f t="shared" si="6"/>
        <v>0</v>
      </c>
      <c r="O16" s="78">
        <f t="shared" si="7"/>
        <v>-1.4165266999999999</v>
      </c>
      <c r="P16" s="78">
        <f t="shared" si="8"/>
        <v>-2.4591381000000001</v>
      </c>
      <c r="Q16" s="74">
        <v>-1.2995836000000001</v>
      </c>
      <c r="T16" s="78" t="str">
        <f t="shared" si="11"/>
        <v>chn</v>
      </c>
      <c r="W16" s="82">
        <f t="shared" si="9"/>
        <v>-4.8292827999999997</v>
      </c>
      <c r="X16" s="82">
        <f t="shared" si="9"/>
        <v>0.52429616000000001</v>
      </c>
    </row>
    <row r="17" spans="1:24" s="78" customFormat="1">
      <c r="A17" s="78" t="str">
        <f t="shared" si="0"/>
        <v>eme2010</v>
      </c>
      <c r="B17" s="78" t="str">
        <f t="shared" si="10"/>
        <v>eme</v>
      </c>
      <c r="C17" s="80">
        <v>2010</v>
      </c>
      <c r="D17" s="74">
        <v>-0.79592432000000002</v>
      </c>
      <c r="E17" s="75">
        <v>-3.1591751000000001</v>
      </c>
      <c r="F17" s="74">
        <v>-1.0682952999999999</v>
      </c>
      <c r="G17" s="75">
        <v>1.0527584000000001</v>
      </c>
      <c r="H17" s="78" t="str">
        <f>RIGHT(C17,2)</f>
        <v>10</v>
      </c>
      <c r="I17" s="78">
        <f t="shared" si="1"/>
        <v>0</v>
      </c>
      <c r="J17" s="78">
        <f t="shared" si="2"/>
        <v>0</v>
      </c>
      <c r="K17" s="78">
        <f t="shared" si="3"/>
        <v>-3.1591751000000001</v>
      </c>
      <c r="L17" s="78">
        <f t="shared" si="4"/>
        <v>1.0527584000000001</v>
      </c>
      <c r="M17" s="78">
        <f t="shared" si="5"/>
        <v>0</v>
      </c>
      <c r="N17" s="78">
        <f t="shared" si="6"/>
        <v>0</v>
      </c>
      <c r="O17" s="78">
        <f t="shared" si="7"/>
        <v>-1.0682952999999999</v>
      </c>
      <c r="P17" s="78">
        <f t="shared" si="8"/>
        <v>-0.79592432000000002</v>
      </c>
      <c r="Q17" s="74">
        <v>8.7948940000000003E-2</v>
      </c>
      <c r="T17" s="78" t="str">
        <f t="shared" si="11"/>
        <v>chn</v>
      </c>
      <c r="W17" s="82">
        <f t="shared" si="9"/>
        <v>-3.1591751000000001</v>
      </c>
      <c r="X17" s="82">
        <f t="shared" si="9"/>
        <v>1.0527584000000001</v>
      </c>
    </row>
    <row r="18" spans="1:24" s="78" customFormat="1">
      <c r="A18" s="78" t="str">
        <f t="shared" si="0"/>
        <v>eme2011</v>
      </c>
      <c r="B18" s="78" t="str">
        <f t="shared" si="10"/>
        <v>eme</v>
      </c>
      <c r="C18" s="80">
        <v>2011</v>
      </c>
      <c r="D18" s="74">
        <v>0.92243978000000004</v>
      </c>
      <c r="E18" s="75">
        <v>-2.4024317000000002</v>
      </c>
      <c r="F18" s="74">
        <v>-0.78521328999999995</v>
      </c>
      <c r="G18" s="75">
        <v>2.0585141</v>
      </c>
      <c r="I18" s="78">
        <f t="shared" si="1"/>
        <v>0</v>
      </c>
      <c r="J18" s="78">
        <f t="shared" si="2"/>
        <v>0</v>
      </c>
      <c r="K18" s="78">
        <f t="shared" si="3"/>
        <v>-2.4024317000000002</v>
      </c>
      <c r="L18" s="78">
        <f t="shared" si="4"/>
        <v>2.0585141</v>
      </c>
      <c r="M18" s="78">
        <f t="shared" si="5"/>
        <v>0</v>
      </c>
      <c r="N18" s="78">
        <f t="shared" si="6"/>
        <v>0</v>
      </c>
      <c r="O18" s="78">
        <f t="shared" si="7"/>
        <v>-0.78521328999999995</v>
      </c>
      <c r="P18" s="78">
        <f t="shared" si="8"/>
        <v>0.92243978000000004</v>
      </c>
      <c r="Q18" s="74">
        <v>0.38750877</v>
      </c>
      <c r="T18" s="78" t="str">
        <f t="shared" si="11"/>
        <v>chn</v>
      </c>
      <c r="W18" s="82">
        <f t="shared" si="9"/>
        <v>-2.4024317000000002</v>
      </c>
      <c r="X18" s="82">
        <f t="shared" si="9"/>
        <v>2.0585141</v>
      </c>
    </row>
    <row r="19" spans="1:24" s="78" customFormat="1">
      <c r="A19" s="78" t="str">
        <f t="shared" si="0"/>
        <v>eme2012</v>
      </c>
      <c r="B19" s="78" t="str">
        <f t="shared" si="10"/>
        <v>eme</v>
      </c>
      <c r="C19" s="80">
        <v>2012</v>
      </c>
      <c r="D19" s="74">
        <v>0.82603987000000001</v>
      </c>
      <c r="E19" s="75">
        <v>-2.4636928999999999</v>
      </c>
      <c r="F19" s="74">
        <v>-0.52502941000000003</v>
      </c>
      <c r="G19" s="75">
        <v>1.8651593</v>
      </c>
      <c r="I19" s="78">
        <f t="shared" si="1"/>
        <v>0</v>
      </c>
      <c r="J19" s="78">
        <f t="shared" si="2"/>
        <v>0</v>
      </c>
      <c r="K19" s="78">
        <f t="shared" si="3"/>
        <v>-2.4636928999999999</v>
      </c>
      <c r="L19" s="78">
        <f t="shared" si="4"/>
        <v>1.8651593</v>
      </c>
      <c r="M19" s="78">
        <f t="shared" si="5"/>
        <v>0</v>
      </c>
      <c r="N19" s="78">
        <f t="shared" si="6"/>
        <v>0</v>
      </c>
      <c r="O19" s="78">
        <f t="shared" si="7"/>
        <v>-0.52502941000000003</v>
      </c>
      <c r="P19" s="78">
        <f t="shared" si="8"/>
        <v>0.82603987000000001</v>
      </c>
      <c r="Q19" s="74">
        <v>0.18416268</v>
      </c>
      <c r="T19" s="78" t="str">
        <f t="shared" si="11"/>
        <v>chn</v>
      </c>
      <c r="W19" s="82">
        <f t="shared" si="9"/>
        <v>-2.4636928999999999</v>
      </c>
      <c r="X19" s="82">
        <f t="shared" si="9"/>
        <v>1.8651593</v>
      </c>
    </row>
    <row r="20" spans="1:24" s="78" customFormat="1">
      <c r="A20" s="78" t="str">
        <f t="shared" si="0"/>
        <v>eme2013</v>
      </c>
      <c r="B20" s="78" t="str">
        <f t="shared" si="10"/>
        <v>eme</v>
      </c>
      <c r="C20" s="80">
        <v>2013</v>
      </c>
      <c r="D20" s="74">
        <v>8.234764E-2</v>
      </c>
      <c r="E20" s="75">
        <v>-2.5884887999999999</v>
      </c>
      <c r="F20" s="74">
        <v>-0.83241266999999997</v>
      </c>
      <c r="G20" s="75">
        <v>1.0607131000000001</v>
      </c>
      <c r="I20" s="78">
        <f t="shared" si="1"/>
        <v>0</v>
      </c>
      <c r="J20" s="78">
        <f t="shared" si="2"/>
        <v>0</v>
      </c>
      <c r="K20" s="78">
        <f t="shared" si="3"/>
        <v>-2.5884887999999999</v>
      </c>
      <c r="L20" s="78">
        <f t="shared" si="4"/>
        <v>1.0607131000000001</v>
      </c>
      <c r="M20" s="78">
        <f t="shared" si="5"/>
        <v>0</v>
      </c>
      <c r="N20" s="78">
        <f t="shared" si="6"/>
        <v>0</v>
      </c>
      <c r="O20" s="78">
        <f t="shared" si="7"/>
        <v>-0.83241266999999997</v>
      </c>
      <c r="P20" s="78">
        <f t="shared" si="8"/>
        <v>8.234764E-2</v>
      </c>
      <c r="Q20" s="74">
        <v>-0.31844197000000002</v>
      </c>
      <c r="T20" s="78" t="str">
        <f t="shared" si="11"/>
        <v>chn</v>
      </c>
      <c r="W20" s="82">
        <f t="shared" si="9"/>
        <v>-2.5884887999999999</v>
      </c>
      <c r="X20" s="82">
        <f t="shared" si="9"/>
        <v>1.0607131000000001</v>
      </c>
    </row>
    <row r="21" spans="1:24" s="78" customFormat="1">
      <c r="A21" s="78" t="str">
        <f t="shared" si="0"/>
        <v>eme2014</v>
      </c>
      <c r="B21" s="78" t="str">
        <f t="shared" si="10"/>
        <v>eme</v>
      </c>
      <c r="C21" s="80">
        <v>2014</v>
      </c>
      <c r="D21" s="74">
        <v>-1.1321469</v>
      </c>
      <c r="E21" s="75">
        <v>-2.9558610000000001</v>
      </c>
      <c r="F21" s="74">
        <v>-0.98085175999999996</v>
      </c>
      <c r="G21" s="75">
        <v>0.42410531000000001</v>
      </c>
      <c r="I21" s="78">
        <f t="shared" si="1"/>
        <v>0</v>
      </c>
      <c r="J21" s="78">
        <f t="shared" si="2"/>
        <v>0</v>
      </c>
      <c r="K21" s="78">
        <f t="shared" si="3"/>
        <v>-2.9558610000000001</v>
      </c>
      <c r="L21" s="78">
        <f t="shared" si="4"/>
        <v>0.42410531000000001</v>
      </c>
      <c r="M21" s="78">
        <f t="shared" si="5"/>
        <v>0</v>
      </c>
      <c r="N21" s="78">
        <f t="shared" si="6"/>
        <v>0</v>
      </c>
      <c r="O21" s="78">
        <f t="shared" si="7"/>
        <v>-0.98085175999999996</v>
      </c>
      <c r="P21" s="78">
        <f t="shared" si="8"/>
        <v>-1.1321469</v>
      </c>
      <c r="Q21" s="74">
        <v>-0.12615478999999999</v>
      </c>
      <c r="T21" s="78" t="str">
        <f t="shared" si="11"/>
        <v>chn</v>
      </c>
      <c r="W21" s="82">
        <f t="shared" si="9"/>
        <v>-2.9558610000000001</v>
      </c>
      <c r="X21" s="82">
        <f t="shared" si="9"/>
        <v>0.42410531000000001</v>
      </c>
    </row>
    <row r="22" spans="1:24" s="78" customFormat="1">
      <c r="A22" s="78" t="str">
        <f t="shared" si="0"/>
        <v>eme2015</v>
      </c>
      <c r="B22" s="78" t="str">
        <f t="shared" si="10"/>
        <v>eme</v>
      </c>
      <c r="C22" s="80">
        <v>2015</v>
      </c>
      <c r="D22" s="74">
        <v>-2.5901888999999998</v>
      </c>
      <c r="E22" s="75">
        <v>-4.2653563999999999</v>
      </c>
      <c r="F22" s="74">
        <v>-1.5222768</v>
      </c>
      <c r="G22" s="75">
        <v>3.7227999999999997E-2</v>
      </c>
      <c r="H22" s="78" t="str">
        <f>RIGHT(C22,2)</f>
        <v>15</v>
      </c>
      <c r="I22" s="78">
        <f t="shared" si="1"/>
        <v>0</v>
      </c>
      <c r="J22" s="78">
        <f t="shared" si="2"/>
        <v>0</v>
      </c>
      <c r="K22" s="78">
        <f t="shared" si="3"/>
        <v>-4.2653563999999999</v>
      </c>
      <c r="L22" s="78">
        <f t="shared" si="4"/>
        <v>3.7227999999999997E-2</v>
      </c>
      <c r="M22" s="78">
        <f t="shared" si="5"/>
        <v>0</v>
      </c>
      <c r="N22" s="78">
        <f t="shared" si="6"/>
        <v>0</v>
      </c>
      <c r="O22" s="78">
        <f t="shared" si="7"/>
        <v>-1.5222768</v>
      </c>
      <c r="P22" s="78">
        <f t="shared" si="8"/>
        <v>-2.5901888999999998</v>
      </c>
      <c r="Q22" s="74">
        <v>-1.9960032999999999</v>
      </c>
      <c r="T22" s="78" t="str">
        <f t="shared" si="11"/>
        <v>chn</v>
      </c>
      <c r="W22" s="82">
        <f t="shared" si="9"/>
        <v>-4.2653563999999999</v>
      </c>
      <c r="X22" s="82">
        <f t="shared" si="9"/>
        <v>3.7227999999999997E-2</v>
      </c>
    </row>
    <row r="23" spans="1:24" s="78" customFormat="1">
      <c r="A23" s="78" t="str">
        <f t="shared" si="0"/>
        <v>eme2016</v>
      </c>
      <c r="B23" s="78" t="str">
        <f t="shared" si="10"/>
        <v>eme</v>
      </c>
      <c r="C23" s="80">
        <v>2016</v>
      </c>
      <c r="D23" s="74">
        <v>-2.7907736000000001</v>
      </c>
      <c r="E23" s="75">
        <v>-4.0176664000000004</v>
      </c>
      <c r="F23" s="74">
        <v>-0.76329022000000002</v>
      </c>
      <c r="G23" s="75">
        <v>0.92084060000000001</v>
      </c>
      <c r="I23" s="78">
        <f t="shared" si="1"/>
        <v>0</v>
      </c>
      <c r="J23" s="78">
        <f t="shared" si="2"/>
        <v>0</v>
      </c>
      <c r="K23" s="78">
        <f t="shared" si="3"/>
        <v>-4.0176664000000004</v>
      </c>
      <c r="L23" s="78">
        <f t="shared" si="4"/>
        <v>0.92084060000000001</v>
      </c>
      <c r="M23" s="78">
        <f t="shared" si="5"/>
        <v>0</v>
      </c>
      <c r="N23" s="78">
        <f t="shared" si="6"/>
        <v>0</v>
      </c>
      <c r="O23" s="78">
        <f t="shared" si="7"/>
        <v>-0.76329022000000002</v>
      </c>
      <c r="P23" s="78">
        <f t="shared" si="8"/>
        <v>-2.7907736000000001</v>
      </c>
      <c r="Q23" s="74">
        <v>-2.6592354</v>
      </c>
      <c r="T23" s="78" t="str">
        <f t="shared" si="11"/>
        <v>chn</v>
      </c>
      <c r="W23" s="82">
        <f t="shared" si="9"/>
        <v>-4.0176664000000004</v>
      </c>
      <c r="X23" s="82">
        <f t="shared" si="9"/>
        <v>0.92084060000000001</v>
      </c>
    </row>
    <row r="24" spans="1:24" s="78" customFormat="1">
      <c r="A24" s="78" t="str">
        <f t="shared" si="0"/>
        <v>eme2017</v>
      </c>
      <c r="B24" s="78" t="str">
        <f t="shared" si="10"/>
        <v>eme</v>
      </c>
      <c r="C24" s="80">
        <v>2017</v>
      </c>
      <c r="D24" s="74">
        <v>-1.6063432</v>
      </c>
      <c r="E24" s="75">
        <v>-2.4632895000000001</v>
      </c>
      <c r="F24" s="74">
        <v>-0.69994621000000001</v>
      </c>
      <c r="G24" s="75">
        <v>0.64423105000000003</v>
      </c>
      <c r="I24" s="78">
        <f t="shared" si="1"/>
        <v>0</v>
      </c>
      <c r="J24" s="78">
        <f t="shared" si="2"/>
        <v>0</v>
      </c>
      <c r="K24" s="78">
        <f t="shared" si="3"/>
        <v>-2.4632895000000001</v>
      </c>
      <c r="L24" s="78">
        <f t="shared" si="4"/>
        <v>0.64423105000000003</v>
      </c>
      <c r="M24" s="78">
        <f t="shared" si="5"/>
        <v>0</v>
      </c>
      <c r="N24" s="78">
        <f t="shared" si="6"/>
        <v>0</v>
      </c>
      <c r="O24" s="78">
        <f t="shared" si="7"/>
        <v>-0.69994621000000001</v>
      </c>
      <c r="P24" s="78">
        <f t="shared" si="8"/>
        <v>-1.6063432</v>
      </c>
      <c r="Q24" s="74">
        <v>-2.5963778</v>
      </c>
      <c r="T24" s="78" t="str">
        <f t="shared" si="11"/>
        <v>chn</v>
      </c>
      <c r="W24" s="82">
        <f t="shared" si="9"/>
        <v>-2.4632895000000001</v>
      </c>
      <c r="X24" s="82">
        <f t="shared" si="9"/>
        <v>0.64423105000000003</v>
      </c>
    </row>
    <row r="25" spans="1:24" s="78" customFormat="1">
      <c r="A25" s="78" t="str">
        <f t="shared" si="0"/>
        <v>eme2018</v>
      </c>
      <c r="B25" s="78" t="str">
        <f t="shared" si="10"/>
        <v>eme</v>
      </c>
      <c r="C25" s="80">
        <v>2018</v>
      </c>
      <c r="D25" s="74">
        <v>-0.35268930999999998</v>
      </c>
      <c r="E25" s="75">
        <v>-1.7854506999999999</v>
      </c>
      <c r="F25" s="74">
        <v>2.2510189999999999E-2</v>
      </c>
      <c r="G25" s="75">
        <v>1.9406125999999999</v>
      </c>
      <c r="I25" s="78">
        <f t="shared" si="1"/>
        <v>0</v>
      </c>
      <c r="J25" s="78">
        <f t="shared" si="2"/>
        <v>0</v>
      </c>
      <c r="K25" s="78">
        <f t="shared" si="3"/>
        <v>-1.7854506999999999</v>
      </c>
      <c r="L25" s="78">
        <f t="shared" si="4"/>
        <v>1.9406125999999999</v>
      </c>
      <c r="M25" s="78">
        <f t="shared" si="5"/>
        <v>0</v>
      </c>
      <c r="N25" s="78">
        <f t="shared" si="6"/>
        <v>0</v>
      </c>
      <c r="O25" s="78">
        <f t="shared" si="7"/>
        <v>2.2510189999999999E-2</v>
      </c>
      <c r="P25" s="78">
        <f t="shared" si="8"/>
        <v>-0.35268930999999998</v>
      </c>
      <c r="Q25" s="74">
        <v>-3.4088517</v>
      </c>
      <c r="T25" s="78" t="str">
        <f t="shared" si="11"/>
        <v>chn</v>
      </c>
      <c r="W25" s="82">
        <f t="shared" si="9"/>
        <v>-1.7854506999999999</v>
      </c>
      <c r="X25" s="82">
        <f t="shared" si="9"/>
        <v>1.9406125999999999</v>
      </c>
    </row>
    <row r="26" spans="1:24" s="78" customFormat="1">
      <c r="A26" s="78" t="str">
        <f t="shared" si="0"/>
        <v>eme2019</v>
      </c>
      <c r="B26" s="78" t="str">
        <f t="shared" si="10"/>
        <v>eme</v>
      </c>
      <c r="C26" s="80">
        <v>2019</v>
      </c>
      <c r="D26" s="74">
        <v>-0.62724078999999999</v>
      </c>
      <c r="E26" s="75">
        <v>-2.3800621999999998</v>
      </c>
      <c r="F26" s="74">
        <v>-0.54046678000000004</v>
      </c>
      <c r="G26" s="75">
        <v>1.4430944000000001</v>
      </c>
      <c r="I26" s="78">
        <f t="shared" si="1"/>
        <v>0</v>
      </c>
      <c r="J26" s="78">
        <f t="shared" si="2"/>
        <v>0</v>
      </c>
      <c r="K26" s="78">
        <f t="shared" si="3"/>
        <v>-2.3800621999999998</v>
      </c>
      <c r="L26" s="78">
        <f t="shared" si="4"/>
        <v>1.4430944000000001</v>
      </c>
      <c r="M26" s="78">
        <f t="shared" si="5"/>
        <v>0</v>
      </c>
      <c r="N26" s="78">
        <f t="shared" si="6"/>
        <v>0</v>
      </c>
      <c r="O26" s="78">
        <f t="shared" si="7"/>
        <v>-0.54046678000000004</v>
      </c>
      <c r="P26" s="78">
        <f t="shared" si="8"/>
        <v>-0.62724078999999999</v>
      </c>
      <c r="Q26" s="74">
        <v>-5.1661997</v>
      </c>
      <c r="T26" s="78" t="str">
        <f t="shared" si="11"/>
        <v>chn</v>
      </c>
      <c r="W26" s="82">
        <f t="shared" si="9"/>
        <v>-2.3800621999999998</v>
      </c>
      <c r="X26" s="82">
        <f t="shared" si="9"/>
        <v>1.4430944000000001</v>
      </c>
    </row>
    <row r="27" spans="1:24" s="78" customFormat="1">
      <c r="A27" s="78" t="str">
        <f t="shared" si="0"/>
        <v>eme2020</v>
      </c>
      <c r="B27" s="78" t="str">
        <f t="shared" si="10"/>
        <v>eme</v>
      </c>
      <c r="C27" s="80">
        <v>2020</v>
      </c>
      <c r="D27" s="74">
        <v>-5.2712478000000003</v>
      </c>
      <c r="E27" s="75">
        <v>-7.4872642999999997</v>
      </c>
      <c r="F27" s="74">
        <v>-4.7325036000000003</v>
      </c>
      <c r="G27" s="75">
        <v>-2.7962172999999999</v>
      </c>
      <c r="H27" s="78" t="str">
        <f>RIGHT(C27,2)</f>
        <v>20</v>
      </c>
      <c r="I27" s="78">
        <f t="shared" si="1"/>
        <v>-2.7962172999999999</v>
      </c>
      <c r="J27" s="78">
        <f t="shared" si="2"/>
        <v>-4.6910469999999993</v>
      </c>
      <c r="K27" s="78">
        <f t="shared" si="3"/>
        <v>0</v>
      </c>
      <c r="L27" s="78">
        <f t="shared" si="4"/>
        <v>0</v>
      </c>
      <c r="M27" s="78">
        <f t="shared" si="5"/>
        <v>0</v>
      </c>
      <c r="N27" s="78">
        <f t="shared" si="6"/>
        <v>0</v>
      </c>
      <c r="O27" s="78">
        <f t="shared" si="7"/>
        <v>-4.7325036000000003</v>
      </c>
      <c r="P27" s="78">
        <f t="shared" si="8"/>
        <v>-5.2712478000000003</v>
      </c>
      <c r="Q27" s="74">
        <v>-8.6216931999999993</v>
      </c>
      <c r="T27" s="78" t="str">
        <f t="shared" si="11"/>
        <v>chn</v>
      </c>
      <c r="W27" s="82">
        <f t="shared" si="9"/>
        <v>-2.7962172999999999</v>
      </c>
      <c r="X27" s="82">
        <f t="shared" si="9"/>
        <v>-4.6910469999999993</v>
      </c>
    </row>
    <row r="28" spans="1:24" s="78" customFormat="1">
      <c r="A28" s="78" t="str">
        <f t="shared" si="0"/>
        <v>eme2021</v>
      </c>
      <c r="B28" s="78" t="str">
        <f t="shared" si="10"/>
        <v>eme</v>
      </c>
      <c r="C28" s="80">
        <v>2021</v>
      </c>
      <c r="D28" s="74">
        <v>-1.6034911000000001</v>
      </c>
      <c r="E28" s="75">
        <v>-4.5488514999999996</v>
      </c>
      <c r="F28" s="74">
        <v>-1.8437060999999999</v>
      </c>
      <c r="G28" s="75">
        <v>0.11014255000000001</v>
      </c>
      <c r="I28" s="78">
        <f t="shared" si="1"/>
        <v>0</v>
      </c>
      <c r="J28" s="78">
        <f t="shared" si="2"/>
        <v>0</v>
      </c>
      <c r="K28" s="78">
        <f t="shared" si="3"/>
        <v>-4.5488514999999996</v>
      </c>
      <c r="L28" s="78">
        <f t="shared" si="4"/>
        <v>0.11014255000000001</v>
      </c>
      <c r="M28" s="78">
        <f t="shared" si="5"/>
        <v>0</v>
      </c>
      <c r="N28" s="78">
        <f t="shared" si="6"/>
        <v>0</v>
      </c>
      <c r="O28" s="78">
        <f t="shared" si="7"/>
        <v>-1.8437060999999999</v>
      </c>
      <c r="P28" s="78">
        <f t="shared" si="8"/>
        <v>-1.6034911000000001</v>
      </c>
      <c r="Q28" s="74">
        <v>-5.0110900999999997</v>
      </c>
      <c r="T28" s="78" t="str">
        <f t="shared" si="11"/>
        <v>chn</v>
      </c>
      <c r="W28" s="82">
        <f t="shared" si="9"/>
        <v>-4.5488514999999996</v>
      </c>
      <c r="X28" s="82">
        <f t="shared" si="9"/>
        <v>0.11014255000000001</v>
      </c>
    </row>
    <row r="29" spans="1:24" s="78" customFormat="1">
      <c r="A29" s="78" t="str">
        <f t="shared" si="0"/>
        <v>eme2022</v>
      </c>
      <c r="B29" s="78" t="str">
        <f t="shared" si="10"/>
        <v>eme</v>
      </c>
      <c r="C29" s="80">
        <v>2022</v>
      </c>
      <c r="D29" s="74">
        <v>-0.33822141999999999</v>
      </c>
      <c r="E29" s="75">
        <v>-2.6822921000000002</v>
      </c>
      <c r="F29" s="74">
        <v>-0.39155978000000002</v>
      </c>
      <c r="G29" s="75">
        <v>1.6694694999999999</v>
      </c>
      <c r="I29" s="78">
        <f t="shared" si="1"/>
        <v>0</v>
      </c>
      <c r="J29" s="78">
        <f t="shared" si="2"/>
        <v>0</v>
      </c>
      <c r="K29" s="78">
        <f t="shared" si="3"/>
        <v>-2.6822921000000002</v>
      </c>
      <c r="L29" s="78">
        <f t="shared" si="4"/>
        <v>1.6694694999999999</v>
      </c>
      <c r="M29" s="78">
        <f t="shared" si="5"/>
        <v>0</v>
      </c>
      <c r="N29" s="78">
        <f t="shared" si="6"/>
        <v>0</v>
      </c>
      <c r="O29" s="78">
        <f t="shared" si="7"/>
        <v>-0.39155978000000002</v>
      </c>
      <c r="P29" s="78">
        <f t="shared" si="8"/>
        <v>-0.33822141999999999</v>
      </c>
      <c r="Q29" s="74">
        <v>-6.3985380000000003</v>
      </c>
      <c r="T29" s="78" t="str">
        <f t="shared" si="11"/>
        <v>chn</v>
      </c>
      <c r="W29" s="82">
        <f t="shared" si="9"/>
        <v>-2.6822921000000002</v>
      </c>
      <c r="X29" s="82">
        <f t="shared" si="9"/>
        <v>1.6694694999999999</v>
      </c>
    </row>
    <row r="30" spans="1:24" s="78" customFormat="1">
      <c r="A30" s="78" t="str">
        <f t="shared" si="0"/>
        <v>eme2023</v>
      </c>
      <c r="B30" s="78" t="str">
        <f t="shared" si="10"/>
        <v>eme</v>
      </c>
      <c r="C30" s="80">
        <v>2023</v>
      </c>
      <c r="D30" s="74">
        <v>-1.3861600999999999</v>
      </c>
      <c r="E30" s="75">
        <v>-2.5200573999999998</v>
      </c>
      <c r="F30" s="74">
        <v>-0.28876169000000002</v>
      </c>
      <c r="G30" s="75">
        <v>1.7650592000000001</v>
      </c>
      <c r="H30" s="80"/>
      <c r="I30" s="78">
        <f t="shared" si="1"/>
        <v>0</v>
      </c>
      <c r="J30" s="78">
        <f t="shared" si="2"/>
        <v>0</v>
      </c>
      <c r="K30" s="78">
        <f t="shared" si="3"/>
        <v>-2.5200573999999998</v>
      </c>
      <c r="L30" s="78">
        <f t="shared" si="4"/>
        <v>1.7650592000000001</v>
      </c>
      <c r="M30" s="78">
        <f t="shared" si="5"/>
        <v>0</v>
      </c>
      <c r="N30" s="78">
        <f t="shared" si="6"/>
        <v>0</v>
      </c>
      <c r="O30" s="78">
        <f t="shared" si="7"/>
        <v>-0.28876169000000002</v>
      </c>
      <c r="P30" s="78">
        <f t="shared" si="8"/>
        <v>-1.3861600999999999</v>
      </c>
      <c r="Q30" s="74">
        <v>-5.7937450999999998</v>
      </c>
      <c r="T30" s="78" t="str">
        <f t="shared" si="11"/>
        <v>chn</v>
      </c>
      <c r="W30" s="82">
        <f t="shared" si="9"/>
        <v>-2.5200573999999998</v>
      </c>
      <c r="X30" s="82">
        <f t="shared" si="9"/>
        <v>1.7650592000000001</v>
      </c>
    </row>
    <row r="31" spans="1:24" s="78" customFormat="1">
      <c r="A31" s="78" t="str">
        <f t="shared" si="0"/>
        <v>eme2024</v>
      </c>
      <c r="B31" s="78" t="str">
        <f t="shared" si="10"/>
        <v>eme</v>
      </c>
      <c r="C31" s="80">
        <v>2024</v>
      </c>
      <c r="D31" s="74">
        <v>-1.2780446999999999</v>
      </c>
      <c r="E31" s="75">
        <v>-2.3587169000000001</v>
      </c>
      <c r="F31" s="74">
        <v>-0.44393031999999999</v>
      </c>
      <c r="G31" s="75">
        <v>1.1272979999999999</v>
      </c>
      <c r="I31" s="78">
        <f t="shared" si="1"/>
        <v>0</v>
      </c>
      <c r="J31" s="78">
        <f t="shared" si="2"/>
        <v>0</v>
      </c>
      <c r="M31" s="78">
        <f t="shared" si="5"/>
        <v>0</v>
      </c>
      <c r="N31" s="78">
        <f t="shared" si="6"/>
        <v>0</v>
      </c>
      <c r="O31" s="78">
        <f t="shared" si="7"/>
        <v>-0.44393031999999999</v>
      </c>
      <c r="P31" s="78">
        <f t="shared" si="8"/>
        <v>-1.2780446999999999</v>
      </c>
      <c r="Q31" s="74">
        <v>-6.3892974000000002</v>
      </c>
      <c r="R31" s="78">
        <f t="shared" ref="R31:R37" si="12">IF(AND($E31&lt;0,$G31&gt;0),E31,0)</f>
        <v>-2.3587169000000001</v>
      </c>
      <c r="S31" s="78">
        <f t="shared" ref="S31:S37" si="13">IF(AND($E31&lt;0,$G31&gt;0),G31,0)</f>
        <v>1.1272979999999999</v>
      </c>
      <c r="T31" s="78" t="str">
        <f t="shared" si="11"/>
        <v>chn</v>
      </c>
      <c r="W31" s="82">
        <f t="shared" ref="W31:X36" si="14">SUM(I31,R31,M31)</f>
        <v>-2.3587169000000001</v>
      </c>
      <c r="X31" s="82">
        <f t="shared" si="14"/>
        <v>1.1272979999999999</v>
      </c>
    </row>
    <row r="32" spans="1:24" s="78" customFormat="1">
      <c r="A32" s="78" t="str">
        <f t="shared" si="0"/>
        <v>eme2025</v>
      </c>
      <c r="B32" s="78" t="str">
        <f t="shared" si="10"/>
        <v>eme</v>
      </c>
      <c r="C32" s="80">
        <v>2025</v>
      </c>
      <c r="D32" s="74">
        <v>-1.2214855</v>
      </c>
      <c r="E32" s="75">
        <v>-2.5266481000000001</v>
      </c>
      <c r="F32" s="74">
        <v>-0.70939279</v>
      </c>
      <c r="G32" s="75">
        <v>0.70232612999999999</v>
      </c>
      <c r="H32" s="78" t="str">
        <f>RIGHT(C32,2)</f>
        <v>25</v>
      </c>
      <c r="I32" s="78">
        <f t="shared" si="1"/>
        <v>0</v>
      </c>
      <c r="J32" s="78">
        <f t="shared" si="2"/>
        <v>0</v>
      </c>
      <c r="M32" s="78">
        <f t="shared" si="5"/>
        <v>0</v>
      </c>
      <c r="N32" s="78">
        <f t="shared" si="6"/>
        <v>0</v>
      </c>
      <c r="O32" s="78">
        <f t="shared" si="7"/>
        <v>-0.70939279</v>
      </c>
      <c r="P32" s="78">
        <f t="shared" si="8"/>
        <v>-1.2214855</v>
      </c>
      <c r="Q32" s="74">
        <v>-7.3400618</v>
      </c>
      <c r="R32" s="78">
        <f t="shared" si="12"/>
        <v>-2.5266481000000001</v>
      </c>
      <c r="S32" s="78">
        <f t="shared" si="13"/>
        <v>0.70232612999999999</v>
      </c>
      <c r="T32" s="78" t="str">
        <f t="shared" si="11"/>
        <v>chn</v>
      </c>
      <c r="W32" s="82">
        <f t="shared" si="14"/>
        <v>-2.5266481000000001</v>
      </c>
      <c r="X32" s="82">
        <f t="shared" si="14"/>
        <v>0.70232612999999999</v>
      </c>
    </row>
    <row r="33" spans="1:24" s="78" customFormat="1">
      <c r="A33" s="78" t="str">
        <f t="shared" si="0"/>
        <v>eme2026</v>
      </c>
      <c r="B33" s="78" t="str">
        <f t="shared" si="10"/>
        <v>eme</v>
      </c>
      <c r="C33" s="80">
        <v>2026</v>
      </c>
      <c r="D33" s="74">
        <v>-0.91010990000000003</v>
      </c>
      <c r="E33" s="75">
        <v>-2.2485046</v>
      </c>
      <c r="F33" s="74">
        <v>-0.56019940000000001</v>
      </c>
      <c r="G33" s="75">
        <v>0.82987814999999998</v>
      </c>
      <c r="I33" s="78">
        <f t="shared" si="1"/>
        <v>0</v>
      </c>
      <c r="J33" s="78">
        <f t="shared" si="2"/>
        <v>0</v>
      </c>
      <c r="M33" s="78">
        <f t="shared" si="5"/>
        <v>0</v>
      </c>
      <c r="N33" s="78">
        <f t="shared" si="6"/>
        <v>0</v>
      </c>
      <c r="O33" s="78">
        <f t="shared" si="7"/>
        <v>-0.56019940000000001</v>
      </c>
      <c r="P33" s="78">
        <f t="shared" si="8"/>
        <v>-0.91010990000000003</v>
      </c>
      <c r="Q33" s="74">
        <v>-6.9843731</v>
      </c>
      <c r="R33" s="78">
        <f t="shared" si="12"/>
        <v>-2.2485046</v>
      </c>
      <c r="S33" s="78">
        <f t="shared" si="13"/>
        <v>0.82987814999999998</v>
      </c>
      <c r="T33" s="78" t="str">
        <f t="shared" si="11"/>
        <v>chn</v>
      </c>
      <c r="W33" s="82">
        <f t="shared" si="14"/>
        <v>-2.2485046</v>
      </c>
      <c r="X33" s="82">
        <f t="shared" si="14"/>
        <v>0.82987814999999998</v>
      </c>
    </row>
    <row r="34" spans="1:24" s="78" customFormat="1">
      <c r="A34" s="78" t="str">
        <f t="shared" si="0"/>
        <v>eme2027</v>
      </c>
      <c r="B34" s="78" t="str">
        <f t="shared" si="10"/>
        <v>eme</v>
      </c>
      <c r="C34" s="80">
        <v>2027</v>
      </c>
      <c r="D34" s="74">
        <v>-0.58297217999999995</v>
      </c>
      <c r="E34" s="75">
        <v>-1.8224171</v>
      </c>
      <c r="F34" s="74">
        <v>-5.8449180000000003E-2</v>
      </c>
      <c r="G34" s="75">
        <v>1.0923075</v>
      </c>
      <c r="I34" s="78">
        <f t="shared" si="1"/>
        <v>0</v>
      </c>
      <c r="J34" s="78">
        <f t="shared" si="2"/>
        <v>0</v>
      </c>
      <c r="M34" s="78">
        <f t="shared" si="5"/>
        <v>0</v>
      </c>
      <c r="N34" s="78">
        <f t="shared" si="6"/>
        <v>0</v>
      </c>
      <c r="O34" s="78">
        <f t="shared" si="7"/>
        <v>-5.8449180000000003E-2</v>
      </c>
      <c r="P34" s="78">
        <f t="shared" si="8"/>
        <v>-0.58297217999999995</v>
      </c>
      <c r="Q34" s="74">
        <v>-6.2834608999999997</v>
      </c>
      <c r="R34" s="78">
        <f t="shared" si="12"/>
        <v>-1.8224171</v>
      </c>
      <c r="S34" s="78">
        <f t="shared" si="13"/>
        <v>1.0923075</v>
      </c>
      <c r="T34" s="78" t="str">
        <f t="shared" si="11"/>
        <v>chn</v>
      </c>
      <c r="W34" s="82">
        <f t="shared" si="14"/>
        <v>-1.8224171</v>
      </c>
      <c r="X34" s="82">
        <f t="shared" si="14"/>
        <v>1.0923075</v>
      </c>
    </row>
    <row r="35" spans="1:24" s="78" customFormat="1">
      <c r="A35" s="78" t="str">
        <f t="shared" si="0"/>
        <v>eme2028</v>
      </c>
      <c r="B35" s="78" t="str">
        <f t="shared" si="10"/>
        <v>eme</v>
      </c>
      <c r="C35" s="80">
        <v>2028</v>
      </c>
      <c r="D35" s="74">
        <v>-0.41841969000000001</v>
      </c>
      <c r="E35" s="75">
        <v>-1.6544338000000001</v>
      </c>
      <c r="F35" s="74">
        <v>3.3322999999999998E-3</v>
      </c>
      <c r="G35" s="75">
        <v>1.4243458</v>
      </c>
      <c r="I35" s="78">
        <f t="shared" si="1"/>
        <v>0</v>
      </c>
      <c r="J35" s="78">
        <f t="shared" si="2"/>
        <v>0</v>
      </c>
      <c r="M35" s="78">
        <f t="shared" si="5"/>
        <v>0</v>
      </c>
      <c r="N35" s="78">
        <f t="shared" si="6"/>
        <v>0</v>
      </c>
      <c r="O35" s="78">
        <f t="shared" si="7"/>
        <v>3.3322999999999998E-3</v>
      </c>
      <c r="P35" s="78">
        <f t="shared" si="8"/>
        <v>-0.41841969000000001</v>
      </c>
      <c r="Q35" s="74">
        <v>-6.0835721999999999</v>
      </c>
      <c r="R35" s="78">
        <f t="shared" si="12"/>
        <v>-1.6544338000000001</v>
      </c>
      <c r="S35" s="78">
        <f t="shared" si="13"/>
        <v>1.4243458</v>
      </c>
      <c r="T35" s="78" t="str">
        <f t="shared" si="11"/>
        <v>chn</v>
      </c>
      <c r="W35" s="82">
        <f t="shared" si="14"/>
        <v>-1.6544338000000001</v>
      </c>
      <c r="X35" s="82">
        <f t="shared" si="14"/>
        <v>1.4243458</v>
      </c>
    </row>
    <row r="36" spans="1:24" s="78" customFormat="1">
      <c r="A36" s="78" t="str">
        <f t="shared" si="0"/>
        <v>eme2029</v>
      </c>
      <c r="B36" s="78" t="str">
        <f t="shared" si="10"/>
        <v>eme</v>
      </c>
      <c r="C36" s="80">
        <v>2029</v>
      </c>
      <c r="D36" s="74">
        <v>-0.29773812999999999</v>
      </c>
      <c r="E36" s="75">
        <v>-1.3424864999999999</v>
      </c>
      <c r="F36" s="74">
        <v>1.1728239999999999E-2</v>
      </c>
      <c r="G36" s="75">
        <v>1.5578707999999999</v>
      </c>
      <c r="I36" s="78">
        <f t="shared" si="1"/>
        <v>0</v>
      </c>
      <c r="J36" s="78">
        <f t="shared" si="2"/>
        <v>0</v>
      </c>
      <c r="M36" s="78">
        <f t="shared" si="5"/>
        <v>0</v>
      </c>
      <c r="N36" s="78">
        <f t="shared" si="6"/>
        <v>0</v>
      </c>
      <c r="O36" s="78">
        <f t="shared" si="7"/>
        <v>1.1728239999999999E-2</v>
      </c>
      <c r="P36" s="78">
        <f t="shared" si="8"/>
        <v>-0.29773812999999999</v>
      </c>
      <c r="Q36" s="74">
        <v>-5.8893323999999998</v>
      </c>
      <c r="R36" s="78">
        <f t="shared" si="12"/>
        <v>-1.3424864999999999</v>
      </c>
      <c r="S36" s="78">
        <f t="shared" si="13"/>
        <v>1.5578707999999999</v>
      </c>
      <c r="T36" s="78" t="str">
        <f t="shared" si="11"/>
        <v>chn</v>
      </c>
      <c r="W36" s="82">
        <f t="shared" si="14"/>
        <v>-1.3424864999999999</v>
      </c>
      <c r="X36" s="82">
        <f t="shared" si="14"/>
        <v>1.5578707999999999</v>
      </c>
    </row>
    <row r="37" spans="1:24">
      <c r="A37" s="78" t="str">
        <f t="shared" si="0"/>
        <v>eme2030</v>
      </c>
      <c r="B37" s="78" t="str">
        <f t="shared" si="10"/>
        <v>eme</v>
      </c>
      <c r="C37" s="80">
        <v>2030</v>
      </c>
      <c r="D37" s="74">
        <v>-0.23030935</v>
      </c>
      <c r="E37" s="75">
        <v>-1.1232945999999999</v>
      </c>
      <c r="F37" s="74">
        <v>5.4843000000000001E-3</v>
      </c>
      <c r="G37" s="75">
        <v>1.6791450999999999</v>
      </c>
      <c r="H37" s="78" t="str">
        <f>RIGHT(C37,2)</f>
        <v>30</v>
      </c>
      <c r="I37" s="78">
        <f t="shared" si="1"/>
        <v>0</v>
      </c>
      <c r="J37" s="78">
        <f t="shared" si="2"/>
        <v>0</v>
      </c>
      <c r="M37" s="78">
        <f t="shared" si="5"/>
        <v>0</v>
      </c>
      <c r="N37" s="78">
        <f t="shared" si="6"/>
        <v>0</v>
      </c>
      <c r="O37" s="78">
        <f t="shared" si="7"/>
        <v>5.4843000000000001E-3</v>
      </c>
      <c r="P37" s="78">
        <f t="shared" si="8"/>
        <v>-0.23030935</v>
      </c>
      <c r="Q37" s="74">
        <v>-5.8590578999999998</v>
      </c>
      <c r="R37" s="78">
        <f t="shared" si="12"/>
        <v>-1.1232945999999999</v>
      </c>
      <c r="S37" s="78">
        <f t="shared" si="13"/>
        <v>1.6791450999999999</v>
      </c>
      <c r="T37" s="78" t="str">
        <f t="shared" si="11"/>
        <v>chn</v>
      </c>
    </row>
    <row r="38" spans="1:24">
      <c r="E38" s="74"/>
      <c r="F38" s="75"/>
      <c r="G38" s="7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4E6C-AD39-4333-8618-BCE6BF6C8B4D}">
  <sheetPr>
    <tabColor theme="2"/>
  </sheetPr>
  <dimension ref="A2:W37"/>
  <sheetViews>
    <sheetView topLeftCell="H1" zoomScale="55" zoomScaleNormal="55" workbookViewId="0">
      <selection activeCell="B5" sqref="B5:S71"/>
    </sheetView>
  </sheetViews>
  <sheetFormatPr defaultColWidth="9.15234375" defaultRowHeight="18.45"/>
  <cols>
    <col min="1" max="1" width="2.3046875" style="74" customWidth="1"/>
    <col min="2" max="2" width="6" style="74" bestFit="1" customWidth="1"/>
    <col min="3" max="3" width="2.3046875" style="74" customWidth="1"/>
    <col min="4" max="4" width="8.3828125" style="74" bestFit="1" customWidth="1"/>
    <col min="5" max="5" width="7.84375" style="75" customWidth="1"/>
    <col min="6" max="6" width="7.84375" style="74" customWidth="1"/>
    <col min="7" max="7" width="7.84375" style="75" customWidth="1"/>
    <col min="8" max="8" width="9.15234375" style="74"/>
    <col min="9" max="10" width="12" style="74" customWidth="1"/>
    <col min="11" max="14" width="11.53515625" style="74" customWidth="1"/>
    <col min="15" max="16384" width="9.15234375" style="74"/>
  </cols>
  <sheetData>
    <row r="2" spans="1:23">
      <c r="M2" s="76"/>
      <c r="N2" s="76"/>
    </row>
    <row r="3" spans="1:23">
      <c r="K3" s="74" t="s">
        <v>85</v>
      </c>
      <c r="L3" s="74" t="s">
        <v>85</v>
      </c>
    </row>
    <row r="4" spans="1:23">
      <c r="I4" s="74" t="s">
        <v>87</v>
      </c>
      <c r="J4" s="74" t="s">
        <v>87</v>
      </c>
      <c r="K4" s="74" t="s">
        <v>88</v>
      </c>
      <c r="L4" s="74" t="s">
        <v>88</v>
      </c>
      <c r="M4" s="74" t="s">
        <v>89</v>
      </c>
      <c r="N4" s="74" t="s">
        <v>89</v>
      </c>
    </row>
    <row r="5" spans="1:23">
      <c r="D5" s="74" t="s">
        <v>90</v>
      </c>
      <c r="E5" s="75" t="s">
        <v>91</v>
      </c>
      <c r="F5" s="74" t="s">
        <v>86</v>
      </c>
      <c r="G5" s="75" t="s">
        <v>92</v>
      </c>
      <c r="I5" s="74" t="s">
        <v>92</v>
      </c>
      <c r="J5" s="77" t="s">
        <v>93</v>
      </c>
      <c r="K5" s="74" t="s">
        <v>88</v>
      </c>
      <c r="L5" s="74" t="s">
        <v>85</v>
      </c>
      <c r="M5" s="74" t="s">
        <v>88</v>
      </c>
      <c r="N5" s="74" t="s">
        <v>85</v>
      </c>
      <c r="O5" s="74" t="s">
        <v>21</v>
      </c>
      <c r="P5" s="74" t="s">
        <v>98</v>
      </c>
      <c r="R5" s="74" t="s">
        <v>96</v>
      </c>
    </row>
    <row r="6" spans="1:23" hidden="1">
      <c r="A6" s="78" t="str">
        <f t="shared" ref="A6:A37" si="0">B6&amp;""&amp;C6</f>
        <v>adv1999</v>
      </c>
      <c r="B6" s="78" t="s">
        <v>48</v>
      </c>
      <c r="C6" s="78">
        <v>1999</v>
      </c>
      <c r="D6" s="78">
        <v>7.2896379999999997E-2</v>
      </c>
      <c r="E6" s="79">
        <v>-1.1145554</v>
      </c>
      <c r="F6" s="78">
        <v>1.8462262</v>
      </c>
      <c r="G6" s="79">
        <v>3.2475578000000001</v>
      </c>
      <c r="H6" s="80">
        <v>1999</v>
      </c>
      <c r="I6" s="78">
        <f t="shared" ref="I6:I37" si="1">IF(AND(E6&lt;0,G6&lt;0),G6,0)</f>
        <v>0</v>
      </c>
      <c r="J6" s="78">
        <f t="shared" ref="J6:J37" si="2">IF(AND($E6&lt;0,$G6&lt;0),E6-G6,0)</f>
        <v>0</v>
      </c>
      <c r="K6" s="78">
        <f t="shared" ref="K6:K30" si="3">IF(AND($E6&lt;0,$G6&gt;0),E6,0)</f>
        <v>-1.1145554</v>
      </c>
      <c r="L6" s="78">
        <f t="shared" ref="L6:L30" si="4">IF(AND($E6&lt;0,$G6&gt;0),G6,0)</f>
        <v>3.2475578000000001</v>
      </c>
      <c r="M6" s="78">
        <f t="shared" ref="M6:M37" si="5">IF($E6&gt;0,E6,0)</f>
        <v>0</v>
      </c>
      <c r="N6" s="78">
        <f t="shared" ref="N6:N37" si="6">IF(E6&gt;0,G6-E6,0)</f>
        <v>0</v>
      </c>
      <c r="O6" s="78">
        <f t="shared" ref="O6:O37" si="7">F6</f>
        <v>1.8462262</v>
      </c>
      <c r="P6" s="78">
        <f t="shared" ref="P6:P37" si="8">D6</f>
        <v>7.2896379999999997E-2</v>
      </c>
      <c r="Q6" s="78"/>
      <c r="R6" s="78"/>
      <c r="S6" s="78"/>
      <c r="T6" s="78"/>
    </row>
    <row r="7" spans="1:23" s="78" customFormat="1">
      <c r="A7" s="78" t="str">
        <f t="shared" si="0"/>
        <v>lic2000</v>
      </c>
      <c r="B7" s="81" t="s">
        <v>53</v>
      </c>
      <c r="C7" s="78">
        <v>2000</v>
      </c>
      <c r="D7" s="74">
        <v>1.3433231999999999</v>
      </c>
      <c r="E7" s="75">
        <v>-2.2395160000000001</v>
      </c>
      <c r="F7" s="74">
        <v>-0.69276187</v>
      </c>
      <c r="G7" s="75">
        <v>1.8244598999999999</v>
      </c>
      <c r="H7" s="80">
        <v>2000</v>
      </c>
      <c r="I7" s="78">
        <f t="shared" si="1"/>
        <v>0</v>
      </c>
      <c r="J7" s="78">
        <f t="shared" si="2"/>
        <v>0</v>
      </c>
      <c r="K7" s="78">
        <f t="shared" si="3"/>
        <v>-2.2395160000000001</v>
      </c>
      <c r="L7" s="78">
        <f t="shared" si="4"/>
        <v>1.8244598999999999</v>
      </c>
      <c r="M7" s="78">
        <f t="shared" si="5"/>
        <v>0</v>
      </c>
      <c r="N7" s="78">
        <f t="shared" si="6"/>
        <v>0</v>
      </c>
      <c r="O7" s="78">
        <f t="shared" si="7"/>
        <v>-0.69276187</v>
      </c>
      <c r="P7" s="78">
        <f t="shared" si="8"/>
        <v>1.3433231999999999</v>
      </c>
      <c r="T7" s="81"/>
      <c r="V7" s="82">
        <f>SUM(I7,K7,M7)</f>
        <v>-2.2395160000000001</v>
      </c>
      <c r="W7" s="82">
        <f>SUM(J7,L7,N7)</f>
        <v>1.8244598999999999</v>
      </c>
    </row>
    <row r="8" spans="1:23" s="78" customFormat="1">
      <c r="A8" s="78" t="str">
        <f t="shared" si="0"/>
        <v>lic2001</v>
      </c>
      <c r="B8" s="78" t="str">
        <f>B7</f>
        <v>lic</v>
      </c>
      <c r="C8" s="78">
        <v>2001</v>
      </c>
      <c r="D8" s="74">
        <v>-0.45416683000000002</v>
      </c>
      <c r="E8" s="75">
        <v>-3.0345179</v>
      </c>
      <c r="F8" s="74">
        <v>-1.2044159999999999</v>
      </c>
      <c r="G8" s="75">
        <v>0.50881926</v>
      </c>
      <c r="I8" s="78">
        <f t="shared" si="1"/>
        <v>0</v>
      </c>
      <c r="J8" s="78">
        <f t="shared" si="2"/>
        <v>0</v>
      </c>
      <c r="K8" s="78">
        <f t="shared" si="3"/>
        <v>-3.0345179</v>
      </c>
      <c r="L8" s="78">
        <f t="shared" si="4"/>
        <v>0.50881926</v>
      </c>
      <c r="M8" s="78">
        <f t="shared" si="5"/>
        <v>0</v>
      </c>
      <c r="N8" s="78">
        <f t="shared" si="6"/>
        <v>0</v>
      </c>
      <c r="O8" s="78">
        <f t="shared" si="7"/>
        <v>-1.2044159999999999</v>
      </c>
      <c r="P8" s="78">
        <f t="shared" si="8"/>
        <v>-0.45416683000000002</v>
      </c>
      <c r="V8" s="82">
        <f t="shared" ref="V8:W30" si="9">SUM(I8,K8,M8)</f>
        <v>-3.0345179</v>
      </c>
      <c r="W8" s="82">
        <f t="shared" si="9"/>
        <v>0.50881926</v>
      </c>
    </row>
    <row r="9" spans="1:23" s="78" customFormat="1">
      <c r="A9" s="78" t="str">
        <f t="shared" si="0"/>
        <v>lic2002</v>
      </c>
      <c r="B9" s="78" t="str">
        <f t="shared" ref="B9:B37" si="10">B8</f>
        <v>lic</v>
      </c>
      <c r="C9" s="78">
        <v>2002</v>
      </c>
      <c r="D9" s="74">
        <v>9.0283310000000006E-2</v>
      </c>
      <c r="E9" s="75">
        <v>-2.9436686000000001</v>
      </c>
      <c r="F9" s="74">
        <v>-1.4120953000000001</v>
      </c>
      <c r="G9" s="75">
        <v>0.38492072999999999</v>
      </c>
      <c r="I9" s="78">
        <f t="shared" si="1"/>
        <v>0</v>
      </c>
      <c r="J9" s="78">
        <f t="shared" si="2"/>
        <v>0</v>
      </c>
      <c r="K9" s="78">
        <f t="shared" si="3"/>
        <v>-2.9436686000000001</v>
      </c>
      <c r="L9" s="78">
        <f t="shared" si="4"/>
        <v>0.38492072999999999</v>
      </c>
      <c r="M9" s="78">
        <f t="shared" si="5"/>
        <v>0</v>
      </c>
      <c r="N9" s="78">
        <f t="shared" si="6"/>
        <v>0</v>
      </c>
      <c r="O9" s="78">
        <f t="shared" si="7"/>
        <v>-1.4120953000000001</v>
      </c>
      <c r="P9" s="78">
        <f t="shared" si="8"/>
        <v>9.0283310000000006E-2</v>
      </c>
      <c r="V9" s="82">
        <f t="shared" si="9"/>
        <v>-2.9436686000000001</v>
      </c>
      <c r="W9" s="82">
        <f t="shared" si="9"/>
        <v>0.38492072999999999</v>
      </c>
    </row>
    <row r="10" spans="1:23" s="78" customFormat="1">
      <c r="A10" s="78" t="str">
        <f t="shared" si="0"/>
        <v>lic2003</v>
      </c>
      <c r="B10" s="78" t="str">
        <f t="shared" si="10"/>
        <v>lic</v>
      </c>
      <c r="C10" s="78">
        <v>2003</v>
      </c>
      <c r="D10" s="74">
        <v>1.8298140000000001E-2</v>
      </c>
      <c r="E10" s="75">
        <v>-3.4187894000000001</v>
      </c>
      <c r="F10" s="74">
        <v>-1.0665285</v>
      </c>
      <c r="G10" s="75">
        <v>0.79446693999999995</v>
      </c>
      <c r="I10" s="78">
        <f t="shared" si="1"/>
        <v>0</v>
      </c>
      <c r="J10" s="78">
        <f t="shared" si="2"/>
        <v>0</v>
      </c>
      <c r="K10" s="78">
        <f t="shared" si="3"/>
        <v>-3.4187894000000001</v>
      </c>
      <c r="L10" s="78">
        <f t="shared" si="4"/>
        <v>0.79446693999999995</v>
      </c>
      <c r="M10" s="78">
        <f t="shared" si="5"/>
        <v>0</v>
      </c>
      <c r="N10" s="78">
        <f t="shared" si="6"/>
        <v>0</v>
      </c>
      <c r="O10" s="78">
        <f t="shared" si="7"/>
        <v>-1.0665285</v>
      </c>
      <c r="P10" s="78">
        <f t="shared" si="8"/>
        <v>1.8298140000000001E-2</v>
      </c>
      <c r="V10" s="82">
        <f t="shared" si="9"/>
        <v>-3.4187894000000001</v>
      </c>
      <c r="W10" s="82">
        <f t="shared" si="9"/>
        <v>0.79446693999999995</v>
      </c>
    </row>
    <row r="11" spans="1:23" s="78" customFormat="1">
      <c r="A11" s="78" t="str">
        <f t="shared" si="0"/>
        <v>lic2004</v>
      </c>
      <c r="B11" s="78" t="str">
        <f t="shared" si="10"/>
        <v>lic</v>
      </c>
      <c r="C11" s="78">
        <v>2004</v>
      </c>
      <c r="D11" s="74">
        <v>1.4106699</v>
      </c>
      <c r="E11" s="75">
        <v>-2.4308817</v>
      </c>
      <c r="F11" s="74">
        <v>-0.93013126000000002</v>
      </c>
      <c r="G11" s="75">
        <v>1.2386526</v>
      </c>
      <c r="I11" s="78">
        <f t="shared" si="1"/>
        <v>0</v>
      </c>
      <c r="J11" s="78">
        <f t="shared" si="2"/>
        <v>0</v>
      </c>
      <c r="K11" s="78">
        <f t="shared" si="3"/>
        <v>-2.4308817</v>
      </c>
      <c r="L11" s="78">
        <f t="shared" si="4"/>
        <v>1.2386526</v>
      </c>
      <c r="M11" s="78">
        <f t="shared" si="5"/>
        <v>0</v>
      </c>
      <c r="N11" s="78">
        <f t="shared" si="6"/>
        <v>0</v>
      </c>
      <c r="O11" s="78">
        <f t="shared" si="7"/>
        <v>-0.93013126000000002</v>
      </c>
      <c r="P11" s="78">
        <f t="shared" si="8"/>
        <v>1.4106699</v>
      </c>
      <c r="V11" s="82">
        <f t="shared" si="9"/>
        <v>-2.4308817</v>
      </c>
      <c r="W11" s="82">
        <f t="shared" si="9"/>
        <v>1.2386526</v>
      </c>
    </row>
    <row r="12" spans="1:23" s="78" customFormat="1">
      <c r="A12" s="78" t="str">
        <f t="shared" si="0"/>
        <v>lic2005</v>
      </c>
      <c r="B12" s="78" t="str">
        <f t="shared" si="10"/>
        <v>lic</v>
      </c>
      <c r="C12" s="78">
        <v>2005</v>
      </c>
      <c r="D12" s="74">
        <v>1.6118085</v>
      </c>
      <c r="E12" s="75">
        <v>-2.2828548999999998</v>
      </c>
      <c r="F12" s="74">
        <v>-0.42982991999999998</v>
      </c>
      <c r="G12" s="75">
        <v>0.95030663000000004</v>
      </c>
      <c r="H12" s="78" t="str">
        <f>RIGHT(C12,2)</f>
        <v>05</v>
      </c>
      <c r="I12" s="78">
        <f t="shared" si="1"/>
        <v>0</v>
      </c>
      <c r="J12" s="78">
        <f t="shared" si="2"/>
        <v>0</v>
      </c>
      <c r="K12" s="78">
        <f t="shared" si="3"/>
        <v>-2.2828548999999998</v>
      </c>
      <c r="L12" s="78">
        <f t="shared" si="4"/>
        <v>0.95030663000000004</v>
      </c>
      <c r="M12" s="78">
        <f t="shared" si="5"/>
        <v>0</v>
      </c>
      <c r="N12" s="78">
        <f t="shared" si="6"/>
        <v>0</v>
      </c>
      <c r="O12" s="78">
        <f t="shared" si="7"/>
        <v>-0.42982991999999998</v>
      </c>
      <c r="P12" s="78">
        <f t="shared" si="8"/>
        <v>1.6118085</v>
      </c>
      <c r="V12" s="82">
        <f t="shared" si="9"/>
        <v>-2.2828548999999998</v>
      </c>
      <c r="W12" s="82">
        <f t="shared" si="9"/>
        <v>0.95030663000000004</v>
      </c>
    </row>
    <row r="13" spans="1:23" s="78" customFormat="1">
      <c r="A13" s="78" t="str">
        <f t="shared" si="0"/>
        <v>lic2006</v>
      </c>
      <c r="B13" s="78" t="str">
        <f t="shared" si="10"/>
        <v>lic</v>
      </c>
      <c r="C13" s="78">
        <v>2006</v>
      </c>
      <c r="D13" s="74">
        <v>4.5805634</v>
      </c>
      <c r="E13" s="75">
        <v>-1.1485574999999999</v>
      </c>
      <c r="F13" s="74">
        <v>0.59622295999999997</v>
      </c>
      <c r="G13" s="75">
        <v>3.8847162000000002</v>
      </c>
      <c r="I13" s="78">
        <f t="shared" si="1"/>
        <v>0</v>
      </c>
      <c r="J13" s="78">
        <f t="shared" si="2"/>
        <v>0</v>
      </c>
      <c r="K13" s="78">
        <f t="shared" si="3"/>
        <v>-1.1485574999999999</v>
      </c>
      <c r="L13" s="78">
        <f t="shared" si="4"/>
        <v>3.8847162000000002</v>
      </c>
      <c r="M13" s="78">
        <f t="shared" si="5"/>
        <v>0</v>
      </c>
      <c r="N13" s="78">
        <f t="shared" si="6"/>
        <v>0</v>
      </c>
      <c r="O13" s="78">
        <f t="shared" si="7"/>
        <v>0.59622295999999997</v>
      </c>
      <c r="P13" s="78">
        <f t="shared" si="8"/>
        <v>4.5805634</v>
      </c>
      <c r="V13" s="82">
        <f t="shared" si="9"/>
        <v>-1.1485574999999999</v>
      </c>
      <c r="W13" s="82">
        <f t="shared" si="9"/>
        <v>3.8847162000000002</v>
      </c>
    </row>
    <row r="14" spans="1:23" s="78" customFormat="1">
      <c r="A14" s="78" t="str">
        <f t="shared" si="0"/>
        <v>lic2007</v>
      </c>
      <c r="B14" s="78" t="str">
        <f t="shared" si="10"/>
        <v>lic</v>
      </c>
      <c r="C14" s="78">
        <v>2007</v>
      </c>
      <c r="D14" s="74">
        <v>-0.23170439000000001</v>
      </c>
      <c r="E14" s="75">
        <v>-1.6626190999999999</v>
      </c>
      <c r="F14" s="74">
        <v>-0.44044221</v>
      </c>
      <c r="G14" s="75">
        <v>2.2835318999999998</v>
      </c>
      <c r="I14" s="78">
        <f t="shared" si="1"/>
        <v>0</v>
      </c>
      <c r="J14" s="78">
        <f t="shared" si="2"/>
        <v>0</v>
      </c>
      <c r="K14" s="78">
        <f t="shared" si="3"/>
        <v>-1.6626190999999999</v>
      </c>
      <c r="L14" s="78">
        <f t="shared" si="4"/>
        <v>2.2835318999999998</v>
      </c>
      <c r="M14" s="78">
        <f t="shared" si="5"/>
        <v>0</v>
      </c>
      <c r="N14" s="78">
        <f t="shared" si="6"/>
        <v>0</v>
      </c>
      <c r="O14" s="78">
        <f t="shared" si="7"/>
        <v>-0.44044221</v>
      </c>
      <c r="P14" s="78">
        <f t="shared" si="8"/>
        <v>-0.23170439000000001</v>
      </c>
      <c r="V14" s="82">
        <f t="shared" si="9"/>
        <v>-1.6626190999999999</v>
      </c>
      <c r="W14" s="82">
        <f t="shared" si="9"/>
        <v>2.2835318999999998</v>
      </c>
    </row>
    <row r="15" spans="1:23" s="78" customFormat="1">
      <c r="A15" s="78" t="str">
        <f t="shared" si="0"/>
        <v>lic2008</v>
      </c>
      <c r="B15" s="78" t="str">
        <f t="shared" si="10"/>
        <v>lic</v>
      </c>
      <c r="C15" s="78">
        <v>2008</v>
      </c>
      <c r="D15" s="74">
        <v>1.9380303000000001</v>
      </c>
      <c r="E15" s="75">
        <v>-1.5841988</v>
      </c>
      <c r="F15" s="74">
        <v>6.8634760000000003E-2</v>
      </c>
      <c r="G15" s="75">
        <v>1.2753836999999999</v>
      </c>
      <c r="I15" s="78">
        <f t="shared" si="1"/>
        <v>0</v>
      </c>
      <c r="J15" s="78">
        <f t="shared" si="2"/>
        <v>0</v>
      </c>
      <c r="K15" s="78">
        <f t="shared" si="3"/>
        <v>-1.5841988</v>
      </c>
      <c r="L15" s="78">
        <f t="shared" si="4"/>
        <v>1.2753836999999999</v>
      </c>
      <c r="M15" s="78">
        <f t="shared" si="5"/>
        <v>0</v>
      </c>
      <c r="N15" s="78">
        <f t="shared" si="6"/>
        <v>0</v>
      </c>
      <c r="O15" s="78">
        <f t="shared" si="7"/>
        <v>6.8634760000000003E-2</v>
      </c>
      <c r="P15" s="78">
        <f t="shared" si="8"/>
        <v>1.9380303000000001</v>
      </c>
      <c r="V15" s="82">
        <f t="shared" si="9"/>
        <v>-1.5841988</v>
      </c>
      <c r="W15" s="82">
        <f t="shared" si="9"/>
        <v>1.2753836999999999</v>
      </c>
    </row>
    <row r="16" spans="1:23" s="78" customFormat="1">
      <c r="A16" s="78" t="str">
        <f t="shared" si="0"/>
        <v>lic2009</v>
      </c>
      <c r="B16" s="78" t="str">
        <f t="shared" si="10"/>
        <v>lic</v>
      </c>
      <c r="C16" s="78">
        <v>2009</v>
      </c>
      <c r="D16" s="74">
        <v>-2.5715976999999999</v>
      </c>
      <c r="E16" s="75">
        <v>-3.7958637</v>
      </c>
      <c r="F16" s="74">
        <v>-1.821245</v>
      </c>
      <c r="G16" s="75">
        <v>2.613855E-2</v>
      </c>
      <c r="I16" s="78">
        <f t="shared" si="1"/>
        <v>0</v>
      </c>
      <c r="J16" s="78">
        <f>IF(AND($E16&lt;0,$G16&lt;0),E16-G16,0)</f>
        <v>0</v>
      </c>
      <c r="K16" s="78">
        <f t="shared" si="3"/>
        <v>-3.7958637</v>
      </c>
      <c r="L16" s="78">
        <f t="shared" si="4"/>
        <v>2.613855E-2</v>
      </c>
      <c r="M16" s="78">
        <f t="shared" si="5"/>
        <v>0</v>
      </c>
      <c r="N16" s="78">
        <f t="shared" si="6"/>
        <v>0</v>
      </c>
      <c r="O16" s="78">
        <f t="shared" si="7"/>
        <v>-1.821245</v>
      </c>
      <c r="P16" s="78">
        <f t="shared" si="8"/>
        <v>-2.5715976999999999</v>
      </c>
      <c r="V16" s="82">
        <f t="shared" si="9"/>
        <v>-3.7958637</v>
      </c>
      <c r="W16" s="82">
        <f t="shared" si="9"/>
        <v>2.613855E-2</v>
      </c>
    </row>
    <row r="17" spans="1:23" s="78" customFormat="1">
      <c r="A17" s="78" t="str">
        <f t="shared" si="0"/>
        <v>lic2010</v>
      </c>
      <c r="B17" s="78" t="str">
        <f t="shared" si="10"/>
        <v>lic</v>
      </c>
      <c r="C17" s="78">
        <v>2010</v>
      </c>
      <c r="D17" s="74">
        <v>-1.7229840000000001</v>
      </c>
      <c r="E17" s="75">
        <v>-3.1136944</v>
      </c>
      <c r="F17" s="74">
        <v>-1.0210684000000001</v>
      </c>
      <c r="G17" s="75">
        <v>6.4224450000000002E-2</v>
      </c>
      <c r="H17" s="78" t="str">
        <f>RIGHT(C17,2)</f>
        <v>10</v>
      </c>
      <c r="I17" s="78">
        <f t="shared" si="1"/>
        <v>0</v>
      </c>
      <c r="J17" s="78">
        <f t="shared" si="2"/>
        <v>0</v>
      </c>
      <c r="K17" s="78">
        <f t="shared" si="3"/>
        <v>-3.1136944</v>
      </c>
      <c r="L17" s="78">
        <f t="shared" si="4"/>
        <v>6.4224450000000002E-2</v>
      </c>
      <c r="M17" s="78">
        <f t="shared" si="5"/>
        <v>0</v>
      </c>
      <c r="N17" s="78">
        <f t="shared" si="6"/>
        <v>0</v>
      </c>
      <c r="O17" s="78">
        <f t="shared" si="7"/>
        <v>-1.0210684000000001</v>
      </c>
      <c r="P17" s="78">
        <f t="shared" si="8"/>
        <v>-1.7229840000000001</v>
      </c>
      <c r="V17" s="82">
        <f t="shared" si="9"/>
        <v>-3.1136944</v>
      </c>
      <c r="W17" s="82">
        <f t="shared" si="9"/>
        <v>6.4224450000000002E-2</v>
      </c>
    </row>
    <row r="18" spans="1:23" s="78" customFormat="1">
      <c r="A18" s="78" t="str">
        <f t="shared" si="0"/>
        <v>lic2011</v>
      </c>
      <c r="B18" s="78" t="str">
        <f t="shared" si="10"/>
        <v>lic</v>
      </c>
      <c r="C18" s="78">
        <v>2011</v>
      </c>
      <c r="D18" s="74">
        <v>-0.23639314</v>
      </c>
      <c r="E18" s="75">
        <v>-2.5850369</v>
      </c>
      <c r="F18" s="74">
        <v>-1.3153146</v>
      </c>
      <c r="G18" s="75">
        <v>-0.26718751000000002</v>
      </c>
      <c r="I18" s="78">
        <f t="shared" si="1"/>
        <v>-0.26718751000000002</v>
      </c>
      <c r="J18" s="78">
        <f t="shared" si="2"/>
        <v>-2.3178493900000001</v>
      </c>
      <c r="K18" s="78">
        <f t="shared" si="3"/>
        <v>0</v>
      </c>
      <c r="L18" s="78">
        <f t="shared" si="4"/>
        <v>0</v>
      </c>
      <c r="M18" s="78">
        <f t="shared" si="5"/>
        <v>0</v>
      </c>
      <c r="N18" s="78">
        <f t="shared" si="6"/>
        <v>0</v>
      </c>
      <c r="O18" s="78">
        <f t="shared" si="7"/>
        <v>-1.3153146</v>
      </c>
      <c r="P18" s="78">
        <f t="shared" si="8"/>
        <v>-0.23639314</v>
      </c>
      <c r="V18" s="82">
        <f t="shared" si="9"/>
        <v>-0.26718751000000002</v>
      </c>
      <c r="W18" s="82">
        <f t="shared" si="9"/>
        <v>-2.3178493900000001</v>
      </c>
    </row>
    <row r="19" spans="1:23" s="78" customFormat="1">
      <c r="A19" s="78" t="str">
        <f t="shared" si="0"/>
        <v>lic2012</v>
      </c>
      <c r="B19" s="78" t="str">
        <f t="shared" si="10"/>
        <v>lic</v>
      </c>
      <c r="C19" s="78">
        <v>2012</v>
      </c>
      <c r="D19" s="74">
        <v>-0.53641466000000004</v>
      </c>
      <c r="E19" s="75">
        <v>-2.8535406999999999</v>
      </c>
      <c r="F19" s="74">
        <v>-1.2724173000000001</v>
      </c>
      <c r="G19" s="75">
        <v>9.5180050000000002E-2</v>
      </c>
      <c r="I19" s="78">
        <f t="shared" si="1"/>
        <v>0</v>
      </c>
      <c r="J19" s="78">
        <f t="shared" si="2"/>
        <v>0</v>
      </c>
      <c r="K19" s="78">
        <f t="shared" si="3"/>
        <v>-2.8535406999999999</v>
      </c>
      <c r="L19" s="78">
        <f t="shared" si="4"/>
        <v>9.5180050000000002E-2</v>
      </c>
      <c r="M19" s="78">
        <f t="shared" si="5"/>
        <v>0</v>
      </c>
      <c r="N19" s="78">
        <f t="shared" si="6"/>
        <v>0</v>
      </c>
      <c r="O19" s="78">
        <f t="shared" si="7"/>
        <v>-1.2724173000000001</v>
      </c>
      <c r="P19" s="78">
        <f t="shared" si="8"/>
        <v>-0.53641466000000004</v>
      </c>
      <c r="V19" s="82">
        <f t="shared" si="9"/>
        <v>-2.8535406999999999</v>
      </c>
      <c r="W19" s="82">
        <f t="shared" si="9"/>
        <v>9.5180050000000002E-2</v>
      </c>
    </row>
    <row r="20" spans="1:23" s="78" customFormat="1">
      <c r="A20" s="78" t="str">
        <f t="shared" si="0"/>
        <v>lic2013</v>
      </c>
      <c r="B20" s="78" t="str">
        <f t="shared" si="10"/>
        <v>lic</v>
      </c>
      <c r="C20" s="78">
        <v>2013</v>
      </c>
      <c r="D20" s="74">
        <v>-1.7840574</v>
      </c>
      <c r="E20" s="75">
        <v>-3.0049301000000002</v>
      </c>
      <c r="F20" s="74">
        <v>-1.6851309000000001</v>
      </c>
      <c r="G20" s="75">
        <v>-0.35986917000000002</v>
      </c>
      <c r="I20" s="78">
        <f t="shared" si="1"/>
        <v>-0.35986917000000002</v>
      </c>
      <c r="J20" s="78">
        <f t="shared" si="2"/>
        <v>-2.6450609300000001</v>
      </c>
      <c r="K20" s="78">
        <f t="shared" si="3"/>
        <v>0</v>
      </c>
      <c r="L20" s="78">
        <f t="shared" si="4"/>
        <v>0</v>
      </c>
      <c r="M20" s="78">
        <f t="shared" si="5"/>
        <v>0</v>
      </c>
      <c r="N20" s="78">
        <f t="shared" si="6"/>
        <v>0</v>
      </c>
      <c r="O20" s="78">
        <f t="shared" si="7"/>
        <v>-1.6851309000000001</v>
      </c>
      <c r="P20" s="78">
        <f t="shared" si="8"/>
        <v>-1.7840574</v>
      </c>
      <c r="V20" s="82">
        <f t="shared" si="9"/>
        <v>-0.35986917000000002</v>
      </c>
      <c r="W20" s="82">
        <f t="shared" si="9"/>
        <v>-2.6450609300000001</v>
      </c>
    </row>
    <row r="21" spans="1:23" s="78" customFormat="1">
      <c r="A21" s="78" t="str">
        <f t="shared" si="0"/>
        <v>lic2014</v>
      </c>
      <c r="B21" s="78" t="str">
        <f t="shared" si="10"/>
        <v>lic</v>
      </c>
      <c r="C21" s="78">
        <v>2014</v>
      </c>
      <c r="D21" s="74">
        <v>-1.6006309000000001</v>
      </c>
      <c r="E21" s="75">
        <v>-3.4096812999999999</v>
      </c>
      <c r="F21" s="74">
        <v>-1.9017964999999999</v>
      </c>
      <c r="G21" s="75">
        <v>-0.26753179999999999</v>
      </c>
      <c r="I21" s="78">
        <f t="shared" si="1"/>
        <v>-0.26753179999999999</v>
      </c>
      <c r="J21" s="78">
        <f t="shared" si="2"/>
        <v>-3.1421494999999999</v>
      </c>
      <c r="K21" s="78">
        <f t="shared" si="3"/>
        <v>0</v>
      </c>
      <c r="L21" s="78">
        <f t="shared" si="4"/>
        <v>0</v>
      </c>
      <c r="M21" s="78">
        <f t="shared" si="5"/>
        <v>0</v>
      </c>
      <c r="N21" s="78">
        <f t="shared" si="6"/>
        <v>0</v>
      </c>
      <c r="O21" s="78">
        <f t="shared" si="7"/>
        <v>-1.9017964999999999</v>
      </c>
      <c r="P21" s="78">
        <f t="shared" si="8"/>
        <v>-1.6006309000000001</v>
      </c>
      <c r="V21" s="82">
        <f t="shared" si="9"/>
        <v>-0.26753179999999999</v>
      </c>
      <c r="W21" s="82">
        <f t="shared" si="9"/>
        <v>-3.1421494999999999</v>
      </c>
    </row>
    <row r="22" spans="1:23" s="78" customFormat="1">
      <c r="A22" s="78" t="str">
        <f t="shared" si="0"/>
        <v>lic2015</v>
      </c>
      <c r="B22" s="78" t="str">
        <f t="shared" si="10"/>
        <v>lic</v>
      </c>
      <c r="C22" s="78">
        <v>2015</v>
      </c>
      <c r="D22" s="74">
        <v>-2.3603683000000002</v>
      </c>
      <c r="E22" s="75">
        <v>-3.8786399999999999</v>
      </c>
      <c r="F22" s="74">
        <v>-1.7050141999999999</v>
      </c>
      <c r="G22" s="75">
        <v>-0.77872306999999996</v>
      </c>
      <c r="H22" s="78" t="str">
        <f>RIGHT(C22,2)</f>
        <v>15</v>
      </c>
      <c r="I22" s="78">
        <f t="shared" si="1"/>
        <v>-0.77872306999999996</v>
      </c>
      <c r="J22" s="78">
        <f t="shared" si="2"/>
        <v>-3.09991693</v>
      </c>
      <c r="K22" s="78">
        <f t="shared" si="3"/>
        <v>0</v>
      </c>
      <c r="L22" s="78">
        <f t="shared" si="4"/>
        <v>0</v>
      </c>
      <c r="M22" s="78">
        <f t="shared" si="5"/>
        <v>0</v>
      </c>
      <c r="N22" s="78">
        <f t="shared" si="6"/>
        <v>0</v>
      </c>
      <c r="O22" s="78">
        <f t="shared" si="7"/>
        <v>-1.7050141999999999</v>
      </c>
      <c r="P22" s="78">
        <f t="shared" si="8"/>
        <v>-2.3603683000000002</v>
      </c>
      <c r="V22" s="82">
        <f t="shared" si="9"/>
        <v>-0.77872306999999996</v>
      </c>
      <c r="W22" s="82">
        <f t="shared" si="9"/>
        <v>-3.09991693</v>
      </c>
    </row>
    <row r="23" spans="1:23" s="78" customFormat="1">
      <c r="A23" s="78" t="str">
        <f t="shared" si="0"/>
        <v>lic2016</v>
      </c>
      <c r="B23" s="78" t="str">
        <f t="shared" si="10"/>
        <v>lic</v>
      </c>
      <c r="C23" s="78">
        <v>2016</v>
      </c>
      <c r="D23" s="74">
        <v>-2.2887265000000001</v>
      </c>
      <c r="E23" s="75">
        <v>-4.1643884</v>
      </c>
      <c r="F23" s="74">
        <v>-1.8421356</v>
      </c>
      <c r="G23" s="75">
        <v>-0.21688909000000001</v>
      </c>
      <c r="I23" s="78">
        <f t="shared" si="1"/>
        <v>-0.21688909000000001</v>
      </c>
      <c r="J23" s="78">
        <f t="shared" si="2"/>
        <v>-3.94749931</v>
      </c>
      <c r="K23" s="78">
        <f t="shared" si="3"/>
        <v>0</v>
      </c>
      <c r="L23" s="78">
        <f t="shared" si="4"/>
        <v>0</v>
      </c>
      <c r="M23" s="78">
        <f t="shared" si="5"/>
        <v>0</v>
      </c>
      <c r="N23" s="78">
        <f t="shared" si="6"/>
        <v>0</v>
      </c>
      <c r="O23" s="78">
        <f t="shared" si="7"/>
        <v>-1.8421356</v>
      </c>
      <c r="P23" s="78">
        <f t="shared" si="8"/>
        <v>-2.2887265000000001</v>
      </c>
      <c r="V23" s="82">
        <f t="shared" si="9"/>
        <v>-0.21688909000000001</v>
      </c>
      <c r="W23" s="82">
        <f t="shared" si="9"/>
        <v>-3.94749931</v>
      </c>
    </row>
    <row r="24" spans="1:23" s="78" customFormat="1">
      <c r="A24" s="78" t="str">
        <f t="shared" si="0"/>
        <v>lic2017</v>
      </c>
      <c r="B24" s="78" t="str">
        <f t="shared" si="10"/>
        <v>lic</v>
      </c>
      <c r="C24" s="78">
        <v>2017</v>
      </c>
      <c r="D24" s="74">
        <v>-2.5327236000000002</v>
      </c>
      <c r="E24" s="75">
        <v>-3.6260059</v>
      </c>
      <c r="F24" s="74">
        <v>-1.8784132</v>
      </c>
      <c r="G24" s="75">
        <v>-3.0182759999999999E-2</v>
      </c>
      <c r="I24" s="78">
        <f t="shared" si="1"/>
        <v>-3.0182759999999999E-2</v>
      </c>
      <c r="J24" s="78">
        <f t="shared" si="2"/>
        <v>-3.5958231399999998</v>
      </c>
      <c r="K24" s="78">
        <f t="shared" si="3"/>
        <v>0</v>
      </c>
      <c r="L24" s="78">
        <f t="shared" si="4"/>
        <v>0</v>
      </c>
      <c r="M24" s="78">
        <f t="shared" si="5"/>
        <v>0</v>
      </c>
      <c r="N24" s="78">
        <f t="shared" si="6"/>
        <v>0</v>
      </c>
      <c r="O24" s="78">
        <f t="shared" si="7"/>
        <v>-1.8784132</v>
      </c>
      <c r="P24" s="78">
        <f t="shared" si="8"/>
        <v>-2.5327236000000002</v>
      </c>
      <c r="V24" s="82">
        <f t="shared" si="9"/>
        <v>-3.0182759999999999E-2</v>
      </c>
      <c r="W24" s="82">
        <f t="shared" si="9"/>
        <v>-3.5958231399999998</v>
      </c>
    </row>
    <row r="25" spans="1:23" s="78" customFormat="1">
      <c r="A25" s="78" t="str">
        <f t="shared" si="0"/>
        <v>lic2018</v>
      </c>
      <c r="B25" s="78" t="str">
        <f t="shared" si="10"/>
        <v>lic</v>
      </c>
      <c r="C25" s="78">
        <v>2018</v>
      </c>
      <c r="D25" s="74">
        <v>-1.9547829999999999</v>
      </c>
      <c r="E25" s="75">
        <v>-3.2230748</v>
      </c>
      <c r="F25" s="74">
        <v>-1.3385866</v>
      </c>
      <c r="G25" s="75">
        <v>-0.15106665</v>
      </c>
      <c r="I25" s="78">
        <f t="shared" si="1"/>
        <v>-0.15106665</v>
      </c>
      <c r="J25" s="78">
        <f t="shared" si="2"/>
        <v>-3.0720081499999998</v>
      </c>
      <c r="K25" s="78">
        <f t="shared" si="3"/>
        <v>0</v>
      </c>
      <c r="L25" s="78">
        <f t="shared" si="4"/>
        <v>0</v>
      </c>
      <c r="M25" s="78">
        <f t="shared" si="5"/>
        <v>0</v>
      </c>
      <c r="N25" s="78">
        <f t="shared" si="6"/>
        <v>0</v>
      </c>
      <c r="O25" s="78">
        <f t="shared" si="7"/>
        <v>-1.3385866</v>
      </c>
      <c r="P25" s="78">
        <f t="shared" si="8"/>
        <v>-1.9547829999999999</v>
      </c>
      <c r="V25" s="82">
        <f t="shared" si="9"/>
        <v>-0.15106665</v>
      </c>
      <c r="W25" s="82">
        <f t="shared" si="9"/>
        <v>-3.0720081499999998</v>
      </c>
    </row>
    <row r="26" spans="1:23" s="78" customFormat="1">
      <c r="A26" s="78" t="str">
        <f t="shared" si="0"/>
        <v>lic2019</v>
      </c>
      <c r="B26" s="78" t="str">
        <f t="shared" si="10"/>
        <v>lic</v>
      </c>
      <c r="C26" s="78">
        <v>2019</v>
      </c>
      <c r="D26" s="74">
        <v>-2.3958216000000001</v>
      </c>
      <c r="E26" s="75">
        <v>-2.7681130999999999</v>
      </c>
      <c r="F26" s="74">
        <v>-1.2882191000000001</v>
      </c>
      <c r="G26" s="75">
        <v>0.38483392999999999</v>
      </c>
      <c r="I26" s="78">
        <f t="shared" si="1"/>
        <v>0</v>
      </c>
      <c r="J26" s="78">
        <f t="shared" si="2"/>
        <v>0</v>
      </c>
      <c r="K26" s="78">
        <f t="shared" si="3"/>
        <v>-2.7681130999999999</v>
      </c>
      <c r="L26" s="78">
        <f t="shared" si="4"/>
        <v>0.38483392999999999</v>
      </c>
      <c r="M26" s="78">
        <f t="shared" si="5"/>
        <v>0</v>
      </c>
      <c r="N26" s="78">
        <f t="shared" si="6"/>
        <v>0</v>
      </c>
      <c r="O26" s="78">
        <f t="shared" si="7"/>
        <v>-1.2882191000000001</v>
      </c>
      <c r="P26" s="78">
        <f t="shared" si="8"/>
        <v>-2.3958216000000001</v>
      </c>
      <c r="V26" s="82">
        <f t="shared" si="9"/>
        <v>-2.7681130999999999</v>
      </c>
      <c r="W26" s="82">
        <f t="shared" si="9"/>
        <v>0.38483392999999999</v>
      </c>
    </row>
    <row r="27" spans="1:23" s="78" customFormat="1">
      <c r="A27" s="78" t="str">
        <f t="shared" si="0"/>
        <v>lic2020</v>
      </c>
      <c r="B27" s="78" t="str">
        <f t="shared" si="10"/>
        <v>lic</v>
      </c>
      <c r="C27" s="78">
        <v>2020</v>
      </c>
      <c r="D27" s="74">
        <v>-3.5209131999999999</v>
      </c>
      <c r="E27" s="75">
        <v>-4.4624420999999996</v>
      </c>
      <c r="F27" s="74">
        <v>-3.0010981000000001</v>
      </c>
      <c r="G27" s="75">
        <v>-1.8624951999999999</v>
      </c>
      <c r="H27" s="78" t="str">
        <f>RIGHT(C27,2)</f>
        <v>20</v>
      </c>
      <c r="I27" s="78">
        <f t="shared" si="1"/>
        <v>-1.8624951999999999</v>
      </c>
      <c r="J27" s="78">
        <f t="shared" si="2"/>
        <v>-2.5999468999999999</v>
      </c>
      <c r="K27" s="78">
        <f t="shared" si="3"/>
        <v>0</v>
      </c>
      <c r="L27" s="78">
        <f t="shared" si="4"/>
        <v>0</v>
      </c>
      <c r="M27" s="78">
        <f t="shared" si="5"/>
        <v>0</v>
      </c>
      <c r="N27" s="78">
        <f t="shared" si="6"/>
        <v>0</v>
      </c>
      <c r="O27" s="78">
        <f t="shared" si="7"/>
        <v>-3.0010981000000001</v>
      </c>
      <c r="P27" s="78">
        <f t="shared" si="8"/>
        <v>-3.5209131999999999</v>
      </c>
      <c r="V27" s="82">
        <f t="shared" si="9"/>
        <v>-1.8624951999999999</v>
      </c>
      <c r="W27" s="82">
        <f t="shared" si="9"/>
        <v>-2.5999468999999999</v>
      </c>
    </row>
    <row r="28" spans="1:23" s="78" customFormat="1">
      <c r="A28" s="78" t="str">
        <f t="shared" si="0"/>
        <v>lic2021</v>
      </c>
      <c r="B28" s="78" t="str">
        <f t="shared" si="10"/>
        <v>lic</v>
      </c>
      <c r="C28" s="78">
        <v>2021</v>
      </c>
      <c r="D28" s="74">
        <v>-2.5638310999999998</v>
      </c>
      <c r="E28" s="75">
        <v>-4.2988347999999998</v>
      </c>
      <c r="F28" s="74">
        <v>-2.4937320000000001</v>
      </c>
      <c r="G28" s="75">
        <v>-1.3043165999999999</v>
      </c>
      <c r="I28" s="78">
        <f t="shared" si="1"/>
        <v>-1.3043165999999999</v>
      </c>
      <c r="J28" s="78">
        <f t="shared" si="2"/>
        <v>-2.9945181999999999</v>
      </c>
      <c r="K28" s="78">
        <f t="shared" si="3"/>
        <v>0</v>
      </c>
      <c r="L28" s="78">
        <f t="shared" si="4"/>
        <v>0</v>
      </c>
      <c r="M28" s="78">
        <f t="shared" si="5"/>
        <v>0</v>
      </c>
      <c r="N28" s="78">
        <f t="shared" si="6"/>
        <v>0</v>
      </c>
      <c r="O28" s="78">
        <f t="shared" si="7"/>
        <v>-2.4937320000000001</v>
      </c>
      <c r="P28" s="78">
        <f t="shared" si="8"/>
        <v>-2.5638310999999998</v>
      </c>
      <c r="V28" s="82">
        <f t="shared" si="9"/>
        <v>-1.3043165999999999</v>
      </c>
      <c r="W28" s="82">
        <f t="shared" si="9"/>
        <v>-2.9945181999999999</v>
      </c>
    </row>
    <row r="29" spans="1:23" s="78" customFormat="1">
      <c r="A29" s="78" t="str">
        <f t="shared" si="0"/>
        <v>lic2022</v>
      </c>
      <c r="B29" s="78" t="str">
        <f t="shared" si="10"/>
        <v>lic</v>
      </c>
      <c r="C29" s="78">
        <v>2022</v>
      </c>
      <c r="D29" s="74">
        <v>-2.4782723</v>
      </c>
      <c r="E29" s="75">
        <v>-4.5471396000000004</v>
      </c>
      <c r="F29" s="74">
        <v>-2.3128247000000002</v>
      </c>
      <c r="G29" s="75">
        <v>-0.73643327999999997</v>
      </c>
      <c r="I29" s="78">
        <f t="shared" si="1"/>
        <v>-0.73643327999999997</v>
      </c>
      <c r="J29" s="78">
        <f t="shared" si="2"/>
        <v>-3.8107063200000004</v>
      </c>
      <c r="K29" s="78">
        <f t="shared" si="3"/>
        <v>0</v>
      </c>
      <c r="L29" s="78">
        <f t="shared" si="4"/>
        <v>0</v>
      </c>
      <c r="M29" s="78">
        <f t="shared" si="5"/>
        <v>0</v>
      </c>
      <c r="N29" s="78">
        <f t="shared" si="6"/>
        <v>0</v>
      </c>
      <c r="O29" s="78">
        <f t="shared" si="7"/>
        <v>-2.3128247000000002</v>
      </c>
      <c r="P29" s="78">
        <f t="shared" si="8"/>
        <v>-2.4782723</v>
      </c>
      <c r="V29" s="82">
        <f t="shared" si="9"/>
        <v>-0.73643327999999997</v>
      </c>
      <c r="W29" s="82">
        <f t="shared" si="9"/>
        <v>-3.8107063200000004</v>
      </c>
    </row>
    <row r="30" spans="1:23" s="78" customFormat="1">
      <c r="A30" s="78" t="str">
        <f t="shared" si="0"/>
        <v>lic2023</v>
      </c>
      <c r="B30" s="78" t="str">
        <f t="shared" si="10"/>
        <v>lic</v>
      </c>
      <c r="C30" s="78">
        <v>2023</v>
      </c>
      <c r="D30" s="74">
        <v>-1.765341</v>
      </c>
      <c r="E30" s="75">
        <v>-3.4896071000000002</v>
      </c>
      <c r="F30" s="74">
        <v>-1.9739333999999999</v>
      </c>
      <c r="G30" s="75">
        <v>-0.38104892000000001</v>
      </c>
      <c r="H30" s="80"/>
      <c r="I30" s="78">
        <f t="shared" si="1"/>
        <v>-0.38104892000000001</v>
      </c>
      <c r="J30" s="78">
        <f t="shared" si="2"/>
        <v>-3.1085581800000002</v>
      </c>
      <c r="K30" s="78">
        <f t="shared" si="3"/>
        <v>0</v>
      </c>
      <c r="L30" s="78">
        <f t="shared" si="4"/>
        <v>0</v>
      </c>
      <c r="M30" s="78">
        <f t="shared" si="5"/>
        <v>0</v>
      </c>
      <c r="N30" s="78">
        <f t="shared" si="6"/>
        <v>0</v>
      </c>
      <c r="O30" s="78">
        <f t="shared" si="7"/>
        <v>-1.9739333999999999</v>
      </c>
      <c r="P30" s="78">
        <f t="shared" si="8"/>
        <v>-1.765341</v>
      </c>
      <c r="V30" s="82">
        <f t="shared" si="9"/>
        <v>-0.38104892000000001</v>
      </c>
      <c r="W30" s="82">
        <f t="shared" si="9"/>
        <v>-3.1085581800000002</v>
      </c>
    </row>
    <row r="31" spans="1:23" s="78" customFormat="1">
      <c r="A31" s="78" t="str">
        <f t="shared" si="0"/>
        <v>lic2024</v>
      </c>
      <c r="B31" s="78" t="str">
        <f t="shared" si="10"/>
        <v>lic</v>
      </c>
      <c r="C31" s="78">
        <v>2024</v>
      </c>
      <c r="D31" s="74">
        <v>-1.2332069000000001</v>
      </c>
      <c r="E31" s="75">
        <v>-2.5680580000000002</v>
      </c>
      <c r="F31" s="74">
        <v>-1.5049444999999999</v>
      </c>
      <c r="G31" s="75">
        <v>-7.6247540000000003E-2</v>
      </c>
      <c r="I31" s="78">
        <f t="shared" si="1"/>
        <v>-7.6247540000000003E-2</v>
      </c>
      <c r="J31" s="78">
        <f t="shared" si="2"/>
        <v>-2.4918104599999999</v>
      </c>
      <c r="M31" s="78">
        <f t="shared" si="5"/>
        <v>0</v>
      </c>
      <c r="N31" s="78">
        <f t="shared" si="6"/>
        <v>0</v>
      </c>
      <c r="O31" s="78">
        <f t="shared" si="7"/>
        <v>-1.5049444999999999</v>
      </c>
      <c r="P31" s="78">
        <f t="shared" si="8"/>
        <v>-1.2332069000000001</v>
      </c>
      <c r="R31" s="78">
        <f t="shared" ref="R31:R37" si="11">IF(AND($E31&lt;0,$G31&gt;0),E31,0)</f>
        <v>0</v>
      </c>
      <c r="S31" s="78">
        <f t="shared" ref="S31:S37" si="12">IF(AND($E31&lt;0,$G31&gt;0),G31,0)</f>
        <v>0</v>
      </c>
      <c r="V31" s="82">
        <f t="shared" ref="V31:W36" si="13">SUM(I31,R31,M31)</f>
        <v>-7.6247540000000003E-2</v>
      </c>
      <c r="W31" s="82">
        <f t="shared" si="13"/>
        <v>-2.4918104599999999</v>
      </c>
    </row>
    <row r="32" spans="1:23" s="78" customFormat="1">
      <c r="A32" s="78" t="str">
        <f t="shared" si="0"/>
        <v>lic2025</v>
      </c>
      <c r="B32" s="78" t="str">
        <f t="shared" si="10"/>
        <v>lic</v>
      </c>
      <c r="C32" s="78">
        <v>2025</v>
      </c>
      <c r="D32" s="74">
        <v>-1.1317983</v>
      </c>
      <c r="E32" s="75">
        <v>-2.2204347000000002</v>
      </c>
      <c r="F32" s="74">
        <v>-1.2298435000000001</v>
      </c>
      <c r="G32" s="75">
        <v>-4.0391780000000002E-2</v>
      </c>
      <c r="H32" s="78" t="str">
        <f>RIGHT(C32,2)</f>
        <v>25</v>
      </c>
      <c r="I32" s="78">
        <f t="shared" si="1"/>
        <v>-4.0391780000000002E-2</v>
      </c>
      <c r="J32" s="78">
        <f t="shared" si="2"/>
        <v>-2.18004292</v>
      </c>
      <c r="M32" s="78">
        <f t="shared" si="5"/>
        <v>0</v>
      </c>
      <c r="N32" s="78">
        <f t="shared" si="6"/>
        <v>0</v>
      </c>
      <c r="O32" s="78">
        <f t="shared" si="7"/>
        <v>-1.2298435000000001</v>
      </c>
      <c r="P32" s="78">
        <f t="shared" si="8"/>
        <v>-1.1317983</v>
      </c>
      <c r="R32" s="78">
        <f t="shared" si="11"/>
        <v>0</v>
      </c>
      <c r="S32" s="78">
        <f t="shared" si="12"/>
        <v>0</v>
      </c>
      <c r="V32" s="82">
        <f t="shared" si="13"/>
        <v>-4.0391780000000002E-2</v>
      </c>
      <c r="W32" s="82">
        <f t="shared" si="13"/>
        <v>-2.18004292</v>
      </c>
    </row>
    <row r="33" spans="1:23" s="78" customFormat="1">
      <c r="A33" s="78" t="str">
        <f t="shared" si="0"/>
        <v>lic2026</v>
      </c>
      <c r="B33" s="78" t="str">
        <f t="shared" si="10"/>
        <v>lic</v>
      </c>
      <c r="C33" s="78">
        <v>2026</v>
      </c>
      <c r="D33" s="74">
        <v>-1.0008546</v>
      </c>
      <c r="E33" s="75">
        <v>-1.6794606000000001</v>
      </c>
      <c r="F33" s="74">
        <v>-0.58753500000000003</v>
      </c>
      <c r="G33" s="75">
        <v>0.37342543</v>
      </c>
      <c r="I33" s="78">
        <f t="shared" si="1"/>
        <v>0</v>
      </c>
      <c r="J33" s="78">
        <f t="shared" si="2"/>
        <v>0</v>
      </c>
      <c r="M33" s="78">
        <f t="shared" si="5"/>
        <v>0</v>
      </c>
      <c r="N33" s="78">
        <f t="shared" si="6"/>
        <v>0</v>
      </c>
      <c r="O33" s="78">
        <f t="shared" si="7"/>
        <v>-0.58753500000000003</v>
      </c>
      <c r="P33" s="78">
        <f t="shared" si="8"/>
        <v>-1.0008546</v>
      </c>
      <c r="R33" s="78">
        <f t="shared" si="11"/>
        <v>-1.6794606000000001</v>
      </c>
      <c r="S33" s="78">
        <f t="shared" si="12"/>
        <v>0.37342543</v>
      </c>
      <c r="V33" s="82">
        <f t="shared" si="13"/>
        <v>-1.6794606000000001</v>
      </c>
      <c r="W33" s="82">
        <f t="shared" si="13"/>
        <v>0.37342543</v>
      </c>
    </row>
    <row r="34" spans="1:23" s="78" customFormat="1">
      <c r="A34" s="78" t="str">
        <f t="shared" si="0"/>
        <v>lic2027</v>
      </c>
      <c r="B34" s="78" t="str">
        <f t="shared" si="10"/>
        <v>lic</v>
      </c>
      <c r="C34" s="78">
        <v>2027</v>
      </c>
      <c r="D34" s="74">
        <v>-0.85023333999999995</v>
      </c>
      <c r="E34" s="75">
        <v>-1.6136301</v>
      </c>
      <c r="F34" s="74">
        <v>-0.61753835000000001</v>
      </c>
      <c r="G34" s="75">
        <v>0.92103007000000003</v>
      </c>
      <c r="I34" s="78">
        <f t="shared" si="1"/>
        <v>0</v>
      </c>
      <c r="J34" s="78">
        <f t="shared" si="2"/>
        <v>0</v>
      </c>
      <c r="M34" s="78">
        <f t="shared" si="5"/>
        <v>0</v>
      </c>
      <c r="N34" s="78">
        <f t="shared" si="6"/>
        <v>0</v>
      </c>
      <c r="O34" s="78">
        <f t="shared" si="7"/>
        <v>-0.61753835000000001</v>
      </c>
      <c r="P34" s="78">
        <f t="shared" si="8"/>
        <v>-0.85023333999999995</v>
      </c>
      <c r="R34" s="78">
        <f t="shared" si="11"/>
        <v>-1.6136301</v>
      </c>
      <c r="S34" s="78">
        <f t="shared" si="12"/>
        <v>0.92103007000000003</v>
      </c>
      <c r="V34" s="82">
        <f t="shared" si="13"/>
        <v>-1.6136301</v>
      </c>
      <c r="W34" s="82">
        <f t="shared" si="13"/>
        <v>0.92103007000000003</v>
      </c>
    </row>
    <row r="35" spans="1:23" s="78" customFormat="1">
      <c r="A35" s="78" t="str">
        <f t="shared" si="0"/>
        <v>lic2028</v>
      </c>
      <c r="B35" s="78" t="str">
        <f t="shared" si="10"/>
        <v>lic</v>
      </c>
      <c r="C35" s="78">
        <v>2028</v>
      </c>
      <c r="D35" s="74">
        <v>-0.87708628</v>
      </c>
      <c r="E35" s="75">
        <v>-1.6287777000000001</v>
      </c>
      <c r="F35" s="74">
        <v>-0.69289434000000005</v>
      </c>
      <c r="G35" s="75">
        <v>1.0554908000000001</v>
      </c>
      <c r="I35" s="78">
        <f t="shared" si="1"/>
        <v>0</v>
      </c>
      <c r="J35" s="78">
        <f t="shared" si="2"/>
        <v>0</v>
      </c>
      <c r="M35" s="78">
        <f t="shared" si="5"/>
        <v>0</v>
      </c>
      <c r="N35" s="78">
        <f t="shared" si="6"/>
        <v>0</v>
      </c>
      <c r="O35" s="78">
        <f t="shared" si="7"/>
        <v>-0.69289434000000005</v>
      </c>
      <c r="P35" s="78">
        <f t="shared" si="8"/>
        <v>-0.87708628</v>
      </c>
      <c r="R35" s="78">
        <f t="shared" si="11"/>
        <v>-1.6287777000000001</v>
      </c>
      <c r="S35" s="78">
        <f t="shared" si="12"/>
        <v>1.0554908000000001</v>
      </c>
      <c r="V35" s="82">
        <f t="shared" si="13"/>
        <v>-1.6287777000000001</v>
      </c>
      <c r="W35" s="82">
        <f t="shared" si="13"/>
        <v>1.0554908000000001</v>
      </c>
    </row>
    <row r="36" spans="1:23" s="78" customFormat="1">
      <c r="A36" s="78" t="str">
        <f t="shared" si="0"/>
        <v>lic2029</v>
      </c>
      <c r="B36" s="78" t="str">
        <f t="shared" si="10"/>
        <v>lic</v>
      </c>
      <c r="C36" s="78">
        <v>2029</v>
      </c>
      <c r="D36" s="74">
        <v>-0.92093961999999996</v>
      </c>
      <c r="E36" s="75">
        <v>-1.7740773999999999</v>
      </c>
      <c r="F36" s="74">
        <v>-0.75230748999999997</v>
      </c>
      <c r="G36" s="75">
        <v>1.2983635</v>
      </c>
      <c r="I36" s="78">
        <f t="shared" si="1"/>
        <v>0</v>
      </c>
      <c r="J36" s="78">
        <f t="shared" si="2"/>
        <v>0</v>
      </c>
      <c r="M36" s="78">
        <f t="shared" si="5"/>
        <v>0</v>
      </c>
      <c r="N36" s="78">
        <f t="shared" si="6"/>
        <v>0</v>
      </c>
      <c r="O36" s="78">
        <f t="shared" si="7"/>
        <v>-0.75230748999999997</v>
      </c>
      <c r="P36" s="78">
        <f t="shared" si="8"/>
        <v>-0.92093961999999996</v>
      </c>
      <c r="R36" s="78">
        <f t="shared" si="11"/>
        <v>-1.7740773999999999</v>
      </c>
      <c r="S36" s="78">
        <f t="shared" si="12"/>
        <v>1.2983635</v>
      </c>
      <c r="V36" s="82">
        <f t="shared" si="13"/>
        <v>-1.7740773999999999</v>
      </c>
      <c r="W36" s="82">
        <f t="shared" si="13"/>
        <v>1.2983635</v>
      </c>
    </row>
    <row r="37" spans="1:23">
      <c r="A37" s="78" t="str">
        <f t="shared" si="0"/>
        <v>lic2030</v>
      </c>
      <c r="B37" s="78" t="str">
        <f t="shared" si="10"/>
        <v>lic</v>
      </c>
      <c r="C37" s="78">
        <v>2030</v>
      </c>
      <c r="D37" s="74">
        <v>-0.91022417</v>
      </c>
      <c r="E37" s="75">
        <v>-1.6187164999999999</v>
      </c>
      <c r="F37" s="74">
        <v>-0.75412533000000004</v>
      </c>
      <c r="G37" s="75">
        <v>1.1765756999999999</v>
      </c>
      <c r="H37" s="78" t="str">
        <f>RIGHT(C37,2)</f>
        <v>30</v>
      </c>
      <c r="I37" s="78">
        <f t="shared" si="1"/>
        <v>0</v>
      </c>
      <c r="J37" s="78">
        <f t="shared" si="2"/>
        <v>0</v>
      </c>
      <c r="M37" s="78">
        <f t="shared" si="5"/>
        <v>0</v>
      </c>
      <c r="N37" s="78">
        <f t="shared" si="6"/>
        <v>0</v>
      </c>
      <c r="O37" s="78">
        <f t="shared" si="7"/>
        <v>-0.75412533000000004</v>
      </c>
      <c r="P37" s="78">
        <f t="shared" si="8"/>
        <v>-0.91022417</v>
      </c>
      <c r="R37" s="78">
        <f t="shared" si="11"/>
        <v>-1.6187164999999999</v>
      </c>
      <c r="S37" s="78">
        <f t="shared" si="12"/>
        <v>1.1765756999999999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D14D-5A6B-4388-9EAD-2BC5F66703C3}">
  <sheetPr>
    <tabColor theme="2"/>
    <outlinePr summaryBelow="0"/>
    <pageSetUpPr fitToPage="1"/>
  </sheetPr>
  <dimension ref="A2:BX90"/>
  <sheetViews>
    <sheetView zoomScale="85" zoomScaleNormal="85" zoomScaleSheetLayoutView="85" workbookViewId="0">
      <pane xSplit="2" ySplit="1" topLeftCell="C2" activePane="bottomRight" state="frozen"/>
      <selection activeCell="B5" sqref="B5:S71"/>
      <selection pane="topRight" activeCell="B5" sqref="B5:S71"/>
      <selection pane="bottomLeft" activeCell="B5" sqref="B5:S71"/>
      <selection pane="bottomRight" activeCell="B5" sqref="B5:S71"/>
    </sheetView>
  </sheetViews>
  <sheetFormatPr defaultColWidth="9.3046875" defaultRowHeight="12.9"/>
  <cols>
    <col min="1" max="1" width="4.69140625" style="276" customWidth="1"/>
    <col min="2" max="2" width="17.69140625" style="277" customWidth="1"/>
    <col min="3" max="18" width="6.69140625" style="277" customWidth="1"/>
    <col min="19" max="19" width="5" style="277" bestFit="1" customWidth="1"/>
    <col min="20" max="20" width="6" style="277" bestFit="1" customWidth="1"/>
    <col min="21" max="32" width="5" style="277" bestFit="1" customWidth="1"/>
    <col min="33" max="33" width="4.3828125" style="277" bestFit="1" customWidth="1"/>
    <col min="34" max="34" width="11.3046875" style="277" hidden="1" customWidth="1"/>
    <col min="35" max="35" width="7.69140625" style="277" hidden="1" customWidth="1"/>
    <col min="36" max="36" width="13.3046875" style="277" hidden="1" customWidth="1"/>
    <col min="37" max="37" width="13.3828125" style="277" hidden="1" customWidth="1"/>
    <col min="38" max="38" width="11" style="277" hidden="1" customWidth="1"/>
    <col min="39" max="39" width="13.3046875" style="277" hidden="1" customWidth="1"/>
    <col min="40" max="40" width="13.3828125" style="277" hidden="1" customWidth="1"/>
    <col min="41" max="41" width="13.3046875" style="277" hidden="1" customWidth="1"/>
    <col min="42" max="42" width="14.3046875" style="277" hidden="1" customWidth="1"/>
    <col min="43" max="43" width="3.69140625" style="277" hidden="1" customWidth="1"/>
    <col min="44" max="44" width="6.3046875" style="277" hidden="1" customWidth="1"/>
    <col min="45" max="58" width="6.69140625" style="277" hidden="1" customWidth="1"/>
    <col min="59" max="61" width="0" style="277" hidden="1" customWidth="1"/>
    <col min="62" max="67" width="5.3046875" style="277" hidden="1" customWidth="1"/>
    <col min="68" max="68" width="11" style="277" hidden="1" customWidth="1"/>
    <col min="69" max="69" width="0" style="277" hidden="1" customWidth="1"/>
    <col min="70" max="75" width="5" style="277" hidden="1" customWidth="1"/>
    <col min="76" max="76" width="11" style="277" hidden="1" customWidth="1"/>
    <col min="77" max="16384" width="9.3046875" style="277"/>
  </cols>
  <sheetData>
    <row r="2" spans="5:11">
      <c r="F2" s="280"/>
      <c r="G2" s="280">
        <v>2020</v>
      </c>
      <c r="H2" s="280">
        <v>2021</v>
      </c>
      <c r="I2" s="280">
        <v>2022</v>
      </c>
      <c r="J2" s="280">
        <v>2023</v>
      </c>
      <c r="K2" s="280">
        <v>2024</v>
      </c>
    </row>
    <row r="3" spans="5:11">
      <c r="E3" s="277" t="s">
        <v>129</v>
      </c>
      <c r="F3" s="277" t="s">
        <v>130</v>
      </c>
      <c r="G3" s="278">
        <v>8.3417434794713703</v>
      </c>
      <c r="H3" s="278">
        <v>5.585195184123978</v>
      </c>
      <c r="I3" s="278">
        <v>-2.1069013107725838</v>
      </c>
      <c r="J3" s="278">
        <v>1.3579871575560167</v>
      </c>
      <c r="K3" s="278">
        <v>1.5068267906919512</v>
      </c>
    </row>
    <row r="4" spans="5:11">
      <c r="E4" s="277" t="s">
        <v>131</v>
      </c>
      <c r="F4" s="277" t="s">
        <v>132</v>
      </c>
      <c r="G4" s="278">
        <v>8.5687565415997344</v>
      </c>
      <c r="H4" s="278">
        <v>5.5880197682639174</v>
      </c>
      <c r="I4" s="278">
        <v>-2.6180965892315435</v>
      </c>
      <c r="J4" s="278">
        <v>0.41246345327344214</v>
      </c>
      <c r="K4" s="278">
        <v>9.0701022208662163E-2</v>
      </c>
    </row>
    <row r="5" spans="5:11">
      <c r="E5" s="277" t="s">
        <v>133</v>
      </c>
      <c r="G5" s="278">
        <v>-0.28003417161554278</v>
      </c>
      <c r="H5" s="278">
        <v>-0.1482077734683056</v>
      </c>
      <c r="I5" s="278">
        <v>0.31979395202631844</v>
      </c>
      <c r="J5" s="278">
        <v>0.78246888914549295</v>
      </c>
      <c r="K5" s="278">
        <v>1.3738714656090174</v>
      </c>
    </row>
    <row r="6" spans="5:11">
      <c r="E6" s="277" t="s">
        <v>134</v>
      </c>
      <c r="G6" s="278">
        <v>5.3021109487178752E-2</v>
      </c>
      <c r="H6" s="278">
        <v>0.1453831893283638</v>
      </c>
      <c r="I6" s="278">
        <v>0.19140132643264152</v>
      </c>
      <c r="J6" s="278">
        <v>0.16305481513708125</v>
      </c>
      <c r="K6" s="278">
        <v>4.2254302874271676E-2</v>
      </c>
    </row>
    <row r="7" spans="5:11">
      <c r="E7" s="277" t="s">
        <v>135</v>
      </c>
      <c r="F7" s="277" t="s">
        <v>128</v>
      </c>
      <c r="G7" s="278">
        <v>9.2396076077694858</v>
      </c>
      <c r="H7" s="278">
        <v>7.5468597812602809</v>
      </c>
      <c r="I7" s="278">
        <v>0.69003247566407566</v>
      </c>
      <c r="J7" s="278">
        <v>0.51139857523268262</v>
      </c>
      <c r="K7" s="278">
        <v>0.38270970347576849</v>
      </c>
    </row>
    <row r="8" spans="5:11">
      <c r="E8" s="277" t="s">
        <v>136</v>
      </c>
      <c r="F8" s="277" t="s">
        <v>137</v>
      </c>
      <c r="G8" s="278">
        <v>-0.67085106616975665</v>
      </c>
      <c r="H8" s="278">
        <v>-1.9588400129963652</v>
      </c>
      <c r="I8" s="278">
        <v>-3.3081290648956241</v>
      </c>
      <c r="J8" s="278">
        <v>-9.8935121959247141E-2</v>
      </c>
      <c r="K8" s="278">
        <v>-0.29200868126711654</v>
      </c>
    </row>
    <row r="10" spans="5:11">
      <c r="G10" s="284"/>
      <c r="H10" s="284"/>
      <c r="I10" s="284"/>
      <c r="J10" s="284"/>
      <c r="K10" s="284"/>
    </row>
    <row r="11" spans="5:11">
      <c r="G11" s="284"/>
      <c r="H11" s="284"/>
      <c r="I11" s="284"/>
      <c r="J11" s="284"/>
      <c r="K11" s="284"/>
    </row>
    <row r="13" spans="5:11">
      <c r="G13" s="278"/>
      <c r="H13" s="278"/>
      <c r="I13" s="278"/>
      <c r="J13" s="278"/>
      <c r="K13" s="278"/>
    </row>
    <row r="14" spans="5:11">
      <c r="G14" s="278"/>
      <c r="H14" s="278"/>
      <c r="I14" s="278"/>
      <c r="J14" s="278"/>
      <c r="K14" s="278"/>
    </row>
    <row r="19" spans="7:14">
      <c r="G19" s="278"/>
      <c r="H19" s="278"/>
      <c r="I19" s="278"/>
      <c r="J19" s="278"/>
      <c r="K19" s="278"/>
      <c r="M19" s="282"/>
    </row>
    <row r="20" spans="7:14">
      <c r="G20" s="278"/>
      <c r="H20" s="278"/>
      <c r="I20" s="278"/>
      <c r="J20" s="278"/>
      <c r="K20" s="278"/>
      <c r="M20" s="282"/>
    </row>
    <row r="21" spans="7:14">
      <c r="G21" s="278"/>
      <c r="H21" s="278"/>
      <c r="I21" s="278"/>
      <c r="J21" s="278"/>
      <c r="K21" s="278"/>
      <c r="M21" s="282"/>
    </row>
    <row r="22" spans="7:14">
      <c r="G22" s="278"/>
      <c r="H22" s="278"/>
      <c r="I22" s="278"/>
      <c r="J22" s="278"/>
      <c r="K22" s="278"/>
      <c r="M22" s="282"/>
    </row>
    <row r="23" spans="7:14">
      <c r="G23" s="278"/>
      <c r="H23" s="278"/>
      <c r="I23" s="278"/>
      <c r="J23" s="278"/>
      <c r="K23" s="278"/>
      <c r="M23" s="282"/>
    </row>
    <row r="24" spans="7:14">
      <c r="G24" s="278"/>
      <c r="H24" s="278"/>
      <c r="I24" s="278"/>
      <c r="J24" s="278"/>
      <c r="K24" s="278"/>
      <c r="M24" s="282"/>
    </row>
    <row r="29" spans="7:14">
      <c r="G29" s="278"/>
      <c r="H29" s="278"/>
      <c r="I29" s="278"/>
      <c r="J29" s="278"/>
      <c r="K29" s="282"/>
      <c r="M29" s="282"/>
    </row>
    <row r="30" spans="7:14">
      <c r="G30" s="278"/>
      <c r="H30" s="278"/>
      <c r="I30" s="278"/>
      <c r="J30" s="278"/>
      <c r="K30" s="284"/>
    </row>
    <row r="31" spans="7:14">
      <c r="G31" s="278"/>
      <c r="H31" s="278"/>
      <c r="I31" s="278"/>
      <c r="J31" s="278"/>
      <c r="K31" s="282"/>
    </row>
    <row r="32" spans="7:14">
      <c r="G32" s="278"/>
      <c r="H32" s="278"/>
      <c r="I32" s="278"/>
      <c r="J32" s="278"/>
      <c r="K32" s="282"/>
      <c r="N32" s="282"/>
    </row>
    <row r="33" spans="5:27">
      <c r="G33" s="278"/>
      <c r="H33" s="278"/>
      <c r="I33" s="278"/>
      <c r="J33" s="278"/>
      <c r="K33" s="282"/>
    </row>
    <row r="34" spans="5:27">
      <c r="G34" s="278"/>
      <c r="H34" s="278"/>
      <c r="I34" s="278"/>
      <c r="J34" s="278"/>
      <c r="K34" s="282"/>
    </row>
    <row r="37" spans="5:27">
      <c r="G37" s="278"/>
      <c r="H37" s="278"/>
      <c r="I37" s="278"/>
      <c r="J37" s="278"/>
      <c r="K37" s="278"/>
    </row>
    <row r="38" spans="5:27">
      <c r="G38" s="282"/>
      <c r="H38" s="282"/>
      <c r="I38" s="282"/>
      <c r="J38" s="282"/>
      <c r="K38" s="282"/>
    </row>
    <row r="42" spans="5:27">
      <c r="E42" s="276"/>
      <c r="F42" s="280"/>
      <c r="G42" s="280"/>
      <c r="H42" s="280"/>
      <c r="I42" s="280"/>
      <c r="J42" s="280"/>
      <c r="K42" s="281"/>
      <c r="L42" s="280"/>
      <c r="M42" s="280"/>
      <c r="N42" s="280"/>
      <c r="O42" s="280"/>
      <c r="P42" s="280"/>
    </row>
    <row r="43" spans="5:27">
      <c r="F43" s="278"/>
      <c r="G43" s="278"/>
      <c r="H43" s="278"/>
      <c r="I43" s="278"/>
      <c r="J43" s="278"/>
      <c r="K43" s="285"/>
      <c r="L43" s="286"/>
      <c r="M43" s="286"/>
      <c r="N43" s="286"/>
      <c r="O43" s="286"/>
      <c r="P43" s="286"/>
      <c r="W43" s="278"/>
      <c r="X43" s="278"/>
      <c r="Y43" s="278"/>
      <c r="Z43" s="278"/>
      <c r="AA43" s="278"/>
    </row>
    <row r="44" spans="5:27">
      <c r="F44" s="278"/>
      <c r="G44" s="278"/>
      <c r="H44" s="278"/>
      <c r="I44" s="278"/>
      <c r="J44" s="278"/>
      <c r="K44" s="283"/>
      <c r="L44" s="278"/>
      <c r="M44" s="278"/>
      <c r="N44" s="278"/>
      <c r="O44" s="278"/>
      <c r="P44" s="278"/>
      <c r="W44" s="278"/>
      <c r="X44" s="278"/>
      <c r="Y44" s="278"/>
      <c r="Z44" s="278"/>
      <c r="AA44" s="278"/>
    </row>
    <row r="45" spans="5:27">
      <c r="F45" s="278"/>
      <c r="G45" s="278"/>
      <c r="H45" s="278"/>
      <c r="I45" s="278"/>
      <c r="J45" s="278"/>
      <c r="K45" s="283"/>
      <c r="L45" s="278"/>
      <c r="M45" s="278"/>
      <c r="N45" s="278"/>
      <c r="O45" s="278"/>
      <c r="P45" s="278"/>
      <c r="W45" s="278"/>
      <c r="X45" s="278"/>
      <c r="Y45" s="278"/>
      <c r="Z45" s="278"/>
      <c r="AA45" s="278"/>
    </row>
    <row r="46" spans="5:27">
      <c r="F46" s="278"/>
      <c r="G46" s="278"/>
      <c r="H46" s="278"/>
      <c r="I46" s="278"/>
      <c r="J46" s="278"/>
      <c r="K46" s="278"/>
      <c r="L46" s="278"/>
      <c r="M46" s="278"/>
      <c r="N46" s="278"/>
      <c r="O46" s="278"/>
      <c r="P46" s="278"/>
      <c r="W46" s="278"/>
      <c r="X46" s="278"/>
      <c r="Y46" s="278"/>
      <c r="Z46" s="278"/>
      <c r="AA46" s="278"/>
    </row>
    <row r="47" spans="5:27">
      <c r="F47" s="278"/>
      <c r="G47" s="278"/>
      <c r="H47" s="278"/>
      <c r="I47" s="278"/>
      <c r="J47" s="278"/>
      <c r="K47" s="283"/>
      <c r="L47" s="278"/>
      <c r="M47" s="278"/>
      <c r="N47" s="278"/>
      <c r="O47" s="278"/>
      <c r="P47" s="278"/>
      <c r="W47" s="278"/>
      <c r="X47" s="278"/>
      <c r="Y47" s="278"/>
      <c r="Z47" s="278"/>
      <c r="AA47" s="278"/>
    </row>
    <row r="48" spans="5:27">
      <c r="F48" s="278"/>
      <c r="G48" s="278"/>
      <c r="H48" s="278"/>
      <c r="I48" s="278"/>
      <c r="J48" s="278"/>
      <c r="K48" s="283"/>
      <c r="L48" s="278"/>
      <c r="M48" s="278"/>
      <c r="N48" s="278"/>
      <c r="O48" s="278"/>
      <c r="P48" s="278"/>
      <c r="W48" s="278"/>
      <c r="X48" s="278"/>
      <c r="Y48" s="278"/>
      <c r="Z48" s="278"/>
      <c r="AA48" s="278"/>
    </row>
    <row r="49" spans="6:40">
      <c r="F49" s="278"/>
      <c r="G49" s="278"/>
      <c r="H49" s="278"/>
      <c r="I49" s="278"/>
      <c r="J49" s="278"/>
      <c r="K49" s="283"/>
      <c r="L49" s="278"/>
      <c r="M49" s="278"/>
      <c r="N49" s="278"/>
      <c r="O49" s="278"/>
      <c r="P49" s="278"/>
    </row>
    <row r="50" spans="6:40">
      <c r="F50" s="278"/>
      <c r="G50" s="278"/>
      <c r="H50" s="278"/>
      <c r="I50" s="278"/>
      <c r="J50" s="278"/>
      <c r="K50" s="283"/>
      <c r="L50" s="278"/>
      <c r="M50" s="278"/>
      <c r="N50" s="278"/>
      <c r="O50" s="278"/>
      <c r="P50" s="278"/>
    </row>
    <row r="51" spans="6:40">
      <c r="F51" s="278"/>
      <c r="G51" s="278"/>
      <c r="H51" s="278"/>
      <c r="I51" s="278"/>
      <c r="J51" s="278"/>
      <c r="K51" s="278"/>
      <c r="L51" s="278"/>
      <c r="M51" s="278"/>
      <c r="N51" s="278"/>
      <c r="O51" s="278"/>
      <c r="P51" s="278"/>
    </row>
    <row r="52" spans="6:40">
      <c r="F52" s="278"/>
      <c r="G52" s="278"/>
      <c r="H52" s="278"/>
      <c r="I52" s="278"/>
      <c r="J52" s="278"/>
      <c r="K52" s="283"/>
      <c r="L52" s="278"/>
      <c r="M52" s="278"/>
      <c r="N52" s="278"/>
      <c r="O52" s="278"/>
      <c r="P52" s="278"/>
      <c r="W52" s="278"/>
      <c r="X52" s="278"/>
      <c r="Y52" s="278"/>
      <c r="Z52" s="278"/>
      <c r="AA52" s="278"/>
    </row>
    <row r="53" spans="6:40">
      <c r="F53" s="278"/>
      <c r="G53" s="278"/>
      <c r="H53" s="278"/>
      <c r="I53" s="278"/>
      <c r="J53" s="278"/>
      <c r="K53" s="283"/>
      <c r="L53" s="278"/>
      <c r="M53" s="278"/>
      <c r="N53" s="278"/>
      <c r="O53" s="278"/>
      <c r="P53" s="278"/>
      <c r="W53" s="278"/>
      <c r="X53" s="278"/>
      <c r="Y53" s="278"/>
      <c r="Z53" s="278"/>
      <c r="AA53" s="278"/>
    </row>
    <row r="54" spans="6:40">
      <c r="F54" s="278"/>
      <c r="G54" s="278"/>
      <c r="H54" s="278"/>
      <c r="I54" s="278"/>
      <c r="J54" s="278"/>
      <c r="K54" s="283"/>
      <c r="L54" s="278"/>
      <c r="M54" s="278"/>
      <c r="N54" s="278"/>
      <c r="O54" s="278"/>
      <c r="P54" s="278"/>
      <c r="W54" s="278"/>
      <c r="X54" s="278"/>
      <c r="Y54" s="278"/>
      <c r="Z54" s="278"/>
      <c r="AA54" s="278"/>
      <c r="AJ54" s="287"/>
      <c r="AK54" s="287"/>
      <c r="AL54" s="287"/>
      <c r="AM54" s="287"/>
      <c r="AN54" s="287"/>
    </row>
    <row r="55" spans="6:40">
      <c r="F55" s="278"/>
      <c r="G55" s="278"/>
      <c r="H55" s="278"/>
      <c r="I55" s="278"/>
      <c r="J55" s="278"/>
      <c r="K55" s="283"/>
      <c r="L55" s="278"/>
      <c r="M55" s="278"/>
      <c r="N55" s="278"/>
      <c r="O55" s="278"/>
      <c r="P55" s="278"/>
      <c r="W55" s="278"/>
      <c r="X55" s="278"/>
      <c r="Y55" s="278"/>
      <c r="Z55" s="278"/>
      <c r="AA55" s="278"/>
      <c r="AJ55" s="287"/>
      <c r="AK55" s="287"/>
      <c r="AL55" s="287"/>
      <c r="AM55" s="287"/>
      <c r="AN55" s="287"/>
    </row>
    <row r="56" spans="6:40">
      <c r="F56" s="278"/>
      <c r="G56" s="278"/>
      <c r="H56" s="278"/>
      <c r="I56" s="278"/>
      <c r="J56" s="278"/>
      <c r="K56" s="278"/>
      <c r="L56" s="278"/>
      <c r="M56" s="278"/>
      <c r="N56" s="278"/>
      <c r="O56" s="278"/>
      <c r="P56" s="278"/>
      <c r="W56" s="278"/>
      <c r="X56" s="278"/>
      <c r="Y56" s="278"/>
      <c r="Z56" s="278"/>
      <c r="AA56" s="278"/>
      <c r="AJ56" s="287"/>
      <c r="AK56" s="287"/>
      <c r="AL56" s="287"/>
      <c r="AM56" s="287"/>
      <c r="AN56" s="287"/>
    </row>
    <row r="57" spans="6:40">
      <c r="W57" s="278"/>
      <c r="X57" s="278"/>
      <c r="Y57" s="278"/>
      <c r="Z57" s="278"/>
      <c r="AA57" s="278"/>
      <c r="AJ57" s="287"/>
      <c r="AK57" s="287"/>
      <c r="AL57" s="287"/>
      <c r="AM57" s="287"/>
      <c r="AN57" s="287"/>
    </row>
    <row r="58" spans="6:40">
      <c r="F58" s="278"/>
      <c r="G58" s="278"/>
      <c r="H58" s="278"/>
      <c r="I58" s="278"/>
      <c r="J58" s="278"/>
      <c r="K58" s="278"/>
      <c r="L58" s="278"/>
      <c r="M58" s="278"/>
      <c r="N58" s="278"/>
      <c r="O58" s="278"/>
      <c r="P58" s="278"/>
      <c r="AJ58" s="287"/>
      <c r="AK58" s="287"/>
      <c r="AL58" s="287"/>
      <c r="AM58" s="287"/>
      <c r="AN58" s="287"/>
    </row>
    <row r="59" spans="6:40">
      <c r="F59" s="278"/>
      <c r="G59" s="278"/>
      <c r="H59" s="278"/>
      <c r="I59" s="278"/>
      <c r="J59" s="278"/>
      <c r="K59" s="278"/>
      <c r="L59" s="278"/>
      <c r="M59" s="278"/>
      <c r="N59" s="278"/>
      <c r="O59" s="278"/>
      <c r="P59" s="278"/>
      <c r="AJ59" s="287"/>
      <c r="AK59" s="287"/>
      <c r="AL59" s="287"/>
      <c r="AM59" s="287"/>
      <c r="AN59" s="287"/>
    </row>
    <row r="60" spans="6:40">
      <c r="F60" s="278"/>
      <c r="G60" s="278"/>
      <c r="H60" s="278"/>
      <c r="I60" s="278"/>
      <c r="J60" s="278"/>
      <c r="K60" s="278"/>
      <c r="L60" s="278"/>
      <c r="M60" s="278"/>
      <c r="N60" s="278"/>
      <c r="O60" s="278"/>
      <c r="P60" s="278"/>
      <c r="AJ60" s="287"/>
      <c r="AK60" s="287"/>
      <c r="AL60" s="287"/>
      <c r="AM60" s="287"/>
      <c r="AN60" s="287"/>
    </row>
    <row r="61" spans="6:40">
      <c r="F61" s="278"/>
      <c r="G61" s="278"/>
      <c r="H61" s="278"/>
      <c r="I61" s="278"/>
      <c r="J61" s="278"/>
      <c r="K61" s="278"/>
      <c r="L61" s="278"/>
      <c r="M61" s="278"/>
      <c r="N61" s="278"/>
      <c r="O61" s="278"/>
      <c r="P61" s="278"/>
      <c r="AJ61" s="287"/>
      <c r="AK61" s="287"/>
      <c r="AL61" s="287"/>
      <c r="AM61" s="287"/>
      <c r="AN61" s="287"/>
    </row>
    <row r="62" spans="6:40">
      <c r="F62" s="278"/>
      <c r="G62" s="278"/>
      <c r="H62" s="278"/>
      <c r="I62" s="278"/>
      <c r="J62" s="278"/>
      <c r="K62" s="278"/>
      <c r="L62" s="278"/>
      <c r="M62" s="278"/>
      <c r="N62" s="278"/>
      <c r="O62" s="278"/>
      <c r="P62" s="278"/>
    </row>
    <row r="63" spans="6:40">
      <c r="F63" s="278"/>
      <c r="G63" s="278"/>
      <c r="H63" s="278"/>
      <c r="I63" s="278"/>
      <c r="J63" s="278"/>
      <c r="K63" s="278"/>
      <c r="L63" s="278"/>
      <c r="M63" s="278"/>
      <c r="N63" s="278"/>
      <c r="O63" s="278"/>
      <c r="P63" s="278"/>
    </row>
    <row r="64" spans="6:40">
      <c r="F64" s="278"/>
      <c r="G64" s="278"/>
      <c r="H64" s="278"/>
      <c r="I64" s="278"/>
      <c r="J64" s="278"/>
      <c r="K64" s="278"/>
      <c r="L64" s="278"/>
      <c r="M64" s="278"/>
      <c r="N64" s="278"/>
      <c r="O64" s="278"/>
      <c r="P64" s="278"/>
    </row>
    <row r="65" spans="6:27">
      <c r="F65" s="278"/>
      <c r="G65" s="278"/>
      <c r="H65" s="278"/>
      <c r="I65" s="278"/>
      <c r="J65" s="278"/>
      <c r="K65" s="278"/>
      <c r="L65" s="278"/>
      <c r="M65" s="278"/>
      <c r="N65" s="278"/>
      <c r="O65" s="278"/>
      <c r="P65" s="278"/>
    </row>
    <row r="66" spans="6:27">
      <c r="F66" s="278"/>
      <c r="G66" s="278"/>
      <c r="H66" s="278"/>
      <c r="I66" s="278"/>
      <c r="J66" s="278"/>
      <c r="K66" s="278"/>
      <c r="L66" s="278"/>
      <c r="M66" s="278"/>
      <c r="N66" s="278"/>
      <c r="O66" s="278"/>
      <c r="P66" s="278"/>
    </row>
    <row r="67" spans="6:27">
      <c r="F67" s="278"/>
      <c r="G67" s="278"/>
      <c r="H67" s="278"/>
      <c r="I67" s="278"/>
      <c r="J67" s="278"/>
      <c r="K67" s="278"/>
      <c r="L67" s="278"/>
      <c r="M67" s="278"/>
      <c r="N67" s="278"/>
      <c r="O67" s="278"/>
      <c r="P67" s="278"/>
    </row>
    <row r="68" spans="6:27">
      <c r="F68" s="278"/>
      <c r="G68" s="278"/>
      <c r="H68" s="278"/>
      <c r="I68" s="278"/>
      <c r="J68" s="278"/>
      <c r="K68" s="278"/>
      <c r="L68" s="278"/>
      <c r="M68" s="278"/>
      <c r="N68" s="278"/>
      <c r="O68" s="278"/>
      <c r="P68" s="278"/>
      <c r="W68" s="278"/>
      <c r="X68" s="278"/>
      <c r="Y68" s="278"/>
      <c r="Z68" s="278"/>
      <c r="AA68" s="278"/>
    </row>
    <row r="69" spans="6:27">
      <c r="F69" s="278"/>
      <c r="G69" s="278"/>
      <c r="H69" s="278"/>
      <c r="I69" s="278"/>
      <c r="J69" s="278"/>
      <c r="K69" s="278"/>
      <c r="L69" s="278"/>
      <c r="M69" s="278"/>
      <c r="N69" s="278"/>
      <c r="O69" s="278"/>
      <c r="P69" s="278"/>
      <c r="W69" s="278"/>
      <c r="X69" s="278"/>
      <c r="Y69" s="278"/>
      <c r="Z69" s="278"/>
      <c r="AA69" s="278"/>
    </row>
    <row r="70" spans="6:27">
      <c r="F70" s="278"/>
      <c r="G70" s="278"/>
      <c r="H70" s="278"/>
      <c r="I70" s="278"/>
      <c r="J70" s="278"/>
      <c r="K70" s="278"/>
      <c r="L70" s="278"/>
      <c r="M70" s="278"/>
      <c r="N70" s="278"/>
      <c r="O70" s="278"/>
      <c r="P70" s="278"/>
      <c r="W70" s="278"/>
      <c r="X70" s="278"/>
      <c r="Y70" s="278"/>
      <c r="Z70" s="278"/>
      <c r="AA70" s="278"/>
    </row>
    <row r="71" spans="6:27">
      <c r="W71" s="278"/>
      <c r="X71" s="278"/>
      <c r="Y71" s="278"/>
      <c r="Z71" s="278"/>
      <c r="AA71" s="278"/>
    </row>
    <row r="72" spans="6:27">
      <c r="F72" s="278"/>
      <c r="G72" s="278"/>
      <c r="H72" s="278"/>
      <c r="I72" s="278"/>
      <c r="J72" s="278"/>
      <c r="K72" s="278"/>
      <c r="L72" s="278"/>
      <c r="M72" s="278"/>
      <c r="N72" s="278"/>
      <c r="O72" s="278"/>
      <c r="P72" s="278"/>
      <c r="W72" s="278"/>
      <c r="X72" s="278"/>
      <c r="Y72" s="278"/>
      <c r="Z72" s="278"/>
      <c r="AA72" s="278"/>
    </row>
    <row r="73" spans="6:27">
      <c r="W73" s="278"/>
      <c r="X73" s="278"/>
      <c r="Y73" s="278"/>
      <c r="Z73" s="278"/>
      <c r="AA73" s="278"/>
    </row>
    <row r="74" spans="6:27">
      <c r="W74" s="278"/>
      <c r="X74" s="278"/>
      <c r="Y74" s="278"/>
      <c r="Z74" s="278"/>
      <c r="AA74" s="278"/>
    </row>
    <row r="75" spans="6:27">
      <c r="F75" s="278"/>
      <c r="G75" s="278"/>
      <c r="H75" s="278"/>
      <c r="I75" s="278"/>
      <c r="J75" s="278"/>
      <c r="K75" s="278"/>
      <c r="L75" s="278"/>
      <c r="M75" s="278"/>
      <c r="N75" s="278"/>
      <c r="O75" s="278"/>
      <c r="P75" s="278"/>
      <c r="W75" s="278"/>
      <c r="X75" s="278"/>
      <c r="Y75" s="278"/>
      <c r="Z75" s="278"/>
      <c r="AA75" s="278"/>
    </row>
    <row r="76" spans="6:27">
      <c r="F76" s="278"/>
      <c r="G76" s="278"/>
      <c r="H76" s="278"/>
      <c r="I76" s="278"/>
      <c r="J76" s="278"/>
      <c r="K76" s="278"/>
      <c r="L76" s="278"/>
      <c r="M76" s="278"/>
      <c r="N76" s="278"/>
      <c r="O76" s="278"/>
      <c r="P76" s="278"/>
      <c r="W76" s="278"/>
      <c r="X76" s="278"/>
      <c r="Y76" s="278"/>
      <c r="Z76" s="278"/>
      <c r="AA76" s="278"/>
    </row>
    <row r="77" spans="6:27">
      <c r="F77" s="278"/>
      <c r="G77" s="278"/>
      <c r="H77" s="278"/>
      <c r="I77" s="278"/>
      <c r="J77" s="278"/>
      <c r="K77" s="278"/>
      <c r="L77" s="278"/>
      <c r="M77" s="278"/>
      <c r="N77" s="278"/>
      <c r="O77" s="278"/>
      <c r="P77" s="278"/>
      <c r="W77" s="278"/>
      <c r="X77" s="278"/>
      <c r="Y77" s="278"/>
      <c r="Z77" s="278"/>
      <c r="AA77" s="278"/>
    </row>
    <row r="79" spans="6:27">
      <c r="F79" s="280"/>
      <c r="G79" s="280"/>
      <c r="H79" s="280"/>
      <c r="I79" s="280"/>
      <c r="J79" s="280"/>
      <c r="K79" s="280"/>
      <c r="L79" s="280"/>
      <c r="M79" s="280"/>
      <c r="N79" s="280"/>
      <c r="O79" s="280"/>
      <c r="P79" s="280"/>
    </row>
    <row r="81" spans="5:16">
      <c r="E81" s="279"/>
      <c r="F81" s="279"/>
      <c r="G81" s="279"/>
      <c r="H81" s="279"/>
      <c r="I81" s="279"/>
      <c r="J81" s="279"/>
      <c r="K81" s="288"/>
      <c r="L81" s="288"/>
      <c r="M81" s="288"/>
      <c r="N81" s="288"/>
      <c r="O81" s="288"/>
      <c r="P81" s="288"/>
    </row>
    <row r="82" spans="5:16">
      <c r="K82" s="278"/>
      <c r="L82" s="278"/>
      <c r="M82" s="278"/>
      <c r="N82" s="278"/>
      <c r="O82" s="278"/>
      <c r="P82" s="278"/>
    </row>
    <row r="83" spans="5:16">
      <c r="K83" s="278"/>
      <c r="L83" s="278"/>
      <c r="M83" s="278"/>
      <c r="N83" s="278"/>
      <c r="O83" s="278"/>
      <c r="P83" s="278"/>
    </row>
    <row r="84" spans="5:16">
      <c r="K84" s="278"/>
      <c r="L84" s="278"/>
      <c r="M84" s="278"/>
      <c r="N84" s="278"/>
      <c r="O84" s="278"/>
      <c r="P84" s="278"/>
    </row>
    <row r="85" spans="5:16">
      <c r="K85" s="278"/>
      <c r="L85" s="278"/>
      <c r="M85" s="278"/>
      <c r="N85" s="278"/>
      <c r="O85" s="278"/>
      <c r="P85" s="278"/>
    </row>
    <row r="86" spans="5:16">
      <c r="F86" s="278"/>
      <c r="G86" s="278"/>
      <c r="H86" s="278"/>
      <c r="I86" s="278"/>
      <c r="J86" s="278"/>
      <c r="K86" s="278"/>
      <c r="L86" s="278"/>
      <c r="M86" s="278"/>
      <c r="N86" s="278"/>
      <c r="O86" s="278"/>
      <c r="P86" s="278"/>
    </row>
    <row r="89" spans="5:16">
      <c r="K89" s="279"/>
      <c r="L89" s="279"/>
      <c r="M89" s="279"/>
      <c r="N89" s="279"/>
      <c r="O89" s="279"/>
      <c r="P89" s="279"/>
    </row>
    <row r="90" spans="5:16">
      <c r="K90" s="278"/>
    </row>
  </sheetData>
  <pageMargins left="0.75" right="0.75" top="1" bottom="1" header="0.5" footer="0.5"/>
  <pageSetup scale="3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149BC-70A7-44ED-814D-A4A56931D81A}">
  <sheetPr>
    <tabColor theme="2"/>
  </sheetPr>
  <dimension ref="A1:AD767"/>
  <sheetViews>
    <sheetView zoomScale="90" zoomScaleNormal="90" workbookViewId="0">
      <selection activeCell="B5" sqref="B5:S71"/>
    </sheetView>
  </sheetViews>
  <sheetFormatPr defaultRowHeight="14.6"/>
  <cols>
    <col min="1" max="1" width="16" style="85" customWidth="1"/>
    <col min="2" max="2" width="16" style="86" customWidth="1"/>
    <col min="3" max="3" width="16" customWidth="1"/>
    <col min="5" max="5" width="23.3828125" customWidth="1"/>
    <col min="6" max="6" width="28.53515625" customWidth="1"/>
    <col min="10" max="10" width="9.53515625" bestFit="1" customWidth="1"/>
  </cols>
  <sheetData>
    <row r="1" spans="1:30">
      <c r="A1" s="274" t="s">
        <v>1752</v>
      </c>
      <c r="D1" s="274" t="s">
        <v>138</v>
      </c>
      <c r="E1" s="274" t="s">
        <v>139</v>
      </c>
      <c r="F1" s="274" t="s">
        <v>140</v>
      </c>
      <c r="G1" t="s">
        <v>141</v>
      </c>
      <c r="AA1" t="s">
        <v>142</v>
      </c>
      <c r="AB1" t="s">
        <v>143</v>
      </c>
      <c r="AC1" t="s">
        <v>144</v>
      </c>
      <c r="AD1" t="s">
        <v>145</v>
      </c>
    </row>
    <row r="2" spans="1:30" hidden="1">
      <c r="A2" s="274" t="s">
        <v>146</v>
      </c>
      <c r="D2" s="274">
        <v>3.8673114531014834</v>
      </c>
      <c r="E2" s="274">
        <v>0.17628013118008612</v>
      </c>
      <c r="F2" s="274">
        <v>3.6910313219213973</v>
      </c>
    </row>
    <row r="3" spans="1:30" hidden="1">
      <c r="A3" s="274" t="s">
        <v>147</v>
      </c>
      <c r="D3" s="274">
        <v>4.0249636345193647</v>
      </c>
      <c r="E3" s="274">
        <v>0.42238396454556026</v>
      </c>
      <c r="F3" s="274">
        <v>3.6025796699738044</v>
      </c>
    </row>
    <row r="4" spans="1:30" hidden="1">
      <c r="A4" s="274" t="s">
        <v>148</v>
      </c>
      <c r="D4" s="274">
        <v>4.0575589706110922</v>
      </c>
      <c r="E4" s="274">
        <v>0.31144767413519059</v>
      </c>
      <c r="F4" s="274">
        <v>3.7461112964759016</v>
      </c>
    </row>
    <row r="5" spans="1:30" hidden="1">
      <c r="A5" s="274" t="s">
        <v>149</v>
      </c>
      <c r="D5" s="274">
        <v>3.9033718320738413</v>
      </c>
      <c r="E5" s="274">
        <v>0.21644151848496485</v>
      </c>
      <c r="F5" s="274">
        <v>3.6869303135888765</v>
      </c>
    </row>
    <row r="6" spans="1:30" hidden="1">
      <c r="A6" s="274" t="s">
        <v>150</v>
      </c>
      <c r="D6" s="274">
        <v>3.9331145549949209</v>
      </c>
      <c r="E6" s="274">
        <v>0.31529829764700645</v>
      </c>
      <c r="F6" s="274">
        <v>3.6178162573479145</v>
      </c>
    </row>
    <row r="7" spans="1:30" hidden="1">
      <c r="A7" s="274" t="s">
        <v>151</v>
      </c>
      <c r="D7" s="274">
        <v>3.8914129400636708</v>
      </c>
      <c r="E7" s="274">
        <v>9.3082279192846951E-2</v>
      </c>
      <c r="F7" s="274">
        <v>3.7983306608708238</v>
      </c>
    </row>
    <row r="8" spans="1:30" hidden="1">
      <c r="A8" s="274" t="s">
        <v>152</v>
      </c>
      <c r="D8" s="274">
        <v>3.8439488783619873</v>
      </c>
      <c r="E8" s="274">
        <v>-0.12371284263477733</v>
      </c>
      <c r="F8" s="274">
        <v>3.9676617209967646</v>
      </c>
    </row>
    <row r="9" spans="1:30" hidden="1">
      <c r="A9" s="274" t="s">
        <v>153</v>
      </c>
      <c r="D9" s="274">
        <v>4.0285017639181229</v>
      </c>
      <c r="E9" s="274">
        <v>0.17634913280053954</v>
      </c>
      <c r="F9" s="274">
        <v>3.8521526311175833</v>
      </c>
    </row>
    <row r="10" spans="1:30" hidden="1">
      <c r="A10" s="274" t="s">
        <v>154</v>
      </c>
      <c r="D10" s="274">
        <v>3.8754195886140672</v>
      </c>
      <c r="E10" s="274">
        <v>0.17363614531282812</v>
      </c>
      <c r="F10" s="274">
        <v>3.7017834433012391</v>
      </c>
    </row>
    <row r="11" spans="1:30" hidden="1">
      <c r="A11" s="274" t="s">
        <v>155</v>
      </c>
      <c r="D11" s="274">
        <v>3.859156212103493</v>
      </c>
      <c r="E11" s="274">
        <v>0.30636427555275425</v>
      </c>
      <c r="F11" s="274">
        <v>3.5527919365507388</v>
      </c>
    </row>
    <row r="12" spans="1:30" hidden="1">
      <c r="A12" s="274" t="s">
        <v>156</v>
      </c>
      <c r="D12" s="274">
        <v>3.7341849065632418</v>
      </c>
      <c r="E12" s="274">
        <v>8.160443993412736E-2</v>
      </c>
      <c r="F12" s="274">
        <v>3.6525804666291144</v>
      </c>
    </row>
    <row r="13" spans="1:30" hidden="1">
      <c r="A13" s="274" t="s">
        <v>157</v>
      </c>
      <c r="D13" s="274">
        <v>3.8962463128836209</v>
      </c>
      <c r="E13" s="274">
        <v>0.37197337297687927</v>
      </c>
      <c r="F13" s="274">
        <v>3.5242729399067416</v>
      </c>
    </row>
    <row r="14" spans="1:30" hidden="1">
      <c r="A14" s="274" t="s">
        <v>158</v>
      </c>
      <c r="D14" s="274">
        <v>3.9614132640084829</v>
      </c>
      <c r="E14" s="274">
        <v>0.25184771229422953</v>
      </c>
      <c r="F14" s="274">
        <v>3.7095655517142534</v>
      </c>
    </row>
    <row r="15" spans="1:30" hidden="1">
      <c r="A15" s="274" t="s">
        <v>159</v>
      </c>
      <c r="D15" s="274">
        <v>4.0206240519734573</v>
      </c>
      <c r="E15" s="274">
        <v>0.31678369410764606</v>
      </c>
      <c r="F15" s="274">
        <v>3.7038403578658112</v>
      </c>
    </row>
    <row r="16" spans="1:30" hidden="1">
      <c r="A16" s="274" t="s">
        <v>160</v>
      </c>
      <c r="D16" s="274">
        <v>3.9869456895184094</v>
      </c>
      <c r="E16" s="274">
        <v>0.43246817683357675</v>
      </c>
      <c r="F16" s="274">
        <v>3.5544775126848327</v>
      </c>
    </row>
    <row r="17" spans="1:6" hidden="1">
      <c r="A17" s="274" t="s">
        <v>161</v>
      </c>
      <c r="D17" s="274">
        <v>3.9861282037970227</v>
      </c>
      <c r="E17" s="274">
        <v>0.47863142564564631</v>
      </c>
      <c r="F17" s="274">
        <v>3.5074967781513764</v>
      </c>
    </row>
    <row r="18" spans="1:6" hidden="1">
      <c r="A18" s="274" t="s">
        <v>162</v>
      </c>
      <c r="D18" s="274">
        <v>3.9698549359549822</v>
      </c>
      <c r="E18" s="274">
        <v>0.48946114548649122</v>
      </c>
      <c r="F18" s="274">
        <v>3.480393790468491</v>
      </c>
    </row>
    <row r="19" spans="1:6" hidden="1">
      <c r="A19" s="274" t="s">
        <v>163</v>
      </c>
      <c r="D19" s="274">
        <v>3.9350598320141872</v>
      </c>
      <c r="E19" s="274">
        <v>0.41185111456420476</v>
      </c>
      <c r="F19" s="274">
        <v>3.5232087174499824</v>
      </c>
    </row>
    <row r="20" spans="1:6" hidden="1">
      <c r="A20" s="274" t="s">
        <v>164</v>
      </c>
      <c r="D20" s="274">
        <v>3.884833328532765</v>
      </c>
      <c r="E20" s="274">
        <v>0.40602292982012189</v>
      </c>
      <c r="F20" s="274">
        <v>3.4788103987126431</v>
      </c>
    </row>
    <row r="21" spans="1:6" hidden="1">
      <c r="A21" s="274" t="s">
        <v>165</v>
      </c>
      <c r="D21" s="274">
        <v>3.8605410470428372</v>
      </c>
      <c r="E21" s="274">
        <v>0.22487666162413822</v>
      </c>
      <c r="F21" s="274">
        <v>3.635664385418699</v>
      </c>
    </row>
    <row r="22" spans="1:6" hidden="1">
      <c r="A22" s="274" t="s">
        <v>166</v>
      </c>
      <c r="D22" s="274">
        <v>3.9526740944358627</v>
      </c>
      <c r="E22" s="274">
        <v>0.40402143696870674</v>
      </c>
      <c r="F22" s="274">
        <v>3.548652657467156</v>
      </c>
    </row>
    <row r="23" spans="1:6" hidden="1">
      <c r="A23" s="274" t="s">
        <v>167</v>
      </c>
      <c r="D23" s="274">
        <v>3.9886200698294125</v>
      </c>
      <c r="E23" s="274">
        <v>0.41413207736633462</v>
      </c>
      <c r="F23" s="274">
        <v>3.5744879924630779</v>
      </c>
    </row>
    <row r="24" spans="1:6" hidden="1">
      <c r="A24" s="274" t="s">
        <v>168</v>
      </c>
      <c r="D24" s="274">
        <v>3.9320070767141329</v>
      </c>
      <c r="E24" s="274">
        <v>0.29884488252856345</v>
      </c>
      <c r="F24" s="274">
        <v>3.6331621941855694</v>
      </c>
    </row>
    <row r="25" spans="1:6" hidden="1">
      <c r="A25" s="274" t="s">
        <v>169</v>
      </c>
      <c r="D25" s="274">
        <v>3.9421802284278549</v>
      </c>
      <c r="E25" s="274">
        <v>0.2435290416582192</v>
      </c>
      <c r="F25" s="274">
        <v>3.6986511867696357</v>
      </c>
    </row>
    <row r="26" spans="1:6" hidden="1">
      <c r="A26" s="274" t="s">
        <v>170</v>
      </c>
      <c r="D26" s="274">
        <v>3.9895525654578745</v>
      </c>
      <c r="E26" s="274">
        <v>0.27571837623174966</v>
      </c>
      <c r="F26" s="274">
        <v>3.7138341892261248</v>
      </c>
    </row>
    <row r="27" spans="1:6" hidden="1">
      <c r="A27" s="274" t="s">
        <v>171</v>
      </c>
      <c r="D27" s="274">
        <v>3.9461935903448495</v>
      </c>
      <c r="E27" s="274">
        <v>7.9991603323342098E-2</v>
      </c>
      <c r="F27" s="274">
        <v>3.8662019870215074</v>
      </c>
    </row>
    <row r="28" spans="1:6" hidden="1">
      <c r="A28" s="274" t="s">
        <v>172</v>
      </c>
      <c r="D28" s="274">
        <v>4.0258801191042766</v>
      </c>
      <c r="E28" s="274">
        <v>0.16778793664707203</v>
      </c>
      <c r="F28" s="274">
        <v>3.8580921824572045</v>
      </c>
    </row>
    <row r="29" spans="1:6" hidden="1">
      <c r="A29" s="274" t="s">
        <v>173</v>
      </c>
      <c r="D29" s="274">
        <v>4.0518744298792919</v>
      </c>
      <c r="E29" s="274">
        <v>0.18592447018337754</v>
      </c>
      <c r="F29" s="274">
        <v>3.8659499596959144</v>
      </c>
    </row>
    <row r="30" spans="1:6" hidden="1">
      <c r="A30" s="274" t="s">
        <v>174</v>
      </c>
      <c r="D30" s="274">
        <v>4.1168916816343142</v>
      </c>
      <c r="E30" s="274">
        <v>0.2462737189995563</v>
      </c>
      <c r="F30" s="274">
        <v>3.8706179626347579</v>
      </c>
    </row>
    <row r="31" spans="1:6" hidden="1">
      <c r="A31" s="274" t="s">
        <v>175</v>
      </c>
      <c r="D31" s="274">
        <v>4.0215469712696326</v>
      </c>
      <c r="E31" s="274">
        <v>2.2958786428683986E-2</v>
      </c>
      <c r="F31" s="274">
        <v>3.9985881848409486</v>
      </c>
    </row>
    <row r="32" spans="1:6" hidden="1">
      <c r="A32" s="274" t="s">
        <v>176</v>
      </c>
      <c r="D32" s="274">
        <v>4.075690475218825</v>
      </c>
      <c r="E32" s="274">
        <v>3.9707668376939509E-2</v>
      </c>
      <c r="F32" s="274">
        <v>4.0359828068418855</v>
      </c>
    </row>
    <row r="33" spans="1:6" hidden="1">
      <c r="A33" s="274" t="s">
        <v>177</v>
      </c>
      <c r="D33" s="274">
        <v>4.0986025127109924</v>
      </c>
      <c r="E33" s="274">
        <v>0.10827661307353464</v>
      </c>
      <c r="F33" s="274">
        <v>3.9903258996374578</v>
      </c>
    </row>
    <row r="34" spans="1:6" hidden="1">
      <c r="A34" s="274" t="s">
        <v>178</v>
      </c>
      <c r="D34" s="274">
        <v>4.1421415692196311</v>
      </c>
      <c r="E34" s="274">
        <v>0.12839946585196316</v>
      </c>
      <c r="F34" s="274">
        <v>4.0137421033676679</v>
      </c>
    </row>
    <row r="35" spans="1:6" hidden="1">
      <c r="A35" s="274" t="s">
        <v>179</v>
      </c>
      <c r="D35" s="274">
        <v>4.2210465939710424</v>
      </c>
      <c r="E35" s="274">
        <v>0.19451750866227435</v>
      </c>
      <c r="F35" s="274">
        <v>4.0265290853087681</v>
      </c>
    </row>
    <row r="36" spans="1:6" hidden="1">
      <c r="A36" s="274" t="s">
        <v>180</v>
      </c>
      <c r="D36" s="274">
        <v>4.1890580386411136</v>
      </c>
      <c r="E36" s="274">
        <v>0.17026395749910783</v>
      </c>
      <c r="F36" s="274">
        <v>4.0187940811420058</v>
      </c>
    </row>
    <row r="37" spans="1:6" hidden="1">
      <c r="A37" s="274" t="s">
        <v>181</v>
      </c>
      <c r="D37" s="274">
        <v>4.1207751075396377</v>
      </c>
      <c r="E37" s="274">
        <v>0.12024568907148048</v>
      </c>
      <c r="F37" s="274">
        <v>4.0005294184681572</v>
      </c>
    </row>
    <row r="38" spans="1:6" hidden="1">
      <c r="A38" s="274" t="s">
        <v>182</v>
      </c>
      <c r="D38" s="274">
        <v>4.0772879888564901</v>
      </c>
      <c r="E38" s="274">
        <v>0.11231118502934967</v>
      </c>
      <c r="F38" s="274">
        <v>3.9649768038271405</v>
      </c>
    </row>
    <row r="39" spans="1:6" hidden="1">
      <c r="A39" s="274" t="s">
        <v>183</v>
      </c>
      <c r="D39" s="274">
        <v>4.2141633703484009</v>
      </c>
      <c r="E39" s="274">
        <v>0.37578184502523637</v>
      </c>
      <c r="F39" s="274">
        <v>3.8383815253231646</v>
      </c>
    </row>
    <row r="40" spans="1:6" hidden="1">
      <c r="A40" s="274" t="s">
        <v>184</v>
      </c>
      <c r="D40" s="274">
        <v>4.1944743012603558</v>
      </c>
      <c r="E40" s="274">
        <v>0.26885709605754959</v>
      </c>
      <c r="F40" s="274">
        <v>3.9256172052028062</v>
      </c>
    </row>
    <row r="41" spans="1:6" hidden="1">
      <c r="A41" s="274" t="s">
        <v>185</v>
      </c>
      <c r="D41" s="274">
        <v>4.1073745044163665</v>
      </c>
      <c r="E41" s="274">
        <v>9.9603374792114785E-2</v>
      </c>
      <c r="F41" s="274">
        <v>4.0077711296242517</v>
      </c>
    </row>
    <row r="42" spans="1:6" hidden="1">
      <c r="A42" s="274" t="s">
        <v>186</v>
      </c>
      <c r="D42" s="274">
        <v>4.1071679692976799</v>
      </c>
      <c r="E42" s="274">
        <v>9.2748184460337946E-2</v>
      </c>
      <c r="F42" s="274">
        <v>4.014419784837342</v>
      </c>
    </row>
    <row r="43" spans="1:6" hidden="1">
      <c r="A43" s="274" t="s">
        <v>187</v>
      </c>
      <c r="D43" s="274">
        <v>4.1185836151765196</v>
      </c>
      <c r="E43" s="274">
        <v>-4.2459622574971156E-2</v>
      </c>
      <c r="F43" s="274">
        <v>4.1610432377514908</v>
      </c>
    </row>
    <row r="44" spans="1:6" hidden="1">
      <c r="A44" s="274" t="s">
        <v>188</v>
      </c>
      <c r="D44" s="274">
        <v>4.1271038548098362</v>
      </c>
      <c r="E44" s="274">
        <v>1.6210776412900252E-2</v>
      </c>
      <c r="F44" s="274">
        <v>4.110893078396936</v>
      </c>
    </row>
    <row r="45" spans="1:6" hidden="1">
      <c r="A45" s="274" t="s">
        <v>189</v>
      </c>
      <c r="D45" s="274">
        <v>4.2331968663648096</v>
      </c>
      <c r="E45" s="274">
        <v>0.29858144440013268</v>
      </c>
      <c r="F45" s="274">
        <v>3.934615421964677</v>
      </c>
    </row>
    <row r="46" spans="1:6" hidden="1">
      <c r="A46" s="274" t="s">
        <v>190</v>
      </c>
      <c r="D46" s="274">
        <v>4.2279095286969337</v>
      </c>
      <c r="E46" s="274">
        <v>0.20025032038842205</v>
      </c>
      <c r="F46" s="274">
        <v>4.0276592083085117</v>
      </c>
    </row>
    <row r="47" spans="1:6" hidden="1">
      <c r="A47" s="274" t="s">
        <v>191</v>
      </c>
      <c r="D47" s="274">
        <v>4.176898021552323</v>
      </c>
      <c r="E47" s="274">
        <v>7.9061826895220122E-2</v>
      </c>
      <c r="F47" s="274">
        <v>4.0978361946571029</v>
      </c>
    </row>
    <row r="48" spans="1:6" hidden="1">
      <c r="A48" s="274" t="s">
        <v>192</v>
      </c>
      <c r="D48" s="274">
        <v>4.1415897964417114</v>
      </c>
      <c r="E48" s="274">
        <v>3.3542206292278109E-2</v>
      </c>
      <c r="F48" s="274">
        <v>4.1080475901494333</v>
      </c>
    </row>
    <row r="49" spans="1:6" hidden="1">
      <c r="A49" s="274" t="s">
        <v>193</v>
      </c>
      <c r="D49" s="274">
        <v>4.1445609788188706</v>
      </c>
      <c r="E49" s="274">
        <v>9.1300643308125373E-3</v>
      </c>
      <c r="F49" s="274">
        <v>4.1354309144880581</v>
      </c>
    </row>
    <row r="50" spans="1:6" hidden="1">
      <c r="A50" s="274" t="s">
        <v>194</v>
      </c>
      <c r="D50" s="274">
        <v>4.1513381640552511</v>
      </c>
      <c r="E50" s="274">
        <v>6.9223972556670788E-2</v>
      </c>
      <c r="F50" s="274">
        <v>4.0821141914985803</v>
      </c>
    </row>
    <row r="51" spans="1:6" hidden="1">
      <c r="A51" s="274" t="s">
        <v>195</v>
      </c>
      <c r="D51" s="274">
        <v>4.1761804802415874</v>
      </c>
      <c r="E51" s="274">
        <v>7.2895909976147699E-2</v>
      </c>
      <c r="F51" s="274">
        <v>4.1032845702654397</v>
      </c>
    </row>
    <row r="52" spans="1:6" hidden="1">
      <c r="A52" s="274" t="s">
        <v>196</v>
      </c>
      <c r="D52" s="274">
        <v>4.2101158168212649</v>
      </c>
      <c r="E52" s="274">
        <v>3.2832941233039037E-2</v>
      </c>
      <c r="F52" s="274">
        <v>4.1772828755882259</v>
      </c>
    </row>
    <row r="53" spans="1:6" hidden="1">
      <c r="A53" s="274" t="s">
        <v>197</v>
      </c>
      <c r="D53" s="274">
        <v>4.3752569310363247</v>
      </c>
      <c r="E53" s="274">
        <v>0.22111701329716293</v>
      </c>
      <c r="F53" s="274">
        <v>4.1541399177391618</v>
      </c>
    </row>
    <row r="54" spans="1:6" hidden="1">
      <c r="A54" s="274" t="s">
        <v>198</v>
      </c>
      <c r="D54" s="274">
        <v>4.3842046441482303</v>
      </c>
      <c r="E54" s="274">
        <v>0.12476713425212438</v>
      </c>
      <c r="F54" s="274">
        <v>4.2594375098961059</v>
      </c>
    </row>
    <row r="55" spans="1:6" hidden="1">
      <c r="A55" s="274" t="s">
        <v>199</v>
      </c>
      <c r="D55" s="274">
        <v>4.4337726876576031</v>
      </c>
      <c r="E55" s="274">
        <v>9.3503828924024646E-2</v>
      </c>
      <c r="F55" s="274">
        <v>4.3402688587335785</v>
      </c>
    </row>
    <row r="56" spans="1:6" hidden="1">
      <c r="A56" s="274" t="s">
        <v>200</v>
      </c>
      <c r="D56" s="274">
        <v>4.7726568399694775</v>
      </c>
      <c r="E56" s="274">
        <v>0.21864258937052217</v>
      </c>
      <c r="F56" s="274">
        <v>4.5540142505989554</v>
      </c>
    </row>
    <row r="57" spans="1:6" hidden="1">
      <c r="A57" s="274" t="s">
        <v>201</v>
      </c>
      <c r="D57" s="274">
        <v>4.8422931957724717</v>
      </c>
      <c r="E57" s="274">
        <v>0.30132509980228139</v>
      </c>
      <c r="F57" s="274">
        <v>4.5409680959701904</v>
      </c>
    </row>
    <row r="58" spans="1:6" hidden="1">
      <c r="A58" s="274" t="s">
        <v>202</v>
      </c>
      <c r="D58" s="274">
        <v>5.0579004897431918</v>
      </c>
      <c r="E58" s="274">
        <v>0.48343076376443239</v>
      </c>
      <c r="F58" s="274">
        <v>4.5744697259787594</v>
      </c>
    </row>
    <row r="59" spans="1:6" hidden="1">
      <c r="A59" s="274" t="s">
        <v>203</v>
      </c>
      <c r="D59" s="274">
        <v>4.7973244099756043</v>
      </c>
      <c r="E59" s="274">
        <v>0.31583041535936918</v>
      </c>
      <c r="F59" s="274">
        <v>4.4814939946162351</v>
      </c>
    </row>
    <row r="60" spans="1:6" hidden="1">
      <c r="A60" s="274" t="s">
        <v>204</v>
      </c>
      <c r="D60" s="274">
        <v>4.8269459077884038</v>
      </c>
      <c r="E60" s="274">
        <v>0.29496694913175858</v>
      </c>
      <c r="F60" s="274">
        <v>4.5319789586566452</v>
      </c>
    </row>
    <row r="61" spans="1:6" hidden="1">
      <c r="A61" s="274" t="s">
        <v>205</v>
      </c>
      <c r="D61" s="274">
        <v>4.8853596834744391</v>
      </c>
      <c r="E61" s="274">
        <v>0.24136616834514513</v>
      </c>
      <c r="F61" s="274">
        <v>4.6439935151292939</v>
      </c>
    </row>
    <row r="62" spans="1:6" hidden="1">
      <c r="A62" s="274" t="s">
        <v>206</v>
      </c>
      <c r="D62" s="274">
        <v>5.0487562418752123</v>
      </c>
      <c r="E62" s="274">
        <v>0.40133503924243197</v>
      </c>
      <c r="F62" s="274">
        <v>4.6474212026327804</v>
      </c>
    </row>
    <row r="63" spans="1:6" hidden="1">
      <c r="A63" s="274" t="s">
        <v>207</v>
      </c>
      <c r="D63" s="274">
        <v>5.2152070713077476</v>
      </c>
      <c r="E63" s="274">
        <v>0.48552007044133827</v>
      </c>
      <c r="F63" s="274">
        <v>4.7296870008664094</v>
      </c>
    </row>
    <row r="64" spans="1:6" hidden="1">
      <c r="A64" s="274" t="s">
        <v>208</v>
      </c>
      <c r="D64" s="274">
        <v>5.6474136514907309</v>
      </c>
      <c r="E64" s="274">
        <v>0.66862859657590334</v>
      </c>
      <c r="F64" s="274">
        <v>4.9787850549148276</v>
      </c>
    </row>
    <row r="65" spans="1:6" hidden="1">
      <c r="A65" s="274" t="s">
        <v>209</v>
      </c>
      <c r="D65" s="274">
        <v>5.2848935711475713</v>
      </c>
      <c r="E65" s="274">
        <v>0.42827481210057261</v>
      </c>
      <c r="F65" s="274">
        <v>4.8566187590469987</v>
      </c>
    </row>
    <row r="66" spans="1:6" hidden="1">
      <c r="A66" s="274" t="s">
        <v>210</v>
      </c>
      <c r="D66" s="274">
        <v>5.1470312809382843</v>
      </c>
      <c r="E66" s="274">
        <v>0.33063041204156729</v>
      </c>
      <c r="F66" s="274">
        <v>4.816400868896717</v>
      </c>
    </row>
    <row r="67" spans="1:6" hidden="1">
      <c r="A67" s="274" t="s">
        <v>211</v>
      </c>
      <c r="D67" s="274">
        <v>5.2326498867828812</v>
      </c>
      <c r="E67" s="274">
        <v>0.40065396101413242</v>
      </c>
      <c r="F67" s="274">
        <v>4.8319959257687488</v>
      </c>
    </row>
    <row r="68" spans="1:6" hidden="1">
      <c r="A68" s="274" t="s">
        <v>212</v>
      </c>
      <c r="D68" s="274">
        <v>4.7227265491844967</v>
      </c>
      <c r="E68" s="274">
        <v>0.15678619931993509</v>
      </c>
      <c r="F68" s="274">
        <v>4.5659403498645617</v>
      </c>
    </row>
    <row r="69" spans="1:6" hidden="1">
      <c r="A69" s="274" t="s">
        <v>213</v>
      </c>
      <c r="D69" s="274">
        <v>4.5942672297558378</v>
      </c>
      <c r="E69" s="274">
        <v>0.1694212247619209</v>
      </c>
      <c r="F69" s="274">
        <v>4.4248460049939169</v>
      </c>
    </row>
    <row r="70" spans="1:6" hidden="1">
      <c r="A70" s="274" t="s">
        <v>214</v>
      </c>
      <c r="D70" s="274">
        <v>4.7194898924282267</v>
      </c>
      <c r="E70" s="274">
        <v>0.2715034744377931</v>
      </c>
      <c r="F70" s="274">
        <v>4.4479864179904336</v>
      </c>
    </row>
    <row r="71" spans="1:6" hidden="1">
      <c r="A71" s="274" t="s">
        <v>215</v>
      </c>
      <c r="D71" s="274">
        <v>4.4112404108455143</v>
      </c>
      <c r="E71" s="274">
        <v>0.18340800125873802</v>
      </c>
      <c r="F71" s="274">
        <v>4.2278324095867763</v>
      </c>
    </row>
    <row r="72" spans="1:6" hidden="1">
      <c r="A72" s="274" t="s">
        <v>216</v>
      </c>
      <c r="D72" s="274">
        <v>4.753066613629902</v>
      </c>
      <c r="E72" s="274">
        <v>0.51888959491691278</v>
      </c>
      <c r="F72" s="274">
        <v>4.2341770187129892</v>
      </c>
    </row>
    <row r="73" spans="1:6" hidden="1">
      <c r="A73" s="274" t="s">
        <v>217</v>
      </c>
      <c r="D73" s="274">
        <v>4.7572053391111417</v>
      </c>
      <c r="E73" s="274">
        <v>0.50792127296370637</v>
      </c>
      <c r="F73" s="274">
        <v>4.2492840661474354</v>
      </c>
    </row>
    <row r="74" spans="1:6" hidden="1">
      <c r="A74" s="274" t="s">
        <v>218</v>
      </c>
      <c r="D74" s="274">
        <v>5.229758364615817</v>
      </c>
      <c r="E74" s="274">
        <v>0.68560367787861232</v>
      </c>
      <c r="F74" s="274">
        <v>4.5441546867372047</v>
      </c>
    </row>
    <row r="75" spans="1:6" hidden="1">
      <c r="A75" s="274" t="s">
        <v>219</v>
      </c>
      <c r="D75" s="274">
        <v>5.0193066919372704</v>
      </c>
      <c r="E75" s="274">
        <v>0.41927485403068765</v>
      </c>
      <c r="F75" s="274">
        <v>4.6000318379065828</v>
      </c>
    </row>
    <row r="76" spans="1:6" hidden="1">
      <c r="A76" s="274" t="s">
        <v>220</v>
      </c>
      <c r="D76" s="274">
        <v>5.2822340302231874</v>
      </c>
      <c r="E76" s="274">
        <v>0.61284081495090614</v>
      </c>
      <c r="F76" s="274">
        <v>4.6693932152722812</v>
      </c>
    </row>
    <row r="77" spans="1:6" hidden="1">
      <c r="A77" s="274" t="s">
        <v>221</v>
      </c>
      <c r="D77" s="274">
        <v>5.2892165992048454</v>
      </c>
      <c r="E77" s="274">
        <v>0.55833280837836341</v>
      </c>
      <c r="F77" s="274">
        <v>4.730883790826482</v>
      </c>
    </row>
    <row r="78" spans="1:6" hidden="1">
      <c r="A78" s="274" t="s">
        <v>222</v>
      </c>
      <c r="D78" s="274">
        <v>5.6419510024893782</v>
      </c>
      <c r="E78" s="274">
        <v>0.81113920274942952</v>
      </c>
      <c r="F78" s="274">
        <v>4.8308117997399487</v>
      </c>
    </row>
    <row r="79" spans="1:6" hidden="1">
      <c r="A79" s="274" t="s">
        <v>223</v>
      </c>
      <c r="D79" s="274">
        <v>5.7062525372500632</v>
      </c>
      <c r="E79" s="274">
        <v>0.75067292252075735</v>
      </c>
      <c r="F79" s="274">
        <v>4.9555796147293059</v>
      </c>
    </row>
    <row r="80" spans="1:6" hidden="1">
      <c r="A80" s="274" t="s">
        <v>224</v>
      </c>
      <c r="D80" s="274">
        <v>5.7332842455990791</v>
      </c>
      <c r="E80" s="274">
        <v>0.73485683893274878</v>
      </c>
      <c r="F80" s="274">
        <v>4.9984274066663303</v>
      </c>
    </row>
    <row r="81" spans="1:6" hidden="1">
      <c r="A81" s="274" t="s">
        <v>225</v>
      </c>
      <c r="D81" s="274">
        <v>5.5211324989099406</v>
      </c>
      <c r="E81" s="274">
        <v>0.73943694915061631</v>
      </c>
      <c r="F81" s="274">
        <v>4.7816955497593243</v>
      </c>
    </row>
    <row r="82" spans="1:6" hidden="1">
      <c r="A82" s="274" t="s">
        <v>226</v>
      </c>
      <c r="D82" s="274">
        <v>5.5752263645283415</v>
      </c>
      <c r="E82" s="274">
        <v>0.73884131367978334</v>
      </c>
      <c r="F82" s="274">
        <v>4.8363850508485582</v>
      </c>
    </row>
    <row r="83" spans="1:6" hidden="1">
      <c r="A83" s="274" t="s">
        <v>227</v>
      </c>
      <c r="D83" s="274">
        <v>5.7382067869171198</v>
      </c>
      <c r="E83" s="274">
        <v>0.87279580528058442</v>
      </c>
      <c r="F83" s="274">
        <v>4.8654109816365354</v>
      </c>
    </row>
    <row r="84" spans="1:6" hidden="1">
      <c r="A84" s="274" t="s">
        <v>228</v>
      </c>
      <c r="D84" s="274">
        <v>5.8523537647813724</v>
      </c>
      <c r="E84" s="274">
        <v>0.81071929996667258</v>
      </c>
      <c r="F84" s="274">
        <v>5.0416344648146998</v>
      </c>
    </row>
    <row r="85" spans="1:6" hidden="1">
      <c r="A85" s="274" t="s">
        <v>229</v>
      </c>
      <c r="D85" s="274">
        <v>5.7938951576240969</v>
      </c>
      <c r="E85" s="274">
        <v>0.72019285718958326</v>
      </c>
      <c r="F85" s="274">
        <v>5.0737023004345136</v>
      </c>
    </row>
    <row r="86" spans="1:6" hidden="1">
      <c r="A86" s="274" t="s">
        <v>230</v>
      </c>
      <c r="D86" s="274">
        <v>5.9608833793686538</v>
      </c>
      <c r="E86" s="274">
        <v>1.3155769579731205</v>
      </c>
      <c r="F86" s="274">
        <v>4.6453064213955333</v>
      </c>
    </row>
    <row r="87" spans="1:6" hidden="1">
      <c r="A87" s="274" t="s">
        <v>231</v>
      </c>
      <c r="D87" s="274">
        <v>5.8890532560961111</v>
      </c>
      <c r="E87" s="274">
        <v>1.6311887342134765</v>
      </c>
      <c r="F87" s="274">
        <v>4.2578645218826345</v>
      </c>
    </row>
    <row r="88" spans="1:6" hidden="1">
      <c r="A88" s="274" t="s">
        <v>232</v>
      </c>
      <c r="D88" s="274">
        <v>5.4806751020797728</v>
      </c>
      <c r="E88" s="274">
        <v>0.72258101780906347</v>
      </c>
      <c r="F88" s="274">
        <v>4.7580940842707093</v>
      </c>
    </row>
    <row r="89" spans="1:6" hidden="1">
      <c r="A89" s="274" t="s">
        <v>233</v>
      </c>
      <c r="D89" s="274">
        <v>5.492437282417316</v>
      </c>
      <c r="E89" s="274">
        <v>0.71936496695322827</v>
      </c>
      <c r="F89" s="274">
        <v>4.7730723154640877</v>
      </c>
    </row>
    <row r="90" spans="1:6" hidden="1">
      <c r="A90" s="274" t="s">
        <v>234</v>
      </c>
      <c r="D90" s="274">
        <v>5.6260035034974987</v>
      </c>
      <c r="E90" s="274">
        <v>0.80169916453489432</v>
      </c>
      <c r="F90" s="274">
        <v>4.8243043389626044</v>
      </c>
    </row>
    <row r="91" spans="1:6" hidden="1">
      <c r="A91" s="274" t="s">
        <v>235</v>
      </c>
      <c r="D91" s="274">
        <v>5.6820339967215698</v>
      </c>
      <c r="E91" s="274">
        <v>0.71262166934778026</v>
      </c>
      <c r="F91" s="274">
        <v>4.9694123273737896</v>
      </c>
    </row>
    <row r="92" spans="1:6" hidden="1">
      <c r="A92" s="274" t="s">
        <v>236</v>
      </c>
      <c r="D92" s="274">
        <v>6.1641437116521018</v>
      </c>
      <c r="E92" s="274">
        <v>0.84579481094336995</v>
      </c>
      <c r="F92" s="274">
        <v>5.3183489007087319</v>
      </c>
    </row>
    <row r="93" spans="1:6" hidden="1">
      <c r="A93" s="274" t="s">
        <v>237</v>
      </c>
      <c r="D93" s="274">
        <v>6.0944935294812783</v>
      </c>
      <c r="E93" s="274">
        <v>0.85576512706205587</v>
      </c>
      <c r="F93" s="274">
        <v>5.2387284024192224</v>
      </c>
    </row>
    <row r="94" spans="1:6" hidden="1">
      <c r="A94" s="274" t="s">
        <v>238</v>
      </c>
      <c r="D94" s="274">
        <v>6.1091752094404566</v>
      </c>
      <c r="E94" s="274">
        <v>0.63825380491751904</v>
      </c>
      <c r="F94" s="274">
        <v>5.4709214045229375</v>
      </c>
    </row>
    <row r="95" spans="1:6" hidden="1">
      <c r="A95" s="274" t="s">
        <v>239</v>
      </c>
      <c r="D95" s="274">
        <v>6.2910453382670566</v>
      </c>
      <c r="E95" s="274">
        <v>1.1207899979077522</v>
      </c>
      <c r="F95" s="274">
        <v>5.1702553403593043</v>
      </c>
    </row>
    <row r="96" spans="1:6" hidden="1">
      <c r="A96" s="274" t="s">
        <v>240</v>
      </c>
      <c r="D96" s="274">
        <v>6.1623844526930789</v>
      </c>
      <c r="E96" s="274">
        <v>0.94660291266041874</v>
      </c>
      <c r="F96" s="274">
        <v>5.2157815400326601</v>
      </c>
    </row>
    <row r="97" spans="1:6" hidden="1">
      <c r="A97" s="274" t="s">
        <v>241</v>
      </c>
      <c r="D97" s="274">
        <v>6.4220051402299356</v>
      </c>
      <c r="E97" s="274">
        <v>1.016144821172448</v>
      </c>
      <c r="F97" s="274">
        <v>5.4058603190574877</v>
      </c>
    </row>
    <row r="98" spans="1:6" hidden="1">
      <c r="A98" s="274" t="s">
        <v>242</v>
      </c>
      <c r="D98" s="274">
        <v>6.5733060616480703</v>
      </c>
      <c r="E98" s="274">
        <v>0.79728429751667207</v>
      </c>
      <c r="F98" s="274">
        <v>5.7760217641313982</v>
      </c>
    </row>
    <row r="99" spans="1:6" hidden="1">
      <c r="A99" s="274" t="s">
        <v>243</v>
      </c>
      <c r="D99" s="274">
        <v>6.3205983500083027</v>
      </c>
      <c r="E99" s="274">
        <v>0.2909647937376727</v>
      </c>
      <c r="F99" s="274">
        <v>6.02963355627063</v>
      </c>
    </row>
    <row r="100" spans="1:6" hidden="1">
      <c r="A100" s="274" t="s">
        <v>244</v>
      </c>
      <c r="D100" s="274">
        <v>6.6423141740193188</v>
      </c>
      <c r="E100" s="274">
        <v>0.64033486255977135</v>
      </c>
      <c r="F100" s="274">
        <v>6.0019793114595474</v>
      </c>
    </row>
    <row r="101" spans="1:6" hidden="1">
      <c r="A101" s="274" t="s">
        <v>245</v>
      </c>
      <c r="D101" s="274">
        <v>7.315627366427317</v>
      </c>
      <c r="E101" s="274">
        <v>0.84906923751132268</v>
      </c>
      <c r="F101" s="274">
        <v>6.4665581289159944</v>
      </c>
    </row>
    <row r="102" spans="1:6" hidden="1">
      <c r="A102" s="274" t="s">
        <v>246</v>
      </c>
      <c r="D102" s="274">
        <v>6.5163972370337895</v>
      </c>
      <c r="E102" s="274">
        <v>0.17105349654436797</v>
      </c>
      <c r="F102" s="274">
        <v>6.3453437404894215</v>
      </c>
    </row>
    <row r="103" spans="1:6" hidden="1">
      <c r="A103" s="274" t="s">
        <v>247</v>
      </c>
      <c r="D103" s="274">
        <v>7.1046945418886542</v>
      </c>
      <c r="E103" s="274">
        <v>0.95916307211715957</v>
      </c>
      <c r="F103" s="274">
        <v>6.1455314697714947</v>
      </c>
    </row>
    <row r="104" spans="1:6" hidden="1">
      <c r="A104" s="274" t="s">
        <v>248</v>
      </c>
      <c r="D104" s="274">
        <v>7.0733768069459488</v>
      </c>
      <c r="E104" s="274">
        <v>0.16105438787511783</v>
      </c>
      <c r="F104" s="274">
        <v>6.912322419070831</v>
      </c>
    </row>
    <row r="105" spans="1:6" hidden="1">
      <c r="A105" s="274" t="s">
        <v>249</v>
      </c>
      <c r="D105" s="274">
        <v>7.6097207548909367</v>
      </c>
      <c r="E105" s="274">
        <v>0.99950271080555098</v>
      </c>
      <c r="F105" s="274">
        <v>6.6102180440853857</v>
      </c>
    </row>
    <row r="106" spans="1:6" hidden="1">
      <c r="A106" s="274" t="s">
        <v>250</v>
      </c>
      <c r="D106" s="274">
        <v>6.6876113992862036</v>
      </c>
      <c r="E106" s="274">
        <v>0.47875201888093333</v>
      </c>
      <c r="F106" s="274">
        <v>6.2088593804052703</v>
      </c>
    </row>
    <row r="107" spans="1:6" hidden="1">
      <c r="A107" s="274" t="s">
        <v>251</v>
      </c>
      <c r="D107" s="274">
        <v>6.9721259898799959</v>
      </c>
      <c r="E107" s="274">
        <v>1.1555243462510996</v>
      </c>
      <c r="F107" s="274">
        <v>5.8166016436288963</v>
      </c>
    </row>
    <row r="108" spans="1:6" hidden="1">
      <c r="A108" s="274" t="s">
        <v>252</v>
      </c>
      <c r="D108" s="274">
        <v>7.7368280656805659</v>
      </c>
      <c r="E108" s="274">
        <v>1.6265900288916653</v>
      </c>
      <c r="F108" s="274">
        <v>6.1102380367889007</v>
      </c>
    </row>
    <row r="109" spans="1:6" hidden="1">
      <c r="A109" s="274" t="s">
        <v>253</v>
      </c>
      <c r="D109" s="274">
        <v>7.4786208257909497</v>
      </c>
      <c r="E109" s="274">
        <v>1.3373200287925018</v>
      </c>
      <c r="F109" s="274">
        <v>6.1413007969984479</v>
      </c>
    </row>
    <row r="110" spans="1:6" hidden="1">
      <c r="A110" s="274" t="s">
        <v>254</v>
      </c>
      <c r="D110" s="274">
        <v>7.5544925148760189</v>
      </c>
      <c r="E110" s="274">
        <v>1.5555920100635019</v>
      </c>
      <c r="F110" s="274">
        <v>5.998900504812517</v>
      </c>
    </row>
    <row r="111" spans="1:6" hidden="1">
      <c r="A111" s="274" t="s">
        <v>255</v>
      </c>
      <c r="D111" s="274">
        <v>7.4026777876886429</v>
      </c>
      <c r="E111" s="274">
        <v>1.5475846734516923</v>
      </c>
      <c r="F111" s="274">
        <v>5.8550931142369507</v>
      </c>
    </row>
    <row r="112" spans="1:6" hidden="1">
      <c r="A112" s="274" t="s">
        <v>256</v>
      </c>
      <c r="D112" s="274">
        <v>7.3918520637030145</v>
      </c>
      <c r="E112" s="274">
        <v>1.6439881963231491</v>
      </c>
      <c r="F112" s="274">
        <v>5.7478638673798654</v>
      </c>
    </row>
    <row r="113" spans="1:6" hidden="1">
      <c r="A113" s="274" t="s">
        <v>257</v>
      </c>
      <c r="D113" s="274">
        <v>7.2386986208086261</v>
      </c>
      <c r="E113" s="274">
        <v>1.7314139097495449</v>
      </c>
      <c r="F113" s="274">
        <v>5.5072847110590812</v>
      </c>
    </row>
    <row r="114" spans="1:6" hidden="1">
      <c r="A114" s="274" t="s">
        <v>258</v>
      </c>
      <c r="D114" s="274">
        <v>7.0409160736044791</v>
      </c>
      <c r="E114" s="274">
        <v>1.6425046304446065</v>
      </c>
      <c r="F114" s="274">
        <v>5.3984114431598726</v>
      </c>
    </row>
    <row r="115" spans="1:6" hidden="1">
      <c r="A115" s="274" t="s">
        <v>259</v>
      </c>
      <c r="D115" s="274">
        <v>6.5802885171109233</v>
      </c>
      <c r="E115" s="274">
        <v>2.0159689686969129</v>
      </c>
      <c r="F115" s="274">
        <v>4.5643195484140104</v>
      </c>
    </row>
    <row r="116" spans="1:6" hidden="1">
      <c r="A116" s="274" t="s">
        <v>260</v>
      </c>
      <c r="D116" s="274">
        <v>6.2246788637882897</v>
      </c>
      <c r="E116" s="274">
        <v>1.446894396854459</v>
      </c>
      <c r="F116" s="274">
        <v>4.7777844669338307</v>
      </c>
    </row>
    <row r="117" spans="1:6" hidden="1">
      <c r="A117" s="274" t="s">
        <v>261</v>
      </c>
      <c r="D117" s="274">
        <v>6.4669003716499063</v>
      </c>
      <c r="E117" s="274">
        <v>2.2357255385531216</v>
      </c>
      <c r="F117" s="274">
        <v>4.2311748330967847</v>
      </c>
    </row>
    <row r="118" spans="1:6" hidden="1">
      <c r="A118" s="274" t="s">
        <v>262</v>
      </c>
      <c r="D118" s="274">
        <v>6.1582436207766467</v>
      </c>
      <c r="E118" s="274">
        <v>2.1882091568019071</v>
      </c>
      <c r="F118" s="274">
        <v>3.9700344639747396</v>
      </c>
    </row>
    <row r="119" spans="1:6" hidden="1">
      <c r="A119" s="274" t="s">
        <v>263</v>
      </c>
      <c r="D119" s="274">
        <v>5.7839606745315786</v>
      </c>
      <c r="E119" s="274">
        <v>1.9479374530424098</v>
      </c>
      <c r="F119" s="274">
        <v>3.8360232214891687</v>
      </c>
    </row>
    <row r="120" spans="1:6" hidden="1">
      <c r="A120" s="274" t="s">
        <v>264</v>
      </c>
      <c r="D120" s="274">
        <v>6.3083949137112487</v>
      </c>
      <c r="E120" s="274">
        <v>1.6619377329050291</v>
      </c>
      <c r="F120" s="274">
        <v>4.6464571808062196</v>
      </c>
    </row>
    <row r="121" spans="1:6" hidden="1">
      <c r="A121" s="274" t="s">
        <v>265</v>
      </c>
      <c r="D121" s="274">
        <v>6.491297093513575</v>
      </c>
      <c r="E121" s="274">
        <v>1.7524624815677798</v>
      </c>
      <c r="F121" s="274">
        <v>4.7388346119457951</v>
      </c>
    </row>
    <row r="122" spans="1:6" hidden="1">
      <c r="A122" s="274" t="s">
        <v>266</v>
      </c>
      <c r="D122" s="274">
        <v>6.883706646612338</v>
      </c>
      <c r="E122" s="274">
        <v>1.6101497190080201</v>
      </c>
      <c r="F122" s="274">
        <v>5.2735569276043179</v>
      </c>
    </row>
    <row r="123" spans="1:6" hidden="1">
      <c r="A123" s="274" t="s">
        <v>267</v>
      </c>
      <c r="D123" s="274">
        <v>6.9961797266779131</v>
      </c>
      <c r="E123" s="274">
        <v>1.6685571224653257</v>
      </c>
      <c r="F123" s="274">
        <v>5.3276226042125874</v>
      </c>
    </row>
    <row r="124" spans="1:6" hidden="1">
      <c r="A124" s="274" t="s">
        <v>268</v>
      </c>
      <c r="D124" s="274">
        <v>6.1986192472640083</v>
      </c>
      <c r="E124" s="274">
        <v>1.3718404847051691</v>
      </c>
      <c r="F124" s="274">
        <v>4.8267787625588392</v>
      </c>
    </row>
    <row r="125" spans="1:6" hidden="1">
      <c r="A125" s="274" t="s">
        <v>269</v>
      </c>
      <c r="D125" s="274">
        <v>6.1085497955197594</v>
      </c>
      <c r="E125" s="274">
        <v>1.2782845928518451</v>
      </c>
      <c r="F125" s="274">
        <v>4.8302652026679143</v>
      </c>
    </row>
    <row r="126" spans="1:6" hidden="1">
      <c r="A126" s="274" t="s">
        <v>270</v>
      </c>
      <c r="D126" s="274">
        <v>5.9441918080717775</v>
      </c>
      <c r="E126" s="274">
        <v>1.3802255107857135</v>
      </c>
      <c r="F126" s="274">
        <v>4.563966297286064</v>
      </c>
    </row>
    <row r="127" spans="1:6" hidden="1">
      <c r="A127" s="274" t="s">
        <v>271</v>
      </c>
      <c r="D127" s="274">
        <v>6.0878810534425307</v>
      </c>
      <c r="E127" s="274">
        <v>1.5585330531570234</v>
      </c>
      <c r="F127" s="274">
        <v>4.5293480002855073</v>
      </c>
    </row>
    <row r="128" spans="1:6" hidden="1">
      <c r="A128" s="274" t="s">
        <v>272</v>
      </c>
      <c r="D128" s="274">
        <v>5.974830272927834</v>
      </c>
      <c r="E128" s="274">
        <v>1.680306970688938</v>
      </c>
      <c r="F128" s="274">
        <v>4.294523302238896</v>
      </c>
    </row>
    <row r="129" spans="1:6" hidden="1">
      <c r="A129" s="274" t="s">
        <v>273</v>
      </c>
      <c r="D129" s="274">
        <v>6.1583719991682857</v>
      </c>
      <c r="E129" s="274">
        <v>1.7754738792638269</v>
      </c>
      <c r="F129" s="274">
        <v>4.3828981199044588</v>
      </c>
    </row>
    <row r="130" spans="1:6" hidden="1">
      <c r="A130" s="274" t="s">
        <v>274</v>
      </c>
      <c r="D130" s="274">
        <v>6.1429174117368994</v>
      </c>
      <c r="E130" s="274">
        <v>1.8101833802724547</v>
      </c>
      <c r="F130" s="274">
        <v>4.3327340314644447</v>
      </c>
    </row>
    <row r="131" spans="1:6" hidden="1">
      <c r="A131" s="274" t="s">
        <v>275</v>
      </c>
      <c r="D131" s="274">
        <v>6.1904782289612452</v>
      </c>
      <c r="E131" s="274">
        <v>1.4020028234740671</v>
      </c>
      <c r="F131" s="274">
        <v>4.7884754054871781</v>
      </c>
    </row>
    <row r="132" spans="1:6" hidden="1">
      <c r="A132" s="274" t="s">
        <v>276</v>
      </c>
      <c r="D132" s="274">
        <v>6.1557597564508857</v>
      </c>
      <c r="E132" s="274">
        <v>1.5949949914146551</v>
      </c>
      <c r="F132" s="274">
        <v>4.5607647650362306</v>
      </c>
    </row>
    <row r="133" spans="1:6" hidden="1">
      <c r="A133" s="274" t="s">
        <v>277</v>
      </c>
      <c r="D133" s="274">
        <v>6.1389228689347615</v>
      </c>
      <c r="E133" s="274">
        <v>1.6514182041236589</v>
      </c>
      <c r="F133" s="274">
        <v>4.4875046648111026</v>
      </c>
    </row>
    <row r="134" spans="1:6" hidden="1">
      <c r="A134" s="274" t="s">
        <v>278</v>
      </c>
      <c r="D134" s="274">
        <v>6.1306147978598542</v>
      </c>
      <c r="E134" s="274">
        <v>1.3214480806039086</v>
      </c>
      <c r="F134" s="274">
        <v>4.8091667172559456</v>
      </c>
    </row>
    <row r="135" spans="1:6" hidden="1">
      <c r="A135" s="274" t="s">
        <v>279</v>
      </c>
      <c r="D135" s="274">
        <v>6.1511814547311978</v>
      </c>
      <c r="E135" s="274">
        <v>1.471220878813468</v>
      </c>
      <c r="F135" s="274">
        <v>4.6799605759177298</v>
      </c>
    </row>
    <row r="136" spans="1:6" hidden="1">
      <c r="A136" s="274" t="s">
        <v>280</v>
      </c>
      <c r="D136" s="274">
        <v>6.3617200063468715</v>
      </c>
      <c r="E136" s="274">
        <v>1.4314797674448387</v>
      </c>
      <c r="F136" s="274">
        <v>4.9302402389020328</v>
      </c>
    </row>
    <row r="137" spans="1:6" hidden="1">
      <c r="A137" s="274" t="s">
        <v>281</v>
      </c>
      <c r="D137" s="274">
        <v>6.3480807466602593</v>
      </c>
      <c r="E137" s="274">
        <v>1.3551466292269323</v>
      </c>
      <c r="F137" s="274">
        <v>4.992934117433327</v>
      </c>
    </row>
    <row r="138" spans="1:6" hidden="1">
      <c r="A138" s="274" t="s">
        <v>282</v>
      </c>
      <c r="D138" s="274">
        <v>6.2981668068985952</v>
      </c>
      <c r="E138" s="274">
        <v>1.3092680593567758</v>
      </c>
      <c r="F138" s="274">
        <v>4.9888987475418194</v>
      </c>
    </row>
    <row r="139" spans="1:6" hidden="1">
      <c r="A139" s="274" t="s">
        <v>283</v>
      </c>
      <c r="D139" s="274">
        <v>6.2273747947740192</v>
      </c>
      <c r="E139" s="274">
        <v>1.2989282888728493</v>
      </c>
      <c r="F139" s="274">
        <v>4.9284465059011699</v>
      </c>
    </row>
    <row r="140" spans="1:6" hidden="1">
      <c r="A140" s="274" t="s">
        <v>284</v>
      </c>
      <c r="D140" s="274">
        <v>6.2829566386636966</v>
      </c>
      <c r="E140" s="274">
        <v>1.197964870838347</v>
      </c>
      <c r="F140" s="274">
        <v>5.0849917678253496</v>
      </c>
    </row>
    <row r="141" spans="1:6" hidden="1">
      <c r="A141" s="274" t="s">
        <v>285</v>
      </c>
      <c r="D141" s="274">
        <v>6.3992742516305121</v>
      </c>
      <c r="E141" s="274">
        <v>1.0896395305405386</v>
      </c>
      <c r="F141" s="274">
        <v>5.3096347210899735</v>
      </c>
    </row>
    <row r="142" spans="1:6" hidden="1">
      <c r="A142" s="274" t="s">
        <v>286</v>
      </c>
      <c r="D142" s="274">
        <v>6.5046930451164231</v>
      </c>
      <c r="E142" s="274">
        <v>0.93345495004541057</v>
      </c>
      <c r="F142" s="274">
        <v>5.5712380950710125</v>
      </c>
    </row>
    <row r="143" spans="1:6" hidden="1">
      <c r="A143" s="274" t="s">
        <v>287</v>
      </c>
      <c r="D143" s="274">
        <v>6.5942744041220518</v>
      </c>
      <c r="E143" s="274">
        <v>0.90203043674391559</v>
      </c>
      <c r="F143" s="274">
        <v>5.6922439673781362</v>
      </c>
    </row>
    <row r="144" spans="1:6" hidden="1">
      <c r="A144" s="274" t="s">
        <v>288</v>
      </c>
      <c r="D144" s="274">
        <v>6.6007570637552826</v>
      </c>
      <c r="E144" s="274">
        <v>1.0342556113075112</v>
      </c>
      <c r="F144" s="274">
        <v>5.5665014524477714</v>
      </c>
    </row>
    <row r="145" spans="1:6" hidden="1">
      <c r="A145" s="274" t="s">
        <v>289</v>
      </c>
      <c r="D145" s="274">
        <v>6.6240949014159893</v>
      </c>
      <c r="E145" s="274">
        <v>0.94733834005866591</v>
      </c>
      <c r="F145" s="274">
        <v>5.6767565613573234</v>
      </c>
    </row>
    <row r="146" spans="1:6" hidden="1">
      <c r="A146" s="274" t="s">
        <v>290</v>
      </c>
      <c r="D146" s="274">
        <v>6.6565173724266735</v>
      </c>
      <c r="E146" s="274">
        <v>0.74447749283248044</v>
      </c>
      <c r="F146" s="274">
        <v>5.9120398795941931</v>
      </c>
    </row>
    <row r="147" spans="1:6" hidden="1">
      <c r="A147" s="274" t="s">
        <v>291</v>
      </c>
      <c r="D147" s="274">
        <v>7.3329744616355859</v>
      </c>
      <c r="E147" s="274">
        <v>0.91941245595030008</v>
      </c>
      <c r="F147" s="274">
        <v>6.4135620056852858</v>
      </c>
    </row>
    <row r="148" spans="1:6" hidden="1">
      <c r="A148" s="274" t="s">
        <v>292</v>
      </c>
      <c r="D148" s="274">
        <v>6.988641563625186</v>
      </c>
      <c r="E148" s="274">
        <v>0.84188094082043552</v>
      </c>
      <c r="F148" s="274">
        <v>6.1467606228047504</v>
      </c>
    </row>
    <row r="149" spans="1:6" hidden="1">
      <c r="A149" s="274" t="s">
        <v>293</v>
      </c>
      <c r="D149" s="274">
        <v>6.767862955677189</v>
      </c>
      <c r="E149" s="274">
        <v>1.24565901148401</v>
      </c>
      <c r="F149" s="274">
        <v>5.5222039441931789</v>
      </c>
    </row>
    <row r="150" spans="1:6" hidden="1">
      <c r="A150" s="274" t="s">
        <v>294</v>
      </c>
      <c r="D150" s="274">
        <v>6.6306931801147417</v>
      </c>
      <c r="E150" s="274">
        <v>0.90046264097339446</v>
      </c>
      <c r="F150" s="274">
        <v>5.7302305391413473</v>
      </c>
    </row>
    <row r="151" spans="1:6" hidden="1">
      <c r="A151" s="274" t="s">
        <v>295</v>
      </c>
      <c r="D151" s="274">
        <v>6.5058690109949691</v>
      </c>
      <c r="E151" s="274">
        <v>0.64307833540116288</v>
      </c>
      <c r="F151" s="274">
        <v>5.8627906755938062</v>
      </c>
    </row>
    <row r="152" spans="1:6" hidden="1">
      <c r="A152" s="274" t="s">
        <v>296</v>
      </c>
      <c r="D152" s="274">
        <v>6.7429478447454549</v>
      </c>
      <c r="E152" s="274">
        <v>1.0275122050030578</v>
      </c>
      <c r="F152" s="274">
        <v>5.7154356397423971</v>
      </c>
    </row>
    <row r="153" spans="1:6" hidden="1">
      <c r="A153" s="274" t="s">
        <v>297</v>
      </c>
      <c r="D153" s="274">
        <v>6.9178201047340764</v>
      </c>
      <c r="E153" s="274">
        <v>1.2572848524994606</v>
      </c>
      <c r="F153" s="274">
        <v>5.6605352522346157</v>
      </c>
    </row>
    <row r="154" spans="1:6" hidden="1">
      <c r="A154" s="274" t="s">
        <v>298</v>
      </c>
      <c r="D154" s="274">
        <v>6.8665565182856332</v>
      </c>
      <c r="E154" s="274">
        <v>1.0630874768918837</v>
      </c>
      <c r="F154" s="274">
        <v>5.8034690413937495</v>
      </c>
    </row>
    <row r="155" spans="1:6" hidden="1">
      <c r="A155" s="274" t="s">
        <v>299</v>
      </c>
      <c r="D155" s="274">
        <v>7.3399374762293368</v>
      </c>
      <c r="E155" s="274">
        <v>1.0187454202266917</v>
      </c>
      <c r="F155" s="274">
        <v>6.3211920560026451</v>
      </c>
    </row>
    <row r="156" spans="1:6" hidden="1">
      <c r="A156" s="274" t="s">
        <v>300</v>
      </c>
      <c r="D156" s="274">
        <v>7.708617649193533</v>
      </c>
      <c r="E156" s="274">
        <v>1.1069855698386242</v>
      </c>
      <c r="F156" s="274">
        <v>6.6016320793549088</v>
      </c>
    </row>
    <row r="157" spans="1:6" hidden="1">
      <c r="A157" s="274" t="s">
        <v>301</v>
      </c>
      <c r="D157" s="274">
        <v>7.6493123397210221</v>
      </c>
      <c r="E157" s="274">
        <v>1.1975757179190838</v>
      </c>
      <c r="F157" s="274">
        <v>6.4517366218019383</v>
      </c>
    </row>
    <row r="158" spans="1:6" hidden="1">
      <c r="A158" s="274" t="s">
        <v>302</v>
      </c>
      <c r="D158" s="274">
        <v>7.7254566562714073</v>
      </c>
      <c r="E158" s="274">
        <v>1.1591690904831555</v>
      </c>
      <c r="F158" s="274">
        <v>6.5662875657882518</v>
      </c>
    </row>
    <row r="159" spans="1:6" hidden="1">
      <c r="A159" s="274" t="s">
        <v>303</v>
      </c>
      <c r="D159" s="274">
        <v>7.712084922443097</v>
      </c>
      <c r="E159" s="274">
        <v>0.78719909180844194</v>
      </c>
      <c r="F159" s="274">
        <v>6.924885830634655</v>
      </c>
    </row>
    <row r="160" spans="1:6" hidden="1">
      <c r="A160" s="274" t="s">
        <v>304</v>
      </c>
      <c r="D160" s="274">
        <v>8.0892403716110302</v>
      </c>
      <c r="E160" s="274">
        <v>1.2323021695431953</v>
      </c>
      <c r="F160" s="274">
        <v>6.8569382020678349</v>
      </c>
    </row>
    <row r="161" spans="1:6" hidden="1">
      <c r="A161" s="274" t="s">
        <v>305</v>
      </c>
      <c r="D161" s="274">
        <v>7.8311053324709983</v>
      </c>
      <c r="E161" s="274">
        <v>1.5865463174492049</v>
      </c>
      <c r="F161" s="274">
        <v>6.2445590150217933</v>
      </c>
    </row>
    <row r="162" spans="1:6" hidden="1">
      <c r="A162" s="274" t="s">
        <v>306</v>
      </c>
      <c r="D162" s="274">
        <v>7.513612529691347</v>
      </c>
      <c r="E162" s="274">
        <v>1.1483538648577873</v>
      </c>
      <c r="F162" s="274">
        <v>6.3652586648335596</v>
      </c>
    </row>
    <row r="163" spans="1:6" hidden="1">
      <c r="A163" s="274" t="s">
        <v>307</v>
      </c>
      <c r="D163" s="274">
        <v>7.3218353504404474</v>
      </c>
      <c r="E163" s="274">
        <v>1.3175105632418074</v>
      </c>
      <c r="F163" s="274">
        <v>6.00432478719864</v>
      </c>
    </row>
    <row r="164" spans="1:6" hidden="1">
      <c r="A164" s="274" t="s">
        <v>308</v>
      </c>
      <c r="D164" s="274">
        <v>7.1756491916315719</v>
      </c>
      <c r="E164" s="274">
        <v>1.3489419030324914</v>
      </c>
      <c r="F164" s="274">
        <v>5.8267072885990805</v>
      </c>
    </row>
    <row r="165" spans="1:6" hidden="1">
      <c r="A165" s="274" t="s">
        <v>309</v>
      </c>
      <c r="D165" s="274">
        <v>7.2778211789995133</v>
      </c>
      <c r="E165" s="274">
        <v>1.7874336562920279</v>
      </c>
      <c r="F165" s="274">
        <v>5.4903875227074854</v>
      </c>
    </row>
    <row r="166" spans="1:6" hidden="1">
      <c r="A166" s="274" t="s">
        <v>310</v>
      </c>
      <c r="D166" s="274">
        <v>7.200618915478489</v>
      </c>
      <c r="E166" s="274">
        <v>1.8897657239102656</v>
      </c>
      <c r="F166" s="274">
        <v>5.3108531915682233</v>
      </c>
    </row>
    <row r="167" spans="1:6" hidden="1">
      <c r="A167" s="274" t="s">
        <v>311</v>
      </c>
      <c r="D167" s="274">
        <v>7.4442478966006043</v>
      </c>
      <c r="E167" s="274">
        <v>1.9446757680124938</v>
      </c>
      <c r="F167" s="274">
        <v>5.4995721285881105</v>
      </c>
    </row>
    <row r="168" spans="1:6" hidden="1">
      <c r="A168" s="274" t="s">
        <v>312</v>
      </c>
      <c r="D168" s="274">
        <v>7.9878744690946757</v>
      </c>
      <c r="E168" s="274">
        <v>2.2612604628172788</v>
      </c>
      <c r="F168" s="274">
        <v>5.7266140062773969</v>
      </c>
    </row>
    <row r="169" spans="1:6" hidden="1">
      <c r="A169" s="274" t="s">
        <v>313</v>
      </c>
      <c r="D169" s="274">
        <v>7.6901727186690314</v>
      </c>
      <c r="E169" s="274">
        <v>2.2587597133181214</v>
      </c>
      <c r="F169" s="274">
        <v>5.43141300535091</v>
      </c>
    </row>
    <row r="170" spans="1:6" hidden="1">
      <c r="A170" s="274" t="s">
        <v>314</v>
      </c>
      <c r="D170" s="274">
        <v>7.6281875073092005</v>
      </c>
      <c r="E170" s="274">
        <v>1.8686283503564214</v>
      </c>
      <c r="F170" s="274">
        <v>5.7595591569527791</v>
      </c>
    </row>
    <row r="171" spans="1:6" hidden="1">
      <c r="A171" s="274" t="s">
        <v>315</v>
      </c>
      <c r="D171" s="274">
        <v>7.7190413810554315</v>
      </c>
      <c r="E171" s="274">
        <v>1.6806171178761611</v>
      </c>
      <c r="F171" s="274">
        <v>6.0384242631792704</v>
      </c>
    </row>
    <row r="172" spans="1:6" hidden="1">
      <c r="A172" s="274" t="s">
        <v>316</v>
      </c>
      <c r="D172" s="274">
        <v>7.9094281599114318</v>
      </c>
      <c r="E172" s="274">
        <v>1.8576967708419874</v>
      </c>
      <c r="F172" s="274">
        <v>6.0517313890694444</v>
      </c>
    </row>
    <row r="173" spans="1:6" hidden="1">
      <c r="A173" s="274" t="s">
        <v>317</v>
      </c>
      <c r="D173" s="274">
        <v>8.1565844110059462</v>
      </c>
      <c r="E173" s="274">
        <v>1.9548260824961012</v>
      </c>
      <c r="F173" s="274">
        <v>6.201758328509845</v>
      </c>
    </row>
    <row r="174" spans="1:6" hidden="1">
      <c r="A174" s="274" t="s">
        <v>318</v>
      </c>
      <c r="D174" s="274">
        <v>7.759881817291701</v>
      </c>
      <c r="E174" s="274">
        <v>2.2016001958460594</v>
      </c>
      <c r="F174" s="274">
        <v>5.5582816214456416</v>
      </c>
    </row>
    <row r="175" spans="1:6" hidden="1">
      <c r="A175" s="274" t="s">
        <v>319</v>
      </c>
      <c r="D175" s="274">
        <v>7.9349700547183009</v>
      </c>
      <c r="E175" s="274">
        <v>2.2979633221829809</v>
      </c>
      <c r="F175" s="274">
        <v>5.6370067325353199</v>
      </c>
    </row>
    <row r="176" spans="1:6" hidden="1">
      <c r="A176" s="274" t="s">
        <v>320</v>
      </c>
      <c r="D176" s="274">
        <v>7.6535367501738616</v>
      </c>
      <c r="E176" s="274">
        <v>2.2683708277653585</v>
      </c>
      <c r="F176" s="274">
        <v>5.3851659224085031</v>
      </c>
    </row>
    <row r="177" spans="1:6" hidden="1">
      <c r="A177" s="274" t="s">
        <v>321</v>
      </c>
      <c r="D177" s="274">
        <v>7.6635095407436866</v>
      </c>
      <c r="E177" s="274">
        <v>2.4394652495938765</v>
      </c>
      <c r="F177" s="274">
        <v>5.2240442911498102</v>
      </c>
    </row>
    <row r="178" spans="1:6" hidden="1">
      <c r="A178" s="274" t="s">
        <v>322</v>
      </c>
      <c r="D178" s="274">
        <v>7.5527162859196011</v>
      </c>
      <c r="E178" s="274">
        <v>2.1462847051379512</v>
      </c>
      <c r="F178" s="274">
        <v>5.4064315807816499</v>
      </c>
    </row>
    <row r="179" spans="1:6" hidden="1">
      <c r="A179" s="274" t="s">
        <v>323</v>
      </c>
      <c r="D179" s="274">
        <v>7.521781981811257</v>
      </c>
      <c r="E179" s="274">
        <v>2.1803429472646183</v>
      </c>
      <c r="F179" s="274">
        <v>5.3414390345466387</v>
      </c>
    </row>
    <row r="180" spans="1:6" hidden="1">
      <c r="A180" s="274" t="s">
        <v>324</v>
      </c>
      <c r="D180" s="274">
        <v>7.5039099855955715</v>
      </c>
      <c r="E180" s="274">
        <v>2.1875571719269331</v>
      </c>
      <c r="F180" s="274">
        <v>5.3163528136686384</v>
      </c>
    </row>
    <row r="181" spans="1:6" hidden="1">
      <c r="A181" s="274" t="s">
        <v>325</v>
      </c>
      <c r="D181" s="274">
        <v>7.7352179645629731</v>
      </c>
      <c r="E181" s="274">
        <v>2.0445594231586446</v>
      </c>
      <c r="F181" s="274">
        <v>5.6906585414043285</v>
      </c>
    </row>
    <row r="182" spans="1:6" hidden="1">
      <c r="A182" s="274" t="s">
        <v>326</v>
      </c>
      <c r="D182" s="274">
        <v>7.6647295228660157</v>
      </c>
      <c r="E182" s="274">
        <v>2.1547622851940993</v>
      </c>
      <c r="F182" s="274">
        <v>5.5099672376719164</v>
      </c>
    </row>
    <row r="183" spans="1:6" hidden="1">
      <c r="A183" s="274" t="s">
        <v>327</v>
      </c>
      <c r="D183" s="274">
        <v>7.6596885145890123</v>
      </c>
      <c r="E183" s="274">
        <v>2.3001937753645967</v>
      </c>
      <c r="F183" s="274">
        <v>5.3594947392244157</v>
      </c>
    </row>
    <row r="184" spans="1:6" hidden="1">
      <c r="A184" s="274" t="s">
        <v>328</v>
      </c>
      <c r="D184" s="274">
        <v>7.5463946364666779</v>
      </c>
      <c r="E184" s="274">
        <v>2.3325190144882892</v>
      </c>
      <c r="F184" s="274">
        <v>5.2138756219783886</v>
      </c>
    </row>
    <row r="185" spans="1:6" hidden="1">
      <c r="A185" s="274" t="s">
        <v>329</v>
      </c>
      <c r="D185" s="274">
        <v>7.4729680289896905</v>
      </c>
      <c r="E185" s="274">
        <v>2.4184972312276978</v>
      </c>
      <c r="F185" s="274">
        <v>5.0544707977619927</v>
      </c>
    </row>
    <row r="186" spans="1:6" hidden="1">
      <c r="A186" s="274" t="s">
        <v>330</v>
      </c>
      <c r="D186" s="274">
        <v>7.3316628191549311</v>
      </c>
      <c r="E186" s="274">
        <v>2.4607652667194886</v>
      </c>
      <c r="F186" s="274">
        <v>4.8708975524354425</v>
      </c>
    </row>
    <row r="187" spans="1:6" hidden="1">
      <c r="A187" s="274" t="s">
        <v>331</v>
      </c>
      <c r="D187" s="274">
        <v>7.0148760923982918</v>
      </c>
      <c r="E187" s="274">
        <v>2.7241031793559536</v>
      </c>
      <c r="F187" s="274">
        <v>4.2907729130423382</v>
      </c>
    </row>
    <row r="188" spans="1:6" hidden="1">
      <c r="A188" s="274" t="s">
        <v>332</v>
      </c>
      <c r="D188" s="274">
        <v>6.7439159157396595</v>
      </c>
      <c r="E188" s="274">
        <v>2.1918681871776036</v>
      </c>
      <c r="F188" s="274">
        <v>4.552047728562056</v>
      </c>
    </row>
    <row r="189" spans="1:6" hidden="1">
      <c r="A189" s="274" t="s">
        <v>333</v>
      </c>
      <c r="D189" s="274">
        <v>7.2372492087092661</v>
      </c>
      <c r="E189" s="274">
        <v>2.1588493318259205</v>
      </c>
      <c r="F189" s="274">
        <v>5.0783998768833456</v>
      </c>
    </row>
    <row r="190" spans="1:6" hidden="1">
      <c r="A190" s="274" t="s">
        <v>334</v>
      </c>
      <c r="D190" s="274">
        <v>7.3293543585667402</v>
      </c>
      <c r="E190" s="274">
        <v>2.3299646201640787</v>
      </c>
      <c r="F190" s="274">
        <v>4.9993897384026615</v>
      </c>
    </row>
    <row r="191" spans="1:6" hidden="1">
      <c r="A191" s="274" t="s">
        <v>335</v>
      </c>
      <c r="D191" s="274">
        <v>7.3439765132464725</v>
      </c>
      <c r="E191" s="274">
        <v>2.4085218619534068</v>
      </c>
      <c r="F191" s="274">
        <v>4.9354546512930657</v>
      </c>
    </row>
    <row r="192" spans="1:6" hidden="1">
      <c r="A192" s="274" t="s">
        <v>336</v>
      </c>
      <c r="D192" s="274">
        <v>7.3562937425405615</v>
      </c>
      <c r="E192" s="274">
        <v>2.4070289557297944</v>
      </c>
      <c r="F192" s="274">
        <v>4.9492647868107671</v>
      </c>
    </row>
    <row r="193" spans="1:6" hidden="1">
      <c r="A193" s="274" t="s">
        <v>337</v>
      </c>
      <c r="D193" s="274">
        <v>7.3416170694606224</v>
      </c>
      <c r="E193" s="274">
        <v>2.39055217012229</v>
      </c>
      <c r="F193" s="274">
        <v>4.9510648993383324</v>
      </c>
    </row>
    <row r="194" spans="1:6" hidden="1">
      <c r="A194" s="274" t="s">
        <v>338</v>
      </c>
      <c r="D194" s="274">
        <v>7.187932559225148</v>
      </c>
      <c r="E194" s="274">
        <v>2.3180486604824919</v>
      </c>
      <c r="F194" s="274">
        <v>4.869883898742656</v>
      </c>
    </row>
    <row r="195" spans="1:6" hidden="1">
      <c r="A195" s="274" t="s">
        <v>339</v>
      </c>
      <c r="D195" s="274">
        <v>7.3103904127563801</v>
      </c>
      <c r="E195" s="274">
        <v>2.0923195599570246</v>
      </c>
      <c r="F195" s="274">
        <v>5.2180708527993556</v>
      </c>
    </row>
    <row r="196" spans="1:6" hidden="1">
      <c r="A196" s="274" t="s">
        <v>340</v>
      </c>
      <c r="D196" s="274">
        <v>7.1987484635349173</v>
      </c>
      <c r="E196" s="274">
        <v>1.9300501315819423</v>
      </c>
      <c r="F196" s="274">
        <v>5.268698331952975</v>
      </c>
    </row>
    <row r="197" spans="1:6" hidden="1">
      <c r="A197" s="274" t="s">
        <v>341</v>
      </c>
      <c r="D197" s="274">
        <v>7.2765506805499465</v>
      </c>
      <c r="E197" s="274">
        <v>1.8459684482736733</v>
      </c>
      <c r="F197" s="274">
        <v>5.4305822322762731</v>
      </c>
    </row>
    <row r="198" spans="1:6" hidden="1">
      <c r="A198" s="274" t="s">
        <v>342</v>
      </c>
      <c r="D198" s="274">
        <v>7.431390622623959</v>
      </c>
      <c r="E198" s="274">
        <v>1.7464017649563175</v>
      </c>
      <c r="F198" s="274">
        <v>5.6849888576676415</v>
      </c>
    </row>
    <row r="199" spans="1:6" hidden="1">
      <c r="A199" s="274" t="s">
        <v>343</v>
      </c>
      <c r="D199" s="274">
        <v>7.4089129971958956</v>
      </c>
      <c r="E199" s="274">
        <v>1.7982360720112069</v>
      </c>
      <c r="F199" s="274">
        <v>5.6106769251846886</v>
      </c>
    </row>
    <row r="200" spans="1:6" hidden="1">
      <c r="A200" s="274" t="s">
        <v>344</v>
      </c>
      <c r="D200" s="274">
        <v>7.6934373304075292</v>
      </c>
      <c r="E200" s="274">
        <v>2.0321931730523319</v>
      </c>
      <c r="F200" s="274">
        <v>5.6612441573551973</v>
      </c>
    </row>
    <row r="201" spans="1:6" hidden="1">
      <c r="A201" s="274" t="s">
        <v>345</v>
      </c>
      <c r="D201" s="274">
        <v>7.8433358466945391</v>
      </c>
      <c r="E201" s="274">
        <v>2.0547281805795485</v>
      </c>
      <c r="F201" s="274">
        <v>5.7886076661149906</v>
      </c>
    </row>
    <row r="202" spans="1:6" hidden="1">
      <c r="A202" s="274" t="s">
        <v>346</v>
      </c>
      <c r="D202" s="274">
        <v>7.9167610612761425</v>
      </c>
      <c r="E202" s="274">
        <v>2.0650578031407818</v>
      </c>
      <c r="F202" s="274">
        <v>5.8517032581353607</v>
      </c>
    </row>
    <row r="203" spans="1:6" hidden="1">
      <c r="A203" s="274" t="s">
        <v>347</v>
      </c>
      <c r="D203" s="274">
        <v>7.959765316806835</v>
      </c>
      <c r="E203" s="274">
        <v>2.0314261411131458</v>
      </c>
      <c r="F203" s="274">
        <v>5.9283391756936892</v>
      </c>
    </row>
    <row r="204" spans="1:6" hidden="1">
      <c r="A204" s="274" t="s">
        <v>348</v>
      </c>
      <c r="D204" s="274">
        <v>8.0215991317270809</v>
      </c>
      <c r="E204" s="274">
        <v>2.0124613314823616</v>
      </c>
      <c r="F204" s="274">
        <v>6.0091378002447193</v>
      </c>
    </row>
    <row r="205" spans="1:6" hidden="1">
      <c r="A205" s="274" t="s">
        <v>349</v>
      </c>
      <c r="D205" s="274">
        <v>8.1618181048201883</v>
      </c>
      <c r="E205" s="274">
        <v>1.9937475337495405</v>
      </c>
      <c r="F205" s="274">
        <v>6.1680705710706478</v>
      </c>
    </row>
    <row r="206" spans="1:6" hidden="1">
      <c r="A206" s="274" t="s">
        <v>350</v>
      </c>
      <c r="D206" s="274">
        <v>8.3970716594834904</v>
      </c>
      <c r="E206" s="274">
        <v>2.0357667055350364</v>
      </c>
      <c r="F206" s="274">
        <v>6.3613049539484541</v>
      </c>
    </row>
    <row r="207" spans="1:6" hidden="1">
      <c r="A207" s="274" t="s">
        <v>351</v>
      </c>
      <c r="D207" s="274">
        <v>8.3282131701562179</v>
      </c>
      <c r="E207" s="274">
        <v>1.9984377030460134</v>
      </c>
      <c r="F207" s="274">
        <v>6.3297754671102044</v>
      </c>
    </row>
    <row r="208" spans="1:6" hidden="1">
      <c r="A208" s="274" t="s">
        <v>352</v>
      </c>
      <c r="D208" s="274">
        <v>8.1966023915123944</v>
      </c>
      <c r="E208" s="274">
        <v>1.8230412332233854</v>
      </c>
      <c r="F208" s="274">
        <v>6.373561158289009</v>
      </c>
    </row>
    <row r="209" spans="1:6" hidden="1">
      <c r="A209" s="274" t="s">
        <v>353</v>
      </c>
      <c r="D209" s="274">
        <v>8.2579320529414328</v>
      </c>
      <c r="E209" s="274">
        <v>1.6999193429499853</v>
      </c>
      <c r="F209" s="274">
        <v>6.5580127099914476</v>
      </c>
    </row>
    <row r="210" spans="1:6" hidden="1">
      <c r="A210" s="274" t="s">
        <v>354</v>
      </c>
      <c r="D210" s="274">
        <v>8.7171318109218472</v>
      </c>
      <c r="E210" s="274">
        <v>1.8111885590604393</v>
      </c>
      <c r="F210" s="274">
        <v>6.9059432518614079</v>
      </c>
    </row>
    <row r="211" spans="1:6" hidden="1">
      <c r="A211" s="274" t="s">
        <v>355</v>
      </c>
      <c r="D211" s="274">
        <v>8.5306911873199507</v>
      </c>
      <c r="E211" s="274">
        <v>1.5157823523978209</v>
      </c>
      <c r="F211" s="274">
        <v>7.0149088349221298</v>
      </c>
    </row>
    <row r="212" spans="1:6" hidden="1">
      <c r="A212" s="274" t="s">
        <v>356</v>
      </c>
      <c r="D212" s="274">
        <v>8.8222495281570144</v>
      </c>
      <c r="E212" s="274">
        <v>1.5337917074133189</v>
      </c>
      <c r="F212" s="274">
        <v>7.2884578207436954</v>
      </c>
    </row>
    <row r="213" spans="1:6" hidden="1">
      <c r="A213" s="274" t="s">
        <v>357</v>
      </c>
      <c r="D213" s="274">
        <v>8.5918320371667711</v>
      </c>
      <c r="E213" s="274">
        <v>1.5489716365021255</v>
      </c>
      <c r="F213" s="274">
        <v>7.0428604006646456</v>
      </c>
    </row>
    <row r="214" spans="1:6" hidden="1">
      <c r="A214" s="274" t="s">
        <v>358</v>
      </c>
      <c r="D214" s="274">
        <v>8.8536517042661362</v>
      </c>
      <c r="E214" s="274">
        <v>1.7243271951112211</v>
      </c>
      <c r="F214" s="274">
        <v>7.1293245091549151</v>
      </c>
    </row>
    <row r="215" spans="1:6" hidden="1">
      <c r="A215" s="274" t="s">
        <v>359</v>
      </c>
      <c r="D215" s="274">
        <v>8.8026937787489334</v>
      </c>
      <c r="E215" s="274">
        <v>1.7289913764927922</v>
      </c>
      <c r="F215" s="274">
        <v>7.0737024022561412</v>
      </c>
    </row>
    <row r="216" spans="1:6" hidden="1">
      <c r="A216" s="274" t="s">
        <v>360</v>
      </c>
      <c r="D216" s="274">
        <v>8.972274939523059</v>
      </c>
      <c r="E216" s="274">
        <v>1.8363961580751651</v>
      </c>
      <c r="F216" s="274">
        <v>7.1358787814478939</v>
      </c>
    </row>
    <row r="217" spans="1:6" hidden="1">
      <c r="A217" s="274" t="s">
        <v>361</v>
      </c>
      <c r="D217" s="274">
        <v>8.7263116230924993</v>
      </c>
      <c r="E217" s="274">
        <v>1.7278535648952715</v>
      </c>
      <c r="F217" s="274">
        <v>6.9984580581972278</v>
      </c>
    </row>
    <row r="218" spans="1:6" hidden="1">
      <c r="A218" s="274" t="s">
        <v>362</v>
      </c>
      <c r="D218" s="274">
        <v>8.4688936686023517</v>
      </c>
      <c r="E218" s="274">
        <v>1.7083301778721403</v>
      </c>
      <c r="F218" s="274">
        <v>6.7605634907302115</v>
      </c>
    </row>
    <row r="219" spans="1:6" hidden="1">
      <c r="A219" s="274" t="s">
        <v>363</v>
      </c>
      <c r="D219" s="274">
        <v>8.6741593237867249</v>
      </c>
      <c r="E219" s="274">
        <v>1.7130528998321326</v>
      </c>
      <c r="F219" s="274">
        <v>6.9611064239545923</v>
      </c>
    </row>
    <row r="220" spans="1:6" hidden="1">
      <c r="A220" s="274" t="s">
        <v>364</v>
      </c>
      <c r="D220" s="274">
        <v>8.8971729810492324</v>
      </c>
      <c r="E220" s="274">
        <v>1.6686313399837092</v>
      </c>
      <c r="F220" s="274">
        <v>7.2285416410655232</v>
      </c>
    </row>
    <row r="221" spans="1:6" hidden="1">
      <c r="A221" s="274" t="s">
        <v>365</v>
      </c>
      <c r="D221" s="274">
        <v>9.0859906536618826</v>
      </c>
      <c r="E221" s="274">
        <v>1.6396546526599129</v>
      </c>
      <c r="F221" s="274">
        <v>7.4463360010019697</v>
      </c>
    </row>
    <row r="222" spans="1:6" hidden="1">
      <c r="A222" s="274" t="s">
        <v>366</v>
      </c>
      <c r="D222" s="274">
        <v>10.268534294392907</v>
      </c>
      <c r="E222" s="274">
        <v>1.7807568549815791</v>
      </c>
      <c r="F222" s="274">
        <v>8.4877774394113281</v>
      </c>
    </row>
    <row r="223" spans="1:6" hidden="1">
      <c r="A223" s="274" t="s">
        <v>367</v>
      </c>
      <c r="D223" s="274">
        <v>9.954898355067364</v>
      </c>
      <c r="E223" s="274">
        <v>2.2636722852397986</v>
      </c>
      <c r="F223" s="274">
        <v>7.6912260698275654</v>
      </c>
    </row>
    <row r="224" spans="1:6" hidden="1">
      <c r="A224" s="274" t="s">
        <v>368</v>
      </c>
      <c r="D224" s="274">
        <v>9.9680953361148603</v>
      </c>
      <c r="E224" s="274">
        <v>2.2936250705764643</v>
      </c>
      <c r="F224" s="274">
        <v>7.6744702655383961</v>
      </c>
    </row>
    <row r="225" spans="1:6" hidden="1">
      <c r="A225" s="274" t="s">
        <v>369</v>
      </c>
      <c r="D225" s="274">
        <v>10.7955758222942</v>
      </c>
      <c r="E225" s="274">
        <v>3.0276139447283485</v>
      </c>
      <c r="F225" s="274">
        <v>7.7679618775658517</v>
      </c>
    </row>
    <row r="226" spans="1:6" hidden="1">
      <c r="A226" s="274" t="s">
        <v>370</v>
      </c>
      <c r="D226" s="274">
        <v>12.056046741538324</v>
      </c>
      <c r="E226" s="274">
        <v>2.8205194074334088</v>
      </c>
      <c r="F226" s="274">
        <v>9.2355273341049156</v>
      </c>
    </row>
    <row r="227" spans="1:6" hidden="1">
      <c r="A227" s="274" t="s">
        <v>371</v>
      </c>
      <c r="D227" s="274">
        <v>11.891589140466147</v>
      </c>
      <c r="E227" s="274">
        <v>2.6914181600705156</v>
      </c>
      <c r="F227" s="274">
        <v>9.2001709803956313</v>
      </c>
    </row>
    <row r="228" spans="1:6" hidden="1">
      <c r="A228" s="274" t="s">
        <v>372</v>
      </c>
      <c r="D228" s="274">
        <v>10.559182761497468</v>
      </c>
      <c r="E228" s="274">
        <v>3.3323995408675913</v>
      </c>
      <c r="F228" s="274">
        <v>7.2267832206298763</v>
      </c>
    </row>
    <row r="229" spans="1:6" hidden="1">
      <c r="A229" s="274" t="s">
        <v>373</v>
      </c>
      <c r="D229" s="274">
        <v>10.149280640539269</v>
      </c>
      <c r="E229" s="274">
        <v>4.0084665355534144</v>
      </c>
      <c r="F229" s="274">
        <v>6.1408141049858544</v>
      </c>
    </row>
    <row r="230" spans="1:6" hidden="1">
      <c r="A230" s="274" t="s">
        <v>374</v>
      </c>
      <c r="D230" s="274">
        <v>9.7470708595499076</v>
      </c>
      <c r="E230" s="274">
        <v>3.3361906822797369</v>
      </c>
      <c r="F230" s="274">
        <v>6.4108801772701707</v>
      </c>
    </row>
    <row r="231" spans="1:6" hidden="1">
      <c r="A231" s="274" t="s">
        <v>375</v>
      </c>
      <c r="D231" s="274">
        <v>10.37679295775169</v>
      </c>
      <c r="E231" s="274">
        <v>3.7072991795899242</v>
      </c>
      <c r="F231" s="274">
        <v>6.6694937781617654</v>
      </c>
    </row>
    <row r="232" spans="1:6" hidden="1">
      <c r="A232" s="274" t="s">
        <v>376</v>
      </c>
      <c r="D232" s="274">
        <v>10.95715789464963</v>
      </c>
      <c r="E232" s="274">
        <v>2.8347779397224553</v>
      </c>
      <c r="F232" s="274">
        <v>8.1223799549271742</v>
      </c>
    </row>
    <row r="233" spans="1:6" hidden="1">
      <c r="A233" s="274" t="s">
        <v>377</v>
      </c>
      <c r="D233" s="274">
        <v>11.488102706983021</v>
      </c>
      <c r="E233" s="274">
        <v>3.4552405730900819</v>
      </c>
      <c r="F233" s="274">
        <v>8.0328621338929391</v>
      </c>
    </row>
    <row r="234" spans="1:6" hidden="1">
      <c r="A234" s="274" t="s">
        <v>378</v>
      </c>
      <c r="D234" s="274">
        <v>12.053179909837246</v>
      </c>
      <c r="E234" s="274">
        <v>3.2719741056320064</v>
      </c>
      <c r="F234" s="274">
        <v>8.7812058042052392</v>
      </c>
    </row>
    <row r="235" spans="1:6" hidden="1">
      <c r="A235" s="274" t="s">
        <v>379</v>
      </c>
      <c r="D235" s="274">
        <v>12.043099863786816</v>
      </c>
      <c r="E235" s="274">
        <v>2.6235247354961224</v>
      </c>
      <c r="F235" s="274">
        <v>9.4195751282906937</v>
      </c>
    </row>
    <row r="236" spans="1:6" hidden="1">
      <c r="A236" s="274" t="s">
        <v>380</v>
      </c>
      <c r="D236" s="274">
        <v>11.818773889692698</v>
      </c>
      <c r="E236" s="274">
        <v>2.8028301244113329</v>
      </c>
      <c r="F236" s="274">
        <v>9.0159437652813654</v>
      </c>
    </row>
    <row r="237" spans="1:6" hidden="1">
      <c r="A237" s="274" t="s">
        <v>381</v>
      </c>
      <c r="D237" s="274">
        <v>12.019703694656219</v>
      </c>
      <c r="E237" s="274">
        <v>2.8730639313785815</v>
      </c>
      <c r="F237" s="274">
        <v>9.1466397632776371</v>
      </c>
    </row>
    <row r="238" spans="1:6" hidden="1">
      <c r="A238" s="274" t="s">
        <v>382</v>
      </c>
      <c r="D238" s="274">
        <v>12.799830650355615</v>
      </c>
      <c r="E238" s="274">
        <v>3.4796543387414118</v>
      </c>
      <c r="F238" s="274">
        <v>9.3201763116142029</v>
      </c>
    </row>
    <row r="239" spans="1:6" hidden="1">
      <c r="A239" s="274" t="s">
        <v>383</v>
      </c>
      <c r="D239" s="274">
        <v>12.862136384867057</v>
      </c>
      <c r="E239" s="274">
        <v>4.1341355754821194</v>
      </c>
      <c r="F239" s="274">
        <v>8.7280008093849375</v>
      </c>
    </row>
    <row r="240" spans="1:6" hidden="1">
      <c r="A240" s="274" t="s">
        <v>384</v>
      </c>
      <c r="D240" s="274">
        <v>13.364376762432217</v>
      </c>
      <c r="E240" s="274">
        <v>3.6591814449705584</v>
      </c>
      <c r="F240" s="274">
        <v>9.7051953174616585</v>
      </c>
    </row>
    <row r="241" spans="1:6" hidden="1">
      <c r="A241" s="274" t="s">
        <v>385</v>
      </c>
      <c r="D241" s="274">
        <v>12.696356574915752</v>
      </c>
      <c r="E241" s="274">
        <v>2.947310477648287</v>
      </c>
      <c r="F241" s="274">
        <v>9.7490460972674651</v>
      </c>
    </row>
    <row r="242" spans="1:6" hidden="1">
      <c r="A242" s="274" t="s">
        <v>386</v>
      </c>
      <c r="D242" s="274">
        <v>13.063509632683106</v>
      </c>
      <c r="E242" s="274">
        <v>3.5011767101257671</v>
      </c>
      <c r="F242" s="274">
        <v>9.5623329225573386</v>
      </c>
    </row>
    <row r="243" spans="1:6" hidden="1">
      <c r="A243" s="274" t="s">
        <v>387</v>
      </c>
      <c r="D243" s="274">
        <v>13.641735111718756</v>
      </c>
      <c r="E243" s="274">
        <v>3.2289862960281646</v>
      </c>
      <c r="F243" s="274">
        <v>10.412748815690591</v>
      </c>
    </row>
    <row r="244" spans="1:6" hidden="1">
      <c r="A244" s="274" t="s">
        <v>388</v>
      </c>
      <c r="D244" s="274">
        <v>14.47644999785895</v>
      </c>
      <c r="E244" s="274">
        <v>4.0090614689601995</v>
      </c>
      <c r="F244" s="274">
        <v>10.46738852889875</v>
      </c>
    </row>
    <row r="245" spans="1:6" hidden="1">
      <c r="A245" s="274" t="s">
        <v>389</v>
      </c>
      <c r="D245" s="274">
        <v>14.907924956954831</v>
      </c>
      <c r="E245" s="274">
        <v>4.5971799035412921</v>
      </c>
      <c r="F245" s="274">
        <v>10.310745053413539</v>
      </c>
    </row>
    <row r="246" spans="1:6" hidden="1">
      <c r="A246" s="274" t="s">
        <v>390</v>
      </c>
      <c r="D246" s="274">
        <v>14.168146072495702</v>
      </c>
      <c r="E246" s="274">
        <v>4.7017072233048651</v>
      </c>
      <c r="F246" s="274">
        <v>9.4664388491908369</v>
      </c>
    </row>
    <row r="247" spans="1:6" hidden="1">
      <c r="A247" s="274" t="s">
        <v>391</v>
      </c>
      <c r="D247" s="274">
        <v>12.480272691000698</v>
      </c>
      <c r="E247" s="274">
        <v>4.3457677139482396</v>
      </c>
      <c r="F247" s="274">
        <v>8.1345049770524582</v>
      </c>
    </row>
    <row r="248" spans="1:6" hidden="1">
      <c r="A248" s="274" t="s">
        <v>392</v>
      </c>
      <c r="D248" s="274">
        <v>13.550754369807375</v>
      </c>
      <c r="E248" s="274">
        <v>4.5957230721769253</v>
      </c>
      <c r="F248" s="274">
        <v>8.95503129763045</v>
      </c>
    </row>
    <row r="249" spans="1:6" hidden="1">
      <c r="A249" s="274" t="s">
        <v>393</v>
      </c>
      <c r="D249" s="274">
        <v>13.671893122834211</v>
      </c>
      <c r="E249" s="274">
        <v>4.4480071778983774</v>
      </c>
      <c r="F249" s="274">
        <v>9.2238859449358337</v>
      </c>
    </row>
    <row r="250" spans="1:6" hidden="1">
      <c r="A250" s="274" t="s">
        <v>394</v>
      </c>
      <c r="D250" s="274">
        <v>13.390953539537531</v>
      </c>
      <c r="E250" s="274">
        <v>4.2388736141390275</v>
      </c>
      <c r="F250" s="274">
        <v>9.1520799253985032</v>
      </c>
    </row>
    <row r="251" spans="1:6" hidden="1">
      <c r="A251" s="274" t="s">
        <v>395</v>
      </c>
      <c r="D251" s="274">
        <v>13.391280030903809</v>
      </c>
      <c r="E251" s="274">
        <v>3.790366973787707</v>
      </c>
      <c r="F251" s="274">
        <v>9.6009130571161023</v>
      </c>
    </row>
    <row r="252" spans="1:6" hidden="1">
      <c r="A252" s="274" t="s">
        <v>396</v>
      </c>
      <c r="D252" s="274">
        <v>13.030554111797729</v>
      </c>
      <c r="E252" s="274">
        <v>3.7967113715478398</v>
      </c>
      <c r="F252" s="274">
        <v>9.233842740249889</v>
      </c>
    </row>
    <row r="253" spans="1:6" hidden="1">
      <c r="A253" s="274" t="s">
        <v>397</v>
      </c>
      <c r="D253" s="274">
        <v>13.09513113979996</v>
      </c>
      <c r="E253" s="274">
        <v>4.2636504797795904</v>
      </c>
      <c r="F253" s="274">
        <v>8.8314806600203699</v>
      </c>
    </row>
    <row r="254" spans="1:6" hidden="1">
      <c r="A254" s="274" t="s">
        <v>398</v>
      </c>
      <c r="D254" s="274">
        <v>13.604607324512266</v>
      </c>
      <c r="E254" s="274">
        <v>3.9817495862466767</v>
      </c>
      <c r="F254" s="274">
        <v>9.6228577382655889</v>
      </c>
    </row>
    <row r="255" spans="1:6" hidden="1">
      <c r="A255" s="274" t="s">
        <v>399</v>
      </c>
      <c r="D255" s="274">
        <v>13.144359437480372</v>
      </c>
      <c r="E255" s="274">
        <v>4.4972811656363429</v>
      </c>
      <c r="F255" s="274">
        <v>8.6470782718440287</v>
      </c>
    </row>
    <row r="256" spans="1:6" hidden="1">
      <c r="A256" s="274" t="s">
        <v>400</v>
      </c>
      <c r="D256" s="274">
        <v>12.272112990612255</v>
      </c>
      <c r="E256" s="274">
        <v>4.3689017454915362</v>
      </c>
      <c r="F256" s="274">
        <v>7.903211245120719</v>
      </c>
    </row>
    <row r="257" spans="1:6" hidden="1">
      <c r="A257" s="274" t="s">
        <v>401</v>
      </c>
      <c r="D257" s="274">
        <v>11.647458122443597</v>
      </c>
      <c r="E257" s="274">
        <v>4.0884501393502504</v>
      </c>
      <c r="F257" s="274">
        <v>7.5590079830933465</v>
      </c>
    </row>
    <row r="258" spans="1:6" hidden="1">
      <c r="A258" s="274" t="s">
        <v>402</v>
      </c>
      <c r="D258" s="274">
        <v>10.691319125121876</v>
      </c>
      <c r="E258" s="274">
        <v>3.5747256560225029</v>
      </c>
      <c r="F258" s="274">
        <v>7.1165934690993726</v>
      </c>
    </row>
    <row r="259" spans="1:6" hidden="1">
      <c r="A259" s="274" t="s">
        <v>403</v>
      </c>
      <c r="D259" s="274">
        <v>10.846610787333196</v>
      </c>
      <c r="E259" s="274">
        <v>3.7330003717436275</v>
      </c>
      <c r="F259" s="274">
        <v>7.1136104155895685</v>
      </c>
    </row>
    <row r="260" spans="1:6" hidden="1">
      <c r="A260" s="274" t="s">
        <v>404</v>
      </c>
      <c r="D260" s="274">
        <v>10.510448955354491</v>
      </c>
      <c r="E260" s="274">
        <v>3.5358936575743503</v>
      </c>
      <c r="F260" s="274">
        <v>6.9745552977801406</v>
      </c>
    </row>
    <row r="261" spans="1:6" hidden="1">
      <c r="A261" s="274" t="s">
        <v>405</v>
      </c>
      <c r="D261" s="274">
        <v>10.932779351652929</v>
      </c>
      <c r="E261" s="274">
        <v>4.0452862317325113</v>
      </c>
      <c r="F261" s="274">
        <v>6.8874931199204177</v>
      </c>
    </row>
    <row r="262" spans="1:6" hidden="1">
      <c r="A262" s="274" t="s">
        <v>406</v>
      </c>
      <c r="D262" s="274">
        <v>10.357221945495732</v>
      </c>
      <c r="E262" s="274">
        <v>3.5941287325189117</v>
      </c>
      <c r="F262" s="274">
        <v>6.7630932129768206</v>
      </c>
    </row>
    <row r="263" spans="1:6" hidden="1">
      <c r="A263" s="274" t="s">
        <v>407</v>
      </c>
      <c r="D263" s="274">
        <v>10.626707262444359</v>
      </c>
      <c r="E263" s="274">
        <v>3.6061634452543512</v>
      </c>
      <c r="F263" s="274">
        <v>7.0205438171900081</v>
      </c>
    </row>
    <row r="264" spans="1:6" hidden="1">
      <c r="A264" s="274" t="s">
        <v>408</v>
      </c>
      <c r="D264" s="274">
        <v>10.328817357429529</v>
      </c>
      <c r="E264" s="274">
        <v>3.5685885757635756</v>
      </c>
      <c r="F264" s="274">
        <v>6.760228781665953</v>
      </c>
    </row>
    <row r="265" spans="1:6" hidden="1">
      <c r="A265" s="274" t="s">
        <v>409</v>
      </c>
      <c r="D265" s="274">
        <v>10.788368449083951</v>
      </c>
      <c r="E265" s="274">
        <v>3.6965162790136814</v>
      </c>
      <c r="F265" s="274">
        <v>7.0918521700702692</v>
      </c>
    </row>
    <row r="266" spans="1:6" hidden="1">
      <c r="A266" s="274" t="s">
        <v>410</v>
      </c>
      <c r="D266" s="274">
        <v>10.924616319687557</v>
      </c>
      <c r="E266" s="274">
        <v>3.6699230758437817</v>
      </c>
      <c r="F266" s="274">
        <v>7.254693243843775</v>
      </c>
    </row>
    <row r="267" spans="1:6" hidden="1">
      <c r="A267" s="274" t="s">
        <v>411</v>
      </c>
      <c r="D267" s="274">
        <v>11.70287568719543</v>
      </c>
      <c r="E267" s="274">
        <v>4.143713526239023</v>
      </c>
      <c r="F267" s="274">
        <v>7.559162160956407</v>
      </c>
    </row>
    <row r="268" spans="1:6" hidden="1">
      <c r="A268" s="274" t="s">
        <v>412</v>
      </c>
      <c r="D268" s="274">
        <v>11.823238216867699</v>
      </c>
      <c r="E268" s="274">
        <v>4.2232966329237849</v>
      </c>
      <c r="F268" s="274">
        <v>7.5999415839439139</v>
      </c>
    </row>
    <row r="269" spans="1:6" hidden="1">
      <c r="A269" s="274" t="s">
        <v>413</v>
      </c>
      <c r="D269" s="274">
        <v>11.363195575029696</v>
      </c>
      <c r="E269" s="274">
        <v>4.0480370043226417</v>
      </c>
      <c r="F269" s="274">
        <v>7.3151585707070543</v>
      </c>
    </row>
    <row r="270" spans="1:6" hidden="1">
      <c r="A270" s="274" t="s">
        <v>414</v>
      </c>
      <c r="D270" s="274">
        <v>11.615077544103551</v>
      </c>
      <c r="E270" s="274">
        <v>4.3421775836620489</v>
      </c>
      <c r="F270" s="274">
        <v>7.2728999604415021</v>
      </c>
    </row>
    <row r="271" spans="1:6" hidden="1">
      <c r="A271" s="274" t="s">
        <v>415</v>
      </c>
      <c r="D271" s="274">
        <v>11.452212685623353</v>
      </c>
      <c r="E271" s="274">
        <v>4.0534995070369861</v>
      </c>
      <c r="F271" s="274">
        <v>7.3987131785863669</v>
      </c>
    </row>
    <row r="272" spans="1:6" hidden="1">
      <c r="A272" s="274" t="s">
        <v>416</v>
      </c>
      <c r="D272" s="274">
        <v>11.658070965421684</v>
      </c>
      <c r="E272" s="274">
        <v>4.202041790807213</v>
      </c>
      <c r="F272" s="274">
        <v>7.4560291746144713</v>
      </c>
    </row>
    <row r="273" spans="1:6" hidden="1">
      <c r="A273" s="274" t="s">
        <v>417</v>
      </c>
      <c r="D273" s="274">
        <v>11.493467189093383</v>
      </c>
      <c r="E273" s="274">
        <v>4.1452094419635968</v>
      </c>
      <c r="F273" s="274">
        <v>7.3482577471297867</v>
      </c>
    </row>
    <row r="274" spans="1:6" hidden="1">
      <c r="A274" s="274" t="s">
        <v>418</v>
      </c>
      <c r="D274" s="274">
        <v>11.848827771975902</v>
      </c>
      <c r="E274" s="274">
        <v>4.3119464074496001</v>
      </c>
      <c r="F274" s="274">
        <v>7.5368813645263018</v>
      </c>
    </row>
    <row r="275" spans="1:6" hidden="1">
      <c r="A275" s="274" t="s">
        <v>419</v>
      </c>
      <c r="D275" s="274">
        <v>12.27166954353803</v>
      </c>
      <c r="E275" s="274">
        <v>4.3888515765116338</v>
      </c>
      <c r="F275" s="274">
        <v>7.882817967026396</v>
      </c>
    </row>
    <row r="276" spans="1:6" hidden="1">
      <c r="A276" s="274" t="s">
        <v>420</v>
      </c>
      <c r="D276" s="274">
        <v>12.567612096830729</v>
      </c>
      <c r="E276" s="274">
        <v>4.6011040703691828</v>
      </c>
      <c r="F276" s="274">
        <v>7.966508026461546</v>
      </c>
    </row>
    <row r="277" spans="1:6" hidden="1">
      <c r="A277" s="274" t="s">
        <v>421</v>
      </c>
      <c r="D277" s="274">
        <v>13.588331291461275</v>
      </c>
      <c r="E277" s="274">
        <v>5.1766278281976934</v>
      </c>
      <c r="F277" s="274">
        <v>8.4117034632635814</v>
      </c>
    </row>
    <row r="278" spans="1:6" hidden="1">
      <c r="A278" s="274" t="s">
        <v>422</v>
      </c>
      <c r="D278" s="274">
        <v>13.489468225476905</v>
      </c>
      <c r="E278" s="274">
        <v>4.9995654290002918</v>
      </c>
      <c r="F278" s="274">
        <v>8.4899027964766134</v>
      </c>
    </row>
    <row r="279" spans="1:6" hidden="1">
      <c r="A279" s="274" t="s">
        <v>423</v>
      </c>
      <c r="D279" s="274">
        <v>12.623916622313116</v>
      </c>
      <c r="E279" s="274">
        <v>4.408315483933654</v>
      </c>
      <c r="F279" s="274">
        <v>8.215601138379462</v>
      </c>
    </row>
    <row r="280" spans="1:6" hidden="1">
      <c r="A280" s="274" t="s">
        <v>424</v>
      </c>
      <c r="D280" s="274">
        <v>12.423303790471795</v>
      </c>
      <c r="E280" s="274">
        <v>4.009879548688227</v>
      </c>
      <c r="F280" s="274">
        <v>8.4134242417835683</v>
      </c>
    </row>
    <row r="281" spans="1:6" hidden="1">
      <c r="A281" s="274" t="s">
        <v>425</v>
      </c>
      <c r="D281" s="274">
        <v>12.098729173533739</v>
      </c>
      <c r="E281" s="274">
        <v>3.832982570744889</v>
      </c>
      <c r="F281" s="274">
        <v>8.26574660278885</v>
      </c>
    </row>
    <row r="282" spans="1:6" hidden="1">
      <c r="A282" s="274" t="s">
        <v>426</v>
      </c>
      <c r="D282" s="274">
        <v>11.486230905305307</v>
      </c>
      <c r="E282" s="274">
        <v>3.809364417950249</v>
      </c>
      <c r="F282" s="274">
        <v>7.6768664873550581</v>
      </c>
    </row>
    <row r="283" spans="1:6" hidden="1">
      <c r="A283" s="274" t="s">
        <v>427</v>
      </c>
      <c r="D283" s="274">
        <v>11.420785271174058</v>
      </c>
      <c r="E283" s="274">
        <v>4.0746214986523519</v>
      </c>
      <c r="F283" s="274">
        <v>7.3461637725217059</v>
      </c>
    </row>
    <row r="284" spans="1:6" hidden="1">
      <c r="A284" s="274" t="s">
        <v>428</v>
      </c>
      <c r="D284" s="274">
        <v>11.490780051810745</v>
      </c>
      <c r="E284" s="274">
        <v>4.4362156724636659</v>
      </c>
      <c r="F284" s="274">
        <v>7.0545643793470791</v>
      </c>
    </row>
    <row r="285" spans="1:6" hidden="1">
      <c r="A285" s="274" t="s">
        <v>429</v>
      </c>
      <c r="D285" s="274">
        <v>11.047017250542527</v>
      </c>
      <c r="E285" s="274">
        <v>3.9833166850292967</v>
      </c>
      <c r="F285" s="274">
        <v>7.0637005655132308</v>
      </c>
    </row>
    <row r="286" spans="1:6" hidden="1">
      <c r="A286" s="274" t="s">
        <v>430</v>
      </c>
      <c r="D286" s="274">
        <v>11.802448729389546</v>
      </c>
      <c r="E286" s="274">
        <v>4.4226759339321164</v>
      </c>
      <c r="F286" s="274">
        <v>7.3797727954574297</v>
      </c>
    </row>
    <row r="287" spans="1:6" hidden="1">
      <c r="A287" s="274" t="s">
        <v>431</v>
      </c>
      <c r="D287" s="274">
        <v>11.609446360182851</v>
      </c>
      <c r="E287" s="274">
        <v>4.3963815834097497</v>
      </c>
      <c r="F287" s="274">
        <v>7.2130647767731011</v>
      </c>
    </row>
    <row r="288" spans="1:6" hidden="1">
      <c r="A288" s="274" t="s">
        <v>432</v>
      </c>
      <c r="D288" s="274">
        <v>11.448349004121123</v>
      </c>
      <c r="E288" s="274">
        <v>4.5524239201217309</v>
      </c>
      <c r="F288" s="274">
        <v>6.8959250839993924</v>
      </c>
    </row>
    <row r="289" spans="1:6" hidden="1">
      <c r="A289" s="274" t="s">
        <v>433</v>
      </c>
      <c r="D289" s="274">
        <v>10.323757003810611</v>
      </c>
      <c r="E289" s="274">
        <v>3.9123026338297109</v>
      </c>
      <c r="F289" s="274">
        <v>6.4114543699809001</v>
      </c>
    </row>
    <row r="290" spans="1:6" hidden="1">
      <c r="A290" s="274" t="s">
        <v>434</v>
      </c>
      <c r="D290" s="274">
        <v>10.356798328359913</v>
      </c>
      <c r="E290" s="274">
        <v>4.0068251016730612</v>
      </c>
      <c r="F290" s="274">
        <v>6.3499732266868518</v>
      </c>
    </row>
    <row r="291" spans="1:6" hidden="1">
      <c r="A291" s="274" t="s">
        <v>435</v>
      </c>
      <c r="D291" s="274">
        <v>10.682020335201704</v>
      </c>
      <c r="E291" s="274">
        <v>4.1901694145974391</v>
      </c>
      <c r="F291" s="274">
        <v>6.4918509206042652</v>
      </c>
    </row>
    <row r="292" spans="1:6" hidden="1">
      <c r="A292" s="274" t="s">
        <v>436</v>
      </c>
      <c r="D292" s="274">
        <v>10.354122881128855</v>
      </c>
      <c r="E292" s="274">
        <v>3.954241701103582</v>
      </c>
      <c r="F292" s="274">
        <v>6.3998811800252735</v>
      </c>
    </row>
    <row r="293" spans="1:6" hidden="1">
      <c r="A293" s="274" t="s">
        <v>437</v>
      </c>
      <c r="D293" s="274">
        <v>10.430779993203512</v>
      </c>
      <c r="E293" s="274">
        <v>4.1391982692518763</v>
      </c>
      <c r="F293" s="274">
        <v>6.2915817239516354</v>
      </c>
    </row>
    <row r="294" spans="1:6" hidden="1">
      <c r="A294" s="274" t="s">
        <v>438</v>
      </c>
      <c r="D294" s="274">
        <v>10.150693300729641</v>
      </c>
      <c r="E294" s="274">
        <v>3.9439113447768603</v>
      </c>
      <c r="F294" s="274">
        <v>6.2067819559527804</v>
      </c>
    </row>
    <row r="295" spans="1:6" hidden="1">
      <c r="A295" s="274" t="s">
        <v>439</v>
      </c>
      <c r="D295" s="274">
        <v>9.7972671779359697</v>
      </c>
      <c r="E295" s="274">
        <v>3.7401760239406858</v>
      </c>
      <c r="F295" s="274">
        <v>6.0570911539952839</v>
      </c>
    </row>
    <row r="296" spans="1:6" hidden="1">
      <c r="A296" s="274" t="s">
        <v>440</v>
      </c>
      <c r="D296" s="274">
        <v>9.1753838259000933</v>
      </c>
      <c r="E296" s="274">
        <v>3.3583926809775493</v>
      </c>
      <c r="F296" s="274">
        <v>5.816991144922544</v>
      </c>
    </row>
    <row r="297" spans="1:6" hidden="1">
      <c r="A297" s="274" t="s">
        <v>441</v>
      </c>
      <c r="D297" s="274">
        <v>9.3028303947439959</v>
      </c>
      <c r="E297" s="274">
        <v>3.5150623978905227</v>
      </c>
      <c r="F297" s="274">
        <v>5.7877679968534732</v>
      </c>
    </row>
    <row r="298" spans="1:6" hidden="1">
      <c r="A298" s="274" t="s">
        <v>442</v>
      </c>
      <c r="D298" s="274">
        <v>8.2162676017439988</v>
      </c>
      <c r="E298" s="274">
        <v>2.3197947112540822</v>
      </c>
      <c r="F298" s="274">
        <v>5.8964728904899166</v>
      </c>
    </row>
    <row r="299" spans="1:6" hidden="1">
      <c r="A299" s="274" t="s">
        <v>443</v>
      </c>
      <c r="D299" s="274">
        <v>7.5130628072232559</v>
      </c>
      <c r="E299" s="274">
        <v>1.9022193191090748</v>
      </c>
      <c r="F299" s="274">
        <v>5.6108434881141811</v>
      </c>
    </row>
    <row r="300" spans="1:6" hidden="1">
      <c r="A300" s="274" t="s">
        <v>444</v>
      </c>
      <c r="D300" s="274">
        <v>7.5638973627466681</v>
      </c>
      <c r="E300" s="274">
        <v>2.0129165479846156</v>
      </c>
      <c r="F300" s="274">
        <v>5.5509808147620525</v>
      </c>
    </row>
    <row r="301" spans="1:6" hidden="1">
      <c r="A301" s="274" t="s">
        <v>445</v>
      </c>
      <c r="D301" s="274">
        <v>8.2866340837802142</v>
      </c>
      <c r="E301" s="274">
        <v>2.4802094265185923</v>
      </c>
      <c r="F301" s="274">
        <v>5.8064246572616218</v>
      </c>
    </row>
    <row r="302" spans="1:6" hidden="1">
      <c r="A302" s="274" t="s">
        <v>446</v>
      </c>
      <c r="D302" s="274">
        <v>7.7377501910364792</v>
      </c>
      <c r="E302" s="274">
        <v>2.2017034149012158</v>
      </c>
      <c r="F302" s="274">
        <v>5.5360467761352634</v>
      </c>
    </row>
    <row r="303" spans="1:6" hidden="1">
      <c r="A303" s="274" t="s">
        <v>447</v>
      </c>
      <c r="D303" s="274">
        <v>7.8242583667872161</v>
      </c>
      <c r="E303" s="274">
        <v>2.6095802161750425</v>
      </c>
      <c r="F303" s="274">
        <v>5.2146781506121735</v>
      </c>
    </row>
    <row r="304" spans="1:6" hidden="1">
      <c r="A304" s="274" t="s">
        <v>448</v>
      </c>
      <c r="D304" s="274">
        <v>7.3607555730669789</v>
      </c>
      <c r="E304" s="274">
        <v>2.5943209248222106</v>
      </c>
      <c r="F304" s="274">
        <v>4.7664346482447684</v>
      </c>
    </row>
    <row r="305" spans="1:6" hidden="1">
      <c r="A305" s="274" t="s">
        <v>449</v>
      </c>
      <c r="D305" s="274">
        <v>7.9120598139569092</v>
      </c>
      <c r="E305" s="274">
        <v>2.9181029694144538</v>
      </c>
      <c r="F305" s="274">
        <v>4.9939568445424554</v>
      </c>
    </row>
    <row r="306" spans="1:6" hidden="1">
      <c r="A306" s="274" t="s">
        <v>450</v>
      </c>
      <c r="D306" s="274">
        <v>7.7061191525857664</v>
      </c>
      <c r="E306" s="274">
        <v>2.8738768920852493</v>
      </c>
      <c r="F306" s="274">
        <v>4.8322422605005171</v>
      </c>
    </row>
    <row r="307" spans="1:6" hidden="1">
      <c r="A307" s="274" t="s">
        <v>451</v>
      </c>
      <c r="D307" s="274">
        <v>7.53045959934596</v>
      </c>
      <c r="E307" s="274">
        <v>2.748272916598987</v>
      </c>
      <c r="F307" s="274">
        <v>4.782186682746973</v>
      </c>
    </row>
    <row r="308" spans="1:6" hidden="1">
      <c r="A308" s="274" t="s">
        <v>452</v>
      </c>
      <c r="D308" s="274">
        <v>7.5605731184009555</v>
      </c>
      <c r="E308" s="274">
        <v>2.6432271900360735</v>
      </c>
      <c r="F308" s="274">
        <v>4.9173459283648819</v>
      </c>
    </row>
    <row r="309" spans="1:6" hidden="1">
      <c r="A309" s="274" t="s">
        <v>453</v>
      </c>
      <c r="D309" s="274">
        <v>7.4594710139543938</v>
      </c>
      <c r="E309" s="274">
        <v>2.5949889450036228</v>
      </c>
      <c r="F309" s="274">
        <v>4.8644820689507711</v>
      </c>
    </row>
    <row r="310" spans="1:6" hidden="1">
      <c r="A310" s="274" t="s">
        <v>454</v>
      </c>
      <c r="D310" s="274">
        <v>7.3862724607411661</v>
      </c>
      <c r="E310" s="274">
        <v>2.4682380192810554</v>
      </c>
      <c r="F310" s="274">
        <v>4.9180344414601107</v>
      </c>
    </row>
    <row r="311" spans="1:6" hidden="1">
      <c r="A311" s="274" t="s">
        <v>455</v>
      </c>
      <c r="D311" s="274">
        <v>7.6644581306325819</v>
      </c>
      <c r="E311" s="274">
        <v>2.6129742406104519</v>
      </c>
      <c r="F311" s="274">
        <v>5.0514838900221299</v>
      </c>
    </row>
    <row r="312" spans="1:6" hidden="1">
      <c r="A312" s="274" t="s">
        <v>456</v>
      </c>
      <c r="D312" s="274">
        <v>8.3957879199544472</v>
      </c>
      <c r="E312" s="274">
        <v>2.9606491866243649</v>
      </c>
      <c r="F312" s="274">
        <v>5.4351387333300822</v>
      </c>
    </row>
    <row r="313" spans="1:6" hidden="1">
      <c r="A313" s="274" t="s">
        <v>457</v>
      </c>
      <c r="D313" s="274">
        <v>8.5686775881503205</v>
      </c>
      <c r="E313" s="274">
        <v>2.9164162752637814</v>
      </c>
      <c r="F313" s="274">
        <v>5.6522613128865391</v>
      </c>
    </row>
    <row r="314" spans="1:6" hidden="1">
      <c r="A314" s="274" t="s">
        <v>458</v>
      </c>
      <c r="D314" s="274">
        <v>8.509563964597664</v>
      </c>
      <c r="E314" s="274">
        <v>2.9319224900723695</v>
      </c>
      <c r="F314" s="274">
        <v>5.5776414745252945</v>
      </c>
    </row>
    <row r="315" spans="1:6" hidden="1">
      <c r="A315" s="274" t="s">
        <v>459</v>
      </c>
      <c r="D315" s="274">
        <v>8.759079270519976</v>
      </c>
      <c r="E315" s="274">
        <v>3.191977207698895</v>
      </c>
      <c r="F315" s="274">
        <v>5.567102062821081</v>
      </c>
    </row>
    <row r="316" spans="1:6" hidden="1">
      <c r="A316" s="274" t="s">
        <v>460</v>
      </c>
      <c r="D316" s="274">
        <v>9.0343140500984198</v>
      </c>
      <c r="E316" s="274">
        <v>3.2694938363761761</v>
      </c>
      <c r="F316" s="274">
        <v>5.7648202137222437</v>
      </c>
    </row>
    <row r="317" spans="1:6" hidden="1">
      <c r="A317" s="274" t="s">
        <v>461</v>
      </c>
      <c r="D317" s="274">
        <v>9.6552269478466126</v>
      </c>
      <c r="E317" s="274">
        <v>3.5492329607404756</v>
      </c>
      <c r="F317" s="274">
        <v>6.1059939871061371</v>
      </c>
    </row>
    <row r="318" spans="1:6" hidden="1">
      <c r="A318" s="274" t="s">
        <v>462</v>
      </c>
      <c r="D318" s="274">
        <v>8.9936635827298108</v>
      </c>
      <c r="E318" s="274">
        <v>3.2632937560676138</v>
      </c>
      <c r="F318" s="274">
        <v>5.730369826662197</v>
      </c>
    </row>
    <row r="319" spans="1:6" hidden="1">
      <c r="A319" s="274" t="s">
        <v>463</v>
      </c>
      <c r="D319" s="274">
        <v>9.0834666702564171</v>
      </c>
      <c r="E319" s="274">
        <v>3.4040302110121612</v>
      </c>
      <c r="F319" s="274">
        <v>5.6794364592442559</v>
      </c>
    </row>
    <row r="320" spans="1:6" hidden="1">
      <c r="A320" s="274" t="s">
        <v>464</v>
      </c>
      <c r="D320" s="274">
        <v>8.9870146198545999</v>
      </c>
      <c r="E320" s="274">
        <v>3.410506347582916</v>
      </c>
      <c r="F320" s="274">
        <v>5.5765082722716839</v>
      </c>
    </row>
    <row r="321" spans="1:6" hidden="1">
      <c r="A321" s="274" t="s">
        <v>465</v>
      </c>
      <c r="D321" s="274">
        <v>8.4860777643514336</v>
      </c>
      <c r="E321" s="274">
        <v>3.2655822371440264</v>
      </c>
      <c r="F321" s="274">
        <v>5.2204955272074072</v>
      </c>
    </row>
    <row r="322" spans="1:6" hidden="1">
      <c r="A322" s="274" t="s">
        <v>466</v>
      </c>
      <c r="D322" s="274">
        <v>8.3600581778779173</v>
      </c>
      <c r="E322" s="274">
        <v>3.2237482565927982</v>
      </c>
      <c r="F322" s="274">
        <v>5.1363099212851191</v>
      </c>
    </row>
    <row r="323" spans="1:6" hidden="1">
      <c r="A323" s="274" t="s">
        <v>467</v>
      </c>
      <c r="D323" s="274">
        <v>8.7854593232219163</v>
      </c>
      <c r="E323" s="274">
        <v>3.498794721526691</v>
      </c>
      <c r="F323" s="274">
        <v>5.2866646016952252</v>
      </c>
    </row>
    <row r="324" spans="1:6" hidden="1">
      <c r="A324" s="274" t="s">
        <v>468</v>
      </c>
      <c r="D324" s="274">
        <v>9.0661998746266566</v>
      </c>
      <c r="E324" s="274">
        <v>3.6795655957081905</v>
      </c>
      <c r="F324" s="274">
        <v>5.386634278918466</v>
      </c>
    </row>
    <row r="325" spans="1:6" hidden="1">
      <c r="A325" s="274" t="s">
        <v>469</v>
      </c>
      <c r="D325" s="274">
        <v>9.3050413928456432</v>
      </c>
      <c r="E325" s="274">
        <v>3.5747976205428271</v>
      </c>
      <c r="F325" s="274">
        <v>5.7302437723028161</v>
      </c>
    </row>
    <row r="326" spans="1:6" hidden="1">
      <c r="A326" s="274" t="s">
        <v>470</v>
      </c>
      <c r="D326" s="274">
        <v>8.9204597466404429</v>
      </c>
      <c r="E326" s="274">
        <v>3.2556301963021124</v>
      </c>
      <c r="F326" s="274">
        <v>5.6648295503383306</v>
      </c>
    </row>
    <row r="327" spans="1:6" hidden="1">
      <c r="A327" s="274" t="s">
        <v>471</v>
      </c>
      <c r="D327" s="274">
        <v>9.2789736646995387</v>
      </c>
      <c r="E327" s="274">
        <v>3.5028812151924118</v>
      </c>
      <c r="F327" s="274">
        <v>5.7760924495071269</v>
      </c>
    </row>
    <row r="328" spans="1:6" hidden="1">
      <c r="A328" s="274" t="s">
        <v>472</v>
      </c>
      <c r="D328" s="274">
        <v>9.2609655958618298</v>
      </c>
      <c r="E328" s="274">
        <v>3.1204969889082994</v>
      </c>
      <c r="F328" s="274">
        <v>6.1404686069535304</v>
      </c>
    </row>
    <row r="329" spans="1:6" hidden="1">
      <c r="A329" s="274" t="s">
        <v>473</v>
      </c>
      <c r="D329" s="274">
        <v>8.8879275017652333</v>
      </c>
      <c r="E329" s="274">
        <v>2.8309076317735977</v>
      </c>
      <c r="F329" s="274">
        <v>6.0570198699916356</v>
      </c>
    </row>
    <row r="330" spans="1:6" hidden="1">
      <c r="A330" s="274" t="s">
        <v>474</v>
      </c>
      <c r="D330" s="274">
        <v>8.6963248892779017</v>
      </c>
      <c r="E330" s="274">
        <v>2.8054124543764543</v>
      </c>
      <c r="F330" s="274">
        <v>5.8909124349014474</v>
      </c>
    </row>
    <row r="331" spans="1:6" hidden="1">
      <c r="A331" s="274" t="s">
        <v>475</v>
      </c>
      <c r="D331" s="274">
        <v>9.0215866813325398</v>
      </c>
      <c r="E331" s="274">
        <v>2.6412148383774801</v>
      </c>
      <c r="F331" s="274">
        <v>6.3803718429550598</v>
      </c>
    </row>
    <row r="332" spans="1:6" hidden="1">
      <c r="A332" s="274" t="s">
        <v>476</v>
      </c>
      <c r="D332" s="274">
        <v>9.0401024076076073</v>
      </c>
      <c r="E332" s="274">
        <v>2.3100101967264823</v>
      </c>
      <c r="F332" s="274">
        <v>6.730092210881125</v>
      </c>
    </row>
    <row r="333" spans="1:6" hidden="1">
      <c r="A333" s="274" t="s">
        <v>477</v>
      </c>
      <c r="D333" s="274">
        <v>8.8522927683620711</v>
      </c>
      <c r="E333" s="274">
        <v>2.0752525886529067</v>
      </c>
      <c r="F333" s="274">
        <v>6.7770401797091644</v>
      </c>
    </row>
    <row r="334" spans="1:6" hidden="1">
      <c r="A334" s="274" t="s">
        <v>478</v>
      </c>
      <c r="D334" s="274">
        <v>9.1776164783526148</v>
      </c>
      <c r="E334" s="274">
        <v>2.1623288568449235</v>
      </c>
      <c r="F334" s="274">
        <v>7.0152876215076914</v>
      </c>
    </row>
    <row r="335" spans="1:6" hidden="1">
      <c r="A335" s="274" t="s">
        <v>479</v>
      </c>
      <c r="D335" s="274">
        <v>9.1006801376897251</v>
      </c>
      <c r="E335" s="274">
        <v>1.8914954702860349</v>
      </c>
      <c r="F335" s="274">
        <v>7.2091846674036901</v>
      </c>
    </row>
    <row r="336" spans="1:6" hidden="1">
      <c r="A336" s="274" t="s">
        <v>480</v>
      </c>
      <c r="D336" s="274">
        <v>8.9288140942061975</v>
      </c>
      <c r="E336" s="274">
        <v>2.1532831854343168</v>
      </c>
      <c r="F336" s="274">
        <v>6.7755309087718807</v>
      </c>
    </row>
    <row r="337" spans="1:6" hidden="1">
      <c r="A337" s="274" t="s">
        <v>481</v>
      </c>
      <c r="D337" s="274">
        <v>8.5290334591957926</v>
      </c>
      <c r="E337" s="274">
        <v>1.864778937238758</v>
      </c>
      <c r="F337" s="274">
        <v>6.6642545219570346</v>
      </c>
    </row>
    <row r="338" spans="1:6" hidden="1">
      <c r="A338" s="274" t="s">
        <v>482</v>
      </c>
      <c r="D338" s="274">
        <v>8.1029541257432847</v>
      </c>
      <c r="E338" s="274">
        <v>1.8909207787076712</v>
      </c>
      <c r="F338" s="274">
        <v>6.2120333470356135</v>
      </c>
    </row>
    <row r="339" spans="1:6" hidden="1">
      <c r="A339" s="274" t="s">
        <v>483</v>
      </c>
      <c r="D339" s="274">
        <v>7.7922051455862205</v>
      </c>
      <c r="E339" s="274">
        <v>1.9590920211814975</v>
      </c>
      <c r="F339" s="274">
        <v>5.833113124404723</v>
      </c>
    </row>
    <row r="340" spans="1:6" hidden="1">
      <c r="A340" s="274" t="s">
        <v>484</v>
      </c>
      <c r="D340" s="274">
        <v>8.2048055472839483</v>
      </c>
      <c r="E340" s="274">
        <v>1.8369527584488301</v>
      </c>
      <c r="F340" s="274">
        <v>6.3678527888351182</v>
      </c>
    </row>
    <row r="341" spans="1:6" hidden="1">
      <c r="A341" s="274" t="s">
        <v>485</v>
      </c>
      <c r="D341" s="274">
        <v>8.2650516960170854</v>
      </c>
      <c r="E341" s="274">
        <v>1.8046655839533807</v>
      </c>
      <c r="F341" s="274">
        <v>6.4603861120637047</v>
      </c>
    </row>
    <row r="342" spans="1:6" hidden="1">
      <c r="A342" s="274" t="s">
        <v>486</v>
      </c>
      <c r="D342" s="274">
        <v>7.9175402321001602</v>
      </c>
      <c r="E342" s="274">
        <v>1.7788970182434527</v>
      </c>
      <c r="F342" s="274">
        <v>6.1386432138567075</v>
      </c>
    </row>
    <row r="343" spans="1:6" hidden="1">
      <c r="A343" s="274" t="s">
        <v>487</v>
      </c>
      <c r="D343" s="274">
        <v>7.8088606591242149</v>
      </c>
      <c r="E343" s="274">
        <v>1.7199659360419801</v>
      </c>
      <c r="F343" s="274">
        <v>6.0888947230822348</v>
      </c>
    </row>
    <row r="344" spans="1:6" hidden="1">
      <c r="A344" s="274" t="s">
        <v>488</v>
      </c>
      <c r="D344" s="274">
        <v>7.9227089383264904</v>
      </c>
      <c r="E344" s="274">
        <v>1.7985290961957014</v>
      </c>
      <c r="F344" s="274">
        <v>6.1241798421307889</v>
      </c>
    </row>
    <row r="345" spans="1:6" hidden="1">
      <c r="A345" s="274" t="s">
        <v>489</v>
      </c>
      <c r="D345" s="274">
        <v>8.3636622451934652</v>
      </c>
      <c r="E345" s="274">
        <v>2.0209156259181018</v>
      </c>
      <c r="F345" s="274">
        <v>6.3427466192753634</v>
      </c>
    </row>
    <row r="346" spans="1:6" hidden="1">
      <c r="A346" s="274" t="s">
        <v>490</v>
      </c>
      <c r="D346" s="274">
        <v>8.4681428998872388</v>
      </c>
      <c r="E346" s="274">
        <v>2.0911097383374955</v>
      </c>
      <c r="F346" s="274">
        <v>6.3770331615497433</v>
      </c>
    </row>
    <row r="347" spans="1:6" hidden="1">
      <c r="A347" s="274" t="s">
        <v>491</v>
      </c>
      <c r="D347" s="274">
        <v>8.5698414996229388</v>
      </c>
      <c r="E347" s="274">
        <v>2.0497871164542039</v>
      </c>
      <c r="F347" s="274">
        <v>6.520054383168735</v>
      </c>
    </row>
    <row r="348" spans="1:6" hidden="1">
      <c r="A348" s="274" t="s">
        <v>492</v>
      </c>
      <c r="D348" s="274">
        <v>8.9322823231654187</v>
      </c>
      <c r="E348" s="274">
        <v>2.2887757657968644</v>
      </c>
      <c r="F348" s="274">
        <v>6.6435065573685543</v>
      </c>
    </row>
    <row r="349" spans="1:6" hidden="1">
      <c r="A349" s="274" t="s">
        <v>493</v>
      </c>
      <c r="D349" s="274">
        <v>8.5306313573321848</v>
      </c>
      <c r="E349" s="274">
        <v>2.0975098636413732</v>
      </c>
      <c r="F349" s="274">
        <v>6.4331214936908117</v>
      </c>
    </row>
    <row r="350" spans="1:6" hidden="1">
      <c r="A350" s="274" t="s">
        <v>494</v>
      </c>
      <c r="D350" s="274">
        <v>8.3999264035162469</v>
      </c>
      <c r="E350" s="274">
        <v>2.1351780297120806</v>
      </c>
      <c r="F350" s="274">
        <v>6.2647483738041663</v>
      </c>
    </row>
    <row r="351" spans="1:6" hidden="1">
      <c r="A351" s="274" t="s">
        <v>495</v>
      </c>
      <c r="D351" s="274">
        <v>8.3398201896822322</v>
      </c>
      <c r="E351" s="274">
        <v>2.3532553491716506</v>
      </c>
      <c r="F351" s="274">
        <v>5.9865648405105816</v>
      </c>
    </row>
    <row r="352" spans="1:6" hidden="1">
      <c r="A352" s="274" t="s">
        <v>496</v>
      </c>
      <c r="D352" s="274">
        <v>8.8948626510072781</v>
      </c>
      <c r="E352" s="274">
        <v>2.901975181074878</v>
      </c>
      <c r="F352" s="274">
        <v>5.9928874699324002</v>
      </c>
    </row>
    <row r="353" spans="1:6" hidden="1">
      <c r="A353" s="274" t="s">
        <v>497</v>
      </c>
      <c r="D353" s="274">
        <v>8.8751257297994677</v>
      </c>
      <c r="E353" s="274">
        <v>2.9645004223362204</v>
      </c>
      <c r="F353" s="274">
        <v>5.9106253074632473</v>
      </c>
    </row>
    <row r="354" spans="1:6" hidden="1">
      <c r="A354" s="274" t="s">
        <v>498</v>
      </c>
      <c r="D354" s="274">
        <v>8.6834239232771928</v>
      </c>
      <c r="E354" s="274">
        <v>2.9262906525822867</v>
      </c>
      <c r="F354" s="274">
        <v>5.7571332706949061</v>
      </c>
    </row>
    <row r="355" spans="1:6" hidden="1">
      <c r="A355" s="274" t="s">
        <v>499</v>
      </c>
      <c r="D355" s="274">
        <v>8.2973426861078234</v>
      </c>
      <c r="E355" s="274">
        <v>2.5890979081793555</v>
      </c>
      <c r="F355" s="274">
        <v>5.708244777928468</v>
      </c>
    </row>
    <row r="356" spans="1:6" hidden="1">
      <c r="A356" s="274" t="s">
        <v>500</v>
      </c>
      <c r="D356" s="274">
        <v>8.2294939119207591</v>
      </c>
      <c r="E356" s="274">
        <v>2.7707838362757462</v>
      </c>
      <c r="F356" s="274">
        <v>5.4587100756450129</v>
      </c>
    </row>
    <row r="357" spans="1:6" hidden="1">
      <c r="A357" s="274" t="s">
        <v>501</v>
      </c>
      <c r="D357" s="274">
        <v>8.1505515280734997</v>
      </c>
      <c r="E357" s="274">
        <v>2.7910234970441845</v>
      </c>
      <c r="F357" s="274">
        <v>5.3595280310293152</v>
      </c>
    </row>
    <row r="358" spans="1:6" hidden="1">
      <c r="A358" s="274" t="s">
        <v>502</v>
      </c>
      <c r="D358" s="274">
        <v>8.1407388216309169</v>
      </c>
      <c r="E358" s="274">
        <v>2.7719867482955003</v>
      </c>
      <c r="F358" s="274">
        <v>5.3687520733354166</v>
      </c>
    </row>
    <row r="359" spans="1:6" hidden="1">
      <c r="A359" s="274" t="s">
        <v>503</v>
      </c>
      <c r="D359" s="274">
        <v>8.1772690136400339</v>
      </c>
      <c r="E359" s="274">
        <v>2.7443313708539945</v>
      </c>
      <c r="F359" s="274">
        <v>5.4329376427860394</v>
      </c>
    </row>
    <row r="360" spans="1:6" hidden="1">
      <c r="A360" s="274" t="s">
        <v>504</v>
      </c>
      <c r="D360" s="274">
        <v>8.1828117164603285</v>
      </c>
      <c r="E360" s="274">
        <v>2.9297677842808811</v>
      </c>
      <c r="F360" s="274">
        <v>5.2530439321794473</v>
      </c>
    </row>
    <row r="361" spans="1:6" hidden="1">
      <c r="A361" s="274" t="s">
        <v>505</v>
      </c>
      <c r="D361" s="274">
        <v>8.2606886930657222</v>
      </c>
      <c r="E361" s="274">
        <v>3.0620853289806043</v>
      </c>
      <c r="F361" s="274">
        <v>5.1986033640851179</v>
      </c>
    </row>
    <row r="362" spans="1:6" hidden="1">
      <c r="A362" s="274" t="s">
        <v>506</v>
      </c>
      <c r="D362" s="274">
        <v>8.4578908759244342</v>
      </c>
      <c r="E362" s="274">
        <v>3.1417621165391241</v>
      </c>
      <c r="F362" s="274">
        <v>5.3161287593853102</v>
      </c>
    </row>
    <row r="363" spans="1:6" hidden="1">
      <c r="A363" s="274" t="s">
        <v>507</v>
      </c>
      <c r="D363" s="274">
        <v>8.320138443921179</v>
      </c>
      <c r="E363" s="274">
        <v>3.0530396157577799</v>
      </c>
      <c r="F363" s="274">
        <v>5.267098828163399</v>
      </c>
    </row>
    <row r="364" spans="1:6" hidden="1">
      <c r="A364" s="274" t="s">
        <v>508</v>
      </c>
      <c r="D364" s="274">
        <v>8.085336598055644</v>
      </c>
      <c r="E364" s="274">
        <v>3.1862011512394455</v>
      </c>
      <c r="F364" s="274">
        <v>4.8991354468161985</v>
      </c>
    </row>
    <row r="365" spans="1:6" hidden="1">
      <c r="A365" s="274" t="s">
        <v>509</v>
      </c>
      <c r="D365" s="274">
        <v>7.7298928190102867</v>
      </c>
      <c r="E365" s="274">
        <v>3.0048757450403567</v>
      </c>
      <c r="F365" s="274">
        <v>4.72501707396993</v>
      </c>
    </row>
    <row r="366" spans="1:6" hidden="1">
      <c r="A366" s="274" t="s">
        <v>510</v>
      </c>
      <c r="D366" s="274">
        <v>7.7908739325895926</v>
      </c>
      <c r="E366" s="274">
        <v>3.3988010592525102</v>
      </c>
      <c r="F366" s="274">
        <v>4.3920728733370824</v>
      </c>
    </row>
    <row r="367" spans="1:6" hidden="1">
      <c r="A367" s="274" t="s">
        <v>511</v>
      </c>
      <c r="D367" s="274">
        <v>7.7730525397442927</v>
      </c>
      <c r="E367" s="274">
        <v>3.6305223183648154</v>
      </c>
      <c r="F367" s="274">
        <v>4.1425302213794772</v>
      </c>
    </row>
    <row r="368" spans="1:6" hidden="1">
      <c r="A368" s="274" t="s">
        <v>512</v>
      </c>
      <c r="D368" s="274">
        <v>7.1417911933291274</v>
      </c>
      <c r="E368" s="274">
        <v>3.245144559953284</v>
      </c>
      <c r="F368" s="274">
        <v>3.8966466333758434</v>
      </c>
    </row>
    <row r="369" spans="1:6" hidden="1">
      <c r="A369" s="274" t="s">
        <v>513</v>
      </c>
      <c r="D369" s="274">
        <v>7.689774623084312</v>
      </c>
      <c r="E369" s="274">
        <v>3.5662347946341963</v>
      </c>
      <c r="F369" s="274">
        <v>4.1235398284501157</v>
      </c>
    </row>
    <row r="370" spans="1:6" hidden="1">
      <c r="A370" s="274" t="s">
        <v>514</v>
      </c>
      <c r="D370" s="274">
        <v>7.6555850466097048</v>
      </c>
      <c r="E370" s="274">
        <v>3.3735813874173415</v>
      </c>
      <c r="F370" s="274">
        <v>4.2820036591923634</v>
      </c>
    </row>
    <row r="371" spans="1:6" hidden="1">
      <c r="A371" s="274" t="s">
        <v>515</v>
      </c>
      <c r="D371" s="274">
        <v>7.7858299117096186</v>
      </c>
      <c r="E371" s="274">
        <v>3.1485223573563212</v>
      </c>
      <c r="F371" s="274">
        <v>4.6373075543532973</v>
      </c>
    </row>
    <row r="372" spans="1:6" hidden="1">
      <c r="A372" s="274" t="s">
        <v>516</v>
      </c>
      <c r="D372" s="274">
        <v>7.8796792781885898</v>
      </c>
      <c r="E372" s="274">
        <v>3.4786772867735438</v>
      </c>
      <c r="F372" s="274">
        <v>4.401001991415046</v>
      </c>
    </row>
    <row r="373" spans="1:6" hidden="1">
      <c r="A373" s="274" t="s">
        <v>517</v>
      </c>
      <c r="D373" s="274">
        <v>7.6465120223856475</v>
      </c>
      <c r="E373" s="274">
        <v>3.4612420985867862</v>
      </c>
      <c r="F373" s="274">
        <v>4.1852699237988613</v>
      </c>
    </row>
    <row r="374" spans="1:6" hidden="1">
      <c r="A374" s="274" t="s">
        <v>518</v>
      </c>
      <c r="D374" s="274">
        <v>7.5995053260840866</v>
      </c>
      <c r="E374" s="274">
        <v>3.794224086976516</v>
      </c>
      <c r="F374" s="274">
        <v>3.8052812391075705</v>
      </c>
    </row>
    <row r="375" spans="1:6" hidden="1">
      <c r="A375" s="274" t="s">
        <v>519</v>
      </c>
      <c r="D375" s="274">
        <v>7.1687004793584945</v>
      </c>
      <c r="E375" s="274">
        <v>3.5982266160679615</v>
      </c>
      <c r="F375" s="274">
        <v>3.5704738632905331</v>
      </c>
    </row>
    <row r="376" spans="1:6" hidden="1">
      <c r="A376" s="274" t="s">
        <v>520</v>
      </c>
      <c r="D376" s="274">
        <v>7.1989201583369367</v>
      </c>
      <c r="E376" s="274">
        <v>3.9407699721543294</v>
      </c>
      <c r="F376" s="274">
        <v>3.2581501861826072</v>
      </c>
    </row>
    <row r="377" spans="1:6" hidden="1">
      <c r="A377" s="274" t="s">
        <v>521</v>
      </c>
      <c r="D377" s="274">
        <v>7.004295095152564</v>
      </c>
      <c r="E377" s="274">
        <v>4.0189190742419569</v>
      </c>
      <c r="F377" s="274">
        <v>2.9853760209106071</v>
      </c>
    </row>
    <row r="378" spans="1:6" hidden="1">
      <c r="A378" s="274" t="s">
        <v>522</v>
      </c>
      <c r="D378" s="274">
        <v>7.237691936542646</v>
      </c>
      <c r="E378" s="274">
        <v>3.5673729787958153</v>
      </c>
      <c r="F378" s="274">
        <v>3.6703189577468307</v>
      </c>
    </row>
    <row r="379" spans="1:6" hidden="1">
      <c r="A379" s="274" t="s">
        <v>523</v>
      </c>
      <c r="D379" s="274">
        <v>7.3188955976883214</v>
      </c>
      <c r="E379" s="274">
        <v>3.2782390463169291</v>
      </c>
      <c r="F379" s="274">
        <v>4.0406565513713923</v>
      </c>
    </row>
    <row r="380" spans="1:6" hidden="1">
      <c r="A380" s="274" t="s">
        <v>524</v>
      </c>
      <c r="D380" s="274">
        <v>7.1036438570425497</v>
      </c>
      <c r="E380" s="274">
        <v>3.2023497478501879</v>
      </c>
      <c r="F380" s="274">
        <v>3.9012941091923619</v>
      </c>
    </row>
    <row r="381" spans="1:6" hidden="1">
      <c r="A381" s="274" t="s">
        <v>525</v>
      </c>
      <c r="D381" s="274">
        <v>6.8248599236443601</v>
      </c>
      <c r="E381" s="274">
        <v>3.284051873858453</v>
      </c>
      <c r="F381" s="274">
        <v>3.5408080497859071</v>
      </c>
    </row>
    <row r="382" spans="1:6" hidden="1">
      <c r="A382" s="274" t="s">
        <v>526</v>
      </c>
      <c r="D382" s="274">
        <v>6.5061123416303017</v>
      </c>
      <c r="E382" s="274">
        <v>3.1457901614981272</v>
      </c>
      <c r="F382" s="274">
        <v>3.3603221801321745</v>
      </c>
    </row>
    <row r="383" spans="1:6" hidden="1">
      <c r="A383" s="274" t="s">
        <v>527</v>
      </c>
      <c r="D383" s="274">
        <v>6.5418745410074228</v>
      </c>
      <c r="E383" s="274">
        <v>3.1762825755066944</v>
      </c>
      <c r="F383" s="274">
        <v>3.3655919655007285</v>
      </c>
    </row>
    <row r="384" spans="1:6" hidden="1">
      <c r="A384" s="274" t="s">
        <v>528</v>
      </c>
      <c r="D384" s="274">
        <v>6.4593612476346518</v>
      </c>
      <c r="E384" s="274">
        <v>3.2006243200127318</v>
      </c>
      <c r="F384" s="274">
        <v>3.25873692762192</v>
      </c>
    </row>
    <row r="385" spans="1:6" hidden="1">
      <c r="A385" s="274" t="s">
        <v>529</v>
      </c>
      <c r="D385" s="274">
        <v>6.4645721790480737</v>
      </c>
      <c r="E385" s="274">
        <v>2.9240801952290658</v>
      </c>
      <c r="F385" s="274">
        <v>3.5404919838190079</v>
      </c>
    </row>
    <row r="386" spans="1:6" hidden="1">
      <c r="A386" s="274" t="s">
        <v>530</v>
      </c>
      <c r="D386" s="274">
        <v>6.086221563205636</v>
      </c>
      <c r="E386" s="274">
        <v>2.6149699911463395</v>
      </c>
      <c r="F386" s="274">
        <v>3.4712515720592965</v>
      </c>
    </row>
    <row r="387" spans="1:6" hidden="1">
      <c r="A387" s="274" t="s">
        <v>531</v>
      </c>
      <c r="D387" s="274">
        <v>6.0721956415298894</v>
      </c>
      <c r="E387" s="274">
        <v>2.4583114503979031</v>
      </c>
      <c r="F387" s="274">
        <v>3.6138841911319863</v>
      </c>
    </row>
    <row r="388" spans="1:6" hidden="1">
      <c r="A388" s="274" t="s">
        <v>532</v>
      </c>
      <c r="D388" s="274">
        <v>5.7307036930278725</v>
      </c>
      <c r="E388" s="274">
        <v>2.28749807434159</v>
      </c>
      <c r="F388" s="274">
        <v>3.4432056186862825</v>
      </c>
    </row>
    <row r="389" spans="1:6" hidden="1">
      <c r="A389" s="274" t="s">
        <v>533</v>
      </c>
      <c r="D389" s="274">
        <v>5.6711641681700451</v>
      </c>
      <c r="E389" s="274">
        <v>2.1737934463350261</v>
      </c>
      <c r="F389" s="274">
        <v>3.497370721835019</v>
      </c>
    </row>
    <row r="390" spans="1:6" hidden="1">
      <c r="A390" s="274" t="s">
        <v>534</v>
      </c>
      <c r="D390" s="274">
        <v>5.7021971030979834</v>
      </c>
      <c r="E390" s="274">
        <v>2.1475750929092214</v>
      </c>
      <c r="F390" s="274">
        <v>3.554622010188762</v>
      </c>
    </row>
    <row r="391" spans="1:6" hidden="1">
      <c r="A391" s="274" t="s">
        <v>535</v>
      </c>
      <c r="D391" s="274">
        <v>6.0560181541159972</v>
      </c>
      <c r="E391" s="274">
        <v>2.3939296352412498</v>
      </c>
      <c r="F391" s="274">
        <v>3.6620885188747474</v>
      </c>
    </row>
    <row r="392" spans="1:6" hidden="1">
      <c r="A392" s="274" t="s">
        <v>536</v>
      </c>
      <c r="D392" s="274">
        <v>6.0708683734367446</v>
      </c>
      <c r="E392" s="274">
        <v>2.40272404221952</v>
      </c>
      <c r="F392" s="274">
        <v>3.6681443312172246</v>
      </c>
    </row>
    <row r="393" spans="1:6" hidden="1">
      <c r="A393" s="274" t="s">
        <v>537</v>
      </c>
      <c r="D393" s="274">
        <v>5.8575292815093256</v>
      </c>
      <c r="E393" s="274">
        <v>2.2462014961509493</v>
      </c>
      <c r="F393" s="274">
        <v>3.6113277853583763</v>
      </c>
    </row>
    <row r="394" spans="1:6" hidden="1">
      <c r="A394" s="274" t="s">
        <v>538</v>
      </c>
      <c r="D394" s="274">
        <v>6.425211780039743</v>
      </c>
      <c r="E394" s="274">
        <v>2.5049590004781646</v>
      </c>
      <c r="F394" s="274">
        <v>3.9202527795615785</v>
      </c>
    </row>
    <row r="395" spans="1:6" hidden="1">
      <c r="A395" s="274" t="s">
        <v>539</v>
      </c>
      <c r="D395" s="274">
        <v>6.9971407384114963</v>
      </c>
      <c r="E395" s="274">
        <v>2.7057427942153893</v>
      </c>
      <c r="F395" s="274">
        <v>4.291397944196107</v>
      </c>
    </row>
    <row r="396" spans="1:6" hidden="1">
      <c r="A396" s="274" t="s">
        <v>540</v>
      </c>
      <c r="D396" s="274">
        <v>7.1991038970444619</v>
      </c>
      <c r="E396" s="274">
        <v>2.5929584732167941</v>
      </c>
      <c r="F396" s="274">
        <v>4.6061454238276678</v>
      </c>
    </row>
    <row r="397" spans="1:6" hidden="1">
      <c r="A397" s="274" t="s">
        <v>541</v>
      </c>
      <c r="D397" s="274">
        <v>7.2873971847141332</v>
      </c>
      <c r="E397" s="274">
        <v>2.5712632820626817</v>
      </c>
      <c r="F397" s="274">
        <v>4.7161339026514515</v>
      </c>
    </row>
    <row r="398" spans="1:6" hidden="1">
      <c r="A398" s="274" t="s">
        <v>542</v>
      </c>
      <c r="D398" s="274">
        <v>7.5315841036666091</v>
      </c>
      <c r="E398" s="274">
        <v>2.7761375348331274</v>
      </c>
      <c r="F398" s="274">
        <v>4.7554465688334817</v>
      </c>
    </row>
    <row r="399" spans="1:6" hidden="1">
      <c r="A399" s="274" t="s">
        <v>543</v>
      </c>
      <c r="D399" s="274">
        <v>7.2350998993470679</v>
      </c>
      <c r="E399" s="274">
        <v>2.5185978737303589</v>
      </c>
      <c r="F399" s="274">
        <v>4.7165020256167089</v>
      </c>
    </row>
    <row r="400" spans="1:6" hidden="1">
      <c r="A400" s="274" t="s">
        <v>544</v>
      </c>
      <c r="D400" s="274">
        <v>7.2694823608017733</v>
      </c>
      <c r="E400" s="274">
        <v>2.4509137261516774</v>
      </c>
      <c r="F400" s="274">
        <v>4.818568634650096</v>
      </c>
    </row>
    <row r="401" spans="1:6" hidden="1">
      <c r="A401" s="274" t="s">
        <v>545</v>
      </c>
      <c r="D401" s="274">
        <v>7.6820204843034885</v>
      </c>
      <c r="E401" s="274">
        <v>2.5846966870717223</v>
      </c>
      <c r="F401" s="274">
        <v>5.0973237972317662</v>
      </c>
    </row>
    <row r="402" spans="1:6" hidden="1">
      <c r="A402" s="274" t="s">
        <v>546</v>
      </c>
      <c r="D402" s="274">
        <v>7.838934211294748</v>
      </c>
      <c r="E402" s="274">
        <v>2.6087933741619178</v>
      </c>
      <c r="F402" s="274">
        <v>5.2301408371328302</v>
      </c>
    </row>
    <row r="403" spans="1:6" hidden="1">
      <c r="A403" s="274" t="s">
        <v>547</v>
      </c>
      <c r="D403" s="274">
        <v>7.8650607236001466</v>
      </c>
      <c r="E403" s="274">
        <v>2.2113405882871993</v>
      </c>
      <c r="F403" s="274">
        <v>5.6537201353129474</v>
      </c>
    </row>
    <row r="404" spans="1:6" hidden="1">
      <c r="A404" s="274" t="s">
        <v>548</v>
      </c>
      <c r="D404" s="274">
        <v>7.8307588410744975</v>
      </c>
      <c r="E404" s="274">
        <v>1.9828376914915085</v>
      </c>
      <c r="F404" s="274">
        <v>5.847921149582989</v>
      </c>
    </row>
    <row r="405" spans="1:6" hidden="1">
      <c r="A405" s="274" t="s">
        <v>549</v>
      </c>
      <c r="D405" s="274">
        <v>7.5797401673491489</v>
      </c>
      <c r="E405" s="274">
        <v>1.9247265435499603</v>
      </c>
      <c r="F405" s="274">
        <v>5.6550136237991886</v>
      </c>
    </row>
    <row r="406" spans="1:6" hidden="1">
      <c r="A406" s="274" t="s">
        <v>550</v>
      </c>
      <c r="D406" s="274">
        <v>7.2757092535169638</v>
      </c>
      <c r="E406" s="274">
        <v>1.9690860006098552</v>
      </c>
      <c r="F406" s="274">
        <v>5.3066232529071087</v>
      </c>
    </row>
    <row r="407" spans="1:6" hidden="1">
      <c r="A407" s="274" t="s">
        <v>551</v>
      </c>
      <c r="D407" s="274">
        <v>7.2676725186028852</v>
      </c>
      <c r="E407" s="274">
        <v>1.9425531400653169</v>
      </c>
      <c r="F407" s="274">
        <v>5.3251193785375683</v>
      </c>
    </row>
    <row r="408" spans="1:6" hidden="1">
      <c r="A408" s="274" t="s">
        <v>552</v>
      </c>
      <c r="D408" s="274">
        <v>7.072771140807836</v>
      </c>
      <c r="E408" s="274">
        <v>1.8384516799627777</v>
      </c>
      <c r="F408" s="274">
        <v>5.2343194608450583</v>
      </c>
    </row>
    <row r="409" spans="1:6" hidden="1">
      <c r="A409" s="274" t="s">
        <v>553</v>
      </c>
      <c r="D409" s="274">
        <v>6.3942396380895605</v>
      </c>
      <c r="E409" s="274">
        <v>1.5816463983755069</v>
      </c>
      <c r="F409" s="274">
        <v>4.8125932397140536</v>
      </c>
    </row>
    <row r="410" spans="1:6" hidden="1">
      <c r="A410" s="274" t="s">
        <v>554</v>
      </c>
      <c r="D410" s="274">
        <v>6.2930920295787933</v>
      </c>
      <c r="E410" s="274">
        <v>1.4996595286173759</v>
      </c>
      <c r="F410" s="274">
        <v>4.7934325009614174</v>
      </c>
    </row>
    <row r="411" spans="1:6" hidden="1">
      <c r="A411" s="274" t="s">
        <v>555</v>
      </c>
      <c r="D411" s="274">
        <v>6.5272928626378066</v>
      </c>
      <c r="E411" s="274">
        <v>1.6820353839337852</v>
      </c>
      <c r="F411" s="274">
        <v>4.8452574787040215</v>
      </c>
    </row>
    <row r="412" spans="1:6" hidden="1">
      <c r="A412" s="274" t="s">
        <v>556</v>
      </c>
      <c r="D412" s="274">
        <v>6.3620755989989917</v>
      </c>
      <c r="E412" s="274">
        <v>1.5282688183265671</v>
      </c>
      <c r="F412" s="274">
        <v>4.8338067806724245</v>
      </c>
    </row>
    <row r="413" spans="1:6" hidden="1">
      <c r="A413" s="274" t="s">
        <v>557</v>
      </c>
      <c r="D413" s="274">
        <v>6.2297934754725741</v>
      </c>
      <c r="E413" s="274">
        <v>1.3618946396488889</v>
      </c>
      <c r="F413" s="274">
        <v>4.8678988358236852</v>
      </c>
    </row>
    <row r="414" spans="1:6" hidden="1">
      <c r="A414" s="274" t="s">
        <v>558</v>
      </c>
      <c r="D414" s="274">
        <v>6.0789936708324621</v>
      </c>
      <c r="E414" s="274">
        <v>1.3165195565443959</v>
      </c>
      <c r="F414" s="274">
        <v>4.7624741142880662</v>
      </c>
    </row>
    <row r="415" spans="1:6" hidden="1">
      <c r="A415" s="274" t="s">
        <v>559</v>
      </c>
      <c r="D415" s="274">
        <v>5.8572065449066919</v>
      </c>
      <c r="E415" s="274">
        <v>1.2397876687152545</v>
      </c>
      <c r="F415" s="274">
        <v>4.6174188761914374</v>
      </c>
    </row>
    <row r="416" spans="1:6" hidden="1">
      <c r="A416" s="274" t="s">
        <v>560</v>
      </c>
      <c r="D416" s="274">
        <v>5.67658857744948</v>
      </c>
      <c r="E416" s="274">
        <v>1.1392134584250453</v>
      </c>
      <c r="F416" s="274">
        <v>4.5373751190244347</v>
      </c>
    </row>
    <row r="417" spans="1:6" hidden="1">
      <c r="A417" s="274" t="s">
        <v>561</v>
      </c>
      <c r="D417" s="274">
        <v>5.7161936440904588</v>
      </c>
      <c r="E417" s="274">
        <v>1.3655405603811301</v>
      </c>
      <c r="F417" s="274">
        <v>4.3506530837093287</v>
      </c>
    </row>
    <row r="418" spans="1:6" hidden="1">
      <c r="A418" s="274" t="s">
        <v>562</v>
      </c>
      <c r="D418" s="274">
        <v>6.2249633625964451</v>
      </c>
      <c r="E418" s="274">
        <v>1.7119164432632479</v>
      </c>
      <c r="F418" s="274">
        <v>4.5130469193331972</v>
      </c>
    </row>
    <row r="419" spans="1:6" hidden="1">
      <c r="A419" s="274" t="s">
        <v>563</v>
      </c>
      <c r="D419" s="274">
        <v>6.4709362787452571</v>
      </c>
      <c r="E419" s="274">
        <v>1.7403451782196857</v>
      </c>
      <c r="F419" s="274">
        <v>4.7305911005255714</v>
      </c>
    </row>
    <row r="420" spans="1:6" hidden="1">
      <c r="A420" s="274" t="s">
        <v>564</v>
      </c>
      <c r="D420" s="274">
        <v>6.7333446921798172</v>
      </c>
      <c r="E420" s="274">
        <v>1.8609098562121771</v>
      </c>
      <c r="F420" s="274">
        <v>4.8724348359676402</v>
      </c>
    </row>
    <row r="421" spans="1:6" hidden="1">
      <c r="A421" s="274" t="s">
        <v>565</v>
      </c>
      <c r="D421" s="274">
        <v>6.879878603597307</v>
      </c>
      <c r="E421" s="274">
        <v>1.8580023805666803</v>
      </c>
      <c r="F421" s="274">
        <v>5.0218762230306266</v>
      </c>
    </row>
    <row r="422" spans="1:6" hidden="1">
      <c r="A422" s="274" t="s">
        <v>566</v>
      </c>
      <c r="D422" s="274">
        <v>6.7356995847988266</v>
      </c>
      <c r="E422" s="274">
        <v>1.7844586699767113</v>
      </c>
      <c r="F422" s="274">
        <v>4.9512409148221153</v>
      </c>
    </row>
    <row r="423" spans="1:6" hidden="1">
      <c r="A423" s="274" t="s">
        <v>567</v>
      </c>
      <c r="D423" s="274">
        <v>6.7888223665069063</v>
      </c>
      <c r="E423" s="274">
        <v>1.7481798114650049</v>
      </c>
      <c r="F423" s="274">
        <v>5.0406425550419014</v>
      </c>
    </row>
    <row r="424" spans="1:6" hidden="1">
      <c r="A424" s="274" t="s">
        <v>568</v>
      </c>
      <c r="D424" s="274">
        <v>6.9816500142447389</v>
      </c>
      <c r="E424" s="274">
        <v>1.9552235074474389</v>
      </c>
      <c r="F424" s="274">
        <v>5.0264265067973</v>
      </c>
    </row>
    <row r="425" spans="1:6" hidden="1">
      <c r="A425" s="274" t="s">
        <v>569</v>
      </c>
      <c r="D425" s="274">
        <v>6.7587021637771771</v>
      </c>
      <c r="E425" s="274">
        <v>1.8215428159809361</v>
      </c>
      <c r="F425" s="274">
        <v>4.937159347796241</v>
      </c>
    </row>
    <row r="426" spans="1:6" hidden="1">
      <c r="A426" s="274" t="s">
        <v>570</v>
      </c>
      <c r="D426" s="274">
        <v>6.4006058481408186</v>
      </c>
      <c r="E426" s="274">
        <v>1.6012949789008726</v>
      </c>
      <c r="F426" s="274">
        <v>4.799310869239946</v>
      </c>
    </row>
    <row r="427" spans="1:6" hidden="1">
      <c r="A427" s="274" t="s">
        <v>571</v>
      </c>
      <c r="D427" s="274">
        <v>6.0846150365530445</v>
      </c>
      <c r="E427" s="274">
        <v>1.3678451823758992</v>
      </c>
      <c r="F427" s="274">
        <v>4.7167698541771452</v>
      </c>
    </row>
    <row r="428" spans="1:6" hidden="1">
      <c r="A428" s="274" t="s">
        <v>572</v>
      </c>
      <c r="D428" s="274">
        <v>6.4259415088447236</v>
      </c>
      <c r="E428" s="274">
        <v>1.5096806696477421</v>
      </c>
      <c r="F428" s="274">
        <v>4.9162608391969815</v>
      </c>
    </row>
    <row r="429" spans="1:6" hidden="1">
      <c r="A429" s="274" t="s">
        <v>573</v>
      </c>
      <c r="D429" s="274">
        <v>6.5171116331095442</v>
      </c>
      <c r="E429" s="274">
        <v>1.6131965582334269</v>
      </c>
      <c r="F429" s="274">
        <v>4.9039150748761173</v>
      </c>
    </row>
    <row r="430" spans="1:6" hidden="1">
      <c r="A430" s="274" t="s">
        <v>574</v>
      </c>
      <c r="D430" s="274">
        <v>6.5774125247421882</v>
      </c>
      <c r="E430" s="274">
        <v>1.5694019819054432</v>
      </c>
      <c r="F430" s="274">
        <v>5.008010542836745</v>
      </c>
    </row>
    <row r="431" spans="1:6" hidden="1">
      <c r="A431" s="274" t="s">
        <v>575</v>
      </c>
      <c r="D431" s="274">
        <v>6.9452493510921496</v>
      </c>
      <c r="E431" s="274">
        <v>1.7555301988083993</v>
      </c>
      <c r="F431" s="274">
        <v>5.1897191522837502</v>
      </c>
    </row>
    <row r="432" spans="1:6" hidden="1">
      <c r="A432" s="274" t="s">
        <v>576</v>
      </c>
      <c r="D432" s="274">
        <v>6.751175850556681</v>
      </c>
      <c r="E432" s="274">
        <v>1.6568982885650385</v>
      </c>
      <c r="F432" s="274">
        <v>5.0942775619916425</v>
      </c>
    </row>
    <row r="433" spans="1:6" hidden="1">
      <c r="A433" s="274" t="s">
        <v>577</v>
      </c>
      <c r="D433" s="274">
        <v>6.6950445959552018</v>
      </c>
      <c r="E433" s="274">
        <v>1.6633025336819545</v>
      </c>
      <c r="F433" s="274">
        <v>5.0317420622732474</v>
      </c>
    </row>
    <row r="434" spans="1:6" hidden="1">
      <c r="A434" s="274" t="s">
        <v>578</v>
      </c>
      <c r="D434" s="274">
        <v>6.5580120694911921</v>
      </c>
      <c r="E434" s="274">
        <v>1.5380706660105856</v>
      </c>
      <c r="F434" s="274">
        <v>5.0199414034806065</v>
      </c>
    </row>
    <row r="435" spans="1:6" hidden="1">
      <c r="A435" s="274" t="s">
        <v>579</v>
      </c>
      <c r="D435" s="274">
        <v>6.0676697412597989</v>
      </c>
      <c r="E435" s="274">
        <v>1.2208000840933293</v>
      </c>
      <c r="F435" s="274">
        <v>4.8468696571664696</v>
      </c>
    </row>
    <row r="436" spans="1:6" hidden="1">
      <c r="A436" s="274" t="s">
        <v>580</v>
      </c>
      <c r="D436" s="274">
        <v>6.4170744069158765</v>
      </c>
      <c r="E436" s="274">
        <v>1.4678321349553825</v>
      </c>
      <c r="F436" s="274">
        <v>4.949242271960494</v>
      </c>
    </row>
    <row r="437" spans="1:6" hidden="1">
      <c r="A437" s="274" t="s">
        <v>581</v>
      </c>
      <c r="D437" s="274">
        <v>6.2190214223956524</v>
      </c>
      <c r="E437" s="274">
        <v>1.3442466018786847</v>
      </c>
      <c r="F437" s="274">
        <v>4.8747748205169676</v>
      </c>
    </row>
    <row r="438" spans="1:6" hidden="1">
      <c r="A438" s="274" t="s">
        <v>582</v>
      </c>
      <c r="D438" s="274">
        <v>5.9268521115581434</v>
      </c>
      <c r="E438" s="274">
        <v>1.1051220769697538</v>
      </c>
      <c r="F438" s="274">
        <v>4.8217300345883896</v>
      </c>
    </row>
    <row r="439" spans="1:6" hidden="1">
      <c r="A439" s="274" t="s">
        <v>583</v>
      </c>
      <c r="D439" s="274">
        <v>5.8744711805717404</v>
      </c>
      <c r="E439" s="274">
        <v>0.90284682509974523</v>
      </c>
      <c r="F439" s="274">
        <v>4.9716243554719952</v>
      </c>
    </row>
    <row r="440" spans="1:6" hidden="1">
      <c r="A440" s="274" t="s">
        <v>584</v>
      </c>
      <c r="D440" s="274">
        <v>5.7703981407325751</v>
      </c>
      <c r="E440" s="274">
        <v>0.85971295492036148</v>
      </c>
      <c r="F440" s="274">
        <v>4.9106851858122136</v>
      </c>
    </row>
    <row r="441" spans="1:6" hidden="1">
      <c r="A441" s="274" t="s">
        <v>585</v>
      </c>
      <c r="D441" s="274">
        <v>5.6136752450916365</v>
      </c>
      <c r="E441" s="274">
        <v>0.9740366624659158</v>
      </c>
      <c r="F441" s="274">
        <v>4.6396385826257207</v>
      </c>
    </row>
    <row r="442" spans="1:6" hidden="1">
      <c r="A442" s="274" t="s">
        <v>586</v>
      </c>
      <c r="D442" s="274">
        <v>5.7194817572209882</v>
      </c>
      <c r="E442" s="274">
        <v>0.91049012358426573</v>
      </c>
      <c r="F442" s="274">
        <v>4.8089916336367224</v>
      </c>
    </row>
    <row r="443" spans="1:6" hidden="1">
      <c r="A443" s="274" t="s">
        <v>587</v>
      </c>
      <c r="D443" s="274">
        <v>5.7486685681888243</v>
      </c>
      <c r="E443" s="274">
        <v>0.89601891890526986</v>
      </c>
      <c r="F443" s="274">
        <v>4.8526496492835545</v>
      </c>
    </row>
    <row r="444" spans="1:6" hidden="1">
      <c r="A444" s="274" t="s">
        <v>588</v>
      </c>
      <c r="D444" s="274">
        <v>5.8075096840841463</v>
      </c>
      <c r="E444" s="274">
        <v>1.0398842032869213</v>
      </c>
      <c r="F444" s="274">
        <v>4.7676254807972249</v>
      </c>
    </row>
    <row r="445" spans="1:6" hidden="1">
      <c r="A445" s="274" t="s">
        <v>589</v>
      </c>
      <c r="D445" s="274">
        <v>5.6953001315799288</v>
      </c>
      <c r="E445" s="274">
        <v>0.89460860047782997</v>
      </c>
      <c r="F445" s="274">
        <v>4.8006915311020988</v>
      </c>
    </row>
    <row r="446" spans="1:6" hidden="1">
      <c r="A446" s="274" t="s">
        <v>590</v>
      </c>
      <c r="D446" s="274">
        <v>5.5412298745647082</v>
      </c>
      <c r="E446" s="274">
        <v>0.725077692677492</v>
      </c>
      <c r="F446" s="274">
        <v>4.8161521818872162</v>
      </c>
    </row>
    <row r="447" spans="1:6" hidden="1">
      <c r="A447" s="274" t="s">
        <v>591</v>
      </c>
      <c r="D447" s="274">
        <v>5.5738151021887399</v>
      </c>
      <c r="E447" s="274">
        <v>0.75589343177761581</v>
      </c>
      <c r="F447" s="274">
        <v>4.8179216704111241</v>
      </c>
    </row>
    <row r="448" spans="1:6" hidden="1">
      <c r="A448" s="274" t="s">
        <v>592</v>
      </c>
      <c r="D448" s="274">
        <v>5.1687968048574051</v>
      </c>
      <c r="E448" s="274">
        <v>0.66704856645412924</v>
      </c>
      <c r="F448" s="274">
        <v>4.5017482384032759</v>
      </c>
    </row>
    <row r="449" spans="1:6" hidden="1">
      <c r="A449" s="274" t="s">
        <v>593</v>
      </c>
      <c r="D449" s="274">
        <v>4.666628540805041</v>
      </c>
      <c r="E449" s="274">
        <v>0.64178721811628847</v>
      </c>
      <c r="F449" s="274">
        <v>4.0248413226887525</v>
      </c>
    </row>
    <row r="450" spans="1:6" hidden="1">
      <c r="A450" s="274" t="s">
        <v>594</v>
      </c>
      <c r="D450" s="274">
        <v>4.8856129865264508</v>
      </c>
      <c r="E450" s="274">
        <v>1.007435205244287</v>
      </c>
      <c r="F450" s="274">
        <v>3.8781777812821638</v>
      </c>
    </row>
    <row r="451" spans="1:6" hidden="1">
      <c r="A451" s="274" t="s">
        <v>595</v>
      </c>
      <c r="D451" s="274">
        <v>4.9194490943270326</v>
      </c>
      <c r="E451" s="274">
        <v>0.69865916546370155</v>
      </c>
      <c r="F451" s="274">
        <v>4.220789928863331</v>
      </c>
    </row>
    <row r="452" spans="1:6" hidden="1">
      <c r="A452" s="274" t="s">
        <v>596</v>
      </c>
      <c r="D452" s="274">
        <v>4.9861684539789097</v>
      </c>
      <c r="E452" s="274">
        <v>0.79200951034381628</v>
      </c>
      <c r="F452" s="274">
        <v>4.1941589436350935</v>
      </c>
    </row>
    <row r="453" spans="1:6" hidden="1">
      <c r="A453" s="274" t="s">
        <v>597</v>
      </c>
      <c r="D453" s="274">
        <v>4.9623561597716837</v>
      </c>
      <c r="E453" s="274">
        <v>0.83882353844278867</v>
      </c>
      <c r="F453" s="274">
        <v>4.123532621328895</v>
      </c>
    </row>
    <row r="454" spans="1:6" hidden="1">
      <c r="A454" s="274" t="s">
        <v>598</v>
      </c>
      <c r="D454" s="274">
        <v>5.5572206247201112</v>
      </c>
      <c r="E454" s="274">
        <v>1.0910032193607497</v>
      </c>
      <c r="F454" s="274">
        <v>4.4662174053593615</v>
      </c>
    </row>
    <row r="455" spans="1:6" hidden="1">
      <c r="A455" s="274" t="s">
        <v>599</v>
      </c>
      <c r="D455" s="274">
        <v>5.5927160070095017</v>
      </c>
      <c r="E455" s="274">
        <v>1.2621897011682588</v>
      </c>
      <c r="F455" s="274">
        <v>4.3305263058412429</v>
      </c>
    </row>
    <row r="456" spans="1:6" hidden="1">
      <c r="A456" s="274" t="s">
        <v>600</v>
      </c>
      <c r="D456" s="274">
        <v>5.6137975516323344</v>
      </c>
      <c r="E456" s="274">
        <v>1.2475956657417244</v>
      </c>
      <c r="F456" s="274">
        <v>4.36620188589061</v>
      </c>
    </row>
    <row r="457" spans="1:6" hidden="1">
      <c r="A457" s="274" t="s">
        <v>601</v>
      </c>
      <c r="D457" s="274">
        <v>5.909194517320123</v>
      </c>
      <c r="E457" s="274">
        <v>1.2590592132409508</v>
      </c>
      <c r="F457" s="274">
        <v>4.6501353040791722</v>
      </c>
    </row>
    <row r="458" spans="1:6" hidden="1">
      <c r="A458" s="274" t="s">
        <v>602</v>
      </c>
      <c r="D458" s="274">
        <v>6.0929728981722739</v>
      </c>
      <c r="E458" s="274">
        <v>1.524738624329947</v>
      </c>
      <c r="F458" s="274">
        <v>4.5682342738423269</v>
      </c>
    </row>
    <row r="459" spans="1:6" hidden="1">
      <c r="A459" s="274" t="s">
        <v>603</v>
      </c>
      <c r="D459" s="274">
        <v>6.2015988672234013</v>
      </c>
      <c r="E459" s="274">
        <v>1.4976125752974125</v>
      </c>
      <c r="F459" s="274">
        <v>4.7039862919259887</v>
      </c>
    </row>
    <row r="460" spans="1:6" hidden="1">
      <c r="A460" s="274" t="s">
        <v>604</v>
      </c>
      <c r="D460" s="274">
        <v>6.323774110849901</v>
      </c>
      <c r="E460" s="274">
        <v>1.6216158938243872</v>
      </c>
      <c r="F460" s="274">
        <v>4.7021582170255138</v>
      </c>
    </row>
    <row r="461" spans="1:6" hidden="1">
      <c r="A461" s="274" t="s">
        <v>605</v>
      </c>
      <c r="D461" s="274">
        <v>6.2703536152061057</v>
      </c>
      <c r="E461" s="274">
        <v>1.6711786557859947</v>
      </c>
      <c r="F461" s="274">
        <v>4.599174959420111</v>
      </c>
    </row>
    <row r="462" spans="1:6" hidden="1">
      <c r="A462" s="274" t="s">
        <v>606</v>
      </c>
      <c r="D462" s="274">
        <v>6.3359989863093578</v>
      </c>
      <c r="E462" s="274">
        <v>1.6218594872027161</v>
      </c>
      <c r="F462" s="274">
        <v>4.7141394991066417</v>
      </c>
    </row>
    <row r="463" spans="1:6" hidden="1">
      <c r="A463" s="274" t="s">
        <v>607</v>
      </c>
      <c r="D463" s="274">
        <v>6.451660982952343</v>
      </c>
      <c r="E463" s="274">
        <v>1.6450437065174599</v>
      </c>
      <c r="F463" s="274">
        <v>4.8066172764348831</v>
      </c>
    </row>
    <row r="464" spans="1:6" hidden="1">
      <c r="A464" s="274" t="s">
        <v>608</v>
      </c>
      <c r="D464" s="274">
        <v>6.7243439677186068</v>
      </c>
      <c r="E464" s="274">
        <v>1.7916564911581032</v>
      </c>
      <c r="F464" s="274">
        <v>4.9326874765605035</v>
      </c>
    </row>
    <row r="465" spans="1:6" hidden="1">
      <c r="A465" s="274" t="s">
        <v>609</v>
      </c>
      <c r="D465" s="274">
        <v>6.7022359980527284</v>
      </c>
      <c r="E465" s="274">
        <v>1.3486252451231149</v>
      </c>
      <c r="F465" s="274">
        <v>5.3536107529296135</v>
      </c>
    </row>
    <row r="466" spans="1:6" hidden="1">
      <c r="A466" s="274" t="s">
        <v>610</v>
      </c>
      <c r="D466" s="274">
        <v>6.5561906111681401</v>
      </c>
      <c r="E466" s="274">
        <v>1.1394741278564524</v>
      </c>
      <c r="F466" s="274">
        <v>5.4167164833116876</v>
      </c>
    </row>
    <row r="467" spans="1:6" hidden="1">
      <c r="A467" s="274" t="s">
        <v>611</v>
      </c>
      <c r="D467" s="274">
        <v>6.1811348578037899</v>
      </c>
      <c r="E467" s="274">
        <v>0.81129395268349658</v>
      </c>
      <c r="F467" s="274">
        <v>5.3698409051202933</v>
      </c>
    </row>
    <row r="468" spans="1:6" hidden="1">
      <c r="A468" s="274" t="s">
        <v>612</v>
      </c>
      <c r="D468" s="274">
        <v>6.3345799750236909</v>
      </c>
      <c r="E468" s="274">
        <v>0.83130909016464827</v>
      </c>
      <c r="F468" s="274">
        <v>5.5032708848590426</v>
      </c>
    </row>
    <row r="469" spans="1:6" hidden="1">
      <c r="A469" s="274" t="s">
        <v>613</v>
      </c>
      <c r="D469" s="274">
        <v>6.4264224208978336</v>
      </c>
      <c r="E469" s="274">
        <v>0.95769791549614158</v>
      </c>
      <c r="F469" s="274">
        <v>5.468724505401692</v>
      </c>
    </row>
    <row r="470" spans="1:6" hidden="1">
      <c r="A470" s="274" t="s">
        <v>614</v>
      </c>
      <c r="D470" s="274">
        <v>6.1960601659405583</v>
      </c>
      <c r="E470" s="274">
        <v>0.93077234292961109</v>
      </c>
      <c r="F470" s="274">
        <v>5.2652878230109472</v>
      </c>
    </row>
    <row r="471" spans="1:6" hidden="1">
      <c r="A471" s="274" t="s">
        <v>615</v>
      </c>
      <c r="D471" s="274">
        <v>6.1070498780029574</v>
      </c>
      <c r="E471" s="274">
        <v>0.7799858152851451</v>
      </c>
      <c r="F471" s="274">
        <v>5.3270640627178123</v>
      </c>
    </row>
    <row r="472" spans="1:6" hidden="1">
      <c r="A472" s="274" t="s">
        <v>616</v>
      </c>
      <c r="D472" s="274">
        <v>5.9086284315117874</v>
      </c>
      <c r="E472" s="274">
        <v>0.67465510799788397</v>
      </c>
      <c r="F472" s="274">
        <v>5.2339733235139034</v>
      </c>
    </row>
    <row r="473" spans="1:6" hidden="1">
      <c r="A473" s="274" t="s">
        <v>617</v>
      </c>
      <c r="D473" s="274">
        <v>6.0047265011279976</v>
      </c>
      <c r="E473" s="274">
        <v>1.0075587181415768</v>
      </c>
      <c r="F473" s="274">
        <v>4.9971677829864207</v>
      </c>
    </row>
    <row r="474" spans="1:6" hidden="1">
      <c r="A474" s="274" t="s">
        <v>618</v>
      </c>
      <c r="D474" s="274">
        <v>5.8980509619283694</v>
      </c>
      <c r="E474" s="274">
        <v>0.83735572450936591</v>
      </c>
      <c r="F474" s="274">
        <v>5.0606952374190035</v>
      </c>
    </row>
    <row r="475" spans="1:6" hidden="1">
      <c r="A475" s="274" t="s">
        <v>619</v>
      </c>
      <c r="D475" s="274">
        <v>5.5959079918996908</v>
      </c>
      <c r="E475" s="274">
        <v>0.72901246172982059</v>
      </c>
      <c r="F475" s="274">
        <v>4.8668955301698702</v>
      </c>
    </row>
    <row r="476" spans="1:6" hidden="1">
      <c r="A476" s="274" t="s">
        <v>620</v>
      </c>
      <c r="D476" s="274">
        <v>5.3425211723222192</v>
      </c>
      <c r="E476" s="274">
        <v>0.78879979535034117</v>
      </c>
      <c r="F476" s="274">
        <v>4.5537213769718781</v>
      </c>
    </row>
    <row r="477" spans="1:6" hidden="1">
      <c r="A477" s="274" t="s">
        <v>621</v>
      </c>
      <c r="D477" s="274">
        <v>5.3741590726003174</v>
      </c>
      <c r="E477" s="274">
        <v>1.1317887115696372</v>
      </c>
      <c r="F477" s="274">
        <v>4.2423703610306802</v>
      </c>
    </row>
    <row r="478" spans="1:6" hidden="1">
      <c r="A478" s="274" t="s">
        <v>622</v>
      </c>
      <c r="D478" s="274">
        <v>5.2101764269510227</v>
      </c>
      <c r="E478" s="274">
        <v>1.0943885982534454</v>
      </c>
      <c r="F478" s="274">
        <v>4.1157878286975773</v>
      </c>
    </row>
    <row r="479" spans="1:6" hidden="1">
      <c r="A479" s="274" t="s">
        <v>623</v>
      </c>
      <c r="D479" s="274">
        <v>5.2639078671824606</v>
      </c>
      <c r="E479" s="274">
        <v>1.3784425122862043</v>
      </c>
      <c r="F479" s="274">
        <v>3.8854653548962563</v>
      </c>
    </row>
    <row r="480" spans="1:6" hidden="1">
      <c r="A480" s="274" t="s">
        <v>624</v>
      </c>
      <c r="D480" s="274">
        <v>5.6161638612079861</v>
      </c>
      <c r="E480" s="274">
        <v>1.7018677586336346</v>
      </c>
      <c r="F480" s="274">
        <v>3.9142961025743515</v>
      </c>
    </row>
    <row r="481" spans="1:6" hidden="1">
      <c r="A481" s="274" t="s">
        <v>625</v>
      </c>
      <c r="D481" s="274">
        <v>5.6894821357771583</v>
      </c>
      <c r="E481" s="274">
        <v>1.8393467943313473</v>
      </c>
      <c r="F481" s="274">
        <v>3.850135341445811</v>
      </c>
    </row>
    <row r="482" spans="1:6" hidden="1">
      <c r="A482" s="274" t="s">
        <v>626</v>
      </c>
      <c r="D482" s="274">
        <v>5.6939905750459863</v>
      </c>
      <c r="E482" s="274">
        <v>1.8185184800502552</v>
      </c>
      <c r="F482" s="274">
        <v>3.8754720949957311</v>
      </c>
    </row>
    <row r="483" spans="1:6" hidden="1">
      <c r="A483" s="274" t="s">
        <v>627</v>
      </c>
      <c r="D483" s="274">
        <v>5.3139077915621789</v>
      </c>
      <c r="E483" s="274">
        <v>1.663697418832037</v>
      </c>
      <c r="F483" s="274">
        <v>3.6502103727301418</v>
      </c>
    </row>
    <row r="484" spans="1:6" hidden="1">
      <c r="A484" s="274" t="s">
        <v>628</v>
      </c>
      <c r="D484" s="274">
        <v>5.1776131323540264</v>
      </c>
      <c r="E484" s="274">
        <v>1.6128886603189225</v>
      </c>
      <c r="F484" s="274">
        <v>3.5647244720351039</v>
      </c>
    </row>
    <row r="485" spans="1:6" hidden="1">
      <c r="A485" s="274" t="s">
        <v>629</v>
      </c>
      <c r="D485" s="274">
        <v>5.0333071558178455</v>
      </c>
      <c r="E485" s="274">
        <v>2.0857377910223129</v>
      </c>
      <c r="F485" s="274">
        <v>2.9475693647955326</v>
      </c>
    </row>
    <row r="486" spans="1:6" hidden="1">
      <c r="A486" s="274" t="s">
        <v>630</v>
      </c>
      <c r="D486" s="274">
        <v>4.688514981386823</v>
      </c>
      <c r="E486" s="274">
        <v>1.9157018373325463</v>
      </c>
      <c r="F486" s="274">
        <v>2.7728131440542767</v>
      </c>
    </row>
    <row r="487" spans="1:6" hidden="1">
      <c r="A487" s="274" t="s">
        <v>631</v>
      </c>
      <c r="D487" s="274">
        <v>5.2380848033744263</v>
      </c>
      <c r="E487" s="274">
        <v>2.3278492040587491</v>
      </c>
      <c r="F487" s="274">
        <v>2.9102355993156772</v>
      </c>
    </row>
    <row r="488" spans="1:6" hidden="1">
      <c r="A488" s="274" t="s">
        <v>632</v>
      </c>
      <c r="D488" s="274">
        <v>5.4982951520494723</v>
      </c>
      <c r="E488" s="274">
        <v>2.4075848472591561</v>
      </c>
      <c r="F488" s="274">
        <v>3.0907103047903162</v>
      </c>
    </row>
    <row r="489" spans="1:6" hidden="1">
      <c r="A489" s="274" t="s">
        <v>633</v>
      </c>
      <c r="D489" s="274">
        <v>5.4361022929153346</v>
      </c>
      <c r="E489" s="274">
        <v>2.302863905136423</v>
      </c>
      <c r="F489" s="274">
        <v>3.1332383877789116</v>
      </c>
    </row>
    <row r="490" spans="1:6" hidden="1">
      <c r="A490" s="274" t="s">
        <v>634</v>
      </c>
      <c r="D490" s="274">
        <v>5.3311541714536403</v>
      </c>
      <c r="E490" s="274">
        <v>2.3240140929770958</v>
      </c>
      <c r="F490" s="274">
        <v>3.0071400784765445</v>
      </c>
    </row>
    <row r="491" spans="1:6" hidden="1">
      <c r="A491" s="274" t="s">
        <v>635</v>
      </c>
      <c r="D491" s="274">
        <v>5.8272219356716377</v>
      </c>
      <c r="E491" s="274">
        <v>2.4158886908109221</v>
      </c>
      <c r="F491" s="274">
        <v>3.4113332448607157</v>
      </c>
    </row>
    <row r="492" spans="1:6" hidden="1">
      <c r="A492" s="274" t="s">
        <v>636</v>
      </c>
      <c r="D492" s="274">
        <v>5.4651228824982221</v>
      </c>
      <c r="E492" s="274">
        <v>2.2736625572561917</v>
      </c>
      <c r="F492" s="274">
        <v>3.1914603252420304</v>
      </c>
    </row>
    <row r="493" spans="1:6" hidden="1">
      <c r="A493" s="274" t="s">
        <v>637</v>
      </c>
      <c r="D493" s="274">
        <v>5.4192618935320942</v>
      </c>
      <c r="E493" s="274">
        <v>2.4118814399409354</v>
      </c>
      <c r="F493" s="274">
        <v>3.0073804535911588</v>
      </c>
    </row>
    <row r="494" spans="1:6" hidden="1">
      <c r="A494" s="274" t="s">
        <v>638</v>
      </c>
      <c r="D494" s="274">
        <v>5.2277382831039843</v>
      </c>
      <c r="E494" s="274">
        <v>2.3695342995878912</v>
      </c>
      <c r="F494" s="274">
        <v>2.8582039835160931</v>
      </c>
    </row>
    <row r="495" spans="1:6" hidden="1">
      <c r="A495" s="274" t="s">
        <v>639</v>
      </c>
      <c r="D495" s="274">
        <v>4.8914994687426763</v>
      </c>
      <c r="E495" s="274">
        <v>2.4307354747342975</v>
      </c>
      <c r="F495" s="274">
        <v>2.4607639940083788</v>
      </c>
    </row>
    <row r="496" spans="1:6" hidden="1">
      <c r="A496" s="274" t="s">
        <v>640</v>
      </c>
      <c r="D496" s="274">
        <v>4.5460059195335276</v>
      </c>
      <c r="E496" s="274">
        <v>2.2022922479984257</v>
      </c>
      <c r="F496" s="274">
        <v>2.3437136715351019</v>
      </c>
    </row>
    <row r="497" spans="1:6" hidden="1">
      <c r="A497" s="274" t="s">
        <v>641</v>
      </c>
      <c r="D497" s="274">
        <v>4.0943834354393438</v>
      </c>
      <c r="E497" s="274">
        <v>2.0580446113009088</v>
      </c>
      <c r="F497" s="274">
        <v>2.036338824138435</v>
      </c>
    </row>
    <row r="498" spans="1:6" hidden="1">
      <c r="A498" s="274" t="s">
        <v>642</v>
      </c>
      <c r="D498" s="274">
        <v>4.3769381046167233</v>
      </c>
      <c r="E498" s="274">
        <v>2.4116428824559266</v>
      </c>
      <c r="F498" s="274">
        <v>1.9652952221607969</v>
      </c>
    </row>
    <row r="499" spans="1:6" hidden="1">
      <c r="A499" s="274" t="s">
        <v>643</v>
      </c>
      <c r="D499" s="274">
        <v>4.6584729330509527</v>
      </c>
      <c r="E499" s="274">
        <v>2.3938230675178307</v>
      </c>
      <c r="F499" s="274">
        <v>2.264649865533122</v>
      </c>
    </row>
    <row r="500" spans="1:6" hidden="1">
      <c r="A500" s="274" t="s">
        <v>644</v>
      </c>
      <c r="D500" s="274">
        <v>4.231709746889794</v>
      </c>
      <c r="E500" s="274">
        <v>2.2590916215962364</v>
      </c>
      <c r="F500" s="274">
        <v>1.9726181252935575</v>
      </c>
    </row>
    <row r="501" spans="1:6" hidden="1">
      <c r="A501" s="274" t="s">
        <v>645</v>
      </c>
      <c r="D501" s="274">
        <v>4.3609598882171898</v>
      </c>
      <c r="E501" s="274">
        <v>2.2266258553910139</v>
      </c>
      <c r="F501" s="274">
        <v>2.134334032826176</v>
      </c>
    </row>
    <row r="502" spans="1:6" hidden="1">
      <c r="A502" s="274" t="s">
        <v>646</v>
      </c>
      <c r="D502" s="274">
        <v>4.0628086919206181</v>
      </c>
      <c r="E502" s="274">
        <v>2.0759119588634816</v>
      </c>
      <c r="F502" s="274">
        <v>1.9868967330571368</v>
      </c>
    </row>
    <row r="503" spans="1:6" hidden="1">
      <c r="A503" s="274" t="s">
        <v>647</v>
      </c>
      <c r="D503" s="274">
        <v>4.1969915348434332</v>
      </c>
      <c r="E503" s="274">
        <v>2.2111076289075182</v>
      </c>
      <c r="F503" s="274">
        <v>1.9858839059359152</v>
      </c>
    </row>
    <row r="504" spans="1:6" hidden="1">
      <c r="A504" s="274" t="s">
        <v>648</v>
      </c>
      <c r="D504" s="274">
        <v>4.2112854687310897</v>
      </c>
      <c r="E504" s="274">
        <v>2.1695572989224732</v>
      </c>
      <c r="F504" s="274">
        <v>2.0417281698086165</v>
      </c>
    </row>
    <row r="505" spans="1:6" hidden="1">
      <c r="A505" s="274" t="s">
        <v>649</v>
      </c>
      <c r="D505" s="274">
        <v>3.6581277346124779</v>
      </c>
      <c r="E505" s="274">
        <v>1.8413908709165316</v>
      </c>
      <c r="F505" s="274">
        <v>1.8167368636959462</v>
      </c>
    </row>
    <row r="506" spans="1:6" hidden="1">
      <c r="A506" s="274" t="s">
        <v>650</v>
      </c>
      <c r="D506" s="274">
        <v>3.8266469882367815</v>
      </c>
      <c r="E506" s="274">
        <v>1.9849007502147182</v>
      </c>
      <c r="F506" s="274">
        <v>1.8417462380220633</v>
      </c>
    </row>
    <row r="507" spans="1:6" hidden="1">
      <c r="A507" s="274" t="s">
        <v>651</v>
      </c>
      <c r="D507" s="274">
        <v>4.8587392539865455</v>
      </c>
      <c r="E507" s="274">
        <v>2.8161299431256559</v>
      </c>
      <c r="F507" s="274">
        <v>2.0426093108608896</v>
      </c>
    </row>
    <row r="508" spans="1:6" hidden="1">
      <c r="A508" s="274" t="s">
        <v>652</v>
      </c>
      <c r="D508" s="274">
        <v>4.7960851775523849</v>
      </c>
      <c r="E508" s="274">
        <v>2.5502300919130296</v>
      </c>
      <c r="F508" s="274">
        <v>2.2458550856393553</v>
      </c>
    </row>
    <row r="509" spans="1:6" hidden="1">
      <c r="A509" s="274" t="s">
        <v>653</v>
      </c>
      <c r="D509" s="274">
        <v>4.2636744066064081</v>
      </c>
      <c r="E509" s="274">
        <v>2.3283762030913819</v>
      </c>
      <c r="F509" s="274">
        <v>1.9352982035150261</v>
      </c>
    </row>
    <row r="510" spans="1:6" hidden="1">
      <c r="A510" s="274" t="s">
        <v>654</v>
      </c>
      <c r="D510" s="274">
        <v>4.6233458768386377</v>
      </c>
      <c r="E510" s="274">
        <v>2.4720506621404925</v>
      </c>
      <c r="F510" s="274">
        <v>2.1512952146981452</v>
      </c>
    </row>
    <row r="511" spans="1:6" hidden="1">
      <c r="A511" s="274" t="s">
        <v>655</v>
      </c>
      <c r="D511" s="274">
        <v>4.630095881684098</v>
      </c>
      <c r="E511" s="274">
        <v>2.351220514175218</v>
      </c>
      <c r="F511" s="274">
        <v>2.27887536750888</v>
      </c>
    </row>
    <row r="512" spans="1:6" hidden="1">
      <c r="A512" s="274" t="s">
        <v>656</v>
      </c>
      <c r="D512" s="274">
        <v>4.5378717927160501</v>
      </c>
      <c r="E512" s="274">
        <v>2.3619597211043568</v>
      </c>
      <c r="F512" s="274">
        <v>2.1759120716116933</v>
      </c>
    </row>
    <row r="513" spans="1:7" hidden="1">
      <c r="A513" s="274" t="s">
        <v>657</v>
      </c>
      <c r="D513" s="274">
        <v>4.4278183056724094</v>
      </c>
      <c r="E513" s="274">
        <v>2.2258877660506391</v>
      </c>
      <c r="F513" s="274">
        <v>2.2019305396217703</v>
      </c>
    </row>
    <row r="514" spans="1:7" hidden="1">
      <c r="A514" s="274" t="s">
        <v>658</v>
      </c>
      <c r="D514" s="274">
        <v>4.2557489202807357</v>
      </c>
      <c r="E514" s="274">
        <v>2.1092000757783893</v>
      </c>
      <c r="F514" s="274">
        <v>2.1465488445023464</v>
      </c>
    </row>
    <row r="515" spans="1:7" hidden="1">
      <c r="A515" s="274" t="s">
        <v>659</v>
      </c>
      <c r="D515" s="274">
        <v>4.1174564626064747</v>
      </c>
      <c r="E515" s="274">
        <v>2.1068366463101107</v>
      </c>
      <c r="F515" s="274">
        <v>2.010619816296364</v>
      </c>
    </row>
    <row r="516" spans="1:7" hidden="1">
      <c r="A516" s="274" t="s">
        <v>660</v>
      </c>
      <c r="D516" s="274">
        <v>4.8079928301947721</v>
      </c>
      <c r="E516" s="274">
        <v>2.322909034446285</v>
      </c>
      <c r="F516" s="274">
        <v>2.485083795748487</v>
      </c>
    </row>
    <row r="517" spans="1:7" hidden="1">
      <c r="A517" s="274" t="s">
        <v>661</v>
      </c>
      <c r="D517" s="274">
        <v>4.9451141067726372</v>
      </c>
      <c r="E517" s="274">
        <v>2.327846047257605</v>
      </c>
      <c r="F517" s="274">
        <v>2.6172680595150322</v>
      </c>
    </row>
    <row r="518" spans="1:7" hidden="1">
      <c r="A518" s="274" t="s">
        <v>662</v>
      </c>
      <c r="D518" s="274">
        <v>4.8764876167215734</v>
      </c>
      <c r="E518" s="274">
        <v>2.1570581375732569</v>
      </c>
      <c r="F518" s="274">
        <v>2.7194294791483165</v>
      </c>
    </row>
    <row r="519" spans="1:7" hidden="1">
      <c r="A519" s="274" t="s">
        <v>663</v>
      </c>
      <c r="D519" s="274">
        <v>4.7464499166844849</v>
      </c>
      <c r="E519" s="274">
        <v>2.0267345548172808</v>
      </c>
      <c r="F519" s="274">
        <v>2.7197153618672041</v>
      </c>
    </row>
    <row r="520" spans="1:7" hidden="1">
      <c r="A520" s="274" t="s">
        <v>664</v>
      </c>
      <c r="D520" s="274">
        <v>4.3814491899138863</v>
      </c>
      <c r="E520" s="274">
        <v>1.830000189627218</v>
      </c>
      <c r="F520" s="274">
        <v>2.5514490002866683</v>
      </c>
    </row>
    <row r="521" spans="1:7" hidden="1">
      <c r="A521" s="274" t="s">
        <v>665</v>
      </c>
      <c r="D521" s="274">
        <v>4.3499647098729426</v>
      </c>
      <c r="E521" s="274">
        <v>1.65477368000102</v>
      </c>
      <c r="F521" s="274">
        <v>2.6951910298719226</v>
      </c>
    </row>
    <row r="522" spans="1:7" hidden="1">
      <c r="A522" s="274" t="s">
        <v>666</v>
      </c>
      <c r="D522" s="274">
        <v>4.2604395048439363</v>
      </c>
      <c r="E522" s="274">
        <v>1.5731794124616618</v>
      </c>
      <c r="F522" s="274">
        <v>2.6872600923822745</v>
      </c>
    </row>
    <row r="523" spans="1:7" hidden="1">
      <c r="A523" s="274" t="s">
        <v>667</v>
      </c>
      <c r="D523" s="274">
        <v>4.5501587412284428</v>
      </c>
      <c r="E523" s="274">
        <v>1.5749585903929759</v>
      </c>
      <c r="F523" s="274">
        <v>2.9752001508354669</v>
      </c>
    </row>
    <row r="524" spans="1:7" hidden="1">
      <c r="A524" s="274" t="s">
        <v>668</v>
      </c>
      <c r="D524" s="274">
        <v>4.3903715397407792</v>
      </c>
      <c r="E524" s="274">
        <v>1.3533233473304129</v>
      </c>
      <c r="F524" s="274">
        <v>3.0370481924103663</v>
      </c>
    </row>
    <row r="525" spans="1:7" hidden="1">
      <c r="A525" s="274" t="s">
        <v>669</v>
      </c>
      <c r="D525" s="274">
        <v>4.2556161852427632</v>
      </c>
      <c r="E525" s="274">
        <v>0.98960177865716226</v>
      </c>
      <c r="F525" s="274">
        <v>3.2660144065856009</v>
      </c>
      <c r="G525">
        <v>98.980784940330224</v>
      </c>
    </row>
    <row r="526" spans="1:7" hidden="1">
      <c r="A526" s="274" t="s">
        <v>670</v>
      </c>
      <c r="D526" s="274">
        <v>4.4576683120837597</v>
      </c>
      <c r="E526" s="274">
        <v>0.95821698457694016</v>
      </c>
      <c r="F526" s="274">
        <v>3.4994513275068195</v>
      </c>
      <c r="G526">
        <v>99.046281474418038</v>
      </c>
    </row>
    <row r="527" spans="1:7" hidden="1">
      <c r="A527" s="274" t="s">
        <v>671</v>
      </c>
      <c r="D527" s="274">
        <v>4.5883470353358931</v>
      </c>
      <c r="E527" s="274">
        <v>0.97508472587214712</v>
      </c>
      <c r="F527" s="274">
        <v>3.6132623094637459</v>
      </c>
      <c r="G527">
        <v>99.033092937845026</v>
      </c>
    </row>
    <row r="528" spans="1:7" hidden="1">
      <c r="A528" s="274" t="s">
        <v>672</v>
      </c>
      <c r="D528" s="274">
        <v>4.278555039024762</v>
      </c>
      <c r="E528" s="274">
        <v>0.7300818424200628</v>
      </c>
      <c r="F528" s="274">
        <v>3.5484731966046992</v>
      </c>
      <c r="G528">
        <v>99.206842763440918</v>
      </c>
    </row>
    <row r="529" spans="1:7" hidden="1">
      <c r="A529" s="274" t="s">
        <v>673</v>
      </c>
      <c r="D529" s="274">
        <v>4.0723332116512143</v>
      </c>
      <c r="E529" s="274">
        <v>0.51723775619404488</v>
      </c>
      <c r="F529" s="274">
        <v>3.5550954554571694</v>
      </c>
      <c r="G529">
        <v>99.070935008401065</v>
      </c>
    </row>
    <row r="530" spans="1:7" hidden="1">
      <c r="A530" s="274" t="s">
        <v>674</v>
      </c>
      <c r="D530" s="274">
        <v>3.9919975676719899</v>
      </c>
      <c r="E530" s="274">
        <v>0.36029494340217383</v>
      </c>
      <c r="F530" s="274">
        <v>3.631702624269816</v>
      </c>
      <c r="G530">
        <v>99.014143729738407</v>
      </c>
    </row>
    <row r="531" spans="1:7" hidden="1">
      <c r="A531" s="274" t="s">
        <v>675</v>
      </c>
      <c r="D531" s="274">
        <v>4.3217290663963857</v>
      </c>
      <c r="E531" s="274">
        <v>0.42920351779474508</v>
      </c>
      <c r="F531" s="274">
        <v>3.8925255486016406</v>
      </c>
      <c r="G531">
        <v>98.925478358413585</v>
      </c>
    </row>
    <row r="532" spans="1:7" hidden="1">
      <c r="A532" s="274" t="s">
        <v>676</v>
      </c>
      <c r="D532" s="274">
        <v>4.0704988685279409</v>
      </c>
      <c r="E532" s="274">
        <v>0.27460564191952663</v>
      </c>
      <c r="F532" s="274">
        <v>3.7958932266084142</v>
      </c>
      <c r="G532">
        <v>98.827744516852974</v>
      </c>
    </row>
    <row r="533" spans="1:7" hidden="1">
      <c r="A533" s="274" t="s">
        <v>677</v>
      </c>
      <c r="D533" s="274">
        <v>4.4247884743419039</v>
      </c>
      <c r="E533" s="274">
        <v>0.44931527882477784</v>
      </c>
      <c r="F533" s="274">
        <v>3.9754731955171261</v>
      </c>
      <c r="G533">
        <v>99.282178584731184</v>
      </c>
    </row>
    <row r="534" spans="1:7" hidden="1">
      <c r="A534" s="274" t="s">
        <v>678</v>
      </c>
      <c r="D534" s="274">
        <v>4.6377796401829707</v>
      </c>
      <c r="E534" s="274">
        <v>0.52763070925853572</v>
      </c>
      <c r="F534" s="274">
        <v>4.110148930924435</v>
      </c>
      <c r="G534">
        <v>98.985971613828639</v>
      </c>
    </row>
    <row r="535" spans="1:7" hidden="1">
      <c r="A535" s="274" t="s">
        <v>679</v>
      </c>
      <c r="D535" s="274">
        <v>4.5990782738372564</v>
      </c>
      <c r="E535" s="274">
        <v>0.49993808788984939</v>
      </c>
      <c r="F535" s="274">
        <v>4.099140185947407</v>
      </c>
      <c r="G535">
        <v>98.922713541774513</v>
      </c>
    </row>
    <row r="536" spans="1:7" hidden="1">
      <c r="A536" s="274" t="s">
        <v>680</v>
      </c>
      <c r="D536" s="274">
        <v>4.4303760431294732</v>
      </c>
      <c r="E536" s="274">
        <v>0.23924146145654657</v>
      </c>
      <c r="F536" s="274">
        <v>4.1911345816729266</v>
      </c>
      <c r="G536">
        <v>98.793565467667577</v>
      </c>
    </row>
    <row r="537" spans="1:7" hidden="1">
      <c r="A537" s="274" t="s">
        <v>681</v>
      </c>
      <c r="D537" s="274">
        <v>4.5716990854013861</v>
      </c>
      <c r="E537" s="274">
        <v>0.28678815330175311</v>
      </c>
      <c r="F537" s="274">
        <v>4.284910932099633</v>
      </c>
      <c r="G537">
        <v>98.802373695284928</v>
      </c>
    </row>
    <row r="538" spans="1:7" hidden="1">
      <c r="A538" s="274" t="s">
        <v>682</v>
      </c>
      <c r="D538" s="274">
        <v>4.5915665333020428</v>
      </c>
      <c r="E538" s="274">
        <v>0.15068021749574445</v>
      </c>
      <c r="F538" s="274">
        <v>4.4408863158062983</v>
      </c>
      <c r="G538">
        <v>98.818636456929227</v>
      </c>
    </row>
    <row r="539" spans="1:7" hidden="1">
      <c r="A539" s="274" t="s">
        <v>683</v>
      </c>
      <c r="D539" s="274">
        <v>4.9075698790053615</v>
      </c>
      <c r="E539" s="274">
        <v>0.4832377730475006</v>
      </c>
      <c r="F539" s="274">
        <v>4.4243321059578609</v>
      </c>
      <c r="G539">
        <v>99.083922153032432</v>
      </c>
    </row>
    <row r="540" spans="1:7" hidden="1">
      <c r="A540" s="274" t="s">
        <v>684</v>
      </c>
      <c r="D540" s="274">
        <v>5.1060113483683711</v>
      </c>
      <c r="E540" s="274">
        <v>0.72476729264531414</v>
      </c>
      <c r="F540" s="274">
        <v>4.381244055723057</v>
      </c>
      <c r="G540">
        <v>99.222000538446025</v>
      </c>
    </row>
    <row r="541" spans="1:7" hidden="1">
      <c r="A541" s="274" t="s">
        <v>685</v>
      </c>
      <c r="D541" s="274">
        <v>5.1620145025073123</v>
      </c>
      <c r="E541" s="274">
        <v>0.68402068219955048</v>
      </c>
      <c r="F541" s="274">
        <v>4.4779938203077618</v>
      </c>
      <c r="G541">
        <v>99.092709848511348</v>
      </c>
    </row>
    <row r="542" spans="1:7" hidden="1">
      <c r="A542" s="274" t="s">
        <v>686</v>
      </c>
      <c r="D542" s="274">
        <v>5.1679849969999045</v>
      </c>
      <c r="E542" s="274">
        <v>0.59609009478814734</v>
      </c>
      <c r="F542" s="274">
        <v>4.5718949022117572</v>
      </c>
      <c r="G542">
        <v>98.919593955366167</v>
      </c>
    </row>
    <row r="543" spans="1:7" hidden="1">
      <c r="A543" s="274" t="s">
        <v>687</v>
      </c>
      <c r="D543" s="274">
        <v>5.0052690460600768</v>
      </c>
      <c r="E543" s="274">
        <v>0.52521983634773406</v>
      </c>
      <c r="F543" s="274">
        <v>4.4800492097123428</v>
      </c>
      <c r="G543">
        <v>98.780427260342591</v>
      </c>
    </row>
    <row r="544" spans="1:7" hidden="1">
      <c r="A544" s="274" t="s">
        <v>688</v>
      </c>
      <c r="D544" s="274">
        <v>4.7852737098058178</v>
      </c>
      <c r="E544" s="274">
        <v>0.37555288743746296</v>
      </c>
      <c r="F544" s="274">
        <v>4.4097208223683548</v>
      </c>
      <c r="G544">
        <v>98.621977572009513</v>
      </c>
    </row>
    <row r="545" spans="1:7" hidden="1">
      <c r="A545" s="274" t="s">
        <v>689</v>
      </c>
      <c r="D545" s="274">
        <v>4.6757291282119899</v>
      </c>
      <c r="E545" s="274">
        <v>0.31125579562714822</v>
      </c>
      <c r="F545" s="274">
        <v>4.3644733325848417</v>
      </c>
      <c r="G545">
        <v>98.928318065971411</v>
      </c>
    </row>
    <row r="546" spans="1:7" hidden="1">
      <c r="A546" s="274" t="s">
        <v>690</v>
      </c>
      <c r="D546" s="274">
        <v>4.6409548686046636</v>
      </c>
      <c r="E546" s="274">
        <v>0.27021613647729747</v>
      </c>
      <c r="F546" s="274">
        <v>4.3707387321273661</v>
      </c>
      <c r="G546">
        <v>98.97420060810029</v>
      </c>
    </row>
    <row r="547" spans="1:7" hidden="1">
      <c r="A547" s="274" t="s">
        <v>691</v>
      </c>
      <c r="D547" s="274">
        <v>4.4937353566040823</v>
      </c>
      <c r="E547" s="274">
        <v>0.16792616814079864</v>
      </c>
      <c r="F547" s="274">
        <v>4.3258091884632837</v>
      </c>
      <c r="G547">
        <v>98.991434449875683</v>
      </c>
    </row>
    <row r="548" spans="1:7" hidden="1">
      <c r="A548" s="274" t="s">
        <v>692</v>
      </c>
      <c r="D548" s="274">
        <v>4.7382146280581265</v>
      </c>
      <c r="E548" s="274">
        <v>0.31138149855954733</v>
      </c>
      <c r="F548" s="274">
        <v>4.4268331294985792</v>
      </c>
      <c r="G548">
        <v>98.876620076761057</v>
      </c>
    </row>
    <row r="549" spans="1:7" hidden="1">
      <c r="A549" s="274" t="s">
        <v>693</v>
      </c>
      <c r="D549" s="274">
        <v>4.8408367698101511</v>
      </c>
      <c r="E549" s="274">
        <v>0.33875262481693547</v>
      </c>
      <c r="F549" s="274">
        <v>4.5020841449932156</v>
      </c>
      <c r="G549">
        <v>98.956046791841246</v>
      </c>
    </row>
    <row r="550" spans="1:7" hidden="1">
      <c r="A550" s="274" t="s">
        <v>694</v>
      </c>
      <c r="D550" s="274">
        <v>4.6079979422417754</v>
      </c>
      <c r="E550" s="274">
        <v>0.28859764156013057</v>
      </c>
      <c r="F550" s="274">
        <v>4.3194003006816448</v>
      </c>
      <c r="G550">
        <v>98.950094588631487</v>
      </c>
    </row>
    <row r="551" spans="1:7" hidden="1">
      <c r="A551" s="274" t="s">
        <v>695</v>
      </c>
      <c r="D551" s="274">
        <v>4.7161075040778178</v>
      </c>
      <c r="E551" s="274">
        <v>0.4532101216705593</v>
      </c>
      <c r="F551" s="274">
        <v>4.2628973824072585</v>
      </c>
      <c r="G551">
        <v>99.233498632677055</v>
      </c>
    </row>
    <row r="552" spans="1:7" hidden="1">
      <c r="A552" s="274" t="s">
        <v>696</v>
      </c>
      <c r="D552" s="274">
        <v>4.678245668507282</v>
      </c>
      <c r="E552" s="274">
        <v>0.40939344441838443</v>
      </c>
      <c r="F552" s="274">
        <v>4.2688522240888975</v>
      </c>
      <c r="G552">
        <v>98.850066215156659</v>
      </c>
    </row>
    <row r="553" spans="1:7" hidden="1">
      <c r="A553" s="274" t="s">
        <v>697</v>
      </c>
      <c r="D553" s="274">
        <v>4.9197037482886614</v>
      </c>
      <c r="E553" s="274">
        <v>0.4624561197298025</v>
      </c>
      <c r="F553" s="274">
        <v>4.4572476285588589</v>
      </c>
      <c r="G553">
        <v>99.076299875953609</v>
      </c>
    </row>
    <row r="554" spans="1:7" hidden="1">
      <c r="A554" s="274" t="s">
        <v>698</v>
      </c>
      <c r="D554" s="274">
        <v>5.0671335199174266</v>
      </c>
      <c r="E554" s="274">
        <v>0.64578032735367952</v>
      </c>
      <c r="F554" s="274">
        <v>4.421353192563747</v>
      </c>
      <c r="G554">
        <v>99.168394729517729</v>
      </c>
    </row>
    <row r="555" spans="1:7" hidden="1">
      <c r="A555" s="274" t="s">
        <v>699</v>
      </c>
      <c r="D555" s="274">
        <v>4.8622196158776205</v>
      </c>
      <c r="E555" s="274">
        <v>0.63528461219250865</v>
      </c>
      <c r="F555" s="274">
        <v>4.2269350036851119</v>
      </c>
      <c r="G555">
        <v>99.073280879650341</v>
      </c>
    </row>
    <row r="556" spans="1:7" hidden="1">
      <c r="A556" s="274" t="s">
        <v>700</v>
      </c>
      <c r="D556" s="274">
        <v>4.6636211831639436</v>
      </c>
      <c r="E556" s="274">
        <v>0.7873102030757293</v>
      </c>
      <c r="F556" s="274">
        <v>3.8763109800882143</v>
      </c>
      <c r="G556">
        <v>99.334666819117373</v>
      </c>
    </row>
    <row r="557" spans="1:7" hidden="1">
      <c r="A557" s="274" t="s">
        <v>701</v>
      </c>
      <c r="D557" s="274">
        <v>4.7190053270785057</v>
      </c>
      <c r="E557" s="274">
        <v>0.98562464926909943</v>
      </c>
      <c r="F557" s="274">
        <v>3.7333806778094063</v>
      </c>
      <c r="G557">
        <v>99.335567315047555</v>
      </c>
    </row>
    <row r="558" spans="1:7" hidden="1">
      <c r="A558" s="274" t="s">
        <v>702</v>
      </c>
      <c r="D558" s="274">
        <v>4.6123469665579737</v>
      </c>
      <c r="E558" s="274">
        <v>0.88740971925223988</v>
      </c>
      <c r="F558" s="274">
        <v>3.7249372473057338</v>
      </c>
      <c r="G558">
        <v>99.195222465524424</v>
      </c>
    </row>
    <row r="559" spans="1:7" hidden="1">
      <c r="A559" s="274" t="s">
        <v>703</v>
      </c>
      <c r="D559" s="274">
        <v>4.2338425588577344</v>
      </c>
      <c r="E559" s="274">
        <v>1.1282790470058002</v>
      </c>
      <c r="F559" s="274">
        <v>3.1055635118519342</v>
      </c>
      <c r="G559">
        <v>99.345865397112959</v>
      </c>
    </row>
    <row r="560" spans="1:7" hidden="1">
      <c r="A560" s="274" t="s">
        <v>704</v>
      </c>
      <c r="D560" s="274">
        <v>4.3079348079569701</v>
      </c>
      <c r="E560" s="274">
        <v>1.2567177337715632</v>
      </c>
      <c r="F560" s="274">
        <v>3.051217074185407</v>
      </c>
      <c r="G560">
        <v>99.189462558234652</v>
      </c>
    </row>
    <row r="561" spans="1:7" hidden="1">
      <c r="A561" s="274" t="s">
        <v>705</v>
      </c>
      <c r="D561" s="274">
        <v>3.9644478538456687</v>
      </c>
      <c r="E561" s="274">
        <v>1.5761471552407951</v>
      </c>
      <c r="F561" s="274">
        <v>2.3883006986048736</v>
      </c>
      <c r="G561">
        <v>100.15123918781373</v>
      </c>
    </row>
    <row r="562" spans="1:7" hidden="1">
      <c r="A562" s="274" t="s">
        <v>706</v>
      </c>
      <c r="D562" s="274">
        <v>3.8847069233383524</v>
      </c>
      <c r="E562" s="274">
        <v>1.8243006290478063</v>
      </c>
      <c r="F562" s="274">
        <v>2.0604062942905461</v>
      </c>
      <c r="G562">
        <v>99.804867430759188</v>
      </c>
    </row>
    <row r="563" spans="1:7" hidden="1">
      <c r="A563" s="274" t="s">
        <v>707</v>
      </c>
      <c r="D563" s="274">
        <v>3.8127808149191265</v>
      </c>
      <c r="E563" s="274">
        <v>1.9512604460124066</v>
      </c>
      <c r="F563" s="274">
        <v>1.8615203689067199</v>
      </c>
      <c r="G563">
        <v>99.646559184859072</v>
      </c>
    </row>
    <row r="564" spans="1:7" hidden="1">
      <c r="A564" s="274" t="s">
        <v>708</v>
      </c>
      <c r="D564" s="274">
        <v>4.065057898352233</v>
      </c>
      <c r="E564" s="274">
        <v>1.5869258731441032</v>
      </c>
      <c r="F564" s="274">
        <v>2.4781320252081298</v>
      </c>
      <c r="G564">
        <v>99.659940804406844</v>
      </c>
    </row>
    <row r="565" spans="1:7" hidden="1">
      <c r="A565" s="274" t="s">
        <v>709</v>
      </c>
      <c r="D565" s="274">
        <v>4.3706832014462833</v>
      </c>
      <c r="E565" s="274">
        <v>1.5934012208514154</v>
      </c>
      <c r="F565" s="274">
        <v>2.7772819805948679</v>
      </c>
      <c r="G565">
        <v>99.599341435209993</v>
      </c>
    </row>
    <row r="566" spans="1:7" hidden="1">
      <c r="A566" s="274" t="s">
        <v>710</v>
      </c>
      <c r="D566" s="274">
        <v>4.250498309831654</v>
      </c>
      <c r="E566" s="274">
        <v>1.4582173851599762</v>
      </c>
      <c r="F566" s="274">
        <v>2.7922809246716778</v>
      </c>
      <c r="G566">
        <v>99.673746256844112</v>
      </c>
    </row>
    <row r="567" spans="1:7" hidden="1">
      <c r="A567" s="274" t="s">
        <v>711</v>
      </c>
      <c r="D567" s="274">
        <v>4.2422061443063903</v>
      </c>
      <c r="E567" s="274">
        <v>1.5987708455411811</v>
      </c>
      <c r="F567" s="274">
        <v>2.6434352987652092</v>
      </c>
      <c r="G567">
        <v>99.642018433382987</v>
      </c>
    </row>
    <row r="568" spans="1:7" hidden="1">
      <c r="A568" s="274" t="s">
        <v>712</v>
      </c>
      <c r="D568" s="274">
        <v>4.1014026372474062</v>
      </c>
      <c r="E568" s="274">
        <v>1.57031940869958</v>
      </c>
      <c r="F568" s="274">
        <v>2.5310832285478262</v>
      </c>
      <c r="G568">
        <v>99.404154213461609</v>
      </c>
    </row>
    <row r="569" spans="1:7" hidden="1">
      <c r="A569" s="274" t="s">
        <v>713</v>
      </c>
      <c r="D569" s="274">
        <v>4.2624928752945861</v>
      </c>
      <c r="E569" s="274">
        <v>2.050467638706972</v>
      </c>
      <c r="F569" s="274">
        <v>2.2120252365876141</v>
      </c>
      <c r="G569">
        <v>100.74324576046811</v>
      </c>
    </row>
    <row r="570" spans="1:7" hidden="1">
      <c r="A570" s="274" t="s">
        <v>714</v>
      </c>
      <c r="D570" s="274">
        <v>4.9039713807021137</v>
      </c>
      <c r="E570" s="274">
        <v>3.4610965528330473</v>
      </c>
      <c r="F570" s="274">
        <v>1.4428748278690666</v>
      </c>
      <c r="G570">
        <v>101.90303402083948</v>
      </c>
    </row>
    <row r="571" spans="1:7" hidden="1">
      <c r="A571" s="274" t="s">
        <v>715</v>
      </c>
      <c r="D571" s="274">
        <v>3.6826750171500202</v>
      </c>
      <c r="E571" s="274">
        <v>2.4156910143023005</v>
      </c>
      <c r="F571" s="274">
        <v>1.2669840028477197</v>
      </c>
      <c r="G571">
        <v>101.8829182440053</v>
      </c>
    </row>
    <row r="572" spans="1:7" hidden="1">
      <c r="A572" s="274" t="s">
        <v>716</v>
      </c>
      <c r="D572" s="274">
        <v>2.8989393930042682</v>
      </c>
      <c r="E572" s="274">
        <v>1.4918771621545655</v>
      </c>
      <c r="F572" s="274">
        <v>1.4070622308497027</v>
      </c>
      <c r="G572">
        <v>100.991465656546</v>
      </c>
    </row>
    <row r="573" spans="1:7" hidden="1">
      <c r="A573" s="274" t="s">
        <v>717</v>
      </c>
      <c r="D573" s="274">
        <v>3.5906513756003364</v>
      </c>
      <c r="E573" s="274">
        <v>2.2518900329961644</v>
      </c>
      <c r="F573" s="274">
        <v>1.3387613426041722</v>
      </c>
      <c r="G573">
        <v>101.85036983088519</v>
      </c>
    </row>
    <row r="574" spans="1:7" hidden="1">
      <c r="A574" s="274" t="s">
        <v>718</v>
      </c>
      <c r="D574" s="274">
        <v>3.712414873515216</v>
      </c>
      <c r="E574" s="274">
        <v>2.2783198323632674</v>
      </c>
      <c r="F574" s="274">
        <v>1.4340950411519486</v>
      </c>
      <c r="G574">
        <v>101.82781385788728</v>
      </c>
    </row>
    <row r="575" spans="1:7" hidden="1">
      <c r="A575" s="274" t="s">
        <v>719</v>
      </c>
      <c r="D575" s="274">
        <v>3.1535966072327772</v>
      </c>
      <c r="E575" s="274">
        <v>1.7256224398702189</v>
      </c>
      <c r="F575" s="274">
        <v>1.4279741673625583</v>
      </c>
      <c r="G575">
        <v>102.44874555582237</v>
      </c>
    </row>
    <row r="576" spans="1:7" hidden="1">
      <c r="A576" s="274" t="s">
        <v>720</v>
      </c>
      <c r="D576" s="274">
        <v>3.6209696498368502</v>
      </c>
      <c r="E576" s="274">
        <v>2.1747241141655231</v>
      </c>
      <c r="F576" s="274">
        <v>1.4462455356713271</v>
      </c>
      <c r="G576">
        <v>100.94375583247509</v>
      </c>
    </row>
    <row r="577" spans="1:7" hidden="1">
      <c r="A577" s="274" t="s">
        <v>721</v>
      </c>
      <c r="D577" s="274">
        <v>4.016949355057192</v>
      </c>
      <c r="E577" s="274">
        <v>2.6299507103203594</v>
      </c>
      <c r="F577" s="274">
        <v>1.3869986447368325</v>
      </c>
      <c r="G577">
        <v>100.54997110226876</v>
      </c>
    </row>
    <row r="578" spans="1:7" hidden="1">
      <c r="A578" s="274" t="s">
        <v>722</v>
      </c>
      <c r="D578" s="274">
        <v>4.0432838876481858</v>
      </c>
      <c r="E578" s="274">
        <v>2.3881668589743681</v>
      </c>
      <c r="F578" s="274">
        <v>1.6551170286738175</v>
      </c>
      <c r="G578">
        <v>101.01800360866534</v>
      </c>
    </row>
    <row r="579" spans="1:7" hidden="1">
      <c r="A579" s="274" t="s">
        <v>723</v>
      </c>
      <c r="D579" s="274">
        <v>3.9768655827235988</v>
      </c>
      <c r="E579" s="274">
        <v>2.3010575804608764</v>
      </c>
      <c r="F579" s="274">
        <v>1.6758080022627224</v>
      </c>
      <c r="G579">
        <v>100.65136287836725</v>
      </c>
    </row>
    <row r="580" spans="1:7" hidden="1">
      <c r="A580" s="274" t="s">
        <v>724</v>
      </c>
      <c r="D580" s="274">
        <v>3.8831004037390615</v>
      </c>
      <c r="E580" s="274">
        <v>2.2875734767930562</v>
      </c>
      <c r="F580" s="274">
        <v>1.5955269269460053</v>
      </c>
      <c r="G580">
        <v>100.52853671856141</v>
      </c>
    </row>
    <row r="581" spans="1:7" hidden="1">
      <c r="A581" s="274" t="s">
        <v>725</v>
      </c>
      <c r="D581" s="274">
        <v>3.7369603959585498</v>
      </c>
      <c r="E581" s="274">
        <v>2.127657005913222</v>
      </c>
      <c r="F581" s="274">
        <v>1.609303390045328</v>
      </c>
      <c r="G581">
        <v>101.31052134111815</v>
      </c>
    </row>
    <row r="582" spans="1:7" hidden="1">
      <c r="A582" s="274" t="s">
        <v>726</v>
      </c>
      <c r="D582" s="274">
        <v>3.8120690066296712</v>
      </c>
      <c r="E582" s="274">
        <v>2.2714197235139544</v>
      </c>
      <c r="F582" s="274">
        <v>1.540649283115717</v>
      </c>
      <c r="G582">
        <v>100.58346990747734</v>
      </c>
    </row>
    <row r="583" spans="1:7" hidden="1">
      <c r="A583" s="274" t="s">
        <v>727</v>
      </c>
      <c r="D583" s="274">
        <v>3.5905646201779318</v>
      </c>
      <c r="E583" s="274">
        <v>2.2551326809326206</v>
      </c>
      <c r="F583" s="274">
        <v>1.3354319392453111</v>
      </c>
      <c r="G583">
        <v>100.99454278852014</v>
      </c>
    </row>
    <row r="584" spans="1:7" hidden="1">
      <c r="A584" s="274" t="s">
        <v>728</v>
      </c>
      <c r="D584" s="274">
        <v>4.197996533338535</v>
      </c>
      <c r="E584" s="274">
        <v>2.5705814148960449</v>
      </c>
      <c r="F584" s="274">
        <v>1.6274151184424901</v>
      </c>
      <c r="G584">
        <v>101.05852106361596</v>
      </c>
    </row>
    <row r="585" spans="1:7" hidden="1">
      <c r="A585" s="274" t="s">
        <v>729</v>
      </c>
      <c r="D585" s="274">
        <v>3.9824586413448704</v>
      </c>
      <c r="E585" s="274">
        <v>2.5507147683579223</v>
      </c>
      <c r="F585" s="274">
        <v>1.4317438729869481</v>
      </c>
      <c r="G585">
        <v>101.36357673158844</v>
      </c>
    </row>
    <row r="586" spans="1:7" hidden="1">
      <c r="A586" s="274" t="s">
        <v>730</v>
      </c>
      <c r="D586" s="274">
        <v>3.9780253235988137</v>
      </c>
      <c r="E586" s="274">
        <v>2.5935771576518567</v>
      </c>
      <c r="F586" s="274">
        <v>1.384448165946957</v>
      </c>
      <c r="G586">
        <v>101.49389870850858</v>
      </c>
    </row>
    <row r="587" spans="1:7" hidden="1">
      <c r="A587" s="274" t="s">
        <v>731</v>
      </c>
      <c r="D587" s="274">
        <v>4.1369717642114345</v>
      </c>
      <c r="E587" s="274">
        <v>2.5544337614105439</v>
      </c>
      <c r="F587" s="274">
        <v>1.5825380028008906</v>
      </c>
      <c r="G587">
        <v>101.38485537010013</v>
      </c>
    </row>
    <row r="588" spans="1:7" hidden="1">
      <c r="A588" s="274" t="s">
        <v>732</v>
      </c>
      <c r="D588" s="274">
        <v>3.952373308896604</v>
      </c>
      <c r="E588" s="274">
        <v>2.3470767612541938</v>
      </c>
      <c r="F588" s="274">
        <v>1.6052965476424101</v>
      </c>
      <c r="G588">
        <v>101.5846299377002</v>
      </c>
    </row>
    <row r="589" spans="1:7" hidden="1">
      <c r="A589" s="274" t="s">
        <v>733</v>
      </c>
      <c r="D589" s="274">
        <v>3.6185232114393209</v>
      </c>
      <c r="E589" s="274">
        <v>2.0707945428204768</v>
      </c>
      <c r="F589" s="274">
        <v>1.5477286686188441</v>
      </c>
      <c r="G589">
        <v>102.46098035151454</v>
      </c>
    </row>
    <row r="590" spans="1:7" hidden="1">
      <c r="A590" s="274" t="s">
        <v>734</v>
      </c>
      <c r="D590" s="274">
        <v>3.2508282207066661</v>
      </c>
      <c r="E590" s="274">
        <v>1.8102912512100908</v>
      </c>
      <c r="F590" s="274">
        <v>1.4405369694965753</v>
      </c>
      <c r="G590">
        <v>102.61767111193056</v>
      </c>
    </row>
    <row r="591" spans="1:7" hidden="1">
      <c r="A591" s="274" t="s">
        <v>735</v>
      </c>
      <c r="D591" s="274">
        <v>3.186037210594415</v>
      </c>
      <c r="E591" s="274">
        <v>1.9362283208490283</v>
      </c>
      <c r="F591" s="274">
        <v>1.2498088897453867</v>
      </c>
      <c r="G591">
        <v>101.57173995069326</v>
      </c>
    </row>
    <row r="592" spans="1:7" hidden="1">
      <c r="A592" s="274" t="s">
        <v>736</v>
      </c>
      <c r="D592" s="274">
        <v>2.6666078273608811</v>
      </c>
      <c r="E592" s="274">
        <v>1.2889729361850533</v>
      </c>
      <c r="F592" s="274">
        <v>1.3776348911758278</v>
      </c>
      <c r="G592">
        <v>101.1396906270168</v>
      </c>
    </row>
    <row r="593" spans="1:7" hidden="1">
      <c r="A593" s="274" t="s">
        <v>737</v>
      </c>
      <c r="D593" s="274">
        <v>2.7339299326088438</v>
      </c>
      <c r="E593" s="274">
        <v>1.4894526317913286</v>
      </c>
      <c r="F593" s="274">
        <v>1.2444773008175152</v>
      </c>
      <c r="G593">
        <v>101.7014789082596</v>
      </c>
    </row>
    <row r="594" spans="1:7" hidden="1">
      <c r="A594" s="274" t="s">
        <v>738</v>
      </c>
      <c r="D594" s="274">
        <v>2.8415870268744214</v>
      </c>
      <c r="E594" s="274">
        <v>1.8160072042717519</v>
      </c>
      <c r="F594" s="274">
        <v>1.0255798226026696</v>
      </c>
      <c r="G594">
        <v>101.45458727149273</v>
      </c>
    </row>
    <row r="595" spans="1:7" hidden="1">
      <c r="A595" s="274" t="s">
        <v>739</v>
      </c>
      <c r="D595" s="274">
        <v>3.0286255770506276</v>
      </c>
      <c r="E595" s="274">
        <v>1.8556602413462131</v>
      </c>
      <c r="F595" s="274">
        <v>1.1729653357044145</v>
      </c>
      <c r="G595">
        <v>101.73803457530992</v>
      </c>
    </row>
    <row r="596" spans="1:7" hidden="1">
      <c r="A596" s="274" t="s">
        <v>740</v>
      </c>
      <c r="D596" s="274">
        <v>3.5528698721296736</v>
      </c>
      <c r="E596" s="274">
        <v>2.1642830909792194</v>
      </c>
      <c r="F596" s="274">
        <v>1.3885867811504542</v>
      </c>
      <c r="G596">
        <v>101.38672572969956</v>
      </c>
    </row>
    <row r="597" spans="1:7" hidden="1">
      <c r="A597" s="274" t="s">
        <v>741</v>
      </c>
      <c r="D597" s="274">
        <v>3.6570021177636289</v>
      </c>
      <c r="E597" s="274">
        <v>2.4457687076949775</v>
      </c>
      <c r="F597" s="274">
        <v>1.2112334100686517</v>
      </c>
      <c r="G597">
        <v>101.23000302167767</v>
      </c>
    </row>
    <row r="598" spans="1:7" hidden="1">
      <c r="A598" s="274" t="s">
        <v>742</v>
      </c>
      <c r="D598" s="274">
        <v>3.6422207929874495</v>
      </c>
      <c r="E598" s="274">
        <v>2.1821605553311256</v>
      </c>
      <c r="F598" s="274">
        <v>1.4600602376563236</v>
      </c>
      <c r="G598">
        <v>100.68451631443094</v>
      </c>
    </row>
    <row r="599" spans="1:7" hidden="1">
      <c r="A599" s="274" t="s">
        <v>743</v>
      </c>
      <c r="D599" s="274">
        <v>3.6985089485514799</v>
      </c>
      <c r="E599" s="274">
        <v>2.1556248861807026</v>
      </c>
      <c r="F599" s="274">
        <v>1.5428840623707774</v>
      </c>
      <c r="G599">
        <v>101.09927850896003</v>
      </c>
    </row>
    <row r="600" spans="1:7" hidden="1">
      <c r="A600" s="274" t="s">
        <v>744</v>
      </c>
      <c r="D600" s="274">
        <v>3.5627957418604748</v>
      </c>
      <c r="E600" s="274">
        <v>2.2583497262558883</v>
      </c>
      <c r="F600" s="274">
        <v>1.3044460156045867</v>
      </c>
      <c r="G600">
        <v>101.01217546312539</v>
      </c>
    </row>
    <row r="601" spans="1:7" hidden="1">
      <c r="A601" s="274" t="s">
        <v>745</v>
      </c>
      <c r="D601" s="274">
        <v>3.2783706494179423</v>
      </c>
      <c r="E601" s="274">
        <v>2.1112531739784304</v>
      </c>
      <c r="F601" s="274">
        <v>1.1671174754395119</v>
      </c>
      <c r="G601">
        <v>100.74885924102955</v>
      </c>
    </row>
    <row r="602" spans="1:7" hidden="1">
      <c r="A602" s="274" t="s">
        <v>746</v>
      </c>
      <c r="D602" s="274">
        <v>3.4365377850901888</v>
      </c>
      <c r="E602" s="274">
        <v>2.3172013750995575</v>
      </c>
      <c r="F602" s="274">
        <v>1.1193364099906316</v>
      </c>
      <c r="G602">
        <v>102.44420559556002</v>
      </c>
    </row>
    <row r="603" spans="1:7" hidden="1">
      <c r="A603" s="274" t="s">
        <v>747</v>
      </c>
      <c r="D603" s="274">
        <v>3.0113401711059087</v>
      </c>
      <c r="E603" s="274">
        <v>2.0128163930747354</v>
      </c>
      <c r="F603" s="274">
        <v>0.99852377803117343</v>
      </c>
      <c r="G603">
        <v>103.13857244282124</v>
      </c>
    </row>
    <row r="604" spans="1:7" hidden="1">
      <c r="A604" s="274" t="s">
        <v>748</v>
      </c>
      <c r="D604" s="274">
        <v>2.3766538960357479</v>
      </c>
      <c r="E604" s="274">
        <v>1.291097413046171</v>
      </c>
      <c r="F604" s="274">
        <v>1.085556482989577</v>
      </c>
      <c r="G604">
        <v>103.48172011831676</v>
      </c>
    </row>
    <row r="605" spans="1:7" hidden="1">
      <c r="A605" s="274" t="s">
        <v>749</v>
      </c>
      <c r="D605" s="274">
        <v>2.0456255426406131</v>
      </c>
      <c r="E605" s="274">
        <v>0.67261805445906631</v>
      </c>
      <c r="F605" s="274">
        <v>1.3730074881815468</v>
      </c>
      <c r="G605">
        <v>103.66154615982114</v>
      </c>
    </row>
    <row r="606" spans="1:7" hidden="1">
      <c r="A606" s="274" t="s">
        <v>750</v>
      </c>
      <c r="D606" s="274">
        <v>2.2991261219856516</v>
      </c>
      <c r="E606" s="274">
        <v>1.0687674023281222</v>
      </c>
      <c r="F606" s="274">
        <v>1.2303587196575294</v>
      </c>
      <c r="G606">
        <v>102.76427522910923</v>
      </c>
    </row>
    <row r="607" spans="1:7" hidden="1">
      <c r="A607" s="274" t="s">
        <v>751</v>
      </c>
      <c r="D607" s="274">
        <v>2.1975305810952284</v>
      </c>
      <c r="E607" s="274">
        <v>0.91927623926064128</v>
      </c>
      <c r="F607" s="274">
        <v>1.2782543418345871</v>
      </c>
      <c r="G607">
        <v>103.39079742458645</v>
      </c>
    </row>
    <row r="608" spans="1:7" hidden="1">
      <c r="A608" s="274" t="s">
        <v>752</v>
      </c>
      <c r="D608" s="274">
        <v>1.9670184800794459</v>
      </c>
      <c r="E608" s="274">
        <v>0.62019841629126926</v>
      </c>
      <c r="F608" s="274">
        <v>1.3468200637881766</v>
      </c>
      <c r="G608">
        <v>102.5985196783307</v>
      </c>
    </row>
    <row r="609" spans="1:7" hidden="1">
      <c r="A609" s="274" t="s">
        <v>753</v>
      </c>
      <c r="D609" s="274">
        <v>1.8746859074912159</v>
      </c>
      <c r="E609" s="274">
        <v>0.61478133475841146</v>
      </c>
      <c r="F609" s="274">
        <v>1.2599045727328044</v>
      </c>
      <c r="G609">
        <v>102.23969962126628</v>
      </c>
    </row>
    <row r="610" spans="1:7" hidden="1">
      <c r="A610" s="274" t="s">
        <v>754</v>
      </c>
      <c r="D610" s="274">
        <v>2.032179758547723</v>
      </c>
      <c r="E610" s="274">
        <v>0.70479994370007359</v>
      </c>
      <c r="F610" s="274">
        <v>1.3273798148476494</v>
      </c>
      <c r="G610">
        <v>101.57592103358083</v>
      </c>
    </row>
    <row r="611" spans="1:7" hidden="1">
      <c r="A611" s="274" t="s">
        <v>755</v>
      </c>
      <c r="D611" s="274">
        <v>2.3257799173685112</v>
      </c>
      <c r="E611" s="274">
        <v>1.0365686253984918</v>
      </c>
      <c r="F611" s="274">
        <v>1.2892112919700194</v>
      </c>
      <c r="G611">
        <v>101.52693864378267</v>
      </c>
    </row>
    <row r="612" spans="1:7" hidden="1">
      <c r="A612" s="274" t="s">
        <v>756</v>
      </c>
      <c r="D612" s="274">
        <v>2.0018679082443613</v>
      </c>
      <c r="E612" s="274">
        <v>0.70817225239644688</v>
      </c>
      <c r="F612" s="274">
        <v>1.2936956558479145</v>
      </c>
      <c r="G612">
        <v>101.37767117035153</v>
      </c>
    </row>
    <row r="613" spans="1:7" hidden="1">
      <c r="A613" s="274" t="s">
        <v>757</v>
      </c>
      <c r="D613" s="274">
        <v>1.5848812931737393</v>
      </c>
      <c r="E613" s="274">
        <v>9.4965301022228887E-2</v>
      </c>
      <c r="F613" s="274">
        <v>1.4899159921515104</v>
      </c>
      <c r="G613">
        <v>101.91543873625291</v>
      </c>
    </row>
    <row r="614" spans="1:7" hidden="1">
      <c r="A614" s="274" t="s">
        <v>758</v>
      </c>
      <c r="D614" s="274">
        <v>1.6750244178383948</v>
      </c>
      <c r="E614" s="274">
        <v>0.18240498411107575</v>
      </c>
      <c r="F614" s="274">
        <v>1.4926194337273191</v>
      </c>
      <c r="G614">
        <v>102.11539317585573</v>
      </c>
    </row>
    <row r="615" spans="1:7" hidden="1">
      <c r="A615" s="274" t="s">
        <v>759</v>
      </c>
      <c r="D615" s="274">
        <v>1.5229760813096431</v>
      </c>
      <c r="E615" s="274">
        <v>8.0193102961343854E-2</v>
      </c>
      <c r="F615" s="274">
        <v>1.4427829783482993</v>
      </c>
      <c r="G615">
        <v>101.44770769391495</v>
      </c>
    </row>
    <row r="616" spans="1:7" hidden="1">
      <c r="A616" s="274" t="s">
        <v>760</v>
      </c>
      <c r="D616" s="274">
        <v>1.5789932894156726</v>
      </c>
      <c r="E616" s="274">
        <v>0.17756166485499203</v>
      </c>
      <c r="F616" s="274">
        <v>1.4014316245606806</v>
      </c>
      <c r="G616">
        <v>100.89784589687497</v>
      </c>
    </row>
    <row r="617" spans="1:7" hidden="1">
      <c r="A617" s="274" t="s">
        <v>761</v>
      </c>
      <c r="D617" s="274">
        <v>1.6402645663198934</v>
      </c>
      <c r="E617" s="274">
        <v>0.2757689381504691</v>
      </c>
      <c r="F617" s="274">
        <v>1.3644956281694243</v>
      </c>
      <c r="G617">
        <v>101.95147553212851</v>
      </c>
    </row>
    <row r="618" spans="1:7" hidden="1">
      <c r="A618" s="274" t="s">
        <v>762</v>
      </c>
      <c r="D618" s="274">
        <v>1.7202944452060036</v>
      </c>
      <c r="E618" s="274">
        <v>0.29599079709840814</v>
      </c>
      <c r="F618" s="274">
        <v>1.4243036481075955</v>
      </c>
      <c r="G618">
        <v>101.79596538390928</v>
      </c>
    </row>
    <row r="619" spans="1:7" hidden="1">
      <c r="A619" s="274" t="s">
        <v>763</v>
      </c>
      <c r="D619" s="274">
        <v>1.6117286642624107</v>
      </c>
      <c r="E619" s="274">
        <v>0.20742171530882314</v>
      </c>
      <c r="F619" s="274">
        <v>1.4043069489535875</v>
      </c>
      <c r="G619">
        <v>102.09812607432994</v>
      </c>
    </row>
    <row r="620" spans="1:7" hidden="1">
      <c r="A620" s="274" t="s">
        <v>764</v>
      </c>
      <c r="D620" s="274">
        <v>1.7817411440659359</v>
      </c>
      <c r="E620" s="274">
        <v>0.42048184650543563</v>
      </c>
      <c r="F620" s="274">
        <v>1.3612592975605002</v>
      </c>
      <c r="G620">
        <v>102.39792298220337</v>
      </c>
    </row>
    <row r="621" spans="1:7" hidden="1">
      <c r="A621" s="274" t="s">
        <v>765</v>
      </c>
      <c r="D621" s="274">
        <v>2.0515005591911093</v>
      </c>
      <c r="E621" s="274">
        <v>0.75942668377521105</v>
      </c>
      <c r="F621" s="274">
        <v>1.2920738754158982</v>
      </c>
      <c r="G621">
        <v>101.49610416315478</v>
      </c>
    </row>
    <row r="622" spans="1:7" hidden="1">
      <c r="A622" s="274" t="s">
        <v>766</v>
      </c>
      <c r="D622" s="274">
        <v>1.9212573118265568</v>
      </c>
      <c r="E622" s="274">
        <v>0.64584839808680616</v>
      </c>
      <c r="F622" s="274">
        <v>1.2754089137397506</v>
      </c>
      <c r="G622">
        <v>100.98770375710214</v>
      </c>
    </row>
    <row r="623" spans="1:7" hidden="1">
      <c r="A623" s="274" t="s">
        <v>767</v>
      </c>
      <c r="D623" s="274">
        <v>1.8844483139414658</v>
      </c>
      <c r="E623" s="274">
        <v>0.58479219395197513</v>
      </c>
      <c r="F623" s="274">
        <v>1.2996561199894907</v>
      </c>
      <c r="G623">
        <v>101.43428957429619</v>
      </c>
    </row>
    <row r="624" spans="1:7" hidden="1">
      <c r="A624" s="274" t="s">
        <v>768</v>
      </c>
      <c r="D624" s="274">
        <v>1.7019655842693604</v>
      </c>
      <c r="E624" s="274">
        <v>0.35912648079285958</v>
      </c>
      <c r="F624" s="274">
        <v>1.3428391034765008</v>
      </c>
      <c r="G624">
        <v>101.06707279973131</v>
      </c>
    </row>
    <row r="625" spans="1:7" hidden="1">
      <c r="A625" s="274" t="s">
        <v>769</v>
      </c>
      <c r="D625" s="274">
        <v>2.2250562613915239</v>
      </c>
      <c r="E625" s="274">
        <v>0.89977856651856292</v>
      </c>
      <c r="F625" s="274">
        <v>1.325277694872961</v>
      </c>
      <c r="G625">
        <v>100.48446499167969</v>
      </c>
    </row>
    <row r="626" spans="1:7" hidden="1">
      <c r="A626" s="274" t="s">
        <v>770</v>
      </c>
      <c r="D626" s="274">
        <v>2.6346446060887949</v>
      </c>
      <c r="E626" s="274">
        <v>1.1901782996312853</v>
      </c>
      <c r="F626" s="274">
        <v>1.4444663064575096</v>
      </c>
      <c r="G626">
        <v>100.69193825648675</v>
      </c>
    </row>
    <row r="627" spans="1:7" hidden="1">
      <c r="A627" s="274" t="s">
        <v>771</v>
      </c>
      <c r="D627" s="274">
        <v>2.7496179233891795</v>
      </c>
      <c r="E627" s="274">
        <v>1.4533652117904492</v>
      </c>
      <c r="F627" s="274">
        <v>1.2962527115987303</v>
      </c>
      <c r="G627">
        <v>100.42669146751801</v>
      </c>
    </row>
    <row r="628" spans="1:7" hidden="1">
      <c r="A628" s="274" t="s">
        <v>772</v>
      </c>
      <c r="D628" s="274">
        <v>2.9448608430212517</v>
      </c>
      <c r="E628" s="274">
        <v>1.4978492333425195</v>
      </c>
      <c r="F628" s="274">
        <v>1.4470116096787322</v>
      </c>
      <c r="G628">
        <v>100.16732319649459</v>
      </c>
    </row>
    <row r="629" spans="1:7" hidden="1">
      <c r="A629" s="274" t="s">
        <v>773</v>
      </c>
      <c r="D629" s="274">
        <v>2.7842577734741289</v>
      </c>
      <c r="E629" s="274">
        <v>1.4923524322478141</v>
      </c>
      <c r="F629" s="274">
        <v>1.2919053412263148</v>
      </c>
      <c r="G629">
        <v>101.06046448716152</v>
      </c>
    </row>
    <row r="630" spans="1:7" hidden="1">
      <c r="A630" s="274" t="s">
        <v>774</v>
      </c>
      <c r="D630" s="274">
        <v>2.7123978784457825</v>
      </c>
      <c r="E630" s="274">
        <v>1.4566806958468577</v>
      </c>
      <c r="F630" s="274">
        <v>1.2557171825989248</v>
      </c>
      <c r="G630">
        <v>101.63944807003583</v>
      </c>
    </row>
    <row r="631" spans="1:7" hidden="1">
      <c r="A631" s="274" t="s">
        <v>775</v>
      </c>
      <c r="D631" s="274">
        <v>2.9379760632037013</v>
      </c>
      <c r="E631" s="274">
        <v>1.7987046362286843</v>
      </c>
      <c r="F631" s="274">
        <v>1.139271426975017</v>
      </c>
      <c r="G631">
        <v>99.964278629420775</v>
      </c>
    </row>
    <row r="632" spans="1:7" hidden="1">
      <c r="A632" s="274" t="s">
        <v>776</v>
      </c>
      <c r="D632" s="274">
        <v>3.234920165867825</v>
      </c>
      <c r="E632" s="274">
        <v>1.8858127703632317</v>
      </c>
      <c r="F632" s="274">
        <v>1.3491073955045934</v>
      </c>
      <c r="G632">
        <v>100.21570688997538</v>
      </c>
    </row>
    <row r="633" spans="1:7" hidden="1">
      <c r="A633" s="274" t="s">
        <v>777</v>
      </c>
      <c r="C633">
        <f>YEAR(A633)</f>
        <v>2014</v>
      </c>
      <c r="D633" s="274">
        <v>2.8347186209387867</v>
      </c>
      <c r="E633" s="274">
        <v>1.4239257883506353</v>
      </c>
      <c r="F633" s="274">
        <v>1.4107928325881514</v>
      </c>
      <c r="G633">
        <v>100.11142182006336</v>
      </c>
    </row>
    <row r="634" spans="1:7" hidden="1">
      <c r="A634" s="274" t="s">
        <v>778</v>
      </c>
      <c r="C634" t="str">
        <f t="shared" ref="C634:C692" si="0">RIGHT(YEAR(A634),2)</f>
        <v>14</v>
      </c>
      <c r="D634" s="274">
        <v>2.8091602643385669</v>
      </c>
      <c r="E634" s="274">
        <v>1.3569764281575323</v>
      </c>
      <c r="F634" s="274">
        <v>1.4521838361810346</v>
      </c>
      <c r="G634">
        <v>100.25806342786997</v>
      </c>
    </row>
    <row r="635" spans="1:7" hidden="1">
      <c r="A635" s="274" t="s">
        <v>779</v>
      </c>
      <c r="C635" t="str">
        <f t="shared" si="0"/>
        <v>14</v>
      </c>
      <c r="D635" s="274">
        <v>2.8664672210487154</v>
      </c>
      <c r="E635" s="274">
        <v>1.1682872066989349</v>
      </c>
      <c r="F635" s="274">
        <v>1.6981800143497805</v>
      </c>
      <c r="G635">
        <v>100.12204855926204</v>
      </c>
    </row>
    <row r="636" spans="1:7" hidden="1">
      <c r="A636" s="274" t="s">
        <v>780</v>
      </c>
      <c r="C636" t="str">
        <f t="shared" si="0"/>
        <v>14</v>
      </c>
      <c r="D636" s="274">
        <v>2.7976875753694861</v>
      </c>
      <c r="E636" s="274">
        <v>1.1009054055862975</v>
      </c>
      <c r="F636" s="274">
        <v>1.6967821697831886</v>
      </c>
      <c r="G636">
        <v>99.772172082300401</v>
      </c>
    </row>
    <row r="637" spans="1:7" hidden="1">
      <c r="A637" s="274" t="s">
        <v>781</v>
      </c>
      <c r="C637" t="str">
        <f t="shared" si="0"/>
        <v>14</v>
      </c>
      <c r="D637" s="274">
        <v>2.5861172819459841</v>
      </c>
      <c r="E637" s="274">
        <v>0.89396883061100363</v>
      </c>
      <c r="F637" s="274">
        <v>1.6921484513349805</v>
      </c>
      <c r="G637">
        <v>99.789692796003663</v>
      </c>
    </row>
    <row r="638" spans="1:7" hidden="1">
      <c r="A638" s="274" t="s">
        <v>782</v>
      </c>
      <c r="C638" t="str">
        <f t="shared" si="0"/>
        <v>14</v>
      </c>
      <c r="D638" s="274">
        <v>2.6346309162509307</v>
      </c>
      <c r="E638" s="274">
        <v>0.8824671659667056</v>
      </c>
      <c r="F638" s="274">
        <v>1.7521637502842251</v>
      </c>
      <c r="G638">
        <v>99.981627621189617</v>
      </c>
    </row>
    <row r="639" spans="1:7" hidden="1">
      <c r="A639" s="274" t="s">
        <v>783</v>
      </c>
      <c r="C639" t="str">
        <f t="shared" si="0"/>
        <v>14</v>
      </c>
      <c r="D639" s="274">
        <v>2.664362892318096</v>
      </c>
      <c r="E639" s="274">
        <v>0.72871060932508458</v>
      </c>
      <c r="F639" s="274">
        <v>1.9356522829930114</v>
      </c>
      <c r="G639">
        <v>99.693798277737315</v>
      </c>
    </row>
    <row r="640" spans="1:7" hidden="1">
      <c r="A640" s="274" t="s">
        <v>784</v>
      </c>
      <c r="C640" t="str">
        <f t="shared" si="0"/>
        <v>14</v>
      </c>
      <c r="D640" s="274">
        <v>2.4298545883897407</v>
      </c>
      <c r="E640" s="274">
        <v>0.45806952687170277</v>
      </c>
      <c r="F640" s="274">
        <v>1.9717850615180379</v>
      </c>
      <c r="G640">
        <v>99.908793792892297</v>
      </c>
    </row>
    <row r="641" spans="1:7" hidden="1">
      <c r="A641" s="274" t="s">
        <v>785</v>
      </c>
      <c r="C641" t="str">
        <f t="shared" si="0"/>
        <v>14</v>
      </c>
      <c r="D641" s="274">
        <v>2.601763585177804</v>
      </c>
      <c r="E641" s="274">
        <v>0.58562301455049237</v>
      </c>
      <c r="F641" s="274">
        <v>2.0161405706273117</v>
      </c>
      <c r="G641">
        <v>100.42506369021581</v>
      </c>
    </row>
    <row r="642" spans="1:7" hidden="1">
      <c r="A642" s="274" t="s">
        <v>786</v>
      </c>
      <c r="C642" t="str">
        <f t="shared" si="0"/>
        <v>14</v>
      </c>
      <c r="D642" s="274">
        <v>2.4531593131955702</v>
      </c>
      <c r="E642" s="274">
        <v>0.50019577044969998</v>
      </c>
      <c r="F642" s="274">
        <v>1.9529635427458703</v>
      </c>
      <c r="G642">
        <v>100.63801999439879</v>
      </c>
    </row>
    <row r="643" spans="1:7" hidden="1">
      <c r="A643" s="274" t="s">
        <v>787</v>
      </c>
      <c r="C643" t="str">
        <f t="shared" si="0"/>
        <v>14</v>
      </c>
      <c r="D643" s="274">
        <v>2.2610895942824314</v>
      </c>
      <c r="E643" s="274">
        <v>0.28845900800523094</v>
      </c>
      <c r="F643" s="274">
        <v>1.9726305862772004</v>
      </c>
      <c r="G643">
        <v>100.195483231427</v>
      </c>
    </row>
    <row r="644" spans="1:7" hidden="1">
      <c r="A644" s="274" t="s">
        <v>788</v>
      </c>
      <c r="C644" t="str">
        <f t="shared" si="0"/>
        <v>14</v>
      </c>
      <c r="D644" s="274">
        <v>2.241369861089463</v>
      </c>
      <c r="E644" s="274">
        <v>5.5756908195598864E-2</v>
      </c>
      <c r="F644" s="274">
        <v>2.1856129528938641</v>
      </c>
      <c r="G644">
        <v>100.45120397149354</v>
      </c>
    </row>
    <row r="645" spans="1:7" hidden="1">
      <c r="A645" s="274" t="s">
        <v>789</v>
      </c>
      <c r="C645" t="str">
        <f t="shared" si="0"/>
        <v>15</v>
      </c>
      <c r="D645" s="274">
        <v>1.762644427520792</v>
      </c>
      <c r="E645" s="274">
        <v>-0.24976675056263531</v>
      </c>
      <c r="F645" s="274">
        <v>2.0124111780834273</v>
      </c>
      <c r="G645">
        <v>100.81416885412555</v>
      </c>
    </row>
    <row r="646" spans="1:7" hidden="1">
      <c r="A646" s="274" t="s">
        <v>790</v>
      </c>
      <c r="C646" t="str">
        <f t="shared" si="0"/>
        <v>15</v>
      </c>
      <c r="D646" s="274">
        <v>2.0869152893667477</v>
      </c>
      <c r="E646" s="274">
        <v>-4.1263917026567842E-2</v>
      </c>
      <c r="F646" s="274">
        <v>2.1281792063933156</v>
      </c>
      <c r="G646">
        <v>100.23519110600647</v>
      </c>
    </row>
    <row r="647" spans="1:7" hidden="1">
      <c r="A647" s="274" t="s">
        <v>791</v>
      </c>
      <c r="C647" t="str">
        <f t="shared" si="0"/>
        <v>15</v>
      </c>
      <c r="D647" s="274">
        <v>2.0180952173545568</v>
      </c>
      <c r="E647" s="274">
        <v>-1.8798900219576087E-2</v>
      </c>
      <c r="F647" s="274">
        <v>2.0368941175741329</v>
      </c>
      <c r="G647">
        <v>100.10303096362907</v>
      </c>
    </row>
    <row r="648" spans="1:7" hidden="1">
      <c r="A648" s="274" t="s">
        <v>792</v>
      </c>
      <c r="C648" t="str">
        <f t="shared" si="0"/>
        <v>15</v>
      </c>
      <c r="D648" s="274">
        <v>2.1409218667626226</v>
      </c>
      <c r="E648" s="274">
        <v>0.16443506065210434</v>
      </c>
      <c r="F648" s="274">
        <v>1.9764868061105183</v>
      </c>
      <c r="G648">
        <v>100.50657953842349</v>
      </c>
    </row>
    <row r="649" spans="1:7" hidden="1">
      <c r="A649" s="274" t="s">
        <v>793</v>
      </c>
      <c r="C649" t="str">
        <f t="shared" si="0"/>
        <v>15</v>
      </c>
      <c r="D649" s="274">
        <v>2.2304558505074046</v>
      </c>
      <c r="E649" s="274">
        <v>0.26571421914020132</v>
      </c>
      <c r="F649" s="274">
        <v>1.9647416313672033</v>
      </c>
      <c r="G649">
        <v>100.28217401991098</v>
      </c>
    </row>
    <row r="650" spans="1:7" hidden="1">
      <c r="A650" s="274" t="s">
        <v>794</v>
      </c>
      <c r="C650" t="str">
        <f t="shared" si="0"/>
        <v>15</v>
      </c>
      <c r="D650" s="274">
        <v>2.4636441690057955</v>
      </c>
      <c r="E650" s="274">
        <v>0.50498292853472071</v>
      </c>
      <c r="F650" s="274">
        <v>1.9586612404710748</v>
      </c>
      <c r="G650">
        <v>100.4594978539961</v>
      </c>
    </row>
    <row r="651" spans="1:7" hidden="1">
      <c r="A651" s="274" t="s">
        <v>795</v>
      </c>
      <c r="C651" t="str">
        <f t="shared" si="0"/>
        <v>15</v>
      </c>
      <c r="D651" s="274">
        <v>2.2786325167816255</v>
      </c>
      <c r="E651" s="274">
        <v>0.26588115808027446</v>
      </c>
      <c r="F651" s="274">
        <v>2.012751358701351</v>
      </c>
      <c r="G651">
        <v>100.22213901793171</v>
      </c>
    </row>
    <row r="652" spans="1:7" hidden="1">
      <c r="A652" s="274" t="s">
        <v>796</v>
      </c>
      <c r="C652" t="str">
        <f t="shared" si="0"/>
        <v>15</v>
      </c>
      <c r="D652" s="274">
        <v>2.3075463279167989</v>
      </c>
      <c r="E652" s="274">
        <v>0.28132371629593411</v>
      </c>
      <c r="F652" s="274">
        <v>2.0262226116208648</v>
      </c>
      <c r="G652">
        <v>99.55499277866862</v>
      </c>
    </row>
    <row r="653" spans="1:7" hidden="1">
      <c r="A653" s="274" t="s">
        <v>797</v>
      </c>
      <c r="C653" t="str">
        <f t="shared" si="0"/>
        <v>15</v>
      </c>
      <c r="D653" s="274">
        <v>2.1373229681277937</v>
      </c>
      <c r="E653" s="274">
        <v>0.22109953720405939</v>
      </c>
      <c r="F653" s="274">
        <v>1.9162234309237343</v>
      </c>
      <c r="G653">
        <v>100.37172375891011</v>
      </c>
    </row>
    <row r="654" spans="1:7" hidden="1">
      <c r="A654" s="274" t="s">
        <v>798</v>
      </c>
      <c r="C654" t="str">
        <f t="shared" si="0"/>
        <v>15</v>
      </c>
      <c r="D654" s="274">
        <v>2.2451755340717727</v>
      </c>
      <c r="E654" s="274">
        <v>0.19901369367647925</v>
      </c>
      <c r="F654" s="274">
        <v>2.0461618403952935</v>
      </c>
      <c r="G654">
        <v>100.11035549566894</v>
      </c>
    </row>
    <row r="655" spans="1:7" hidden="1">
      <c r="A655" s="274" t="s">
        <v>799</v>
      </c>
      <c r="C655" t="str">
        <f t="shared" si="0"/>
        <v>15</v>
      </c>
      <c r="D655" s="274">
        <v>2.3195417399683871</v>
      </c>
      <c r="E655" s="274">
        <v>0.14718106319949209</v>
      </c>
      <c r="F655" s="274">
        <v>2.172360676768895</v>
      </c>
      <c r="G655">
        <v>99.971049755758315</v>
      </c>
    </row>
    <row r="656" spans="1:7" hidden="1">
      <c r="A656" s="274" t="s">
        <v>800</v>
      </c>
      <c r="C656" t="str">
        <f t="shared" si="0"/>
        <v>15</v>
      </c>
      <c r="D656" s="274">
        <v>2.3840398914185847</v>
      </c>
      <c r="E656" s="274">
        <v>0.12699260320926875</v>
      </c>
      <c r="F656" s="274">
        <v>2.257047288209316</v>
      </c>
      <c r="G656">
        <v>100.12416555319255</v>
      </c>
    </row>
    <row r="657" spans="1:7" hidden="1">
      <c r="A657" s="274" t="s">
        <v>801</v>
      </c>
      <c r="C657" t="str">
        <f t="shared" si="0"/>
        <v>16</v>
      </c>
      <c r="D657" s="274">
        <v>2.0234644571922287</v>
      </c>
      <c r="E657" s="274">
        <v>-3.9412321319920451E-3</v>
      </c>
      <c r="F657" s="274">
        <v>2.0274056893242207</v>
      </c>
      <c r="G657">
        <v>100.30481609097711</v>
      </c>
    </row>
    <row r="658" spans="1:7" hidden="1">
      <c r="A658" s="274" t="s">
        <v>802</v>
      </c>
      <c r="C658" t="str">
        <f t="shared" si="0"/>
        <v>16</v>
      </c>
      <c r="D658" s="274">
        <v>1.8405631585048354</v>
      </c>
      <c r="E658" s="274">
        <v>-0.22945495373702585</v>
      </c>
      <c r="F658" s="274">
        <v>2.0700181122418613</v>
      </c>
      <c r="G658">
        <v>100.60037972036216</v>
      </c>
    </row>
    <row r="659" spans="1:7" hidden="1">
      <c r="A659" s="274" t="s">
        <v>803</v>
      </c>
      <c r="C659" t="str">
        <f t="shared" si="0"/>
        <v>16</v>
      </c>
      <c r="D659" s="274">
        <v>1.8597399077991987</v>
      </c>
      <c r="E659" s="274">
        <v>-0.15348739987895277</v>
      </c>
      <c r="F659" s="274">
        <v>2.0132273076781515</v>
      </c>
      <c r="G659">
        <v>100.46005974197431</v>
      </c>
    </row>
    <row r="660" spans="1:7" hidden="1">
      <c r="A660" s="274" t="s">
        <v>804</v>
      </c>
      <c r="C660" t="str">
        <f t="shared" si="0"/>
        <v>16</v>
      </c>
      <c r="D660" s="274">
        <v>1.8930694706601507</v>
      </c>
      <c r="E660" s="274">
        <v>-0.17055567107500269</v>
      </c>
      <c r="F660" s="274">
        <v>2.0636251417351534</v>
      </c>
      <c r="G660">
        <v>100.19304486164391</v>
      </c>
    </row>
    <row r="661" spans="1:7" hidden="1">
      <c r="A661" s="274" t="s">
        <v>805</v>
      </c>
      <c r="C661" t="str">
        <f t="shared" si="0"/>
        <v>16</v>
      </c>
      <c r="D661" s="274">
        <v>1.9154978049070359</v>
      </c>
      <c r="E661" s="274">
        <v>-0.27241257130604657</v>
      </c>
      <c r="F661" s="274">
        <v>2.1879103762130825</v>
      </c>
      <c r="G661">
        <v>100.45431365121254</v>
      </c>
    </row>
    <row r="662" spans="1:7" hidden="1">
      <c r="A662" s="274" t="s">
        <v>806</v>
      </c>
      <c r="C662" t="str">
        <f t="shared" si="0"/>
        <v>16</v>
      </c>
      <c r="D662" s="274">
        <v>1.5369926668378642</v>
      </c>
      <c r="E662" s="274">
        <v>-0.49852415601387845</v>
      </c>
      <c r="F662" s="274">
        <v>2.0355168228517426</v>
      </c>
      <c r="G662">
        <v>101.0936396012827</v>
      </c>
    </row>
    <row r="663" spans="1:7" hidden="1">
      <c r="A663" s="274" t="s">
        <v>807</v>
      </c>
      <c r="C663" t="str">
        <f t="shared" si="0"/>
        <v>16</v>
      </c>
      <c r="D663" s="274">
        <v>1.5004952645854186</v>
      </c>
      <c r="E663" s="274">
        <v>-0.60141259854803963</v>
      </c>
      <c r="F663" s="274">
        <v>2.1019078631334582</v>
      </c>
      <c r="G663">
        <v>100.89297425316022</v>
      </c>
    </row>
    <row r="664" spans="1:7" hidden="1">
      <c r="A664" s="274" t="s">
        <v>808</v>
      </c>
      <c r="C664" t="str">
        <f t="shared" si="0"/>
        <v>16</v>
      </c>
      <c r="D664" s="274">
        <v>1.6244717484707121</v>
      </c>
      <c r="E664" s="274">
        <v>-0.60392376220852628</v>
      </c>
      <c r="F664" s="274">
        <v>2.2283955106792384</v>
      </c>
      <c r="G664">
        <v>99.897833853144562</v>
      </c>
    </row>
    <row r="665" spans="1:7" hidden="1">
      <c r="A665" s="274" t="s">
        <v>809</v>
      </c>
      <c r="C665" t="str">
        <f t="shared" si="0"/>
        <v>16</v>
      </c>
      <c r="D665" s="274">
        <v>1.6453117181075798</v>
      </c>
      <c r="E665" s="274">
        <v>-0.50887501422557668</v>
      </c>
      <c r="F665" s="274">
        <v>2.1541867323331565</v>
      </c>
      <c r="G665">
        <v>100.42316576832059</v>
      </c>
    </row>
    <row r="666" spans="1:7" hidden="1">
      <c r="A666" s="274" t="s">
        <v>810</v>
      </c>
      <c r="C666" t="str">
        <f t="shared" si="0"/>
        <v>16</v>
      </c>
      <c r="D666" s="274">
        <v>1.8900784813583194</v>
      </c>
      <c r="E666" s="274">
        <v>-0.2619041743495365</v>
      </c>
      <c r="F666" s="274">
        <v>2.1519826557078559</v>
      </c>
      <c r="G666">
        <v>100.59452612517414</v>
      </c>
    </row>
    <row r="667" spans="1:7" hidden="1">
      <c r="A667" s="274" t="s">
        <v>811</v>
      </c>
      <c r="C667" t="str">
        <f t="shared" si="0"/>
        <v>16</v>
      </c>
      <c r="D667" s="274">
        <v>2.4776827053296118</v>
      </c>
      <c r="E667" s="274">
        <v>0.14990762674606017</v>
      </c>
      <c r="F667" s="274">
        <v>2.3277750785835516</v>
      </c>
      <c r="G667">
        <v>101.37721655424859</v>
      </c>
    </row>
    <row r="668" spans="1:7" hidden="1">
      <c r="A668" s="274" t="s">
        <v>812</v>
      </c>
      <c r="C668" t="str">
        <f t="shared" si="0"/>
        <v>16</v>
      </c>
      <c r="D668" s="274">
        <v>2.556375480339022</v>
      </c>
      <c r="E668" s="274">
        <v>0.20101536002294207</v>
      </c>
      <c r="F668" s="274">
        <v>2.3553601203160799</v>
      </c>
      <c r="G668">
        <v>100.77150684869987</v>
      </c>
    </row>
    <row r="669" spans="1:7" hidden="1">
      <c r="A669" s="274" t="s">
        <v>813</v>
      </c>
      <c r="C669" t="str">
        <f t="shared" si="0"/>
        <v>17</v>
      </c>
      <c r="D669" s="274">
        <v>2.5326857688446935</v>
      </c>
      <c r="E669" s="274">
        <v>0.19399866929418197</v>
      </c>
      <c r="F669" s="274">
        <v>2.3386870995505116</v>
      </c>
      <c r="G669">
        <v>101.18964671669224</v>
      </c>
    </row>
    <row r="670" spans="1:7" hidden="1">
      <c r="A670" s="274" t="s">
        <v>814</v>
      </c>
      <c r="C670" t="str">
        <f t="shared" si="0"/>
        <v>17</v>
      </c>
      <c r="D670" s="274">
        <v>2.440471623207324</v>
      </c>
      <c r="E670" s="274">
        <v>3.2101164780332869E-2</v>
      </c>
      <c r="F670" s="274">
        <v>2.4083704584269912</v>
      </c>
      <c r="G670">
        <v>101.10635809168025</v>
      </c>
    </row>
    <row r="671" spans="1:7" hidden="1">
      <c r="A671" s="274" t="s">
        <v>815</v>
      </c>
      <c r="C671" t="str">
        <f t="shared" si="0"/>
        <v>17</v>
      </c>
      <c r="D671" s="274">
        <v>2.4734619626410517</v>
      </c>
      <c r="E671" s="274">
        <v>1.2039465632901258E-2</v>
      </c>
      <c r="F671" s="274">
        <v>2.4614224970081504</v>
      </c>
      <c r="G671">
        <v>101.08645590400369</v>
      </c>
    </row>
    <row r="672" spans="1:7" hidden="1">
      <c r="A672" s="274" t="s">
        <v>816</v>
      </c>
      <c r="C672" t="str">
        <f t="shared" si="0"/>
        <v>17</v>
      </c>
      <c r="D672" s="274">
        <v>2.3546132385424556</v>
      </c>
      <c r="E672" s="274">
        <v>-7.2203440066200386E-2</v>
      </c>
      <c r="F672" s="274">
        <v>2.426816678608656</v>
      </c>
      <c r="G672">
        <v>100.80254044327214</v>
      </c>
    </row>
    <row r="673" spans="1:7" hidden="1">
      <c r="A673" s="274" t="s">
        <v>817</v>
      </c>
      <c r="C673" t="str">
        <f t="shared" si="0"/>
        <v>17</v>
      </c>
      <c r="D673" s="274">
        <v>2.2668171390222458</v>
      </c>
      <c r="E673" s="274">
        <v>-0.1898578690039554</v>
      </c>
      <c r="F673" s="274">
        <v>2.4566750080262012</v>
      </c>
      <c r="G673">
        <v>100.53696049002889</v>
      </c>
    </row>
    <row r="674" spans="1:7" hidden="1">
      <c r="A674" s="274" t="s">
        <v>818</v>
      </c>
      <c r="C674" t="str">
        <f t="shared" si="0"/>
        <v>17</v>
      </c>
      <c r="D674" s="274">
        <v>2.3615145045425248</v>
      </c>
      <c r="E674" s="274">
        <v>-0.15390911324655754</v>
      </c>
      <c r="F674" s="274">
        <v>2.5154236177890823</v>
      </c>
      <c r="G674">
        <v>100.59674165058243</v>
      </c>
    </row>
    <row r="675" spans="1:7" ht="14.5" hidden="1" customHeight="1">
      <c r="A675" s="274" t="s">
        <v>819</v>
      </c>
      <c r="C675" t="str">
        <f t="shared" si="0"/>
        <v>17</v>
      </c>
      <c r="D675" s="274">
        <v>2.3507406928919514</v>
      </c>
      <c r="E675" s="274">
        <v>-0.11012602423509588</v>
      </c>
      <c r="F675" s="274">
        <v>2.4608667171270473</v>
      </c>
      <c r="G675">
        <v>99.980769188237019</v>
      </c>
    </row>
    <row r="676" spans="1:7" ht="14.5" hidden="1" customHeight="1">
      <c r="A676" s="274" t="s">
        <v>820</v>
      </c>
      <c r="C676" t="str">
        <f t="shared" si="0"/>
        <v>17</v>
      </c>
      <c r="D676" s="274">
        <v>2.1598039516362832</v>
      </c>
      <c r="E676" s="274">
        <v>-0.31092695150302641</v>
      </c>
      <c r="F676" s="274">
        <v>2.4707309031393097</v>
      </c>
      <c r="G676">
        <v>100.04047125150001</v>
      </c>
    </row>
    <row r="677" spans="1:7" ht="14.5" hidden="1" customHeight="1">
      <c r="A677" s="274" t="s">
        <v>821</v>
      </c>
      <c r="C677" t="str">
        <f t="shared" si="0"/>
        <v>17</v>
      </c>
      <c r="D677" s="274">
        <v>2.3669473169850628</v>
      </c>
      <c r="E677" s="274">
        <v>-0.19642850694096214</v>
      </c>
      <c r="F677" s="274">
        <v>2.5633758239260249</v>
      </c>
      <c r="G677">
        <v>100.60236449632835</v>
      </c>
    </row>
    <row r="678" spans="1:7" ht="14.5" hidden="1" customHeight="1">
      <c r="A678" s="274" t="s">
        <v>822</v>
      </c>
      <c r="C678" t="str">
        <f t="shared" si="0"/>
        <v>17</v>
      </c>
      <c r="D678" s="274">
        <v>2.4032147857203654</v>
      </c>
      <c r="E678" s="274">
        <v>-0.24709668920925543</v>
      </c>
      <c r="F678" s="274">
        <v>2.6503114749296208</v>
      </c>
      <c r="G678">
        <v>100.67532398284196</v>
      </c>
    </row>
    <row r="679" spans="1:7" ht="14.5" hidden="1" customHeight="1">
      <c r="A679" s="274" t="s">
        <v>823</v>
      </c>
      <c r="C679" t="str">
        <f t="shared" si="0"/>
        <v>17</v>
      </c>
      <c r="D679" s="274">
        <v>2.4531243840837962</v>
      </c>
      <c r="E679" s="274">
        <v>-0.33978514421818717</v>
      </c>
      <c r="F679" s="274">
        <v>2.7929095283019834</v>
      </c>
      <c r="G679">
        <v>100.50651260793974</v>
      </c>
    </row>
    <row r="680" spans="1:7" ht="14.5" hidden="1" customHeight="1">
      <c r="A680" s="274" t="s">
        <v>824</v>
      </c>
      <c r="C680" t="str">
        <f t="shared" si="0"/>
        <v>17</v>
      </c>
      <c r="D680" s="274">
        <v>2.4362520371820962</v>
      </c>
      <c r="E680" s="274">
        <v>-0.45860370017570462</v>
      </c>
      <c r="F680" s="274">
        <v>2.8948557373578008</v>
      </c>
      <c r="G680">
        <v>100.8179306544256</v>
      </c>
    </row>
    <row r="681" spans="1:7" ht="14.5" hidden="1" customHeight="1">
      <c r="A681" s="274" t="s">
        <v>825</v>
      </c>
      <c r="C681" t="str">
        <f t="shared" si="0"/>
        <v>18</v>
      </c>
      <c r="D681" s="274">
        <v>2.731510392230466</v>
      </c>
      <c r="E681" s="274">
        <v>-0.33036464332412363</v>
      </c>
      <c r="F681" s="274">
        <v>3.0618750355545896</v>
      </c>
      <c r="G681">
        <v>100.11434379349116</v>
      </c>
    </row>
    <row r="682" spans="1:7" ht="14.5" hidden="1" customHeight="1">
      <c r="A682" s="274" t="s">
        <v>826</v>
      </c>
      <c r="C682" t="str">
        <f t="shared" si="0"/>
        <v>18</v>
      </c>
      <c r="D682" s="274">
        <v>2.9031369299526957</v>
      </c>
      <c r="E682" s="274">
        <v>-0.19201850168764834</v>
      </c>
      <c r="F682" s="274">
        <v>3.095155431640344</v>
      </c>
      <c r="G682">
        <v>99.958201697350006</v>
      </c>
    </row>
    <row r="683" spans="1:7" ht="14.5" hidden="1" customHeight="1">
      <c r="A683" s="274" t="s">
        <v>827</v>
      </c>
      <c r="C683" t="str">
        <f t="shared" si="0"/>
        <v>18</v>
      </c>
      <c r="D683" s="274">
        <v>2.7445795105442241</v>
      </c>
      <c r="E683" s="274">
        <v>-0.39550604265556633</v>
      </c>
      <c r="F683" s="274">
        <v>3.1400855531997904</v>
      </c>
      <c r="G683">
        <v>100.1251110089206</v>
      </c>
    </row>
    <row r="684" spans="1:7" ht="14.5" hidden="1" customHeight="1">
      <c r="A684" s="274" t="s">
        <v>828</v>
      </c>
      <c r="C684" t="str">
        <f t="shared" si="0"/>
        <v>18</v>
      </c>
      <c r="D684" s="274">
        <v>2.9409755201386405</v>
      </c>
      <c r="E684" s="274">
        <v>-0.33018271486499096</v>
      </c>
      <c r="F684" s="274">
        <v>3.2711582350036315</v>
      </c>
      <c r="G684">
        <v>99.635074722232716</v>
      </c>
    </row>
    <row r="685" spans="1:7" ht="14.5" hidden="1" customHeight="1">
      <c r="A685" s="274" t="s">
        <v>829</v>
      </c>
      <c r="C685" t="str">
        <f t="shared" si="0"/>
        <v>18</v>
      </c>
      <c r="D685" s="274">
        <v>2.8332837411386755</v>
      </c>
      <c r="E685" s="274">
        <v>-0.40285636261658153</v>
      </c>
      <c r="F685" s="274">
        <v>3.2361401037552571</v>
      </c>
      <c r="G685">
        <v>100.01113983082239</v>
      </c>
    </row>
    <row r="686" spans="1:7" ht="14.5" hidden="1" customHeight="1">
      <c r="A686" s="274" t="s">
        <v>830</v>
      </c>
      <c r="C686" t="str">
        <f t="shared" si="0"/>
        <v>18</v>
      </c>
      <c r="D686" s="274">
        <v>2.8741926511467812</v>
      </c>
      <c r="E686" s="274">
        <v>-0.36815017539221273</v>
      </c>
      <c r="F686" s="274">
        <v>3.242342826538994</v>
      </c>
      <c r="G686">
        <v>100.26211302578862</v>
      </c>
    </row>
    <row r="687" spans="1:7" ht="14.5" hidden="1" customHeight="1">
      <c r="A687" s="274" t="s">
        <v>831</v>
      </c>
      <c r="C687" t="str">
        <f t="shared" si="0"/>
        <v>18</v>
      </c>
      <c r="D687" s="274">
        <v>2.9575161869785505</v>
      </c>
      <c r="E687" s="274">
        <v>-0.35753720759979846</v>
      </c>
      <c r="F687" s="274">
        <v>3.3150533945783489</v>
      </c>
      <c r="G687">
        <v>99.687316261420548</v>
      </c>
    </row>
    <row r="688" spans="1:7" ht="14.5" hidden="1" customHeight="1">
      <c r="A688" s="274" t="s">
        <v>832</v>
      </c>
      <c r="C688" t="str">
        <f t="shared" si="0"/>
        <v>18</v>
      </c>
      <c r="D688" s="274">
        <v>2.8572231812044806</v>
      </c>
      <c r="E688" s="274">
        <v>-0.44057408358135053</v>
      </c>
      <c r="F688" s="274">
        <v>3.2977972647858311</v>
      </c>
      <c r="G688">
        <v>99.842963191798532</v>
      </c>
    </row>
    <row r="689" spans="1:8" ht="14.5" hidden="1" customHeight="1">
      <c r="A689" s="274" t="s">
        <v>833</v>
      </c>
      <c r="C689" t="str">
        <f t="shared" si="0"/>
        <v>18</v>
      </c>
      <c r="D689" s="274">
        <v>3.0507048397103897</v>
      </c>
      <c r="E689" s="274">
        <v>-0.33350503698693101</v>
      </c>
      <c r="F689" s="274">
        <v>3.3842098766973208</v>
      </c>
      <c r="G689">
        <v>99.991848555298034</v>
      </c>
    </row>
    <row r="690" spans="1:8" ht="14.5" hidden="1" customHeight="1">
      <c r="A690" s="274" t="s">
        <v>834</v>
      </c>
      <c r="C690" t="str">
        <f t="shared" si="0"/>
        <v>18</v>
      </c>
      <c r="D690" s="274">
        <v>3.1549576383097704</v>
      </c>
      <c r="E690" s="274">
        <v>-0.20639369462875568</v>
      </c>
      <c r="F690" s="274">
        <v>3.3613513329385261</v>
      </c>
      <c r="G690">
        <v>100.62081782891562</v>
      </c>
    </row>
    <row r="691" spans="1:8" ht="14.5" hidden="1" customHeight="1">
      <c r="A691" s="274" t="s">
        <v>835</v>
      </c>
      <c r="C691" t="str">
        <f t="shared" si="0"/>
        <v>18</v>
      </c>
      <c r="D691" s="274">
        <v>2.9984105159720063</v>
      </c>
      <c r="E691" s="274">
        <v>-0.36278713180439182</v>
      </c>
      <c r="F691" s="274">
        <v>3.3611976477763981</v>
      </c>
      <c r="G691">
        <v>100.05105486813243</v>
      </c>
    </row>
    <row r="692" spans="1:8" ht="14.5" hidden="1" customHeight="1">
      <c r="A692" s="274" t="s">
        <v>836</v>
      </c>
      <c r="C692" t="str">
        <f t="shared" si="0"/>
        <v>18</v>
      </c>
      <c r="D692" s="274">
        <v>2.6997049061654481</v>
      </c>
      <c r="E692" s="274">
        <v>-0.51821779531526069</v>
      </c>
      <c r="F692" s="274">
        <v>3.2179227014807088</v>
      </c>
      <c r="G692">
        <v>100.26878264556815</v>
      </c>
    </row>
    <row r="693" spans="1:8" ht="14.5" customHeight="1">
      <c r="A693" s="274" t="s">
        <v>837</v>
      </c>
      <c r="B693" s="86" t="str">
        <f>RIGHT(A693,8)</f>
        <v>Jan-2019</v>
      </c>
      <c r="C693" s="87">
        <v>43466</v>
      </c>
      <c r="D693" s="274">
        <v>2.6145410628568531</v>
      </c>
      <c r="E693" s="274">
        <v>-0.5770110084511586</v>
      </c>
      <c r="F693" s="274">
        <v>3.1915520713080117</v>
      </c>
      <c r="G693">
        <v>100.26150744271322</v>
      </c>
      <c r="H693">
        <f>AVERAGE(G682:G693)</f>
        <v>100.05966092324674</v>
      </c>
    </row>
    <row r="694" spans="1:8" ht="14.5" customHeight="1">
      <c r="A694" s="274" t="s">
        <v>838</v>
      </c>
      <c r="B694" s="86" t="str">
        <f>MID(A694,4,4)&amp;RIGHT(A694,2)</f>
        <v>Feb-19</v>
      </c>
      <c r="C694" s="87">
        <v>43497</v>
      </c>
      <c r="D694" s="274">
        <v>2.7211505244454948</v>
      </c>
      <c r="E694" s="274">
        <v>-0.50554429503269915</v>
      </c>
      <c r="F694" s="274">
        <v>3.2266948194781939</v>
      </c>
      <c r="G694">
        <v>99.71893574120493</v>
      </c>
      <c r="H694">
        <f t="shared" ref="H694:H757" si="1">AVERAGE(G683:G694)</f>
        <v>100.03972209356799</v>
      </c>
    </row>
    <row r="695" spans="1:8" ht="14.5" customHeight="1">
      <c r="A695" s="274" t="s">
        <v>839</v>
      </c>
      <c r="B695" s="86" t="str">
        <f t="shared" ref="B695:B758" si="2">MID(A695,4,4)&amp;RIGHT(A695,2)</f>
        <v>Mar-19</v>
      </c>
      <c r="C695" s="87">
        <v>43525</v>
      </c>
      <c r="D695" s="274">
        <v>2.4109071119997396</v>
      </c>
      <c r="E695" s="274">
        <v>-0.69562665547715952</v>
      </c>
      <c r="F695" s="274">
        <v>3.1065337674768991</v>
      </c>
      <c r="G695">
        <v>100.01414096773135</v>
      </c>
      <c r="H695">
        <f t="shared" si="1"/>
        <v>100.03047459013555</v>
      </c>
    </row>
    <row r="696" spans="1:8" ht="14.5" customHeight="1">
      <c r="A696" s="274" t="s">
        <v>840</v>
      </c>
      <c r="B696" s="86" t="str">
        <f t="shared" si="2"/>
        <v>Apr-19</v>
      </c>
      <c r="C696" s="87">
        <v>43556</v>
      </c>
      <c r="D696" s="274">
        <v>2.5213673938298813</v>
      </c>
      <c r="E696" s="274">
        <v>-0.54395305279082828</v>
      </c>
      <c r="F696" s="274">
        <v>3.0653204466207096</v>
      </c>
      <c r="G696">
        <v>100.06115151258587</v>
      </c>
      <c r="H696">
        <f t="shared" si="1"/>
        <v>100.06598098933165</v>
      </c>
    </row>
    <row r="697" spans="1:8" ht="14.5" customHeight="1">
      <c r="A697" s="274" t="s">
        <v>841</v>
      </c>
      <c r="B697" s="86" t="str">
        <f t="shared" si="2"/>
        <v>May-19</v>
      </c>
      <c r="C697" s="87">
        <v>43586</v>
      </c>
      <c r="D697" s="274">
        <v>2.1606518051283405</v>
      </c>
      <c r="E697" s="274">
        <v>-0.80148839213144774</v>
      </c>
      <c r="F697" s="274">
        <v>2.9621401972597883</v>
      </c>
      <c r="G697">
        <v>100.19029921238861</v>
      </c>
      <c r="H697">
        <f t="shared" si="1"/>
        <v>100.08091093779551</v>
      </c>
    </row>
    <row r="698" spans="1:8" ht="14.5" customHeight="1">
      <c r="A698" s="274" t="s">
        <v>842</v>
      </c>
      <c r="B698" s="86" t="str">
        <f t="shared" si="2"/>
        <v>Jun-19</v>
      </c>
      <c r="C698" s="87">
        <v>43617</v>
      </c>
      <c r="D698" s="274">
        <v>2.0154206797074101</v>
      </c>
      <c r="E698" s="274">
        <v>-0.79696085471478728</v>
      </c>
      <c r="F698" s="274">
        <v>2.8123815344221974</v>
      </c>
      <c r="G698">
        <v>100.37444685232416</v>
      </c>
      <c r="H698">
        <f t="shared" si="1"/>
        <v>100.09027209000679</v>
      </c>
    </row>
    <row r="699" spans="1:8" ht="15" customHeight="1">
      <c r="A699" s="274" t="s">
        <v>843</v>
      </c>
      <c r="B699" s="86" t="str">
        <f t="shared" si="2"/>
        <v>Jul-19</v>
      </c>
      <c r="C699" s="87">
        <v>43647</v>
      </c>
      <c r="D699" s="274">
        <v>2.0135125162472214</v>
      </c>
      <c r="E699" s="274">
        <v>-0.90621518178562876</v>
      </c>
      <c r="F699" s="274">
        <v>2.9197276980328501</v>
      </c>
      <c r="G699">
        <v>100.22865083118407</v>
      </c>
      <c r="H699">
        <f t="shared" si="1"/>
        <v>100.13538330415376</v>
      </c>
    </row>
    <row r="700" spans="1:8" ht="15" customHeight="1">
      <c r="A700" s="274" t="s">
        <v>844</v>
      </c>
      <c r="B700" s="86" t="str">
        <f t="shared" si="2"/>
        <v>Aug-19</v>
      </c>
      <c r="C700" s="87">
        <v>43678</v>
      </c>
      <c r="D700" s="274">
        <v>1.5147712853123207</v>
      </c>
      <c r="E700" s="274">
        <v>-1.2647483676768865</v>
      </c>
      <c r="F700" s="274">
        <v>2.7795196529892072</v>
      </c>
      <c r="G700">
        <v>100.62288440146357</v>
      </c>
      <c r="H700">
        <f t="shared" si="1"/>
        <v>100.2003767382925</v>
      </c>
    </row>
    <row r="701" spans="1:8" ht="15" customHeight="1">
      <c r="A701" s="274" t="s">
        <v>845</v>
      </c>
      <c r="B701" s="86" t="str">
        <f t="shared" si="2"/>
        <v>Sep-19</v>
      </c>
      <c r="C701" s="87">
        <v>43709</v>
      </c>
      <c r="D701" s="274">
        <v>1.6868886215802503</v>
      </c>
      <c r="E701" s="274">
        <v>-1.1322419456098121</v>
      </c>
      <c r="F701" s="274">
        <v>2.8191305671900624</v>
      </c>
      <c r="G701">
        <v>100.33864259414699</v>
      </c>
      <c r="H701">
        <f t="shared" si="1"/>
        <v>100.22927624152989</v>
      </c>
    </row>
    <row r="702" spans="1:8" ht="15" customHeight="1">
      <c r="A702" s="274" t="s">
        <v>846</v>
      </c>
      <c r="B702" s="86" t="str">
        <f t="shared" si="2"/>
        <v>Oct-19</v>
      </c>
      <c r="C702" s="87">
        <v>43739</v>
      </c>
      <c r="D702" s="274">
        <v>1.6915436311001446</v>
      </c>
      <c r="E702" s="274">
        <v>-1.0244584945172603</v>
      </c>
      <c r="F702" s="274">
        <v>2.7160021256174049</v>
      </c>
      <c r="G702">
        <v>100.09493263769443</v>
      </c>
      <c r="H702">
        <f t="shared" si="1"/>
        <v>100.1854524755948</v>
      </c>
    </row>
    <row r="703" spans="1:8" ht="15" customHeight="1">
      <c r="A703" s="274" t="s">
        <v>847</v>
      </c>
      <c r="B703" s="86" t="str">
        <f t="shared" si="2"/>
        <v>Nov-19</v>
      </c>
      <c r="C703" s="87">
        <v>43770</v>
      </c>
      <c r="D703" s="274">
        <v>1.7981768085914296</v>
      </c>
      <c r="E703" s="274">
        <v>-0.9829035688432306</v>
      </c>
      <c r="F703" s="274">
        <v>2.7810803774346602</v>
      </c>
      <c r="G703">
        <v>100.2332973669716</v>
      </c>
      <c r="H703">
        <f t="shared" si="1"/>
        <v>100.20063935049808</v>
      </c>
    </row>
    <row r="704" spans="1:8" ht="15" customHeight="1">
      <c r="A704" s="274" t="s">
        <v>848</v>
      </c>
      <c r="B704" s="86" t="str">
        <f t="shared" si="2"/>
        <v>Dec-19</v>
      </c>
      <c r="C704" s="87">
        <v>43800</v>
      </c>
      <c r="D704" s="274">
        <v>1.9538477773376872</v>
      </c>
      <c r="E704" s="274">
        <v>-0.76119322447428406</v>
      </c>
      <c r="F704" s="274">
        <v>2.7150410018119713</v>
      </c>
      <c r="G704">
        <v>100.16211021887982</v>
      </c>
      <c r="H704">
        <f t="shared" si="1"/>
        <v>100.1917499816074</v>
      </c>
    </row>
    <row r="705" spans="1:8" ht="15" customHeight="1">
      <c r="A705" s="274" t="s">
        <v>849</v>
      </c>
      <c r="B705" s="86" t="str">
        <f t="shared" si="2"/>
        <v>Jan-20</v>
      </c>
      <c r="C705" s="87">
        <v>43831</v>
      </c>
      <c r="D705" s="274">
        <v>1.5192725860276157</v>
      </c>
      <c r="E705" s="274">
        <v>-1.0939434326048425</v>
      </c>
      <c r="F705" s="274">
        <v>2.6132160186324582</v>
      </c>
      <c r="G705">
        <v>99.968637821363572</v>
      </c>
      <c r="H705">
        <f t="shared" si="1"/>
        <v>100.16734417982825</v>
      </c>
    </row>
    <row r="706" spans="1:8" ht="15" customHeight="1">
      <c r="A706" s="274" t="s">
        <v>850</v>
      </c>
      <c r="B706" s="86" t="str">
        <f t="shared" si="2"/>
        <v>Feb-20</v>
      </c>
      <c r="C706" s="87">
        <v>43862</v>
      </c>
      <c r="D706" s="274">
        <v>1.1382035374426691</v>
      </c>
      <c r="E706" s="274">
        <v>-1.2567399091530771</v>
      </c>
      <c r="F706" s="274">
        <v>2.3949434465957462</v>
      </c>
      <c r="G706">
        <v>100.05817093971326</v>
      </c>
      <c r="H706">
        <f t="shared" si="1"/>
        <v>100.19561377970393</v>
      </c>
    </row>
    <row r="707" spans="1:8" ht="15" customHeight="1">
      <c r="A707" s="274" t="s">
        <v>851</v>
      </c>
      <c r="B707" s="86" t="str">
        <f t="shared" si="2"/>
        <v>Mar-20</v>
      </c>
      <c r="C707" s="87">
        <v>43891</v>
      </c>
      <c r="D707" s="274">
        <v>0.7735299227561454</v>
      </c>
      <c r="E707" s="274">
        <v>-1.1689020210708672</v>
      </c>
      <c r="F707" s="274">
        <v>1.9424319438270126</v>
      </c>
      <c r="G707">
        <v>101.58226255527839</v>
      </c>
      <c r="H707">
        <f t="shared" si="1"/>
        <v>100.3262905786662</v>
      </c>
    </row>
    <row r="708" spans="1:8" ht="15" customHeight="1">
      <c r="A708" s="274" t="s">
        <v>852</v>
      </c>
      <c r="B708" s="86" t="str">
        <f t="shared" si="2"/>
        <v>Apr-20</v>
      </c>
      <c r="C708" s="87">
        <v>43922</v>
      </c>
      <c r="D708" s="274">
        <v>0.68396231417600317</v>
      </c>
      <c r="E708" s="274">
        <v>-1.2625843373261765</v>
      </c>
      <c r="F708" s="274">
        <v>1.9465466515021796</v>
      </c>
      <c r="G708">
        <v>101.08253977741451</v>
      </c>
      <c r="H708">
        <f t="shared" si="1"/>
        <v>100.41140626740192</v>
      </c>
    </row>
    <row r="709" spans="1:8" ht="15" customHeight="1">
      <c r="A709" s="274" t="s">
        <v>853</v>
      </c>
      <c r="B709" s="86" t="str">
        <f t="shared" si="2"/>
        <v>May-20</v>
      </c>
      <c r="C709" s="87">
        <v>43952</v>
      </c>
      <c r="D709" s="274">
        <v>0.66960867266149471</v>
      </c>
      <c r="E709" s="274">
        <v>-1.2183697214128502</v>
      </c>
      <c r="F709" s="274">
        <v>1.8879783940743449</v>
      </c>
      <c r="G709">
        <v>100.90740374525546</v>
      </c>
      <c r="H709">
        <f t="shared" si="1"/>
        <v>100.47116497847416</v>
      </c>
    </row>
    <row r="710" spans="1:8" ht="15" customHeight="1">
      <c r="A710" s="274" t="s">
        <v>854</v>
      </c>
      <c r="B710" s="86" t="str">
        <f t="shared" si="2"/>
        <v>Jun-20</v>
      </c>
      <c r="C710" s="87">
        <v>43983</v>
      </c>
      <c r="D710" s="274">
        <v>0.66857259298338967</v>
      </c>
      <c r="E710" s="274">
        <v>-1.1956250276352265</v>
      </c>
      <c r="F710" s="274">
        <v>1.8641976206186162</v>
      </c>
      <c r="G710">
        <v>100.42049245198</v>
      </c>
      <c r="H710">
        <f t="shared" si="1"/>
        <v>100.47500211177881</v>
      </c>
    </row>
    <row r="711" spans="1:8" ht="15" customHeight="1">
      <c r="A711" s="274" t="s">
        <v>855</v>
      </c>
      <c r="B711" s="86" t="str">
        <f t="shared" si="2"/>
        <v>Jul-20</v>
      </c>
      <c r="C711" s="87">
        <v>44013</v>
      </c>
      <c r="D711" s="274">
        <v>0.54057372782901791</v>
      </c>
      <c r="E711" s="274">
        <v>-1.3395527244060512</v>
      </c>
      <c r="F711" s="274">
        <v>1.8801264522350691</v>
      </c>
      <c r="G711">
        <v>100.38545660258316</v>
      </c>
      <c r="H711">
        <f t="shared" si="1"/>
        <v>100.48806925939539</v>
      </c>
    </row>
    <row r="712" spans="1:8" ht="15" customHeight="1">
      <c r="A712" s="274" t="s">
        <v>856</v>
      </c>
      <c r="B712" s="86" t="str">
        <f t="shared" si="2"/>
        <v>Aug-20</v>
      </c>
      <c r="C712" s="87">
        <v>44044</v>
      </c>
      <c r="D712" s="274">
        <v>0.71649337004418112</v>
      </c>
      <c r="E712" s="274">
        <v>-1.0779796116176437</v>
      </c>
      <c r="F712" s="274">
        <v>1.7944729816618248</v>
      </c>
      <c r="G712">
        <v>100.20467027928782</v>
      </c>
      <c r="H712">
        <f t="shared" si="1"/>
        <v>100.45321808254739</v>
      </c>
    </row>
    <row r="713" spans="1:8" ht="15" customHeight="1">
      <c r="A713" s="274" t="s">
        <v>857</v>
      </c>
      <c r="B713" s="86" t="str">
        <f t="shared" si="2"/>
        <v>Sep-20</v>
      </c>
      <c r="C713" s="87">
        <v>44075</v>
      </c>
      <c r="D713" s="274">
        <v>0.67362959927192323</v>
      </c>
      <c r="E713" s="274">
        <v>-1.1445496668343991</v>
      </c>
      <c r="F713" s="274">
        <v>1.8181792661063223</v>
      </c>
      <c r="G713">
        <v>100.38229019181971</v>
      </c>
      <c r="H713">
        <f t="shared" si="1"/>
        <v>100.45685538235348</v>
      </c>
    </row>
    <row r="714" spans="1:8" ht="15" customHeight="1">
      <c r="A714" s="274" t="s">
        <v>858</v>
      </c>
      <c r="B714" s="86" t="str">
        <f t="shared" si="2"/>
        <v>Oct-20</v>
      </c>
      <c r="C714" s="87">
        <v>44105</v>
      </c>
      <c r="D714" s="274">
        <v>0.88827080116667623</v>
      </c>
      <c r="E714" s="274">
        <v>-0.88348266102705852</v>
      </c>
      <c r="F714" s="274">
        <v>1.7717534621937348</v>
      </c>
      <c r="G714">
        <v>100.87479141285411</v>
      </c>
      <c r="H714">
        <f t="shared" si="1"/>
        <v>100.52184361361678</v>
      </c>
    </row>
    <row r="715" spans="1:8" ht="15" customHeight="1">
      <c r="A715" s="274" t="s">
        <v>859</v>
      </c>
      <c r="B715" s="86" t="str">
        <f t="shared" si="2"/>
        <v>Nov-20</v>
      </c>
      <c r="C715" s="87">
        <v>44136</v>
      </c>
      <c r="D715" s="274">
        <v>0.84592731610422578</v>
      </c>
      <c r="E715" s="274">
        <v>-0.93601515007470981</v>
      </c>
      <c r="F715" s="274">
        <v>1.7819424661789356</v>
      </c>
      <c r="G715">
        <v>100.72941749074322</v>
      </c>
      <c r="H715">
        <f t="shared" si="1"/>
        <v>100.56318695726441</v>
      </c>
    </row>
    <row r="716" spans="1:8" ht="15" customHeight="1">
      <c r="A716" s="274" t="s">
        <v>860</v>
      </c>
      <c r="B716" s="86" t="str">
        <f t="shared" si="2"/>
        <v>Dec-20</v>
      </c>
      <c r="C716" s="87">
        <v>44166</v>
      </c>
      <c r="D716" s="274">
        <v>0.92423136042471765</v>
      </c>
      <c r="E716" s="274">
        <v>-0.78059681892845956</v>
      </c>
      <c r="F716" s="274">
        <v>1.7048281793531772</v>
      </c>
      <c r="G716">
        <v>100.43896812551169</v>
      </c>
      <c r="H716">
        <f t="shared" si="1"/>
        <v>100.58625844948375</v>
      </c>
    </row>
    <row r="717" spans="1:8" ht="15" customHeight="1">
      <c r="A717" s="274" t="s">
        <v>861</v>
      </c>
      <c r="B717" s="86" t="str">
        <f t="shared" si="2"/>
        <v>Jan-21</v>
      </c>
      <c r="C717" s="87">
        <v>44197</v>
      </c>
      <c r="D717" s="274">
        <v>1.1263846010761351</v>
      </c>
      <c r="E717" s="274">
        <v>-0.50041919699679416</v>
      </c>
      <c r="F717" s="274">
        <v>1.6268037980729293</v>
      </c>
      <c r="G717">
        <v>100.18199833644515</v>
      </c>
      <c r="H717">
        <f t="shared" si="1"/>
        <v>100.6040384924072</v>
      </c>
    </row>
    <row r="718" spans="1:8" ht="15" customHeight="1">
      <c r="A718" s="274" t="s">
        <v>862</v>
      </c>
      <c r="B718" s="86" t="str">
        <f t="shared" si="2"/>
        <v>Feb-21</v>
      </c>
      <c r="C718" s="87">
        <v>44228</v>
      </c>
      <c r="D718" s="274">
        <v>1.5435816202558628</v>
      </c>
      <c r="E718" s="274">
        <v>-8.2354720765918543E-2</v>
      </c>
      <c r="F718" s="274">
        <v>1.6259363410217813</v>
      </c>
      <c r="G718">
        <v>99.976729787113783</v>
      </c>
      <c r="H718">
        <f t="shared" si="1"/>
        <v>100.59725172969058</v>
      </c>
    </row>
    <row r="719" spans="1:8" ht="15" customHeight="1">
      <c r="A719" s="274" t="s">
        <v>863</v>
      </c>
      <c r="B719" s="86" t="str">
        <f t="shared" si="2"/>
        <v>Mar-21</v>
      </c>
      <c r="C719" s="87">
        <v>44256</v>
      </c>
      <c r="D719" s="274">
        <v>1.8671475123376002</v>
      </c>
      <c r="E719" s="274">
        <v>0.32085479658769955</v>
      </c>
      <c r="F719" s="274">
        <v>1.5462927157499007</v>
      </c>
      <c r="G719">
        <v>100.16545763595434</v>
      </c>
      <c r="H719">
        <f t="shared" si="1"/>
        <v>100.47918465308025</v>
      </c>
    </row>
    <row r="720" spans="1:8" ht="15" customHeight="1">
      <c r="A720" s="274" t="s">
        <v>864</v>
      </c>
      <c r="B720" s="86" t="str">
        <f t="shared" si="2"/>
        <v>Apr-21</v>
      </c>
      <c r="C720" s="87">
        <v>44287</v>
      </c>
      <c r="D720" s="274">
        <v>1.7538160375971268</v>
      </c>
      <c r="E720" s="274">
        <v>0.18869678682630853</v>
      </c>
      <c r="F720" s="274">
        <v>1.5651192507708183</v>
      </c>
      <c r="G720">
        <v>99.796354761359581</v>
      </c>
      <c r="H720">
        <f t="shared" si="1"/>
        <v>100.37200256840902</v>
      </c>
    </row>
    <row r="721" spans="1:8" ht="15" customHeight="1">
      <c r="A721" s="274" t="s">
        <v>865</v>
      </c>
      <c r="B721" s="86" t="str">
        <f t="shared" si="2"/>
        <v>May-21</v>
      </c>
      <c r="C721" s="87">
        <v>44317</v>
      </c>
      <c r="D721" s="274">
        <v>1.6889704105248131</v>
      </c>
      <c r="E721" s="274">
        <v>0.16027729302335469</v>
      </c>
      <c r="F721" s="274">
        <v>1.5286931175014584</v>
      </c>
      <c r="G721">
        <v>99.466259277961086</v>
      </c>
      <c r="H721">
        <f t="shared" si="1"/>
        <v>100.25190719613448</v>
      </c>
    </row>
    <row r="722" spans="1:8" ht="15" customHeight="1">
      <c r="A722" s="274" t="s">
        <v>866</v>
      </c>
      <c r="B722" s="86" t="str">
        <f t="shared" si="2"/>
        <v>Jun-21</v>
      </c>
      <c r="C722" s="87">
        <v>44348</v>
      </c>
      <c r="D722" s="274">
        <v>1.531773869953728</v>
      </c>
      <c r="E722" s="274">
        <v>-0.24428323981785249</v>
      </c>
      <c r="F722" s="274">
        <v>1.7760571097715805</v>
      </c>
      <c r="G722">
        <v>99.575510999006696</v>
      </c>
      <c r="H722">
        <f t="shared" si="1"/>
        <v>100.18149207505336</v>
      </c>
    </row>
    <row r="723" spans="1:8" ht="15" customHeight="1">
      <c r="A723" s="274" t="s">
        <v>867</v>
      </c>
      <c r="B723" s="86" t="str">
        <f t="shared" si="2"/>
        <v>Jul-21</v>
      </c>
      <c r="C723" s="87">
        <v>44378</v>
      </c>
      <c r="D723" s="274">
        <v>1.3005199198320039</v>
      </c>
      <c r="E723" s="274">
        <v>-0.46389340777282517</v>
      </c>
      <c r="F723" s="274">
        <v>1.7644133276048291</v>
      </c>
      <c r="G723">
        <v>99.563211702037492</v>
      </c>
      <c r="H723">
        <f t="shared" si="1"/>
        <v>100.11297166667454</v>
      </c>
    </row>
    <row r="724" spans="1:8" ht="15" customHeight="1">
      <c r="A724" s="274" t="s">
        <v>868</v>
      </c>
      <c r="B724" s="86" t="str">
        <f t="shared" si="2"/>
        <v>Aug-21</v>
      </c>
      <c r="C724" s="87">
        <v>44409</v>
      </c>
      <c r="D724" s="274">
        <v>1.356980258228953</v>
      </c>
      <c r="E724" s="274">
        <v>-0.45986373690736548</v>
      </c>
      <c r="F724" s="274">
        <v>1.8168439951363184</v>
      </c>
      <c r="G724">
        <v>99.14377450340929</v>
      </c>
      <c r="H724">
        <f t="shared" si="1"/>
        <v>100.02456368535134</v>
      </c>
    </row>
    <row r="725" spans="1:8" ht="15" customHeight="1">
      <c r="A725" s="274" t="s">
        <v>869</v>
      </c>
      <c r="B725" s="86" t="str">
        <f t="shared" si="2"/>
        <v>Sep-21</v>
      </c>
      <c r="C725" s="87">
        <v>44440</v>
      </c>
      <c r="D725" s="274">
        <v>1.5921978555116649</v>
      </c>
      <c r="E725" s="274">
        <v>-0.28547908977154424</v>
      </c>
      <c r="F725" s="274">
        <v>1.8776769452832092</v>
      </c>
      <c r="G725">
        <v>100.57416046342455</v>
      </c>
      <c r="H725">
        <f t="shared" si="1"/>
        <v>100.04055287465174</v>
      </c>
    </row>
    <row r="726" spans="1:8" ht="15" customHeight="1">
      <c r="A726" s="274" t="s">
        <v>870</v>
      </c>
      <c r="B726" s="86" t="str">
        <f t="shared" si="2"/>
        <v>Oct-21</v>
      </c>
      <c r="C726" s="87">
        <v>44470</v>
      </c>
      <c r="D726" s="274">
        <v>1.6293268664524112</v>
      </c>
      <c r="E726" s="274">
        <v>-0.4542325787849959</v>
      </c>
      <c r="F726" s="274">
        <v>2.0835594452374071</v>
      </c>
      <c r="G726">
        <v>100.6148879552116</v>
      </c>
      <c r="H726">
        <f t="shared" si="1"/>
        <v>100.01889425318154</v>
      </c>
    </row>
    <row r="727" spans="1:8" ht="15" customHeight="1">
      <c r="A727" s="274" t="s">
        <v>871</v>
      </c>
      <c r="B727" s="86" t="str">
        <f t="shared" si="2"/>
        <v>Nov-21</v>
      </c>
      <c r="C727" s="87">
        <v>44501</v>
      </c>
      <c r="D727" s="274">
        <v>1.4922713546734045</v>
      </c>
      <c r="E727" s="274">
        <v>-0.69591876011808873</v>
      </c>
      <c r="F727" s="274">
        <v>2.1881901147914933</v>
      </c>
      <c r="G727">
        <v>99.464412938492188</v>
      </c>
      <c r="H727">
        <f t="shared" si="1"/>
        <v>99.913477207160611</v>
      </c>
    </row>
    <row r="728" spans="1:8" ht="15" customHeight="1">
      <c r="A728" s="274" t="s">
        <v>872</v>
      </c>
      <c r="B728" s="86" t="str">
        <f t="shared" si="2"/>
        <v>Dec-21</v>
      </c>
      <c r="C728" s="87">
        <v>44531</v>
      </c>
      <c r="D728" s="274">
        <v>1.5850246853891696</v>
      </c>
      <c r="E728" s="274">
        <v>-0.65226861054806218</v>
      </c>
      <c r="F728" s="274">
        <v>2.2372932959372318</v>
      </c>
      <c r="G728">
        <v>99.769593539468858</v>
      </c>
      <c r="H728">
        <f t="shared" si="1"/>
        <v>99.857695991657053</v>
      </c>
    </row>
    <row r="729" spans="1:8" ht="15" customHeight="1">
      <c r="A729" s="274" t="s">
        <v>873</v>
      </c>
      <c r="B729" s="86" t="str">
        <f t="shared" si="2"/>
        <v>Jan-22</v>
      </c>
      <c r="C729" s="87">
        <v>44562</v>
      </c>
      <c r="D729" s="274">
        <v>1.8627398661464178</v>
      </c>
      <c r="E729" s="274">
        <v>-0.63211642216965713</v>
      </c>
      <c r="F729" s="274">
        <v>2.494856288316075</v>
      </c>
      <c r="G729">
        <v>99.423306274507922</v>
      </c>
      <c r="H729">
        <f t="shared" si="1"/>
        <v>99.79447165316229</v>
      </c>
    </row>
    <row r="730" spans="1:8" ht="15" customHeight="1">
      <c r="A730" s="274" t="s">
        <v>874</v>
      </c>
      <c r="B730" s="86" t="str">
        <f t="shared" si="2"/>
        <v>Feb-22</v>
      </c>
      <c r="C730" s="87">
        <v>44593</v>
      </c>
      <c r="D730" s="274">
        <v>1.8804042452116803</v>
      </c>
      <c r="E730" s="274">
        <v>-0.7666812178882858</v>
      </c>
      <c r="F730" s="274">
        <v>2.6470854630999661</v>
      </c>
      <c r="G730">
        <v>99.397137047114626</v>
      </c>
      <c r="H730">
        <f t="shared" si="1"/>
        <v>99.746172258162346</v>
      </c>
    </row>
    <row r="731" spans="1:8" ht="15" customHeight="1">
      <c r="A731" s="274" t="s">
        <v>875</v>
      </c>
      <c r="B731" s="86" t="str">
        <f t="shared" si="2"/>
        <v>Mar-22</v>
      </c>
      <c r="C731" s="87">
        <v>44621</v>
      </c>
      <c r="D731" s="274">
        <v>2.3400113475275752</v>
      </c>
      <c r="E731" s="274">
        <v>-0.83456819505411772</v>
      </c>
      <c r="F731" s="274">
        <v>3.1745795425816929</v>
      </c>
      <c r="G731">
        <v>99.921769859084364</v>
      </c>
      <c r="H731">
        <f t="shared" si="1"/>
        <v>99.72586494342319</v>
      </c>
    </row>
    <row r="732" spans="1:8" ht="15" customHeight="1">
      <c r="A732" s="274" t="s">
        <v>876</v>
      </c>
      <c r="B732" s="86" t="str">
        <f t="shared" si="2"/>
        <v>Apr-22</v>
      </c>
      <c r="C732" s="87">
        <v>44652</v>
      </c>
      <c r="D732" s="274">
        <v>2.9417932762864138</v>
      </c>
      <c r="E732" s="274">
        <v>-0.36926065008736453</v>
      </c>
      <c r="F732" s="274">
        <v>3.3110539263737784</v>
      </c>
      <c r="G732">
        <v>99.800939701401006</v>
      </c>
      <c r="H732">
        <f t="shared" si="1"/>
        <v>99.72624702175996</v>
      </c>
    </row>
    <row r="733" spans="1:8" ht="15" customHeight="1">
      <c r="A733" s="274" t="s">
        <v>877</v>
      </c>
      <c r="B733" s="86" t="str">
        <f t="shared" si="2"/>
        <v>May-22</v>
      </c>
      <c r="C733" s="87">
        <v>44682</v>
      </c>
      <c r="D733" s="274">
        <v>2.9010144520354455</v>
      </c>
      <c r="E733" s="274">
        <v>-0.36202952982449643</v>
      </c>
      <c r="F733" s="274">
        <v>3.2630439818599419</v>
      </c>
      <c r="G733">
        <v>99.930179761945595</v>
      </c>
      <c r="H733">
        <f t="shared" si="1"/>
        <v>99.764907062092007</v>
      </c>
    </row>
    <row r="734" spans="1:8" ht="15" customHeight="1">
      <c r="A734" s="274" t="s">
        <v>878</v>
      </c>
      <c r="B734" s="86" t="str">
        <f t="shared" si="2"/>
        <v>Jun-22</v>
      </c>
      <c r="C734" s="87">
        <v>44713</v>
      </c>
      <c r="D734" s="274">
        <v>3.1027238442888003</v>
      </c>
      <c r="E734" s="274">
        <v>-0.32212562386971255</v>
      </c>
      <c r="F734" s="274">
        <v>3.4248494681585129</v>
      </c>
      <c r="G734">
        <v>100.21851329621208</v>
      </c>
      <c r="H734">
        <f t="shared" si="1"/>
        <v>99.818490586859127</v>
      </c>
    </row>
    <row r="735" spans="1:8" ht="15" customHeight="1">
      <c r="A735" s="274" t="s">
        <v>879</v>
      </c>
      <c r="B735" s="86" t="str">
        <f t="shared" si="2"/>
        <v>Jul-22</v>
      </c>
      <c r="C735" s="87">
        <v>44743</v>
      </c>
      <c r="D735" s="274">
        <v>2.6819913648050568</v>
      </c>
      <c r="E735" s="274">
        <v>-0.85193739521112599</v>
      </c>
      <c r="F735" s="274">
        <v>3.5339287600161828</v>
      </c>
      <c r="G735">
        <v>100.52412746917783</v>
      </c>
      <c r="H735">
        <f t="shared" si="1"/>
        <v>99.8985669007875</v>
      </c>
    </row>
    <row r="736" spans="1:8" ht="15" customHeight="1">
      <c r="A736" s="274" t="s">
        <v>880</v>
      </c>
      <c r="B736" s="86" t="str">
        <f t="shared" si="2"/>
        <v>Aug-22</v>
      </c>
      <c r="C736" s="87">
        <v>44774</v>
      </c>
      <c r="D736" s="274">
        <v>3.1767827097089922</v>
      </c>
      <c r="E736" s="274">
        <v>-0.73537721823784796</v>
      </c>
      <c r="F736" s="274">
        <v>3.9121599279468402</v>
      </c>
      <c r="G736">
        <v>99.77747701642042</v>
      </c>
      <c r="H736">
        <f t="shared" si="1"/>
        <v>99.951375443538424</v>
      </c>
    </row>
    <row r="737" spans="1:8" ht="15" customHeight="1">
      <c r="A737" s="274" t="s">
        <v>881</v>
      </c>
      <c r="B737" s="86" t="str">
        <f t="shared" si="2"/>
        <v>Sep-22</v>
      </c>
      <c r="C737" s="87">
        <v>44805</v>
      </c>
      <c r="D737" s="274">
        <v>3.8616289938434414</v>
      </c>
      <c r="E737" s="274">
        <v>-0.49403878923599853</v>
      </c>
      <c r="F737" s="274">
        <v>4.3556677830794399</v>
      </c>
      <c r="G737">
        <v>101.14588433816832</v>
      </c>
      <c r="H737">
        <f t="shared" si="1"/>
        <v>99.999019099767068</v>
      </c>
    </row>
    <row r="738" spans="1:8" ht="15" customHeight="1">
      <c r="A738" s="274" t="s">
        <v>882</v>
      </c>
      <c r="B738" s="86" t="str">
        <f t="shared" si="2"/>
        <v>Oct-22</v>
      </c>
      <c r="C738" s="87">
        <v>44835</v>
      </c>
      <c r="D738" s="274">
        <v>4.1884589583847553</v>
      </c>
      <c r="E738" s="274">
        <v>-0.18374803691792252</v>
      </c>
      <c r="F738" s="274">
        <v>4.3722069953026779</v>
      </c>
      <c r="G738">
        <v>101.79055355405643</v>
      </c>
      <c r="H738">
        <f t="shared" si="1"/>
        <v>100.09699123300415</v>
      </c>
    </row>
    <row r="739" spans="1:8" ht="15" customHeight="1">
      <c r="A739" s="274" t="s">
        <v>883</v>
      </c>
      <c r="B739" s="86" t="str">
        <f t="shared" si="2"/>
        <v>Nov-22</v>
      </c>
      <c r="C739" s="87">
        <v>44866</v>
      </c>
      <c r="D739" s="274">
        <v>3.6568630419779069</v>
      </c>
      <c r="E739" s="274">
        <v>-0.72973845219483913</v>
      </c>
      <c r="F739" s="274">
        <v>4.386601494172746</v>
      </c>
      <c r="G739">
        <v>100.27597307423788</v>
      </c>
      <c r="H739">
        <f t="shared" si="1"/>
        <v>100.16462124431631</v>
      </c>
    </row>
    <row r="740" spans="1:8" ht="15" customHeight="1">
      <c r="A740" s="274" t="s">
        <v>884</v>
      </c>
      <c r="B740" s="86" t="str">
        <f t="shared" si="2"/>
        <v>Dec-22</v>
      </c>
      <c r="C740" s="87">
        <v>44896</v>
      </c>
      <c r="D740" s="274">
        <v>3.8527643162135705</v>
      </c>
      <c r="E740" s="274">
        <v>-0.56024604741274953</v>
      </c>
      <c r="F740" s="274">
        <v>4.41301036362632</v>
      </c>
      <c r="G740">
        <v>100.01719170914056</v>
      </c>
      <c r="H740">
        <f t="shared" si="1"/>
        <v>100.1852544251223</v>
      </c>
    </row>
    <row r="741" spans="1:8" ht="15" customHeight="1">
      <c r="A741" s="274" t="s">
        <v>885</v>
      </c>
      <c r="B741" s="86" t="str">
        <f t="shared" si="2"/>
        <v>Jan-23</v>
      </c>
      <c r="C741" s="87">
        <v>44927</v>
      </c>
      <c r="D741" s="274">
        <v>3.4873959359350728</v>
      </c>
      <c r="E741" s="274">
        <v>-0.77939766301706559</v>
      </c>
      <c r="F741" s="274">
        <v>4.2667935989521384</v>
      </c>
      <c r="G741">
        <v>100.37350263295416</v>
      </c>
      <c r="H741">
        <f t="shared" si="1"/>
        <v>100.26443745499279</v>
      </c>
    </row>
    <row r="742" spans="1:8" ht="15" customHeight="1">
      <c r="A742" s="274" t="s">
        <v>886</v>
      </c>
      <c r="B742" s="86" t="str">
        <f t="shared" si="2"/>
        <v>Feb-23</v>
      </c>
      <c r="C742" s="87">
        <v>44958</v>
      </c>
      <c r="D742" s="274">
        <v>3.9911636291650119</v>
      </c>
      <c r="E742" s="274">
        <v>-0.47356365068366202</v>
      </c>
      <c r="F742" s="274">
        <v>4.4647272798486739</v>
      </c>
      <c r="G742">
        <v>99.912772716084774</v>
      </c>
      <c r="H742">
        <f t="shared" si="1"/>
        <v>100.30740709407361</v>
      </c>
    </row>
    <row r="743" spans="1:8" ht="15" customHeight="1">
      <c r="A743" s="274" t="s">
        <v>887</v>
      </c>
      <c r="B743" s="86" t="str">
        <f t="shared" si="2"/>
        <v>Mar-23</v>
      </c>
      <c r="C743" s="87">
        <v>44986</v>
      </c>
      <c r="D743" s="274">
        <v>3.5148366955017618</v>
      </c>
      <c r="E743" s="274">
        <v>-0.71032964275465904</v>
      </c>
      <c r="F743" s="274">
        <v>4.2251663382564209</v>
      </c>
      <c r="G743">
        <v>100.11266811805419</v>
      </c>
      <c r="H743">
        <f t="shared" si="1"/>
        <v>100.3233152823211</v>
      </c>
    </row>
    <row r="744" spans="1:8" ht="15" customHeight="1">
      <c r="A744" s="274" t="s">
        <v>888</v>
      </c>
      <c r="B744" s="86" t="str">
        <f t="shared" si="2"/>
        <v>Apr-23</v>
      </c>
      <c r="C744" s="87">
        <v>45017</v>
      </c>
      <c r="D744" s="274">
        <v>3.4690875230891032</v>
      </c>
      <c r="E744" s="274">
        <v>-0.72111363574705534</v>
      </c>
      <c r="F744" s="274">
        <v>4.1902011588361585</v>
      </c>
      <c r="G744">
        <v>99.942601180293522</v>
      </c>
      <c r="H744">
        <f t="shared" si="1"/>
        <v>100.33512040556212</v>
      </c>
    </row>
    <row r="745" spans="1:8" ht="15" customHeight="1">
      <c r="A745" s="274" t="s">
        <v>889</v>
      </c>
      <c r="B745" s="86" t="str">
        <f t="shared" si="2"/>
        <v>May-23</v>
      </c>
      <c r="C745" s="87">
        <v>45047</v>
      </c>
      <c r="D745" s="274">
        <v>3.6772662032919388</v>
      </c>
      <c r="E745" s="274">
        <v>-0.66897797025797479</v>
      </c>
      <c r="F745" s="274">
        <v>4.3462441735499135</v>
      </c>
      <c r="G745">
        <v>101.47701998621189</v>
      </c>
      <c r="H745">
        <f t="shared" si="1"/>
        <v>100.46402375758434</v>
      </c>
    </row>
    <row r="746" spans="1:8" ht="15" customHeight="1">
      <c r="A746" s="274" t="s">
        <v>890</v>
      </c>
      <c r="B746" s="86" t="str">
        <f t="shared" si="2"/>
        <v>Jun-23</v>
      </c>
      <c r="C746" s="87">
        <v>45078</v>
      </c>
      <c r="D746" s="274">
        <v>3.8495410404733414</v>
      </c>
      <c r="E746" s="274">
        <v>-0.74763343908181046</v>
      </c>
      <c r="F746" s="274">
        <v>4.5971744795551519</v>
      </c>
      <c r="G746">
        <v>100.16776442359591</v>
      </c>
      <c r="H746">
        <f t="shared" si="1"/>
        <v>100.45979468486632</v>
      </c>
    </row>
    <row r="747" spans="1:8" ht="15" customHeight="1">
      <c r="A747" s="274" t="s">
        <v>891</v>
      </c>
      <c r="B747" s="86" t="str">
        <f t="shared" si="2"/>
        <v>Jul-23</v>
      </c>
      <c r="C747" s="87">
        <v>45108</v>
      </c>
      <c r="D747" s="274">
        <v>3.9711030073866671</v>
      </c>
      <c r="E747" s="274">
        <v>-0.61339104260282573</v>
      </c>
      <c r="F747" s="274">
        <v>4.5844940499894928</v>
      </c>
      <c r="G747">
        <v>99.682486747679306</v>
      </c>
      <c r="H747">
        <f t="shared" si="1"/>
        <v>100.38965795807478</v>
      </c>
    </row>
    <row r="748" spans="1:8" ht="15" customHeight="1">
      <c r="A748" s="274" t="s">
        <v>892</v>
      </c>
      <c r="B748" s="86" t="str">
        <f t="shared" si="2"/>
        <v>Aug-23</v>
      </c>
      <c r="C748" s="87">
        <v>45139</v>
      </c>
      <c r="D748" s="274">
        <v>4.0873371336074156</v>
      </c>
      <c r="E748" s="274">
        <v>-0.49928109037020096</v>
      </c>
      <c r="F748" s="274">
        <v>4.5866182239776165</v>
      </c>
      <c r="G748">
        <v>100.19053912712978</v>
      </c>
      <c r="H748">
        <f t="shared" si="1"/>
        <v>100.42407980063389</v>
      </c>
    </row>
    <row r="749" spans="1:8" ht="15" customHeight="1">
      <c r="A749" s="274" t="s">
        <v>893</v>
      </c>
      <c r="B749" s="86" t="str">
        <f t="shared" si="2"/>
        <v>Sep-23</v>
      </c>
      <c r="C749" s="87">
        <v>45170</v>
      </c>
      <c r="D749" s="274">
        <v>4.6716375301152002</v>
      </c>
      <c r="E749" s="274">
        <v>0.16287108763265579</v>
      </c>
      <c r="F749" s="274">
        <v>4.5087664424825444</v>
      </c>
      <c r="G749">
        <v>100.23522981440729</v>
      </c>
      <c r="H749">
        <f t="shared" si="1"/>
        <v>100.34819192365381</v>
      </c>
    </row>
    <row r="750" spans="1:8" ht="15" customHeight="1">
      <c r="A750" s="274" t="s">
        <v>894</v>
      </c>
      <c r="B750" s="86" t="str">
        <f t="shared" si="2"/>
        <v>Oct-23</v>
      </c>
      <c r="C750" s="87">
        <v>45200</v>
      </c>
      <c r="D750" s="274">
        <v>4.9524815668508788</v>
      </c>
      <c r="E750" s="274">
        <v>0.41611383742389663</v>
      </c>
      <c r="F750" s="274">
        <v>4.5363677294269822</v>
      </c>
      <c r="G750">
        <v>100.34198094510667</v>
      </c>
      <c r="H750">
        <f t="shared" si="1"/>
        <v>100.22747753957465</v>
      </c>
    </row>
    <row r="751" spans="1:8" ht="15" customHeight="1">
      <c r="A751" s="274" t="s">
        <v>895</v>
      </c>
      <c r="B751" s="86" t="str">
        <f t="shared" si="2"/>
        <v>Nov-23</v>
      </c>
      <c r="C751" s="87">
        <v>45231</v>
      </c>
      <c r="D751" s="274">
        <v>4.4292175658795259</v>
      </c>
      <c r="E751" s="274">
        <v>6.7864035469446193E-2</v>
      </c>
      <c r="F751" s="274">
        <v>4.3613535304100797</v>
      </c>
      <c r="G751">
        <v>100.30468276439147</v>
      </c>
      <c r="H751">
        <f t="shared" si="1"/>
        <v>100.22987001375411</v>
      </c>
    </row>
    <row r="752" spans="1:8" ht="15" customHeight="1">
      <c r="A752" s="274" t="s">
        <v>896</v>
      </c>
      <c r="B752" s="86" t="str">
        <f t="shared" si="2"/>
        <v>Dec-23</v>
      </c>
      <c r="C752" s="87">
        <v>45261</v>
      </c>
      <c r="D752" s="274">
        <v>3.9047731041233815</v>
      </c>
      <c r="E752" s="274">
        <v>-0.32416771230887242</v>
      </c>
      <c r="F752" s="274">
        <v>4.2289408164322539</v>
      </c>
      <c r="G752">
        <v>100.0616374504236</v>
      </c>
      <c r="H752">
        <f t="shared" si="1"/>
        <v>100.2335738255277</v>
      </c>
    </row>
    <row r="753" spans="1:8" ht="15" customHeight="1">
      <c r="A753" s="274" t="s">
        <v>897</v>
      </c>
      <c r="B753" s="86" t="str">
        <f t="shared" si="2"/>
        <v>Jan-24</v>
      </c>
      <c r="C753" s="87">
        <v>45292</v>
      </c>
      <c r="D753" s="274">
        <v>4.0018397515966573</v>
      </c>
      <c r="E753" s="274">
        <v>-0.19311522943507775</v>
      </c>
      <c r="F753" s="274">
        <v>4.194954981031735</v>
      </c>
      <c r="G753">
        <v>99.872835727132824</v>
      </c>
      <c r="H753">
        <f t="shared" si="1"/>
        <v>100.19185158337592</v>
      </c>
    </row>
    <row r="754" spans="1:8">
      <c r="A754" s="274" t="s">
        <v>1753</v>
      </c>
      <c r="B754" s="86" t="str">
        <f t="shared" si="2"/>
        <v>Feb-24</v>
      </c>
      <c r="C754" s="87">
        <v>45323</v>
      </c>
      <c r="D754" s="274">
        <v>4.2587142745803792</v>
      </c>
      <c r="E754" s="274">
        <v>-0.14694504097893368</v>
      </c>
      <c r="F754" s="274">
        <v>4.4056593155593129</v>
      </c>
      <c r="G754">
        <v>99.722680966335872</v>
      </c>
      <c r="H754">
        <f t="shared" si="1"/>
        <v>100.1760106042302</v>
      </c>
    </row>
    <row r="755" spans="1:8">
      <c r="A755" s="274" t="s">
        <v>1754</v>
      </c>
      <c r="B755" s="86" t="str">
        <f t="shared" si="2"/>
        <v>Mar-24</v>
      </c>
      <c r="C755" s="87">
        <v>45352</v>
      </c>
      <c r="D755" s="274">
        <v>4.1735657792468501</v>
      </c>
      <c r="E755" s="274">
        <v>-0.25297936129303622</v>
      </c>
      <c r="F755" s="274">
        <v>4.4265451405398863</v>
      </c>
      <c r="G755">
        <v>100.18281893989634</v>
      </c>
      <c r="H755">
        <f t="shared" si="1"/>
        <v>100.18185650605039</v>
      </c>
    </row>
    <row r="756" spans="1:8">
      <c r="A756" s="274" t="s">
        <v>1755</v>
      </c>
      <c r="B756" s="86" t="str">
        <f t="shared" si="2"/>
        <v>Apr-24</v>
      </c>
      <c r="C756" s="87">
        <v>45383</v>
      </c>
      <c r="D756" s="274">
        <v>4.6278686119440646</v>
      </c>
      <c r="E756" s="274">
        <v>-2.5572723154722254E-2</v>
      </c>
      <c r="F756" s="274">
        <v>4.6534413350987869</v>
      </c>
      <c r="G756">
        <v>99.835935850728092</v>
      </c>
      <c r="H756">
        <f t="shared" si="1"/>
        <v>100.17296772858658</v>
      </c>
    </row>
    <row r="757" spans="1:8">
      <c r="A757" s="274" t="s">
        <v>898</v>
      </c>
      <c r="B757" s="86" t="str">
        <f t="shared" si="2"/>
        <v>May-24</v>
      </c>
      <c r="C757" s="87">
        <v>45413</v>
      </c>
      <c r="D757" s="274">
        <v>4.5085414915235864</v>
      </c>
      <c r="E757" s="274">
        <v>1.635172222681458E-2</v>
      </c>
      <c r="F757" s="274">
        <v>4.4921897692967718</v>
      </c>
      <c r="G757">
        <v>99.934853935187945</v>
      </c>
      <c r="H757">
        <f t="shared" si="1"/>
        <v>100.04445389100125</v>
      </c>
    </row>
    <row r="758" spans="1:8">
      <c r="A758" s="274" t="s">
        <v>1756</v>
      </c>
      <c r="B758" s="86" t="str">
        <f t="shared" si="2"/>
        <v>Jun-24</v>
      </c>
      <c r="C758" s="87">
        <v>45444</v>
      </c>
      <c r="D758" s="274">
        <v>4.3278684377445513</v>
      </c>
      <c r="E758" s="274">
        <v>-0.11279405760166394</v>
      </c>
      <c r="F758" s="274">
        <v>4.4406624953462153</v>
      </c>
      <c r="G758">
        <v>100.85340022478924</v>
      </c>
      <c r="H758">
        <f t="shared" ref="H758:H767" si="3">AVERAGE(G747:G758)</f>
        <v>100.10159020776739</v>
      </c>
    </row>
    <row r="759" spans="1:8">
      <c r="A759" s="274" t="s">
        <v>899</v>
      </c>
      <c r="B759" s="86" t="str">
        <f t="shared" ref="B759:B767" si="4">MID(A759,4,4)&amp;RIGHT(A759,2)</f>
        <v>Jul-24</v>
      </c>
      <c r="C759" s="87">
        <v>45474</v>
      </c>
      <c r="D759" s="274">
        <v>4.071466636953847</v>
      </c>
      <c r="E759" s="274">
        <v>-0.10195248759712339</v>
      </c>
      <c r="F759" s="274">
        <v>4.1734191245509704</v>
      </c>
      <c r="G759">
        <v>100.49807593118295</v>
      </c>
      <c r="H759">
        <f t="shared" si="3"/>
        <v>100.16955597305935</v>
      </c>
    </row>
    <row r="760" spans="1:8">
      <c r="A760" s="274" t="s">
        <v>1757</v>
      </c>
      <c r="B760" s="86" t="str">
        <f t="shared" si="4"/>
        <v>Aug-24</v>
      </c>
      <c r="C760" s="87">
        <v>45505</v>
      </c>
      <c r="D760" s="274">
        <v>3.9029369595475298</v>
      </c>
      <c r="E760" s="274">
        <v>-0.11519297491811731</v>
      </c>
      <c r="F760" s="274">
        <v>4.0181299344656471</v>
      </c>
      <c r="G760">
        <v>99.970114030752129</v>
      </c>
      <c r="H760">
        <f t="shared" si="3"/>
        <v>100.15118721502786</v>
      </c>
    </row>
    <row r="761" spans="1:8">
      <c r="A761" s="274" t="s">
        <v>1758</v>
      </c>
      <c r="B761" s="86" t="str">
        <f t="shared" si="4"/>
        <v>Sep-24</v>
      </c>
      <c r="C761" s="87">
        <v>45536</v>
      </c>
      <c r="D761" s="274">
        <v>3.7836355663899854</v>
      </c>
      <c r="E761" s="274">
        <v>-9.9952929830092963E-2</v>
      </c>
      <c r="F761" s="274">
        <v>3.8835884962200784</v>
      </c>
      <c r="G761">
        <v>100.63068549974288</v>
      </c>
      <c r="H761">
        <f t="shared" si="3"/>
        <v>100.18414185547249</v>
      </c>
    </row>
    <row r="762" spans="1:8">
      <c r="A762" s="274" t="s">
        <v>900</v>
      </c>
      <c r="B762" s="86" t="str">
        <f t="shared" si="4"/>
        <v>Oct-24</v>
      </c>
      <c r="C762" s="87">
        <v>45566</v>
      </c>
      <c r="D762" s="274">
        <v>4.2964450747207401</v>
      </c>
      <c r="E762" s="274">
        <v>0.17397608112141238</v>
      </c>
      <c r="F762" s="274">
        <v>4.1224689935993277</v>
      </c>
      <c r="G762">
        <v>101.26897065647438</v>
      </c>
      <c r="H762">
        <f t="shared" si="3"/>
        <v>100.26139099808647</v>
      </c>
    </row>
    <row r="763" spans="1:8">
      <c r="A763" s="274" t="s">
        <v>1759</v>
      </c>
      <c r="B763" s="86" t="str">
        <f t="shared" si="4"/>
        <v>Nov-24</v>
      </c>
      <c r="C763" s="87">
        <v>45597</v>
      </c>
      <c r="D763" s="274">
        <v>4.1857936572982855</v>
      </c>
      <c r="E763" s="274">
        <v>9.4786905718095227E-2</v>
      </c>
      <c r="F763" s="274">
        <v>4.0910067515801902</v>
      </c>
      <c r="G763">
        <v>101.73543709418485</v>
      </c>
      <c r="H763">
        <f t="shared" si="3"/>
        <v>100.38062052556926</v>
      </c>
    </row>
    <row r="764" spans="1:8">
      <c r="A764" s="274" t="s">
        <v>1760</v>
      </c>
      <c r="B764" s="86" t="str">
        <f t="shared" si="4"/>
        <v>Dec-24</v>
      </c>
      <c r="C764" s="87">
        <v>45627</v>
      </c>
      <c r="D764" s="274">
        <v>4.5863821536633038</v>
      </c>
      <c r="E764" s="274">
        <v>0.49135092631991029</v>
      </c>
      <c r="F764" s="274">
        <v>4.0950312273433935</v>
      </c>
      <c r="G764">
        <v>101.58323396697703</v>
      </c>
      <c r="H764">
        <f t="shared" si="3"/>
        <v>100.50742023528205</v>
      </c>
    </row>
    <row r="765" spans="1:8">
      <c r="A765" s="274" t="s">
        <v>901</v>
      </c>
      <c r="B765" s="86" t="str">
        <f t="shared" si="4"/>
        <v>Jan-25</v>
      </c>
      <c r="C765" s="87">
        <v>45658</v>
      </c>
      <c r="D765" s="274">
        <v>4.5945752619478935</v>
      </c>
      <c r="E765" s="274">
        <v>0.50074397391188796</v>
      </c>
      <c r="F765" s="274">
        <v>4.0938312880360055</v>
      </c>
      <c r="G765">
        <v>101.92756633590884</v>
      </c>
      <c r="H765">
        <f t="shared" si="3"/>
        <v>100.67864778601337</v>
      </c>
    </row>
    <row r="766" spans="1:8">
      <c r="A766" s="274" t="s">
        <v>1761</v>
      </c>
      <c r="B766" s="86" t="str">
        <f t="shared" si="4"/>
        <v>Feb-25</v>
      </c>
      <c r="C766" s="87">
        <v>45689</v>
      </c>
      <c r="D766" s="274">
        <v>4.2549861189680511</v>
      </c>
      <c r="E766" s="274">
        <v>0.27232495921834587</v>
      </c>
      <c r="F766" s="274">
        <v>3.9826611597497052</v>
      </c>
      <c r="G766">
        <v>101.2662667408085</v>
      </c>
      <c r="H766">
        <f t="shared" si="3"/>
        <v>100.80727993388609</v>
      </c>
    </row>
    <row r="767" spans="1:8">
      <c r="A767" s="274" t="s">
        <v>1762</v>
      </c>
      <c r="B767" s="86" t="str">
        <f t="shared" si="4"/>
        <v>Mar-25</v>
      </c>
      <c r="C767" s="87">
        <v>45717</v>
      </c>
      <c r="D767" s="274">
        <v>4.2511486936696716</v>
      </c>
      <c r="E767" s="274">
        <v>0.38276812862577536</v>
      </c>
      <c r="F767" s="274">
        <v>3.8683805650438963</v>
      </c>
      <c r="G767">
        <v>102.58035599776098</v>
      </c>
      <c r="H767">
        <f t="shared" si="3"/>
        <v>101.00707468870814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CE7D7-AB05-41F7-9B85-A70D5EA0E550}">
  <sheetPr>
    <tabColor theme="2"/>
  </sheetPr>
  <dimension ref="A1:M43"/>
  <sheetViews>
    <sheetView workbookViewId="0"/>
  </sheetViews>
  <sheetFormatPr defaultColWidth="9.15234375" defaultRowHeight="12.45"/>
  <cols>
    <col min="1" max="7" width="9.3046875" style="60" customWidth="1"/>
    <col min="8" max="8" width="8.84375" style="60" bestFit="1" customWidth="1"/>
    <col min="9" max="16384" width="9.15234375" style="60"/>
  </cols>
  <sheetData>
    <row r="1" spans="1:13">
      <c r="B1" s="60" t="s">
        <v>903</v>
      </c>
      <c r="C1" s="60" t="s">
        <v>904</v>
      </c>
      <c r="D1" s="60" t="s">
        <v>905</v>
      </c>
      <c r="E1" s="60" t="s">
        <v>906</v>
      </c>
      <c r="G1" s="60" t="s">
        <v>907</v>
      </c>
      <c r="H1" s="60" t="s">
        <v>905</v>
      </c>
      <c r="I1" s="60" t="s">
        <v>903</v>
      </c>
      <c r="J1" s="60" t="s">
        <v>904</v>
      </c>
      <c r="K1" s="60" t="s">
        <v>906</v>
      </c>
      <c r="L1" s="60" t="s">
        <v>908</v>
      </c>
      <c r="M1" s="60" t="s">
        <v>909</v>
      </c>
    </row>
    <row r="2" spans="1:13">
      <c r="A2" s="60">
        <v>40</v>
      </c>
      <c r="B2" s="60">
        <v>0.108738739</v>
      </c>
      <c r="C2" s="60">
        <v>8.8976477999999998E-2</v>
      </c>
      <c r="D2" s="88">
        <v>37987</v>
      </c>
      <c r="E2" s="60">
        <v>6.9214215999999995E-2</v>
      </c>
      <c r="G2" s="60">
        <v>2004</v>
      </c>
      <c r="H2" s="60">
        <v>2004</v>
      </c>
      <c r="I2" s="60">
        <v>0.108738739</v>
      </c>
      <c r="J2" s="60">
        <v>8.8976477999999998E-2</v>
      </c>
      <c r="K2" s="60">
        <v>6.9214215999999995E-2</v>
      </c>
      <c r="L2" s="60">
        <v>2.5999999999999999E-2</v>
      </c>
      <c r="M2" s="60">
        <v>3.9524523000000006E-2</v>
      </c>
    </row>
    <row r="3" spans="1:13">
      <c r="A3" s="60">
        <v>41</v>
      </c>
      <c r="B3" s="60">
        <v>0.111778541</v>
      </c>
      <c r="C3" s="60">
        <v>9.3107334E-2</v>
      </c>
      <c r="D3" s="88">
        <v>38231</v>
      </c>
      <c r="E3" s="60">
        <v>7.4436127000000005E-2</v>
      </c>
      <c r="H3" s="60">
        <v>2004</v>
      </c>
      <c r="I3" s="60">
        <v>0.111778541</v>
      </c>
      <c r="J3" s="60">
        <v>9.3107334E-2</v>
      </c>
      <c r="K3" s="60">
        <v>7.4436127000000005E-2</v>
      </c>
      <c r="L3" s="60">
        <v>2.5999999999999999E-2</v>
      </c>
      <c r="M3" s="60">
        <v>3.734241399999999E-2</v>
      </c>
    </row>
    <row r="4" spans="1:13">
      <c r="A4" s="60">
        <v>42</v>
      </c>
      <c r="B4" s="60">
        <v>0.103107542</v>
      </c>
      <c r="C4" s="60">
        <v>8.5050897E-2</v>
      </c>
      <c r="D4" s="88">
        <v>38353</v>
      </c>
      <c r="E4" s="60">
        <v>6.6994252000000004E-2</v>
      </c>
      <c r="G4" s="60" t="s">
        <v>1727</v>
      </c>
      <c r="H4" s="60">
        <v>2005</v>
      </c>
      <c r="I4" s="60">
        <v>0.103107542</v>
      </c>
      <c r="J4" s="60">
        <v>8.5050897E-2</v>
      </c>
      <c r="K4" s="60">
        <v>6.6994252000000004E-2</v>
      </c>
      <c r="L4" s="60">
        <v>2.5999999999999999E-2</v>
      </c>
      <c r="M4" s="60">
        <v>3.6113289999999992E-2</v>
      </c>
    </row>
    <row r="5" spans="1:13">
      <c r="A5" s="60">
        <v>43</v>
      </c>
      <c r="B5" s="60">
        <v>8.2542702999999995E-2</v>
      </c>
      <c r="C5" s="60">
        <v>6.3809480000000002E-2</v>
      </c>
      <c r="D5" s="88">
        <v>38565</v>
      </c>
      <c r="E5" s="60">
        <v>4.5076257000000002E-2</v>
      </c>
      <c r="G5" s="60" t="s">
        <v>1727</v>
      </c>
      <c r="H5" s="60">
        <v>2005</v>
      </c>
      <c r="I5" s="60">
        <v>8.2542702999999995E-2</v>
      </c>
      <c r="J5" s="60">
        <v>6.3809480000000002E-2</v>
      </c>
      <c r="K5" s="60">
        <v>4.5076257000000002E-2</v>
      </c>
      <c r="L5" s="60">
        <v>2.5999999999999999E-2</v>
      </c>
      <c r="M5" s="60">
        <v>3.7466445999999994E-2</v>
      </c>
    </row>
    <row r="6" spans="1:13">
      <c r="A6" s="60">
        <v>44</v>
      </c>
      <c r="B6" s="60">
        <v>4.3380310999999998E-2</v>
      </c>
      <c r="C6" s="60">
        <v>2.6450937000000001E-2</v>
      </c>
      <c r="D6" s="88">
        <v>38718</v>
      </c>
      <c r="E6" s="60">
        <v>9.5215620000000008E-3</v>
      </c>
      <c r="G6" s="60" t="s">
        <v>1765</v>
      </c>
      <c r="H6" s="60">
        <v>2006</v>
      </c>
      <c r="I6" s="60">
        <v>4.3380310999999998E-2</v>
      </c>
      <c r="J6" s="60">
        <v>2.6450937000000001E-2</v>
      </c>
      <c r="K6" s="60">
        <v>9.5215620000000008E-3</v>
      </c>
      <c r="L6" s="60">
        <v>2.5999999999999999E-2</v>
      </c>
      <c r="M6" s="60">
        <v>3.3858748999999994E-2</v>
      </c>
    </row>
    <row r="7" spans="1:13">
      <c r="A7" s="60">
        <v>45</v>
      </c>
      <c r="B7" s="60">
        <v>2.3128899000000001E-2</v>
      </c>
      <c r="C7" s="60">
        <v>5.5692399999999996E-3</v>
      </c>
      <c r="D7" s="88">
        <v>38930</v>
      </c>
      <c r="E7" s="60">
        <v>-1.199042E-2</v>
      </c>
      <c r="G7" s="60" t="s">
        <v>1765</v>
      </c>
      <c r="H7" s="60">
        <v>2006</v>
      </c>
      <c r="I7" s="60">
        <v>2.3128899000000001E-2</v>
      </c>
      <c r="J7" s="60">
        <v>5.5692399999999996E-3</v>
      </c>
      <c r="K7" s="60">
        <v>-1.199042E-2</v>
      </c>
      <c r="L7" s="60">
        <v>2.5999999999999999E-2</v>
      </c>
      <c r="M7" s="60">
        <v>3.5119319000000003E-2</v>
      </c>
    </row>
    <row r="8" spans="1:13">
      <c r="A8" s="60">
        <v>46</v>
      </c>
      <c r="B8" s="60">
        <v>1.7550421E-2</v>
      </c>
      <c r="C8" s="60">
        <v>3.7846199999999998E-4</v>
      </c>
      <c r="D8" s="88">
        <v>39083</v>
      </c>
      <c r="E8" s="60">
        <v>-1.6793498E-2</v>
      </c>
      <c r="G8" s="60" t="s">
        <v>1766</v>
      </c>
      <c r="H8" s="60">
        <v>2007</v>
      </c>
      <c r="I8" s="60">
        <v>1.7550421E-2</v>
      </c>
      <c r="J8" s="60">
        <v>3.7846199999999998E-4</v>
      </c>
      <c r="K8" s="60">
        <v>-1.6793498E-2</v>
      </c>
      <c r="L8" s="60">
        <v>2.5999999999999999E-2</v>
      </c>
      <c r="M8" s="60">
        <v>3.4343919000000001E-2</v>
      </c>
    </row>
    <row r="9" spans="1:13">
      <c r="A9" s="60">
        <v>47</v>
      </c>
      <c r="B9" s="60">
        <v>1.7015466E-2</v>
      </c>
      <c r="C9" s="60">
        <v>7.4279000000000001E-4</v>
      </c>
      <c r="D9" s="88">
        <v>39295</v>
      </c>
      <c r="E9" s="60">
        <v>-1.5529885E-2</v>
      </c>
      <c r="G9" s="60" t="s">
        <v>1766</v>
      </c>
      <c r="H9" s="60">
        <v>2007</v>
      </c>
      <c r="I9" s="60">
        <v>1.7015466E-2</v>
      </c>
      <c r="J9" s="60">
        <v>7.4279000000000001E-4</v>
      </c>
      <c r="K9" s="60">
        <v>-1.5529885E-2</v>
      </c>
      <c r="L9" s="60">
        <v>2.5999999999999999E-2</v>
      </c>
      <c r="M9" s="60">
        <v>3.2545351E-2</v>
      </c>
    </row>
    <row r="10" spans="1:13">
      <c r="A10" s="60">
        <v>48</v>
      </c>
      <c r="B10" s="60">
        <v>1.7670584E-2</v>
      </c>
      <c r="C10" s="60">
        <v>2.5491820000000001E-3</v>
      </c>
      <c r="D10" s="88">
        <v>39448</v>
      </c>
      <c r="E10" s="60">
        <v>-1.257222E-2</v>
      </c>
      <c r="G10" s="60" t="s">
        <v>1767</v>
      </c>
      <c r="H10" s="60">
        <v>2008</v>
      </c>
      <c r="I10" s="60">
        <v>1.7670584E-2</v>
      </c>
      <c r="J10" s="60">
        <v>2.5491820000000001E-3</v>
      </c>
      <c r="K10" s="60">
        <v>-1.257222E-2</v>
      </c>
      <c r="L10" s="60">
        <v>2.5999999999999999E-2</v>
      </c>
      <c r="M10" s="60">
        <v>3.0242803999999998E-2</v>
      </c>
    </row>
    <row r="11" spans="1:13">
      <c r="A11" s="60">
        <v>49</v>
      </c>
      <c r="B11" s="60">
        <v>1.6975398999999999E-2</v>
      </c>
      <c r="C11" s="60">
        <v>4.9537970000000002E-3</v>
      </c>
      <c r="D11" s="88">
        <v>39692</v>
      </c>
      <c r="E11" s="60">
        <v>-7.0678060000000003E-3</v>
      </c>
      <c r="G11" s="60" t="s">
        <v>1767</v>
      </c>
      <c r="H11" s="60">
        <v>2008</v>
      </c>
      <c r="I11" s="60">
        <v>1.6975398999999999E-2</v>
      </c>
      <c r="J11" s="60">
        <v>4.9537970000000002E-3</v>
      </c>
      <c r="K11" s="60">
        <v>-7.0678060000000003E-3</v>
      </c>
      <c r="L11" s="60">
        <v>2.5999999999999999E-2</v>
      </c>
      <c r="M11" s="60">
        <v>2.4043204999999998E-2</v>
      </c>
    </row>
    <row r="12" spans="1:13">
      <c r="A12" s="60">
        <v>50</v>
      </c>
      <c r="B12" s="60">
        <v>1.2361702E-2</v>
      </c>
      <c r="C12" s="60">
        <v>1.2633130000000001E-3</v>
      </c>
      <c r="D12" s="88">
        <v>39814</v>
      </c>
      <c r="E12" s="60">
        <v>-9.8350759999999999E-3</v>
      </c>
      <c r="G12" s="60" t="s">
        <v>1768</v>
      </c>
      <c r="H12" s="60">
        <v>2009</v>
      </c>
      <c r="I12" s="60">
        <v>1.2361702E-2</v>
      </c>
      <c r="J12" s="60">
        <v>1.2633130000000001E-3</v>
      </c>
      <c r="K12" s="60">
        <v>-9.8350759999999999E-3</v>
      </c>
      <c r="L12" s="60">
        <v>2.5999999999999999E-2</v>
      </c>
      <c r="M12" s="60">
        <v>2.2196778E-2</v>
      </c>
    </row>
    <row r="13" spans="1:13">
      <c r="A13" s="60">
        <v>51</v>
      </c>
      <c r="B13" s="60">
        <v>6.7340500000000001E-3</v>
      </c>
      <c r="C13" s="60">
        <v>-3.6740229999999998E-3</v>
      </c>
      <c r="D13" s="88">
        <v>40026</v>
      </c>
      <c r="E13" s="60">
        <v>-1.4082094999999999E-2</v>
      </c>
      <c r="G13" s="60" t="s">
        <v>1768</v>
      </c>
      <c r="H13" s="60">
        <v>2009</v>
      </c>
      <c r="I13" s="60">
        <v>6.7340500000000001E-3</v>
      </c>
      <c r="J13" s="60">
        <v>-3.6740229999999998E-3</v>
      </c>
      <c r="K13" s="60">
        <v>-1.4082094999999999E-2</v>
      </c>
      <c r="L13" s="60">
        <v>2.5999999999999999E-2</v>
      </c>
      <c r="M13" s="60">
        <v>2.0816145000000001E-2</v>
      </c>
    </row>
    <row r="14" spans="1:13">
      <c r="A14" s="60">
        <v>52</v>
      </c>
      <c r="B14" s="60">
        <v>6.7253169999999998E-3</v>
      </c>
      <c r="C14" s="60">
        <v>-4.8926799999999999E-3</v>
      </c>
      <c r="D14" s="88">
        <v>40179</v>
      </c>
      <c r="E14" s="60">
        <v>-1.6510677000000001E-2</v>
      </c>
      <c r="G14" s="60" t="s">
        <v>1769</v>
      </c>
      <c r="H14" s="60">
        <v>2010</v>
      </c>
      <c r="I14" s="60">
        <v>6.7253169999999998E-3</v>
      </c>
      <c r="J14" s="60">
        <v>-4.8926799999999999E-3</v>
      </c>
      <c r="K14" s="60">
        <v>-1.6510677000000001E-2</v>
      </c>
      <c r="L14" s="60">
        <v>2.5999999999999999E-2</v>
      </c>
      <c r="M14" s="60">
        <v>2.3235994000000003E-2</v>
      </c>
    </row>
    <row r="15" spans="1:13">
      <c r="A15" s="60">
        <v>53</v>
      </c>
      <c r="B15" s="60">
        <v>6.4972279999999999E-3</v>
      </c>
      <c r="C15" s="60">
        <v>-6.0922650000000004E-3</v>
      </c>
      <c r="D15" s="88">
        <v>40391</v>
      </c>
      <c r="E15" s="60">
        <v>-1.8681758E-2</v>
      </c>
      <c r="G15" s="60" t="s">
        <v>1769</v>
      </c>
      <c r="H15" s="60">
        <v>2010</v>
      </c>
      <c r="I15" s="60">
        <v>6.4972279999999999E-3</v>
      </c>
      <c r="J15" s="60">
        <v>-6.0922650000000004E-3</v>
      </c>
      <c r="K15" s="60">
        <v>-1.8681758E-2</v>
      </c>
      <c r="L15" s="60">
        <v>2.5999999999999999E-2</v>
      </c>
      <c r="M15" s="60">
        <v>2.5178986E-2</v>
      </c>
    </row>
    <row r="16" spans="1:13">
      <c r="A16" s="60">
        <v>54</v>
      </c>
      <c r="B16" s="60">
        <v>3.2962519999999999E-3</v>
      </c>
      <c r="C16" s="60">
        <v>-1.0759111E-2</v>
      </c>
      <c r="D16" s="88">
        <v>40544</v>
      </c>
      <c r="E16" s="60">
        <v>-2.4814474E-2</v>
      </c>
      <c r="G16" s="60" t="s">
        <v>1770</v>
      </c>
      <c r="H16" s="60">
        <v>2011</v>
      </c>
      <c r="I16" s="60">
        <v>3.2962519999999999E-3</v>
      </c>
      <c r="J16" s="60">
        <v>-1.0759111E-2</v>
      </c>
      <c r="K16" s="60">
        <v>-2.4814474E-2</v>
      </c>
      <c r="L16" s="60">
        <v>2.5999999999999999E-2</v>
      </c>
      <c r="M16" s="60">
        <v>2.8110725999999999E-2</v>
      </c>
    </row>
    <row r="17" spans="1:13">
      <c r="A17" s="60">
        <v>55</v>
      </c>
      <c r="B17" s="60">
        <v>1.041019E-2</v>
      </c>
      <c r="C17" s="60">
        <v>-5.00426E-3</v>
      </c>
      <c r="D17" s="88">
        <v>40756</v>
      </c>
      <c r="E17" s="60">
        <v>-2.0418709E-2</v>
      </c>
      <c r="G17" s="60" t="s">
        <v>1770</v>
      </c>
      <c r="H17" s="60">
        <v>2011</v>
      </c>
      <c r="I17" s="60">
        <v>1.041019E-2</v>
      </c>
      <c r="J17" s="60">
        <v>-5.00426E-3</v>
      </c>
      <c r="K17" s="60">
        <v>-2.0418709E-2</v>
      </c>
      <c r="L17" s="60">
        <v>2.5999999999999999E-2</v>
      </c>
      <c r="M17" s="60">
        <v>3.0828899E-2</v>
      </c>
    </row>
    <row r="18" spans="1:13">
      <c r="A18" s="60">
        <v>56</v>
      </c>
      <c r="B18" s="60">
        <v>2.3523418000000001E-2</v>
      </c>
      <c r="C18" s="60">
        <v>6.7980820000000004E-3</v>
      </c>
      <c r="D18" s="88">
        <v>40909</v>
      </c>
      <c r="E18" s="60">
        <v>-9.9272539999999999E-3</v>
      </c>
      <c r="G18" s="60" t="s">
        <v>1771</v>
      </c>
      <c r="H18" s="60">
        <v>2012</v>
      </c>
      <c r="I18" s="60">
        <v>2.3523418000000001E-2</v>
      </c>
      <c r="J18" s="60">
        <v>6.7980820000000004E-3</v>
      </c>
      <c r="K18" s="60">
        <v>-9.9272539999999999E-3</v>
      </c>
      <c r="L18" s="60">
        <v>2.5999999999999999E-2</v>
      </c>
      <c r="M18" s="60">
        <v>3.3450672000000001E-2</v>
      </c>
    </row>
    <row r="19" spans="1:13">
      <c r="A19" s="60">
        <v>57</v>
      </c>
      <c r="B19" s="60">
        <v>4.2124071999999999E-2</v>
      </c>
      <c r="C19" s="60">
        <v>2.4107375E-2</v>
      </c>
      <c r="D19" s="88">
        <v>41122</v>
      </c>
      <c r="E19" s="60">
        <v>6.0906780000000004E-3</v>
      </c>
      <c r="G19" s="60" t="s">
        <v>1771</v>
      </c>
      <c r="H19" s="60">
        <v>2012</v>
      </c>
      <c r="I19" s="60">
        <v>4.2124071999999999E-2</v>
      </c>
      <c r="J19" s="60">
        <v>2.4107375E-2</v>
      </c>
      <c r="K19" s="60">
        <v>6.0906780000000004E-3</v>
      </c>
      <c r="L19" s="60">
        <v>2.5999999999999999E-2</v>
      </c>
      <c r="M19" s="60">
        <v>3.6033393999999996E-2</v>
      </c>
    </row>
    <row r="20" spans="1:13">
      <c r="A20" s="60">
        <v>58</v>
      </c>
      <c r="B20" s="60">
        <v>4.5140026999999999E-2</v>
      </c>
      <c r="C20" s="60">
        <v>2.8324740000000001E-2</v>
      </c>
      <c r="D20" s="88">
        <v>41306</v>
      </c>
      <c r="E20" s="60">
        <v>1.1509452999999999E-2</v>
      </c>
      <c r="G20" s="60" t="s">
        <v>1772</v>
      </c>
      <c r="H20" s="60">
        <v>2013</v>
      </c>
      <c r="I20" s="60">
        <v>4.5140026999999999E-2</v>
      </c>
      <c r="J20" s="60">
        <v>2.8324740000000001E-2</v>
      </c>
      <c r="K20" s="60">
        <v>1.1509452999999999E-2</v>
      </c>
      <c r="L20" s="60">
        <v>2.5999999999999999E-2</v>
      </c>
      <c r="M20" s="60">
        <v>3.3630573999999996E-2</v>
      </c>
    </row>
    <row r="21" spans="1:13">
      <c r="A21" s="60">
        <v>59</v>
      </c>
      <c r="B21" s="60">
        <v>4.1945549999999998E-2</v>
      </c>
      <c r="C21" s="60">
        <v>2.5504406E-2</v>
      </c>
      <c r="D21" s="88">
        <v>41395</v>
      </c>
      <c r="E21" s="60">
        <v>9.0632620000000007E-3</v>
      </c>
      <c r="G21" s="60" t="s">
        <v>1772</v>
      </c>
      <c r="H21" s="60">
        <v>2013</v>
      </c>
      <c r="I21" s="60">
        <v>4.1945549999999998E-2</v>
      </c>
      <c r="J21" s="60">
        <v>2.5504406E-2</v>
      </c>
      <c r="K21" s="60">
        <v>9.0632620000000007E-3</v>
      </c>
      <c r="L21" s="60">
        <v>2.5999999999999999E-2</v>
      </c>
      <c r="M21" s="60">
        <v>3.2882287999999996E-2</v>
      </c>
    </row>
    <row r="22" spans="1:13">
      <c r="A22" s="60">
        <v>60</v>
      </c>
      <c r="B22" s="60">
        <v>2.7186699000000002E-2</v>
      </c>
      <c r="C22" s="60">
        <v>1.0614211E-2</v>
      </c>
      <c r="D22" s="88">
        <v>41671</v>
      </c>
      <c r="E22" s="60">
        <v>-5.958278E-3</v>
      </c>
      <c r="G22" s="60" t="s">
        <v>1773</v>
      </c>
      <c r="H22" s="60">
        <v>2014</v>
      </c>
      <c r="I22" s="60">
        <v>2.7186699000000002E-2</v>
      </c>
      <c r="J22" s="60">
        <v>1.0614211E-2</v>
      </c>
      <c r="K22" s="60">
        <v>-5.958278E-3</v>
      </c>
      <c r="L22" s="60">
        <v>2.5999999999999999E-2</v>
      </c>
      <c r="M22" s="60">
        <v>3.3144976999999999E-2</v>
      </c>
    </row>
    <row r="23" spans="1:13">
      <c r="A23" s="60">
        <v>61</v>
      </c>
      <c r="B23" s="60">
        <v>2.8334846E-2</v>
      </c>
      <c r="C23" s="60">
        <v>1.2652734000000001E-2</v>
      </c>
      <c r="D23" s="88">
        <v>41852</v>
      </c>
      <c r="E23" s="60">
        <v>-3.029379E-3</v>
      </c>
      <c r="G23" s="60" t="s">
        <v>1773</v>
      </c>
      <c r="H23" s="60">
        <v>2014</v>
      </c>
      <c r="I23" s="60">
        <v>2.8334846E-2</v>
      </c>
      <c r="J23" s="60">
        <v>1.2652734000000001E-2</v>
      </c>
      <c r="K23" s="60">
        <v>-3.029379E-3</v>
      </c>
      <c r="L23" s="60">
        <v>2.5999999999999999E-2</v>
      </c>
      <c r="M23" s="60">
        <v>3.1364225000000003E-2</v>
      </c>
    </row>
    <row r="24" spans="1:13">
      <c r="A24" s="60">
        <v>62</v>
      </c>
      <c r="B24" s="60">
        <v>2.5213359000000001E-2</v>
      </c>
      <c r="C24" s="60">
        <v>1.1079212999999999E-2</v>
      </c>
      <c r="D24" s="88">
        <v>42005</v>
      </c>
      <c r="E24" s="60">
        <v>-3.0549330000000001E-3</v>
      </c>
      <c r="G24" s="60" t="s">
        <v>1774</v>
      </c>
      <c r="H24" s="60">
        <v>2015</v>
      </c>
      <c r="I24" s="60">
        <v>2.5213359000000001E-2</v>
      </c>
      <c r="J24" s="60">
        <v>1.1079212999999999E-2</v>
      </c>
      <c r="K24" s="60">
        <v>-3.0549330000000001E-3</v>
      </c>
      <c r="L24" s="60">
        <v>2.5999999999999999E-2</v>
      </c>
      <c r="M24" s="60">
        <v>2.8268292E-2</v>
      </c>
    </row>
    <row r="25" spans="1:13">
      <c r="A25" s="60">
        <v>63</v>
      </c>
      <c r="B25" s="60">
        <v>2.3043793E-2</v>
      </c>
      <c r="C25" s="60">
        <v>9.0734230000000006E-3</v>
      </c>
      <c r="D25" s="88">
        <v>42217</v>
      </c>
      <c r="E25" s="60">
        <v>-4.8969460000000001E-3</v>
      </c>
      <c r="G25" s="60" t="s">
        <v>1774</v>
      </c>
      <c r="H25" s="60">
        <v>2015</v>
      </c>
      <c r="I25" s="60">
        <v>2.3043793E-2</v>
      </c>
      <c r="J25" s="60">
        <v>9.0734230000000006E-3</v>
      </c>
      <c r="K25" s="60">
        <v>-4.8969460000000001E-3</v>
      </c>
      <c r="L25" s="60">
        <v>2.5999999999999999E-2</v>
      </c>
      <c r="M25" s="60">
        <v>2.7940738999999999E-2</v>
      </c>
    </row>
    <row r="26" spans="1:13">
      <c r="A26" s="60">
        <v>64</v>
      </c>
      <c r="B26" s="60">
        <v>2.6596371000000001E-2</v>
      </c>
      <c r="C26" s="60">
        <v>1.2253966E-2</v>
      </c>
      <c r="D26" s="88">
        <v>42370</v>
      </c>
      <c r="E26" s="60">
        <v>-2.0884380000000002E-3</v>
      </c>
      <c r="G26" s="60" t="s">
        <v>1775</v>
      </c>
      <c r="H26" s="60">
        <v>2016</v>
      </c>
      <c r="I26" s="60">
        <v>2.6596371000000001E-2</v>
      </c>
      <c r="J26" s="60">
        <v>1.2253966E-2</v>
      </c>
      <c r="K26" s="60">
        <v>-2.0884380000000002E-3</v>
      </c>
      <c r="L26" s="60">
        <v>2.5999999999999999E-2</v>
      </c>
      <c r="M26" s="60">
        <v>2.8684809000000002E-2</v>
      </c>
    </row>
    <row r="27" spans="1:13">
      <c r="A27" s="60">
        <v>65</v>
      </c>
      <c r="B27" s="60">
        <v>2.2378167000000001E-2</v>
      </c>
      <c r="C27" s="60">
        <v>7.5334779999999997E-3</v>
      </c>
      <c r="D27" s="88">
        <v>42430</v>
      </c>
      <c r="E27" s="60">
        <v>-7.3112109999999998E-3</v>
      </c>
      <c r="G27" s="60" t="s">
        <v>1775</v>
      </c>
      <c r="H27" s="60">
        <v>2016</v>
      </c>
      <c r="I27" s="60">
        <v>2.2378167000000001E-2</v>
      </c>
      <c r="J27" s="60">
        <v>7.5334779999999997E-3</v>
      </c>
      <c r="K27" s="60">
        <v>-7.3112109999999998E-3</v>
      </c>
      <c r="L27" s="60">
        <v>2.5999999999999999E-2</v>
      </c>
      <c r="M27" s="60">
        <v>2.9689378000000002E-2</v>
      </c>
    </row>
    <row r="28" spans="1:13">
      <c r="A28" s="60">
        <v>66</v>
      </c>
      <c r="B28" s="60">
        <v>1.8623101999999999E-2</v>
      </c>
      <c r="C28" s="60">
        <v>2.7317510000000001E-3</v>
      </c>
      <c r="D28" s="88">
        <v>42583</v>
      </c>
      <c r="E28" s="60">
        <v>-1.31596E-2</v>
      </c>
      <c r="G28" s="60" t="s">
        <v>1775</v>
      </c>
      <c r="H28" s="60">
        <v>2016</v>
      </c>
      <c r="I28" s="60">
        <v>1.8623101999999999E-2</v>
      </c>
      <c r="J28" s="60">
        <v>2.7317510000000001E-3</v>
      </c>
      <c r="K28" s="60">
        <v>-1.31596E-2</v>
      </c>
      <c r="L28" s="60">
        <v>2.5999999999999999E-2</v>
      </c>
      <c r="M28" s="60">
        <v>3.1782701999999996E-2</v>
      </c>
    </row>
    <row r="29" spans="1:13">
      <c r="A29" s="60">
        <v>67</v>
      </c>
      <c r="B29" s="60">
        <v>9.1496449999999997E-3</v>
      </c>
      <c r="C29" s="60">
        <v>-8.0448770000000006E-3</v>
      </c>
      <c r="D29" s="88">
        <v>42736</v>
      </c>
      <c r="E29" s="60">
        <v>-2.5239398E-2</v>
      </c>
      <c r="G29" s="60" t="s">
        <v>1776</v>
      </c>
      <c r="H29" s="60">
        <v>2017</v>
      </c>
      <c r="I29" s="60">
        <v>9.1496449999999997E-3</v>
      </c>
      <c r="J29" s="60">
        <v>-8.0448770000000006E-3</v>
      </c>
      <c r="K29" s="60">
        <v>-2.5239398E-2</v>
      </c>
      <c r="L29" s="60">
        <v>2.5999999999999999E-2</v>
      </c>
      <c r="M29" s="60">
        <v>3.4389043000000001E-2</v>
      </c>
    </row>
    <row r="30" spans="1:13">
      <c r="A30" s="60">
        <v>68</v>
      </c>
      <c r="B30" s="60">
        <v>1.2146056000000001E-2</v>
      </c>
      <c r="C30" s="60">
        <v>-6.7777929999999998E-3</v>
      </c>
      <c r="D30" s="88">
        <v>42887</v>
      </c>
      <c r="E30" s="60">
        <v>-2.5701642E-2</v>
      </c>
      <c r="G30" s="60" t="s">
        <v>1776</v>
      </c>
      <c r="H30" s="60">
        <v>2017</v>
      </c>
      <c r="I30" s="60">
        <v>1.2146056000000001E-2</v>
      </c>
      <c r="J30" s="60">
        <v>-6.7777929999999998E-3</v>
      </c>
      <c r="K30" s="60">
        <v>-2.5701642E-2</v>
      </c>
      <c r="L30" s="60">
        <v>2.5999999999999999E-2</v>
      </c>
      <c r="M30" s="60">
        <v>3.7847697999999999E-2</v>
      </c>
    </row>
    <row r="31" spans="1:13">
      <c r="A31" s="60">
        <v>69</v>
      </c>
      <c r="B31" s="60">
        <v>3.0830639999999999E-2</v>
      </c>
      <c r="C31" s="60">
        <v>9.0540659999999995E-3</v>
      </c>
      <c r="D31" s="88">
        <v>43191</v>
      </c>
      <c r="E31" s="60">
        <v>-1.2722506999999999E-2</v>
      </c>
      <c r="G31" s="60" t="s">
        <v>1777</v>
      </c>
      <c r="H31" s="60">
        <v>2018</v>
      </c>
      <c r="I31" s="60">
        <v>3.0830639999999999E-2</v>
      </c>
      <c r="J31" s="60">
        <v>9.0540659999999995E-3</v>
      </c>
      <c r="K31" s="60">
        <v>-1.2722506999999999E-2</v>
      </c>
      <c r="L31" s="60">
        <v>2.5999999999999999E-2</v>
      </c>
      <c r="M31" s="60">
        <v>4.3553147E-2</v>
      </c>
    </row>
    <row r="32" spans="1:13">
      <c r="A32" s="60">
        <v>70</v>
      </c>
      <c r="B32" s="60">
        <v>4.5115974000000003E-2</v>
      </c>
      <c r="C32" s="60">
        <v>2.3081091000000001E-2</v>
      </c>
      <c r="D32" s="88">
        <v>43221</v>
      </c>
      <c r="E32" s="60">
        <v>1.0462080000000001E-3</v>
      </c>
      <c r="G32" s="60" t="s">
        <v>1777</v>
      </c>
      <c r="H32" s="60">
        <v>2018</v>
      </c>
      <c r="I32" s="60">
        <v>4.5115974000000003E-2</v>
      </c>
      <c r="J32" s="60">
        <v>2.3081091000000001E-2</v>
      </c>
      <c r="K32" s="60">
        <v>1.0462080000000001E-3</v>
      </c>
      <c r="L32" s="60">
        <v>2.5999999999999999E-2</v>
      </c>
      <c r="M32" s="60">
        <v>4.4069766000000003E-2</v>
      </c>
    </row>
    <row r="33" spans="1:13">
      <c r="A33" s="60">
        <v>71</v>
      </c>
      <c r="B33" s="60">
        <v>5.4960266000000001E-2</v>
      </c>
      <c r="C33" s="60">
        <v>3.1615039999999997E-2</v>
      </c>
      <c r="D33" s="88">
        <v>43466</v>
      </c>
      <c r="E33" s="60">
        <v>8.2698130000000009E-3</v>
      </c>
      <c r="G33" s="60" t="s">
        <v>1778</v>
      </c>
      <c r="H33" s="60">
        <v>2019</v>
      </c>
      <c r="I33" s="60">
        <v>5.4960266000000001E-2</v>
      </c>
      <c r="J33" s="60">
        <v>3.1615039999999997E-2</v>
      </c>
      <c r="K33" s="60">
        <v>8.2698130000000009E-3</v>
      </c>
      <c r="L33" s="60">
        <v>2.5999999999999999E-2</v>
      </c>
      <c r="M33" s="60">
        <v>4.6690453E-2</v>
      </c>
    </row>
    <row r="34" spans="1:13">
      <c r="A34" s="60">
        <v>72</v>
      </c>
      <c r="B34" s="60">
        <v>4.9262446000000001E-2</v>
      </c>
      <c r="C34" s="60">
        <v>2.4659594E-2</v>
      </c>
      <c r="D34" s="88">
        <v>43678</v>
      </c>
      <c r="E34" s="60">
        <v>5.6700000000000003E-5</v>
      </c>
      <c r="G34" s="60" t="s">
        <v>1778</v>
      </c>
      <c r="H34" s="60">
        <v>2019</v>
      </c>
      <c r="I34" s="60">
        <v>4.9262446000000001E-2</v>
      </c>
      <c r="J34" s="60">
        <v>2.4659594E-2</v>
      </c>
      <c r="K34" s="60">
        <v>5.6700000000000003E-5</v>
      </c>
      <c r="L34" s="60">
        <v>2.5999999999999999E-2</v>
      </c>
      <c r="M34" s="60">
        <v>4.9205746000000002E-2</v>
      </c>
    </row>
    <row r="35" spans="1:13">
      <c r="A35" s="60">
        <v>73</v>
      </c>
      <c r="B35" s="60">
        <v>5.6158586000000003E-2</v>
      </c>
      <c r="C35" s="60">
        <v>3.0015871E-2</v>
      </c>
      <c r="D35" s="88">
        <v>43831</v>
      </c>
      <c r="E35" s="60">
        <v>3.8731550000000001E-3</v>
      </c>
      <c r="G35" s="60" t="s">
        <v>1779</v>
      </c>
      <c r="H35" s="60">
        <v>2020</v>
      </c>
      <c r="I35" s="60">
        <v>5.6158586000000003E-2</v>
      </c>
      <c r="J35" s="60">
        <v>3.0015871E-2</v>
      </c>
      <c r="K35" s="60">
        <v>3.8731550000000001E-3</v>
      </c>
      <c r="L35" s="60">
        <v>2.5999999999999999E-2</v>
      </c>
      <c r="M35" s="60">
        <v>5.2285431E-2</v>
      </c>
    </row>
    <row r="36" spans="1:13">
      <c r="A36" s="60">
        <v>74</v>
      </c>
      <c r="B36" s="60">
        <v>2.9305765000000001E-2</v>
      </c>
      <c r="C36" s="60">
        <v>5.2987449999999997E-3</v>
      </c>
      <c r="D36" s="88">
        <v>44075</v>
      </c>
      <c r="E36" s="60">
        <v>-1.8708274E-2</v>
      </c>
      <c r="G36" s="60" t="s">
        <v>1779</v>
      </c>
      <c r="H36" s="60">
        <v>2020</v>
      </c>
      <c r="I36" s="60">
        <v>2.9305765000000001E-2</v>
      </c>
      <c r="J36" s="60">
        <v>5.2987449999999997E-3</v>
      </c>
      <c r="K36" s="60">
        <v>-1.8708274E-2</v>
      </c>
      <c r="L36" s="60">
        <v>2.5999999999999999E-2</v>
      </c>
      <c r="M36" s="60">
        <v>4.8014039000000001E-2</v>
      </c>
    </row>
    <row r="37" spans="1:13">
      <c r="A37" s="60">
        <v>75</v>
      </c>
      <c r="B37" s="60">
        <v>3.3680310999999998E-2</v>
      </c>
      <c r="C37" s="60">
        <v>9.0192299999999996E-3</v>
      </c>
      <c r="D37" s="88">
        <v>44228</v>
      </c>
      <c r="E37" s="60">
        <v>-1.5641850999999998E-2</v>
      </c>
      <c r="G37" s="60" t="s">
        <v>1780</v>
      </c>
      <c r="H37" s="60">
        <v>2021</v>
      </c>
      <c r="I37" s="60">
        <v>3.3680310999999998E-2</v>
      </c>
      <c r="J37" s="60">
        <v>9.0192299999999996E-3</v>
      </c>
      <c r="K37" s="60">
        <v>-1.5641850999999998E-2</v>
      </c>
      <c r="L37" s="60">
        <v>2.5999999999999999E-2</v>
      </c>
      <c r="M37" s="60">
        <v>4.9322161999999996E-2</v>
      </c>
    </row>
    <row r="38" spans="1:13">
      <c r="A38" s="60">
        <v>76</v>
      </c>
      <c r="B38" s="60">
        <v>3.9447373000000001E-2</v>
      </c>
      <c r="C38" s="60">
        <v>1.4132788E-2</v>
      </c>
      <c r="D38" s="88">
        <v>44378</v>
      </c>
      <c r="E38" s="60">
        <v>-1.1181797E-2</v>
      </c>
      <c r="G38" s="60" t="s">
        <v>1780</v>
      </c>
      <c r="H38" s="60">
        <v>2021</v>
      </c>
      <c r="I38" s="60">
        <v>3.9447373000000001E-2</v>
      </c>
      <c r="J38" s="60">
        <v>1.4132788E-2</v>
      </c>
      <c r="K38" s="60">
        <v>-1.1181797E-2</v>
      </c>
      <c r="L38" s="60">
        <v>2.5999999999999999E-2</v>
      </c>
      <c r="M38" s="60">
        <v>5.0629170000000001E-2</v>
      </c>
    </row>
    <row r="39" spans="1:13">
      <c r="A39" s="60">
        <v>77</v>
      </c>
      <c r="B39" s="60">
        <v>4.0353625999999997E-2</v>
      </c>
      <c r="C39" s="60">
        <v>1.3249031E-2</v>
      </c>
      <c r="D39" s="88">
        <v>44682</v>
      </c>
      <c r="E39" s="60">
        <v>-1.3855563E-2</v>
      </c>
      <c r="G39" s="60" t="s">
        <v>1781</v>
      </c>
      <c r="H39" s="60">
        <v>2022</v>
      </c>
      <c r="I39" s="60">
        <v>4.0353625999999997E-2</v>
      </c>
      <c r="J39" s="60">
        <v>1.3249031E-2</v>
      </c>
      <c r="K39" s="60">
        <v>-1.3855563E-2</v>
      </c>
      <c r="L39" s="60">
        <v>2.5999999999999999E-2</v>
      </c>
      <c r="M39" s="60">
        <v>5.4209188999999998E-2</v>
      </c>
    </row>
    <row r="40" spans="1:13">
      <c r="A40" s="60">
        <v>78</v>
      </c>
      <c r="B40" s="60">
        <v>6.2098305999999999E-2</v>
      </c>
      <c r="C40" s="60">
        <v>3.5752685999999999E-2</v>
      </c>
      <c r="D40" s="88">
        <v>44958</v>
      </c>
      <c r="E40" s="60">
        <v>9.4070649999999992E-3</v>
      </c>
      <c r="G40" s="60" t="s">
        <v>1782</v>
      </c>
      <c r="H40" s="60">
        <v>2023</v>
      </c>
      <c r="I40" s="60">
        <v>6.2098305999999999E-2</v>
      </c>
      <c r="J40" s="60">
        <v>3.5752685999999999E-2</v>
      </c>
      <c r="K40" s="60">
        <v>9.4070649999999992E-3</v>
      </c>
      <c r="L40" s="60">
        <v>2.5999999999999999E-2</v>
      </c>
      <c r="M40" s="60">
        <v>5.2691241E-2</v>
      </c>
    </row>
    <row r="41" spans="1:13">
      <c r="A41" s="60">
        <v>79</v>
      </c>
      <c r="B41" s="60">
        <v>6.9567902000000001E-2</v>
      </c>
      <c r="C41" s="60">
        <v>4.4772260000000001E-2</v>
      </c>
      <c r="D41" s="88">
        <v>45047</v>
      </c>
      <c r="E41" s="60">
        <v>1.9976618000000002E-2</v>
      </c>
      <c r="G41" s="60" t="s">
        <v>1782</v>
      </c>
      <c r="H41" s="60">
        <v>2023</v>
      </c>
      <c r="I41" s="60">
        <v>6.9567902000000001E-2</v>
      </c>
      <c r="J41" s="60">
        <v>4.4772260000000001E-2</v>
      </c>
      <c r="K41" s="60">
        <v>1.9976618000000002E-2</v>
      </c>
      <c r="L41" s="60">
        <v>2.5999999999999999E-2</v>
      </c>
      <c r="M41" s="60">
        <v>4.9591283999999999E-2</v>
      </c>
    </row>
    <row r="42" spans="1:13">
      <c r="A42" s="60">
        <v>80</v>
      </c>
      <c r="B42" s="60">
        <v>7.9157485E-2</v>
      </c>
      <c r="C42" s="60">
        <v>5.3682463999999999E-2</v>
      </c>
      <c r="D42" s="88">
        <v>45323</v>
      </c>
      <c r="E42" s="60">
        <v>2.8207442999999999E-2</v>
      </c>
      <c r="G42" s="60" t="s">
        <v>1783</v>
      </c>
      <c r="H42" s="60">
        <v>2024</v>
      </c>
      <c r="I42" s="60">
        <v>7.9157485E-2</v>
      </c>
      <c r="J42" s="60">
        <v>5.3682463999999999E-2</v>
      </c>
      <c r="K42" s="60">
        <v>2.8207442999999999E-2</v>
      </c>
      <c r="L42" s="60">
        <v>2.5999999999999999E-2</v>
      </c>
      <c r="M42" s="60">
        <v>5.0950042000000001E-2</v>
      </c>
    </row>
    <row r="43" spans="1:13">
      <c r="A43" s="60">
        <v>81</v>
      </c>
      <c r="B43" s="60">
        <v>8.4072817999999994E-2</v>
      </c>
      <c r="C43" s="60">
        <v>5.8386690999999998E-2</v>
      </c>
      <c r="D43" s="88">
        <v>45444</v>
      </c>
      <c r="E43" s="60">
        <v>3.2700564000000001E-2</v>
      </c>
      <c r="G43" s="60" t="s">
        <v>1783</v>
      </c>
      <c r="H43" s="60">
        <v>2024</v>
      </c>
      <c r="I43" s="60">
        <v>8.4072817999999994E-2</v>
      </c>
      <c r="J43" s="60">
        <v>5.8386690999999998E-2</v>
      </c>
      <c r="K43" s="60">
        <v>3.2700564000000001E-2</v>
      </c>
      <c r="L43" s="60">
        <v>2.5999999999999999E-2</v>
      </c>
      <c r="M43" s="60">
        <v>5.1372253999999992E-2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C8EA-751F-42E9-BB08-6452C025F4C3}">
  <sheetPr>
    <tabColor theme="2"/>
  </sheetPr>
  <dimension ref="A2:L42"/>
  <sheetViews>
    <sheetView topLeftCell="A13" zoomScale="70" zoomScaleNormal="70" workbookViewId="0">
      <selection activeCell="B5" sqref="B5:S71"/>
    </sheetView>
  </sheetViews>
  <sheetFormatPr defaultColWidth="9.15234375" defaultRowHeight="12.45"/>
  <cols>
    <col min="1" max="12" width="9.15234375" style="60"/>
    <col min="13" max="30" width="0" style="60" hidden="1" customWidth="1"/>
    <col min="31" max="39" width="9.15234375" style="60"/>
    <col min="40" max="49" width="0" style="60" hidden="1" customWidth="1"/>
    <col min="50" max="16384" width="9.15234375" style="60"/>
  </cols>
  <sheetData>
    <row r="2" spans="1:12">
      <c r="A2" s="60" t="s">
        <v>55</v>
      </c>
      <c r="B2" s="89" t="s">
        <v>910</v>
      </c>
      <c r="C2" s="89" t="s">
        <v>910</v>
      </c>
      <c r="D2" s="89" t="s">
        <v>910</v>
      </c>
      <c r="E2" s="24" t="s">
        <v>911</v>
      </c>
      <c r="F2" s="24" t="s">
        <v>911</v>
      </c>
      <c r="G2" s="24" t="s">
        <v>911</v>
      </c>
      <c r="H2" s="90" t="s">
        <v>912</v>
      </c>
      <c r="I2" s="90" t="s">
        <v>912</v>
      </c>
      <c r="J2" s="90" t="s">
        <v>912</v>
      </c>
      <c r="L2" s="91"/>
    </row>
    <row r="3" spans="1:12">
      <c r="B3" s="89" t="s">
        <v>913</v>
      </c>
      <c r="C3" s="89" t="s">
        <v>914</v>
      </c>
      <c r="D3" s="89" t="s">
        <v>915</v>
      </c>
      <c r="E3" s="24" t="s">
        <v>913</v>
      </c>
      <c r="F3" s="24" t="s">
        <v>914</v>
      </c>
      <c r="G3" s="24" t="s">
        <v>915</v>
      </c>
      <c r="H3" s="90" t="s">
        <v>913</v>
      </c>
      <c r="I3" s="90" t="s">
        <v>914</v>
      </c>
      <c r="J3" s="90" t="s">
        <v>915</v>
      </c>
      <c r="L3" s="91"/>
    </row>
    <row r="4" spans="1:12">
      <c r="A4" s="60">
        <v>2008</v>
      </c>
      <c r="B4" s="89">
        <v>-11.920383731610542</v>
      </c>
      <c r="C4" s="89">
        <v>6.5643279284740101</v>
      </c>
      <c r="D4" s="89">
        <v>-10.104187090808441</v>
      </c>
      <c r="E4" s="24">
        <v>0.73057142238619954</v>
      </c>
      <c r="F4" s="24">
        <v>19.357496961506225</v>
      </c>
      <c r="G4" s="24">
        <v>-18.967113137117249</v>
      </c>
      <c r="H4" s="90">
        <v>8.3921466146695067</v>
      </c>
      <c r="I4" s="90">
        <v>24.007765555077917</v>
      </c>
      <c r="J4" s="90">
        <v>-8.8587664797696632</v>
      </c>
    </row>
    <row r="5" spans="1:12">
      <c r="A5" s="60">
        <v>2009</v>
      </c>
      <c r="B5" s="89">
        <v>-6.2660969937195707</v>
      </c>
      <c r="C5" s="89">
        <v>3.3674645029049253</v>
      </c>
      <c r="D5" s="89">
        <v>-9.6335614966244965</v>
      </c>
      <c r="E5" s="24">
        <v>2.6866029574125356</v>
      </c>
      <c r="F5" s="24">
        <v>21.577643956670471</v>
      </c>
      <c r="G5" s="24">
        <v>-19.376996570197825</v>
      </c>
      <c r="H5" s="90">
        <v>4.2420584016578893</v>
      </c>
      <c r="I5" s="90">
        <v>12.536085319722719</v>
      </c>
      <c r="J5" s="90">
        <v>-8.2940269180648318</v>
      </c>
    </row>
    <row r="6" spans="1:12">
      <c r="A6" s="60">
        <v>2010</v>
      </c>
      <c r="B6" s="89">
        <v>-6.3756351577419155</v>
      </c>
      <c r="C6" s="89">
        <v>3.8471521570761724</v>
      </c>
      <c r="D6" s="89">
        <v>-10.222787314818088</v>
      </c>
      <c r="E6" s="24">
        <v>2.4060144587032881</v>
      </c>
      <c r="F6" s="24">
        <v>21.623852842381268</v>
      </c>
      <c r="G6" s="24">
        <v>-19.994343460007588</v>
      </c>
      <c r="H6" s="90">
        <v>8.0051445401155998</v>
      </c>
      <c r="I6" s="90">
        <v>17.776700685305098</v>
      </c>
      <c r="J6" s="90">
        <v>-9.7715561451894981</v>
      </c>
    </row>
    <row r="7" spans="1:12">
      <c r="A7" s="60">
        <v>2011</v>
      </c>
      <c r="B7" s="89">
        <v>-7.0617787920932109</v>
      </c>
      <c r="C7" s="89">
        <v>3.3518686759205356</v>
      </c>
      <c r="D7" s="89">
        <v>-10.41797481694015</v>
      </c>
      <c r="E7" s="24">
        <v>1.7252563730970425</v>
      </c>
      <c r="F7" s="24">
        <v>22.174170111090273</v>
      </c>
      <c r="G7" s="24">
        <v>-21.083532042273244</v>
      </c>
      <c r="H7" s="90">
        <v>8.1152000363724639</v>
      </c>
      <c r="I7" s="90">
        <v>18.757799173663088</v>
      </c>
      <c r="J7" s="90">
        <v>-10.665557225333098</v>
      </c>
    </row>
    <row r="8" spans="1:12">
      <c r="A8" s="60">
        <v>2012</v>
      </c>
      <c r="B8" s="89">
        <v>-6.8256457712691816</v>
      </c>
      <c r="C8" s="89">
        <v>3.4236477738643813</v>
      </c>
      <c r="D8" s="89">
        <v>-10.249293545133563</v>
      </c>
      <c r="E8" s="24">
        <v>1.5872336745432494</v>
      </c>
      <c r="F8" s="24">
        <v>22.980394782743236</v>
      </c>
      <c r="G8" s="24">
        <v>-21.393161108199987</v>
      </c>
      <c r="H8" s="90">
        <v>8.4128794458124307</v>
      </c>
      <c r="I8" s="90">
        <v>19.556747008878855</v>
      </c>
      <c r="J8" s="90">
        <v>-11.143867563066422</v>
      </c>
    </row>
    <row r="9" spans="1:12">
      <c r="A9" s="60">
        <v>2013</v>
      </c>
      <c r="B9" s="89">
        <v>-6.5501340482573722</v>
      </c>
      <c r="C9" s="89">
        <v>3.3775211383790471</v>
      </c>
      <c r="D9" s="89">
        <v>-9.9276551866364198</v>
      </c>
      <c r="E9" s="24">
        <v>1.8152130336151786</v>
      </c>
      <c r="F9" s="24">
        <v>23.132538667766546</v>
      </c>
      <c r="G9" s="24">
        <v>-21.31732563415137</v>
      </c>
      <c r="H9" s="90">
        <v>8.2991132192204589</v>
      </c>
      <c r="I9" s="90">
        <v>19.677789234893794</v>
      </c>
      <c r="J9" s="90">
        <v>-11.378676015673333</v>
      </c>
    </row>
    <row r="10" spans="1:12">
      <c r="A10" s="60">
        <v>2014</v>
      </c>
      <c r="B10" s="89">
        <v>-6.376320002433709</v>
      </c>
      <c r="C10" s="89">
        <v>3.4330520623790273</v>
      </c>
      <c r="D10" s="89">
        <v>-9.809372064812738</v>
      </c>
      <c r="E10" s="24">
        <v>1.7363805409680844</v>
      </c>
      <c r="F10" s="24">
        <v>23.087626486369324</v>
      </c>
      <c r="G10" s="24">
        <v>-21.351245945401239</v>
      </c>
      <c r="H10" s="90">
        <v>8.0969529191209748</v>
      </c>
      <c r="I10" s="90">
        <v>19.635780099097627</v>
      </c>
      <c r="J10" s="90">
        <v>-11.538827179976652</v>
      </c>
    </row>
    <row r="11" spans="1:12">
      <c r="A11" s="60">
        <v>2015</v>
      </c>
      <c r="B11" s="89">
        <v>-6.203867742657005</v>
      </c>
      <c r="C11" s="89">
        <v>3.62830758743605</v>
      </c>
      <c r="D11" s="89">
        <v>-9.8321753300930546</v>
      </c>
      <c r="E11" s="24">
        <v>3.352735716086245</v>
      </c>
      <c r="F11" s="24">
        <v>24.977049878755818</v>
      </c>
      <c r="G11" s="24">
        <v>-21.624314162669574</v>
      </c>
      <c r="H11" s="90">
        <v>9.5484319914223743</v>
      </c>
      <c r="I11" s="90">
        <v>21.333153449334844</v>
      </c>
      <c r="J11" s="90">
        <v>-11.784721457912468</v>
      </c>
    </row>
    <row r="12" spans="1:12">
      <c r="A12" s="60">
        <v>2016</v>
      </c>
      <c r="B12" s="89">
        <v>-5.9096422755613096</v>
      </c>
      <c r="C12" s="89">
        <v>3.6025838202820895</v>
      </c>
      <c r="D12" s="89">
        <v>-9.5122458152468052</v>
      </c>
      <c r="E12" s="24">
        <v>3.7007062570061393</v>
      </c>
      <c r="F12" s="24">
        <v>24.682804851130992</v>
      </c>
      <c r="G12" s="24">
        <v>-20.982098594124849</v>
      </c>
      <c r="H12" s="90">
        <v>9.6285902953453917</v>
      </c>
      <c r="I12" s="90">
        <v>21.091479495567143</v>
      </c>
      <c r="J12" s="90">
        <v>-11.462889200221751</v>
      </c>
    </row>
    <row r="13" spans="1:12">
      <c r="A13" s="60">
        <v>2017</v>
      </c>
      <c r="B13" s="89">
        <v>-6.0657933864865345</v>
      </c>
      <c r="C13" s="89">
        <v>3.5333305643211363</v>
      </c>
      <c r="D13" s="89">
        <v>-9.5991275008233075</v>
      </c>
      <c r="E13" s="24">
        <v>3.6083210946544222</v>
      </c>
      <c r="F13" s="24">
        <v>24.031888843803689</v>
      </c>
      <c r="G13" s="24">
        <v>-20.423567749149267</v>
      </c>
      <c r="H13" s="90">
        <v>9.7060977553606111</v>
      </c>
      <c r="I13" s="90">
        <v>20.527508657008969</v>
      </c>
      <c r="J13" s="90">
        <v>-10.8213399013356</v>
      </c>
    </row>
    <row r="14" spans="1:12">
      <c r="A14" s="60">
        <v>2018</v>
      </c>
      <c r="B14" s="89">
        <v>-5.649163066998022</v>
      </c>
      <c r="C14" s="89">
        <v>3.5034774154109556</v>
      </c>
      <c r="D14" s="89">
        <v>-9.1526404824089767</v>
      </c>
      <c r="E14" s="24">
        <v>4.0217418665091085</v>
      </c>
      <c r="F14" s="24">
        <v>23.662220954939865</v>
      </c>
      <c r="G14" s="24">
        <v>-19.640479088430755</v>
      </c>
      <c r="H14" s="90">
        <v>9.6716740148929716</v>
      </c>
      <c r="I14" s="90">
        <v>20.158535737594573</v>
      </c>
      <c r="J14" s="90">
        <v>-10.486861722701599</v>
      </c>
    </row>
    <row r="15" spans="1:12">
      <c r="A15" s="60">
        <v>2019</v>
      </c>
      <c r="B15" s="89">
        <v>-5.3828382549794238</v>
      </c>
      <c r="C15" s="89">
        <v>3.4880654337023058</v>
      </c>
      <c r="D15" s="89">
        <v>-8.8709036886817305</v>
      </c>
      <c r="E15" s="24">
        <v>4.8144623326301934</v>
      </c>
      <c r="F15" s="24">
        <v>23.726329631155664</v>
      </c>
      <c r="G15" s="24">
        <v>-18.911867298525475</v>
      </c>
      <c r="H15" s="90">
        <v>10.199634894531046</v>
      </c>
      <c r="I15" s="90">
        <v>20.239818746530823</v>
      </c>
      <c r="J15" s="90">
        <v>-10.040183851999776</v>
      </c>
    </row>
    <row r="16" spans="1:12">
      <c r="A16" s="60">
        <v>2020</v>
      </c>
      <c r="B16" s="89">
        <v>-4.5743097423647745</v>
      </c>
      <c r="C16" s="89">
        <v>3.3673055152392681</v>
      </c>
      <c r="D16" s="89">
        <v>-7.9416152576040426</v>
      </c>
      <c r="E16" s="24">
        <v>6.0221115018168954</v>
      </c>
      <c r="F16" s="24">
        <v>23.572101911940273</v>
      </c>
      <c r="G16" s="24">
        <v>-17.549990410123378</v>
      </c>
      <c r="H16" s="90">
        <v>10.589509241062247</v>
      </c>
      <c r="I16" s="90">
        <v>20.196065243399126</v>
      </c>
      <c r="J16" s="90">
        <v>-9.6065560023368786</v>
      </c>
    </row>
    <row r="17" spans="1:10">
      <c r="A17" s="60">
        <v>2021</v>
      </c>
      <c r="B17" s="89">
        <v>-4.8087403931618669</v>
      </c>
      <c r="C17" s="89">
        <v>2.9877853707969511</v>
      </c>
      <c r="D17" s="89">
        <v>-7.7965257639588188</v>
      </c>
      <c r="E17" s="24">
        <v>3.7321846371230238</v>
      </c>
      <c r="F17" s="24">
        <v>20.997311675114442</v>
      </c>
      <c r="G17" s="24">
        <v>-17.265127037991416</v>
      </c>
      <c r="H17" s="90">
        <v>8.5409284400256862</v>
      </c>
      <c r="I17" s="90">
        <v>18.009529714058285</v>
      </c>
      <c r="J17" s="90">
        <v>-9.4686012740325989</v>
      </c>
    </row>
    <row r="18" spans="1:10">
      <c r="A18" s="60">
        <v>2022</v>
      </c>
      <c r="B18" s="89">
        <v>-4.80901933237599</v>
      </c>
      <c r="C18" s="89">
        <v>2.8838682394085744</v>
      </c>
      <c r="D18" s="89">
        <v>-7.6928827072331343</v>
      </c>
      <c r="E18" s="24">
        <v>4.613677594394999</v>
      </c>
      <c r="F18" s="24">
        <v>21.129098060276334</v>
      </c>
      <c r="G18" s="24">
        <v>-16.515395332365614</v>
      </c>
      <c r="H18" s="90">
        <v>9.422696926770989</v>
      </c>
      <c r="I18" s="90">
        <v>18.24522982086776</v>
      </c>
      <c r="J18" s="90">
        <v>-8.8225126251324788</v>
      </c>
    </row>
    <row r="19" spans="1:10">
      <c r="A19" s="60">
        <v>2023</v>
      </c>
      <c r="B19" s="89">
        <v>-4.7398857596901793</v>
      </c>
      <c r="C19" s="89">
        <v>2.9529348435880967</v>
      </c>
      <c r="D19" s="89">
        <v>-7.6928206032782764</v>
      </c>
      <c r="E19" s="24">
        <v>4.4650593843626494</v>
      </c>
      <c r="F19" s="24">
        <v>21.214556418099846</v>
      </c>
      <c r="G19" s="24">
        <v>-16.7494970337372</v>
      </c>
      <c r="H19" s="90">
        <v>9.2049451440528305</v>
      </c>
      <c r="I19" s="90">
        <v>18.26162157451175</v>
      </c>
      <c r="J19" s="90">
        <v>-9.0566764304589213</v>
      </c>
    </row>
    <row r="20" spans="1:10">
      <c r="A20" s="60">
        <v>2024</v>
      </c>
      <c r="B20" s="89">
        <v>-4.4262619864623849</v>
      </c>
      <c r="C20" s="89">
        <v>3.018195658719486</v>
      </c>
      <c r="D20" s="89">
        <v>-7.4444576451818705</v>
      </c>
      <c r="E20" s="24">
        <v>4.8117086544063241</v>
      </c>
      <c r="F20" s="24">
        <v>21.096904499396988</v>
      </c>
      <c r="G20" s="24">
        <v>-16.28519584499066</v>
      </c>
      <c r="H20" s="90">
        <v>9.2379706408687099</v>
      </c>
      <c r="I20" s="90">
        <v>18.0787088406775</v>
      </c>
      <c r="J20" s="90">
        <v>-8.8407381998087917</v>
      </c>
    </row>
    <row r="25" spans="1:10">
      <c r="A25" s="60" t="s">
        <v>55</v>
      </c>
      <c r="B25" s="60" t="s">
        <v>916</v>
      </c>
      <c r="C25" s="60" t="s">
        <v>917</v>
      </c>
      <c r="D25" s="60" t="s">
        <v>918</v>
      </c>
      <c r="E25" s="60" t="s">
        <v>919</v>
      </c>
      <c r="F25" s="60" t="s">
        <v>920</v>
      </c>
      <c r="G25" s="60" t="s">
        <v>921</v>
      </c>
      <c r="I25" s="60" t="s">
        <v>907</v>
      </c>
    </row>
    <row r="26" spans="1:10">
      <c r="A26" s="60">
        <v>2008</v>
      </c>
      <c r="B26" s="60">
        <v>7.3229691270114179</v>
      </c>
      <c r="C26" s="60">
        <v>5.8447097315151249</v>
      </c>
      <c r="D26" s="60">
        <v>22.13278932182056</v>
      </c>
      <c r="E26" s="60">
        <v>22.157158041880191</v>
      </c>
      <c r="F26" s="60">
        <v>-2.43687200596256E-2</v>
      </c>
      <c r="G26" s="60">
        <v>-22.157158041880191</v>
      </c>
      <c r="I26" s="60">
        <v>2008</v>
      </c>
    </row>
    <row r="27" spans="1:10">
      <c r="A27" s="60">
        <v>2009</v>
      </c>
      <c r="B27" s="60">
        <v>-8.0564509509357105E-2</v>
      </c>
      <c r="C27" s="60">
        <v>-0.69183190843887865</v>
      </c>
      <c r="D27" s="60">
        <v>23.501032221136271</v>
      </c>
      <c r="E27" s="60">
        <v>25.222350302483211</v>
      </c>
      <c r="F27" s="60">
        <v>-1.721318081346944</v>
      </c>
      <c r="G27" s="60">
        <v>-25.222350302483211</v>
      </c>
      <c r="I27" s="60">
        <v>2009</v>
      </c>
    </row>
    <row r="28" spans="1:10">
      <c r="A28" s="60">
        <v>2010</v>
      </c>
      <c r="B28" s="60">
        <v>6.2866262530293957</v>
      </c>
      <c r="C28" s="60">
        <v>3.3303683993139508</v>
      </c>
      <c r="D28" s="60">
        <v>24.30871728722688</v>
      </c>
      <c r="E28" s="60">
        <v>24.664495158734638</v>
      </c>
      <c r="F28" s="60">
        <v>-0.35577787150776019</v>
      </c>
      <c r="G28" s="60">
        <v>-24.664495158734638</v>
      </c>
      <c r="I28" s="60" t="s">
        <v>1769</v>
      </c>
    </row>
    <row r="29" spans="1:10">
      <c r="A29" s="60">
        <v>2011</v>
      </c>
      <c r="B29" s="60">
        <v>8.3038629067061596</v>
      </c>
      <c r="C29" s="60">
        <v>5.4160813762497684</v>
      </c>
      <c r="D29" s="60">
        <v>26.550891862192611</v>
      </c>
      <c r="E29" s="60">
        <v>26.64728300261589</v>
      </c>
      <c r="F29" s="60">
        <v>-9.6391140423284505E-2</v>
      </c>
      <c r="G29" s="60">
        <v>-26.64728300261589</v>
      </c>
      <c r="I29" s="60" t="s">
        <v>1770</v>
      </c>
    </row>
    <row r="30" spans="1:10">
      <c r="A30" s="60">
        <v>2012</v>
      </c>
      <c r="B30" s="60">
        <v>3.1513538779828751</v>
      </c>
      <c r="C30" s="60">
        <v>2.6206944752264478</v>
      </c>
      <c r="D30" s="60">
        <v>27.397096966768888</v>
      </c>
      <c r="E30" s="60">
        <v>27.693830817196051</v>
      </c>
      <c r="F30" s="60">
        <v>-0.29673385042715711</v>
      </c>
      <c r="G30" s="60">
        <v>-27.693830817196051</v>
      </c>
      <c r="I30" s="60" t="s">
        <v>1771</v>
      </c>
    </row>
    <row r="31" spans="1:10">
      <c r="A31" s="60">
        <v>2013</v>
      </c>
      <c r="B31" s="60">
        <v>2.6149918227701021</v>
      </c>
      <c r="C31" s="60">
        <v>2.6253793251691708</v>
      </c>
      <c r="D31" s="60">
        <v>27.28085520316057</v>
      </c>
      <c r="E31" s="60">
        <v>28.103518251185811</v>
      </c>
      <c r="F31" s="60">
        <v>-0.82266304802524226</v>
      </c>
      <c r="G31" s="60">
        <v>-28.103518251185811</v>
      </c>
      <c r="I31" s="60" t="s">
        <v>1772</v>
      </c>
    </row>
    <row r="32" spans="1:10">
      <c r="A32" s="60">
        <v>2014</v>
      </c>
      <c r="B32" s="60">
        <v>0.9056630850791838</v>
      </c>
      <c r="C32" s="60">
        <v>1.9947257511119301</v>
      </c>
      <c r="D32" s="60">
        <v>27.74005012789495</v>
      </c>
      <c r="E32" s="60">
        <v>28.411766629705859</v>
      </c>
      <c r="F32" s="60">
        <v>-0.67171650181090825</v>
      </c>
      <c r="G32" s="60">
        <v>-28.411766629705859</v>
      </c>
      <c r="I32" s="60" t="s">
        <v>1773</v>
      </c>
    </row>
    <row r="33" spans="1:9">
      <c r="A33" s="60">
        <v>2015</v>
      </c>
      <c r="B33" s="60">
        <v>8.2970851891463193E-2</v>
      </c>
      <c r="C33" s="60">
        <v>1.4424446099938379</v>
      </c>
      <c r="D33" s="60">
        <v>28.511661148804212</v>
      </c>
      <c r="E33" s="60">
        <v>31.011612756444968</v>
      </c>
      <c r="F33" s="60">
        <v>-2.499951607640762</v>
      </c>
      <c r="G33" s="60">
        <v>-31.011612756444968</v>
      </c>
      <c r="I33" s="60" t="s">
        <v>1774</v>
      </c>
    </row>
    <row r="34" spans="1:9">
      <c r="A34" s="60">
        <v>2016</v>
      </c>
      <c r="B34" s="60">
        <v>1.1709602146206119</v>
      </c>
      <c r="C34" s="60">
        <v>1.9962392616139999</v>
      </c>
      <c r="D34" s="60">
        <v>28.36564260527604</v>
      </c>
      <c r="E34" s="60">
        <v>31.692043286455888</v>
      </c>
      <c r="F34" s="60">
        <v>-3.326400681179841</v>
      </c>
      <c r="G34" s="60">
        <v>-31.692043286455888</v>
      </c>
      <c r="I34" s="60" t="s">
        <v>1775</v>
      </c>
    </row>
    <row r="35" spans="1:9">
      <c r="A35" s="60">
        <v>2017</v>
      </c>
      <c r="B35" s="60">
        <v>3.93277865832294</v>
      </c>
      <c r="C35" s="60">
        <v>1.579054990539378</v>
      </c>
      <c r="D35" s="60">
        <v>28.675332510245639</v>
      </c>
      <c r="E35" s="60">
        <v>32.014026891572577</v>
      </c>
      <c r="F35" s="60">
        <v>-3.338694381326941</v>
      </c>
      <c r="G35" s="60">
        <v>-32.014026891572577</v>
      </c>
      <c r="I35" s="60" t="s">
        <v>1776</v>
      </c>
    </row>
    <row r="36" spans="1:9">
      <c r="A36" s="60">
        <v>2018</v>
      </c>
      <c r="B36" s="60">
        <v>3.4804307007069299</v>
      </c>
      <c r="C36" s="60">
        <v>2.091663164065134</v>
      </c>
      <c r="D36" s="60">
        <v>28.44043099406554</v>
      </c>
      <c r="E36" s="60">
        <v>32.642220597177769</v>
      </c>
      <c r="F36" s="60">
        <v>-4.2017896031122302</v>
      </c>
      <c r="G36" s="60">
        <v>-32.642220597177769</v>
      </c>
      <c r="I36" s="60" t="s">
        <v>1777</v>
      </c>
    </row>
    <row r="37" spans="1:9">
      <c r="A37" s="60">
        <v>2019</v>
      </c>
      <c r="B37" s="60">
        <v>1.6685772229048681</v>
      </c>
      <c r="C37" s="60">
        <v>2.905068132685515</v>
      </c>
      <c r="D37" s="60">
        <v>27.60451309473472</v>
      </c>
      <c r="E37" s="60">
        <v>33.609327989506447</v>
      </c>
      <c r="F37" s="60">
        <v>-6.0048148947717293</v>
      </c>
      <c r="G37" s="60">
        <v>-33.609327989506447</v>
      </c>
      <c r="I37" s="60" t="s">
        <v>1778</v>
      </c>
    </row>
    <row r="38" spans="1:9">
      <c r="A38" s="60">
        <v>2020</v>
      </c>
      <c r="B38" s="60">
        <v>1.164694776218886</v>
      </c>
      <c r="C38" s="60">
        <v>2.4901245213502969</v>
      </c>
      <c r="D38" s="60">
        <v>25.275125998697622</v>
      </c>
      <c r="E38" s="60">
        <v>34.838308081910498</v>
      </c>
      <c r="F38" s="60">
        <v>-9.5631820832128795</v>
      </c>
      <c r="G38" s="60">
        <v>-34.838308081910498</v>
      </c>
      <c r="I38" s="60" t="s">
        <v>1779</v>
      </c>
    </row>
    <row r="39" spans="1:9">
      <c r="A39" s="60">
        <v>2021</v>
      </c>
      <c r="B39" s="60">
        <v>3.6850608374769682</v>
      </c>
      <c r="C39" s="60">
        <v>0.91835300365737138</v>
      </c>
      <c r="D39" s="60">
        <v>26.009204194629032</v>
      </c>
      <c r="E39" s="60">
        <v>31.910854658349511</v>
      </c>
      <c r="F39" s="60">
        <v>-5.9016504637204861</v>
      </c>
      <c r="G39" s="60">
        <v>-31.910854658349511</v>
      </c>
      <c r="I39" s="60" t="s">
        <v>1780</v>
      </c>
    </row>
    <row r="40" spans="1:9">
      <c r="A40" s="60">
        <v>2022</v>
      </c>
      <c r="B40" s="60">
        <v>1.9671474388595469</v>
      </c>
      <c r="C40" s="60">
        <v>1.976477247830037</v>
      </c>
      <c r="D40" s="60">
        <v>25.32252553227152</v>
      </c>
      <c r="E40" s="60">
        <v>32.641489403134862</v>
      </c>
      <c r="F40" s="60">
        <v>-7.3189638708633478</v>
      </c>
      <c r="G40" s="60">
        <v>-32.641489403134862</v>
      </c>
      <c r="I40" s="60" t="s">
        <v>1781</v>
      </c>
    </row>
    <row r="41" spans="1:9">
      <c r="A41" s="60">
        <v>2023</v>
      </c>
      <c r="B41" s="60">
        <v>-0.42004502733929161</v>
      </c>
      <c r="C41" s="60">
        <v>0.2281240607766557</v>
      </c>
      <c r="D41" s="60">
        <v>26.025671982165719</v>
      </c>
      <c r="E41" s="60">
        <v>32.733664086142042</v>
      </c>
      <c r="F41" s="60">
        <v>-6.7079921039763128</v>
      </c>
      <c r="G41" s="60">
        <v>-32.733664086142042</v>
      </c>
      <c r="I41" s="60" t="s">
        <v>1782</v>
      </c>
    </row>
    <row r="42" spans="1:9">
      <c r="A42" s="60">
        <v>2024</v>
      </c>
      <c r="B42" s="60">
        <v>-0.73119950161464875</v>
      </c>
      <c r="C42" s="60">
        <v>0.21247207125585749</v>
      </c>
      <c r="D42" s="60">
        <v>25.604258534846039</v>
      </c>
      <c r="E42" s="60">
        <v>32.948129424566389</v>
      </c>
      <c r="F42" s="60">
        <v>-7.3438708897203471</v>
      </c>
      <c r="G42" s="60">
        <v>-32.948129424566389</v>
      </c>
      <c r="I42" s="60" t="s">
        <v>1783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3C6B-EFEA-4A33-8C50-52610EF69362}">
  <sheetPr>
    <tabColor theme="2"/>
  </sheetPr>
  <dimension ref="A1:F60"/>
  <sheetViews>
    <sheetView zoomScale="85" zoomScaleNormal="85" workbookViewId="0">
      <selection activeCell="B5" sqref="B5:S71"/>
    </sheetView>
  </sheetViews>
  <sheetFormatPr defaultRowHeight="14.6"/>
  <sheetData>
    <row r="1" spans="1:6">
      <c r="A1" t="s">
        <v>907</v>
      </c>
      <c r="B1" t="s">
        <v>922</v>
      </c>
      <c r="C1" t="s">
        <v>923</v>
      </c>
      <c r="D1" t="s">
        <v>924</v>
      </c>
      <c r="E1" t="s">
        <v>1784</v>
      </c>
      <c r="F1" t="s">
        <v>925</v>
      </c>
    </row>
    <row r="2" spans="1:6">
      <c r="B2" t="s">
        <v>926</v>
      </c>
      <c r="F2">
        <v>33.5</v>
      </c>
    </row>
    <row r="3" spans="1:6">
      <c r="B3" t="s">
        <v>927</v>
      </c>
      <c r="F3">
        <v>38.54</v>
      </c>
    </row>
    <row r="4" spans="1:6">
      <c r="B4" t="s">
        <v>928</v>
      </c>
      <c r="F4">
        <v>27.330000000000002</v>
      </c>
    </row>
    <row r="5" spans="1:6">
      <c r="B5" t="s">
        <v>929</v>
      </c>
      <c r="F5">
        <v>36.200000000000003</v>
      </c>
    </row>
    <row r="6" spans="1:6">
      <c r="B6" t="s">
        <v>930</v>
      </c>
      <c r="F6">
        <v>54.85</v>
      </c>
    </row>
    <row r="7" spans="1:6">
      <c r="B7" t="s">
        <v>931</v>
      </c>
      <c r="F7">
        <v>41.14</v>
      </c>
    </row>
    <row r="8" spans="1:6">
      <c r="A8" t="s">
        <v>1785</v>
      </c>
      <c r="B8" t="s">
        <v>932</v>
      </c>
      <c r="C8">
        <v>346.24249999999995</v>
      </c>
      <c r="D8">
        <v>292.54849999999999</v>
      </c>
      <c r="E8">
        <v>401.43300000000005</v>
      </c>
      <c r="F8">
        <v>9.83</v>
      </c>
    </row>
    <row r="9" spans="1:6">
      <c r="A9" t="s">
        <v>1786</v>
      </c>
      <c r="B9" t="s">
        <v>933</v>
      </c>
      <c r="C9">
        <v>407.91483333333338</v>
      </c>
      <c r="D9">
        <v>323.54366666666664</v>
      </c>
      <c r="E9">
        <v>496.18633333333349</v>
      </c>
      <c r="F9">
        <v>63.2</v>
      </c>
    </row>
    <row r="10" spans="1:6">
      <c r="A10" t="s">
        <v>1787</v>
      </c>
      <c r="B10" t="s">
        <v>934</v>
      </c>
      <c r="C10">
        <v>437.69862068965529</v>
      </c>
      <c r="D10">
        <v>331.28482758620692</v>
      </c>
      <c r="E10">
        <v>550.89931034482765</v>
      </c>
      <c r="F10">
        <v>86.45</v>
      </c>
    </row>
    <row r="11" spans="1:6">
      <c r="A11" t="s">
        <v>1788</v>
      </c>
      <c r="B11" t="s">
        <v>935</v>
      </c>
      <c r="C11">
        <v>355.43254237288141</v>
      </c>
      <c r="D11">
        <v>278.4127118644069</v>
      </c>
      <c r="E11">
        <v>437.01305084745775</v>
      </c>
      <c r="F11">
        <v>103.19000000000001</v>
      </c>
    </row>
    <row r="12" spans="1:6">
      <c r="A12" t="s">
        <v>1789</v>
      </c>
      <c r="B12" t="s">
        <v>936</v>
      </c>
      <c r="C12">
        <v>315.93846153846152</v>
      </c>
      <c r="D12">
        <v>249.81338461538454</v>
      </c>
      <c r="E12">
        <v>371.34292307692334</v>
      </c>
      <c r="F12">
        <v>127.49000000000001</v>
      </c>
    </row>
    <row r="13" spans="1:6">
      <c r="A13" t="s">
        <v>1790</v>
      </c>
      <c r="B13" t="s">
        <v>937</v>
      </c>
      <c r="C13">
        <v>294.43327868852458</v>
      </c>
      <c r="D13">
        <v>234.07639344262296</v>
      </c>
      <c r="E13">
        <v>343.358524590164</v>
      </c>
      <c r="F13">
        <v>201.35999999999999</v>
      </c>
    </row>
    <row r="14" spans="1:6">
      <c r="A14" t="s">
        <v>1791</v>
      </c>
      <c r="B14" t="s">
        <v>938</v>
      </c>
      <c r="C14">
        <v>256.47196428571425</v>
      </c>
      <c r="D14">
        <v>204.78785714285712</v>
      </c>
      <c r="E14">
        <v>322.87910714285698</v>
      </c>
      <c r="F14">
        <v>171.3</v>
      </c>
    </row>
    <row r="15" spans="1:6">
      <c r="A15" t="s">
        <v>1792</v>
      </c>
      <c r="B15" t="s">
        <v>939</v>
      </c>
      <c r="C15">
        <v>236.32017543859646</v>
      </c>
      <c r="D15">
        <v>193.79245614035094</v>
      </c>
      <c r="E15">
        <v>304.36140350877201</v>
      </c>
      <c r="F15">
        <v>125.87</v>
      </c>
    </row>
    <row r="16" spans="1:6">
      <c r="A16" t="s">
        <v>1793</v>
      </c>
      <c r="B16" t="s">
        <v>940</v>
      </c>
      <c r="C16">
        <v>248.92171875000008</v>
      </c>
      <c r="D16">
        <v>207.67593750000003</v>
      </c>
      <c r="E16">
        <v>304.31921874999995</v>
      </c>
      <c r="F16">
        <v>81.2</v>
      </c>
    </row>
    <row r="17" spans="1:6">
      <c r="A17" t="s">
        <v>1794</v>
      </c>
      <c r="B17" t="s">
        <v>941</v>
      </c>
      <c r="C17">
        <v>272.77786885245899</v>
      </c>
      <c r="D17">
        <v>237.16163934426237</v>
      </c>
      <c r="E17">
        <v>331.90262295081965</v>
      </c>
      <c r="F17">
        <v>121.35679</v>
      </c>
    </row>
    <row r="18" spans="1:6">
      <c r="A18" t="s">
        <v>1795</v>
      </c>
      <c r="B18" t="s">
        <v>942</v>
      </c>
      <c r="C18">
        <v>338.95172413793114</v>
      </c>
      <c r="D18">
        <v>286.22931034482752</v>
      </c>
      <c r="E18">
        <v>398.66344827586198</v>
      </c>
      <c r="F18">
        <v>209.16498000000001</v>
      </c>
    </row>
    <row r="19" spans="1:6">
      <c r="A19" t="s">
        <v>1796</v>
      </c>
      <c r="B19" t="s">
        <v>943</v>
      </c>
      <c r="C19">
        <v>257.61655737704916</v>
      </c>
      <c r="D19">
        <v>218.17032786885241</v>
      </c>
      <c r="E19">
        <v>332.67852459016393</v>
      </c>
      <c r="F19">
        <v>366.03014999999999</v>
      </c>
    </row>
    <row r="20" spans="1:6">
      <c r="A20" t="s">
        <v>1797</v>
      </c>
      <c r="B20" t="s">
        <v>944</v>
      </c>
      <c r="C20">
        <v>201.5432307692308</v>
      </c>
      <c r="D20">
        <v>165.54999999999998</v>
      </c>
      <c r="E20">
        <v>286.44600000000003</v>
      </c>
      <c r="F20">
        <v>219.21646999999999</v>
      </c>
    </row>
    <row r="21" spans="1:6">
      <c r="A21" t="s">
        <v>1798</v>
      </c>
      <c r="B21" t="s">
        <v>945</v>
      </c>
      <c r="C21">
        <v>180.74704918032788</v>
      </c>
      <c r="D21">
        <v>156.01573770491802</v>
      </c>
      <c r="E21">
        <v>249.94721311475405</v>
      </c>
      <c r="F21">
        <v>174.57129</v>
      </c>
    </row>
    <row r="22" spans="1:6">
      <c r="A22" t="s">
        <v>1799</v>
      </c>
      <c r="B22" t="s">
        <v>946</v>
      </c>
      <c r="C22">
        <v>112.40578947368422</v>
      </c>
      <c r="D22">
        <v>109.3124561403508</v>
      </c>
      <c r="E22">
        <v>181.66385964912271</v>
      </c>
      <c r="F22">
        <v>79.308999999999997</v>
      </c>
    </row>
    <row r="23" spans="1:6">
      <c r="A23" t="s">
        <v>1800</v>
      </c>
      <c r="B23" t="s">
        <v>947</v>
      </c>
      <c r="C23">
        <v>52.535645161290304</v>
      </c>
      <c r="D23">
        <v>57.124999999999993</v>
      </c>
      <c r="E23">
        <v>79.24306451612901</v>
      </c>
      <c r="F23">
        <v>133.60120000000001</v>
      </c>
    </row>
    <row r="24" spans="1:6">
      <c r="A24" t="s">
        <v>1801</v>
      </c>
      <c r="B24" t="s">
        <v>948</v>
      </c>
      <c r="C24">
        <v>35.627343750000009</v>
      </c>
      <c r="D24">
        <v>47.17</v>
      </c>
      <c r="E24">
        <v>25.81</v>
      </c>
      <c r="F24">
        <v>206.32979999999998</v>
      </c>
    </row>
    <row r="25" spans="1:6">
      <c r="A25" t="s">
        <v>1802</v>
      </c>
      <c r="B25" t="s">
        <v>949</v>
      </c>
      <c r="C25">
        <v>148.66245901639351</v>
      </c>
      <c r="D25">
        <v>106.75229508196718</v>
      </c>
      <c r="E25">
        <v>197.69409836065577</v>
      </c>
      <c r="F25">
        <v>297.64909999999998</v>
      </c>
    </row>
    <row r="26" spans="1:6">
      <c r="A26" t="s">
        <v>1803</v>
      </c>
      <c r="B26" t="s">
        <v>950</v>
      </c>
      <c r="C26">
        <v>141.11033898305084</v>
      </c>
      <c r="D26">
        <v>78.825932203389812</v>
      </c>
      <c r="E26">
        <v>185.74118644067795</v>
      </c>
      <c r="F26">
        <v>429.60636999999997</v>
      </c>
    </row>
    <row r="27" spans="1:6">
      <c r="A27" t="s">
        <v>1804</v>
      </c>
      <c r="B27" t="s">
        <v>951</v>
      </c>
      <c r="C27">
        <v>136.06295081967215</v>
      </c>
      <c r="D27">
        <v>88.325081967213094</v>
      </c>
      <c r="E27">
        <v>201.6832786885245</v>
      </c>
      <c r="F27">
        <v>266.21535</v>
      </c>
    </row>
    <row r="28" spans="1:6">
      <c r="A28" t="s">
        <v>1805</v>
      </c>
      <c r="B28" t="s">
        <v>952</v>
      </c>
      <c r="C28">
        <v>89.568437499999987</v>
      </c>
      <c r="D28">
        <v>67.342499999999987</v>
      </c>
      <c r="E28">
        <v>154.35265625000005</v>
      </c>
      <c r="F28">
        <v>406.39173</v>
      </c>
    </row>
    <row r="29" spans="1:6">
      <c r="A29" t="s">
        <v>1806</v>
      </c>
      <c r="B29" t="s">
        <v>953</v>
      </c>
      <c r="C29">
        <v>108.56316666666666</v>
      </c>
      <c r="D29">
        <v>94.799999999999983</v>
      </c>
      <c r="E29">
        <v>140.14383333333333</v>
      </c>
      <c r="F29">
        <v>160.57161000000002</v>
      </c>
    </row>
    <row r="30" spans="1:6">
      <c r="A30" t="s">
        <v>1807</v>
      </c>
      <c r="B30" t="s">
        <v>954</v>
      </c>
      <c r="C30">
        <v>173.68559322033897</v>
      </c>
      <c r="D30">
        <v>147.78474576271182</v>
      </c>
      <c r="E30">
        <v>225.495593220339</v>
      </c>
      <c r="F30">
        <v>11.31804</v>
      </c>
    </row>
    <row r="31" spans="1:6">
      <c r="A31" t="s">
        <v>1808</v>
      </c>
      <c r="B31" t="s">
        <v>955</v>
      </c>
      <c r="C31">
        <v>177.32016666666669</v>
      </c>
      <c r="D31">
        <v>153.13416666666663</v>
      </c>
      <c r="E31">
        <v>236.84383333333332</v>
      </c>
      <c r="F31">
        <v>94.769509999999997</v>
      </c>
    </row>
    <row r="32" spans="1:6">
      <c r="A32" t="s">
        <v>1809</v>
      </c>
      <c r="B32" t="s">
        <v>956</v>
      </c>
      <c r="C32">
        <v>137.55800000000002</v>
      </c>
      <c r="D32">
        <v>122.82692307692305</v>
      </c>
      <c r="E32">
        <v>204.42738461538465</v>
      </c>
      <c r="F32">
        <v>375.72140000000002</v>
      </c>
    </row>
    <row r="33" spans="1:6">
      <c r="A33" t="s">
        <v>1810</v>
      </c>
      <c r="B33" t="s">
        <v>957</v>
      </c>
      <c r="C33">
        <v>170.42516666666671</v>
      </c>
      <c r="D33">
        <v>151.50866666666664</v>
      </c>
      <c r="E33">
        <v>235.3128333333332</v>
      </c>
      <c r="F33">
        <v>56.268070000000002</v>
      </c>
    </row>
    <row r="34" spans="1:6">
      <c r="A34" t="s">
        <v>1811</v>
      </c>
      <c r="B34" t="s">
        <v>958</v>
      </c>
      <c r="C34">
        <v>212.53525423728809</v>
      </c>
      <c r="D34">
        <v>185.1101694915254</v>
      </c>
      <c r="E34">
        <v>293.81389830508476</v>
      </c>
      <c r="F34">
        <v>106.62240999999999</v>
      </c>
    </row>
    <row r="35" spans="1:6">
      <c r="A35" t="s">
        <v>1812</v>
      </c>
      <c r="B35" t="s">
        <v>959</v>
      </c>
      <c r="C35">
        <v>208.46549999999993</v>
      </c>
      <c r="D35">
        <v>171.84100000000004</v>
      </c>
      <c r="E35">
        <v>333.02849999999995</v>
      </c>
      <c r="F35">
        <v>-26.005419999999997</v>
      </c>
    </row>
    <row r="36" spans="1:6">
      <c r="A36" t="s">
        <v>1813</v>
      </c>
      <c r="B36" t="s">
        <v>960</v>
      </c>
      <c r="C36">
        <v>178.51828124999997</v>
      </c>
      <c r="D36">
        <v>133.46749999999997</v>
      </c>
      <c r="E36">
        <v>387.25093749999985</v>
      </c>
      <c r="F36">
        <v>-39.570100000000004</v>
      </c>
    </row>
    <row r="37" spans="1:6">
      <c r="A37" t="s">
        <v>1814</v>
      </c>
      <c r="B37" t="s">
        <v>961</v>
      </c>
      <c r="C37">
        <v>135.46766666666664</v>
      </c>
      <c r="D37">
        <v>108.68000000000002</v>
      </c>
      <c r="E37">
        <v>361.25166666666684</v>
      </c>
      <c r="F37">
        <v>164.28162</v>
      </c>
    </row>
    <row r="38" spans="1:6">
      <c r="A38" t="s">
        <v>1815</v>
      </c>
      <c r="B38" t="s">
        <v>962</v>
      </c>
      <c r="C38">
        <v>123.59758620689657</v>
      </c>
      <c r="D38">
        <v>101.03724137931033</v>
      </c>
      <c r="E38">
        <v>317.37879310344823</v>
      </c>
      <c r="F38">
        <v>220.16282000000001</v>
      </c>
    </row>
    <row r="39" spans="1:6">
      <c r="A39" t="s">
        <v>1816</v>
      </c>
      <c r="B39" t="s">
        <v>963</v>
      </c>
      <c r="C39">
        <v>113.89750000000001</v>
      </c>
      <c r="D39">
        <v>95.573166666666665</v>
      </c>
      <c r="E39">
        <v>284.57133333333343</v>
      </c>
      <c r="F39">
        <v>219.20796000000001</v>
      </c>
    </row>
    <row r="40" spans="1:6">
      <c r="A40" t="s">
        <v>1817</v>
      </c>
      <c r="B40" t="s">
        <v>964</v>
      </c>
      <c r="C40">
        <v>109.03584615384619</v>
      </c>
      <c r="D40">
        <v>81.561999999999983</v>
      </c>
      <c r="E40">
        <v>293.03923076923087</v>
      </c>
      <c r="F40">
        <v>163.07308</v>
      </c>
    </row>
    <row r="41" spans="1:6">
      <c r="A41" t="s">
        <v>1818</v>
      </c>
      <c r="B41" t="s">
        <v>965</v>
      </c>
      <c r="C41">
        <v>93.163278688524571</v>
      </c>
      <c r="D41">
        <v>80.199016393442619</v>
      </c>
      <c r="E41">
        <v>268.72754098360656</v>
      </c>
      <c r="F41">
        <v>335.36023</v>
      </c>
    </row>
    <row r="42" spans="1:6">
      <c r="A42" t="s">
        <v>1819</v>
      </c>
      <c r="B42" t="s">
        <v>966</v>
      </c>
      <c r="C42">
        <v>98.899310344827612</v>
      </c>
      <c r="D42">
        <v>85.663448275862081</v>
      </c>
      <c r="E42">
        <v>268.50568965517249</v>
      </c>
      <c r="F42">
        <v>525.83262999999999</v>
      </c>
    </row>
    <row r="43" spans="1:6">
      <c r="A43" t="s">
        <v>1820</v>
      </c>
      <c r="B43" t="s">
        <v>967</v>
      </c>
      <c r="C43">
        <v>126.91661016949158</v>
      </c>
      <c r="D43">
        <v>102.64016949152544</v>
      </c>
      <c r="E43">
        <v>343.55203389830507</v>
      </c>
      <c r="F43">
        <v>549.86225999999999</v>
      </c>
    </row>
    <row r="44" spans="1:6">
      <c r="A44" t="s">
        <v>1821</v>
      </c>
      <c r="B44" t="s">
        <v>968</v>
      </c>
      <c r="C44">
        <v>116.29575757575759</v>
      </c>
      <c r="D44">
        <v>99.459242424242404</v>
      </c>
      <c r="E44">
        <v>300.53696969696966</v>
      </c>
      <c r="F44">
        <v>418.2611</v>
      </c>
    </row>
    <row r="45" spans="1:6">
      <c r="A45" t="s">
        <v>1822</v>
      </c>
      <c r="B45" t="s">
        <v>969</v>
      </c>
      <c r="C45">
        <v>113.16416666666667</v>
      </c>
      <c r="D45">
        <v>92.512666666666718</v>
      </c>
      <c r="E45">
        <v>283.14366666666672</v>
      </c>
      <c r="F45">
        <v>307.90024</v>
      </c>
    </row>
    <row r="46" spans="1:6">
      <c r="A46" t="s">
        <v>1823</v>
      </c>
      <c r="B46" t="s">
        <v>970</v>
      </c>
      <c r="C46">
        <v>120.86620689655173</v>
      </c>
      <c r="D46">
        <v>94.690689655172406</v>
      </c>
      <c r="E46">
        <v>345.98379310344819</v>
      </c>
      <c r="F46">
        <v>573.60541999999998</v>
      </c>
    </row>
    <row r="47" spans="1:6">
      <c r="A47" t="s">
        <v>1824</v>
      </c>
      <c r="B47" t="s">
        <v>971</v>
      </c>
      <c r="C47">
        <v>103.6375</v>
      </c>
      <c r="D47">
        <v>83.511500000000026</v>
      </c>
      <c r="E47">
        <v>370.45566666666679</v>
      </c>
      <c r="F47">
        <v>371.42989</v>
      </c>
    </row>
    <row r="48" spans="1:6">
      <c r="A48" t="s">
        <v>1825</v>
      </c>
      <c r="B48" t="s">
        <v>972</v>
      </c>
      <c r="C48">
        <v>83.643281249999973</v>
      </c>
      <c r="D48">
        <v>67.373906250000005</v>
      </c>
      <c r="E48">
        <v>345.70281249999994</v>
      </c>
      <c r="F48">
        <v>474.46958999999998</v>
      </c>
    </row>
    <row r="49" spans="1:6">
      <c r="A49" t="s">
        <v>1826</v>
      </c>
      <c r="B49" t="s">
        <v>973</v>
      </c>
      <c r="C49">
        <v>87.428688524590143</v>
      </c>
      <c r="D49">
        <v>66.676721311475418</v>
      </c>
      <c r="E49">
        <v>339.23262295081969</v>
      </c>
      <c r="F49">
        <v>456.75970999999998</v>
      </c>
    </row>
    <row r="50" spans="1:6">
      <c r="A50" t="s">
        <v>1827</v>
      </c>
      <c r="B50" t="s">
        <v>974</v>
      </c>
      <c r="C50">
        <v>98.204655172413808</v>
      </c>
      <c r="D50">
        <v>78.324310344827595</v>
      </c>
      <c r="E50">
        <v>344.67086206896556</v>
      </c>
      <c r="F50">
        <v>440.94278999999995</v>
      </c>
    </row>
    <row r="51" spans="1:6">
      <c r="A51" t="s">
        <v>1828</v>
      </c>
      <c r="B51" t="s">
        <v>975</v>
      </c>
      <c r="C51">
        <v>85.480847457627121</v>
      </c>
      <c r="D51">
        <v>68.576779661016957</v>
      </c>
      <c r="E51">
        <v>350.67966101694924</v>
      </c>
      <c r="F51">
        <v>228.28172000000001</v>
      </c>
    </row>
    <row r="52" spans="1:6">
      <c r="A52" t="s">
        <v>1829</v>
      </c>
      <c r="B52" t="s">
        <v>976</v>
      </c>
      <c r="C52">
        <v>61.735692307692332</v>
      </c>
      <c r="D52">
        <v>50.002769230769225</v>
      </c>
      <c r="E52">
        <v>337.35461538461539</v>
      </c>
      <c r="F52">
        <v>201.68606</v>
      </c>
    </row>
    <row r="53" spans="1:6">
      <c r="A53" t="s">
        <v>1830</v>
      </c>
      <c r="B53" t="s">
        <v>977</v>
      </c>
      <c r="C53">
        <v>102.99633333333331</v>
      </c>
      <c r="D53">
        <v>81.725000000000009</v>
      </c>
      <c r="E53">
        <v>364.96699999999993</v>
      </c>
      <c r="F53">
        <v>-58.898409999999998</v>
      </c>
    </row>
    <row r="54" spans="1:6">
      <c r="A54" t="s">
        <v>1831</v>
      </c>
      <c r="B54" t="s">
        <v>978</v>
      </c>
      <c r="C54">
        <v>133.00067796610176</v>
      </c>
      <c r="D54">
        <v>91.758305084745771</v>
      </c>
      <c r="E54">
        <v>424.48389830508478</v>
      </c>
      <c r="F54">
        <v>451.70301000000001</v>
      </c>
    </row>
    <row r="55" spans="1:6">
      <c r="A55" t="s">
        <v>1832</v>
      </c>
      <c r="B55" t="s">
        <v>979</v>
      </c>
      <c r="C55">
        <v>96.46440677966099</v>
      </c>
      <c r="D55">
        <v>71.336779661016976</v>
      </c>
      <c r="E55">
        <v>376.77966101694921</v>
      </c>
      <c r="F55">
        <v>273.26898999999997</v>
      </c>
    </row>
    <row r="56" spans="1:6">
      <c r="A56" t="s">
        <v>1833</v>
      </c>
      <c r="B56" t="s">
        <v>980</v>
      </c>
      <c r="C56">
        <v>92.730624999999975</v>
      </c>
      <c r="D56">
        <v>70.437968750000024</v>
      </c>
      <c r="E56">
        <v>361.33312500000005</v>
      </c>
      <c r="F56">
        <v>290.81166999999999</v>
      </c>
    </row>
    <row r="57" spans="1:6">
      <c r="A57" t="s">
        <v>1834</v>
      </c>
      <c r="B57" t="s">
        <v>981</v>
      </c>
      <c r="C57">
        <v>79.915500000000023</v>
      </c>
      <c r="D57">
        <v>63.179500000000012</v>
      </c>
      <c r="E57">
        <v>313.70566666666662</v>
      </c>
      <c r="F57">
        <v>-158.17165</v>
      </c>
    </row>
    <row r="58" spans="1:6">
      <c r="A58" t="s">
        <v>1835</v>
      </c>
      <c r="B58" t="s">
        <v>982</v>
      </c>
      <c r="C58">
        <v>64.155344827586205</v>
      </c>
      <c r="D58">
        <v>54.091034482758623</v>
      </c>
      <c r="E58">
        <v>190.38499999999999</v>
      </c>
      <c r="F58">
        <v>-36.287649999999999</v>
      </c>
    </row>
    <row r="59" spans="1:6">
      <c r="A59" t="s">
        <v>1836</v>
      </c>
      <c r="B59" t="s">
        <v>983</v>
      </c>
      <c r="C59">
        <v>47.82559322033898</v>
      </c>
      <c r="D59">
        <v>41.975762711864391</v>
      </c>
      <c r="E59">
        <v>104.25525423728807</v>
      </c>
      <c r="F59">
        <v>-139.00323</v>
      </c>
    </row>
    <row r="60" spans="1:6">
      <c r="A60" t="s">
        <v>1837</v>
      </c>
      <c r="B60" t="s">
        <v>984</v>
      </c>
      <c r="C60">
        <v>54.353124999999999</v>
      </c>
      <c r="D60">
        <v>48.35828124999999</v>
      </c>
      <c r="E60">
        <v>82.56921874999999</v>
      </c>
      <c r="F60">
        <v>-210.86741000000001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4C76-2039-493E-A816-545CB0B57EAA}">
  <sheetPr>
    <tabColor theme="2"/>
  </sheetPr>
  <dimension ref="A1:GA2694"/>
  <sheetViews>
    <sheetView showGridLines="0" topLeftCell="T1" zoomScale="63" zoomScaleNormal="10" workbookViewId="0"/>
  </sheetViews>
  <sheetFormatPr defaultRowHeight="12.45"/>
  <cols>
    <col min="1" max="1" width="10.15234375" style="290" hidden="1" customWidth="1"/>
    <col min="2" max="3" width="11.53515625" style="290" hidden="1" customWidth="1"/>
    <col min="4" max="4" width="11.15234375" style="290" hidden="1" customWidth="1"/>
    <col min="5" max="5" width="11.69140625" style="290" hidden="1" customWidth="1"/>
    <col min="6" max="7" width="11.53515625" style="290" hidden="1" customWidth="1"/>
    <col min="8" max="8" width="11.4609375" style="290" hidden="1" customWidth="1"/>
    <col min="9" max="9" width="11.53515625" style="290" hidden="1" customWidth="1"/>
    <col min="10" max="10" width="0" style="290" hidden="1" customWidth="1"/>
    <col min="11" max="11" width="12.4609375" style="290" hidden="1" customWidth="1"/>
    <col min="12" max="17" width="8.84375" style="290" hidden="1" customWidth="1"/>
    <col min="18" max="19" width="8.921875" style="290" hidden="1" customWidth="1"/>
    <col min="20" max="20" width="9.23046875" style="290"/>
    <col min="21" max="21" width="12.4609375" style="290" bestFit="1" customWidth="1"/>
    <col min="22" max="29" width="8.921875" style="290" bestFit="1" customWidth="1"/>
    <col min="30" max="16384" width="9.23046875" style="290"/>
  </cols>
  <sheetData>
    <row r="1" spans="1:29">
      <c r="A1" s="289"/>
      <c r="B1" s="358" t="s">
        <v>985</v>
      </c>
      <c r="C1" s="358"/>
      <c r="D1" s="358"/>
      <c r="E1" s="358"/>
      <c r="F1" s="358"/>
      <c r="G1" s="358"/>
      <c r="H1" s="358"/>
      <c r="I1" s="358"/>
      <c r="L1" s="358" t="s">
        <v>986</v>
      </c>
      <c r="M1" s="358"/>
      <c r="N1" s="358"/>
      <c r="O1" s="358"/>
      <c r="P1" s="358"/>
      <c r="Q1" s="358"/>
      <c r="R1" s="358"/>
      <c r="S1" s="358"/>
      <c r="V1" s="358" t="s">
        <v>987</v>
      </c>
      <c r="W1" s="358"/>
      <c r="X1" s="358"/>
      <c r="Y1" s="358"/>
      <c r="Z1" s="358"/>
      <c r="AA1" s="358"/>
      <c r="AB1" s="358"/>
      <c r="AC1" s="358"/>
    </row>
    <row r="2" spans="1:29">
      <c r="B2" s="290" t="s">
        <v>988</v>
      </c>
      <c r="C2" s="290" t="s">
        <v>989</v>
      </c>
      <c r="D2" s="290" t="s">
        <v>114</v>
      </c>
      <c r="E2" s="290" t="s">
        <v>990</v>
      </c>
      <c r="F2" s="290" t="s">
        <v>102</v>
      </c>
      <c r="G2" s="290" t="s">
        <v>99</v>
      </c>
      <c r="H2" s="290" t="s">
        <v>108</v>
      </c>
      <c r="I2" s="290" t="s">
        <v>109</v>
      </c>
      <c r="L2" s="290" t="s">
        <v>988</v>
      </c>
      <c r="M2" s="290" t="s">
        <v>989</v>
      </c>
      <c r="N2" s="290" t="s">
        <v>114</v>
      </c>
      <c r="O2" s="290" t="s">
        <v>990</v>
      </c>
      <c r="P2" s="290" t="s">
        <v>102</v>
      </c>
      <c r="Q2" s="290" t="s">
        <v>99</v>
      </c>
      <c r="R2" s="290" t="s">
        <v>108</v>
      </c>
      <c r="S2" s="290" t="s">
        <v>109</v>
      </c>
      <c r="V2" s="290" t="s">
        <v>18</v>
      </c>
      <c r="W2" s="290" t="s">
        <v>989</v>
      </c>
      <c r="X2" s="290" t="s">
        <v>114</v>
      </c>
      <c r="Y2" s="290" t="s">
        <v>125</v>
      </c>
      <c r="Z2" s="290" t="s">
        <v>102</v>
      </c>
      <c r="AA2" s="290" t="s">
        <v>99</v>
      </c>
      <c r="AB2" s="290" t="s">
        <v>108</v>
      </c>
      <c r="AC2" s="290" t="s">
        <v>109</v>
      </c>
    </row>
    <row r="3" spans="1:29">
      <c r="B3" s="290" t="s">
        <v>991</v>
      </c>
      <c r="C3" s="290" t="s">
        <v>992</v>
      </c>
      <c r="D3" s="290" t="s">
        <v>993</v>
      </c>
      <c r="E3" s="290" t="s">
        <v>994</v>
      </c>
      <c r="F3" s="290" t="s">
        <v>995</v>
      </c>
      <c r="G3" s="290" t="s">
        <v>996</v>
      </c>
      <c r="H3" s="290" t="s">
        <v>997</v>
      </c>
      <c r="I3" s="290" t="s">
        <v>998</v>
      </c>
      <c r="L3" s="290" t="s">
        <v>999</v>
      </c>
      <c r="M3" s="290" t="s">
        <v>1000</v>
      </c>
      <c r="N3" s="290" t="s">
        <v>1001</v>
      </c>
      <c r="O3" s="290" t="s">
        <v>1002</v>
      </c>
      <c r="P3" s="290" t="s">
        <v>1003</v>
      </c>
      <c r="Q3" s="290" t="s">
        <v>1004</v>
      </c>
      <c r="R3" s="290" t="s">
        <v>1005</v>
      </c>
      <c r="S3" s="290" t="s">
        <v>1006</v>
      </c>
      <c r="V3" s="290" t="s">
        <v>1838</v>
      </c>
      <c r="W3" s="290" t="s">
        <v>1839</v>
      </c>
      <c r="X3" s="290" t="s">
        <v>1840</v>
      </c>
      <c r="Y3" s="290" t="s">
        <v>1841</v>
      </c>
      <c r="Z3" s="290" t="s">
        <v>1842</v>
      </c>
      <c r="AA3" s="290" t="s">
        <v>1843</v>
      </c>
      <c r="AB3" s="290" t="s">
        <v>1844</v>
      </c>
      <c r="AC3" s="290" t="s">
        <v>1845</v>
      </c>
    </row>
    <row r="4" spans="1:29">
      <c r="U4" s="291">
        <v>45757</v>
      </c>
      <c r="W4" s="290">
        <v>0.79600000000000004</v>
      </c>
      <c r="X4" s="290">
        <v>0.68200000000000005</v>
      </c>
      <c r="Y4" s="290">
        <v>0.7484999999999995</v>
      </c>
      <c r="AA4" s="290">
        <v>1.022</v>
      </c>
      <c r="AB4" s="290">
        <v>1.3879999999999999</v>
      </c>
      <c r="AC4" s="290">
        <v>0.79600000000000004</v>
      </c>
    </row>
    <row r="5" spans="1:29">
      <c r="U5" s="291">
        <v>45756</v>
      </c>
      <c r="V5" s="290">
        <v>0.42500000000000032</v>
      </c>
      <c r="W5" s="290">
        <v>0.86799999999999988</v>
      </c>
      <c r="X5" s="290">
        <v>0.65399999999999991</v>
      </c>
      <c r="Y5" s="290">
        <v>0.79109999999999969</v>
      </c>
      <c r="Z5" s="290">
        <v>0.56000000000000005</v>
      </c>
      <c r="AA5" s="290">
        <v>1.1719999999999999</v>
      </c>
      <c r="AB5" s="290">
        <v>1.4470000000000001</v>
      </c>
      <c r="AC5" s="290">
        <v>0.86799999999999988</v>
      </c>
    </row>
    <row r="6" spans="1:29">
      <c r="U6" s="291">
        <v>45755</v>
      </c>
      <c r="V6" s="290">
        <v>0.56599999999999984</v>
      </c>
      <c r="W6" s="290">
        <v>0.79800000000000004</v>
      </c>
      <c r="X6" s="290">
        <v>0.61899999999999988</v>
      </c>
      <c r="Y6" s="290">
        <v>0.6480999999999999</v>
      </c>
      <c r="Z6" s="290">
        <v>0.65200000000000014</v>
      </c>
      <c r="AA6" s="290">
        <v>0.92300000000000004</v>
      </c>
      <c r="AB6" s="290">
        <v>1.373</v>
      </c>
      <c r="AC6" s="290">
        <v>0.79800000000000004</v>
      </c>
    </row>
    <row r="7" spans="1:29">
      <c r="U7" s="291">
        <v>45754</v>
      </c>
      <c r="V7" s="290">
        <v>0.41999999999999987</v>
      </c>
      <c r="W7" s="290">
        <v>0.83599999999999985</v>
      </c>
      <c r="X7" s="290">
        <v>0.53100000000000003</v>
      </c>
      <c r="Y7" s="290">
        <v>0.62380000000000013</v>
      </c>
      <c r="Z7" s="290">
        <v>0.58599999999999985</v>
      </c>
      <c r="AA7" s="290">
        <v>0.84200000000000053</v>
      </c>
      <c r="AB7" s="290">
        <v>1.431</v>
      </c>
      <c r="AC7" s="290">
        <v>0.83599999999999985</v>
      </c>
    </row>
    <row r="8" spans="1:29">
      <c r="U8" s="291">
        <v>45751</v>
      </c>
      <c r="V8" s="290">
        <v>0.34200000000000008</v>
      </c>
      <c r="W8" s="290">
        <v>0.754</v>
      </c>
      <c r="X8" s="290">
        <v>0.56100000000000005</v>
      </c>
      <c r="Y8" s="290">
        <v>0.51880000000000015</v>
      </c>
      <c r="Z8" s="290">
        <v>0.5169999999999999</v>
      </c>
      <c r="AA8" s="290">
        <v>0.81499999999999995</v>
      </c>
      <c r="AB8" s="290">
        <v>1.339</v>
      </c>
      <c r="AC8" s="290">
        <v>0.754</v>
      </c>
    </row>
    <row r="9" spans="1:29">
      <c r="U9" s="291">
        <v>45750</v>
      </c>
      <c r="V9" s="290">
        <v>0.3450000000000002</v>
      </c>
      <c r="W9" s="290">
        <v>0.70499999999999985</v>
      </c>
      <c r="X9" s="290">
        <v>0.6</v>
      </c>
      <c r="Y9" s="290">
        <v>0.51379999999999981</v>
      </c>
      <c r="Z9" s="290">
        <v>0.53100000000000014</v>
      </c>
      <c r="AA9" s="290">
        <v>0.73</v>
      </c>
      <c r="AB9" s="290">
        <v>1.2889999999999999</v>
      </c>
      <c r="AC9" s="290">
        <v>0.70499999999999985</v>
      </c>
    </row>
    <row r="10" spans="1:29">
      <c r="U10" s="291">
        <v>45749</v>
      </c>
      <c r="V10" s="290">
        <v>0.27</v>
      </c>
      <c r="W10" s="290">
        <v>0.68500000000000005</v>
      </c>
      <c r="X10" s="290">
        <v>0.63500000000000001</v>
      </c>
      <c r="Y10" s="290">
        <v>0.47530000000000072</v>
      </c>
      <c r="Z10" s="290">
        <v>0.4740000000000002</v>
      </c>
      <c r="AA10" s="290">
        <v>0.72300000000000031</v>
      </c>
      <c r="AB10" s="290">
        <v>1.252</v>
      </c>
      <c r="AC10" s="290">
        <v>0.68500000000000005</v>
      </c>
    </row>
    <row r="11" spans="1:29">
      <c r="U11" s="291">
        <v>45748</v>
      </c>
      <c r="V11" s="290">
        <v>0.28699999999999992</v>
      </c>
      <c r="W11" s="290">
        <v>0.66599999999999993</v>
      </c>
      <c r="X11" s="290">
        <v>0.64200000000000002</v>
      </c>
      <c r="Y11" s="290">
        <v>0.46259999999999918</v>
      </c>
      <c r="Z11" s="290">
        <v>0.49000000000000021</v>
      </c>
      <c r="AA11" s="290">
        <v>0.74000000000000021</v>
      </c>
      <c r="AB11" s="290">
        <v>1.2390000000000001</v>
      </c>
      <c r="AC11" s="290">
        <v>0.66599999999999993</v>
      </c>
    </row>
    <row r="12" spans="1:29">
      <c r="U12" s="291">
        <v>45747</v>
      </c>
      <c r="V12" s="290">
        <v>0.32200000000000012</v>
      </c>
      <c r="W12" s="290">
        <v>0.69100000000000028</v>
      </c>
      <c r="X12" s="290">
        <v>0.65600000000000014</v>
      </c>
      <c r="Y12" s="290">
        <v>0.48119999999999941</v>
      </c>
      <c r="Z12" s="290">
        <v>0.51000000000000023</v>
      </c>
      <c r="AA12" s="290">
        <v>0.70500000000000052</v>
      </c>
      <c r="AB12" s="290">
        <v>1.264</v>
      </c>
      <c r="AC12" s="290">
        <v>0.69100000000000028</v>
      </c>
    </row>
    <row r="13" spans="1:29">
      <c r="U13" s="291">
        <v>45744</v>
      </c>
      <c r="V13" s="290">
        <v>0.33700000000000019</v>
      </c>
      <c r="W13" s="290">
        <v>0.70900000000000007</v>
      </c>
      <c r="X13" s="290">
        <v>0.67499999999999993</v>
      </c>
      <c r="Y13" s="290">
        <v>0.50169999999999959</v>
      </c>
      <c r="Z13" s="290">
        <v>0.51499999999999968</v>
      </c>
      <c r="AA13" s="290">
        <v>0.72399999999999975</v>
      </c>
      <c r="AB13" s="290">
        <v>1.274</v>
      </c>
      <c r="AC13" s="290">
        <v>0.70900000000000007</v>
      </c>
    </row>
    <row r="14" spans="1:29">
      <c r="U14" s="291">
        <v>45743</v>
      </c>
      <c r="V14" s="290">
        <v>0.36799999999999988</v>
      </c>
      <c r="W14" s="290">
        <v>0.70699999999999985</v>
      </c>
      <c r="X14" s="290">
        <v>0.70400000000000007</v>
      </c>
      <c r="Y14" s="290">
        <v>0.51440000000000019</v>
      </c>
      <c r="Z14" s="290">
        <v>0.54400000000000004</v>
      </c>
      <c r="AA14" s="290">
        <v>0.73</v>
      </c>
      <c r="AB14" s="290">
        <v>1.2629999999999999</v>
      </c>
      <c r="AC14" s="290">
        <v>0.70699999999999985</v>
      </c>
    </row>
    <row r="15" spans="1:29">
      <c r="U15" s="291">
        <v>45742</v>
      </c>
      <c r="V15" s="290">
        <v>0.33399999999999958</v>
      </c>
      <c r="W15" s="290">
        <v>0.67799999999999994</v>
      </c>
      <c r="X15" s="290">
        <v>0.69900000000000007</v>
      </c>
      <c r="Y15" s="290">
        <v>0.44710000000000072</v>
      </c>
      <c r="Z15" s="290">
        <v>0.5129999999999999</v>
      </c>
      <c r="AA15" s="290">
        <v>0.70199999999999996</v>
      </c>
      <c r="AB15" s="290">
        <v>1.236</v>
      </c>
      <c r="AC15" s="290">
        <v>0.67799999999999994</v>
      </c>
    </row>
    <row r="16" spans="1:29">
      <c r="A16" s="291">
        <v>45741</v>
      </c>
      <c r="B16" s="290">
        <v>4.2140000000000004</v>
      </c>
      <c r="C16" s="290">
        <v>2.5569999999999999</v>
      </c>
      <c r="D16" s="290">
        <v>1.359</v>
      </c>
      <c r="E16" s="290">
        <v>4.4589999999999996</v>
      </c>
      <c r="F16" s="290">
        <v>2.9220000000000002</v>
      </c>
      <c r="G16" s="290">
        <v>4.2039999999999997</v>
      </c>
      <c r="H16" s="290">
        <v>3.048</v>
      </c>
      <c r="I16" s="290">
        <v>2.5569999999999999</v>
      </c>
      <c r="K16" s="291">
        <v>45741</v>
      </c>
      <c r="L16" s="290">
        <v>4.1079999999999997</v>
      </c>
      <c r="M16" s="290">
        <v>2.0710000000000002</v>
      </c>
      <c r="N16" s="290">
        <v>0.71199999999999997</v>
      </c>
      <c r="O16" s="290">
        <v>4.16</v>
      </c>
      <c r="P16" s="290">
        <v>2.61</v>
      </c>
      <c r="Q16" s="290">
        <v>3.8180000000000001</v>
      </c>
      <c r="R16" s="290">
        <v>2.2370000000000001</v>
      </c>
      <c r="S16" s="290">
        <v>2.0710000000000002</v>
      </c>
      <c r="U16" s="291">
        <v>45741</v>
      </c>
      <c r="V16" s="290">
        <v>0.29699999999999971</v>
      </c>
      <c r="W16" s="290">
        <v>0.66199999999999992</v>
      </c>
      <c r="X16" s="290">
        <v>0.70299999999999996</v>
      </c>
      <c r="Y16" s="290">
        <v>0.45530000000000032</v>
      </c>
      <c r="Z16" s="290">
        <v>0.5</v>
      </c>
      <c r="AA16" s="290">
        <v>0.69399999999999995</v>
      </c>
      <c r="AB16" s="290">
        <v>1.2150000000000001</v>
      </c>
      <c r="AC16" s="290">
        <v>0.66199999999999992</v>
      </c>
    </row>
    <row r="17" spans="1:183">
      <c r="A17" s="291">
        <v>45740</v>
      </c>
      <c r="B17" s="290">
        <v>4.2140000000000004</v>
      </c>
      <c r="C17" s="290">
        <v>2.5379999999999998</v>
      </c>
      <c r="D17" s="290">
        <v>1.3160000000000001</v>
      </c>
      <c r="E17" s="290">
        <v>4.4240000000000004</v>
      </c>
      <c r="F17" s="290">
        <v>2.9220000000000002</v>
      </c>
      <c r="G17" s="290">
        <v>4.1920000000000002</v>
      </c>
      <c r="H17" s="290">
        <v>3.0329999999999999</v>
      </c>
      <c r="I17" s="290">
        <v>2.5379999999999998</v>
      </c>
      <c r="K17" s="291">
        <v>45740</v>
      </c>
      <c r="L17" s="290">
        <v>4.1079999999999997</v>
      </c>
      <c r="M17" s="290">
        <v>2.069</v>
      </c>
      <c r="N17" s="290">
        <v>0.70099999999999996</v>
      </c>
      <c r="O17" s="290">
        <v>4.1219999999999999</v>
      </c>
      <c r="P17" s="290">
        <v>2.61</v>
      </c>
      <c r="Q17" s="290">
        <v>3.806</v>
      </c>
      <c r="R17" s="290">
        <v>2.2559999999999998</v>
      </c>
      <c r="S17" s="290">
        <v>2.069</v>
      </c>
      <c r="U17" s="291">
        <v>45740</v>
      </c>
      <c r="V17" s="290">
        <v>0.29999999999999982</v>
      </c>
      <c r="W17" s="290">
        <v>0.65200000000000014</v>
      </c>
      <c r="X17" s="290">
        <v>0.67800000000000005</v>
      </c>
      <c r="Y17" s="290">
        <v>0.45520000000000049</v>
      </c>
      <c r="Z17" s="290">
        <v>0.51799999999999979</v>
      </c>
      <c r="AA17" s="290">
        <v>0.67400000000000038</v>
      </c>
      <c r="AB17" s="290">
        <v>1.2030000000000001</v>
      </c>
      <c r="AC17" s="290">
        <v>0.65200000000000014</v>
      </c>
    </row>
    <row r="18" spans="1:183">
      <c r="A18" s="291">
        <v>45737</v>
      </c>
      <c r="B18" s="290">
        <v>4.1310000000000002</v>
      </c>
      <c r="C18" s="290">
        <v>2.5329999999999999</v>
      </c>
      <c r="D18" s="290">
        <v>1.294</v>
      </c>
      <c r="E18" s="290">
        <v>4.4269999999999996</v>
      </c>
      <c r="F18" s="290">
        <v>2.8570000000000002</v>
      </c>
      <c r="G18" s="290">
        <v>4.1879999999999997</v>
      </c>
      <c r="H18" s="290">
        <v>3.0379999999999998</v>
      </c>
      <c r="I18" s="290">
        <v>2.5329999999999999</v>
      </c>
      <c r="J18" s="292"/>
      <c r="K18" s="291">
        <v>45737</v>
      </c>
      <c r="L18" s="290">
        <v>4.0359999999999996</v>
      </c>
      <c r="M18" s="290">
        <v>2.0750000000000002</v>
      </c>
      <c r="N18" s="290">
        <v>0.69099999999999995</v>
      </c>
      <c r="O18" s="290">
        <v>4.1310000000000002</v>
      </c>
      <c r="P18" s="290">
        <v>2.5750000000000002</v>
      </c>
      <c r="Q18" s="290">
        <v>3.819</v>
      </c>
      <c r="R18" s="290">
        <v>2.2650000000000001</v>
      </c>
      <c r="S18" s="290">
        <v>2.0750000000000002</v>
      </c>
      <c r="U18" s="291">
        <v>45737</v>
      </c>
      <c r="V18" s="290">
        <v>0.29799999999999999</v>
      </c>
      <c r="W18" s="290">
        <v>0.63599999999999968</v>
      </c>
      <c r="X18" s="290">
        <v>0.67299999999999993</v>
      </c>
      <c r="Y18" s="290">
        <v>0.45179999999999948</v>
      </c>
      <c r="Z18" s="290">
        <v>0.48900000000000032</v>
      </c>
      <c r="AA18" s="290">
        <v>0.65799999999999992</v>
      </c>
      <c r="AB18" s="290">
        <v>1.1879999999999999</v>
      </c>
      <c r="AC18" s="290">
        <v>0.63599999999999968</v>
      </c>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c r="GA18" s="292"/>
    </row>
    <row r="19" spans="1:183">
      <c r="A19" s="291">
        <v>45736</v>
      </c>
      <c r="B19" s="290">
        <v>4.1189999999999998</v>
      </c>
      <c r="C19" s="290">
        <v>2.5510000000000002</v>
      </c>
      <c r="D19" s="290">
        <v>1.26</v>
      </c>
      <c r="E19" s="290">
        <v>4.3659999999999997</v>
      </c>
      <c r="F19" s="290">
        <v>2.871</v>
      </c>
      <c r="G19" s="290">
        <v>4.17</v>
      </c>
      <c r="H19" s="290">
        <v>3.0659999999999998</v>
      </c>
      <c r="I19" s="290">
        <v>2.5510000000000002</v>
      </c>
      <c r="J19" s="292"/>
      <c r="K19" s="291">
        <v>45736</v>
      </c>
      <c r="L19" s="290">
        <v>4.0609999999999999</v>
      </c>
      <c r="M19" s="290">
        <v>2.0920000000000001</v>
      </c>
      <c r="N19" s="290">
        <v>0.61099999999999999</v>
      </c>
      <c r="O19" s="290">
        <v>4.1159999999999997</v>
      </c>
      <c r="P19" s="290">
        <v>2.6</v>
      </c>
      <c r="Q19" s="290">
        <v>3.8250000000000002</v>
      </c>
      <c r="R19" s="290">
        <v>2.2839999999999998</v>
      </c>
      <c r="S19" s="290">
        <v>2.0920000000000001</v>
      </c>
      <c r="U19" s="291">
        <v>45736</v>
      </c>
      <c r="V19" s="290">
        <v>0.27400000000000002</v>
      </c>
      <c r="W19" s="290">
        <v>0.61099999999999977</v>
      </c>
      <c r="X19" s="290">
        <v>0.67999999999999994</v>
      </c>
      <c r="Y19" s="290">
        <v>0.41009999999999991</v>
      </c>
      <c r="Z19" s="290">
        <v>0.47599999999999998</v>
      </c>
      <c r="AA19" s="290">
        <v>0.64599999999999946</v>
      </c>
      <c r="AB19" s="290">
        <v>1.17</v>
      </c>
      <c r="AC19" s="290">
        <v>0.61099999999999977</v>
      </c>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row>
    <row r="20" spans="1:183">
      <c r="A20" s="291">
        <v>45735</v>
      </c>
      <c r="B20" s="290">
        <v>4.1459999999999999</v>
      </c>
      <c r="C20" s="290">
        <v>2.573</v>
      </c>
      <c r="D20" s="290">
        <v>1.26</v>
      </c>
      <c r="E20" s="290">
        <v>4.3460000000000001</v>
      </c>
      <c r="F20" s="290">
        <v>2.8650000000000002</v>
      </c>
      <c r="G20" s="290">
        <v>4.2190000000000003</v>
      </c>
      <c r="H20" s="290">
        <v>3.0710000000000002</v>
      </c>
      <c r="I20" s="290">
        <v>2.573</v>
      </c>
      <c r="J20" s="292"/>
      <c r="K20" s="291">
        <v>45735</v>
      </c>
      <c r="L20" s="290">
        <v>4.0940000000000003</v>
      </c>
      <c r="M20" s="290">
        <v>2.0990000000000002</v>
      </c>
      <c r="N20" s="290">
        <v>0.61099999999999999</v>
      </c>
      <c r="O20" s="290">
        <v>4.0659999999999998</v>
      </c>
      <c r="P20" s="290">
        <v>2.5950000000000002</v>
      </c>
      <c r="Q20" s="290">
        <v>3.8490000000000002</v>
      </c>
      <c r="R20" s="290">
        <v>2.2999999999999998</v>
      </c>
      <c r="S20" s="290">
        <v>2.0990000000000002</v>
      </c>
      <c r="U20" s="291">
        <v>45735</v>
      </c>
      <c r="V20" s="290">
        <v>0.26999999999999957</v>
      </c>
      <c r="W20" s="290">
        <v>0.60999999999999988</v>
      </c>
      <c r="X20" s="290">
        <v>0.67999999999999994</v>
      </c>
      <c r="Y20" s="290">
        <v>0.42949999999999999</v>
      </c>
      <c r="Z20" s="290">
        <v>0.48799999999999999</v>
      </c>
      <c r="AA20" s="290">
        <v>0.64099999999999957</v>
      </c>
      <c r="AB20" s="290">
        <v>1.1419999999999999</v>
      </c>
      <c r="AC20" s="290">
        <v>0.60999999999999988</v>
      </c>
      <c r="BO20" s="292"/>
      <c r="BX20" s="292"/>
      <c r="CU20" s="292"/>
      <c r="CW20" s="292"/>
      <c r="CX20" s="292"/>
      <c r="DA20" s="292"/>
      <c r="DI20" s="292"/>
      <c r="DK20" s="292"/>
      <c r="DM20" s="292"/>
      <c r="DQ20" s="292"/>
      <c r="DV20" s="292"/>
      <c r="DX20" s="292"/>
      <c r="EH20" s="292"/>
      <c r="EN20" s="292"/>
      <c r="EP20" s="292"/>
      <c r="EQ20" s="292"/>
      <c r="ER20" s="292"/>
      <c r="ES20" s="292"/>
      <c r="ET20" s="292"/>
      <c r="EU20" s="292"/>
      <c r="EV20" s="292"/>
      <c r="EW20" s="292"/>
      <c r="EX20" s="292"/>
      <c r="EY20" s="292"/>
      <c r="EZ20" s="292"/>
      <c r="FC20" s="292"/>
      <c r="FF20" s="292"/>
      <c r="FJ20" s="292"/>
      <c r="FL20" s="292"/>
      <c r="FM20" s="292"/>
      <c r="FN20" s="292"/>
      <c r="FQ20" s="292"/>
    </row>
    <row r="21" spans="1:183">
      <c r="A21" s="291">
        <v>45734</v>
      </c>
      <c r="B21" s="290">
        <v>4.1779999999999999</v>
      </c>
      <c r="C21" s="290">
        <v>2.5830000000000002</v>
      </c>
      <c r="D21" s="290">
        <v>1.2350000000000001</v>
      </c>
      <c r="E21" s="290">
        <v>4.3550000000000004</v>
      </c>
      <c r="F21" s="290">
        <v>2.8849999999999998</v>
      </c>
      <c r="G21" s="290">
        <v>4.1909999999999998</v>
      </c>
      <c r="H21" s="290">
        <v>3.0840000000000001</v>
      </c>
      <c r="I21" s="290">
        <v>2.5830000000000002</v>
      </c>
      <c r="J21" s="292"/>
      <c r="K21" s="291">
        <v>45734</v>
      </c>
      <c r="L21" s="290">
        <v>4.13</v>
      </c>
      <c r="M21" s="290">
        <v>2.101</v>
      </c>
      <c r="N21" s="290">
        <v>0.59599999999999997</v>
      </c>
      <c r="O21" s="290">
        <v>4.0519999999999996</v>
      </c>
      <c r="P21" s="290">
        <v>2.61</v>
      </c>
      <c r="Q21" s="290">
        <v>3.8340000000000001</v>
      </c>
      <c r="R21" s="290">
        <v>2.298</v>
      </c>
      <c r="S21" s="290">
        <v>2.101</v>
      </c>
      <c r="U21" s="291">
        <v>45734</v>
      </c>
      <c r="V21" s="290">
        <v>0.2430000000000003</v>
      </c>
      <c r="W21" s="290">
        <v>0.63700000000000001</v>
      </c>
      <c r="X21" s="290">
        <v>0.69199999999999995</v>
      </c>
      <c r="Y21" s="290">
        <v>0.44670000000000082</v>
      </c>
      <c r="Z21" s="290">
        <v>0.48299999999999971</v>
      </c>
      <c r="AA21" s="290">
        <v>0.6419999999999999</v>
      </c>
      <c r="AB21" s="290">
        <v>1.1659999999999999</v>
      </c>
      <c r="AC21" s="290">
        <v>0.63700000000000001</v>
      </c>
      <c r="BO21" s="292"/>
      <c r="BX21" s="292"/>
      <c r="CU21" s="292"/>
      <c r="CW21" s="292"/>
      <c r="CX21" s="292"/>
      <c r="DA21" s="292"/>
      <c r="DI21" s="292"/>
      <c r="DK21" s="292"/>
      <c r="DM21" s="292"/>
      <c r="DQ21" s="292"/>
      <c r="DV21" s="292"/>
      <c r="DX21" s="292"/>
      <c r="EH21" s="292"/>
      <c r="EN21" s="292"/>
      <c r="EP21" s="292"/>
      <c r="EQ21" s="292"/>
      <c r="ER21" s="292"/>
      <c r="ES21" s="292"/>
      <c r="ET21" s="292"/>
      <c r="EU21" s="292"/>
      <c r="EV21" s="292"/>
      <c r="EW21" s="292"/>
      <c r="EX21" s="292"/>
      <c r="EY21" s="292"/>
      <c r="EZ21" s="292"/>
      <c r="FC21" s="292"/>
      <c r="FF21" s="292"/>
      <c r="FJ21" s="292"/>
      <c r="FL21" s="292"/>
      <c r="FM21" s="292"/>
      <c r="FN21" s="292"/>
      <c r="FQ21" s="292"/>
    </row>
    <row r="22" spans="1:183">
      <c r="A22" s="291">
        <v>45733</v>
      </c>
      <c r="B22" s="290">
        <v>4.2080000000000002</v>
      </c>
      <c r="C22" s="290">
        <v>2.5739999999999998</v>
      </c>
      <c r="D22" s="290">
        <v>1.2410000000000001</v>
      </c>
      <c r="E22" s="290">
        <v>4.3479999999999999</v>
      </c>
      <c r="F22" s="290">
        <v>2.8740000000000001</v>
      </c>
      <c r="G22" s="290">
        <v>4.21</v>
      </c>
      <c r="H22" s="290">
        <v>3.0830000000000002</v>
      </c>
      <c r="I22" s="290">
        <v>2.5739999999999998</v>
      </c>
      <c r="J22" s="292"/>
      <c r="K22" s="291">
        <v>45733</v>
      </c>
      <c r="L22" s="290">
        <v>4.1230000000000002</v>
      </c>
      <c r="M22" s="290">
        <v>2.0699999999999998</v>
      </c>
      <c r="N22" s="290">
        <v>0.58699999999999997</v>
      </c>
      <c r="O22" s="290">
        <v>4.0579999999999998</v>
      </c>
      <c r="P22" s="290">
        <v>2.605</v>
      </c>
      <c r="Q22" s="290">
        <v>3.835</v>
      </c>
      <c r="R22" s="290">
        <v>2.2799999999999998</v>
      </c>
      <c r="S22" s="290">
        <v>2.0699999999999998</v>
      </c>
      <c r="U22" s="291">
        <v>45733</v>
      </c>
      <c r="V22" s="290">
        <v>0.25399999999999961</v>
      </c>
      <c r="W22" s="290">
        <v>0.63100000000000023</v>
      </c>
      <c r="X22" s="290">
        <v>0.69999999999999984</v>
      </c>
      <c r="Y22" s="290">
        <v>0.44960000000000022</v>
      </c>
      <c r="Z22" s="290">
        <v>0.47599999999999998</v>
      </c>
      <c r="AA22" s="290">
        <v>0.6599999999999997</v>
      </c>
      <c r="AB22" s="290">
        <v>1.155</v>
      </c>
      <c r="AC22" s="290">
        <v>0.63100000000000023</v>
      </c>
      <c r="BO22" s="292"/>
      <c r="BX22" s="292"/>
      <c r="CU22" s="292"/>
      <c r="CW22" s="292"/>
      <c r="CX22" s="292"/>
      <c r="DA22" s="292"/>
      <c r="DI22" s="292"/>
      <c r="DK22" s="292"/>
      <c r="DM22" s="292"/>
      <c r="DQ22" s="292"/>
      <c r="DV22" s="292"/>
      <c r="DX22" s="292"/>
      <c r="EH22" s="292"/>
      <c r="EN22" s="292"/>
      <c r="EP22" s="292"/>
      <c r="EQ22" s="292"/>
      <c r="ER22" s="292"/>
      <c r="ES22" s="292"/>
      <c r="ET22" s="292"/>
      <c r="EU22" s="292"/>
      <c r="EV22" s="292"/>
      <c r="EW22" s="292"/>
      <c r="EX22" s="292"/>
      <c r="EY22" s="292"/>
      <c r="EZ22" s="292"/>
      <c r="FC22" s="292"/>
      <c r="FF22" s="292"/>
      <c r="FJ22" s="292"/>
      <c r="FL22" s="292"/>
      <c r="FM22" s="292"/>
      <c r="FN22" s="292"/>
      <c r="FQ22" s="292"/>
    </row>
    <row r="23" spans="1:183">
      <c r="A23" s="291">
        <v>45730</v>
      </c>
      <c r="B23" s="290">
        <v>4.2009999999999996</v>
      </c>
      <c r="C23" s="290">
        <v>2.6320000000000001</v>
      </c>
      <c r="D23" s="290">
        <v>1.2609999999999999</v>
      </c>
      <c r="E23" s="290">
        <v>4.3659999999999997</v>
      </c>
      <c r="F23" s="290">
        <v>2.9289999999999998</v>
      </c>
      <c r="G23" s="290">
        <v>4.2140000000000004</v>
      </c>
      <c r="H23" s="290">
        <v>3.1419999999999999</v>
      </c>
      <c r="I23" s="290">
        <v>2.6320000000000001</v>
      </c>
      <c r="J23" s="292"/>
      <c r="K23" s="291">
        <v>45730</v>
      </c>
      <c r="L23" s="290">
        <v>4.0860000000000003</v>
      </c>
      <c r="M23" s="290">
        <v>2.0939999999999999</v>
      </c>
      <c r="N23" s="290">
        <v>0.6</v>
      </c>
      <c r="O23" s="290">
        <v>4.0380000000000003</v>
      </c>
      <c r="P23" s="290">
        <v>2.6</v>
      </c>
      <c r="Q23" s="290">
        <v>3.819</v>
      </c>
      <c r="R23" s="290">
        <v>2.2909999999999999</v>
      </c>
      <c r="S23" s="290">
        <v>2.0939999999999999</v>
      </c>
      <c r="U23" s="291">
        <v>45730</v>
      </c>
      <c r="V23" s="290">
        <v>0.29600000000000032</v>
      </c>
      <c r="W23" s="290">
        <v>0.69300000000000006</v>
      </c>
      <c r="X23" s="290">
        <v>0.68199999999999994</v>
      </c>
      <c r="Y23" s="290">
        <v>0.48999999999999932</v>
      </c>
      <c r="Z23" s="290">
        <v>0.49299999999999988</v>
      </c>
      <c r="AA23" s="290">
        <v>0.67000000000000037</v>
      </c>
      <c r="AB23" s="290">
        <v>1.234</v>
      </c>
      <c r="AC23" s="290">
        <v>0.69300000000000006</v>
      </c>
      <c r="BO23" s="292"/>
      <c r="BX23" s="292"/>
      <c r="CU23" s="292"/>
      <c r="CW23" s="292"/>
      <c r="CX23" s="292"/>
      <c r="DA23" s="292"/>
      <c r="DI23" s="292"/>
      <c r="DK23" s="292"/>
      <c r="DM23" s="292"/>
      <c r="DQ23" s="292"/>
      <c r="DV23" s="292"/>
      <c r="DX23" s="292"/>
      <c r="EH23" s="292"/>
      <c r="EN23" s="292"/>
      <c r="EP23" s="292"/>
      <c r="EQ23" s="292"/>
      <c r="ER23" s="292"/>
      <c r="ES23" s="292"/>
      <c r="ET23" s="292"/>
      <c r="EU23" s="292"/>
      <c r="EV23" s="292"/>
      <c r="EW23" s="292"/>
      <c r="EX23" s="292"/>
      <c r="EY23" s="292"/>
      <c r="EZ23" s="292"/>
      <c r="FC23" s="292"/>
      <c r="FF23" s="292"/>
      <c r="FJ23" s="292"/>
      <c r="FL23" s="292"/>
      <c r="FM23" s="292"/>
      <c r="FN23" s="292"/>
      <c r="FQ23" s="292"/>
    </row>
    <row r="24" spans="1:183">
      <c r="A24" s="291">
        <v>45729</v>
      </c>
      <c r="B24" s="290">
        <v>4.1550000000000002</v>
      </c>
      <c r="C24" s="290">
        <v>2.6150000000000002</v>
      </c>
      <c r="D24" s="290">
        <v>1.3049999999999999</v>
      </c>
      <c r="E24" s="290">
        <v>4.383</v>
      </c>
      <c r="F24" s="290">
        <v>2.9129999999999998</v>
      </c>
      <c r="G24" s="290">
        <v>4.202</v>
      </c>
      <c r="H24" s="290">
        <v>3.13</v>
      </c>
      <c r="I24" s="290">
        <v>2.6150000000000002</v>
      </c>
      <c r="J24" s="292"/>
      <c r="K24" s="291">
        <v>45729</v>
      </c>
      <c r="L24" s="290">
        <v>4.0410000000000004</v>
      </c>
      <c r="M24" s="290">
        <v>2.0979999999999999</v>
      </c>
      <c r="N24" s="290">
        <v>0.61499999999999999</v>
      </c>
      <c r="O24" s="290">
        <v>4.0350000000000001</v>
      </c>
      <c r="P24" s="290">
        <v>2.61</v>
      </c>
      <c r="Q24" s="290">
        <v>3.8359999999999999</v>
      </c>
      <c r="R24" s="290">
        <v>2.294</v>
      </c>
      <c r="S24" s="290">
        <v>2.0979999999999999</v>
      </c>
      <c r="U24" s="291">
        <v>45729</v>
      </c>
      <c r="V24" s="290">
        <v>0.3109999999999995</v>
      </c>
      <c r="W24" s="290">
        <v>0.67500000000000027</v>
      </c>
      <c r="X24" s="290">
        <v>0.68400000000000005</v>
      </c>
      <c r="Y24" s="290">
        <v>0.49090000000000078</v>
      </c>
      <c r="Z24" s="290">
        <v>0.48099999999999993</v>
      </c>
      <c r="AA24" s="290">
        <v>0.66199999999999992</v>
      </c>
      <c r="AB24" s="290">
        <v>1.2270000000000001</v>
      </c>
      <c r="AC24" s="290">
        <v>0.67500000000000027</v>
      </c>
      <c r="BO24" s="292"/>
      <c r="BX24" s="292"/>
      <c r="CU24" s="292"/>
      <c r="CW24" s="292"/>
      <c r="CX24" s="292"/>
      <c r="DA24" s="292"/>
      <c r="DI24" s="292"/>
      <c r="DK24" s="292"/>
      <c r="DM24" s="292"/>
      <c r="DQ24" s="292"/>
      <c r="DV24" s="292"/>
      <c r="DX24" s="292"/>
      <c r="EH24" s="292"/>
      <c r="EN24" s="292"/>
      <c r="EP24" s="292"/>
      <c r="EQ24" s="292"/>
      <c r="ER24" s="292"/>
      <c r="ES24" s="292"/>
      <c r="ET24" s="292"/>
      <c r="EU24" s="292"/>
      <c r="EV24" s="292"/>
      <c r="EW24" s="292"/>
      <c r="EX24" s="292"/>
      <c r="EY24" s="292"/>
      <c r="EZ24" s="292"/>
      <c r="FC24" s="292"/>
      <c r="FF24" s="292"/>
      <c r="FJ24" s="292"/>
      <c r="FL24" s="292"/>
      <c r="FM24" s="292"/>
      <c r="FN24" s="292"/>
      <c r="FQ24" s="292"/>
    </row>
    <row r="25" spans="1:183">
      <c r="A25" s="291">
        <v>45728</v>
      </c>
      <c r="B25" s="290">
        <v>4.202</v>
      </c>
      <c r="C25" s="290">
        <v>2.65</v>
      </c>
      <c r="D25" s="290">
        <v>1.2729999999999999</v>
      </c>
      <c r="E25" s="290">
        <v>4.4320000000000004</v>
      </c>
      <c r="F25" s="290">
        <v>2.9369999999999998</v>
      </c>
      <c r="G25" s="290">
        <v>4.24</v>
      </c>
      <c r="H25" s="290">
        <v>3.1379999999999999</v>
      </c>
      <c r="I25" s="290">
        <v>2.65</v>
      </c>
      <c r="J25" s="292"/>
      <c r="K25" s="291">
        <v>45728</v>
      </c>
      <c r="L25" s="290">
        <v>4.0759999999999996</v>
      </c>
      <c r="M25" s="290">
        <v>2.1240000000000001</v>
      </c>
      <c r="N25" s="290">
        <v>0.61399999999999999</v>
      </c>
      <c r="O25" s="290">
        <v>4.0860000000000003</v>
      </c>
      <c r="P25" s="290">
        <v>2.6150000000000002</v>
      </c>
      <c r="Q25" s="290">
        <v>3.8330000000000002</v>
      </c>
      <c r="R25" s="290">
        <v>2.319</v>
      </c>
      <c r="S25" s="290">
        <v>2.1240000000000001</v>
      </c>
      <c r="U25" s="291">
        <v>45728</v>
      </c>
      <c r="V25" s="290">
        <v>0.32299999999999951</v>
      </c>
      <c r="W25" s="290">
        <v>0.65599999999999969</v>
      </c>
      <c r="X25" s="290">
        <v>0.67599999999999993</v>
      </c>
      <c r="Y25" s="290">
        <v>0.50419999999999998</v>
      </c>
      <c r="Z25" s="290">
        <v>0.48499999999999988</v>
      </c>
      <c r="AA25" s="290">
        <v>0.67700000000000005</v>
      </c>
      <c r="AB25" s="290">
        <v>1.1859999999999999</v>
      </c>
      <c r="AC25" s="290">
        <v>0.65599999999999969</v>
      </c>
      <c r="BO25" s="292"/>
      <c r="BX25" s="292"/>
      <c r="CU25" s="292"/>
      <c r="CW25" s="292"/>
      <c r="CX25" s="292"/>
      <c r="DA25" s="292"/>
      <c r="DI25" s="292"/>
      <c r="DK25" s="292"/>
      <c r="DM25" s="292"/>
      <c r="DQ25" s="292"/>
      <c r="DV25" s="292"/>
      <c r="DX25" s="292"/>
      <c r="EH25" s="292"/>
      <c r="EN25" s="292"/>
      <c r="EP25" s="292"/>
      <c r="EQ25" s="292"/>
      <c r="ER25" s="292"/>
      <c r="ES25" s="292"/>
      <c r="ET25" s="292"/>
      <c r="EU25" s="292"/>
      <c r="EV25" s="292"/>
      <c r="EW25" s="292"/>
      <c r="EX25" s="292"/>
      <c r="EY25" s="292"/>
      <c r="EZ25" s="292"/>
      <c r="FC25" s="292"/>
      <c r="FF25" s="292"/>
      <c r="FJ25" s="292"/>
      <c r="FL25" s="292"/>
      <c r="FM25" s="292"/>
      <c r="FN25" s="292"/>
      <c r="FQ25" s="292"/>
    </row>
    <row r="26" spans="1:183">
      <c r="A26" s="291">
        <v>45727</v>
      </c>
      <c r="B26" s="290">
        <v>4.17</v>
      </c>
      <c r="C26" s="290">
        <v>2.6520000000000001</v>
      </c>
      <c r="D26" s="290">
        <v>1.24</v>
      </c>
      <c r="E26" s="290">
        <v>4.3890000000000002</v>
      </c>
      <c r="F26" s="290">
        <v>2.8679999999999999</v>
      </c>
      <c r="G26" s="290">
        <v>4.1740000000000004</v>
      </c>
      <c r="H26" s="290">
        <v>3.1589999999999998</v>
      </c>
      <c r="I26" s="290">
        <v>2.6520000000000001</v>
      </c>
      <c r="J26" s="292"/>
      <c r="K26" s="291">
        <v>45727</v>
      </c>
      <c r="L26" s="290">
        <v>4.0419999999999998</v>
      </c>
      <c r="M26" s="290">
        <v>2.1019999999999999</v>
      </c>
      <c r="N26" s="290">
        <v>0.60499999999999998</v>
      </c>
      <c r="O26" s="290">
        <v>4.0380000000000003</v>
      </c>
      <c r="P26" s="290">
        <v>2.5950000000000002</v>
      </c>
      <c r="Q26" s="290">
        <v>3.8029999999999999</v>
      </c>
      <c r="R26" s="290">
        <v>2.282</v>
      </c>
      <c r="S26" s="290">
        <v>2.1019999999999999</v>
      </c>
      <c r="U26" s="291">
        <v>45727</v>
      </c>
      <c r="V26" s="290">
        <v>0.33599999999999991</v>
      </c>
      <c r="W26" s="290">
        <v>0.70100000000000007</v>
      </c>
      <c r="X26" s="290">
        <v>0.68099999999999994</v>
      </c>
      <c r="Y26" s="290">
        <v>0.50559999999999938</v>
      </c>
      <c r="Z26" s="290">
        <v>0.48199999999999982</v>
      </c>
      <c r="AA26" s="290">
        <v>0.63800000000000034</v>
      </c>
      <c r="AB26" s="290">
        <v>1.2410000000000001</v>
      </c>
      <c r="AC26" s="290">
        <v>0.70100000000000007</v>
      </c>
      <c r="BO26" s="292"/>
      <c r="BX26" s="292"/>
      <c r="CU26" s="292"/>
      <c r="CW26" s="292"/>
      <c r="CX26" s="292"/>
      <c r="DA26" s="292"/>
      <c r="DI26" s="292"/>
      <c r="DK26" s="292"/>
      <c r="DM26" s="292"/>
      <c r="DQ26" s="292"/>
      <c r="DV26" s="292"/>
      <c r="DX26" s="292"/>
      <c r="EH26" s="292"/>
      <c r="EN26" s="292"/>
      <c r="EP26" s="292"/>
      <c r="EQ26" s="292"/>
      <c r="ER26" s="292"/>
      <c r="ES26" s="292"/>
      <c r="ET26" s="292"/>
      <c r="EU26" s="292"/>
      <c r="EV26" s="292"/>
      <c r="EW26" s="292"/>
      <c r="EX26" s="292"/>
      <c r="EY26" s="292"/>
      <c r="EZ26" s="292"/>
      <c r="FC26" s="292"/>
      <c r="FF26" s="292"/>
      <c r="FJ26" s="292"/>
      <c r="FL26" s="292"/>
      <c r="FM26" s="292"/>
      <c r="FN26" s="292"/>
      <c r="FQ26" s="292"/>
    </row>
    <row r="27" spans="1:183">
      <c r="A27" s="291">
        <v>45726</v>
      </c>
      <c r="B27" s="290">
        <v>4.0960000000000001</v>
      </c>
      <c r="C27" s="290">
        <v>2.5960000000000001</v>
      </c>
      <c r="D27" s="290">
        <v>1.3</v>
      </c>
      <c r="E27" s="290">
        <v>4.3650000000000002</v>
      </c>
      <c r="F27" s="290">
        <v>2.8490000000000002</v>
      </c>
      <c r="G27" s="290">
        <v>4.2380000000000004</v>
      </c>
      <c r="H27" s="290">
        <v>3.125</v>
      </c>
      <c r="I27" s="290">
        <v>2.5960000000000001</v>
      </c>
      <c r="J27" s="292"/>
      <c r="K27" s="291">
        <v>45726</v>
      </c>
      <c r="L27" s="290">
        <v>3.9940000000000002</v>
      </c>
      <c r="M27" s="290">
        <v>2.1139999999999999</v>
      </c>
      <c r="N27" s="290">
        <v>0.63600000000000001</v>
      </c>
      <c r="O27" s="290">
        <v>4.032</v>
      </c>
      <c r="P27" s="290">
        <v>2.62</v>
      </c>
      <c r="Q27" s="290">
        <v>3.8490000000000002</v>
      </c>
      <c r="R27" s="290">
        <v>2.3140000000000001</v>
      </c>
      <c r="S27" s="290">
        <v>2.1139999999999999</v>
      </c>
      <c r="U27" s="291">
        <v>45726</v>
      </c>
      <c r="V27" s="290">
        <v>0.33000000000000013</v>
      </c>
      <c r="W27" s="290">
        <v>0.621</v>
      </c>
      <c r="X27" s="290">
        <v>0.70199999999999996</v>
      </c>
      <c r="Y27" s="290">
        <v>0.45310000000000011</v>
      </c>
      <c r="Z27" s="290">
        <v>0.44700000000000012</v>
      </c>
      <c r="AA27" s="290">
        <v>0.62999999999999989</v>
      </c>
      <c r="AB27" s="290">
        <v>1.179</v>
      </c>
      <c r="AC27" s="290">
        <v>0.621</v>
      </c>
      <c r="BO27" s="292"/>
      <c r="BX27" s="292"/>
      <c r="CU27" s="292"/>
      <c r="CW27" s="292"/>
      <c r="CX27" s="292"/>
      <c r="DA27" s="292"/>
      <c r="DI27" s="292"/>
      <c r="DK27" s="292"/>
      <c r="DM27" s="292"/>
      <c r="DQ27" s="292"/>
      <c r="DV27" s="292"/>
      <c r="DX27" s="292"/>
      <c r="EH27" s="292"/>
      <c r="EN27" s="292"/>
      <c r="EP27" s="292"/>
      <c r="EQ27" s="292"/>
      <c r="ER27" s="292"/>
      <c r="ES27" s="292"/>
      <c r="ET27" s="292"/>
      <c r="EU27" s="292"/>
      <c r="EV27" s="292"/>
      <c r="EW27" s="292"/>
      <c r="EX27" s="292"/>
      <c r="EY27" s="292"/>
      <c r="EZ27" s="292"/>
      <c r="FC27" s="292"/>
      <c r="FF27" s="292"/>
      <c r="FJ27" s="292"/>
      <c r="FL27" s="292"/>
      <c r="FM27" s="292"/>
      <c r="FN27" s="292"/>
      <c r="FQ27" s="292"/>
    </row>
    <row r="28" spans="1:183">
      <c r="A28" s="291">
        <v>45723</v>
      </c>
      <c r="B28" s="290">
        <v>4.2110000000000003</v>
      </c>
      <c r="C28" s="290">
        <v>2.6120000000000001</v>
      </c>
      <c r="D28" s="290">
        <v>1.258</v>
      </c>
      <c r="E28" s="290">
        <v>4.3600000000000003</v>
      </c>
      <c r="F28" s="290">
        <v>2.8980000000000001</v>
      </c>
      <c r="G28" s="290">
        <v>4.1580000000000004</v>
      </c>
      <c r="H28" s="290">
        <v>3.137</v>
      </c>
      <c r="I28" s="290">
        <v>2.6120000000000001</v>
      </c>
      <c r="J28" s="292"/>
      <c r="K28" s="291">
        <v>45723</v>
      </c>
      <c r="L28" s="290">
        <v>4.0609999999999999</v>
      </c>
      <c r="M28" s="290">
        <v>2.1389999999999998</v>
      </c>
      <c r="N28" s="290">
        <v>0.61899999999999999</v>
      </c>
      <c r="O28" s="290">
        <v>4.0030000000000001</v>
      </c>
      <c r="P28" s="290">
        <v>2.665</v>
      </c>
      <c r="Q28" s="290">
        <v>3.8479999999999999</v>
      </c>
      <c r="R28" s="290">
        <v>2.3279999999999998</v>
      </c>
      <c r="S28" s="290">
        <v>2.1389999999999998</v>
      </c>
      <c r="U28" s="291">
        <v>45723</v>
      </c>
      <c r="V28" s="290">
        <v>0.3019999999999996</v>
      </c>
      <c r="W28" s="290">
        <v>0.59299999999999997</v>
      </c>
      <c r="X28" s="290">
        <v>0.67199999999999993</v>
      </c>
      <c r="Y28" s="290">
        <v>0.43919999999999959</v>
      </c>
      <c r="Z28" s="290">
        <v>0.43900000000000011</v>
      </c>
      <c r="AA28" s="290">
        <v>0.63499999999999979</v>
      </c>
      <c r="AB28" s="290">
        <v>1.165</v>
      </c>
      <c r="AC28" s="290">
        <v>0.59299999999999997</v>
      </c>
      <c r="BO28" s="292"/>
      <c r="BX28" s="292"/>
      <c r="CU28" s="292"/>
      <c r="CW28" s="292"/>
      <c r="CX28" s="292"/>
      <c r="DA28" s="292"/>
      <c r="DI28" s="292"/>
      <c r="DK28" s="292"/>
      <c r="DM28" s="292"/>
      <c r="DQ28" s="292"/>
      <c r="DV28" s="292"/>
      <c r="DX28" s="292"/>
      <c r="EH28" s="292"/>
      <c r="EN28" s="292"/>
      <c r="EP28" s="292"/>
      <c r="EQ28" s="292"/>
      <c r="ER28" s="292"/>
      <c r="ES28" s="292"/>
      <c r="ET28" s="292"/>
      <c r="EU28" s="292"/>
      <c r="EV28" s="292"/>
      <c r="EW28" s="292"/>
      <c r="EX28" s="292"/>
      <c r="EY28" s="292"/>
      <c r="EZ28" s="292"/>
      <c r="FC28" s="292"/>
      <c r="FF28" s="292"/>
      <c r="FJ28" s="292"/>
      <c r="FL28" s="292"/>
      <c r="FM28" s="292"/>
      <c r="FN28" s="292"/>
      <c r="FQ28" s="292"/>
    </row>
    <row r="29" spans="1:183">
      <c r="A29" s="291">
        <v>45722</v>
      </c>
      <c r="B29" s="290">
        <v>4.1760000000000002</v>
      </c>
      <c r="C29" s="290">
        <v>2.6640000000000001</v>
      </c>
      <c r="D29" s="290">
        <v>1.2649999999999999</v>
      </c>
      <c r="E29" s="290">
        <v>4.3840000000000003</v>
      </c>
      <c r="F29" s="290">
        <v>2.94</v>
      </c>
      <c r="G29" s="290">
        <v>4.2329999999999997</v>
      </c>
      <c r="H29" s="290">
        <v>3.1520000000000001</v>
      </c>
      <c r="I29" s="290">
        <v>2.6640000000000001</v>
      </c>
      <c r="J29" s="292"/>
      <c r="K29" s="291">
        <v>45722</v>
      </c>
      <c r="L29" s="290">
        <v>4.03</v>
      </c>
      <c r="M29" s="290">
        <v>2.153</v>
      </c>
      <c r="N29" s="290">
        <v>0.629</v>
      </c>
      <c r="O29" s="290">
        <v>3.9830000000000001</v>
      </c>
      <c r="P29" s="290">
        <v>2.71</v>
      </c>
      <c r="Q29" s="290">
        <v>3.9009999999999998</v>
      </c>
      <c r="R29" s="290">
        <v>2.34</v>
      </c>
      <c r="S29" s="290">
        <v>2.153</v>
      </c>
      <c r="U29" s="291">
        <v>45722</v>
      </c>
      <c r="V29" s="290">
        <v>0.31800000000000012</v>
      </c>
      <c r="W29" s="290">
        <v>0.59099999999999975</v>
      </c>
      <c r="X29" s="290">
        <v>0.67999999999999994</v>
      </c>
      <c r="Y29" s="290">
        <v>0.44460000000000027</v>
      </c>
      <c r="Z29" s="290">
        <v>0.43099999999999999</v>
      </c>
      <c r="AA29" s="290">
        <v>0.64599999999999991</v>
      </c>
      <c r="AB29" s="290">
        <v>1.165</v>
      </c>
      <c r="AC29" s="290">
        <v>0.59099999999999975</v>
      </c>
      <c r="BO29" s="292"/>
      <c r="BX29" s="292"/>
      <c r="CU29" s="292"/>
      <c r="CW29" s="292"/>
      <c r="CX29" s="292"/>
      <c r="DA29" s="292"/>
      <c r="DI29" s="292"/>
      <c r="DK29" s="292"/>
      <c r="DM29" s="292"/>
      <c r="DQ29" s="292"/>
      <c r="DV29" s="292"/>
      <c r="DX29" s="292"/>
      <c r="EH29" s="292"/>
      <c r="EN29" s="292"/>
      <c r="EP29" s="292"/>
      <c r="EQ29" s="292"/>
      <c r="ER29" s="292"/>
      <c r="ES29" s="292"/>
      <c r="ET29" s="292"/>
      <c r="EU29" s="292"/>
      <c r="EV29" s="292"/>
      <c r="EW29" s="292"/>
      <c r="EX29" s="292"/>
      <c r="EY29" s="292"/>
      <c r="EZ29" s="292"/>
      <c r="FC29" s="292"/>
      <c r="FF29" s="292"/>
      <c r="FJ29" s="292"/>
      <c r="FL29" s="292"/>
      <c r="FM29" s="292"/>
      <c r="FN29" s="292"/>
      <c r="FQ29" s="292"/>
    </row>
    <row r="30" spans="1:183">
      <c r="A30" s="291">
        <v>45721</v>
      </c>
      <c r="B30" s="290">
        <v>4.165</v>
      </c>
      <c r="C30" s="290">
        <v>2.5659999999999998</v>
      </c>
      <c r="D30" s="290">
        <v>1.1919999999999999</v>
      </c>
      <c r="E30" s="290">
        <v>4.4160000000000004</v>
      </c>
      <c r="F30" s="290">
        <v>2.843</v>
      </c>
      <c r="G30" s="290">
        <v>4.1189999999999998</v>
      </c>
      <c r="H30" s="290">
        <v>3.0779999999999998</v>
      </c>
      <c r="I30" s="290">
        <v>2.5659999999999998</v>
      </c>
      <c r="J30" s="292"/>
      <c r="K30" s="291">
        <v>45721</v>
      </c>
      <c r="L30" s="290">
        <v>4.0679999999999996</v>
      </c>
      <c r="M30" s="290">
        <v>2.1349999999999998</v>
      </c>
      <c r="N30" s="290">
        <v>0.62</v>
      </c>
      <c r="O30" s="290">
        <v>4.0839999999999996</v>
      </c>
      <c r="P30" s="290">
        <v>2.625</v>
      </c>
      <c r="Q30" s="290">
        <v>3.8450000000000002</v>
      </c>
      <c r="R30" s="290">
        <v>2.3199999999999998</v>
      </c>
      <c r="S30" s="290">
        <v>2.1349999999999998</v>
      </c>
      <c r="U30" s="291">
        <v>45721</v>
      </c>
      <c r="V30" s="290">
        <v>0.27300000000000058</v>
      </c>
      <c r="W30" s="290">
        <v>0.54599999999999982</v>
      </c>
      <c r="X30" s="290">
        <v>0.6100000000000001</v>
      </c>
      <c r="Y30" s="290">
        <v>0.41199999999999992</v>
      </c>
      <c r="Z30" s="290">
        <v>0.41999999999999987</v>
      </c>
      <c r="AA30" s="290">
        <v>0.59999999999999964</v>
      </c>
      <c r="AB30" s="290">
        <v>1.111</v>
      </c>
      <c r="AC30" s="290">
        <v>0.54599999999999982</v>
      </c>
      <c r="BO30" s="292"/>
      <c r="BX30" s="292"/>
      <c r="CU30" s="292"/>
      <c r="CW30" s="292"/>
      <c r="CX30" s="292"/>
      <c r="DA30" s="292"/>
      <c r="DI30" s="292"/>
      <c r="DK30" s="292"/>
      <c r="DM30" s="292"/>
      <c r="DQ30" s="292"/>
      <c r="DV30" s="292"/>
      <c r="DX30" s="292"/>
      <c r="EH30" s="292"/>
      <c r="EN30" s="292"/>
      <c r="EP30" s="292"/>
      <c r="EQ30" s="292"/>
      <c r="ER30" s="292"/>
      <c r="ES30" s="292"/>
      <c r="ET30" s="292"/>
      <c r="EU30" s="292"/>
      <c r="EV30" s="292"/>
      <c r="EW30" s="292"/>
      <c r="EX30" s="292"/>
      <c r="EY30" s="292"/>
      <c r="EZ30" s="292"/>
      <c r="FC30" s="292"/>
      <c r="FF30" s="292"/>
      <c r="FJ30" s="292"/>
      <c r="FL30" s="292"/>
      <c r="FM30" s="292"/>
      <c r="FN30" s="292"/>
      <c r="FQ30" s="292"/>
    </row>
    <row r="31" spans="1:183">
      <c r="A31" s="291">
        <v>45720</v>
      </c>
      <c r="B31" s="290">
        <v>4.1040000000000001</v>
      </c>
      <c r="C31" s="290">
        <v>2.262</v>
      </c>
      <c r="D31" s="290">
        <v>1.1739999999999999</v>
      </c>
      <c r="E31" s="290">
        <v>4.2729999999999997</v>
      </c>
      <c r="F31" s="290">
        <v>2.81</v>
      </c>
      <c r="G31" s="290">
        <v>4.048</v>
      </c>
      <c r="H31" s="290">
        <v>2.82</v>
      </c>
      <c r="I31" s="290">
        <v>2.262</v>
      </c>
      <c r="J31" s="292"/>
      <c r="K31" s="291">
        <v>45720</v>
      </c>
      <c r="L31" s="290">
        <v>4.0469999999999997</v>
      </c>
      <c r="M31" s="290">
        <v>2.0259999999999998</v>
      </c>
      <c r="N31" s="290">
        <v>0.621</v>
      </c>
      <c r="O31" s="290">
        <v>4.008</v>
      </c>
      <c r="P31" s="290">
        <v>2.6549999999999998</v>
      </c>
      <c r="Q31" s="290">
        <v>3.8029999999999999</v>
      </c>
      <c r="R31" s="290">
        <v>2.2120000000000002</v>
      </c>
      <c r="S31" s="290">
        <v>2.0259999999999998</v>
      </c>
      <c r="U31" s="291">
        <v>45720</v>
      </c>
      <c r="V31" s="290">
        <v>0.25200000000000022</v>
      </c>
      <c r="W31" s="290">
        <v>0.46</v>
      </c>
      <c r="X31" s="290">
        <v>0.58600000000000008</v>
      </c>
      <c r="Y31" s="290">
        <v>0.35630000000000012</v>
      </c>
      <c r="Z31" s="290">
        <v>0.37799999999999973</v>
      </c>
      <c r="AA31" s="290">
        <v>0.56199999999999983</v>
      </c>
      <c r="AB31" s="290">
        <v>1.0369999999999999</v>
      </c>
      <c r="AC31" s="290">
        <v>0.46</v>
      </c>
      <c r="BO31" s="292"/>
      <c r="BX31" s="292"/>
      <c r="CU31" s="292"/>
      <c r="CW31" s="292"/>
      <c r="CX31" s="292"/>
      <c r="DA31" s="292"/>
      <c r="DI31" s="292"/>
      <c r="DK31" s="292"/>
      <c r="DM31" s="292"/>
      <c r="DQ31" s="292"/>
      <c r="DV31" s="292"/>
      <c r="DX31" s="292"/>
      <c r="EH31" s="292"/>
      <c r="EN31" s="292"/>
      <c r="EP31" s="292"/>
      <c r="EQ31" s="292"/>
      <c r="ER31" s="292"/>
      <c r="ES31" s="292"/>
      <c r="ET31" s="292"/>
      <c r="EU31" s="292"/>
      <c r="EV31" s="292"/>
      <c r="EW31" s="292"/>
      <c r="EX31" s="292"/>
      <c r="EY31" s="292"/>
      <c r="EZ31" s="292"/>
      <c r="FC31" s="292"/>
      <c r="FF31" s="292"/>
      <c r="FJ31" s="292"/>
      <c r="FL31" s="292"/>
      <c r="FM31" s="292"/>
      <c r="FN31" s="292"/>
      <c r="FQ31" s="292"/>
    </row>
    <row r="32" spans="1:183">
      <c r="A32" s="291">
        <v>45719</v>
      </c>
      <c r="B32" s="290">
        <v>4.0819999999999999</v>
      </c>
      <c r="C32" s="290">
        <v>2.2909999999999999</v>
      </c>
      <c r="D32" s="290">
        <v>1.1619999999999999</v>
      </c>
      <c r="E32" s="290">
        <v>4.2930000000000001</v>
      </c>
      <c r="F32" s="290">
        <v>2.7210000000000001</v>
      </c>
      <c r="G32" s="290">
        <v>4.101</v>
      </c>
      <c r="H32" s="290">
        <v>2.8260000000000001</v>
      </c>
      <c r="I32" s="290">
        <v>2.2909999999999999</v>
      </c>
      <c r="J32" s="292"/>
      <c r="K32" s="291">
        <v>45719</v>
      </c>
      <c r="L32" s="290">
        <v>4.0819999999999999</v>
      </c>
      <c r="M32" s="290">
        <v>2.069</v>
      </c>
      <c r="N32" s="290">
        <v>0.621</v>
      </c>
      <c r="O32" s="290">
        <v>4.0209999999999999</v>
      </c>
      <c r="P32" s="290">
        <v>2.61</v>
      </c>
      <c r="Q32" s="290">
        <v>3.843</v>
      </c>
      <c r="R32" s="290">
        <v>2.2400000000000002</v>
      </c>
      <c r="S32" s="290">
        <v>2.069</v>
      </c>
      <c r="U32" s="291">
        <v>45719</v>
      </c>
      <c r="V32" s="290">
        <v>0.20399999999999971</v>
      </c>
      <c r="W32" s="290">
        <v>0.42699999999999999</v>
      </c>
      <c r="X32" s="290">
        <v>0.58300000000000007</v>
      </c>
      <c r="Y32" s="290">
        <v>0.3501000000000003</v>
      </c>
      <c r="Z32" s="290">
        <v>0.35199999999999992</v>
      </c>
      <c r="AA32" s="290">
        <v>0.56700000000000017</v>
      </c>
      <c r="AB32" s="290">
        <v>0.99699999999999989</v>
      </c>
      <c r="AC32" s="290">
        <v>0.42699999999999999</v>
      </c>
      <c r="BO32" s="292"/>
      <c r="BX32" s="292"/>
      <c r="CU32" s="292"/>
      <c r="CW32" s="292"/>
      <c r="CX32" s="292"/>
      <c r="DA32" s="292"/>
      <c r="DI32" s="292"/>
      <c r="DK32" s="292"/>
      <c r="DM32" s="292"/>
      <c r="DQ32" s="292"/>
      <c r="DV32" s="292"/>
      <c r="DX32" s="292"/>
      <c r="EH32" s="292"/>
      <c r="EN32" s="292"/>
      <c r="EP32" s="292"/>
      <c r="EQ32" s="292"/>
      <c r="ER32" s="292"/>
      <c r="ES32" s="292"/>
      <c r="ET32" s="292"/>
      <c r="EU32" s="292"/>
      <c r="EV32" s="292"/>
      <c r="EW32" s="292"/>
      <c r="EX32" s="292"/>
      <c r="EY32" s="292"/>
      <c r="EZ32" s="292"/>
      <c r="FC32" s="292"/>
      <c r="FF32" s="292"/>
      <c r="FJ32" s="292"/>
      <c r="FL32" s="292"/>
      <c r="FM32" s="292"/>
      <c r="FN32" s="292"/>
      <c r="FQ32" s="292"/>
    </row>
    <row r="33" spans="1:173">
      <c r="A33" s="291">
        <v>45716</v>
      </c>
      <c r="B33" s="290">
        <v>4.1289999999999996</v>
      </c>
      <c r="C33" s="290">
        <v>2.198</v>
      </c>
      <c r="D33" s="290">
        <v>1.125</v>
      </c>
      <c r="E33" s="290">
        <v>4.2939999999999996</v>
      </c>
      <c r="F33" s="290">
        <v>2.7869999999999999</v>
      </c>
      <c r="G33" s="290">
        <v>4.0750000000000002</v>
      </c>
      <c r="H33" s="290">
        <v>2.7639999999999998</v>
      </c>
      <c r="I33" s="290">
        <v>2.198</v>
      </c>
      <c r="J33" s="292"/>
      <c r="K33" s="291">
        <v>45716</v>
      </c>
      <c r="L33" s="290">
        <v>4.085</v>
      </c>
      <c r="M33" s="290">
        <v>2.0270000000000001</v>
      </c>
      <c r="N33" s="290">
        <v>0.60499999999999998</v>
      </c>
      <c r="O33" s="290">
        <v>4.4029999999999996</v>
      </c>
      <c r="P33" s="290">
        <v>2.6850000000000001</v>
      </c>
      <c r="Q33" s="290">
        <v>3.8340000000000001</v>
      </c>
      <c r="R33" s="290">
        <v>2.222</v>
      </c>
      <c r="S33" s="290">
        <v>2.0270000000000001</v>
      </c>
      <c r="U33" s="291">
        <v>45716</v>
      </c>
      <c r="V33" s="290">
        <v>0.2179999999999995</v>
      </c>
      <c r="W33" s="290">
        <v>0.3839999999999999</v>
      </c>
      <c r="X33" s="290">
        <v>0.56700000000000006</v>
      </c>
      <c r="Y33" s="290">
        <v>0.31030000000000069</v>
      </c>
      <c r="Z33" s="290">
        <v>0.32799999999999979</v>
      </c>
      <c r="AA33" s="290">
        <v>0.5649999999999995</v>
      </c>
      <c r="AB33" s="290">
        <v>0.9650000000000003</v>
      </c>
      <c r="AC33" s="290">
        <v>0.3839999999999999</v>
      </c>
      <c r="BO33" s="292"/>
      <c r="BX33" s="292"/>
      <c r="CU33" s="292"/>
      <c r="CW33" s="292"/>
      <c r="CX33" s="292"/>
      <c r="DA33" s="292"/>
      <c r="DI33" s="292"/>
      <c r="DK33" s="292"/>
      <c r="DM33" s="292"/>
      <c r="DQ33" s="292"/>
      <c r="DV33" s="292"/>
      <c r="DX33" s="292"/>
      <c r="EH33" s="292"/>
      <c r="EN33" s="292"/>
      <c r="EP33" s="292"/>
      <c r="EQ33" s="292"/>
      <c r="ER33" s="292"/>
      <c r="ES33" s="292"/>
      <c r="ET33" s="292"/>
      <c r="EU33" s="292"/>
      <c r="EV33" s="292"/>
      <c r="EW33" s="292"/>
      <c r="EX33" s="292"/>
      <c r="EY33" s="292"/>
      <c r="EZ33" s="292"/>
      <c r="FC33" s="292"/>
      <c r="FF33" s="292"/>
      <c r="FJ33" s="292"/>
      <c r="FL33" s="292"/>
      <c r="FM33" s="292"/>
      <c r="FN33" s="292"/>
      <c r="FQ33" s="292"/>
    </row>
    <row r="34" spans="1:173">
      <c r="A34" s="291">
        <v>45715</v>
      </c>
      <c r="B34" s="290">
        <v>4.1989999999999998</v>
      </c>
      <c r="C34" s="290">
        <v>2.2250000000000001</v>
      </c>
      <c r="D34" s="290">
        <v>1.151</v>
      </c>
      <c r="E34" s="290">
        <v>4.3170000000000002</v>
      </c>
      <c r="F34" s="290">
        <v>2.855</v>
      </c>
      <c r="G34" s="290">
        <v>4.125</v>
      </c>
      <c r="H34" s="290">
        <v>2.7719999999999998</v>
      </c>
      <c r="I34" s="290">
        <v>2.2250000000000001</v>
      </c>
      <c r="J34" s="292"/>
      <c r="K34" s="291">
        <v>45715</v>
      </c>
      <c r="L34" s="290">
        <v>4.1260000000000003</v>
      </c>
      <c r="M34" s="290">
        <v>2.0329999999999999</v>
      </c>
      <c r="N34" s="290">
        <v>0.61299999999999999</v>
      </c>
      <c r="O34" s="290">
        <v>4.4020000000000001</v>
      </c>
      <c r="P34" s="290">
        <v>2.73</v>
      </c>
      <c r="Q34" s="290">
        <v>3.8719999999999999</v>
      </c>
      <c r="R34" s="290">
        <v>2.2240000000000002</v>
      </c>
      <c r="S34" s="290">
        <v>2.0329999999999999</v>
      </c>
      <c r="U34" s="291">
        <v>45715</v>
      </c>
      <c r="V34" s="290">
        <v>0.20800000000000021</v>
      </c>
      <c r="W34" s="290">
        <v>0.38199999999999967</v>
      </c>
      <c r="X34" s="290">
        <v>0.58599999999999997</v>
      </c>
      <c r="Y34" s="290">
        <v>0.33619999999999978</v>
      </c>
      <c r="Z34" s="290">
        <v>0.34100000000000019</v>
      </c>
      <c r="AA34" s="290">
        <v>0.56300000000000017</v>
      </c>
      <c r="AB34" s="290">
        <v>0.94999999999999973</v>
      </c>
      <c r="AC34" s="290">
        <v>0.38199999999999967</v>
      </c>
      <c r="BO34" s="292"/>
      <c r="BX34" s="292"/>
      <c r="CU34" s="292"/>
      <c r="CW34" s="292"/>
      <c r="CX34" s="292"/>
      <c r="DA34" s="292"/>
      <c r="DI34" s="292"/>
      <c r="DK34" s="292"/>
      <c r="DM34" s="292"/>
      <c r="DQ34" s="292"/>
      <c r="DV34" s="292"/>
      <c r="DX34" s="292"/>
      <c r="EH34" s="292"/>
      <c r="EN34" s="292"/>
      <c r="EP34" s="292"/>
      <c r="EQ34" s="292"/>
      <c r="ER34" s="292"/>
      <c r="ES34" s="292"/>
      <c r="ET34" s="292"/>
      <c r="EU34" s="292"/>
      <c r="EV34" s="292"/>
      <c r="EW34" s="292"/>
      <c r="EX34" s="292"/>
      <c r="EY34" s="292"/>
      <c r="EZ34" s="292"/>
      <c r="FC34" s="292"/>
      <c r="FF34" s="292"/>
      <c r="FJ34" s="292"/>
      <c r="FL34" s="292"/>
      <c r="FM34" s="292"/>
      <c r="FN34" s="292"/>
      <c r="FQ34" s="292"/>
    </row>
    <row r="35" spans="1:173">
      <c r="A35" s="291">
        <v>45714</v>
      </c>
      <c r="B35" s="290">
        <v>4.165</v>
      </c>
      <c r="C35" s="290">
        <v>2.2589999999999999</v>
      </c>
      <c r="D35" s="290">
        <v>1.131</v>
      </c>
      <c r="E35" s="290">
        <v>4.3040000000000003</v>
      </c>
      <c r="F35" s="290">
        <v>2.8759999999999999</v>
      </c>
      <c r="G35" s="290">
        <v>4.1420000000000003</v>
      </c>
      <c r="H35" s="290">
        <v>2.7949999999999999</v>
      </c>
      <c r="I35" s="290">
        <v>2.2589999999999999</v>
      </c>
      <c r="J35" s="292"/>
      <c r="K35" s="291">
        <v>45714</v>
      </c>
      <c r="L35" s="290">
        <v>4.1180000000000003</v>
      </c>
      <c r="M35" s="290">
        <v>2.0230000000000001</v>
      </c>
      <c r="N35" s="290">
        <v>0.60199999999999998</v>
      </c>
      <c r="O35" s="290">
        <v>4.3710000000000004</v>
      </c>
      <c r="P35" s="290">
        <v>2.76</v>
      </c>
      <c r="Q35" s="290">
        <v>3.8730000000000002</v>
      </c>
      <c r="R35" s="290">
        <v>2.2589999999999999</v>
      </c>
      <c r="S35" s="290">
        <v>2.0230000000000001</v>
      </c>
      <c r="U35" s="291">
        <v>45714</v>
      </c>
      <c r="V35" s="290">
        <v>0.1839999999999993</v>
      </c>
      <c r="W35" s="290">
        <v>0.36799999999999988</v>
      </c>
      <c r="X35" s="290">
        <v>0.56800000000000006</v>
      </c>
      <c r="Y35" s="290">
        <v>0.33129999999999971</v>
      </c>
      <c r="Z35" s="290">
        <v>0.33100000000000002</v>
      </c>
      <c r="AA35" s="290">
        <v>0.57900000000000018</v>
      </c>
      <c r="AB35" s="290">
        <v>0.93100000000000005</v>
      </c>
      <c r="AC35" s="290">
        <v>0.36799999999999988</v>
      </c>
      <c r="BO35" s="292"/>
      <c r="BX35" s="292"/>
      <c r="CU35" s="292"/>
      <c r="CW35" s="292"/>
      <c r="CX35" s="292"/>
      <c r="DA35" s="292"/>
      <c r="DI35" s="292"/>
      <c r="DK35" s="292"/>
      <c r="DM35" s="292"/>
      <c r="DQ35" s="292"/>
      <c r="DV35" s="292"/>
      <c r="DX35" s="292"/>
      <c r="EH35" s="292"/>
      <c r="EN35" s="292"/>
      <c r="EP35" s="292"/>
      <c r="EQ35" s="292"/>
      <c r="ER35" s="292"/>
      <c r="ES35" s="292"/>
      <c r="ET35" s="292"/>
      <c r="EU35" s="292"/>
      <c r="EV35" s="292"/>
      <c r="EW35" s="292"/>
      <c r="EX35" s="292"/>
      <c r="EY35" s="292"/>
      <c r="EZ35" s="292"/>
      <c r="FC35" s="292"/>
      <c r="FF35" s="292"/>
      <c r="FJ35" s="292"/>
      <c r="FL35" s="292"/>
      <c r="FM35" s="292"/>
      <c r="FN35" s="292"/>
      <c r="FQ35" s="292"/>
    </row>
    <row r="36" spans="1:173">
      <c r="A36" s="291">
        <v>45713</v>
      </c>
      <c r="B36" s="290">
        <v>4.2130000000000001</v>
      </c>
      <c r="C36" s="290">
        <v>2.2709999999999999</v>
      </c>
      <c r="D36" s="290">
        <v>1.1379999999999999</v>
      </c>
      <c r="E36" s="290">
        <v>4.3109999999999999</v>
      </c>
      <c r="F36" s="290">
        <v>2.879</v>
      </c>
      <c r="G36" s="290">
        <v>4.1689999999999996</v>
      </c>
      <c r="H36" s="290">
        <v>2.8279999999999998</v>
      </c>
      <c r="I36" s="290">
        <v>2.2709999999999999</v>
      </c>
      <c r="J36" s="292"/>
      <c r="K36" s="291">
        <v>45713</v>
      </c>
      <c r="L36" s="290">
        <v>4.1159999999999997</v>
      </c>
      <c r="M36" s="290">
        <v>2.032</v>
      </c>
      <c r="N36" s="290">
        <v>0.59899999999999998</v>
      </c>
      <c r="O36" s="290">
        <v>4.3680000000000003</v>
      </c>
      <c r="P36" s="290">
        <v>2.7679999999999998</v>
      </c>
      <c r="Q36" s="290">
        <v>3.8740000000000001</v>
      </c>
      <c r="R36" s="290">
        <v>2.2400000000000002</v>
      </c>
      <c r="S36" s="290">
        <v>2.032</v>
      </c>
      <c r="T36" s="292"/>
      <c r="U36" s="291">
        <v>45713</v>
      </c>
      <c r="V36" s="290">
        <v>0.19899999999999979</v>
      </c>
      <c r="W36" s="290">
        <v>0.3969999999999998</v>
      </c>
      <c r="X36" s="290">
        <v>0.57499999999999996</v>
      </c>
      <c r="Y36" s="290">
        <v>0.33889999999999981</v>
      </c>
      <c r="Z36" s="290">
        <v>0.35000000000000009</v>
      </c>
      <c r="AA36" s="290">
        <v>0.59799999999999986</v>
      </c>
      <c r="AB36" s="290">
        <v>0.97599999999999998</v>
      </c>
      <c r="AC36" s="290">
        <v>0.3969999999999998</v>
      </c>
      <c r="BO36" s="292"/>
      <c r="BX36" s="292"/>
      <c r="CU36" s="292"/>
      <c r="CW36" s="292"/>
      <c r="CX36" s="292"/>
      <c r="DA36" s="292"/>
      <c r="DI36" s="292"/>
      <c r="DK36" s="292"/>
      <c r="DM36" s="292"/>
      <c r="DQ36" s="292"/>
      <c r="DV36" s="292"/>
      <c r="DX36" s="292"/>
      <c r="EH36" s="292"/>
      <c r="EN36" s="292"/>
      <c r="EP36" s="292"/>
      <c r="EQ36" s="292"/>
      <c r="ER36" s="292"/>
      <c r="ES36" s="292"/>
      <c r="ET36" s="292"/>
      <c r="EU36" s="292"/>
      <c r="EV36" s="292"/>
      <c r="EW36" s="292"/>
      <c r="EX36" s="292"/>
      <c r="EY36" s="292"/>
      <c r="EZ36" s="292"/>
      <c r="FC36" s="292"/>
      <c r="FF36" s="292"/>
      <c r="FJ36" s="292"/>
      <c r="FL36" s="292"/>
      <c r="FM36" s="292"/>
      <c r="FN36" s="292"/>
      <c r="FQ36" s="292"/>
    </row>
    <row r="37" spans="1:173">
      <c r="A37" s="291">
        <v>45712</v>
      </c>
      <c r="B37" s="290">
        <v>4.3129999999999997</v>
      </c>
      <c r="C37" s="290">
        <v>2.2890000000000001</v>
      </c>
      <c r="D37" s="290">
        <v>1.1839999999999999</v>
      </c>
      <c r="E37" s="290">
        <v>4.37</v>
      </c>
      <c r="F37" s="290">
        <v>2.964</v>
      </c>
      <c r="G37" s="290">
        <v>4.2190000000000003</v>
      </c>
      <c r="H37" s="290">
        <v>2.8610000000000002</v>
      </c>
      <c r="I37" s="290">
        <v>2.2890000000000001</v>
      </c>
      <c r="J37" s="292"/>
      <c r="K37" s="291">
        <v>45712</v>
      </c>
      <c r="L37" s="290">
        <v>4.1509999999999998</v>
      </c>
      <c r="M37" s="290">
        <v>2.0299999999999998</v>
      </c>
      <c r="N37" s="290">
        <v>0.61099999999999999</v>
      </c>
      <c r="O37" s="290">
        <v>4.4000000000000004</v>
      </c>
      <c r="P37" s="290">
        <v>2.8</v>
      </c>
      <c r="Q37" s="290">
        <v>3.9049999999999998</v>
      </c>
      <c r="R37" s="290">
        <v>2.262</v>
      </c>
      <c r="S37" s="290">
        <v>2.0299999999999998</v>
      </c>
      <c r="T37" s="292"/>
      <c r="U37" s="291">
        <v>45712</v>
      </c>
      <c r="V37" s="290">
        <v>0.22499999999999959</v>
      </c>
      <c r="W37" s="290">
        <v>0.39299999999999979</v>
      </c>
      <c r="X37" s="290">
        <v>0.61199999999999999</v>
      </c>
      <c r="Y37" s="290">
        <v>0.34050000000000052</v>
      </c>
      <c r="Z37" s="290">
        <v>0.37400000000000011</v>
      </c>
      <c r="AA37" s="290">
        <v>0.5990000000000002</v>
      </c>
      <c r="AB37" s="290">
        <v>0.98399999999999999</v>
      </c>
      <c r="AC37" s="290">
        <v>0.39299999999999979</v>
      </c>
      <c r="BO37" s="292"/>
      <c r="BX37" s="292"/>
      <c r="CU37" s="292"/>
      <c r="CW37" s="292"/>
      <c r="CX37" s="292"/>
      <c r="DA37" s="292"/>
      <c r="DI37" s="292"/>
      <c r="DK37" s="292"/>
      <c r="DM37" s="292"/>
      <c r="DQ37" s="292"/>
      <c r="DV37" s="292"/>
      <c r="DX37" s="292"/>
      <c r="EH37" s="292"/>
      <c r="EN37" s="292"/>
      <c r="EP37" s="292"/>
      <c r="EQ37" s="292"/>
      <c r="ER37" s="292"/>
      <c r="ES37" s="292"/>
      <c r="ET37" s="292"/>
      <c r="EU37" s="292"/>
      <c r="EV37" s="292"/>
      <c r="EW37" s="292"/>
      <c r="EX37" s="292"/>
      <c r="EY37" s="292"/>
      <c r="EZ37" s="292"/>
      <c r="FC37" s="292"/>
      <c r="FF37" s="292"/>
      <c r="FJ37" s="292"/>
      <c r="FL37" s="292"/>
      <c r="FM37" s="292"/>
      <c r="FN37" s="292"/>
      <c r="FQ37" s="292"/>
    </row>
    <row r="38" spans="1:173">
      <c r="A38" s="291">
        <v>45709</v>
      </c>
      <c r="B38" s="290">
        <v>4.343</v>
      </c>
      <c r="C38" s="290">
        <v>2.2869999999999999</v>
      </c>
      <c r="D38" s="290">
        <v>1.1839999999999999</v>
      </c>
      <c r="E38" s="290">
        <v>4.383</v>
      </c>
      <c r="F38" s="290">
        <v>2.9980000000000002</v>
      </c>
      <c r="G38" s="290">
        <v>4.2809999999999997</v>
      </c>
      <c r="H38" s="290">
        <v>2.8639999999999999</v>
      </c>
      <c r="I38" s="290">
        <v>2.2869999999999999</v>
      </c>
      <c r="J38" s="292"/>
      <c r="K38" s="291">
        <v>45709</v>
      </c>
      <c r="L38" s="290">
        <v>4.157</v>
      </c>
      <c r="M38" s="290">
        <v>2.0920000000000001</v>
      </c>
      <c r="N38" s="290">
        <v>0.61099999999999999</v>
      </c>
      <c r="O38" s="290">
        <v>4.3559999999999999</v>
      </c>
      <c r="P38" s="290">
        <v>2.8149999999999999</v>
      </c>
      <c r="Q38" s="290">
        <v>3.944</v>
      </c>
      <c r="R38" s="290">
        <v>2.2879999999999998</v>
      </c>
      <c r="S38" s="290">
        <v>2.0920000000000001</v>
      </c>
      <c r="T38" s="292"/>
      <c r="U38" s="291">
        <v>45709</v>
      </c>
      <c r="V38" s="290">
        <v>0.23200000000000021</v>
      </c>
      <c r="W38" s="290">
        <v>0.36699999999999999</v>
      </c>
      <c r="X38" s="290">
        <v>0.61199999999999999</v>
      </c>
      <c r="Y38" s="290">
        <v>0.34630000000000027</v>
      </c>
      <c r="Z38" s="290">
        <v>0.37399999999999972</v>
      </c>
      <c r="AA38" s="290">
        <v>0.60799999999999965</v>
      </c>
      <c r="AB38" s="290">
        <v>0.95800000000000018</v>
      </c>
      <c r="AC38" s="290">
        <v>0.36699999999999999</v>
      </c>
      <c r="BO38" s="292"/>
      <c r="BX38" s="292"/>
      <c r="CU38" s="292"/>
      <c r="CW38" s="292"/>
      <c r="CX38" s="292"/>
      <c r="DA38" s="292"/>
      <c r="DI38" s="292"/>
      <c r="DK38" s="292"/>
      <c r="DM38" s="292"/>
      <c r="DQ38" s="292"/>
      <c r="DV38" s="292"/>
      <c r="DX38" s="292"/>
      <c r="EH38" s="292"/>
      <c r="EN38" s="292"/>
      <c r="EP38" s="292"/>
      <c r="EQ38" s="292"/>
      <c r="ER38" s="292"/>
      <c r="ES38" s="292"/>
      <c r="ET38" s="292"/>
      <c r="EU38" s="292"/>
      <c r="EV38" s="292"/>
      <c r="EW38" s="292"/>
      <c r="EX38" s="292"/>
      <c r="EY38" s="292"/>
      <c r="EZ38" s="292"/>
      <c r="FC38" s="292"/>
      <c r="FF38" s="292"/>
      <c r="FJ38" s="292"/>
      <c r="FL38" s="292"/>
      <c r="FM38" s="292"/>
      <c r="FN38" s="292"/>
      <c r="FQ38" s="292"/>
    </row>
    <row r="39" spans="1:173">
      <c r="A39" s="291">
        <v>45708</v>
      </c>
      <c r="B39" s="290">
        <v>4.4219999999999997</v>
      </c>
      <c r="C39" s="290">
        <v>2.355</v>
      </c>
      <c r="D39" s="290">
        <v>1.214</v>
      </c>
      <c r="E39" s="290">
        <v>4.423</v>
      </c>
      <c r="F39" s="290">
        <v>3.1019999999999999</v>
      </c>
      <c r="G39" s="290">
        <v>4.32</v>
      </c>
      <c r="H39" s="290">
        <v>2.9129999999999998</v>
      </c>
      <c r="I39" s="290">
        <v>2.355</v>
      </c>
      <c r="J39" s="292"/>
      <c r="K39" s="291">
        <v>45708</v>
      </c>
      <c r="L39" s="290">
        <v>4.1989999999999998</v>
      </c>
      <c r="M39" s="290">
        <v>2.133</v>
      </c>
      <c r="N39" s="290">
        <v>0.61499999999999999</v>
      </c>
      <c r="O39" s="290">
        <v>4.3769999999999998</v>
      </c>
      <c r="P39" s="290">
        <v>2.88</v>
      </c>
      <c r="Q39" s="290">
        <v>3.9630000000000001</v>
      </c>
      <c r="R39" s="290">
        <v>2.3159999999999998</v>
      </c>
      <c r="S39" s="290">
        <v>2.133</v>
      </c>
      <c r="T39" s="292"/>
      <c r="U39" s="291">
        <v>45708</v>
      </c>
      <c r="V39" s="290">
        <v>0.23500000000000029</v>
      </c>
      <c r="W39" s="290">
        <v>0.3839999999999999</v>
      </c>
      <c r="X39" s="290">
        <v>0.6180000000000001</v>
      </c>
      <c r="Y39" s="290">
        <v>0.34639999999999921</v>
      </c>
      <c r="Z39" s="290">
        <v>0.3879999999999999</v>
      </c>
      <c r="AA39" s="290">
        <v>0.5990000000000002</v>
      </c>
      <c r="AB39" s="290">
        <v>0.96200000000000019</v>
      </c>
      <c r="AC39" s="290">
        <v>0.3839999999999999</v>
      </c>
      <c r="BO39" s="292"/>
      <c r="BX39" s="292"/>
      <c r="CU39" s="292"/>
      <c r="CW39" s="292"/>
      <c r="CX39" s="292"/>
      <c r="DA39" s="292"/>
      <c r="DI39" s="292"/>
      <c r="DK39" s="292"/>
      <c r="DM39" s="292"/>
      <c r="DQ39" s="292"/>
      <c r="DV39" s="292"/>
      <c r="DX39" s="292"/>
      <c r="EH39" s="292"/>
      <c r="EN39" s="292"/>
      <c r="EP39" s="292"/>
      <c r="EQ39" s="292"/>
      <c r="ER39" s="292"/>
      <c r="ES39" s="292"/>
      <c r="ET39" s="292"/>
      <c r="EU39" s="292"/>
      <c r="EV39" s="292"/>
      <c r="EW39" s="292"/>
      <c r="EX39" s="292"/>
      <c r="EY39" s="292"/>
      <c r="EZ39" s="292"/>
      <c r="FC39" s="292"/>
      <c r="FF39" s="292"/>
      <c r="FJ39" s="292"/>
      <c r="FL39" s="292"/>
      <c r="FM39" s="292"/>
      <c r="FN39" s="292"/>
      <c r="FQ39" s="292"/>
    </row>
    <row r="40" spans="1:173">
      <c r="A40" s="291">
        <v>45707</v>
      </c>
      <c r="B40" s="290">
        <v>4.4580000000000002</v>
      </c>
      <c r="C40" s="290">
        <v>2.3740000000000001</v>
      </c>
      <c r="D40" s="290">
        <v>1.2110000000000001</v>
      </c>
      <c r="E40" s="290">
        <v>4.4279999999999999</v>
      </c>
      <c r="F40" s="290">
        <v>3.07</v>
      </c>
      <c r="G40" s="290">
        <v>4.3019999999999996</v>
      </c>
      <c r="H40" s="290">
        <v>2.93</v>
      </c>
      <c r="I40" s="290">
        <v>2.3740000000000001</v>
      </c>
      <c r="J40" s="292"/>
      <c r="K40" s="291">
        <v>45707</v>
      </c>
      <c r="L40" s="290">
        <v>4.2229999999999999</v>
      </c>
      <c r="M40" s="290">
        <v>2.129</v>
      </c>
      <c r="N40" s="290">
        <v>0.61</v>
      </c>
      <c r="O40" s="290">
        <v>4.3849999999999998</v>
      </c>
      <c r="P40" s="290">
        <v>2.8650000000000002</v>
      </c>
      <c r="Q40" s="290">
        <v>3.95</v>
      </c>
      <c r="R40" s="290">
        <v>2.3250000000000002</v>
      </c>
      <c r="S40" s="290">
        <v>2.129</v>
      </c>
      <c r="T40" s="292"/>
      <c r="U40" s="291">
        <v>45707</v>
      </c>
      <c r="V40" s="290">
        <v>0.26400000000000018</v>
      </c>
      <c r="W40" s="290">
        <v>0.38300000000000001</v>
      </c>
      <c r="X40" s="290">
        <v>0.61099999999999999</v>
      </c>
      <c r="Y40" s="290">
        <v>0.33790000000000031</v>
      </c>
      <c r="Z40" s="290">
        <v>0.37600000000000028</v>
      </c>
      <c r="AA40" s="290">
        <v>0.60700000000000021</v>
      </c>
      <c r="AB40" s="290">
        <v>0.95299999999999985</v>
      </c>
      <c r="AC40" s="290">
        <v>0.38300000000000001</v>
      </c>
      <c r="BO40" s="292"/>
      <c r="BX40" s="292"/>
      <c r="CU40" s="292"/>
      <c r="CW40" s="292"/>
      <c r="CX40" s="292"/>
      <c r="DA40" s="292"/>
      <c r="DI40" s="292"/>
      <c r="DK40" s="292"/>
      <c r="DM40" s="292"/>
      <c r="DQ40" s="292"/>
      <c r="DV40" s="292"/>
      <c r="DX40" s="292"/>
      <c r="EH40" s="292"/>
      <c r="EN40" s="292"/>
      <c r="EP40" s="292"/>
      <c r="EQ40" s="292"/>
      <c r="ER40" s="292"/>
      <c r="ES40" s="292"/>
      <c r="ET40" s="292"/>
      <c r="EU40" s="292"/>
      <c r="EV40" s="292"/>
      <c r="EW40" s="292"/>
      <c r="EX40" s="292"/>
      <c r="EY40" s="292"/>
      <c r="EZ40" s="292"/>
      <c r="FC40" s="292"/>
      <c r="FF40" s="292"/>
      <c r="FJ40" s="292"/>
      <c r="FL40" s="292"/>
      <c r="FM40" s="292"/>
      <c r="FN40" s="292"/>
      <c r="FQ40" s="292"/>
    </row>
    <row r="41" spans="1:173">
      <c r="A41" s="291">
        <v>45706</v>
      </c>
      <c r="B41" s="290">
        <v>4.4720000000000004</v>
      </c>
      <c r="C41" s="290">
        <v>2.3130000000000002</v>
      </c>
      <c r="D41" s="290">
        <v>1.21</v>
      </c>
      <c r="E41" s="290">
        <v>4.3769999999999998</v>
      </c>
      <c r="F41" s="290">
        <v>3.0840000000000001</v>
      </c>
      <c r="G41" s="290">
        <v>4.2640000000000002</v>
      </c>
      <c r="H41" s="290">
        <v>2.855</v>
      </c>
      <c r="I41" s="290">
        <v>2.3130000000000002</v>
      </c>
      <c r="J41" s="292"/>
      <c r="K41" s="291">
        <v>45706</v>
      </c>
      <c r="L41" s="290">
        <v>4.24</v>
      </c>
      <c r="M41" s="290">
        <v>2.1179999999999999</v>
      </c>
      <c r="N41" s="290">
        <v>0.61099999999999999</v>
      </c>
      <c r="O41" s="290">
        <v>4.3719999999999999</v>
      </c>
      <c r="P41" s="290">
        <v>2.86</v>
      </c>
      <c r="Q41" s="290">
        <v>3.944</v>
      </c>
      <c r="R41" s="290">
        <v>2.2930000000000001</v>
      </c>
      <c r="S41" s="290">
        <v>2.1179999999999999</v>
      </c>
      <c r="T41" s="292"/>
      <c r="U41" s="291">
        <v>45706</v>
      </c>
      <c r="V41" s="290">
        <v>0.2430000000000003</v>
      </c>
      <c r="W41" s="290">
        <v>0.36500000000000021</v>
      </c>
      <c r="X41" s="290">
        <v>0.60600000000000009</v>
      </c>
      <c r="Y41" s="290">
        <v>0.31930000000000008</v>
      </c>
      <c r="Z41" s="290">
        <v>0.39000000000000012</v>
      </c>
      <c r="AA41" s="290">
        <v>0.5950000000000002</v>
      </c>
      <c r="AB41" s="290">
        <v>0.91500000000000004</v>
      </c>
      <c r="AC41" s="290">
        <v>0.36500000000000021</v>
      </c>
      <c r="BO41" s="292"/>
      <c r="BX41" s="292"/>
      <c r="CU41" s="292"/>
      <c r="CW41" s="292"/>
      <c r="CX41" s="292"/>
      <c r="DA41" s="292"/>
      <c r="DI41" s="292"/>
      <c r="DK41" s="292"/>
      <c r="DM41" s="292"/>
      <c r="DQ41" s="292"/>
      <c r="DV41" s="292"/>
      <c r="DX41" s="292"/>
      <c r="EH41" s="292"/>
      <c r="EN41" s="292"/>
      <c r="EP41" s="292"/>
      <c r="EQ41" s="292"/>
      <c r="ER41" s="292"/>
      <c r="ES41" s="292"/>
      <c r="ET41" s="292"/>
      <c r="EU41" s="292"/>
      <c r="EV41" s="292"/>
      <c r="EW41" s="292"/>
      <c r="EX41" s="292"/>
      <c r="EY41" s="292"/>
      <c r="EZ41" s="292"/>
      <c r="FC41" s="292"/>
      <c r="FF41" s="292"/>
      <c r="FJ41" s="292"/>
      <c r="FL41" s="292"/>
      <c r="FM41" s="292"/>
      <c r="FN41" s="292"/>
      <c r="FQ41" s="292"/>
    </row>
    <row r="42" spans="1:173">
      <c r="A42" s="291">
        <v>45705</v>
      </c>
      <c r="B42" s="290">
        <v>4.4020000000000001</v>
      </c>
      <c r="C42" s="290">
        <v>2.306</v>
      </c>
      <c r="D42" s="290">
        <v>1.1659999999999999</v>
      </c>
      <c r="E42" s="290">
        <v>4.351</v>
      </c>
      <c r="F42" s="290">
        <v>2.9969999999999999</v>
      </c>
      <c r="G42" s="290">
        <v>4.2270000000000003</v>
      </c>
      <c r="H42" s="290">
        <v>2.8650000000000002</v>
      </c>
      <c r="I42" s="290">
        <v>2.306</v>
      </c>
      <c r="J42" s="292"/>
      <c r="K42" s="291">
        <v>45705</v>
      </c>
      <c r="L42" s="290">
        <v>4.2249999999999996</v>
      </c>
      <c r="M42" s="290">
        <v>2.12</v>
      </c>
      <c r="N42" s="290">
        <v>0.60599999999999998</v>
      </c>
      <c r="O42" s="290">
        <v>4.327</v>
      </c>
      <c r="P42" s="290">
        <v>2.8</v>
      </c>
      <c r="Q42" s="290">
        <v>3.9129999999999998</v>
      </c>
      <c r="R42" s="290">
        <v>2.3010000000000002</v>
      </c>
      <c r="S42" s="290">
        <v>2.12</v>
      </c>
      <c r="T42" s="292"/>
      <c r="U42" s="291">
        <v>45705</v>
      </c>
      <c r="V42" s="290">
        <v>0.21600000000000019</v>
      </c>
      <c r="W42" s="290">
        <v>0.3530000000000002</v>
      </c>
      <c r="X42" s="290">
        <v>0.58199999999999996</v>
      </c>
      <c r="Y42" s="290">
        <v>0.32739999999999991</v>
      </c>
      <c r="Z42" s="290">
        <v>0.38099999999999978</v>
      </c>
      <c r="AA42" s="290">
        <v>0.59499999999999975</v>
      </c>
      <c r="AB42" s="290">
        <v>0.90599999999999969</v>
      </c>
      <c r="AC42" s="290">
        <v>0.3530000000000002</v>
      </c>
      <c r="BO42" s="292"/>
      <c r="BX42" s="292"/>
      <c r="CU42" s="292"/>
      <c r="CW42" s="292"/>
      <c r="CX42" s="292"/>
      <c r="DA42" s="292"/>
      <c r="DI42" s="292"/>
      <c r="DK42" s="292"/>
      <c r="DM42" s="292"/>
      <c r="DQ42" s="292"/>
      <c r="DV42" s="292"/>
      <c r="DX42" s="292"/>
      <c r="EH42" s="292"/>
      <c r="EN42" s="292"/>
      <c r="EP42" s="292"/>
      <c r="EQ42" s="292"/>
      <c r="ER42" s="292"/>
      <c r="ES42" s="292"/>
      <c r="ET42" s="292"/>
      <c r="EU42" s="292"/>
      <c r="EV42" s="292"/>
      <c r="EW42" s="292"/>
      <c r="EX42" s="292"/>
      <c r="EY42" s="292"/>
      <c r="EZ42" s="292"/>
      <c r="FC42" s="292"/>
      <c r="FF42" s="292"/>
      <c r="FJ42" s="292"/>
      <c r="FL42" s="292"/>
      <c r="FM42" s="292"/>
      <c r="FN42" s="292"/>
      <c r="FQ42" s="292"/>
    </row>
    <row r="43" spans="1:173">
      <c r="A43" s="291">
        <v>45702</v>
      </c>
      <c r="B43" s="290">
        <v>4.4020000000000001</v>
      </c>
      <c r="C43" s="290">
        <v>2.2530000000000001</v>
      </c>
      <c r="D43" s="290">
        <v>1.1279999999999999</v>
      </c>
      <c r="E43" s="290">
        <v>4.3310000000000004</v>
      </c>
      <c r="F43" s="290">
        <v>2.9969999999999999</v>
      </c>
      <c r="G43" s="290">
        <v>4.1929999999999996</v>
      </c>
      <c r="H43" s="290">
        <v>2.827</v>
      </c>
      <c r="I43" s="290">
        <v>2.2530000000000001</v>
      </c>
      <c r="J43" s="292"/>
      <c r="K43" s="291">
        <v>45702</v>
      </c>
      <c r="L43" s="290">
        <v>4.2249999999999996</v>
      </c>
      <c r="M43" s="290">
        <v>2.056</v>
      </c>
      <c r="N43" s="290">
        <v>0.60599999999999998</v>
      </c>
      <c r="O43" s="290">
        <v>4.3739999999999997</v>
      </c>
      <c r="P43" s="290">
        <v>2.8</v>
      </c>
      <c r="Q43" s="290">
        <v>3.8879999999999999</v>
      </c>
      <c r="R43" s="290">
        <v>2.2999999999999998</v>
      </c>
      <c r="S43" s="290">
        <v>2.056</v>
      </c>
      <c r="T43" s="292"/>
      <c r="U43" s="291">
        <v>45702</v>
      </c>
      <c r="V43" s="290">
        <v>0.21600000000000019</v>
      </c>
      <c r="W43" s="290">
        <v>0.32100000000000017</v>
      </c>
      <c r="X43" s="290">
        <v>0.56099999999999994</v>
      </c>
      <c r="Y43" s="290">
        <v>0.30499999999999972</v>
      </c>
      <c r="Z43" s="290">
        <v>0.38099999999999978</v>
      </c>
      <c r="AA43" s="290">
        <v>0.59999999999999964</v>
      </c>
      <c r="AB43" s="290">
        <v>0.88500000000000023</v>
      </c>
      <c r="AC43" s="290">
        <v>0.32100000000000017</v>
      </c>
      <c r="BO43" s="292"/>
      <c r="BX43" s="292"/>
      <c r="CU43" s="292"/>
      <c r="CW43" s="292"/>
      <c r="CX43" s="292"/>
      <c r="DA43" s="292"/>
      <c r="DI43" s="292"/>
      <c r="DK43" s="292"/>
      <c r="DM43" s="292"/>
      <c r="DQ43" s="292"/>
      <c r="DV43" s="292"/>
      <c r="DX43" s="292"/>
      <c r="EH43" s="292"/>
      <c r="EN43" s="292"/>
      <c r="EP43" s="292"/>
      <c r="EQ43" s="292"/>
      <c r="ER43" s="292"/>
      <c r="ES43" s="292"/>
      <c r="ET43" s="292"/>
      <c r="EU43" s="292"/>
      <c r="EV43" s="292"/>
      <c r="EW43" s="292"/>
      <c r="EX43" s="292"/>
      <c r="EY43" s="292"/>
      <c r="EZ43" s="292"/>
      <c r="FC43" s="292"/>
      <c r="FF43" s="292"/>
      <c r="FJ43" s="292"/>
      <c r="FL43" s="292"/>
      <c r="FM43" s="292"/>
      <c r="FN43" s="292"/>
      <c r="FQ43" s="292"/>
    </row>
    <row r="44" spans="1:173">
      <c r="A44" s="291">
        <v>45701</v>
      </c>
      <c r="B44" s="290">
        <v>4.4550000000000001</v>
      </c>
      <c r="C44" s="290">
        <v>2.25</v>
      </c>
      <c r="D44" s="290">
        <v>1.133</v>
      </c>
      <c r="E44" s="290">
        <v>4.3140000000000001</v>
      </c>
      <c r="F44" s="290">
        <v>3.01</v>
      </c>
      <c r="G44" s="290">
        <v>4.2480000000000002</v>
      </c>
      <c r="H44" s="290">
        <v>2.8119999999999998</v>
      </c>
      <c r="I44" s="290">
        <v>2.25</v>
      </c>
      <c r="J44" s="292"/>
      <c r="K44" s="291">
        <v>45701</v>
      </c>
      <c r="L44" s="290">
        <v>4.2690000000000001</v>
      </c>
      <c r="M44" s="290">
        <v>2.0419999999999998</v>
      </c>
      <c r="N44" s="290">
        <v>0.60399999999999998</v>
      </c>
      <c r="O44" s="290">
        <v>4.3380000000000001</v>
      </c>
      <c r="P44" s="290">
        <v>2.7949999999999999</v>
      </c>
      <c r="Q44" s="290">
        <v>3.9180000000000001</v>
      </c>
      <c r="R44" s="290">
        <v>2.2850000000000001</v>
      </c>
      <c r="S44" s="290">
        <v>2.0419999999999998</v>
      </c>
      <c r="T44" s="292"/>
      <c r="U44" s="291">
        <v>45701</v>
      </c>
      <c r="V44" s="290">
        <v>0.22100000000000011</v>
      </c>
      <c r="W44" s="290">
        <v>0.33399999999999958</v>
      </c>
      <c r="X44" s="290">
        <v>0.55600000000000005</v>
      </c>
      <c r="Y44" s="290">
        <v>0.31599999999999978</v>
      </c>
      <c r="Z44" s="290">
        <v>0.375</v>
      </c>
      <c r="AA44" s="290">
        <v>0.62999999999999989</v>
      </c>
      <c r="AB44" s="290">
        <v>0.88700000000000001</v>
      </c>
      <c r="AC44" s="290">
        <v>0.33399999999999958</v>
      </c>
      <c r="BO44" s="292"/>
      <c r="BX44" s="292"/>
      <c r="CU44" s="292"/>
      <c r="CW44" s="292"/>
      <c r="CX44" s="292"/>
      <c r="DA44" s="292"/>
      <c r="DI44" s="292"/>
      <c r="DK44" s="292"/>
      <c r="DM44" s="292"/>
      <c r="DQ44" s="292"/>
      <c r="DV44" s="292"/>
      <c r="DX44" s="292"/>
      <c r="EH44" s="292"/>
      <c r="EN44" s="292"/>
      <c r="EP44" s="292"/>
      <c r="EQ44" s="292"/>
      <c r="ER44" s="292"/>
      <c r="ES44" s="292"/>
      <c r="ET44" s="292"/>
      <c r="EU44" s="292"/>
      <c r="EV44" s="292"/>
      <c r="EW44" s="292"/>
      <c r="EX44" s="292"/>
      <c r="EY44" s="292"/>
      <c r="EZ44" s="292"/>
      <c r="FC44" s="292"/>
      <c r="FF44" s="292"/>
      <c r="FJ44" s="292"/>
      <c r="FL44" s="292"/>
      <c r="FM44" s="292"/>
      <c r="FN44" s="292"/>
      <c r="FQ44" s="292"/>
    </row>
    <row r="45" spans="1:173">
      <c r="A45" s="291">
        <v>45700</v>
      </c>
      <c r="B45" s="290">
        <v>4.5640000000000001</v>
      </c>
      <c r="C45" s="290">
        <v>2.3069999999999999</v>
      </c>
      <c r="D45" s="290">
        <v>1.121</v>
      </c>
      <c r="E45" s="290">
        <v>4.3499999999999996</v>
      </c>
      <c r="F45" s="290">
        <v>3.0649999999999999</v>
      </c>
      <c r="G45" s="290">
        <v>4.234</v>
      </c>
      <c r="H45" s="290">
        <v>2.8959999999999999</v>
      </c>
      <c r="I45" s="290">
        <v>2.3069999999999999</v>
      </c>
      <c r="J45" s="292"/>
      <c r="K45" s="291">
        <v>45700</v>
      </c>
      <c r="L45" s="290">
        <v>4.2910000000000004</v>
      </c>
      <c r="M45" s="290">
        <v>2.08</v>
      </c>
      <c r="N45" s="290">
        <v>0.60499999999999998</v>
      </c>
      <c r="O45" s="290">
        <v>4.351</v>
      </c>
      <c r="P45" s="290">
        <v>2.82</v>
      </c>
      <c r="Q45" s="290">
        <v>3.9009999999999998</v>
      </c>
      <c r="R45" s="290">
        <v>2.3119999999999998</v>
      </c>
      <c r="S45" s="290">
        <v>2.08</v>
      </c>
      <c r="T45" s="292"/>
      <c r="U45" s="291">
        <v>45700</v>
      </c>
      <c r="V45" s="290">
        <v>0.26900000000000007</v>
      </c>
      <c r="W45" s="290">
        <v>0.34399999999999992</v>
      </c>
      <c r="X45" s="290">
        <v>0.54500000000000004</v>
      </c>
      <c r="Y45" s="290">
        <v>0.34949999999999992</v>
      </c>
      <c r="Z45" s="290">
        <v>0.40399999999999991</v>
      </c>
      <c r="AA45" s="290">
        <v>0.61700000000000044</v>
      </c>
      <c r="AB45" s="290">
        <v>0.91199999999999992</v>
      </c>
      <c r="AC45" s="290">
        <v>0.34399999999999992</v>
      </c>
      <c r="BO45" s="292"/>
      <c r="BX45" s="292"/>
      <c r="CU45" s="292"/>
      <c r="CW45" s="292"/>
      <c r="CX45" s="292"/>
      <c r="DA45" s="292"/>
      <c r="DI45" s="292"/>
      <c r="DK45" s="292"/>
      <c r="DM45" s="292"/>
      <c r="DQ45" s="292"/>
      <c r="DV45" s="292"/>
      <c r="DX45" s="292"/>
      <c r="EH45" s="292"/>
      <c r="EN45" s="292"/>
      <c r="EP45" s="292"/>
      <c r="EQ45" s="292"/>
      <c r="ER45" s="292"/>
      <c r="ES45" s="292"/>
      <c r="ET45" s="292"/>
      <c r="EU45" s="292"/>
      <c r="EV45" s="292"/>
      <c r="EW45" s="292"/>
      <c r="EX45" s="292"/>
      <c r="EY45" s="292"/>
      <c r="EZ45" s="292"/>
      <c r="FC45" s="292"/>
      <c r="FF45" s="292"/>
      <c r="FJ45" s="292"/>
      <c r="FL45" s="292"/>
      <c r="FM45" s="292"/>
      <c r="FN45" s="292"/>
      <c r="FQ45" s="292"/>
    </row>
    <row r="46" spans="1:173">
      <c r="A46" s="291">
        <v>45699</v>
      </c>
      <c r="B46" s="290">
        <v>4.4550000000000001</v>
      </c>
      <c r="C46" s="290">
        <v>2.2519999999999998</v>
      </c>
      <c r="D46" s="290">
        <v>1.0940000000000001</v>
      </c>
      <c r="E46" s="290">
        <v>4.3239999999999998</v>
      </c>
      <c r="F46" s="290">
        <v>2.9830000000000001</v>
      </c>
      <c r="G46" s="290">
        <v>4.1689999999999996</v>
      </c>
      <c r="H46" s="290">
        <v>2.855</v>
      </c>
      <c r="I46" s="290">
        <v>2.2519999999999998</v>
      </c>
      <c r="J46" s="292"/>
      <c r="K46" s="291">
        <v>45699</v>
      </c>
      <c r="L46" s="290">
        <v>4.2510000000000003</v>
      </c>
      <c r="M46" s="290">
        <v>2.056</v>
      </c>
      <c r="N46" s="290">
        <v>0.60899999999999999</v>
      </c>
      <c r="O46" s="290">
        <v>4.3940000000000001</v>
      </c>
      <c r="P46" s="290">
        <v>2.7850000000000001</v>
      </c>
      <c r="Q46" s="290">
        <v>3.8639999999999999</v>
      </c>
      <c r="R46" s="290">
        <v>2.266</v>
      </c>
      <c r="S46" s="290">
        <v>2.056</v>
      </c>
      <c r="T46" s="292"/>
      <c r="U46" s="291">
        <v>45699</v>
      </c>
      <c r="V46" s="290">
        <v>0.25</v>
      </c>
      <c r="W46" s="290">
        <v>0.34999999999999959</v>
      </c>
      <c r="X46" s="290">
        <v>0.5169999999999999</v>
      </c>
      <c r="Y46" s="290">
        <v>0.32700000000000001</v>
      </c>
      <c r="Z46" s="290">
        <v>0.39500000000000002</v>
      </c>
      <c r="AA46" s="290">
        <v>0.60099999999999998</v>
      </c>
      <c r="AB46" s="290">
        <v>0.92099999999999982</v>
      </c>
      <c r="AC46" s="290">
        <v>0.34999999999999959</v>
      </c>
      <c r="BO46" s="292"/>
      <c r="BX46" s="292"/>
      <c r="CU46" s="292"/>
      <c r="CW46" s="292"/>
      <c r="CX46" s="292"/>
      <c r="DA46" s="292"/>
      <c r="DI46" s="292"/>
      <c r="DK46" s="292"/>
      <c r="DM46" s="292"/>
      <c r="DQ46" s="292"/>
      <c r="DV46" s="292"/>
      <c r="DX46" s="292"/>
      <c r="EH46" s="292"/>
      <c r="EN46" s="292"/>
      <c r="EP46" s="292"/>
      <c r="EQ46" s="292"/>
      <c r="ER46" s="292"/>
      <c r="ES46" s="292"/>
      <c r="ET46" s="292"/>
      <c r="EU46" s="292"/>
      <c r="EV46" s="292"/>
      <c r="EW46" s="292"/>
      <c r="EX46" s="292"/>
      <c r="EY46" s="292"/>
      <c r="EZ46" s="292"/>
      <c r="FC46" s="292"/>
      <c r="FF46" s="292"/>
      <c r="FJ46" s="292"/>
      <c r="FL46" s="292"/>
      <c r="FM46" s="292"/>
      <c r="FN46" s="292"/>
      <c r="FQ46" s="292"/>
    </row>
    <row r="47" spans="1:173">
      <c r="A47" s="291">
        <v>45698</v>
      </c>
      <c r="B47" s="290">
        <v>4.4130000000000003</v>
      </c>
      <c r="C47" s="290">
        <v>2.1840000000000002</v>
      </c>
      <c r="D47" s="290">
        <v>1.0940000000000001</v>
      </c>
      <c r="E47" s="290">
        <v>4.2709999999999999</v>
      </c>
      <c r="F47" s="290">
        <v>2.9409999999999998</v>
      </c>
      <c r="G47" s="290">
        <v>4.1769999999999996</v>
      </c>
      <c r="H47" s="290">
        <v>2.7839999999999998</v>
      </c>
      <c r="I47" s="290">
        <v>2.1840000000000002</v>
      </c>
      <c r="J47" s="292"/>
      <c r="K47" s="291">
        <v>45698</v>
      </c>
      <c r="L47" s="290">
        <v>4.2380000000000004</v>
      </c>
      <c r="M47" s="290">
        <v>2.0209999999999999</v>
      </c>
      <c r="N47" s="290">
        <v>0.60899999999999999</v>
      </c>
      <c r="O47" s="290">
        <v>4.3470000000000004</v>
      </c>
      <c r="P47" s="290">
        <v>2.7650000000000001</v>
      </c>
      <c r="Q47" s="290">
        <v>3.8620000000000001</v>
      </c>
      <c r="R47" s="290">
        <v>2.2360000000000002</v>
      </c>
      <c r="S47" s="290">
        <v>2.0209999999999999</v>
      </c>
      <c r="T47" s="292"/>
      <c r="U47" s="291">
        <v>45698</v>
      </c>
      <c r="V47" s="290">
        <v>0.22100000000000011</v>
      </c>
      <c r="W47" s="290">
        <v>0.33900000000000002</v>
      </c>
      <c r="X47" s="290">
        <v>0.5169999999999999</v>
      </c>
      <c r="Y47" s="290">
        <v>0.32030000000000047</v>
      </c>
      <c r="Z47" s="290">
        <v>0.39500000000000002</v>
      </c>
      <c r="AA47" s="290">
        <v>0.60499999999999998</v>
      </c>
      <c r="AB47" s="290">
        <v>0.90400000000000036</v>
      </c>
      <c r="AC47" s="290">
        <v>0.33900000000000002</v>
      </c>
      <c r="BO47" s="292"/>
      <c r="BX47" s="292"/>
      <c r="CU47" s="292"/>
      <c r="CW47" s="292"/>
      <c r="CX47" s="292"/>
      <c r="DA47" s="292"/>
      <c r="DI47" s="292"/>
      <c r="DK47" s="292"/>
      <c r="DM47" s="292"/>
      <c r="DQ47" s="292"/>
      <c r="DV47" s="292"/>
      <c r="DX47" s="292"/>
      <c r="EH47" s="292"/>
      <c r="EN47" s="292"/>
      <c r="EP47" s="292"/>
      <c r="EQ47" s="292"/>
      <c r="ER47" s="292"/>
      <c r="ES47" s="292"/>
      <c r="ET47" s="292"/>
      <c r="EU47" s="292"/>
      <c r="EV47" s="292"/>
      <c r="EW47" s="292"/>
      <c r="EX47" s="292"/>
      <c r="EY47" s="292"/>
      <c r="EZ47" s="292"/>
      <c r="FC47" s="292"/>
      <c r="FF47" s="292"/>
      <c r="FJ47" s="292"/>
      <c r="FL47" s="292"/>
      <c r="FM47" s="292"/>
      <c r="FN47" s="292"/>
      <c r="FQ47" s="292"/>
    </row>
    <row r="48" spans="1:173">
      <c r="A48" s="291">
        <v>45695</v>
      </c>
      <c r="B48" s="290">
        <v>4.41</v>
      </c>
      <c r="C48" s="290">
        <v>2.2010000000000001</v>
      </c>
      <c r="D48" s="290">
        <v>1.085</v>
      </c>
      <c r="E48" s="290">
        <v>4.2930000000000001</v>
      </c>
      <c r="F48" s="290">
        <v>2.964</v>
      </c>
      <c r="G48" s="290">
        <v>4.1369999999999996</v>
      </c>
      <c r="H48" s="290">
        <v>2.7839999999999998</v>
      </c>
      <c r="I48" s="290">
        <v>2.2010000000000001</v>
      </c>
      <c r="J48" s="292"/>
      <c r="K48" s="291">
        <v>45695</v>
      </c>
      <c r="L48" s="290">
        <v>4.2380000000000004</v>
      </c>
      <c r="M48" s="290">
        <v>2.077</v>
      </c>
      <c r="N48" s="290">
        <v>0.61199999999999999</v>
      </c>
      <c r="O48" s="290">
        <v>4.3780000000000001</v>
      </c>
      <c r="P48" s="290">
        <v>2.78</v>
      </c>
      <c r="Q48" s="290">
        <v>3.9350000000000001</v>
      </c>
      <c r="R48" s="290">
        <v>2.2570000000000001</v>
      </c>
      <c r="S48" s="290">
        <v>2.077</v>
      </c>
      <c r="T48" s="292"/>
      <c r="U48" s="291">
        <v>45695</v>
      </c>
      <c r="V48" s="290">
        <v>0.20600000000000041</v>
      </c>
      <c r="W48" s="290">
        <v>0.32700000000000001</v>
      </c>
      <c r="X48" s="290">
        <v>0.50099999999999989</v>
      </c>
      <c r="Y48" s="290">
        <v>0.3138999999999994</v>
      </c>
      <c r="Z48" s="290">
        <v>0.38600000000000012</v>
      </c>
      <c r="AA48" s="290">
        <v>0.59800000000000031</v>
      </c>
      <c r="AB48" s="290">
        <v>0.8919999999999999</v>
      </c>
      <c r="AC48" s="290">
        <v>0.32700000000000001</v>
      </c>
      <c r="BO48" s="292"/>
      <c r="BX48" s="292"/>
      <c r="CU48" s="292"/>
      <c r="CW48" s="292"/>
      <c r="CX48" s="292"/>
      <c r="DA48" s="292"/>
      <c r="DI48" s="292"/>
      <c r="DK48" s="292"/>
      <c r="DM48" s="292"/>
      <c r="DQ48" s="292"/>
      <c r="DV48" s="292"/>
      <c r="DX48" s="292"/>
      <c r="EH48" s="292"/>
      <c r="EN48" s="292"/>
      <c r="EP48" s="292"/>
      <c r="EQ48" s="292"/>
      <c r="ER48" s="292"/>
      <c r="ES48" s="292"/>
      <c r="ET48" s="292"/>
      <c r="EU48" s="292"/>
      <c r="EV48" s="292"/>
      <c r="EW48" s="292"/>
      <c r="EX48" s="292"/>
      <c r="EY48" s="292"/>
      <c r="EZ48" s="292"/>
      <c r="FC48" s="292"/>
      <c r="FF48" s="292"/>
      <c r="FJ48" s="292"/>
      <c r="FL48" s="292"/>
      <c r="FM48" s="292"/>
      <c r="FN48" s="292"/>
      <c r="FQ48" s="292"/>
    </row>
    <row r="49" spans="1:173">
      <c r="A49" s="291">
        <v>45694</v>
      </c>
      <c r="B49" s="290">
        <v>4.359</v>
      </c>
      <c r="C49" s="290">
        <v>2.1960000000000002</v>
      </c>
      <c r="D49" s="290">
        <v>1.0389999999999999</v>
      </c>
      <c r="E49" s="290">
        <v>4.3019999999999996</v>
      </c>
      <c r="F49" s="290">
        <v>2.839</v>
      </c>
      <c r="G49" s="290">
        <v>4.09</v>
      </c>
      <c r="H49" s="290">
        <v>2.786</v>
      </c>
      <c r="I49" s="290">
        <v>2.1960000000000002</v>
      </c>
      <c r="J49" s="292"/>
      <c r="K49" s="291">
        <v>45694</v>
      </c>
      <c r="L49" s="290">
        <v>4.1859999999999999</v>
      </c>
      <c r="M49" s="290">
        <v>2.0760000000000001</v>
      </c>
      <c r="N49" s="290">
        <v>0.59299999999999997</v>
      </c>
      <c r="O49" s="290">
        <v>4.3789999999999996</v>
      </c>
      <c r="P49" s="290">
        <v>2.7</v>
      </c>
      <c r="Q49" s="290">
        <v>3.9089999999999998</v>
      </c>
      <c r="R49" s="290">
        <v>2.2610000000000001</v>
      </c>
      <c r="S49" s="290">
        <v>2.0760000000000001</v>
      </c>
      <c r="T49" s="292"/>
      <c r="U49" s="291">
        <v>45694</v>
      </c>
      <c r="V49" s="290">
        <v>0.2209999999999992</v>
      </c>
      <c r="W49" s="290">
        <v>0.32300000000000001</v>
      </c>
      <c r="X49" s="290">
        <v>0.505</v>
      </c>
      <c r="Y49" s="290">
        <v>0.31729999999999953</v>
      </c>
      <c r="Z49" s="290">
        <v>0.38100000000000023</v>
      </c>
      <c r="AA49" s="290">
        <v>0.60499999999999998</v>
      </c>
      <c r="AB49" s="290">
        <v>0.88099999999999978</v>
      </c>
      <c r="AC49" s="290">
        <v>0.32300000000000001</v>
      </c>
      <c r="BO49" s="292"/>
      <c r="BX49" s="292"/>
      <c r="CU49" s="292"/>
      <c r="CW49" s="292"/>
      <c r="CX49" s="292"/>
      <c r="DA49" s="292"/>
      <c r="DI49" s="292"/>
      <c r="DK49" s="292"/>
      <c r="DM49" s="292"/>
      <c r="DQ49" s="292"/>
      <c r="DV49" s="292"/>
      <c r="DX49" s="292"/>
      <c r="EH49" s="292"/>
      <c r="EN49" s="292"/>
      <c r="EP49" s="292"/>
      <c r="EQ49" s="292"/>
      <c r="ER49" s="292"/>
      <c r="ES49" s="292"/>
      <c r="ET49" s="292"/>
      <c r="EU49" s="292"/>
      <c r="EV49" s="292"/>
      <c r="EW49" s="292"/>
      <c r="EX49" s="292"/>
      <c r="EY49" s="292"/>
      <c r="EZ49" s="292"/>
      <c r="FC49" s="292"/>
      <c r="FF49" s="292"/>
      <c r="FJ49" s="292"/>
      <c r="FL49" s="292"/>
      <c r="FM49" s="292"/>
      <c r="FN49" s="292"/>
      <c r="FQ49" s="292"/>
    </row>
    <row r="50" spans="1:173">
      <c r="A50" s="291">
        <v>45693</v>
      </c>
      <c r="B50" s="290">
        <v>4.33</v>
      </c>
      <c r="C50" s="290">
        <v>2.165</v>
      </c>
      <c r="D50" s="290">
        <v>1.052</v>
      </c>
      <c r="E50" s="290">
        <v>4.2480000000000002</v>
      </c>
      <c r="F50" s="290">
        <v>2.8359999999999999</v>
      </c>
      <c r="G50" s="290">
        <v>4.1219999999999999</v>
      </c>
      <c r="H50" s="290">
        <v>2.7770000000000001</v>
      </c>
      <c r="I50" s="290">
        <v>2.165</v>
      </c>
      <c r="J50" s="292"/>
      <c r="K50" s="291">
        <v>45693</v>
      </c>
      <c r="L50" s="290">
        <v>4.1669999999999998</v>
      </c>
      <c r="M50" s="290">
        <v>2.0830000000000002</v>
      </c>
      <c r="N50" s="290">
        <v>0.58699999999999997</v>
      </c>
      <c r="O50" s="290">
        <v>4.399</v>
      </c>
      <c r="P50" s="290">
        <v>2.6949999999999998</v>
      </c>
      <c r="Q50" s="290">
        <v>3.9220000000000002</v>
      </c>
      <c r="R50" s="290">
        <v>2.2570000000000001</v>
      </c>
      <c r="S50" s="290">
        <v>2.0830000000000002</v>
      </c>
      <c r="T50" s="292"/>
      <c r="U50" s="291">
        <v>45693</v>
      </c>
      <c r="V50" s="290">
        <v>0.22999999999999951</v>
      </c>
      <c r="W50" s="290">
        <v>0.31299999999999972</v>
      </c>
      <c r="X50" s="290">
        <v>0.52599999999999991</v>
      </c>
      <c r="Y50" s="290">
        <v>0.29219999999999929</v>
      </c>
      <c r="Z50" s="290">
        <v>0.35599999999999993</v>
      </c>
      <c r="AA50" s="290">
        <v>0.63100000000000023</v>
      </c>
      <c r="AB50" s="290">
        <v>0.87799999999999967</v>
      </c>
      <c r="AC50" s="290">
        <v>0.31299999999999972</v>
      </c>
      <c r="BO50" s="292"/>
      <c r="BX50" s="292"/>
      <c r="CU50" s="292"/>
      <c r="CW50" s="292"/>
      <c r="CX50" s="292"/>
      <c r="DA50" s="292"/>
      <c r="DI50" s="292"/>
      <c r="DK50" s="292"/>
      <c r="DM50" s="292"/>
      <c r="DQ50" s="292"/>
      <c r="DV50" s="292"/>
      <c r="DX50" s="292"/>
      <c r="EH50" s="292"/>
      <c r="EN50" s="292"/>
      <c r="EP50" s="292"/>
      <c r="EQ50" s="292"/>
      <c r="ER50" s="292"/>
      <c r="ES50" s="292"/>
      <c r="ET50" s="292"/>
      <c r="EU50" s="292"/>
      <c r="EV50" s="292"/>
      <c r="EW50" s="292"/>
      <c r="EX50" s="292"/>
      <c r="EY50" s="292"/>
      <c r="EZ50" s="292"/>
      <c r="FC50" s="292"/>
      <c r="FF50" s="292"/>
      <c r="FJ50" s="292"/>
      <c r="FL50" s="292"/>
      <c r="FM50" s="292"/>
      <c r="FN50" s="292"/>
      <c r="FQ50" s="292"/>
    </row>
    <row r="51" spans="1:173">
      <c r="A51" s="291">
        <v>45692</v>
      </c>
      <c r="B51" s="290">
        <v>4.4169999999999998</v>
      </c>
      <c r="C51" s="290">
        <v>2.1850000000000001</v>
      </c>
      <c r="D51" s="290">
        <v>1.0409999999999999</v>
      </c>
      <c r="E51" s="290">
        <v>4.327</v>
      </c>
      <c r="F51" s="290">
        <v>2.89</v>
      </c>
      <c r="G51" s="290">
        <v>4.1840000000000002</v>
      </c>
      <c r="H51" s="290">
        <v>2.8010000000000002</v>
      </c>
      <c r="I51" s="290">
        <v>2.1850000000000001</v>
      </c>
      <c r="J51" s="292"/>
      <c r="K51" s="291">
        <v>45692</v>
      </c>
      <c r="L51" s="290">
        <v>4.181</v>
      </c>
      <c r="M51" s="290">
        <v>2.0840000000000001</v>
      </c>
      <c r="N51" s="290">
        <v>0.58299999999999996</v>
      </c>
      <c r="O51" s="290">
        <v>4.4059999999999997</v>
      </c>
      <c r="P51" s="290">
        <v>2.71</v>
      </c>
      <c r="Q51" s="290">
        <v>3.944</v>
      </c>
      <c r="R51" s="290">
        <v>2.2570000000000001</v>
      </c>
      <c r="S51" s="290">
        <v>2.0840000000000001</v>
      </c>
      <c r="T51" s="292"/>
      <c r="U51" s="291">
        <v>45692</v>
      </c>
      <c r="V51" s="290">
        <v>0.29799999999999999</v>
      </c>
      <c r="W51" s="290">
        <v>0.3490000000000002</v>
      </c>
      <c r="X51" s="290">
        <v>0.53499999999999992</v>
      </c>
      <c r="Y51" s="290">
        <v>0.34539999999999971</v>
      </c>
      <c r="Z51" s="290">
        <v>0.39599999999999991</v>
      </c>
      <c r="AA51" s="290">
        <v>0.66100000000000048</v>
      </c>
      <c r="AB51" s="290">
        <v>0.90799999999999992</v>
      </c>
      <c r="AC51" s="290">
        <v>0.3490000000000002</v>
      </c>
      <c r="BO51" s="292"/>
      <c r="BX51" s="292"/>
      <c r="CU51" s="292"/>
      <c r="CW51" s="292"/>
      <c r="CX51" s="292"/>
      <c r="DA51" s="292"/>
      <c r="DI51" s="292"/>
      <c r="DK51" s="292"/>
      <c r="DM51" s="292"/>
      <c r="DQ51" s="292"/>
      <c r="DV51" s="292"/>
      <c r="DX51" s="292"/>
      <c r="EH51" s="292"/>
      <c r="EN51" s="292"/>
      <c r="EP51" s="292"/>
      <c r="EQ51" s="292"/>
      <c r="ER51" s="292"/>
      <c r="ES51" s="292"/>
      <c r="ET51" s="292"/>
      <c r="EU51" s="292"/>
      <c r="EV51" s="292"/>
      <c r="EW51" s="292"/>
      <c r="EX51" s="292"/>
      <c r="EY51" s="292"/>
      <c r="EZ51" s="292"/>
      <c r="FC51" s="292"/>
      <c r="FF51" s="292"/>
      <c r="FJ51" s="292"/>
      <c r="FL51" s="292"/>
      <c r="FM51" s="292"/>
      <c r="FN51" s="292"/>
      <c r="FQ51" s="292"/>
    </row>
    <row r="52" spans="1:173">
      <c r="A52" s="291">
        <v>45691</v>
      </c>
      <c r="B52" s="290">
        <v>4.4539999999999997</v>
      </c>
      <c r="C52" s="290">
        <v>2.1749999999999998</v>
      </c>
      <c r="D52" s="290">
        <v>1.0069999999999999</v>
      </c>
      <c r="E52" s="290">
        <v>4.2930000000000001</v>
      </c>
      <c r="F52" s="290">
        <v>2.9220000000000002</v>
      </c>
      <c r="G52" s="290">
        <v>4.1479999999999997</v>
      </c>
      <c r="H52" s="290">
        <v>2.8090000000000002</v>
      </c>
      <c r="I52" s="290">
        <v>2.1749999999999998</v>
      </c>
      <c r="J52" s="292"/>
      <c r="K52" s="291">
        <v>45691</v>
      </c>
      <c r="L52" s="290">
        <v>4.2030000000000003</v>
      </c>
      <c r="M52" s="290">
        <v>2.0489999999999999</v>
      </c>
      <c r="N52" s="290">
        <v>0.57099999999999995</v>
      </c>
      <c r="O52" s="290">
        <v>4.4180000000000001</v>
      </c>
      <c r="P52" s="290">
        <v>2.67</v>
      </c>
      <c r="Q52" s="290">
        <v>3.931</v>
      </c>
      <c r="R52" s="290">
        <v>2.2309999999999999</v>
      </c>
      <c r="S52" s="290">
        <v>2.0489999999999999</v>
      </c>
      <c r="T52" s="292"/>
      <c r="U52" s="291">
        <v>45691</v>
      </c>
      <c r="V52" s="290">
        <v>0.30700000000000038</v>
      </c>
      <c r="W52" s="290">
        <v>0.3580000000000001</v>
      </c>
      <c r="X52" s="290">
        <v>0.52</v>
      </c>
      <c r="Y52" s="290">
        <v>0.32850000000000001</v>
      </c>
      <c r="Z52" s="290">
        <v>0.39999999999999991</v>
      </c>
      <c r="AA52" s="290">
        <v>0.64799999999999969</v>
      </c>
      <c r="AB52" s="290">
        <v>0.92300000000000004</v>
      </c>
      <c r="AC52" s="290">
        <v>0.3580000000000001</v>
      </c>
      <c r="BO52" s="292"/>
      <c r="BX52" s="292"/>
      <c r="CU52" s="292"/>
      <c r="CW52" s="292"/>
      <c r="CX52" s="292"/>
      <c r="DA52" s="292"/>
      <c r="DI52" s="292"/>
      <c r="DK52" s="292"/>
      <c r="DM52" s="292"/>
      <c r="DQ52" s="292"/>
      <c r="DV52" s="292"/>
      <c r="DX52" s="292"/>
      <c r="EH52" s="292"/>
      <c r="EN52" s="292"/>
      <c r="EP52" s="292"/>
      <c r="EQ52" s="292"/>
      <c r="ER52" s="292"/>
      <c r="ES52" s="292"/>
      <c r="ET52" s="292"/>
      <c r="EU52" s="292"/>
      <c r="EV52" s="292"/>
      <c r="EW52" s="292"/>
      <c r="EX52" s="292"/>
      <c r="EY52" s="292"/>
      <c r="EZ52" s="292"/>
      <c r="FC52" s="292"/>
      <c r="FF52" s="292"/>
      <c r="FJ52" s="292"/>
      <c r="FL52" s="292"/>
      <c r="FM52" s="292"/>
      <c r="FN52" s="292"/>
      <c r="FQ52" s="292"/>
    </row>
    <row r="53" spans="1:173">
      <c r="A53" s="291">
        <v>45688</v>
      </c>
      <c r="B53" s="290">
        <v>4.4710000000000001</v>
      </c>
      <c r="C53" s="290">
        <v>2.2519999999999998</v>
      </c>
      <c r="D53" s="290">
        <v>1.018</v>
      </c>
      <c r="E53" s="290">
        <v>4.359</v>
      </c>
      <c r="F53" s="290">
        <v>2.95</v>
      </c>
      <c r="G53" s="290">
        <v>4.1950000000000003</v>
      </c>
      <c r="H53" s="290">
        <v>2.891</v>
      </c>
      <c r="I53" s="290">
        <v>2.2519999999999998</v>
      </c>
      <c r="J53" s="292"/>
      <c r="K53" s="291">
        <v>45688</v>
      </c>
      <c r="L53" s="290">
        <v>4.1790000000000003</v>
      </c>
      <c r="M53" s="290">
        <v>2.137</v>
      </c>
      <c r="N53" s="290">
        <v>0.57799999999999996</v>
      </c>
      <c r="O53" s="290">
        <v>4.4349999999999996</v>
      </c>
      <c r="P53" s="290">
        <v>2.75</v>
      </c>
      <c r="Q53" s="290">
        <v>3.9609999999999999</v>
      </c>
      <c r="R53" s="290">
        <v>2.3330000000000002</v>
      </c>
      <c r="S53" s="290">
        <v>2.137</v>
      </c>
      <c r="T53" s="292"/>
      <c r="U53" s="291">
        <v>45688</v>
      </c>
      <c r="V53" s="290">
        <v>0.34200000000000053</v>
      </c>
      <c r="W53" s="290">
        <v>0.34800000000000031</v>
      </c>
      <c r="X53" s="290">
        <v>0.52100000000000013</v>
      </c>
      <c r="Y53" s="290">
        <v>0.32509999999999989</v>
      </c>
      <c r="Z53" s="290">
        <v>0.41800000000000009</v>
      </c>
      <c r="AA53" s="290">
        <v>0.63200000000000012</v>
      </c>
      <c r="AB53" s="290">
        <v>0.92700000000000005</v>
      </c>
      <c r="AC53" s="290">
        <v>0.34800000000000031</v>
      </c>
      <c r="BO53" s="292"/>
      <c r="BX53" s="292"/>
      <c r="CU53" s="292"/>
      <c r="CW53" s="292"/>
      <c r="CX53" s="292"/>
      <c r="DA53" s="292"/>
      <c r="DI53" s="292"/>
      <c r="DK53" s="292"/>
      <c r="DM53" s="292"/>
      <c r="DQ53" s="292"/>
      <c r="DV53" s="292"/>
      <c r="DX53" s="292"/>
      <c r="EH53" s="292"/>
      <c r="EN53" s="292"/>
      <c r="EP53" s="292"/>
      <c r="EQ53" s="292"/>
      <c r="ER53" s="292"/>
      <c r="ES53" s="292"/>
      <c r="ET53" s="292"/>
      <c r="EU53" s="292"/>
      <c r="EV53" s="292"/>
      <c r="EW53" s="292"/>
      <c r="EX53" s="292"/>
      <c r="EY53" s="292"/>
      <c r="EZ53" s="292"/>
      <c r="FC53" s="292"/>
      <c r="FF53" s="292"/>
      <c r="FJ53" s="292"/>
      <c r="FL53" s="292"/>
      <c r="FM53" s="292"/>
      <c r="FN53" s="292"/>
      <c r="FQ53" s="292"/>
    </row>
    <row r="54" spans="1:173">
      <c r="A54" s="291">
        <v>45687</v>
      </c>
      <c r="B54" s="290">
        <v>4.41</v>
      </c>
      <c r="C54" s="290">
        <v>2.3250000000000002</v>
      </c>
      <c r="D54" s="290">
        <v>0.98099999999999998</v>
      </c>
      <c r="E54" s="290">
        <v>4.3849999999999998</v>
      </c>
      <c r="F54" s="290">
        <v>3.0089999999999999</v>
      </c>
      <c r="G54" s="290">
        <v>4.1539999999999999</v>
      </c>
      <c r="H54" s="290">
        <v>2.9620000000000002</v>
      </c>
      <c r="I54" s="290">
        <v>2.3250000000000002</v>
      </c>
      <c r="J54" s="292"/>
      <c r="K54" s="291">
        <v>45687</v>
      </c>
      <c r="L54" s="290">
        <v>4.1609999999999996</v>
      </c>
      <c r="M54" s="290">
        <v>2.2080000000000002</v>
      </c>
      <c r="N54" s="290">
        <v>0.56999999999999995</v>
      </c>
      <c r="O54" s="290">
        <v>4.4560000000000004</v>
      </c>
      <c r="P54" s="290">
        <v>2.83</v>
      </c>
      <c r="Q54" s="290">
        <v>3.9569999999999999</v>
      </c>
      <c r="R54" s="290">
        <v>2.387</v>
      </c>
      <c r="S54" s="290">
        <v>2.2080000000000002</v>
      </c>
      <c r="T54" s="292"/>
      <c r="U54" s="291">
        <v>45687</v>
      </c>
      <c r="V54" s="290">
        <v>0.30900000000000022</v>
      </c>
      <c r="W54" s="290">
        <v>0.31800000000000012</v>
      </c>
      <c r="X54" s="290">
        <v>0.50100000000000011</v>
      </c>
      <c r="Y54" s="290">
        <v>0.30820000000000031</v>
      </c>
      <c r="Z54" s="290">
        <v>0.39400000000000007</v>
      </c>
      <c r="AA54" s="290">
        <v>0.59599999999999964</v>
      </c>
      <c r="AB54" s="290">
        <v>0.89999999999999991</v>
      </c>
      <c r="AC54" s="290">
        <v>0.31800000000000012</v>
      </c>
      <c r="BO54" s="292"/>
      <c r="BX54" s="292"/>
      <c r="CU54" s="292"/>
      <c r="CW54" s="292"/>
      <c r="CX54" s="292"/>
      <c r="DA54" s="292"/>
      <c r="DI54" s="292"/>
      <c r="DK54" s="292"/>
      <c r="DM54" s="292"/>
      <c r="DQ54" s="292"/>
      <c r="DV54" s="292"/>
      <c r="DX54" s="292"/>
      <c r="EH54" s="292"/>
      <c r="EN54" s="292"/>
      <c r="EP54" s="292"/>
      <c r="EQ54" s="292"/>
      <c r="ER54" s="292"/>
      <c r="ES54" s="292"/>
      <c r="ET54" s="292"/>
      <c r="EU54" s="292"/>
      <c r="EV54" s="292"/>
      <c r="EW54" s="292"/>
      <c r="EX54" s="292"/>
      <c r="EY54" s="292"/>
      <c r="EZ54" s="292"/>
      <c r="FC54" s="292"/>
      <c r="FF54" s="292"/>
      <c r="FJ54" s="292"/>
      <c r="FL54" s="292"/>
      <c r="FM54" s="292"/>
      <c r="FN54" s="292"/>
      <c r="FQ54" s="292"/>
    </row>
    <row r="55" spans="1:173">
      <c r="A55" s="291">
        <v>45686</v>
      </c>
      <c r="B55" s="290">
        <v>4.4550000000000001</v>
      </c>
      <c r="C55" s="290">
        <v>2.3860000000000001</v>
      </c>
      <c r="D55" s="290">
        <v>0.96399999999999997</v>
      </c>
      <c r="E55" s="290">
        <v>4.4379999999999997</v>
      </c>
      <c r="F55" s="290">
        <v>3.0720000000000001</v>
      </c>
      <c r="G55" s="290">
        <v>4.1390000000000002</v>
      </c>
      <c r="H55" s="290">
        <v>3.0259999999999998</v>
      </c>
      <c r="I55" s="290">
        <v>2.3860000000000001</v>
      </c>
      <c r="J55" s="292"/>
      <c r="K55" s="291">
        <v>45686</v>
      </c>
      <c r="L55" s="290">
        <v>4.1719999999999997</v>
      </c>
      <c r="M55" s="290">
        <v>2.2810000000000001</v>
      </c>
      <c r="N55" s="290">
        <v>0.55900000000000005</v>
      </c>
      <c r="O55" s="290">
        <v>4.532</v>
      </c>
      <c r="P55" s="290">
        <v>2.89</v>
      </c>
      <c r="Q55" s="290">
        <v>3.9460000000000002</v>
      </c>
      <c r="R55" s="290">
        <v>2.4489999999999998</v>
      </c>
      <c r="S55" s="290">
        <v>2.2810000000000001</v>
      </c>
      <c r="T55" s="292"/>
      <c r="U55" s="291">
        <v>45686</v>
      </c>
      <c r="V55" s="290">
        <v>0.31400000000000011</v>
      </c>
      <c r="W55" s="290">
        <v>0.31499999999999989</v>
      </c>
      <c r="X55" s="290">
        <v>0.49700000000000011</v>
      </c>
      <c r="Y55" s="290">
        <v>0.29559999999999942</v>
      </c>
      <c r="Z55" s="290">
        <v>0.37799999999999973</v>
      </c>
      <c r="AA55" s="290">
        <v>0.5950000000000002</v>
      </c>
      <c r="AB55" s="290">
        <v>0.89700000000000024</v>
      </c>
      <c r="AC55" s="290">
        <v>0.31499999999999989</v>
      </c>
      <c r="BO55" s="292"/>
      <c r="BX55" s="292"/>
      <c r="CU55" s="292"/>
      <c r="CW55" s="292"/>
      <c r="CX55" s="292"/>
      <c r="DA55" s="292"/>
      <c r="DI55" s="292"/>
      <c r="DK55" s="292"/>
      <c r="DM55" s="292"/>
      <c r="DQ55" s="292"/>
      <c r="DV55" s="292"/>
      <c r="DX55" s="292"/>
      <c r="EH55" s="292"/>
      <c r="EN55" s="292"/>
      <c r="EP55" s="292"/>
      <c r="EQ55" s="292"/>
      <c r="ER55" s="292"/>
      <c r="ES55" s="292"/>
      <c r="ET55" s="292"/>
      <c r="EU55" s="292"/>
      <c r="EV55" s="292"/>
      <c r="EW55" s="292"/>
      <c r="EX55" s="292"/>
      <c r="EY55" s="292"/>
      <c r="EZ55" s="292"/>
      <c r="FC55" s="292"/>
      <c r="FF55" s="292"/>
      <c r="FJ55" s="292"/>
      <c r="FL55" s="292"/>
      <c r="FM55" s="292"/>
      <c r="FN55" s="292"/>
      <c r="FQ55" s="292"/>
    </row>
    <row r="56" spans="1:173">
      <c r="A56" s="291">
        <v>45685</v>
      </c>
      <c r="B56" s="290">
        <v>4.4450000000000003</v>
      </c>
      <c r="C56" s="290">
        <v>2.3759999999999999</v>
      </c>
      <c r="D56" s="290">
        <v>0.96799999999999997</v>
      </c>
      <c r="E56" s="290">
        <v>4.4290000000000003</v>
      </c>
      <c r="F56" s="290">
        <v>3.1030000000000002</v>
      </c>
      <c r="G56" s="290">
        <v>4.202</v>
      </c>
      <c r="H56" s="290">
        <v>2.9929999999999999</v>
      </c>
      <c r="I56" s="290">
        <v>2.3759999999999999</v>
      </c>
      <c r="J56" s="292"/>
      <c r="K56" s="291">
        <v>45685</v>
      </c>
      <c r="L56" s="290">
        <v>4.1429999999999998</v>
      </c>
      <c r="M56" s="290">
        <v>2.2730000000000001</v>
      </c>
      <c r="N56" s="290">
        <v>0.54700000000000004</v>
      </c>
      <c r="O56" s="290">
        <v>4.4870000000000001</v>
      </c>
      <c r="P56" s="290">
        <v>2.93</v>
      </c>
      <c r="Q56" s="290">
        <v>4.0010000000000003</v>
      </c>
      <c r="R56" s="290">
        <v>2.4489999999999998</v>
      </c>
      <c r="S56" s="290">
        <v>2.2730000000000001</v>
      </c>
      <c r="T56" s="292"/>
      <c r="U56" s="291">
        <v>45685</v>
      </c>
      <c r="V56" s="290">
        <v>0.3360000000000003</v>
      </c>
      <c r="W56" s="290">
        <v>0.30000000000000032</v>
      </c>
      <c r="X56" s="290">
        <v>0.5089999999999999</v>
      </c>
      <c r="Y56" s="290">
        <v>0.30839999999999979</v>
      </c>
      <c r="Z56" s="290">
        <v>0.36699999999999999</v>
      </c>
      <c r="AA56" s="290">
        <v>0.58200000000000029</v>
      </c>
      <c r="AB56" s="290">
        <v>0.88700000000000001</v>
      </c>
      <c r="AC56" s="290">
        <v>0.30000000000000032</v>
      </c>
      <c r="BO56" s="292"/>
      <c r="BX56" s="292"/>
      <c r="CU56" s="292"/>
      <c r="CW56" s="292"/>
      <c r="CX56" s="292"/>
      <c r="DA56" s="292"/>
      <c r="DI56" s="292"/>
      <c r="DK56" s="292"/>
      <c r="DM56" s="292"/>
      <c r="DQ56" s="292"/>
      <c r="DV56" s="292"/>
      <c r="DX56" s="292"/>
      <c r="EH56" s="292"/>
      <c r="EN56" s="292"/>
      <c r="EP56" s="292"/>
      <c r="EQ56" s="292"/>
      <c r="ER56" s="292"/>
      <c r="ES56" s="292"/>
      <c r="ET56" s="292"/>
      <c r="EU56" s="292"/>
      <c r="EV56" s="292"/>
      <c r="EW56" s="292"/>
      <c r="EX56" s="292"/>
      <c r="EY56" s="292"/>
      <c r="EZ56" s="292"/>
      <c r="FC56" s="292"/>
      <c r="FF56" s="292"/>
      <c r="FJ56" s="292"/>
      <c r="FL56" s="292"/>
      <c r="FM56" s="292"/>
      <c r="FN56" s="292"/>
      <c r="FQ56" s="292"/>
    </row>
    <row r="57" spans="1:173">
      <c r="A57" s="291">
        <v>45684</v>
      </c>
      <c r="B57" s="290">
        <v>4.4240000000000004</v>
      </c>
      <c r="C57" s="290">
        <v>2.35</v>
      </c>
      <c r="D57" s="290">
        <v>0.99199999999999999</v>
      </c>
      <c r="E57" s="290">
        <v>4.4050000000000002</v>
      </c>
      <c r="F57" s="290">
        <v>3.097</v>
      </c>
      <c r="G57" s="290">
        <v>4.2530000000000001</v>
      </c>
      <c r="H57" s="290">
        <v>2.9790000000000001</v>
      </c>
      <c r="I57" s="290">
        <v>2.35</v>
      </c>
      <c r="J57" s="292"/>
      <c r="K57" s="291">
        <v>45684</v>
      </c>
      <c r="L57" s="290">
        <v>4.133</v>
      </c>
      <c r="M57" s="290">
        <v>2.302</v>
      </c>
      <c r="N57" s="290">
        <v>0.56100000000000005</v>
      </c>
      <c r="O57" s="290">
        <v>4.4749999999999996</v>
      </c>
      <c r="P57" s="290">
        <v>2.96</v>
      </c>
      <c r="Q57" s="290">
        <v>4.0350000000000001</v>
      </c>
      <c r="R57" s="290">
        <v>2.4500000000000002</v>
      </c>
      <c r="S57" s="290">
        <v>2.302</v>
      </c>
      <c r="T57" s="292"/>
      <c r="U57" s="291">
        <v>45684</v>
      </c>
      <c r="V57" s="290">
        <v>0.3360000000000003</v>
      </c>
      <c r="W57" s="290">
        <v>0.2849999999999997</v>
      </c>
      <c r="X57" s="290">
        <v>0.51500000000000001</v>
      </c>
      <c r="Y57" s="290">
        <v>0.30269999999999969</v>
      </c>
      <c r="Z57" s="290">
        <v>0.32999999999999963</v>
      </c>
      <c r="AA57" s="290">
        <v>0.58099999999999952</v>
      </c>
      <c r="AB57" s="290">
        <v>0.875</v>
      </c>
      <c r="AC57" s="290">
        <v>0.2849999999999997</v>
      </c>
      <c r="BO57" s="292"/>
      <c r="BX57" s="292"/>
      <c r="CU57" s="292"/>
      <c r="CW57" s="292"/>
      <c r="CX57" s="292"/>
      <c r="DA57" s="292"/>
      <c r="DI57" s="292"/>
      <c r="DK57" s="292"/>
      <c r="DM57" s="292"/>
      <c r="DQ57" s="292"/>
      <c r="DV57" s="292"/>
      <c r="DX57" s="292"/>
      <c r="EH57" s="292"/>
      <c r="EN57" s="292"/>
      <c r="EP57" s="292"/>
      <c r="EQ57" s="292"/>
      <c r="ER57" s="292"/>
      <c r="ES57" s="292"/>
      <c r="ET57" s="292"/>
      <c r="EU57" s="292"/>
      <c r="EV57" s="292"/>
      <c r="EW57" s="292"/>
      <c r="EX57" s="292"/>
      <c r="EY57" s="292"/>
      <c r="EZ57" s="292"/>
      <c r="FC57" s="292"/>
      <c r="FF57" s="292"/>
      <c r="FJ57" s="292"/>
      <c r="FL57" s="292"/>
      <c r="FM57" s="292"/>
      <c r="FN57" s="292"/>
      <c r="FQ57" s="292"/>
    </row>
    <row r="58" spans="1:173">
      <c r="A58" s="291">
        <v>45681</v>
      </c>
      <c r="B58" s="290">
        <v>4.5270000000000001</v>
      </c>
      <c r="C58" s="290">
        <v>2.3919999999999999</v>
      </c>
      <c r="D58" s="290">
        <v>1.014</v>
      </c>
      <c r="E58" s="290">
        <v>4.4509999999999996</v>
      </c>
      <c r="F58" s="290">
        <v>3.181</v>
      </c>
      <c r="G58" s="290">
        <v>4.2530000000000001</v>
      </c>
      <c r="H58" s="290">
        <v>3.016</v>
      </c>
      <c r="I58" s="290">
        <v>2.3919999999999999</v>
      </c>
      <c r="J58" s="292"/>
      <c r="K58" s="291">
        <v>45681</v>
      </c>
      <c r="L58" s="290">
        <v>4.1710000000000003</v>
      </c>
      <c r="M58" s="290">
        <v>2.3650000000000002</v>
      </c>
      <c r="N58" s="290">
        <v>0.57699999999999996</v>
      </c>
      <c r="O58" s="290">
        <v>4.4820000000000002</v>
      </c>
      <c r="P58" s="290">
        <v>2.9750000000000001</v>
      </c>
      <c r="Q58" s="290">
        <v>4.0350000000000001</v>
      </c>
      <c r="R58" s="290">
        <v>2.4830000000000001</v>
      </c>
      <c r="S58" s="290">
        <v>2.3650000000000002</v>
      </c>
      <c r="T58" s="292"/>
      <c r="U58" s="291">
        <v>45681</v>
      </c>
      <c r="V58" s="290">
        <v>0.35400000000000009</v>
      </c>
      <c r="W58" s="290">
        <v>0.28199999999999997</v>
      </c>
      <c r="X58" s="290">
        <v>0.51500000000000012</v>
      </c>
      <c r="Y58" s="290">
        <v>0.30740000000000028</v>
      </c>
      <c r="Z58" s="290">
        <v>0.36099999999999982</v>
      </c>
      <c r="AA58" s="290">
        <v>0.58199999999999985</v>
      </c>
      <c r="AB58" s="290">
        <v>0.875</v>
      </c>
      <c r="AC58" s="290">
        <v>0.28199999999999997</v>
      </c>
      <c r="BO58" s="292"/>
      <c r="BX58" s="292"/>
      <c r="CU58" s="292"/>
      <c r="CW58" s="292"/>
      <c r="CX58" s="292"/>
      <c r="DA58" s="292"/>
      <c r="DI58" s="292"/>
      <c r="DK58" s="292"/>
      <c r="DM58" s="292"/>
      <c r="DQ58" s="292"/>
      <c r="DV58" s="292"/>
      <c r="DX58" s="292"/>
      <c r="EH58" s="292"/>
      <c r="EN58" s="292"/>
      <c r="EP58" s="292"/>
      <c r="EQ58" s="292"/>
      <c r="ER58" s="292"/>
      <c r="ES58" s="292"/>
      <c r="ET58" s="292"/>
      <c r="EU58" s="292"/>
      <c r="EV58" s="292"/>
      <c r="EW58" s="292"/>
      <c r="EX58" s="292"/>
      <c r="EY58" s="292"/>
      <c r="EZ58" s="292"/>
      <c r="FC58" s="292"/>
      <c r="FF58" s="292"/>
      <c r="FJ58" s="292"/>
      <c r="FL58" s="292"/>
      <c r="FM58" s="292"/>
      <c r="FN58" s="292"/>
      <c r="FQ58" s="292"/>
    </row>
    <row r="59" spans="1:173">
      <c r="A59" s="291">
        <v>45680</v>
      </c>
      <c r="B59" s="290">
        <v>4.5419999999999998</v>
      </c>
      <c r="C59" s="290">
        <v>2.3530000000000002</v>
      </c>
      <c r="D59" s="290">
        <v>0.98499999999999999</v>
      </c>
      <c r="E59" s="290">
        <v>4.4450000000000003</v>
      </c>
      <c r="F59" s="290">
        <v>3.2240000000000002</v>
      </c>
      <c r="G59" s="290">
        <v>4.2530000000000001</v>
      </c>
      <c r="H59" s="290">
        <v>2.992</v>
      </c>
      <c r="I59" s="290">
        <v>2.3530000000000002</v>
      </c>
      <c r="J59" s="292"/>
      <c r="K59" s="291">
        <v>45680</v>
      </c>
      <c r="L59" s="290">
        <v>4.1829999999999998</v>
      </c>
      <c r="M59" s="290">
        <v>2.3439999999999999</v>
      </c>
      <c r="N59" s="290">
        <v>0.56100000000000005</v>
      </c>
      <c r="O59" s="290">
        <v>4.5129999999999999</v>
      </c>
      <c r="P59" s="290">
        <v>3.01</v>
      </c>
      <c r="Q59" s="290">
        <v>4.0529999999999999</v>
      </c>
      <c r="R59" s="290">
        <v>2.4409999999999998</v>
      </c>
      <c r="S59" s="290">
        <v>2.3439999999999999</v>
      </c>
      <c r="T59" s="292"/>
      <c r="U59" s="291">
        <v>45680</v>
      </c>
      <c r="V59" s="290">
        <v>0.3539999999999992</v>
      </c>
      <c r="W59" s="290">
        <v>0.30699999999999988</v>
      </c>
      <c r="X59" s="290">
        <v>0.50900000000000012</v>
      </c>
      <c r="Y59" s="290">
        <v>0.3169000000000004</v>
      </c>
      <c r="Z59" s="290">
        <v>0.37400000000000011</v>
      </c>
      <c r="AA59" s="290">
        <v>0.5640000000000005</v>
      </c>
      <c r="AB59" s="290">
        <v>0.92000000000000037</v>
      </c>
      <c r="AC59" s="290">
        <v>0.30699999999999988</v>
      </c>
      <c r="BO59" s="292"/>
      <c r="BX59" s="292"/>
      <c r="CU59" s="292"/>
      <c r="CW59" s="292"/>
      <c r="CX59" s="292"/>
      <c r="DA59" s="292"/>
      <c r="DI59" s="292"/>
      <c r="DK59" s="292"/>
      <c r="DM59" s="292"/>
      <c r="DQ59" s="292"/>
      <c r="DV59" s="292"/>
      <c r="DX59" s="292"/>
      <c r="EH59" s="292"/>
      <c r="EN59" s="292"/>
      <c r="EP59" s="292"/>
      <c r="EQ59" s="292"/>
      <c r="ER59" s="292"/>
      <c r="ES59" s="292"/>
      <c r="ET59" s="292"/>
      <c r="EU59" s="292"/>
      <c r="EV59" s="292"/>
      <c r="EW59" s="292"/>
      <c r="EX59" s="292"/>
      <c r="EY59" s="292"/>
      <c r="EZ59" s="292"/>
      <c r="FC59" s="292"/>
      <c r="FF59" s="292"/>
      <c r="FJ59" s="292"/>
      <c r="FL59" s="292"/>
      <c r="FM59" s="292"/>
      <c r="FN59" s="292"/>
      <c r="FQ59" s="292"/>
    </row>
    <row r="60" spans="1:173">
      <c r="A60" s="291">
        <v>45679</v>
      </c>
      <c r="B60" s="290">
        <v>4.5149999999999997</v>
      </c>
      <c r="C60" s="290">
        <v>2.3420000000000001</v>
      </c>
      <c r="D60" s="290">
        <v>0.97799999999999998</v>
      </c>
      <c r="E60" s="290">
        <v>4.4649999999999999</v>
      </c>
      <c r="F60" s="290">
        <v>3.214</v>
      </c>
      <c r="G60" s="290">
        <v>4.2590000000000003</v>
      </c>
      <c r="H60" s="290">
        <v>2.9710000000000001</v>
      </c>
      <c r="I60" s="290">
        <v>2.3420000000000001</v>
      </c>
      <c r="J60" s="292"/>
      <c r="K60" s="291">
        <v>45679</v>
      </c>
      <c r="L60" s="290">
        <v>4.1989999999999998</v>
      </c>
      <c r="M60" s="290">
        <v>2.3650000000000002</v>
      </c>
      <c r="N60" s="290">
        <v>0.55600000000000005</v>
      </c>
      <c r="O60" s="290">
        <v>4.5330000000000004</v>
      </c>
      <c r="P60" s="290">
        <v>3.0249999999999999</v>
      </c>
      <c r="Q60" s="290">
        <v>4.0529999999999999</v>
      </c>
      <c r="R60" s="290">
        <v>2.4300000000000002</v>
      </c>
      <c r="S60" s="290">
        <v>2.3650000000000002</v>
      </c>
      <c r="T60" s="292"/>
      <c r="U60" s="291">
        <v>45679</v>
      </c>
      <c r="V60" s="290">
        <v>0.31200000000000028</v>
      </c>
      <c r="W60" s="290">
        <v>0.29599999999999982</v>
      </c>
      <c r="X60" s="290">
        <v>0.505</v>
      </c>
      <c r="Y60" s="290">
        <v>0.28320000000000078</v>
      </c>
      <c r="Z60" s="290">
        <v>0.34599999999999959</v>
      </c>
      <c r="AA60" s="290">
        <v>0.55100000000000016</v>
      </c>
      <c r="AB60" s="290">
        <v>0.88500000000000023</v>
      </c>
      <c r="AC60" s="290">
        <v>0.29599999999999982</v>
      </c>
      <c r="BO60" s="292"/>
      <c r="BX60" s="292"/>
      <c r="CU60" s="292"/>
      <c r="CW60" s="292"/>
      <c r="CX60" s="292"/>
      <c r="DA60" s="292"/>
      <c r="DI60" s="292"/>
      <c r="DK60" s="292"/>
      <c r="DM60" s="292"/>
      <c r="DQ60" s="292"/>
      <c r="DV60" s="292"/>
      <c r="DX60" s="292"/>
      <c r="EH60" s="292"/>
      <c r="EN60" s="292"/>
      <c r="EP60" s="292"/>
      <c r="EQ60" s="292"/>
      <c r="ER60" s="292"/>
      <c r="ES60" s="292"/>
      <c r="ET60" s="292"/>
      <c r="EU60" s="292"/>
      <c r="EV60" s="292"/>
      <c r="EW60" s="292"/>
      <c r="EX60" s="292"/>
      <c r="EY60" s="292"/>
      <c r="EZ60" s="292"/>
      <c r="FC60" s="292"/>
      <c r="FF60" s="292"/>
      <c r="FJ60" s="292"/>
      <c r="FL60" s="292"/>
      <c r="FM60" s="292"/>
      <c r="FN60" s="292"/>
      <c r="FQ60" s="292"/>
    </row>
    <row r="61" spans="1:173">
      <c r="A61" s="291">
        <v>45678</v>
      </c>
      <c r="B61" s="290">
        <v>4.4880000000000004</v>
      </c>
      <c r="C61" s="290">
        <v>2.3199999999999998</v>
      </c>
      <c r="D61" s="290">
        <v>0.96</v>
      </c>
      <c r="E61" s="290">
        <v>4.4269999999999996</v>
      </c>
      <c r="F61" s="290">
        <v>3.1680000000000001</v>
      </c>
      <c r="G61" s="290">
        <v>4.1980000000000004</v>
      </c>
      <c r="H61" s="290">
        <v>2.9780000000000002</v>
      </c>
      <c r="I61" s="290">
        <v>2.3199999999999998</v>
      </c>
      <c r="J61" s="292"/>
      <c r="K61" s="291">
        <v>45678</v>
      </c>
      <c r="L61" s="290">
        <v>4.1980000000000004</v>
      </c>
      <c r="M61" s="290">
        <v>2.359</v>
      </c>
      <c r="N61" s="290">
        <v>0.54100000000000004</v>
      </c>
      <c r="O61" s="290">
        <v>4.5030000000000001</v>
      </c>
      <c r="P61" s="290">
        <v>3.0150000000000001</v>
      </c>
      <c r="Q61" s="290">
        <v>4.0229999999999997</v>
      </c>
      <c r="R61" s="290">
        <v>2.4249999999999998</v>
      </c>
      <c r="S61" s="290">
        <v>2.359</v>
      </c>
      <c r="T61" s="292"/>
      <c r="U61" s="291">
        <v>45678</v>
      </c>
      <c r="V61" s="290">
        <v>0.3019999999999996</v>
      </c>
      <c r="W61" s="290">
        <v>0.29699999999999971</v>
      </c>
      <c r="X61" s="290">
        <v>0.5159999999999999</v>
      </c>
      <c r="Y61" s="290">
        <v>0.26020000000000021</v>
      </c>
      <c r="Z61" s="290">
        <v>0.33400000000000007</v>
      </c>
      <c r="AA61" s="290">
        <v>0.54500000000000037</v>
      </c>
      <c r="AB61" s="290">
        <v>0.90799999999999992</v>
      </c>
      <c r="AC61" s="290">
        <v>0.29699999999999971</v>
      </c>
      <c r="BO61" s="292"/>
      <c r="BX61" s="292"/>
      <c r="CU61" s="292"/>
      <c r="CW61" s="292"/>
      <c r="CX61" s="292"/>
      <c r="DA61" s="292"/>
      <c r="DI61" s="292"/>
      <c r="DK61" s="292"/>
      <c r="DM61" s="292"/>
      <c r="DQ61" s="292"/>
      <c r="DV61" s="292"/>
      <c r="DX61" s="292"/>
      <c r="EH61" s="292"/>
      <c r="EN61" s="292"/>
      <c r="EP61" s="292"/>
      <c r="EQ61" s="292"/>
      <c r="ER61" s="292"/>
      <c r="ES61" s="292"/>
      <c r="ET61" s="292"/>
      <c r="EU61" s="292"/>
      <c r="EV61" s="292"/>
      <c r="EW61" s="292"/>
      <c r="EX61" s="292"/>
      <c r="EY61" s="292"/>
      <c r="EZ61" s="292"/>
      <c r="FC61" s="292"/>
      <c r="FF61" s="292"/>
      <c r="FJ61" s="292"/>
      <c r="FL61" s="292"/>
      <c r="FM61" s="292"/>
      <c r="FN61" s="292"/>
      <c r="FQ61" s="292"/>
    </row>
    <row r="62" spans="1:173">
      <c r="A62" s="291">
        <v>45677</v>
      </c>
      <c r="B62" s="290">
        <v>4.5149999999999997</v>
      </c>
      <c r="C62" s="290">
        <v>2.33</v>
      </c>
      <c r="D62" s="290">
        <v>0.97</v>
      </c>
      <c r="E62" s="290">
        <v>4.4870000000000001</v>
      </c>
      <c r="F62" s="290">
        <v>3.0510000000000002</v>
      </c>
      <c r="G62" s="290">
        <v>4.2809999999999997</v>
      </c>
      <c r="H62" s="290">
        <v>3.0009999999999999</v>
      </c>
      <c r="I62" s="290">
        <v>2.33</v>
      </c>
      <c r="J62" s="292"/>
      <c r="K62" s="291">
        <v>45677</v>
      </c>
      <c r="L62" s="290">
        <v>4.2089999999999996</v>
      </c>
      <c r="M62" s="290">
        <v>2.3660000000000001</v>
      </c>
      <c r="N62" s="290">
        <v>0.53</v>
      </c>
      <c r="O62" s="290">
        <v>4.5369999999999999</v>
      </c>
      <c r="P62" s="290">
        <v>3.04</v>
      </c>
      <c r="Q62" s="290">
        <v>4.0720000000000001</v>
      </c>
      <c r="R62" s="290">
        <v>2.4420000000000002</v>
      </c>
      <c r="S62" s="290">
        <v>2.3660000000000001</v>
      </c>
      <c r="T62" s="292"/>
      <c r="U62" s="291">
        <v>45677</v>
      </c>
      <c r="V62" s="290">
        <v>0.34300000000000003</v>
      </c>
      <c r="W62" s="290">
        <v>0.30699999999999988</v>
      </c>
      <c r="X62" s="290">
        <v>0.51900000000000002</v>
      </c>
      <c r="Y62" s="290">
        <v>0.28840000000000021</v>
      </c>
      <c r="Z62" s="290">
        <v>0.35399999999999959</v>
      </c>
      <c r="AA62" s="290">
        <v>0.58099999999999996</v>
      </c>
      <c r="AB62" s="290">
        <v>0.92199999999999971</v>
      </c>
      <c r="AC62" s="290">
        <v>0.30699999999999988</v>
      </c>
      <c r="BO62" s="292"/>
      <c r="BX62" s="292"/>
      <c r="CU62" s="292"/>
      <c r="CW62" s="292"/>
      <c r="CX62" s="292"/>
      <c r="DA62" s="292"/>
      <c r="DI62" s="292"/>
      <c r="DK62" s="292"/>
      <c r="DM62" s="292"/>
      <c r="DQ62" s="292"/>
      <c r="DV62" s="292"/>
      <c r="DX62" s="292"/>
      <c r="EH62" s="292"/>
      <c r="EN62" s="292"/>
      <c r="EP62" s="292"/>
      <c r="EQ62" s="292"/>
      <c r="ER62" s="292"/>
      <c r="ES62" s="292"/>
      <c r="ET62" s="292"/>
      <c r="EU62" s="292"/>
      <c r="EV62" s="292"/>
      <c r="EW62" s="292"/>
      <c r="EX62" s="292"/>
      <c r="EY62" s="292"/>
      <c r="EZ62" s="292"/>
      <c r="FC62" s="292"/>
      <c r="FF62" s="292"/>
      <c r="FJ62" s="292"/>
      <c r="FL62" s="292"/>
      <c r="FM62" s="292"/>
      <c r="FN62" s="292"/>
      <c r="FQ62" s="292"/>
    </row>
    <row r="63" spans="1:173">
      <c r="A63" s="291">
        <v>45674</v>
      </c>
      <c r="B63" s="290">
        <v>4.5149999999999997</v>
      </c>
      <c r="C63" s="290">
        <v>2.3460000000000001</v>
      </c>
      <c r="D63" s="290">
        <v>0.97499999999999998</v>
      </c>
      <c r="E63" s="290">
        <v>4.4909999999999997</v>
      </c>
      <c r="F63" s="290">
        <v>3.0630000000000002</v>
      </c>
      <c r="G63" s="290">
        <v>4.2809999999999997</v>
      </c>
      <c r="H63" s="290">
        <v>3.0139999999999998</v>
      </c>
      <c r="I63" s="290">
        <v>2.3460000000000001</v>
      </c>
      <c r="J63" s="292"/>
      <c r="K63" s="291">
        <v>45674</v>
      </c>
      <c r="L63" s="290">
        <v>4.2089999999999996</v>
      </c>
      <c r="M63" s="290">
        <v>2.367</v>
      </c>
      <c r="N63" s="290">
        <v>0.53200000000000003</v>
      </c>
      <c r="O63" s="290">
        <v>4.5430000000000001</v>
      </c>
      <c r="P63" s="290">
        <v>3.03</v>
      </c>
      <c r="Q63" s="290">
        <v>4.07</v>
      </c>
      <c r="R63" s="290">
        <v>2.4449999999999998</v>
      </c>
      <c r="S63" s="290">
        <v>2.367</v>
      </c>
      <c r="T63" s="292"/>
      <c r="U63" s="291">
        <v>45674</v>
      </c>
      <c r="V63" s="290">
        <v>0.34300000000000003</v>
      </c>
      <c r="W63" s="290">
        <v>0.30799999999999977</v>
      </c>
      <c r="X63" s="290">
        <v>0.5149999999999999</v>
      </c>
      <c r="Y63" s="290">
        <v>0.2898000000000005</v>
      </c>
      <c r="Z63" s="290">
        <v>0.36699999999999999</v>
      </c>
      <c r="AA63" s="290">
        <v>0.57200000000000006</v>
      </c>
      <c r="AB63" s="290">
        <v>0.93100000000000005</v>
      </c>
      <c r="AC63" s="290">
        <v>0.30799999999999977</v>
      </c>
      <c r="BO63" s="292"/>
      <c r="BX63" s="292"/>
      <c r="CU63" s="292"/>
      <c r="CW63" s="292"/>
      <c r="CX63" s="292"/>
      <c r="DA63" s="292"/>
      <c r="DI63" s="292"/>
      <c r="DK63" s="292"/>
      <c r="DM63" s="292"/>
      <c r="DQ63" s="292"/>
      <c r="DV63" s="292"/>
      <c r="DX63" s="292"/>
      <c r="EH63" s="292"/>
      <c r="EN63" s="292"/>
      <c r="EP63" s="292"/>
      <c r="EQ63" s="292"/>
      <c r="ER63" s="292"/>
      <c r="ES63" s="292"/>
      <c r="ET63" s="292"/>
      <c r="EU63" s="292"/>
      <c r="EV63" s="292"/>
      <c r="EW63" s="292"/>
      <c r="EX63" s="292"/>
      <c r="EY63" s="292"/>
      <c r="EZ63" s="292"/>
      <c r="FC63" s="292"/>
      <c r="FF63" s="292"/>
      <c r="FJ63" s="292"/>
      <c r="FL63" s="292"/>
      <c r="FM63" s="292"/>
      <c r="FN63" s="292"/>
      <c r="FQ63" s="292"/>
    </row>
    <row r="64" spans="1:173">
      <c r="A64" s="291">
        <v>45673</v>
      </c>
      <c r="B64" s="290">
        <v>4.5049999999999999</v>
      </c>
      <c r="C64" s="290">
        <v>2.3540000000000001</v>
      </c>
      <c r="D64" s="290">
        <v>0.97199999999999998</v>
      </c>
      <c r="E64" s="290">
        <v>4.51</v>
      </c>
      <c r="F64" s="290">
        <v>3.109</v>
      </c>
      <c r="G64" s="290">
        <v>4.2960000000000003</v>
      </c>
      <c r="H64" s="290">
        <v>3.0249999999999999</v>
      </c>
      <c r="I64" s="290">
        <v>2.3540000000000001</v>
      </c>
      <c r="J64" s="292"/>
      <c r="K64" s="291">
        <v>45673</v>
      </c>
      <c r="L64" s="290">
        <v>4.181</v>
      </c>
      <c r="M64" s="290">
        <v>2.379</v>
      </c>
      <c r="N64" s="290">
        <v>0.53500000000000003</v>
      </c>
      <c r="O64" s="290">
        <v>4.5190000000000001</v>
      </c>
      <c r="P64" s="290">
        <v>3.0449999999999999</v>
      </c>
      <c r="Q64" s="290">
        <v>4.05</v>
      </c>
      <c r="R64" s="290">
        <v>2.4540000000000002</v>
      </c>
      <c r="S64" s="290">
        <v>2.379</v>
      </c>
      <c r="T64" s="292"/>
      <c r="U64" s="291">
        <v>45673</v>
      </c>
      <c r="V64" s="290">
        <v>0.38300000000000001</v>
      </c>
      <c r="W64" s="290">
        <v>0.31800000000000012</v>
      </c>
      <c r="X64" s="290">
        <v>0.51500000000000001</v>
      </c>
      <c r="Y64" s="290">
        <v>0.30200000000000049</v>
      </c>
      <c r="Z64" s="290">
        <v>0.3839999999999999</v>
      </c>
      <c r="AA64" s="290">
        <v>0.58299999999999974</v>
      </c>
      <c r="AB64" s="290">
        <v>0.93399999999999972</v>
      </c>
      <c r="AC64" s="290">
        <v>0.31800000000000012</v>
      </c>
      <c r="BO64" s="292"/>
      <c r="BX64" s="292"/>
      <c r="CU64" s="292"/>
      <c r="CW64" s="292"/>
      <c r="CX64" s="292"/>
      <c r="DA64" s="292"/>
      <c r="DI64" s="292"/>
      <c r="DK64" s="292"/>
      <c r="DM64" s="292"/>
      <c r="DQ64" s="292"/>
      <c r="DV64" s="292"/>
      <c r="DX64" s="292"/>
      <c r="EH64" s="292"/>
      <c r="EN64" s="292"/>
      <c r="EP64" s="292"/>
      <c r="EQ64" s="292"/>
      <c r="ER64" s="292"/>
      <c r="ES64" s="292"/>
      <c r="ET64" s="292"/>
      <c r="EU64" s="292"/>
      <c r="EV64" s="292"/>
      <c r="EW64" s="292"/>
      <c r="EX64" s="292"/>
      <c r="EY64" s="292"/>
      <c r="EZ64" s="292"/>
      <c r="FC64" s="292"/>
      <c r="FF64" s="292"/>
      <c r="FJ64" s="292"/>
      <c r="FL64" s="292"/>
      <c r="FM64" s="292"/>
      <c r="FN64" s="292"/>
      <c r="FQ64" s="292"/>
    </row>
    <row r="65" spans="1:173">
      <c r="A65" s="291">
        <v>45672</v>
      </c>
      <c r="B65" s="290">
        <v>4.5510000000000002</v>
      </c>
      <c r="C65" s="290">
        <v>2.3660000000000001</v>
      </c>
      <c r="D65" s="290">
        <v>1.02</v>
      </c>
      <c r="E65" s="290">
        <v>4.5590000000000002</v>
      </c>
      <c r="F65" s="290">
        <v>3.2040000000000002</v>
      </c>
      <c r="G65" s="290">
        <v>4.4109999999999996</v>
      </c>
      <c r="H65" s="290">
        <v>3.0459999999999998</v>
      </c>
      <c r="I65" s="290">
        <v>2.3660000000000001</v>
      </c>
      <c r="J65" s="292"/>
      <c r="K65" s="291">
        <v>45672</v>
      </c>
      <c r="L65" s="290">
        <v>4.1870000000000003</v>
      </c>
      <c r="M65" s="290">
        <v>2.4049999999999998</v>
      </c>
      <c r="N65" s="290">
        <v>0.52900000000000003</v>
      </c>
      <c r="O65" s="290">
        <v>4.59</v>
      </c>
      <c r="P65" s="290">
        <v>3.0950000000000002</v>
      </c>
      <c r="Q65" s="290">
        <v>4.0990000000000002</v>
      </c>
      <c r="R65" s="290">
        <v>2.4830000000000001</v>
      </c>
      <c r="S65" s="290">
        <v>2.4049999999999998</v>
      </c>
      <c r="T65" s="292"/>
      <c r="U65" s="291">
        <v>45672</v>
      </c>
      <c r="V65" s="290">
        <v>0.3879999999999999</v>
      </c>
      <c r="W65" s="290">
        <v>0.30400000000000033</v>
      </c>
      <c r="X65" s="290">
        <v>0.55200000000000005</v>
      </c>
      <c r="Y65" s="290">
        <v>0.27090000000000009</v>
      </c>
      <c r="Z65" s="290">
        <v>0.38899999999999979</v>
      </c>
      <c r="AA65" s="290">
        <v>0.61899999999999977</v>
      </c>
      <c r="AB65" s="290">
        <v>0.91800000000000015</v>
      </c>
      <c r="AC65" s="290">
        <v>0.30400000000000033</v>
      </c>
      <c r="BO65" s="292"/>
      <c r="BX65" s="292"/>
      <c r="CU65" s="292"/>
      <c r="CW65" s="292"/>
      <c r="CX65" s="292"/>
      <c r="DA65" s="292"/>
      <c r="DI65" s="292"/>
      <c r="DK65" s="292"/>
      <c r="DM65" s="292"/>
      <c r="DQ65" s="292"/>
      <c r="DV65" s="292"/>
      <c r="DX65" s="292"/>
      <c r="EH65" s="292"/>
      <c r="EN65" s="292"/>
      <c r="EP65" s="292"/>
      <c r="EQ65" s="292"/>
      <c r="ER65" s="292"/>
      <c r="ES65" s="292"/>
      <c r="ET65" s="292"/>
      <c r="EU65" s="292"/>
      <c r="EV65" s="292"/>
      <c r="EW65" s="292"/>
      <c r="EX65" s="292"/>
      <c r="EY65" s="292"/>
      <c r="EZ65" s="292"/>
      <c r="FC65" s="292"/>
      <c r="FF65" s="292"/>
      <c r="FJ65" s="292"/>
      <c r="FL65" s="292"/>
      <c r="FM65" s="292"/>
      <c r="FN65" s="292"/>
      <c r="FQ65" s="292"/>
    </row>
    <row r="66" spans="1:173">
      <c r="A66" s="291">
        <v>45671</v>
      </c>
      <c r="B66" s="290">
        <v>4.6980000000000004</v>
      </c>
      <c r="C66" s="290">
        <v>2.46</v>
      </c>
      <c r="D66" s="290">
        <v>1.0109999999999999</v>
      </c>
      <c r="E66" s="290">
        <v>4.7140000000000004</v>
      </c>
      <c r="F66" s="290">
        <v>3.343</v>
      </c>
      <c r="G66" s="290">
        <v>4.3970000000000002</v>
      </c>
      <c r="H66" s="290">
        <v>3.17</v>
      </c>
      <c r="I66" s="290">
        <v>2.46</v>
      </c>
      <c r="J66" s="292"/>
      <c r="K66" s="291">
        <v>45671</v>
      </c>
      <c r="L66" s="290">
        <v>4.2190000000000003</v>
      </c>
      <c r="M66" s="290">
        <v>2.4119999999999999</v>
      </c>
      <c r="N66" s="290">
        <v>0.50700000000000001</v>
      </c>
      <c r="O66" s="290">
        <v>4.68</v>
      </c>
      <c r="P66" s="290">
        <v>3.17</v>
      </c>
      <c r="Q66" s="290">
        <v>4.0970000000000004</v>
      </c>
      <c r="R66" s="290">
        <v>2.5150000000000001</v>
      </c>
      <c r="S66" s="290">
        <v>2.4119999999999999</v>
      </c>
      <c r="T66" s="292"/>
      <c r="U66" s="291">
        <v>45671</v>
      </c>
      <c r="V66" s="290">
        <v>0.42499999999999982</v>
      </c>
      <c r="W66" s="290">
        <v>0.33500000000000002</v>
      </c>
      <c r="X66" s="290">
        <v>0.56099999999999994</v>
      </c>
      <c r="Y66" s="290">
        <v>0.29189999999999999</v>
      </c>
      <c r="Z66" s="290">
        <v>0.39000000000000012</v>
      </c>
      <c r="AA66" s="290">
        <v>0.60700000000000021</v>
      </c>
      <c r="AB66" s="290">
        <v>0.9610000000000003</v>
      </c>
      <c r="AC66" s="290">
        <v>0.33500000000000002</v>
      </c>
      <c r="BO66" s="292"/>
      <c r="BX66" s="292"/>
      <c r="CU66" s="292"/>
      <c r="CW66" s="292"/>
      <c r="CX66" s="292"/>
      <c r="DA66" s="292"/>
      <c r="DI66" s="292"/>
      <c r="DK66" s="292"/>
      <c r="DM66" s="292"/>
      <c r="DQ66" s="292"/>
      <c r="DV66" s="292"/>
      <c r="DX66" s="292"/>
      <c r="EH66" s="292"/>
      <c r="EN66" s="292"/>
      <c r="EP66" s="292"/>
      <c r="EQ66" s="292"/>
      <c r="ER66" s="292"/>
      <c r="ES66" s="292"/>
      <c r="ET66" s="292"/>
      <c r="EU66" s="292"/>
      <c r="EV66" s="292"/>
      <c r="EW66" s="292"/>
      <c r="EX66" s="292"/>
      <c r="EY66" s="292"/>
      <c r="EZ66" s="292"/>
      <c r="FC66" s="292"/>
      <c r="FF66" s="292"/>
      <c r="FJ66" s="292"/>
      <c r="FL66" s="292"/>
      <c r="FM66" s="292"/>
      <c r="FN66" s="292"/>
      <c r="FQ66" s="292"/>
    </row>
    <row r="67" spans="1:173">
      <c r="A67" s="291">
        <v>45670</v>
      </c>
      <c r="B67" s="290">
        <v>4.7190000000000003</v>
      </c>
      <c r="C67" s="290">
        <v>2.4249999999999998</v>
      </c>
      <c r="D67" s="290">
        <v>0.96299999999999997</v>
      </c>
      <c r="E67" s="290">
        <v>4.7039999999999997</v>
      </c>
      <c r="F67" s="290">
        <v>3.3050000000000002</v>
      </c>
      <c r="G67" s="290">
        <v>4.3979999999999997</v>
      </c>
      <c r="H67" s="290">
        <v>3.1509999999999998</v>
      </c>
      <c r="I67" s="290">
        <v>2.4249999999999998</v>
      </c>
      <c r="J67" s="292"/>
      <c r="K67" s="291">
        <v>45670</v>
      </c>
      <c r="L67" s="290">
        <v>4.2380000000000004</v>
      </c>
      <c r="M67" s="290">
        <v>2.4209999999999998</v>
      </c>
      <c r="N67" s="290">
        <v>0.48099999999999998</v>
      </c>
      <c r="O67" s="290">
        <v>4.7050000000000001</v>
      </c>
      <c r="P67" s="290">
        <v>3.16</v>
      </c>
      <c r="Q67" s="290">
        <v>4.117</v>
      </c>
      <c r="R67" s="290">
        <v>2.496</v>
      </c>
      <c r="S67" s="290">
        <v>2.4209999999999998</v>
      </c>
      <c r="T67" s="292"/>
      <c r="U67" s="291">
        <v>45670</v>
      </c>
      <c r="V67" s="290">
        <v>0.39900000000000002</v>
      </c>
      <c r="W67" s="290">
        <v>0.32300000000000001</v>
      </c>
      <c r="X67" s="290">
        <v>0.55099999999999993</v>
      </c>
      <c r="Y67" s="290">
        <v>0.29340000000000011</v>
      </c>
      <c r="Z67" s="290">
        <v>0.36100000000000021</v>
      </c>
      <c r="AA67" s="290">
        <v>0.60800000000000054</v>
      </c>
      <c r="AB67" s="290">
        <v>0.9700000000000002</v>
      </c>
      <c r="AC67" s="290">
        <v>0.32300000000000001</v>
      </c>
      <c r="BO67" s="292"/>
      <c r="BX67" s="292"/>
      <c r="CU67" s="292"/>
      <c r="CW67" s="292"/>
      <c r="CX67" s="292"/>
      <c r="DA67" s="292"/>
      <c r="DI67" s="292"/>
      <c r="DK67" s="292"/>
      <c r="DM67" s="292"/>
      <c r="DQ67" s="292"/>
      <c r="DV67" s="292"/>
      <c r="DX67" s="292"/>
      <c r="EH67" s="292"/>
      <c r="EN67" s="292"/>
      <c r="EP67" s="292"/>
      <c r="EQ67" s="292"/>
      <c r="ER67" s="292"/>
      <c r="ES67" s="292"/>
      <c r="ET67" s="292"/>
      <c r="EU67" s="292"/>
      <c r="EV67" s="292"/>
      <c r="EW67" s="292"/>
      <c r="EX67" s="292"/>
      <c r="EY67" s="292"/>
      <c r="EZ67" s="292"/>
      <c r="FC67" s="292"/>
      <c r="FF67" s="292"/>
      <c r="FJ67" s="292"/>
      <c r="FL67" s="292"/>
      <c r="FM67" s="292"/>
      <c r="FN67" s="292"/>
      <c r="FQ67" s="292"/>
    </row>
    <row r="68" spans="1:173">
      <c r="A68" s="291">
        <v>45667</v>
      </c>
      <c r="B68" s="290">
        <v>4.6920000000000002</v>
      </c>
      <c r="C68" s="290">
        <v>2.399</v>
      </c>
      <c r="D68" s="290">
        <v>0.96299999999999997</v>
      </c>
      <c r="E68" s="290">
        <v>4.6500000000000004</v>
      </c>
      <c r="F68" s="290">
        <v>3.2210000000000001</v>
      </c>
      <c r="G68" s="290">
        <v>4.3070000000000004</v>
      </c>
      <c r="H68" s="290">
        <v>3.121</v>
      </c>
      <c r="I68" s="290">
        <v>2.399</v>
      </c>
      <c r="J68" s="292"/>
      <c r="K68" s="291">
        <v>45667</v>
      </c>
      <c r="L68" s="290">
        <v>4.2469999999999999</v>
      </c>
      <c r="M68" s="290">
        <v>2.4260000000000002</v>
      </c>
      <c r="N68" s="290">
        <v>0.48099999999999998</v>
      </c>
      <c r="O68" s="290">
        <v>4.6849999999999996</v>
      </c>
      <c r="P68" s="290">
        <v>3.11</v>
      </c>
      <c r="Q68" s="290">
        <v>4.0389999999999997</v>
      </c>
      <c r="R68" s="290">
        <v>2.5110000000000001</v>
      </c>
      <c r="S68" s="290">
        <v>2.4260000000000002</v>
      </c>
      <c r="T68" s="292"/>
      <c r="U68" s="291">
        <v>45667</v>
      </c>
      <c r="V68" s="290">
        <v>0.37899999999999961</v>
      </c>
      <c r="W68" s="290">
        <v>0.31300000000000022</v>
      </c>
      <c r="X68" s="290">
        <v>0.55099999999999993</v>
      </c>
      <c r="Y68" s="290">
        <v>0.30469999999999953</v>
      </c>
      <c r="Z68" s="290">
        <v>0.371</v>
      </c>
      <c r="AA68" s="290">
        <v>0.63200000000000012</v>
      </c>
      <c r="AB68" s="290">
        <v>0.95100000000000007</v>
      </c>
      <c r="AC68" s="290">
        <v>0.31300000000000022</v>
      </c>
      <c r="BO68" s="292"/>
      <c r="BX68" s="292"/>
      <c r="CU68" s="292"/>
      <c r="CW68" s="292"/>
      <c r="CX68" s="292"/>
      <c r="DA68" s="292"/>
      <c r="DI68" s="292"/>
      <c r="DK68" s="292"/>
      <c r="DM68" s="292"/>
      <c r="DQ68" s="292"/>
      <c r="DV68" s="292"/>
      <c r="DX68" s="292"/>
      <c r="EH68" s="292"/>
      <c r="EN68" s="292"/>
      <c r="EP68" s="292"/>
      <c r="EQ68" s="292"/>
      <c r="ER68" s="292"/>
      <c r="ES68" s="292"/>
      <c r="ET68" s="292"/>
      <c r="EU68" s="292"/>
      <c r="EV68" s="292"/>
      <c r="EW68" s="292"/>
      <c r="EX68" s="292"/>
      <c r="EY68" s="292"/>
      <c r="EZ68" s="292"/>
      <c r="FC68" s="292"/>
      <c r="FF68" s="292"/>
      <c r="FJ68" s="292"/>
      <c r="FL68" s="292"/>
      <c r="FM68" s="292"/>
      <c r="FN68" s="292"/>
      <c r="FQ68" s="292"/>
    </row>
    <row r="69" spans="1:173">
      <c r="A69" s="291">
        <v>45666</v>
      </c>
      <c r="B69" s="290">
        <v>4.57</v>
      </c>
      <c r="C69" s="290">
        <v>2.3490000000000002</v>
      </c>
      <c r="D69" s="290">
        <v>0.94399999999999995</v>
      </c>
      <c r="E69" s="290">
        <v>4.6319999999999997</v>
      </c>
      <c r="F69" s="290">
        <v>3.1080000000000001</v>
      </c>
      <c r="G69" s="290">
        <v>4.274</v>
      </c>
      <c r="H69" s="290">
        <v>3.0819999999999999</v>
      </c>
      <c r="I69" s="290">
        <v>2.3490000000000002</v>
      </c>
      <c r="J69" s="292"/>
      <c r="K69" s="291">
        <v>45666</v>
      </c>
      <c r="L69" s="290">
        <v>4.1619999999999999</v>
      </c>
      <c r="M69" s="290">
        <v>2.3849999999999998</v>
      </c>
      <c r="N69" s="290">
        <v>0.48799999999999999</v>
      </c>
      <c r="O69" s="290">
        <v>4.6669999999999998</v>
      </c>
      <c r="P69" s="290">
        <v>3.02</v>
      </c>
      <c r="Q69" s="290">
        <v>4.0490000000000004</v>
      </c>
      <c r="R69" s="290">
        <v>2.4689999999999999</v>
      </c>
      <c r="S69" s="290">
        <v>2.3849999999999998</v>
      </c>
      <c r="T69" s="292"/>
      <c r="U69" s="291">
        <v>45666</v>
      </c>
      <c r="V69" s="290">
        <v>0.42500000000000071</v>
      </c>
      <c r="W69" s="290">
        <v>0.33800000000000008</v>
      </c>
      <c r="X69" s="290">
        <v>0.53399999999999992</v>
      </c>
      <c r="Y69" s="290">
        <v>0.2995000000000001</v>
      </c>
      <c r="Z69" s="290">
        <v>0.40300000000000002</v>
      </c>
      <c r="AA69" s="290">
        <v>0.60699999999999976</v>
      </c>
      <c r="AB69" s="290">
        <v>0.96899999999999986</v>
      </c>
      <c r="AC69" s="290">
        <v>0.33800000000000008</v>
      </c>
      <c r="BO69" s="292"/>
      <c r="BX69" s="292"/>
      <c r="CU69" s="292"/>
      <c r="CW69" s="292"/>
      <c r="CX69" s="292"/>
      <c r="DA69" s="292"/>
      <c r="DI69" s="292"/>
      <c r="DK69" s="292"/>
      <c r="DM69" s="292"/>
      <c r="DQ69" s="292"/>
      <c r="DV69" s="292"/>
      <c r="DX69" s="292"/>
      <c r="EH69" s="292"/>
      <c r="EN69" s="292"/>
      <c r="EP69" s="292"/>
      <c r="EQ69" s="292"/>
      <c r="ER69" s="292"/>
      <c r="ES69" s="292"/>
      <c r="ET69" s="292"/>
      <c r="EU69" s="292"/>
      <c r="EV69" s="292"/>
      <c r="EW69" s="292"/>
      <c r="EX69" s="292"/>
      <c r="EY69" s="292"/>
      <c r="EZ69" s="292"/>
      <c r="FC69" s="292"/>
      <c r="FF69" s="292"/>
      <c r="FJ69" s="292"/>
      <c r="FL69" s="292"/>
      <c r="FM69" s="292"/>
      <c r="FN69" s="292"/>
      <c r="FQ69" s="292"/>
    </row>
    <row r="70" spans="1:173">
      <c r="A70" s="291">
        <v>45665</v>
      </c>
      <c r="B70" s="290">
        <v>4.5819999999999999</v>
      </c>
      <c r="C70" s="290">
        <v>2.331</v>
      </c>
      <c r="D70" s="290">
        <v>0.94599999999999995</v>
      </c>
      <c r="E70" s="290">
        <v>4.6349999999999998</v>
      </c>
      <c r="F70" s="290">
        <v>3.0979999999999999</v>
      </c>
      <c r="G70" s="290">
        <v>4.2859999999999996</v>
      </c>
      <c r="H70" s="290">
        <v>3.0430000000000001</v>
      </c>
      <c r="I70" s="290">
        <v>2.331</v>
      </c>
      <c r="J70" s="292"/>
      <c r="K70" s="291">
        <v>45665</v>
      </c>
      <c r="L70" s="290">
        <v>4.1779999999999999</v>
      </c>
      <c r="M70" s="290">
        <v>2.38</v>
      </c>
      <c r="N70" s="290">
        <v>0.502</v>
      </c>
      <c r="O70" s="290">
        <v>4.6909999999999998</v>
      </c>
      <c r="P70" s="290">
        <v>3.03</v>
      </c>
      <c r="Q70" s="290">
        <v>4.0579999999999998</v>
      </c>
      <c r="R70" s="290">
        <v>2.46</v>
      </c>
      <c r="S70" s="290">
        <v>2.38</v>
      </c>
      <c r="T70" s="292"/>
      <c r="U70" s="291">
        <v>45665</v>
      </c>
      <c r="V70" s="290">
        <v>0.40599999999999969</v>
      </c>
      <c r="W70" s="290">
        <v>0.34699999999999998</v>
      </c>
      <c r="X70" s="290">
        <v>0.53300000000000003</v>
      </c>
      <c r="Y70" s="290">
        <v>0.28699999999999992</v>
      </c>
      <c r="Z70" s="290">
        <v>0.38800000000000029</v>
      </c>
      <c r="AA70" s="290">
        <v>0.59799999999999986</v>
      </c>
      <c r="AB70" s="290">
        <v>0.96700000000000008</v>
      </c>
      <c r="AC70" s="290">
        <v>0.34699999999999998</v>
      </c>
      <c r="BO70" s="292"/>
      <c r="BX70" s="292"/>
      <c r="CU70" s="292"/>
      <c r="CW70" s="292"/>
      <c r="CX70" s="292"/>
      <c r="DA70" s="292"/>
      <c r="DI70" s="292"/>
      <c r="DK70" s="292"/>
      <c r="DM70" s="292"/>
      <c r="DQ70" s="292"/>
      <c r="DV70" s="292"/>
      <c r="DX70" s="292"/>
      <c r="EH70" s="292"/>
      <c r="EN70" s="292"/>
      <c r="EP70" s="292"/>
      <c r="EQ70" s="292"/>
      <c r="ER70" s="292"/>
      <c r="ES70" s="292"/>
      <c r="ET70" s="292"/>
      <c r="EU70" s="292"/>
      <c r="EV70" s="292"/>
      <c r="EW70" s="292"/>
      <c r="EX70" s="292"/>
      <c r="EY70" s="292"/>
      <c r="EZ70" s="292"/>
      <c r="FC70" s="292"/>
      <c r="FF70" s="292"/>
      <c r="FJ70" s="292"/>
      <c r="FL70" s="292"/>
      <c r="FM70" s="292"/>
      <c r="FN70" s="292"/>
      <c r="FQ70" s="292"/>
    </row>
    <row r="71" spans="1:173">
      <c r="A71" s="291">
        <v>45664</v>
      </c>
      <c r="B71" s="290">
        <v>4.5780000000000003</v>
      </c>
      <c r="C71" s="290">
        <v>2.3079999999999998</v>
      </c>
      <c r="D71" s="290">
        <v>0.90900000000000003</v>
      </c>
      <c r="E71" s="290">
        <v>4.5350000000000001</v>
      </c>
      <c r="F71" s="290">
        <v>3.0750000000000002</v>
      </c>
      <c r="G71" s="290">
        <v>4.2709999999999999</v>
      </c>
      <c r="H71" s="290">
        <v>2.9969999999999999</v>
      </c>
      <c r="I71" s="290">
        <v>2.3079999999999998</v>
      </c>
      <c r="J71" s="292"/>
      <c r="K71" s="291">
        <v>45664</v>
      </c>
      <c r="L71" s="290">
        <v>4.1870000000000003</v>
      </c>
      <c r="M71" s="290">
        <v>2.3780000000000001</v>
      </c>
      <c r="N71" s="290">
        <v>0.48599999999999999</v>
      </c>
      <c r="O71" s="290">
        <v>4.6740000000000004</v>
      </c>
      <c r="P71" s="290">
        <v>3.02</v>
      </c>
      <c r="Q71" s="290">
        <v>4.0830000000000002</v>
      </c>
      <c r="R71" s="290">
        <v>2.444</v>
      </c>
      <c r="S71" s="290">
        <v>2.3780000000000001</v>
      </c>
      <c r="T71" s="292"/>
      <c r="U71" s="291">
        <v>45664</v>
      </c>
      <c r="V71" s="290">
        <v>0.39299999999999979</v>
      </c>
      <c r="W71" s="290">
        <v>0.28999999999999998</v>
      </c>
      <c r="X71" s="290">
        <v>0.498</v>
      </c>
      <c r="Y71" s="290">
        <v>0.21739999999999959</v>
      </c>
      <c r="Z71" s="290">
        <v>0.36099999999999982</v>
      </c>
      <c r="AA71" s="290">
        <v>0.54899999999999993</v>
      </c>
      <c r="AB71" s="290">
        <v>0.91800000000000015</v>
      </c>
      <c r="AC71" s="290">
        <v>0.28999999999999998</v>
      </c>
      <c r="BO71" s="292"/>
      <c r="BX71" s="292"/>
      <c r="CU71" s="292"/>
      <c r="CW71" s="292"/>
      <c r="CX71" s="292"/>
      <c r="DA71" s="292"/>
      <c r="DI71" s="292"/>
      <c r="DK71" s="292"/>
      <c r="DM71" s="292"/>
      <c r="DQ71" s="292"/>
      <c r="DV71" s="292"/>
      <c r="DX71" s="292"/>
      <c r="EH71" s="292"/>
      <c r="EN71" s="292"/>
      <c r="EP71" s="292"/>
      <c r="EQ71" s="292"/>
      <c r="ER71" s="292"/>
      <c r="ES71" s="292"/>
      <c r="ET71" s="292"/>
      <c r="EU71" s="292"/>
      <c r="EV71" s="292"/>
      <c r="EW71" s="292"/>
      <c r="EX71" s="292"/>
      <c r="EY71" s="292"/>
      <c r="EZ71" s="292"/>
      <c r="FC71" s="292"/>
      <c r="FF71" s="292"/>
      <c r="FJ71" s="292"/>
      <c r="FL71" s="292"/>
      <c r="FM71" s="292"/>
      <c r="FN71" s="292"/>
      <c r="FQ71" s="292"/>
    </row>
    <row r="72" spans="1:173">
      <c r="A72" s="291">
        <v>45663</v>
      </c>
      <c r="B72" s="290">
        <v>4.5209999999999999</v>
      </c>
      <c r="C72" s="290">
        <v>2.286</v>
      </c>
      <c r="D72" s="290">
        <v>0.90400000000000003</v>
      </c>
      <c r="E72" s="290">
        <v>4.4690000000000003</v>
      </c>
      <c r="F72" s="290">
        <v>3.0190000000000001</v>
      </c>
      <c r="G72" s="290">
        <v>4.2549999999999999</v>
      </c>
      <c r="H72" s="290">
        <v>2.97</v>
      </c>
      <c r="I72" s="290">
        <v>2.286</v>
      </c>
      <c r="J72" s="292"/>
      <c r="K72" s="291">
        <v>45663</v>
      </c>
      <c r="L72" s="290">
        <v>4.165</v>
      </c>
      <c r="M72" s="290">
        <v>2.3559999999999999</v>
      </c>
      <c r="N72" s="290">
        <v>0.48199999999999998</v>
      </c>
      <c r="O72" s="290">
        <v>4.6470000000000002</v>
      </c>
      <c r="P72" s="290">
        <v>3.02</v>
      </c>
      <c r="Q72" s="290">
        <v>4.0830000000000002</v>
      </c>
      <c r="R72" s="290">
        <v>2.4500000000000002</v>
      </c>
      <c r="S72" s="290">
        <v>2.3559999999999999</v>
      </c>
      <c r="T72" s="292"/>
      <c r="U72" s="291">
        <v>45663</v>
      </c>
      <c r="V72" s="290">
        <v>0.35400000000000009</v>
      </c>
      <c r="W72" s="290">
        <v>0.25600000000000023</v>
      </c>
      <c r="X72" s="290">
        <v>0.499</v>
      </c>
      <c r="Y72" s="290">
        <v>0.18070000000000069</v>
      </c>
      <c r="Z72" s="290">
        <v>0.32900000000000018</v>
      </c>
      <c r="AA72" s="290">
        <v>0.55300000000000038</v>
      </c>
      <c r="AB72" s="290">
        <v>0.88200000000000012</v>
      </c>
      <c r="AC72" s="290">
        <v>0.25600000000000023</v>
      </c>
      <c r="BO72" s="292"/>
      <c r="BX72" s="292"/>
      <c r="CU72" s="292"/>
      <c r="CW72" s="292"/>
      <c r="CX72" s="292"/>
      <c r="DA72" s="292"/>
      <c r="DI72" s="292"/>
      <c r="DK72" s="292"/>
      <c r="DM72" s="292"/>
      <c r="DQ72" s="292"/>
      <c r="DV72" s="292"/>
      <c r="DX72" s="292"/>
      <c r="EH72" s="292"/>
      <c r="EN72" s="292"/>
      <c r="EP72" s="292"/>
      <c r="EQ72" s="292"/>
      <c r="ER72" s="292"/>
      <c r="ES72" s="292"/>
      <c r="ET72" s="292"/>
      <c r="EU72" s="292"/>
      <c r="EV72" s="292"/>
      <c r="EW72" s="292"/>
      <c r="EX72" s="292"/>
      <c r="EY72" s="292"/>
      <c r="EZ72" s="292"/>
      <c r="FC72" s="292"/>
      <c r="FF72" s="292"/>
      <c r="FJ72" s="292"/>
      <c r="FL72" s="292"/>
      <c r="FM72" s="292"/>
      <c r="FN72" s="292"/>
      <c r="FQ72" s="292"/>
    </row>
    <row r="73" spans="1:173">
      <c r="A73" s="291">
        <v>45660</v>
      </c>
      <c r="B73" s="290">
        <v>4.5049999999999999</v>
      </c>
      <c r="C73" s="290">
        <v>2.2610000000000001</v>
      </c>
      <c r="D73" s="290">
        <v>0.872</v>
      </c>
      <c r="E73" s="290">
        <v>4.4489999999999998</v>
      </c>
      <c r="F73" s="290">
        <v>3.02</v>
      </c>
      <c r="G73" s="290">
        <v>4.1790000000000003</v>
      </c>
      <c r="H73" s="290">
        <v>2.9860000000000002</v>
      </c>
      <c r="I73" s="290">
        <v>2.2610000000000001</v>
      </c>
      <c r="J73" s="292"/>
      <c r="K73" s="291">
        <v>45660</v>
      </c>
      <c r="L73" s="290">
        <v>4.1740000000000004</v>
      </c>
      <c r="M73" s="290">
        <v>2.3330000000000002</v>
      </c>
      <c r="N73" s="290">
        <v>0.46500000000000002</v>
      </c>
      <c r="O73" s="290">
        <v>4.6559999999999997</v>
      </c>
      <c r="P73" s="290">
        <v>3.01</v>
      </c>
      <c r="Q73" s="290">
        <v>4.0439999999999996</v>
      </c>
      <c r="R73" s="290">
        <v>2.4049999999999998</v>
      </c>
      <c r="S73" s="290">
        <v>2.3330000000000002</v>
      </c>
      <c r="T73" s="292"/>
      <c r="U73" s="291">
        <v>45660</v>
      </c>
      <c r="V73" s="290">
        <v>0.3180000000000005</v>
      </c>
      <c r="W73" s="290">
        <v>0.2669999999999999</v>
      </c>
      <c r="X73" s="290">
        <v>0.48799999999999999</v>
      </c>
      <c r="Y73" s="290">
        <v>0.17499999999999979</v>
      </c>
      <c r="Z73" s="290">
        <v>0.30400000000000033</v>
      </c>
      <c r="AA73" s="290">
        <v>0.52399999999999958</v>
      </c>
      <c r="AB73" s="290">
        <v>0.93900000000000006</v>
      </c>
      <c r="AC73" s="290">
        <v>0.2669999999999999</v>
      </c>
      <c r="BO73" s="292"/>
      <c r="BX73" s="292"/>
      <c r="CU73" s="292"/>
      <c r="CW73" s="292"/>
      <c r="CX73" s="292"/>
      <c r="DA73" s="292"/>
      <c r="DI73" s="292"/>
      <c r="DK73" s="292"/>
      <c r="DM73" s="292"/>
      <c r="DQ73" s="292"/>
      <c r="DV73" s="292"/>
      <c r="DX73" s="292"/>
      <c r="EH73" s="292"/>
      <c r="EN73" s="292"/>
      <c r="EP73" s="292"/>
      <c r="EQ73" s="292"/>
      <c r="ER73" s="292"/>
      <c r="ES73" s="292"/>
      <c r="ET73" s="292"/>
      <c r="EU73" s="292"/>
      <c r="EV73" s="292"/>
      <c r="EW73" s="292"/>
      <c r="EX73" s="292"/>
      <c r="EY73" s="292"/>
      <c r="EZ73" s="292"/>
      <c r="FC73" s="292"/>
      <c r="FF73" s="292"/>
      <c r="FJ73" s="292"/>
      <c r="FL73" s="292"/>
      <c r="FM73" s="292"/>
      <c r="FN73" s="292"/>
      <c r="FQ73" s="292"/>
    </row>
    <row r="74" spans="1:173">
      <c r="A74" s="291">
        <v>45659</v>
      </c>
      <c r="B74" s="290">
        <v>4.4790000000000001</v>
      </c>
      <c r="C74" s="290">
        <v>2.19</v>
      </c>
      <c r="D74" s="290">
        <v>0.872</v>
      </c>
      <c r="E74" s="290">
        <v>4.4539999999999997</v>
      </c>
      <c r="F74" s="290">
        <v>3.012</v>
      </c>
      <c r="G74" s="290">
        <v>4.2229999999999999</v>
      </c>
      <c r="H74" s="290">
        <v>2.91</v>
      </c>
      <c r="I74" s="290">
        <v>2.19</v>
      </c>
      <c r="J74" s="292"/>
      <c r="K74" s="291">
        <v>45659</v>
      </c>
      <c r="L74" s="290">
        <v>4.1639999999999997</v>
      </c>
      <c r="M74" s="290">
        <v>2.2549999999999999</v>
      </c>
      <c r="N74" s="290">
        <v>0.46500000000000002</v>
      </c>
      <c r="O74" s="290">
        <v>4.6630000000000003</v>
      </c>
      <c r="P74" s="290">
        <v>3.0150000000000001</v>
      </c>
      <c r="Q74" s="290">
        <v>4.0620000000000003</v>
      </c>
      <c r="R74" s="290">
        <v>2.3460000000000001</v>
      </c>
      <c r="S74" s="290">
        <v>2.2549999999999999</v>
      </c>
      <c r="T74" s="292"/>
      <c r="U74" s="291">
        <v>45659</v>
      </c>
      <c r="V74" s="290">
        <v>0.31799999999999962</v>
      </c>
      <c r="W74" s="290">
        <v>0.28199999999999997</v>
      </c>
      <c r="X74" s="290">
        <v>0.48799999999999999</v>
      </c>
      <c r="Y74" s="290">
        <v>0.19059999999999991</v>
      </c>
      <c r="Z74" s="290">
        <v>0.28999999999999998</v>
      </c>
      <c r="AA74" s="290">
        <v>0.54399999999999959</v>
      </c>
      <c r="AB74" s="290">
        <v>0.94700000000000006</v>
      </c>
      <c r="AC74" s="290">
        <v>0.28199999999999997</v>
      </c>
      <c r="BO74" s="292"/>
      <c r="BX74" s="292"/>
      <c r="CU74" s="292"/>
      <c r="CW74" s="292"/>
      <c r="CX74" s="292"/>
      <c r="DA74" s="292"/>
      <c r="DI74" s="292"/>
      <c r="DK74" s="292"/>
      <c r="DM74" s="292"/>
      <c r="DQ74" s="292"/>
      <c r="DV74" s="292"/>
      <c r="DX74" s="292"/>
      <c r="EH74" s="292"/>
      <c r="EN74" s="292"/>
      <c r="EP74" s="292"/>
      <c r="EQ74" s="292"/>
      <c r="ER74" s="292"/>
      <c r="ES74" s="292"/>
      <c r="ET74" s="292"/>
      <c r="EU74" s="292"/>
      <c r="EV74" s="292"/>
      <c r="EW74" s="292"/>
      <c r="EX74" s="292"/>
      <c r="EY74" s="292"/>
      <c r="EZ74" s="292"/>
      <c r="FC74" s="292"/>
      <c r="FF74" s="292"/>
      <c r="FJ74" s="292"/>
      <c r="FL74" s="292"/>
      <c r="FM74" s="292"/>
      <c r="FN74" s="292"/>
      <c r="FQ74" s="292"/>
    </row>
    <row r="75" spans="1:173">
      <c r="A75" s="291">
        <v>45658</v>
      </c>
      <c r="B75" s="290">
        <v>4.4889999999999999</v>
      </c>
      <c r="C75" s="290">
        <v>2.1760000000000002</v>
      </c>
      <c r="D75" s="290">
        <v>0.872</v>
      </c>
      <c r="E75" s="290">
        <v>4.4390000000000001</v>
      </c>
      <c r="F75" s="290">
        <v>3.0219999999999998</v>
      </c>
      <c r="G75" s="290">
        <v>4.1639999999999997</v>
      </c>
      <c r="H75" s="290">
        <v>2.87</v>
      </c>
      <c r="I75" s="290">
        <v>2.1760000000000002</v>
      </c>
      <c r="J75" s="292"/>
      <c r="K75" s="291">
        <v>45658</v>
      </c>
      <c r="L75" s="290">
        <v>4.1559999999999997</v>
      </c>
      <c r="M75" s="290">
        <v>2.2559999999999998</v>
      </c>
      <c r="N75" s="290">
        <v>0.46500000000000002</v>
      </c>
      <c r="O75" s="290">
        <v>4.6360000000000001</v>
      </c>
      <c r="P75" s="290">
        <v>3.03</v>
      </c>
      <c r="Q75" s="290">
        <v>4.0549999999999997</v>
      </c>
      <c r="R75" s="290">
        <v>2.37</v>
      </c>
      <c r="S75" s="290">
        <v>2.2559999999999998</v>
      </c>
      <c r="T75" s="292"/>
      <c r="U75" s="291">
        <v>45658</v>
      </c>
      <c r="V75" s="290">
        <v>0.32899999999999968</v>
      </c>
      <c r="W75" s="290">
        <v>0.28699999999999992</v>
      </c>
      <c r="X75" s="290">
        <v>0.48799999999999999</v>
      </c>
      <c r="Y75" s="290">
        <v>0.18900000000000011</v>
      </c>
      <c r="Z75" s="290">
        <v>0.29600000000000032</v>
      </c>
      <c r="AA75" s="290">
        <v>0.50300000000000011</v>
      </c>
      <c r="AB75" s="290">
        <v>0.93000000000000016</v>
      </c>
      <c r="AC75" s="290">
        <v>0.28699999999999992</v>
      </c>
      <c r="BO75" s="292"/>
      <c r="BX75" s="292"/>
      <c r="CU75" s="292"/>
      <c r="CW75" s="292"/>
      <c r="CX75" s="292"/>
      <c r="DA75" s="292"/>
      <c r="DI75" s="292"/>
      <c r="DK75" s="292"/>
      <c r="DM75" s="292"/>
      <c r="DQ75" s="292"/>
      <c r="DV75" s="292"/>
      <c r="DX75" s="292"/>
      <c r="EH75" s="292"/>
      <c r="EN75" s="292"/>
      <c r="EP75" s="292"/>
      <c r="EQ75" s="292"/>
      <c r="ER75" s="292"/>
      <c r="ES75" s="292"/>
      <c r="ET75" s="292"/>
      <c r="EU75" s="292"/>
      <c r="EV75" s="292"/>
      <c r="EW75" s="292"/>
      <c r="EX75" s="292"/>
      <c r="EY75" s="292"/>
      <c r="EZ75" s="292"/>
      <c r="FC75" s="292"/>
      <c r="FF75" s="292"/>
      <c r="FJ75" s="292"/>
      <c r="FL75" s="292"/>
      <c r="FM75" s="292"/>
      <c r="FN75" s="292"/>
      <c r="FQ75" s="292"/>
    </row>
    <row r="76" spans="1:173">
      <c r="A76" s="291">
        <v>45657</v>
      </c>
      <c r="B76" s="290">
        <v>4.4889999999999999</v>
      </c>
      <c r="C76" s="290">
        <v>2.1760000000000002</v>
      </c>
      <c r="D76" s="290">
        <v>0.872</v>
      </c>
      <c r="E76" s="290">
        <v>4.4390000000000001</v>
      </c>
      <c r="F76" s="290">
        <v>3.0219999999999998</v>
      </c>
      <c r="G76" s="290">
        <v>4.1639999999999997</v>
      </c>
      <c r="H76" s="290">
        <v>2.87</v>
      </c>
      <c r="I76" s="290">
        <v>2.1760000000000002</v>
      </c>
      <c r="J76" s="292"/>
      <c r="K76" s="291">
        <v>45657</v>
      </c>
      <c r="L76" s="290">
        <v>4.1559999999999997</v>
      </c>
      <c r="M76" s="290">
        <v>2.2559999999999998</v>
      </c>
      <c r="N76" s="290">
        <v>0.46500000000000002</v>
      </c>
      <c r="O76" s="290">
        <v>4.6360000000000001</v>
      </c>
      <c r="P76" s="290">
        <v>3.03</v>
      </c>
      <c r="Q76" s="290">
        <v>4.0549999999999997</v>
      </c>
      <c r="R76" s="290">
        <v>2.37</v>
      </c>
      <c r="S76" s="290">
        <v>2.2559999999999998</v>
      </c>
      <c r="T76" s="292"/>
      <c r="U76" s="291">
        <v>45657</v>
      </c>
      <c r="V76" s="290">
        <v>0.32899999999999968</v>
      </c>
      <c r="W76" s="290">
        <v>0.28699999999999992</v>
      </c>
      <c r="X76" s="290">
        <v>0.48799999999999999</v>
      </c>
      <c r="Y76" s="290">
        <v>0.1890999999999998</v>
      </c>
      <c r="Z76" s="290">
        <v>0.29600000000000032</v>
      </c>
      <c r="AA76" s="290">
        <v>0.50300000000000011</v>
      </c>
      <c r="AB76" s="290">
        <v>0.93000000000000016</v>
      </c>
      <c r="AC76" s="290">
        <v>0.28699999999999992</v>
      </c>
      <c r="BO76" s="292"/>
      <c r="BX76" s="292"/>
      <c r="CU76" s="292"/>
      <c r="CW76" s="292"/>
      <c r="CX76" s="292"/>
      <c r="DA76" s="292"/>
      <c r="DI76" s="292"/>
      <c r="DK76" s="292"/>
      <c r="DM76" s="292"/>
      <c r="DQ76" s="292"/>
      <c r="DV76" s="292"/>
      <c r="DX76" s="292"/>
      <c r="EH76" s="292"/>
      <c r="EN76" s="292"/>
      <c r="EP76" s="292"/>
      <c r="EQ76" s="292"/>
      <c r="ER76" s="292"/>
      <c r="ES76" s="292"/>
      <c r="ET76" s="292"/>
      <c r="EU76" s="292"/>
      <c r="EV76" s="292"/>
      <c r="EW76" s="292"/>
      <c r="EX76" s="292"/>
      <c r="EY76" s="292"/>
      <c r="EZ76" s="292"/>
      <c r="FC76" s="292"/>
      <c r="FF76" s="292"/>
      <c r="FJ76" s="292"/>
      <c r="FL76" s="292"/>
      <c r="FM76" s="292"/>
      <c r="FN76" s="292"/>
      <c r="FQ76" s="292"/>
    </row>
    <row r="77" spans="1:173">
      <c r="A77" s="291">
        <v>45656</v>
      </c>
      <c r="B77" s="290">
        <v>4.4530000000000003</v>
      </c>
      <c r="C77" s="290">
        <v>2.1829999999999998</v>
      </c>
      <c r="D77" s="290">
        <v>0.872</v>
      </c>
      <c r="E77" s="290">
        <v>4.4740000000000002</v>
      </c>
      <c r="F77" s="290">
        <v>3.0369999999999999</v>
      </c>
      <c r="G77" s="290">
        <v>4.2619999999999996</v>
      </c>
      <c r="H77" s="290">
        <v>2.8820000000000001</v>
      </c>
      <c r="I77" s="290">
        <v>2.1829999999999998</v>
      </c>
      <c r="J77" s="292"/>
      <c r="K77" s="291">
        <v>45656</v>
      </c>
      <c r="L77" s="290">
        <v>4.1710000000000003</v>
      </c>
      <c r="M77" s="290">
        <v>2.2469999999999999</v>
      </c>
      <c r="N77" s="290">
        <v>0.46500000000000002</v>
      </c>
      <c r="O77" s="290">
        <v>4.6559999999999997</v>
      </c>
      <c r="P77" s="290">
        <v>3.0510000000000002</v>
      </c>
      <c r="Q77" s="290">
        <v>4.0759999999999996</v>
      </c>
      <c r="R77" s="290">
        <v>2.363</v>
      </c>
      <c r="S77" s="290">
        <v>2.2469999999999999</v>
      </c>
      <c r="T77" s="292"/>
      <c r="U77" s="291">
        <v>45656</v>
      </c>
      <c r="V77" s="290">
        <v>0.28999999999999998</v>
      </c>
      <c r="W77" s="290">
        <v>0.28800000000000031</v>
      </c>
      <c r="X77" s="290">
        <v>0.48799999999999999</v>
      </c>
      <c r="Y77" s="290">
        <v>0.17459999999999989</v>
      </c>
      <c r="Z77" s="290">
        <v>0.2759999999999998</v>
      </c>
      <c r="AA77" s="290">
        <v>0.54300000000000015</v>
      </c>
      <c r="AB77" s="290">
        <v>0.92899999999999983</v>
      </c>
      <c r="AC77" s="290">
        <v>0.28800000000000031</v>
      </c>
      <c r="BO77" s="292"/>
      <c r="BX77" s="292"/>
      <c r="CU77" s="292"/>
      <c r="CW77" s="292"/>
      <c r="CX77" s="292"/>
      <c r="DA77" s="292"/>
      <c r="DI77" s="292"/>
      <c r="DK77" s="292"/>
      <c r="DM77" s="292"/>
      <c r="DQ77" s="292"/>
      <c r="DV77" s="292"/>
      <c r="DX77" s="292"/>
      <c r="EH77" s="292"/>
      <c r="EN77" s="292"/>
      <c r="EP77" s="292"/>
      <c r="EQ77" s="292"/>
      <c r="ER77" s="292"/>
      <c r="ES77" s="292"/>
      <c r="ET77" s="292"/>
      <c r="EU77" s="292"/>
      <c r="EV77" s="292"/>
      <c r="EW77" s="292"/>
      <c r="EX77" s="292"/>
      <c r="EY77" s="292"/>
      <c r="EZ77" s="292"/>
      <c r="FC77" s="292"/>
      <c r="FF77" s="292"/>
      <c r="FJ77" s="292"/>
      <c r="FL77" s="292"/>
      <c r="FM77" s="292"/>
      <c r="FN77" s="292"/>
      <c r="FQ77" s="292"/>
    </row>
    <row r="78" spans="1:173">
      <c r="A78" s="291">
        <v>45653</v>
      </c>
      <c r="B78" s="290">
        <v>4.5380000000000003</v>
      </c>
      <c r="C78" s="290">
        <v>2.214</v>
      </c>
      <c r="D78" s="290">
        <v>0.876</v>
      </c>
      <c r="E78" s="290">
        <v>4.4950000000000001</v>
      </c>
      <c r="F78" s="290">
        <v>3.1120000000000001</v>
      </c>
      <c r="G78" s="290">
        <v>4.1829999999999998</v>
      </c>
      <c r="H78" s="290">
        <v>2.899</v>
      </c>
      <c r="I78" s="290">
        <v>2.214</v>
      </c>
      <c r="J78" s="292"/>
      <c r="K78" s="291">
        <v>45653</v>
      </c>
      <c r="L78" s="290">
        <v>4.2009999999999996</v>
      </c>
      <c r="M78" s="290">
        <v>2.2349999999999999</v>
      </c>
      <c r="N78" s="290">
        <v>0.45800000000000002</v>
      </c>
      <c r="O78" s="290">
        <v>4.6589999999999998</v>
      </c>
      <c r="P78" s="290">
        <v>3.0750000000000002</v>
      </c>
      <c r="Q78" s="290">
        <v>4.0430000000000001</v>
      </c>
      <c r="R78" s="290">
        <v>2.3519999999999999</v>
      </c>
      <c r="S78" s="290">
        <v>2.2349999999999999</v>
      </c>
      <c r="T78" s="292"/>
      <c r="U78" s="291">
        <v>45653</v>
      </c>
      <c r="V78" s="290">
        <v>0.2970000000000006</v>
      </c>
      <c r="W78" s="290">
        <v>0.30299999999999988</v>
      </c>
      <c r="X78" s="290">
        <v>0.49900000000000011</v>
      </c>
      <c r="Y78" s="290">
        <v>0.18269999999999961</v>
      </c>
      <c r="Z78" s="290">
        <v>0.30500000000000022</v>
      </c>
      <c r="AA78" s="290">
        <v>0.50599999999999934</v>
      </c>
      <c r="AB78" s="290">
        <v>0.93100000000000005</v>
      </c>
      <c r="AC78" s="290">
        <v>0.30299999999999988</v>
      </c>
      <c r="BO78" s="292"/>
      <c r="BX78" s="292"/>
      <c r="CU78" s="292"/>
      <c r="CW78" s="292"/>
      <c r="CX78" s="292"/>
      <c r="DA78" s="292"/>
      <c r="DI78" s="292"/>
      <c r="DK78" s="292"/>
      <c r="DM78" s="292"/>
      <c r="DQ78" s="292"/>
      <c r="DV78" s="292"/>
      <c r="DX78" s="292"/>
      <c r="EH78" s="292"/>
      <c r="EN78" s="292"/>
      <c r="EP78" s="292"/>
      <c r="EQ78" s="292"/>
      <c r="ER78" s="292"/>
      <c r="ES78" s="292"/>
      <c r="ET78" s="292"/>
      <c r="EU78" s="292"/>
      <c r="EV78" s="292"/>
      <c r="EW78" s="292"/>
      <c r="EX78" s="292"/>
      <c r="EY78" s="292"/>
      <c r="EZ78" s="292"/>
      <c r="FC78" s="292"/>
      <c r="FF78" s="292"/>
      <c r="FJ78" s="292"/>
      <c r="FL78" s="292"/>
      <c r="FM78" s="292"/>
      <c r="FN78" s="292"/>
      <c r="FQ78" s="292"/>
    </row>
    <row r="79" spans="1:173">
      <c r="A79" s="291">
        <v>45652</v>
      </c>
      <c r="B79" s="290">
        <v>4.5060000000000002</v>
      </c>
      <c r="C79" s="290">
        <v>2.1429999999999998</v>
      </c>
      <c r="D79" s="290">
        <v>0.87</v>
      </c>
      <c r="E79" s="290">
        <v>4.4459999999999997</v>
      </c>
      <c r="F79" s="290">
        <v>3.1139999999999999</v>
      </c>
      <c r="G79" s="290">
        <v>4.2389999999999999</v>
      </c>
      <c r="H79" s="290">
        <v>2.867</v>
      </c>
      <c r="I79" s="290">
        <v>2.1429999999999998</v>
      </c>
      <c r="J79" s="292"/>
      <c r="K79" s="291">
        <v>45652</v>
      </c>
      <c r="L79" s="290">
        <v>4.234</v>
      </c>
      <c r="M79" s="290">
        <v>2.2749999999999999</v>
      </c>
      <c r="N79" s="290">
        <v>0.45300000000000001</v>
      </c>
      <c r="O79" s="290">
        <v>4.6459999999999999</v>
      </c>
      <c r="P79" s="290">
        <v>3.13</v>
      </c>
      <c r="Q79" s="290">
        <v>4.0659999999999998</v>
      </c>
      <c r="R79" s="290">
        <v>2.403</v>
      </c>
      <c r="S79" s="290">
        <v>2.2749999999999999</v>
      </c>
      <c r="T79" s="292"/>
      <c r="U79" s="291">
        <v>45652</v>
      </c>
      <c r="V79" s="290">
        <v>0.25399999999999961</v>
      </c>
      <c r="W79" s="293">
        <f>W78+(W80-W78)/(ROW(W80)-ROW(W78))</f>
        <v>0.28599999999999981</v>
      </c>
      <c r="X79" s="290">
        <v>0.4900000000000001</v>
      </c>
      <c r="Y79" s="293">
        <f>Y78+(Y80-Y78)/(ROW(Y80)-ROW(Y78))</f>
        <v>0.17889999999999961</v>
      </c>
      <c r="Z79" s="293">
        <f>Z78+(Z80-Z78)/(ROW(Z80)-ROW(Z78))</f>
        <v>0.28700000000000014</v>
      </c>
      <c r="AA79" s="293">
        <f>AA78+(AA80-AA78)/(ROW(AA80)-ROW(AA78))</f>
        <v>0.5129999999999999</v>
      </c>
      <c r="AB79" s="293">
        <f>AB78+(AB80-AB78)/(ROW(AB80)-ROW(AB78))</f>
        <v>0.91300000000000003</v>
      </c>
      <c r="AC79" s="293">
        <f>AC78+(AC80-AC78)/(ROW(AC80)-ROW(AC78))</f>
        <v>0.28599999999999981</v>
      </c>
      <c r="BO79" s="292"/>
      <c r="BX79" s="292"/>
      <c r="CU79" s="292"/>
      <c r="CW79" s="292"/>
      <c r="CX79" s="292"/>
      <c r="DA79" s="292"/>
      <c r="DI79" s="292"/>
      <c r="DK79" s="292"/>
      <c r="DM79" s="292"/>
      <c r="DQ79" s="292"/>
      <c r="DV79" s="292"/>
      <c r="DX79" s="292"/>
      <c r="EH79" s="292"/>
      <c r="EN79" s="292"/>
      <c r="EP79" s="292"/>
      <c r="EQ79" s="292"/>
      <c r="ER79" s="292"/>
      <c r="ES79" s="292"/>
      <c r="ET79" s="292"/>
      <c r="EU79" s="292"/>
      <c r="EV79" s="292"/>
      <c r="EW79" s="292"/>
      <c r="EX79" s="292"/>
      <c r="EY79" s="292"/>
      <c r="EZ79" s="292"/>
      <c r="FC79" s="292"/>
      <c r="FF79" s="292"/>
      <c r="FJ79" s="292"/>
      <c r="FL79" s="292"/>
      <c r="FM79" s="292"/>
      <c r="FN79" s="292"/>
      <c r="FQ79" s="292"/>
    </row>
    <row r="80" spans="1:173">
      <c r="A80" s="291">
        <v>45651</v>
      </c>
      <c r="B80" s="290">
        <v>4.5179999999999998</v>
      </c>
      <c r="C80" s="290">
        <v>2.1429999999999998</v>
      </c>
      <c r="D80" s="290">
        <v>0.83499999999999996</v>
      </c>
      <c r="E80" s="290">
        <v>4.4459999999999997</v>
      </c>
      <c r="F80" s="290">
        <v>3.1139999999999999</v>
      </c>
      <c r="G80" s="290">
        <v>4.2389999999999999</v>
      </c>
      <c r="H80" s="290">
        <v>2.867</v>
      </c>
      <c r="I80" s="290">
        <v>2.1429999999999998</v>
      </c>
      <c r="J80" s="292"/>
      <c r="K80" s="291">
        <v>45651</v>
      </c>
      <c r="L80" s="290">
        <v>4.2430000000000003</v>
      </c>
      <c r="M80" s="290">
        <v>2.2749999999999999</v>
      </c>
      <c r="N80" s="290">
        <v>0.441</v>
      </c>
      <c r="O80" s="290">
        <v>4.6459999999999999</v>
      </c>
      <c r="P80" s="290">
        <v>3.13</v>
      </c>
      <c r="Q80" s="290">
        <v>4.0659999999999998</v>
      </c>
      <c r="R80" s="290">
        <v>2.403</v>
      </c>
      <c r="S80" s="290">
        <v>2.2749999999999999</v>
      </c>
      <c r="T80" s="292"/>
      <c r="U80" s="291">
        <v>45651</v>
      </c>
      <c r="V80" s="290">
        <v>0.25499999999999989</v>
      </c>
      <c r="W80" s="290">
        <v>0.26899999999999968</v>
      </c>
      <c r="X80" s="290">
        <v>0.48399999999999999</v>
      </c>
      <c r="Y80" s="290">
        <v>0.17509999999999959</v>
      </c>
      <c r="Z80" s="290">
        <v>0.26900000000000007</v>
      </c>
      <c r="AA80" s="290">
        <v>0.52000000000000046</v>
      </c>
      <c r="AB80" s="290">
        <v>0.89500000000000002</v>
      </c>
      <c r="AC80" s="290">
        <v>0.26899999999999968</v>
      </c>
      <c r="BO80" s="292"/>
      <c r="BX80" s="292"/>
      <c r="CU80" s="292"/>
      <c r="CW80" s="292"/>
      <c r="CX80" s="292"/>
      <c r="DA80" s="292"/>
      <c r="DI80" s="292"/>
      <c r="DK80" s="292"/>
      <c r="DM80" s="292"/>
      <c r="DQ80" s="292"/>
      <c r="DV80" s="292"/>
      <c r="DX80" s="292"/>
      <c r="EH80" s="292"/>
      <c r="EN80" s="292"/>
      <c r="EP80" s="292"/>
      <c r="EQ80" s="292"/>
      <c r="ER80" s="292"/>
      <c r="ES80" s="292"/>
      <c r="ET80" s="292"/>
      <c r="EU80" s="292"/>
      <c r="EV80" s="292"/>
      <c r="EW80" s="292"/>
      <c r="EX80" s="292"/>
      <c r="EY80" s="292"/>
      <c r="EZ80" s="292"/>
      <c r="FC80" s="292"/>
      <c r="FF80" s="292"/>
      <c r="FJ80" s="292"/>
      <c r="FL80" s="292"/>
      <c r="FM80" s="292"/>
      <c r="FN80" s="292"/>
      <c r="FQ80" s="292"/>
    </row>
    <row r="81" spans="1:173">
      <c r="A81" s="291">
        <v>45650</v>
      </c>
      <c r="B81" s="290">
        <v>4.5179999999999998</v>
      </c>
      <c r="C81" s="290">
        <v>2.1429999999999998</v>
      </c>
      <c r="D81" s="290">
        <v>0.83899999999999997</v>
      </c>
      <c r="E81" s="290">
        <v>4.4459999999999997</v>
      </c>
      <c r="F81" s="290">
        <v>3.1139999999999999</v>
      </c>
      <c r="G81" s="290">
        <v>4.2389999999999999</v>
      </c>
      <c r="H81" s="290">
        <v>2.867</v>
      </c>
      <c r="I81" s="290">
        <v>2.1429999999999998</v>
      </c>
      <c r="J81" s="292"/>
      <c r="K81" s="291">
        <v>45650</v>
      </c>
      <c r="L81" s="290">
        <v>4.2430000000000003</v>
      </c>
      <c r="M81" s="290">
        <v>2.2749999999999999</v>
      </c>
      <c r="N81" s="290">
        <v>0.44400000000000001</v>
      </c>
      <c r="O81" s="290">
        <v>4.6459999999999999</v>
      </c>
      <c r="P81" s="290">
        <v>3.13</v>
      </c>
      <c r="Q81" s="290">
        <v>4.0659999999999998</v>
      </c>
      <c r="R81" s="290">
        <v>2.403</v>
      </c>
      <c r="S81" s="290">
        <v>2.2749999999999999</v>
      </c>
      <c r="T81" s="292"/>
      <c r="U81" s="291">
        <v>45650</v>
      </c>
      <c r="V81" s="290">
        <v>0.25499999999999989</v>
      </c>
      <c r="W81" s="290">
        <v>0.26899999999999968</v>
      </c>
      <c r="X81" s="290">
        <v>0.4880000000000001</v>
      </c>
      <c r="Y81" s="290">
        <v>0.17509999999999959</v>
      </c>
      <c r="Z81" s="290">
        <v>0.26900000000000007</v>
      </c>
      <c r="AA81" s="290">
        <v>0.52000000000000046</v>
      </c>
      <c r="AB81" s="290">
        <v>0.89500000000000002</v>
      </c>
      <c r="AC81" s="290">
        <v>0.26899999999999968</v>
      </c>
      <c r="BO81" s="292"/>
      <c r="BX81" s="292"/>
      <c r="CU81" s="292"/>
      <c r="CW81" s="292"/>
      <c r="CX81" s="292"/>
      <c r="DA81" s="292"/>
      <c r="DI81" s="292"/>
      <c r="DK81" s="292"/>
      <c r="DM81" s="292"/>
      <c r="DQ81" s="292"/>
      <c r="DV81" s="292"/>
      <c r="DX81" s="292"/>
      <c r="EH81" s="292"/>
      <c r="EN81" s="292"/>
      <c r="EP81" s="292"/>
      <c r="EQ81" s="292"/>
      <c r="ER81" s="292"/>
      <c r="ES81" s="292"/>
      <c r="ET81" s="292"/>
      <c r="EU81" s="292"/>
      <c r="EV81" s="292"/>
      <c r="EW81" s="292"/>
      <c r="EX81" s="292"/>
      <c r="EY81" s="292"/>
      <c r="EZ81" s="292"/>
      <c r="FC81" s="292"/>
      <c r="FF81" s="292"/>
      <c r="FJ81" s="292"/>
      <c r="FL81" s="292"/>
      <c r="FM81" s="292"/>
      <c r="FN81" s="292"/>
      <c r="FQ81" s="292"/>
    </row>
    <row r="82" spans="1:173">
      <c r="A82" s="291">
        <v>45649</v>
      </c>
      <c r="B82" s="290">
        <v>4.53</v>
      </c>
      <c r="C82" s="290">
        <v>2.165</v>
      </c>
      <c r="D82" s="290">
        <v>0.82499999999999996</v>
      </c>
      <c r="E82" s="290">
        <v>4.4050000000000002</v>
      </c>
      <c r="F82" s="290">
        <v>3.1070000000000002</v>
      </c>
      <c r="G82" s="290">
        <v>4.218</v>
      </c>
      <c r="H82" s="290">
        <v>2.847</v>
      </c>
      <c r="I82" s="290">
        <v>2.165</v>
      </c>
      <c r="J82" s="292"/>
      <c r="K82" s="291">
        <v>45649</v>
      </c>
      <c r="L82" s="290">
        <v>4.2329999999999997</v>
      </c>
      <c r="M82" s="290">
        <v>2.254</v>
      </c>
      <c r="N82" s="290">
        <v>0.441</v>
      </c>
      <c r="O82" s="290">
        <v>4.6059999999999999</v>
      </c>
      <c r="P82" s="290">
        <v>3.14</v>
      </c>
      <c r="Q82" s="290">
        <v>4.0869999999999997</v>
      </c>
      <c r="R82" s="290">
        <v>2.3820000000000001</v>
      </c>
      <c r="S82" s="290">
        <v>2.254</v>
      </c>
      <c r="T82" s="292"/>
      <c r="U82" s="291">
        <v>45649</v>
      </c>
      <c r="V82" s="290">
        <v>0.24600000000000041</v>
      </c>
      <c r="W82" s="290">
        <v>0.26899999999999968</v>
      </c>
      <c r="X82" s="290">
        <v>0.48399999999999999</v>
      </c>
      <c r="Y82" s="290">
        <v>0.1675000000000004</v>
      </c>
      <c r="Z82" s="290">
        <v>0.25599999999999978</v>
      </c>
      <c r="AA82" s="290">
        <v>0.47999999999999948</v>
      </c>
      <c r="AB82" s="290">
        <v>0.89400000000000013</v>
      </c>
      <c r="AC82" s="290">
        <v>0.26899999999999968</v>
      </c>
      <c r="BO82" s="292"/>
      <c r="BX82" s="292"/>
      <c r="CU82" s="292"/>
      <c r="CW82" s="292"/>
      <c r="CX82" s="292"/>
      <c r="DA82" s="292"/>
      <c r="DI82" s="292"/>
      <c r="DK82" s="292"/>
      <c r="DM82" s="292"/>
      <c r="DQ82" s="292"/>
      <c r="DV82" s="292"/>
      <c r="DX82" s="292"/>
      <c r="EH82" s="292"/>
      <c r="EN82" s="292"/>
      <c r="EP82" s="292"/>
      <c r="EQ82" s="292"/>
      <c r="ER82" s="292"/>
      <c r="ES82" s="292"/>
      <c r="ET82" s="292"/>
      <c r="EU82" s="292"/>
      <c r="EV82" s="292"/>
      <c r="EW82" s="292"/>
      <c r="EX82" s="292"/>
      <c r="EY82" s="292"/>
      <c r="EZ82" s="292"/>
      <c r="FC82" s="292"/>
      <c r="FF82" s="292"/>
      <c r="FJ82" s="292"/>
      <c r="FL82" s="292"/>
      <c r="FM82" s="292"/>
      <c r="FN82" s="292"/>
      <c r="FQ82" s="292"/>
    </row>
    <row r="83" spans="1:173">
      <c r="A83" s="291">
        <v>45646</v>
      </c>
      <c r="B83" s="290">
        <v>4.452</v>
      </c>
      <c r="C83" s="290">
        <v>2.1150000000000002</v>
      </c>
      <c r="D83" s="290">
        <v>0.81</v>
      </c>
      <c r="E83" s="290">
        <v>4.3719999999999999</v>
      </c>
      <c r="F83" s="290">
        <v>3.11</v>
      </c>
      <c r="G83" s="290">
        <v>4.2949999999999999</v>
      </c>
      <c r="H83" s="290">
        <v>2.79</v>
      </c>
      <c r="I83" s="290">
        <v>2.1150000000000002</v>
      </c>
      <c r="J83" s="292"/>
      <c r="K83" s="291">
        <v>45646</v>
      </c>
      <c r="L83" s="290">
        <v>4.2629999999999999</v>
      </c>
      <c r="M83" s="290">
        <v>2.2589999999999999</v>
      </c>
      <c r="N83" s="290">
        <v>0.443</v>
      </c>
      <c r="O83" s="290">
        <v>4.5549999999999997</v>
      </c>
      <c r="P83" s="290">
        <v>3.14</v>
      </c>
      <c r="Q83" s="290">
        <v>4.1260000000000003</v>
      </c>
      <c r="R83" s="290">
        <v>2.3570000000000002</v>
      </c>
      <c r="S83" s="290">
        <v>2.2589999999999999</v>
      </c>
      <c r="T83" s="292"/>
      <c r="U83" s="291">
        <v>45646</v>
      </c>
      <c r="V83" s="290">
        <v>0.21099999999999941</v>
      </c>
      <c r="W83" s="290">
        <v>0.2589999999999999</v>
      </c>
      <c r="X83" s="290">
        <v>0.48199999999999998</v>
      </c>
      <c r="Y83" s="290">
        <v>0.16500000000000001</v>
      </c>
      <c r="Z83" s="290">
        <v>0.2309999999999999</v>
      </c>
      <c r="AA83" s="290">
        <v>0.51200000000000001</v>
      </c>
      <c r="AB83" s="290">
        <v>0.85599999999999987</v>
      </c>
      <c r="AC83" s="290">
        <v>0.2589999999999999</v>
      </c>
      <c r="BO83" s="292"/>
      <c r="BX83" s="292"/>
      <c r="CU83" s="292"/>
      <c r="CW83" s="292"/>
      <c r="CX83" s="292"/>
      <c r="DA83" s="292"/>
      <c r="DI83" s="292"/>
      <c r="DK83" s="292"/>
      <c r="DM83" s="292"/>
      <c r="DQ83" s="292"/>
      <c r="DV83" s="292"/>
      <c r="DX83" s="292"/>
      <c r="EH83" s="292"/>
      <c r="EN83" s="292"/>
      <c r="EP83" s="292"/>
      <c r="EQ83" s="292"/>
      <c r="ER83" s="292"/>
      <c r="ES83" s="292"/>
      <c r="ET83" s="292"/>
      <c r="EU83" s="292"/>
      <c r="EV83" s="292"/>
      <c r="EW83" s="292"/>
      <c r="EX83" s="292"/>
      <c r="EY83" s="292"/>
      <c r="EZ83" s="292"/>
      <c r="FC83" s="292"/>
      <c r="FF83" s="292"/>
      <c r="FJ83" s="292"/>
      <c r="FL83" s="292"/>
      <c r="FM83" s="292"/>
      <c r="FN83" s="292"/>
      <c r="FQ83" s="292"/>
    </row>
    <row r="84" spans="1:173">
      <c r="A84" s="291">
        <v>45645</v>
      </c>
      <c r="B84" s="290">
        <v>4.5110000000000001</v>
      </c>
      <c r="C84" s="290">
        <v>2.141</v>
      </c>
      <c r="D84" s="290">
        <v>0.82799999999999996</v>
      </c>
      <c r="E84" s="290">
        <v>4.444</v>
      </c>
      <c r="F84" s="290">
        <v>3.18</v>
      </c>
      <c r="G84" s="290">
        <v>4.2320000000000002</v>
      </c>
      <c r="H84" s="290">
        <v>2.8119999999999998</v>
      </c>
      <c r="I84" s="290">
        <v>2.141</v>
      </c>
      <c r="J84" s="292"/>
      <c r="K84" s="291">
        <v>45645</v>
      </c>
      <c r="L84" s="290">
        <v>4.2699999999999996</v>
      </c>
      <c r="M84" s="290">
        <v>2.2759999999999998</v>
      </c>
      <c r="N84" s="290">
        <v>0.40899999999999997</v>
      </c>
      <c r="O84" s="290">
        <v>4.6369999999999996</v>
      </c>
      <c r="P84" s="290">
        <v>3.15</v>
      </c>
      <c r="Q84" s="290">
        <v>4.125</v>
      </c>
      <c r="R84" s="290">
        <v>2.3839999999999999</v>
      </c>
      <c r="S84" s="290">
        <v>2.2759999999999998</v>
      </c>
      <c r="T84" s="292"/>
      <c r="U84" s="291">
        <v>45645</v>
      </c>
      <c r="V84" s="290">
        <v>0.24500000000000011</v>
      </c>
      <c r="W84" s="290">
        <v>0.25800000000000001</v>
      </c>
      <c r="X84" s="290">
        <v>0.47399999999999998</v>
      </c>
      <c r="Y84" s="290">
        <v>0.1593</v>
      </c>
      <c r="Z84" s="290">
        <v>0.254</v>
      </c>
      <c r="AA84" s="290">
        <v>0.42999999999999972</v>
      </c>
      <c r="AB84" s="290">
        <v>0.87599999999999989</v>
      </c>
      <c r="AC84" s="290">
        <v>0.25800000000000001</v>
      </c>
      <c r="BO84" s="292"/>
      <c r="BX84" s="292"/>
      <c r="CU84" s="292"/>
      <c r="CW84" s="292"/>
      <c r="CX84" s="292"/>
      <c r="DA84" s="292"/>
      <c r="DI84" s="292"/>
      <c r="DK84" s="292"/>
      <c r="DM84" s="292"/>
      <c r="DQ84" s="292"/>
      <c r="DV84" s="292"/>
      <c r="DX84" s="292"/>
      <c r="EH84" s="292"/>
      <c r="EN84" s="292"/>
      <c r="EP84" s="292"/>
      <c r="EQ84" s="292"/>
      <c r="ER84" s="292"/>
      <c r="ES84" s="292"/>
      <c r="ET84" s="292"/>
      <c r="EU84" s="292"/>
      <c r="EV84" s="292"/>
      <c r="EW84" s="292"/>
      <c r="EX84" s="292"/>
      <c r="EY84" s="292"/>
      <c r="EZ84" s="292"/>
      <c r="FC84" s="292"/>
      <c r="FF84" s="292"/>
      <c r="FJ84" s="292"/>
      <c r="FL84" s="292"/>
      <c r="FM84" s="292"/>
      <c r="FN84" s="292"/>
      <c r="FQ84" s="292"/>
    </row>
    <row r="85" spans="1:173">
      <c r="A85" s="291">
        <v>45644</v>
      </c>
      <c r="B85" s="290">
        <v>4.4480000000000004</v>
      </c>
      <c r="C85" s="290">
        <v>2.085</v>
      </c>
      <c r="D85" s="290">
        <v>0.80500000000000005</v>
      </c>
      <c r="E85" s="290">
        <v>4.4379999999999997</v>
      </c>
      <c r="F85" s="290">
        <v>3.0990000000000002</v>
      </c>
      <c r="G85" s="290">
        <v>4.1020000000000003</v>
      </c>
      <c r="H85" s="290">
        <v>2.7639999999999998</v>
      </c>
      <c r="I85" s="290">
        <v>2.085</v>
      </c>
      <c r="J85" s="292"/>
      <c r="K85" s="291">
        <v>45644</v>
      </c>
      <c r="L85" s="290">
        <v>4.3019999999999996</v>
      </c>
      <c r="M85" s="290">
        <v>2.2610000000000001</v>
      </c>
      <c r="N85" s="290">
        <v>0.4</v>
      </c>
      <c r="O85" s="290">
        <v>4.6950000000000003</v>
      </c>
      <c r="P85" s="290">
        <v>3.13</v>
      </c>
      <c r="Q85" s="290">
        <v>4.0519999999999996</v>
      </c>
      <c r="R85" s="290">
        <v>2.3610000000000002</v>
      </c>
      <c r="S85" s="290">
        <v>2.2610000000000001</v>
      </c>
      <c r="T85" s="292"/>
      <c r="U85" s="291">
        <v>45644</v>
      </c>
      <c r="V85" s="290">
        <v>0.15800000000000039</v>
      </c>
      <c r="W85" s="290">
        <v>0.2200000000000002</v>
      </c>
      <c r="X85" s="290">
        <v>0.47900000000000009</v>
      </c>
      <c r="Y85" s="290">
        <v>9.9900000000000766E-2</v>
      </c>
      <c r="Z85" s="290">
        <v>0.157</v>
      </c>
      <c r="AA85" s="290">
        <v>0.41000000000000009</v>
      </c>
      <c r="AB85" s="290">
        <v>0.83000000000000007</v>
      </c>
      <c r="AC85" s="290">
        <v>0.2200000000000002</v>
      </c>
      <c r="BO85" s="292"/>
      <c r="BX85" s="292"/>
      <c r="CU85" s="292"/>
      <c r="CW85" s="292"/>
      <c r="CX85" s="292"/>
      <c r="DA85" s="292"/>
      <c r="DI85" s="292"/>
      <c r="DK85" s="292"/>
      <c r="DM85" s="292"/>
      <c r="DQ85" s="292"/>
      <c r="DV85" s="292"/>
      <c r="DX85" s="292"/>
      <c r="EH85" s="292"/>
      <c r="EN85" s="292"/>
      <c r="EP85" s="292"/>
      <c r="EQ85" s="292"/>
      <c r="ER85" s="292"/>
      <c r="ES85" s="292"/>
      <c r="ET85" s="292"/>
      <c r="EU85" s="292"/>
      <c r="EV85" s="292"/>
      <c r="EW85" s="292"/>
      <c r="EX85" s="292"/>
      <c r="EY85" s="292"/>
      <c r="EZ85" s="292"/>
      <c r="FC85" s="292"/>
      <c r="FF85" s="292"/>
      <c r="FJ85" s="292"/>
      <c r="FL85" s="292"/>
      <c r="FM85" s="292"/>
      <c r="FN85" s="292"/>
      <c r="FQ85" s="292"/>
    </row>
    <row r="86" spans="1:173">
      <c r="A86" s="291">
        <v>45643</v>
      </c>
      <c r="B86" s="290">
        <v>4.3150000000000004</v>
      </c>
      <c r="C86" s="290">
        <v>2.0880000000000001</v>
      </c>
      <c r="D86" s="290">
        <v>0.82099999999999995</v>
      </c>
      <c r="E86" s="290">
        <v>4.4089999999999998</v>
      </c>
      <c r="F86" s="290">
        <v>2.99</v>
      </c>
      <c r="G86" s="290">
        <v>4.125</v>
      </c>
      <c r="H86" s="290">
        <v>2.7610000000000001</v>
      </c>
      <c r="I86" s="290">
        <v>2.0880000000000001</v>
      </c>
      <c r="J86" s="292"/>
      <c r="K86" s="291">
        <v>45643</v>
      </c>
      <c r="L86" s="290">
        <v>4.2510000000000003</v>
      </c>
      <c r="M86" s="290">
        <v>2.254</v>
      </c>
      <c r="N86" s="290">
        <v>0.40699999999999997</v>
      </c>
      <c r="O86" s="290">
        <v>4.6900000000000004</v>
      </c>
      <c r="P86" s="290">
        <v>3.1</v>
      </c>
      <c r="Q86" s="290">
        <v>4.08</v>
      </c>
      <c r="R86" s="290">
        <v>2.38</v>
      </c>
      <c r="S86" s="290">
        <v>2.254</v>
      </c>
      <c r="T86" s="292"/>
      <c r="U86" s="291">
        <v>45643</v>
      </c>
      <c r="V86" s="290">
        <v>0.1530000000000005</v>
      </c>
      <c r="W86" s="290">
        <v>0.18199999999999991</v>
      </c>
      <c r="X86" s="290">
        <v>0.48699999999999999</v>
      </c>
      <c r="Y86" s="290">
        <v>7.4200000000000266E-2</v>
      </c>
      <c r="Z86" s="290">
        <v>0.14300000000000021</v>
      </c>
      <c r="AA86" s="290">
        <v>0.40000000000000041</v>
      </c>
      <c r="AB86" s="290">
        <v>0.7979999999999996</v>
      </c>
      <c r="AC86" s="290">
        <v>0.18199999999999991</v>
      </c>
      <c r="BO86" s="292"/>
      <c r="BX86" s="292"/>
      <c r="CU86" s="292"/>
      <c r="CW86" s="292"/>
      <c r="CX86" s="292"/>
      <c r="DA86" s="292"/>
      <c r="DI86" s="292"/>
      <c r="DK86" s="292"/>
      <c r="DM86" s="292"/>
      <c r="DQ86" s="292"/>
      <c r="DV86" s="292"/>
      <c r="DX86" s="292"/>
      <c r="EH86" s="292"/>
      <c r="EN86" s="292"/>
      <c r="EP86" s="292"/>
      <c r="EQ86" s="292"/>
      <c r="ER86" s="292"/>
      <c r="ES86" s="292"/>
      <c r="ET86" s="292"/>
      <c r="EU86" s="292"/>
      <c r="EV86" s="292"/>
      <c r="EW86" s="292"/>
      <c r="EX86" s="292"/>
      <c r="EY86" s="292"/>
      <c r="EZ86" s="292"/>
      <c r="FC86" s="292"/>
      <c r="FF86" s="292"/>
      <c r="FJ86" s="292"/>
      <c r="FL86" s="292"/>
      <c r="FM86" s="292"/>
      <c r="FN86" s="292"/>
      <c r="FQ86" s="292"/>
    </row>
    <row r="87" spans="1:173">
      <c r="A87" s="291">
        <v>45642</v>
      </c>
      <c r="B87" s="290">
        <v>4.3259999999999996</v>
      </c>
      <c r="C87" s="290">
        <v>2.0880000000000001</v>
      </c>
      <c r="D87" s="290">
        <v>0.80700000000000005</v>
      </c>
      <c r="E87" s="290">
        <v>4.3239999999999998</v>
      </c>
      <c r="F87" s="290">
        <v>3.02</v>
      </c>
      <c r="G87" s="290">
        <v>4.1470000000000002</v>
      </c>
      <c r="H87" s="290">
        <v>2.7650000000000001</v>
      </c>
      <c r="I87" s="290">
        <v>2.0880000000000001</v>
      </c>
      <c r="J87" s="292"/>
      <c r="K87" s="291">
        <v>45642</v>
      </c>
      <c r="L87" s="290">
        <v>4.2409999999999997</v>
      </c>
      <c r="M87" s="290">
        <v>2.2389999999999999</v>
      </c>
      <c r="N87" s="290">
        <v>0.40600000000000003</v>
      </c>
      <c r="O87" s="290">
        <v>4.6120000000000001</v>
      </c>
      <c r="P87" s="290">
        <v>3.11</v>
      </c>
      <c r="Q87" s="290">
        <v>4.1219999999999999</v>
      </c>
      <c r="R87" s="290">
        <v>2.4060000000000001</v>
      </c>
      <c r="S87" s="290">
        <v>2.2389999999999999</v>
      </c>
      <c r="T87" s="292"/>
      <c r="U87" s="291">
        <v>45642</v>
      </c>
      <c r="V87" s="290">
        <v>0.14799999999999969</v>
      </c>
      <c r="W87" s="290">
        <v>0.20000000000000021</v>
      </c>
      <c r="X87" s="290">
        <v>0.4890000000000001</v>
      </c>
      <c r="Y87" s="290">
        <v>8.8999999999999524E-2</v>
      </c>
      <c r="Z87" s="290">
        <v>0.161</v>
      </c>
      <c r="AA87" s="290">
        <v>0.39700000000000019</v>
      </c>
      <c r="AB87" s="290">
        <v>0.81899999999999995</v>
      </c>
      <c r="AC87" s="290">
        <v>0.20000000000000021</v>
      </c>
      <c r="BO87" s="292"/>
      <c r="BX87" s="292"/>
      <c r="CU87" s="292"/>
      <c r="CW87" s="292"/>
      <c r="CX87" s="292"/>
      <c r="DA87" s="292"/>
      <c r="DI87" s="292"/>
      <c r="DK87" s="292"/>
      <c r="DM87" s="292"/>
      <c r="DQ87" s="292"/>
      <c r="DV87" s="292"/>
      <c r="DX87" s="292"/>
      <c r="EH87" s="292"/>
      <c r="EN87" s="292"/>
      <c r="EP87" s="292"/>
      <c r="EQ87" s="292"/>
      <c r="ER87" s="292"/>
      <c r="ES87" s="292"/>
      <c r="ET87" s="292"/>
      <c r="EU87" s="292"/>
      <c r="EV87" s="292"/>
      <c r="EW87" s="292"/>
      <c r="EX87" s="292"/>
      <c r="EY87" s="292"/>
      <c r="EZ87" s="292"/>
      <c r="FC87" s="292"/>
      <c r="FF87" s="292"/>
      <c r="FJ87" s="292"/>
      <c r="FL87" s="292"/>
      <c r="FM87" s="292"/>
      <c r="FN87" s="292"/>
      <c r="FQ87" s="292"/>
    </row>
    <row r="88" spans="1:173">
      <c r="A88" s="291">
        <v>45639</v>
      </c>
      <c r="B88" s="290">
        <v>4.3239999999999998</v>
      </c>
      <c r="C88" s="290">
        <v>2.093</v>
      </c>
      <c r="D88" s="290">
        <v>0.78100000000000003</v>
      </c>
      <c r="E88" s="290">
        <v>4.2869999999999999</v>
      </c>
      <c r="F88" s="290">
        <v>3.0249999999999999</v>
      </c>
      <c r="G88" s="290">
        <v>4.1289999999999996</v>
      </c>
      <c r="H88" s="290">
        <v>2.7570000000000001</v>
      </c>
      <c r="I88" s="290">
        <v>2.093</v>
      </c>
      <c r="J88" s="292"/>
      <c r="K88" s="291">
        <v>45639</v>
      </c>
      <c r="L88" s="290">
        <v>4.2409999999999997</v>
      </c>
      <c r="M88" s="290">
        <v>2.2240000000000002</v>
      </c>
      <c r="N88" s="290">
        <v>0.40100000000000002</v>
      </c>
      <c r="O88" s="290">
        <v>4.5640000000000001</v>
      </c>
      <c r="P88" s="290">
        <v>3.1</v>
      </c>
      <c r="Q88" s="290">
        <v>4.12</v>
      </c>
      <c r="R88" s="290">
        <v>2.3980000000000001</v>
      </c>
      <c r="S88" s="290">
        <v>2.2240000000000002</v>
      </c>
      <c r="T88" s="292"/>
      <c r="U88" s="291">
        <v>45639</v>
      </c>
      <c r="V88" s="290">
        <v>0.1509999999999998</v>
      </c>
      <c r="W88" s="290">
        <v>0.18899999999999961</v>
      </c>
      <c r="X88" s="290">
        <v>0.47799999999999998</v>
      </c>
      <c r="Y88" s="290">
        <v>0.10770000000000041</v>
      </c>
      <c r="Z88" s="290">
        <v>0.15799999999999989</v>
      </c>
      <c r="AA88" s="290">
        <v>0.39000000000000012</v>
      </c>
      <c r="AB88" s="290">
        <v>0.80600000000000005</v>
      </c>
      <c r="AC88" s="290">
        <v>0.18899999999999961</v>
      </c>
      <c r="BO88" s="292"/>
      <c r="BX88" s="292"/>
      <c r="CU88" s="292"/>
      <c r="CW88" s="292"/>
      <c r="CX88" s="292"/>
      <c r="DA88" s="292"/>
      <c r="DI88" s="292"/>
      <c r="DK88" s="292"/>
      <c r="DM88" s="292"/>
      <c r="DQ88" s="292"/>
      <c r="DV88" s="292"/>
      <c r="DX88" s="292"/>
      <c r="EH88" s="292"/>
      <c r="EN88" s="292"/>
      <c r="EP88" s="292"/>
      <c r="EQ88" s="292"/>
      <c r="ER88" s="292"/>
      <c r="ES88" s="292"/>
      <c r="ET88" s="292"/>
      <c r="EU88" s="292"/>
      <c r="EV88" s="292"/>
      <c r="EW88" s="292"/>
      <c r="EX88" s="292"/>
      <c r="EY88" s="292"/>
      <c r="EZ88" s="292"/>
      <c r="FC88" s="292"/>
      <c r="FF88" s="292"/>
      <c r="FJ88" s="292"/>
      <c r="FL88" s="292"/>
      <c r="FM88" s="292"/>
      <c r="FN88" s="292"/>
      <c r="FQ88" s="292"/>
    </row>
    <row r="89" spans="1:173">
      <c r="A89" s="291">
        <v>45638</v>
      </c>
      <c r="B89" s="290">
        <v>4.2460000000000004</v>
      </c>
      <c r="C89" s="290">
        <v>2.0390000000000001</v>
      </c>
      <c r="D89" s="290">
        <v>0.79500000000000004</v>
      </c>
      <c r="E89" s="290">
        <v>4.242</v>
      </c>
      <c r="F89" s="290">
        <v>2.992</v>
      </c>
      <c r="G89" s="290">
        <v>4.1100000000000003</v>
      </c>
      <c r="H89" s="290">
        <v>2.694</v>
      </c>
      <c r="I89" s="290">
        <v>2.0390000000000001</v>
      </c>
      <c r="J89" s="292"/>
      <c r="K89" s="291">
        <v>45638</v>
      </c>
      <c r="L89" s="290">
        <v>4.2210000000000001</v>
      </c>
      <c r="M89" s="290">
        <v>2.2250000000000001</v>
      </c>
      <c r="N89" s="290">
        <v>0.42899999999999999</v>
      </c>
      <c r="O89" s="290">
        <v>4.5380000000000003</v>
      </c>
      <c r="P89" s="290">
        <v>3.085</v>
      </c>
      <c r="Q89" s="290">
        <v>4.1020000000000003</v>
      </c>
      <c r="R89" s="290">
        <v>2.3769999999999998</v>
      </c>
      <c r="S89" s="290">
        <v>2.2250000000000001</v>
      </c>
      <c r="T89" s="292"/>
      <c r="U89" s="291">
        <v>45638</v>
      </c>
      <c r="V89" s="290">
        <v>0.13600000000000009</v>
      </c>
      <c r="W89" s="290">
        <v>0.18800000000000019</v>
      </c>
      <c r="X89" s="290">
        <v>0.47</v>
      </c>
      <c r="Y89" s="290">
        <v>9.2000000000000526E-2</v>
      </c>
      <c r="Z89" s="290">
        <v>0.15799999999999989</v>
      </c>
      <c r="AA89" s="290">
        <v>0.37800000000000011</v>
      </c>
      <c r="AB89" s="290">
        <v>0.82900000000000018</v>
      </c>
      <c r="AC89" s="290">
        <v>0.18800000000000019</v>
      </c>
      <c r="BO89" s="292"/>
      <c r="BX89" s="292"/>
      <c r="CU89" s="292"/>
      <c r="CW89" s="292"/>
      <c r="CX89" s="292"/>
      <c r="DA89" s="292"/>
      <c r="DI89" s="292"/>
      <c r="DK89" s="292"/>
      <c r="DM89" s="292"/>
      <c r="DQ89" s="292"/>
      <c r="DV89" s="292"/>
      <c r="DX89" s="292"/>
      <c r="EH89" s="292"/>
      <c r="EN89" s="292"/>
      <c r="EP89" s="292"/>
      <c r="EQ89" s="292"/>
      <c r="ER89" s="292"/>
      <c r="ES89" s="292"/>
      <c r="ET89" s="292"/>
      <c r="EU89" s="292"/>
      <c r="EV89" s="292"/>
      <c r="EW89" s="292"/>
      <c r="EX89" s="292"/>
      <c r="EY89" s="292"/>
      <c r="EZ89" s="292"/>
      <c r="FC89" s="292"/>
      <c r="FF89" s="292"/>
      <c r="FJ89" s="292"/>
      <c r="FL89" s="292"/>
      <c r="FM89" s="292"/>
      <c r="FN89" s="292"/>
      <c r="FQ89" s="292"/>
    </row>
    <row r="90" spans="1:173">
      <c r="A90" s="291">
        <v>45637</v>
      </c>
      <c r="B90" s="290">
        <v>4.202</v>
      </c>
      <c r="C90" s="290">
        <v>1.9810000000000001</v>
      </c>
      <c r="D90" s="290">
        <v>0.80400000000000005</v>
      </c>
      <c r="E90" s="290">
        <v>4.1929999999999996</v>
      </c>
      <c r="F90" s="290">
        <v>2.9359999999999999</v>
      </c>
      <c r="G90" s="290">
        <v>4.0129999999999999</v>
      </c>
      <c r="H90" s="290">
        <v>2.6139999999999999</v>
      </c>
      <c r="I90" s="290">
        <v>1.9810000000000001</v>
      </c>
      <c r="J90" s="292"/>
      <c r="K90" s="291">
        <v>45637</v>
      </c>
      <c r="L90" s="290">
        <v>4.2080000000000002</v>
      </c>
      <c r="M90" s="290">
        <v>2.2170000000000001</v>
      </c>
      <c r="N90" s="290">
        <v>0.434</v>
      </c>
      <c r="O90" s="290">
        <v>4.5140000000000002</v>
      </c>
      <c r="P90" s="290">
        <v>3.05</v>
      </c>
      <c r="Q90" s="290">
        <v>4.0250000000000004</v>
      </c>
      <c r="R90" s="290">
        <v>2.35</v>
      </c>
      <c r="S90" s="290">
        <v>2.2170000000000001</v>
      </c>
      <c r="T90" s="292"/>
      <c r="U90" s="291">
        <v>45637</v>
      </c>
      <c r="V90" s="290">
        <v>0.1180000000000003</v>
      </c>
      <c r="W90" s="290">
        <v>0.1789999999999998</v>
      </c>
      <c r="X90" s="290">
        <v>0.4820000000000001</v>
      </c>
      <c r="Y90" s="290">
        <v>6.9500000000000561E-2</v>
      </c>
      <c r="Z90" s="290">
        <v>0.1440000000000001</v>
      </c>
      <c r="AA90" s="290">
        <v>0.39599999999999952</v>
      </c>
      <c r="AB90" s="290">
        <v>0.79699999999999971</v>
      </c>
      <c r="AC90" s="290">
        <v>0.1789999999999998</v>
      </c>
      <c r="BO90" s="292"/>
      <c r="BX90" s="292"/>
      <c r="CU90" s="292"/>
      <c r="CW90" s="292"/>
      <c r="CX90" s="292"/>
      <c r="DA90" s="292"/>
      <c r="DI90" s="292"/>
      <c r="DK90" s="292"/>
      <c r="DM90" s="292"/>
      <c r="DQ90" s="292"/>
      <c r="DV90" s="292"/>
      <c r="DX90" s="292"/>
      <c r="EH90" s="292"/>
      <c r="EN90" s="292"/>
      <c r="EP90" s="292"/>
      <c r="EQ90" s="292"/>
      <c r="ER90" s="292"/>
      <c r="ES90" s="292"/>
      <c r="ET90" s="292"/>
      <c r="EU90" s="292"/>
      <c r="EV90" s="292"/>
      <c r="EW90" s="292"/>
      <c r="EX90" s="292"/>
      <c r="EY90" s="292"/>
      <c r="EZ90" s="292"/>
      <c r="FC90" s="292"/>
      <c r="FF90" s="292"/>
      <c r="FJ90" s="292"/>
      <c r="FL90" s="292"/>
      <c r="FM90" s="292"/>
      <c r="FN90" s="292"/>
      <c r="FQ90" s="292"/>
    </row>
    <row r="91" spans="1:173">
      <c r="A91" s="291">
        <v>45636</v>
      </c>
      <c r="B91" s="290">
        <v>4.1550000000000002</v>
      </c>
      <c r="C91" s="290">
        <v>1.974</v>
      </c>
      <c r="D91" s="290">
        <v>0.79600000000000004</v>
      </c>
      <c r="E91" s="290">
        <v>4.2039999999999997</v>
      </c>
      <c r="F91" s="290">
        <v>2.87</v>
      </c>
      <c r="G91" s="290">
        <v>3.976</v>
      </c>
      <c r="H91" s="290">
        <v>2.601</v>
      </c>
      <c r="I91" s="290">
        <v>1.974</v>
      </c>
      <c r="J91" s="292"/>
      <c r="K91" s="291">
        <v>45636</v>
      </c>
      <c r="L91" s="290">
        <v>4.2220000000000004</v>
      </c>
      <c r="M91" s="290">
        <v>2.2429999999999999</v>
      </c>
      <c r="N91" s="290">
        <v>0.435</v>
      </c>
      <c r="O91" s="290">
        <v>4.5490000000000004</v>
      </c>
      <c r="P91" s="290">
        <v>3.06</v>
      </c>
      <c r="Q91" s="290">
        <v>4.0170000000000003</v>
      </c>
      <c r="R91" s="290">
        <v>2.3780000000000001</v>
      </c>
      <c r="S91" s="290">
        <v>2.2429999999999999</v>
      </c>
      <c r="T91" s="292"/>
      <c r="U91" s="291">
        <v>45636</v>
      </c>
      <c r="V91" s="290">
        <v>8.2000000000000739E-2</v>
      </c>
      <c r="W91" s="290">
        <v>0.16200000000000009</v>
      </c>
      <c r="X91" s="290">
        <v>0.4840000000000001</v>
      </c>
      <c r="Y91" s="290">
        <v>4.8700000000000188E-2</v>
      </c>
      <c r="Z91" s="290">
        <v>0.12999999999999989</v>
      </c>
      <c r="AA91" s="290">
        <v>0.37100000000000039</v>
      </c>
      <c r="AB91" s="290">
        <v>0.77499999999999991</v>
      </c>
      <c r="AC91" s="290">
        <v>0.16200000000000009</v>
      </c>
      <c r="BO91" s="292"/>
      <c r="BX91" s="292"/>
      <c r="CU91" s="292"/>
      <c r="CW91" s="292"/>
      <c r="CX91" s="292"/>
      <c r="DA91" s="292"/>
      <c r="DI91" s="292"/>
      <c r="DK91" s="292"/>
      <c r="DM91" s="292"/>
      <c r="DQ91" s="292"/>
      <c r="DV91" s="292"/>
      <c r="DX91" s="292"/>
      <c r="EH91" s="292"/>
      <c r="EN91" s="292"/>
      <c r="EP91" s="292"/>
      <c r="EQ91" s="292"/>
      <c r="ER91" s="292"/>
      <c r="ES91" s="292"/>
      <c r="ET91" s="292"/>
      <c r="EU91" s="292"/>
      <c r="EV91" s="292"/>
      <c r="EW91" s="292"/>
      <c r="EX91" s="292"/>
      <c r="EY91" s="292"/>
      <c r="EZ91" s="292"/>
      <c r="FC91" s="292"/>
      <c r="FF91" s="292"/>
      <c r="FJ91" s="292"/>
      <c r="FL91" s="292"/>
      <c r="FM91" s="292"/>
      <c r="FN91" s="292"/>
      <c r="FQ91" s="292"/>
    </row>
    <row r="92" spans="1:173">
      <c r="A92" s="291">
        <v>45635</v>
      </c>
      <c r="B92" s="290">
        <v>4.13</v>
      </c>
      <c r="C92" s="290">
        <v>1.988</v>
      </c>
      <c r="D92" s="290">
        <v>0.77500000000000002</v>
      </c>
      <c r="E92" s="290">
        <v>4.1639999999999997</v>
      </c>
      <c r="F92" s="290">
        <v>2.895</v>
      </c>
      <c r="G92" s="290">
        <v>4.05</v>
      </c>
      <c r="H92" s="290">
        <v>2.6110000000000002</v>
      </c>
      <c r="I92" s="290">
        <v>1.988</v>
      </c>
      <c r="J92" s="292"/>
      <c r="K92" s="291">
        <v>45635</v>
      </c>
      <c r="L92" s="290">
        <v>4.2</v>
      </c>
      <c r="M92" s="290">
        <v>2.2679999999999998</v>
      </c>
      <c r="N92" s="290">
        <v>0.42899999999999999</v>
      </c>
      <c r="O92" s="290">
        <v>4.5359999999999996</v>
      </c>
      <c r="P92" s="290">
        <v>3.07</v>
      </c>
      <c r="Q92" s="290">
        <v>4.0890000000000004</v>
      </c>
      <c r="R92" s="290">
        <v>2.4020000000000001</v>
      </c>
      <c r="S92" s="290">
        <v>2.2679999999999998</v>
      </c>
      <c r="T92" s="292"/>
      <c r="U92" s="291">
        <v>45635</v>
      </c>
      <c r="V92" s="290">
        <v>7.5999999999999623E-2</v>
      </c>
      <c r="W92" s="290">
        <v>0.12600000000000011</v>
      </c>
      <c r="X92" s="290">
        <v>0.47</v>
      </c>
      <c r="Y92" s="290">
        <v>2.529999999999966E-2</v>
      </c>
      <c r="Z92" s="290">
        <v>0.1220000000000003</v>
      </c>
      <c r="AA92" s="290">
        <v>0.35400000000000009</v>
      </c>
      <c r="AB92" s="290">
        <v>0.71700000000000008</v>
      </c>
      <c r="AC92" s="290">
        <v>0.12600000000000011</v>
      </c>
      <c r="BO92" s="292"/>
      <c r="BX92" s="292"/>
      <c r="CU92" s="292"/>
      <c r="CW92" s="292"/>
      <c r="CX92" s="292"/>
      <c r="DA92" s="292"/>
      <c r="DI92" s="292"/>
      <c r="DK92" s="292"/>
      <c r="DM92" s="292"/>
      <c r="DQ92" s="292"/>
      <c r="DV92" s="292"/>
      <c r="DX92" s="292"/>
      <c r="EH92" s="292"/>
      <c r="EN92" s="292"/>
      <c r="EP92" s="292"/>
      <c r="EQ92" s="292"/>
      <c r="ER92" s="292"/>
      <c r="ES92" s="292"/>
      <c r="ET92" s="292"/>
      <c r="EU92" s="292"/>
      <c r="EV92" s="292"/>
      <c r="EW92" s="292"/>
      <c r="EX92" s="292"/>
      <c r="EY92" s="292"/>
      <c r="EZ92" s="292"/>
      <c r="FC92" s="292"/>
      <c r="FF92" s="292"/>
      <c r="FJ92" s="292"/>
      <c r="FL92" s="292"/>
      <c r="FM92" s="292"/>
      <c r="FN92" s="292"/>
      <c r="FQ92" s="292"/>
    </row>
    <row r="93" spans="1:173">
      <c r="A93" s="291">
        <v>45632</v>
      </c>
      <c r="B93" s="290">
        <v>4.0880000000000001</v>
      </c>
      <c r="C93" s="290">
        <v>1.9890000000000001</v>
      </c>
      <c r="D93" s="290">
        <v>0.79200000000000004</v>
      </c>
      <c r="E93" s="290">
        <v>4.1680000000000001</v>
      </c>
      <c r="F93" s="290">
        <v>2.855</v>
      </c>
      <c r="G93" s="290">
        <v>4.0730000000000004</v>
      </c>
      <c r="H93" s="290">
        <v>2.6160000000000001</v>
      </c>
      <c r="I93" s="290">
        <v>1.9890000000000001</v>
      </c>
      <c r="J93" s="292"/>
      <c r="K93" s="291">
        <v>45632</v>
      </c>
      <c r="L93" s="290">
        <v>4.1820000000000004</v>
      </c>
      <c r="M93" s="290">
        <v>2.2749999999999999</v>
      </c>
      <c r="N93" s="290">
        <v>0.44500000000000001</v>
      </c>
      <c r="O93" s="290">
        <v>4.5490000000000004</v>
      </c>
      <c r="P93" s="290">
        <v>3.0750000000000002</v>
      </c>
      <c r="Q93" s="290">
        <v>4.0919999999999996</v>
      </c>
      <c r="R93" s="290">
        <v>2.4260000000000002</v>
      </c>
      <c r="S93" s="290">
        <v>2.2749999999999999</v>
      </c>
      <c r="T93" s="292"/>
      <c r="U93" s="291">
        <v>45632</v>
      </c>
      <c r="V93" s="290">
        <v>4.8999999999999488E-2</v>
      </c>
      <c r="W93" s="290">
        <v>0.10899999999999981</v>
      </c>
      <c r="X93" s="290">
        <v>0.46600000000000003</v>
      </c>
      <c r="Y93" s="290">
        <v>1.790000000000003E-2</v>
      </c>
      <c r="Z93" s="290">
        <v>8.6999999999999744E-2</v>
      </c>
      <c r="AA93" s="290">
        <v>0.36100000000000021</v>
      </c>
      <c r="AB93" s="290">
        <v>0.70599999999999996</v>
      </c>
      <c r="AC93" s="290">
        <v>0.10899999999999981</v>
      </c>
      <c r="BO93" s="292"/>
      <c r="BX93" s="292"/>
      <c r="CU93" s="292"/>
      <c r="CW93" s="292"/>
      <c r="CX93" s="292"/>
      <c r="DA93" s="292"/>
      <c r="DI93" s="292"/>
      <c r="DK93" s="292"/>
      <c r="DM93" s="292"/>
      <c r="DQ93" s="292"/>
      <c r="DV93" s="292"/>
      <c r="DX93" s="292"/>
      <c r="EH93" s="292"/>
      <c r="EN93" s="292"/>
      <c r="EP93" s="292"/>
      <c r="EQ93" s="292"/>
      <c r="ER93" s="292"/>
      <c r="ES93" s="292"/>
      <c r="ET93" s="292"/>
      <c r="EU93" s="292"/>
      <c r="EV93" s="292"/>
      <c r="EW93" s="292"/>
      <c r="EX93" s="292"/>
      <c r="EY93" s="292"/>
      <c r="EZ93" s="292"/>
      <c r="FC93" s="292"/>
      <c r="FF93" s="292"/>
      <c r="FJ93" s="292"/>
      <c r="FL93" s="292"/>
      <c r="FM93" s="292"/>
      <c r="FN93" s="292"/>
      <c r="FQ93" s="292"/>
    </row>
    <row r="94" spans="1:173">
      <c r="A94" s="291">
        <v>45631</v>
      </c>
      <c r="B94" s="290">
        <v>4.1289999999999996</v>
      </c>
      <c r="C94" s="290">
        <v>1.99</v>
      </c>
      <c r="D94" s="290">
        <v>0.80300000000000005</v>
      </c>
      <c r="E94" s="290">
        <v>4.1740000000000004</v>
      </c>
      <c r="F94" s="290">
        <v>2.9630000000000001</v>
      </c>
      <c r="G94" s="290">
        <v>4.077</v>
      </c>
      <c r="H94" s="290">
        <v>2.64</v>
      </c>
      <c r="I94" s="290">
        <v>1.99</v>
      </c>
      <c r="J94" s="292"/>
      <c r="K94" s="291">
        <v>45631</v>
      </c>
      <c r="L94" s="290">
        <v>4.2370000000000001</v>
      </c>
      <c r="M94" s="290">
        <v>2.2759999999999998</v>
      </c>
      <c r="N94" s="290">
        <v>0.45500000000000002</v>
      </c>
      <c r="O94" s="290">
        <v>4.5570000000000004</v>
      </c>
      <c r="P94" s="290">
        <v>3.22</v>
      </c>
      <c r="Q94" s="290">
        <v>4.0910000000000002</v>
      </c>
      <c r="R94" s="290">
        <v>2.423</v>
      </c>
      <c r="S94" s="290">
        <v>2.2759999999999998</v>
      </c>
      <c r="T94" s="292"/>
      <c r="U94" s="291">
        <v>45631</v>
      </c>
      <c r="V94" s="290">
        <v>3.2000000000000028E-2</v>
      </c>
      <c r="W94" s="290">
        <v>9.7999999999999865E-2</v>
      </c>
      <c r="X94" s="290">
        <v>0.47600000000000009</v>
      </c>
      <c r="Y94" s="290">
        <v>9.9000000000000199E-3</v>
      </c>
      <c r="Z94" s="290">
        <v>4.0000000000000042E-2</v>
      </c>
      <c r="AA94" s="290">
        <v>0.37200000000000027</v>
      </c>
      <c r="AB94" s="290">
        <v>0.68900000000000006</v>
      </c>
      <c r="AC94" s="290">
        <v>9.7999999999999865E-2</v>
      </c>
      <c r="BO94" s="292"/>
      <c r="BX94" s="292"/>
      <c r="CU94" s="292"/>
      <c r="CW94" s="292"/>
      <c r="CX94" s="292"/>
      <c r="DA94" s="292"/>
      <c r="DI94" s="292"/>
      <c r="DK94" s="292"/>
      <c r="DM94" s="292"/>
      <c r="DQ94" s="292"/>
      <c r="DV94" s="292"/>
      <c r="DX94" s="292"/>
      <c r="EH94" s="292"/>
      <c r="EN94" s="292"/>
      <c r="EP94" s="292"/>
      <c r="EQ94" s="292"/>
      <c r="ER94" s="292"/>
      <c r="ES94" s="292"/>
      <c r="ET94" s="292"/>
      <c r="EU94" s="292"/>
      <c r="EV94" s="292"/>
      <c r="EW94" s="292"/>
      <c r="EX94" s="292"/>
      <c r="EY94" s="292"/>
      <c r="EZ94" s="292"/>
      <c r="FC94" s="292"/>
      <c r="FF94" s="292"/>
      <c r="FJ94" s="292"/>
      <c r="FL94" s="292"/>
      <c r="FM94" s="292"/>
      <c r="FN94" s="292"/>
      <c r="FQ94" s="292"/>
    </row>
    <row r="95" spans="1:173">
      <c r="A95" s="291">
        <v>45630</v>
      </c>
      <c r="B95" s="290">
        <v>4.1219999999999999</v>
      </c>
      <c r="C95" s="290">
        <v>1.927</v>
      </c>
      <c r="D95" s="290">
        <v>0.78600000000000003</v>
      </c>
      <c r="E95" s="290">
        <v>4.1360000000000001</v>
      </c>
      <c r="F95" s="290">
        <v>2.956</v>
      </c>
      <c r="G95" s="290">
        <v>4.1079999999999997</v>
      </c>
      <c r="H95" s="290">
        <v>2.6339999999999999</v>
      </c>
      <c r="I95" s="290">
        <v>1.927</v>
      </c>
      <c r="J95" s="292"/>
      <c r="K95" s="291">
        <v>45630</v>
      </c>
      <c r="L95" s="290">
        <v>4.2240000000000002</v>
      </c>
      <c r="M95" s="290">
        <v>2.242</v>
      </c>
      <c r="N95" s="290">
        <v>0.46700000000000003</v>
      </c>
      <c r="O95" s="290">
        <v>4.516</v>
      </c>
      <c r="P95" s="290">
        <v>3.22</v>
      </c>
      <c r="Q95" s="290">
        <v>4.0880000000000001</v>
      </c>
      <c r="R95" s="290">
        <v>2.3969999999999998</v>
      </c>
      <c r="S95" s="290">
        <v>2.242</v>
      </c>
      <c r="T95" s="292"/>
      <c r="U95" s="291">
        <v>45630</v>
      </c>
      <c r="V95" s="290">
        <v>5.2999999999999943E-2</v>
      </c>
      <c r="W95" s="290">
        <v>0.1120000000000001</v>
      </c>
      <c r="X95" s="290">
        <v>0.47199999999999998</v>
      </c>
      <c r="Y95" s="290">
        <v>1.689999999999969E-2</v>
      </c>
      <c r="Z95" s="290">
        <v>5.0000000000000273E-2</v>
      </c>
      <c r="AA95" s="290">
        <v>0.38699999999999962</v>
      </c>
      <c r="AB95" s="290">
        <v>0.746</v>
      </c>
      <c r="AC95" s="290">
        <v>0.1120000000000001</v>
      </c>
      <c r="BO95" s="292"/>
      <c r="BX95" s="292"/>
      <c r="CU95" s="292"/>
      <c r="CW95" s="292"/>
      <c r="CX95" s="292"/>
      <c r="DA95" s="292"/>
      <c r="DI95" s="292"/>
      <c r="DK95" s="292"/>
      <c r="DM95" s="292"/>
      <c r="DQ95" s="292"/>
      <c r="DV95" s="292"/>
      <c r="DX95" s="292"/>
      <c r="EH95" s="292"/>
      <c r="EN95" s="292"/>
      <c r="EP95" s="292"/>
      <c r="EQ95" s="292"/>
      <c r="ER95" s="292"/>
      <c r="ES95" s="292"/>
      <c r="ET95" s="292"/>
      <c r="EU95" s="292"/>
      <c r="EV95" s="292"/>
      <c r="EW95" s="292"/>
      <c r="EX95" s="292"/>
      <c r="EY95" s="292"/>
      <c r="EZ95" s="292"/>
      <c r="FC95" s="292"/>
      <c r="FF95" s="292"/>
      <c r="FJ95" s="292"/>
      <c r="FL95" s="292"/>
      <c r="FM95" s="292"/>
      <c r="FN95" s="292"/>
      <c r="FQ95" s="292"/>
    </row>
    <row r="96" spans="1:173">
      <c r="A96" s="291">
        <v>45629</v>
      </c>
      <c r="B96" s="290">
        <v>4.1630000000000003</v>
      </c>
      <c r="C96" s="290">
        <v>1.9259999999999999</v>
      </c>
      <c r="D96" s="290">
        <v>0.81399999999999995</v>
      </c>
      <c r="E96" s="290">
        <v>4.1319999999999997</v>
      </c>
      <c r="F96" s="290">
        <v>3.016</v>
      </c>
      <c r="G96" s="290">
        <v>4.1630000000000003</v>
      </c>
      <c r="H96" s="290">
        <v>2.633</v>
      </c>
      <c r="I96" s="290">
        <v>1.9259999999999999</v>
      </c>
      <c r="J96" s="292"/>
      <c r="K96" s="291">
        <v>45629</v>
      </c>
      <c r="L96" s="290">
        <v>4.2649999999999997</v>
      </c>
      <c r="M96" s="290">
        <v>2.226</v>
      </c>
      <c r="N96" s="290">
        <v>0.49099999999999999</v>
      </c>
      <c r="O96" s="290">
        <v>4.5659999999999998</v>
      </c>
      <c r="P96" s="290">
        <v>3.23</v>
      </c>
      <c r="Q96" s="290">
        <v>4.1520000000000001</v>
      </c>
      <c r="R96" s="290">
        <v>2.3620000000000001</v>
      </c>
      <c r="S96" s="290">
        <v>2.226</v>
      </c>
      <c r="T96" s="292"/>
      <c r="U96" s="291">
        <v>45629</v>
      </c>
      <c r="V96" s="290">
        <v>4.3999999999999588E-2</v>
      </c>
      <c r="W96" s="290">
        <v>0.1179999999999999</v>
      </c>
      <c r="X96" s="290">
        <v>0.46500000000000008</v>
      </c>
      <c r="Y96" s="290">
        <v>2.1099999999999671E-2</v>
      </c>
      <c r="Z96" s="290">
        <v>4.8000000000000043E-2</v>
      </c>
      <c r="AA96" s="290">
        <v>0.34899999999999981</v>
      </c>
      <c r="AB96" s="290">
        <v>0.74500000000000011</v>
      </c>
      <c r="AC96" s="290">
        <v>0.1179999999999999</v>
      </c>
      <c r="BO96" s="292"/>
      <c r="BX96" s="292"/>
      <c r="CU96" s="292"/>
      <c r="CW96" s="292"/>
      <c r="CX96" s="292"/>
      <c r="DA96" s="292"/>
      <c r="DI96" s="292"/>
      <c r="DK96" s="292"/>
      <c r="DM96" s="292"/>
      <c r="DQ96" s="292"/>
      <c r="DV96" s="292"/>
      <c r="DX96" s="292"/>
      <c r="EH96" s="292"/>
      <c r="EN96" s="292"/>
      <c r="EP96" s="292"/>
      <c r="EQ96" s="292"/>
      <c r="ER96" s="292"/>
      <c r="ES96" s="292"/>
      <c r="ET96" s="292"/>
      <c r="EU96" s="292"/>
      <c r="EV96" s="292"/>
      <c r="EW96" s="292"/>
      <c r="EX96" s="292"/>
      <c r="EY96" s="292"/>
      <c r="EZ96" s="292"/>
      <c r="FC96" s="292"/>
      <c r="FF96" s="292"/>
      <c r="FJ96" s="292"/>
      <c r="FL96" s="292"/>
      <c r="FM96" s="292"/>
      <c r="FN96" s="292"/>
      <c r="FQ96" s="292"/>
    </row>
    <row r="97" spans="1:173">
      <c r="A97" s="291">
        <v>45628</v>
      </c>
      <c r="B97" s="290">
        <v>4.141</v>
      </c>
      <c r="C97" s="290">
        <v>1.8919999999999999</v>
      </c>
      <c r="D97" s="290">
        <v>0.82099999999999995</v>
      </c>
      <c r="E97" s="290">
        <v>4.1079999999999997</v>
      </c>
      <c r="F97" s="290">
        <v>2.988</v>
      </c>
      <c r="G97" s="290">
        <v>4.17</v>
      </c>
      <c r="H97" s="290">
        <v>2.6440000000000001</v>
      </c>
      <c r="I97" s="290">
        <v>1.8919999999999999</v>
      </c>
      <c r="J97" s="292"/>
      <c r="K97" s="291">
        <v>45628</v>
      </c>
      <c r="L97" s="290">
        <v>4.3159999999999998</v>
      </c>
      <c r="M97" s="290">
        <v>2.2120000000000002</v>
      </c>
      <c r="N97" s="290">
        <v>0.50800000000000001</v>
      </c>
      <c r="O97" s="290">
        <v>4.5019999999999998</v>
      </c>
      <c r="P97" s="290">
        <v>3.22</v>
      </c>
      <c r="Q97" s="290">
        <v>4.1509999999999998</v>
      </c>
      <c r="R97" s="290">
        <v>2.343</v>
      </c>
      <c r="S97" s="290">
        <v>2.2120000000000002</v>
      </c>
      <c r="T97" s="292"/>
      <c r="U97" s="291">
        <v>45628</v>
      </c>
      <c r="V97" s="290">
        <v>9.9999999999997868E-3</v>
      </c>
      <c r="W97" s="290">
        <v>0.13900000000000001</v>
      </c>
      <c r="X97" s="290">
        <v>0.45900000000000002</v>
      </c>
      <c r="Y97" s="290">
        <v>8.49999999999973E-3</v>
      </c>
      <c r="Z97" s="290">
        <v>2.5000000000000359E-2</v>
      </c>
      <c r="AA97" s="290">
        <v>0.35899999999999949</v>
      </c>
      <c r="AB97" s="290">
        <v>0.78800000000000026</v>
      </c>
      <c r="AC97" s="290">
        <v>0.13900000000000001</v>
      </c>
      <c r="BO97" s="292"/>
      <c r="BX97" s="292"/>
      <c r="CU97" s="292"/>
      <c r="CW97" s="292"/>
      <c r="CX97" s="292"/>
      <c r="DA97" s="292"/>
      <c r="DI97" s="292"/>
      <c r="DK97" s="292"/>
      <c r="DM97" s="292"/>
      <c r="DQ97" s="292"/>
      <c r="DV97" s="292"/>
      <c r="DX97" s="292"/>
      <c r="EH97" s="292"/>
      <c r="EN97" s="292"/>
      <c r="EP97" s="292"/>
      <c r="EQ97" s="292"/>
      <c r="ER97" s="292"/>
      <c r="ES97" s="292"/>
      <c r="ET97" s="292"/>
      <c r="EU97" s="292"/>
      <c r="EV97" s="292"/>
      <c r="EW97" s="292"/>
      <c r="EX97" s="292"/>
      <c r="EY97" s="292"/>
      <c r="EZ97" s="292"/>
      <c r="FC97" s="292"/>
      <c r="FF97" s="292"/>
      <c r="FJ97" s="292"/>
      <c r="FL97" s="292"/>
      <c r="FM97" s="292"/>
      <c r="FN97" s="292"/>
      <c r="FQ97" s="292"/>
    </row>
    <row r="98" spans="1:173">
      <c r="A98" s="291">
        <v>45625</v>
      </c>
      <c r="B98" s="290">
        <v>4.1310000000000002</v>
      </c>
      <c r="C98" s="290">
        <v>1.956</v>
      </c>
      <c r="D98" s="290">
        <v>0.79400000000000004</v>
      </c>
      <c r="E98" s="290">
        <v>4.1420000000000003</v>
      </c>
      <c r="F98" s="290">
        <v>2.9820000000000002</v>
      </c>
      <c r="G98" s="290">
        <v>4.1849999999999996</v>
      </c>
      <c r="H98" s="290">
        <v>2.6259999999999999</v>
      </c>
      <c r="I98" s="290">
        <v>1.956</v>
      </c>
      <c r="J98" s="292"/>
      <c r="K98" s="291">
        <v>45625</v>
      </c>
      <c r="L98" s="290">
        <v>4.3029999999999999</v>
      </c>
      <c r="M98" s="290">
        <v>2.2519999999999998</v>
      </c>
      <c r="N98" s="290">
        <v>0.48599999999999999</v>
      </c>
      <c r="O98" s="290">
        <v>4.5030000000000001</v>
      </c>
      <c r="P98" s="290">
        <v>3.21</v>
      </c>
      <c r="Q98" s="290">
        <v>4.1399999999999997</v>
      </c>
      <c r="R98" s="290">
        <v>2.3929999999999998</v>
      </c>
      <c r="S98" s="290">
        <v>2.2519999999999998</v>
      </c>
      <c r="T98" s="292"/>
      <c r="U98" s="291">
        <v>45625</v>
      </c>
      <c r="V98" s="290">
        <v>1.7000000000000352E-2</v>
      </c>
      <c r="W98" s="290">
        <v>0.14099999999999979</v>
      </c>
      <c r="X98" s="290">
        <v>0.45600000000000002</v>
      </c>
      <c r="Y98" s="290">
        <v>1.0299999999999979E-2</v>
      </c>
      <c r="Z98" s="290">
        <v>4.8999999999999932E-2</v>
      </c>
      <c r="AA98" s="290">
        <v>0.38700000000000001</v>
      </c>
      <c r="AB98" s="290">
        <v>0.72700000000000031</v>
      </c>
      <c r="AC98" s="290">
        <v>0.14099999999999979</v>
      </c>
      <c r="BO98" s="292"/>
      <c r="BX98" s="292"/>
      <c r="CU98" s="292"/>
      <c r="CW98" s="292"/>
      <c r="CX98" s="292"/>
      <c r="DA98" s="292"/>
      <c r="DI98" s="292"/>
      <c r="DK98" s="292"/>
      <c r="DM98" s="292"/>
      <c r="DQ98" s="292"/>
      <c r="DV98" s="292"/>
      <c r="DX98" s="292"/>
      <c r="EH98" s="292"/>
      <c r="EN98" s="292"/>
      <c r="EP98" s="292"/>
      <c r="EQ98" s="292"/>
      <c r="ER98" s="292"/>
      <c r="ES98" s="292"/>
      <c r="ET98" s="292"/>
      <c r="EU98" s="292"/>
      <c r="EV98" s="292"/>
      <c r="EW98" s="292"/>
      <c r="EX98" s="292"/>
      <c r="EY98" s="292"/>
      <c r="EZ98" s="292"/>
      <c r="FC98" s="292"/>
      <c r="FF98" s="292"/>
      <c r="FJ98" s="292"/>
      <c r="FL98" s="292"/>
      <c r="FM98" s="292"/>
      <c r="FN98" s="292"/>
      <c r="FQ98" s="292"/>
    </row>
    <row r="99" spans="1:173">
      <c r="A99" s="291">
        <v>45624</v>
      </c>
      <c r="B99" s="290">
        <v>4.1719999999999997</v>
      </c>
      <c r="C99" s="290">
        <v>2.0009999999999999</v>
      </c>
      <c r="D99" s="290">
        <v>0.79800000000000004</v>
      </c>
      <c r="E99" s="290">
        <v>4.1779999999999999</v>
      </c>
      <c r="F99" s="290">
        <v>3.129</v>
      </c>
      <c r="G99" s="290">
        <v>4.202</v>
      </c>
      <c r="H99" s="290">
        <v>2.6930000000000001</v>
      </c>
      <c r="I99" s="290">
        <v>2.0009999999999999</v>
      </c>
      <c r="J99" s="292"/>
      <c r="K99" s="291">
        <v>45624</v>
      </c>
      <c r="L99" s="290">
        <v>4.3310000000000004</v>
      </c>
      <c r="M99" s="290">
        <v>2.2770000000000001</v>
      </c>
      <c r="N99" s="290">
        <v>0.47099999999999997</v>
      </c>
      <c r="O99" s="290">
        <v>4.532</v>
      </c>
      <c r="P99" s="290">
        <v>3.3</v>
      </c>
      <c r="Q99" s="290">
        <v>4.12</v>
      </c>
      <c r="R99" s="290">
        <v>2.4359999999999999</v>
      </c>
      <c r="S99" s="290">
        <v>2.2770000000000001</v>
      </c>
      <c r="T99" s="292"/>
      <c r="U99" s="291">
        <v>45624</v>
      </c>
      <c r="V99" s="290">
        <v>3.5000000000000142E-2</v>
      </c>
      <c r="W99" s="290">
        <v>0.13100000000000001</v>
      </c>
      <c r="X99" s="290">
        <v>0.47300000000000009</v>
      </c>
      <c r="Y99" s="290">
        <v>1.000000000000334E-3</v>
      </c>
      <c r="Z99" s="290">
        <v>4.0999999999999932E-2</v>
      </c>
      <c r="AA99" s="290">
        <v>0.41199999999999992</v>
      </c>
      <c r="AB99" s="290">
        <v>0.71499999999999986</v>
      </c>
      <c r="AC99" s="290">
        <v>0.13100000000000001</v>
      </c>
      <c r="BO99" s="292"/>
      <c r="BX99" s="292"/>
      <c r="CU99" s="292"/>
      <c r="CW99" s="292"/>
      <c r="CX99" s="292"/>
      <c r="DA99" s="292"/>
      <c r="DI99" s="292"/>
      <c r="DK99" s="292"/>
      <c r="DM99" s="292"/>
      <c r="DQ99" s="292"/>
      <c r="DV99" s="292"/>
      <c r="DX99" s="292"/>
      <c r="EH99" s="292"/>
      <c r="EN99" s="292"/>
      <c r="EP99" s="292"/>
      <c r="EQ99" s="292"/>
      <c r="ER99" s="292"/>
      <c r="ES99" s="292"/>
      <c r="ET99" s="292"/>
      <c r="EU99" s="292"/>
      <c r="EV99" s="292"/>
      <c r="EW99" s="292"/>
      <c r="EX99" s="292"/>
      <c r="EY99" s="292"/>
      <c r="EZ99" s="292"/>
      <c r="FC99" s="292"/>
      <c r="FF99" s="292"/>
      <c r="FJ99" s="292"/>
      <c r="FL99" s="292"/>
      <c r="FM99" s="292"/>
      <c r="FN99" s="292"/>
      <c r="FQ99" s="292"/>
    </row>
    <row r="100" spans="1:173">
      <c r="A100" s="291">
        <v>45623</v>
      </c>
      <c r="B100" s="290">
        <v>4.1719999999999997</v>
      </c>
      <c r="C100" s="290">
        <v>2.0449999999999999</v>
      </c>
      <c r="D100" s="290">
        <v>0.82</v>
      </c>
      <c r="E100" s="290">
        <v>4.1970000000000001</v>
      </c>
      <c r="F100" s="290">
        <v>3.1459999999999999</v>
      </c>
      <c r="G100" s="290">
        <v>4.2560000000000002</v>
      </c>
      <c r="H100" s="290">
        <v>2.7629999999999999</v>
      </c>
      <c r="I100" s="290">
        <v>2.0449999999999999</v>
      </c>
      <c r="J100" s="292"/>
      <c r="K100" s="291">
        <v>45623</v>
      </c>
      <c r="L100" s="290">
        <v>4.3310000000000004</v>
      </c>
      <c r="M100" s="290">
        <v>2.363</v>
      </c>
      <c r="N100" s="290">
        <v>0.48199999999999998</v>
      </c>
      <c r="O100" s="290">
        <v>4.5449999999999999</v>
      </c>
      <c r="P100" s="290">
        <v>3.31</v>
      </c>
      <c r="Q100" s="290">
        <v>4.149</v>
      </c>
      <c r="R100" s="290">
        <v>2.4740000000000002</v>
      </c>
      <c r="S100" s="290">
        <v>2.363</v>
      </c>
      <c r="T100" s="292"/>
      <c r="U100" s="291">
        <v>45623</v>
      </c>
      <c r="V100" s="290">
        <v>3.5000000000000142E-2</v>
      </c>
      <c r="W100" s="290">
        <v>0.12999999999999989</v>
      </c>
      <c r="X100" s="290">
        <v>0.47799999999999998</v>
      </c>
      <c r="Y100" s="290">
        <v>-7.3999999999996291E-3</v>
      </c>
      <c r="Z100" s="290">
        <v>3.1000000000000139E-2</v>
      </c>
      <c r="AA100" s="290">
        <v>0.41700000000000031</v>
      </c>
      <c r="AB100" s="290">
        <v>0.7240000000000002</v>
      </c>
      <c r="AC100" s="290">
        <v>0.12999999999999989</v>
      </c>
      <c r="BO100" s="292"/>
      <c r="BX100" s="292"/>
      <c r="CU100" s="292"/>
      <c r="CW100" s="292"/>
      <c r="CX100" s="292"/>
      <c r="DA100" s="292"/>
      <c r="DI100" s="292"/>
      <c r="DK100" s="292"/>
      <c r="DM100" s="292"/>
      <c r="DQ100" s="292"/>
      <c r="DV100" s="292"/>
      <c r="DX100" s="292"/>
      <c r="EH100" s="292"/>
      <c r="EN100" s="292"/>
      <c r="EP100" s="292"/>
      <c r="EQ100" s="292"/>
      <c r="ER100" s="292"/>
      <c r="ES100" s="292"/>
      <c r="ET100" s="292"/>
      <c r="EU100" s="292"/>
      <c r="EV100" s="292"/>
      <c r="EW100" s="292"/>
      <c r="EX100" s="292"/>
      <c r="EY100" s="292"/>
      <c r="EZ100" s="292"/>
      <c r="FC100" s="292"/>
      <c r="FF100" s="292"/>
      <c r="FJ100" s="292"/>
      <c r="FL100" s="292"/>
      <c r="FM100" s="292"/>
      <c r="FN100" s="292"/>
      <c r="FQ100" s="292"/>
    </row>
    <row r="101" spans="1:173">
      <c r="A101" s="291">
        <v>45622</v>
      </c>
      <c r="B101" s="290">
        <v>4.2380000000000004</v>
      </c>
      <c r="C101" s="290">
        <v>2.069</v>
      </c>
      <c r="D101" s="290">
        <v>0.80500000000000005</v>
      </c>
      <c r="E101" s="290">
        <v>4.2530000000000001</v>
      </c>
      <c r="F101" s="290">
        <v>3.1789999999999998</v>
      </c>
      <c r="G101" s="290">
        <v>4.2729999999999997</v>
      </c>
      <c r="H101" s="290">
        <v>2.7789999999999999</v>
      </c>
      <c r="I101" s="290">
        <v>2.069</v>
      </c>
      <c r="J101" s="292"/>
      <c r="K101" s="291">
        <v>45622</v>
      </c>
      <c r="L101" s="290">
        <v>4.37</v>
      </c>
      <c r="M101" s="290">
        <v>2.3170000000000002</v>
      </c>
      <c r="N101" s="290">
        <v>0.47699999999999998</v>
      </c>
      <c r="O101" s="290">
        <v>4.5519999999999996</v>
      </c>
      <c r="P101" s="290">
        <v>3.335</v>
      </c>
      <c r="Q101" s="290">
        <v>4.157</v>
      </c>
      <c r="R101" s="290">
        <v>2.4390000000000001</v>
      </c>
      <c r="S101" s="290">
        <v>2.3170000000000002</v>
      </c>
      <c r="T101" s="292"/>
      <c r="U101" s="291">
        <v>45622</v>
      </c>
      <c r="V101" s="290">
        <v>5.0000000000000711E-2</v>
      </c>
      <c r="W101" s="290">
        <v>0.17200000000000021</v>
      </c>
      <c r="X101" s="290">
        <v>0.47799999999999998</v>
      </c>
      <c r="Y101" s="290">
        <v>2.2599999999999731E-2</v>
      </c>
      <c r="Z101" s="290">
        <v>4.3000000000000149E-2</v>
      </c>
      <c r="AA101" s="290">
        <v>0.42700000000000049</v>
      </c>
      <c r="AB101" s="290">
        <v>0.79600000000000026</v>
      </c>
      <c r="AC101" s="290">
        <v>0.17200000000000021</v>
      </c>
      <c r="BO101" s="292"/>
      <c r="BX101" s="292"/>
      <c r="CU101" s="292"/>
      <c r="CW101" s="292"/>
      <c r="CX101" s="292"/>
      <c r="DA101" s="292"/>
      <c r="DI101" s="292"/>
      <c r="DK101" s="292"/>
      <c r="DM101" s="292"/>
      <c r="DQ101" s="292"/>
      <c r="DV101" s="292"/>
      <c r="DX101" s="292"/>
      <c r="EH101" s="292"/>
      <c r="EN101" s="292"/>
      <c r="EP101" s="292"/>
      <c r="EQ101" s="292"/>
      <c r="ER101" s="292"/>
      <c r="ES101" s="292"/>
      <c r="ET101" s="292"/>
      <c r="EU101" s="292"/>
      <c r="EV101" s="292"/>
      <c r="EW101" s="292"/>
      <c r="EX101" s="292"/>
      <c r="EY101" s="292"/>
      <c r="EZ101" s="292"/>
      <c r="FC101" s="292"/>
      <c r="FF101" s="292"/>
      <c r="FJ101" s="292"/>
      <c r="FL101" s="292"/>
      <c r="FM101" s="292"/>
      <c r="FN101" s="292"/>
      <c r="FQ101" s="292"/>
    </row>
    <row r="102" spans="1:173">
      <c r="A102" s="291">
        <v>45621</v>
      </c>
      <c r="B102" s="290">
        <v>4.2030000000000003</v>
      </c>
      <c r="C102" s="290">
        <v>2.0739999999999998</v>
      </c>
      <c r="D102" s="290">
        <v>0.81499999999999995</v>
      </c>
      <c r="E102" s="290">
        <v>4.2460000000000004</v>
      </c>
      <c r="F102" s="290">
        <v>3.2120000000000002</v>
      </c>
      <c r="G102" s="290">
        <v>4.3179999999999996</v>
      </c>
      <c r="H102" s="290">
        <v>2.7709999999999999</v>
      </c>
      <c r="I102" s="290">
        <v>2.0739999999999998</v>
      </c>
      <c r="J102" s="292"/>
      <c r="K102" s="291">
        <v>45621</v>
      </c>
      <c r="L102" s="290">
        <v>4.383</v>
      </c>
      <c r="M102" s="290">
        <v>2.3159999999999998</v>
      </c>
      <c r="N102" s="290">
        <v>0.47599999999999998</v>
      </c>
      <c r="O102" s="290">
        <v>4.5620000000000003</v>
      </c>
      <c r="P102" s="290">
        <v>3.38</v>
      </c>
      <c r="Q102" s="290">
        <v>4.157</v>
      </c>
      <c r="R102" s="290">
        <v>2.407</v>
      </c>
      <c r="S102" s="290">
        <v>2.3159999999999998</v>
      </c>
      <c r="T102" s="292"/>
      <c r="U102" s="291">
        <v>45621</v>
      </c>
      <c r="V102" s="290">
        <v>3.0000000000001141E-3</v>
      </c>
      <c r="W102" s="290">
        <v>0.19000000000000039</v>
      </c>
      <c r="X102" s="290">
        <v>0.48199999999999998</v>
      </c>
      <c r="Y102" s="290">
        <v>2.410000000000068E-2</v>
      </c>
      <c r="Z102" s="290">
        <v>3.3999999999999808E-2</v>
      </c>
      <c r="AA102" s="290">
        <v>0.43299999999999977</v>
      </c>
      <c r="AB102" s="290">
        <v>0.76900000000000013</v>
      </c>
      <c r="AC102" s="290">
        <v>0.19000000000000039</v>
      </c>
      <c r="BO102" s="292"/>
      <c r="BX102" s="292"/>
      <c r="CU102" s="292"/>
      <c r="CW102" s="292"/>
      <c r="CX102" s="292"/>
      <c r="DA102" s="292"/>
      <c r="DI102" s="292"/>
      <c r="DK102" s="292"/>
      <c r="DM102" s="292"/>
      <c r="DQ102" s="292"/>
      <c r="DV102" s="292"/>
      <c r="DX102" s="292"/>
      <c r="EH102" s="292"/>
      <c r="EN102" s="292"/>
      <c r="EP102" s="292"/>
      <c r="EQ102" s="292"/>
      <c r="ER102" s="292"/>
      <c r="ES102" s="292"/>
      <c r="ET102" s="292"/>
      <c r="EU102" s="292"/>
      <c r="EV102" s="292"/>
      <c r="EW102" s="292"/>
      <c r="EX102" s="292"/>
      <c r="EY102" s="292"/>
      <c r="EZ102" s="292"/>
      <c r="FC102" s="292"/>
      <c r="FF102" s="292"/>
      <c r="FJ102" s="292"/>
      <c r="FL102" s="292"/>
      <c r="FM102" s="292"/>
      <c r="FN102" s="292"/>
      <c r="FQ102" s="292"/>
    </row>
    <row r="103" spans="1:173">
      <c r="A103" s="291">
        <v>45618</v>
      </c>
      <c r="B103" s="290">
        <v>4.343</v>
      </c>
      <c r="C103" s="290">
        <v>2.1110000000000002</v>
      </c>
      <c r="D103" s="290">
        <v>0.82799999999999996</v>
      </c>
      <c r="E103" s="290">
        <v>4.266</v>
      </c>
      <c r="F103" s="290">
        <v>3.3210000000000002</v>
      </c>
      <c r="G103" s="290">
        <v>4.3760000000000003</v>
      </c>
      <c r="H103" s="290">
        <v>2.782</v>
      </c>
      <c r="I103" s="290">
        <v>2.1110000000000002</v>
      </c>
      <c r="J103" s="292"/>
      <c r="K103" s="291">
        <v>45618</v>
      </c>
      <c r="L103" s="290">
        <v>4.4130000000000003</v>
      </c>
      <c r="M103" s="290">
        <v>2.2989999999999999</v>
      </c>
      <c r="N103" s="290">
        <v>0.47199999999999998</v>
      </c>
      <c r="O103" s="290">
        <v>4.5449999999999999</v>
      </c>
      <c r="P103" s="290">
        <v>3.4049999999999998</v>
      </c>
      <c r="Q103" s="290">
        <v>4.1719999999999997</v>
      </c>
      <c r="R103" s="290">
        <v>2.387</v>
      </c>
      <c r="S103" s="290">
        <v>2.2989999999999999</v>
      </c>
      <c r="T103" s="292"/>
      <c r="U103" s="291">
        <v>45618</v>
      </c>
      <c r="V103" s="290">
        <v>2.4999999999999471E-2</v>
      </c>
      <c r="W103" s="290">
        <v>0.254</v>
      </c>
      <c r="X103" s="290">
        <v>0.49500000000000011</v>
      </c>
      <c r="Y103" s="290">
        <v>6.5000000000000391E-2</v>
      </c>
      <c r="Z103" s="290">
        <v>7.1000000000000174E-2</v>
      </c>
      <c r="AA103" s="290">
        <v>0.45800000000000018</v>
      </c>
      <c r="AB103" s="290">
        <v>0.83099999999999996</v>
      </c>
      <c r="AC103" s="290">
        <v>0.254</v>
      </c>
      <c r="BO103" s="292"/>
      <c r="BX103" s="292"/>
      <c r="CU103" s="292"/>
      <c r="CW103" s="292"/>
      <c r="CX103" s="292"/>
      <c r="DA103" s="292"/>
      <c r="DI103" s="292"/>
      <c r="DK103" s="292"/>
      <c r="DM103" s="292"/>
      <c r="DQ103" s="292"/>
      <c r="DV103" s="292"/>
      <c r="DX103" s="292"/>
      <c r="EH103" s="292"/>
      <c r="EN103" s="292"/>
      <c r="EP103" s="292"/>
      <c r="EQ103" s="292"/>
      <c r="ER103" s="292"/>
      <c r="ES103" s="292"/>
      <c r="ET103" s="292"/>
      <c r="EU103" s="292"/>
      <c r="EV103" s="292"/>
      <c r="EW103" s="292"/>
      <c r="EX103" s="292"/>
      <c r="EY103" s="292"/>
      <c r="EZ103" s="292"/>
      <c r="FC103" s="292"/>
      <c r="FF103" s="292"/>
      <c r="FJ103" s="292"/>
      <c r="FL103" s="292"/>
      <c r="FM103" s="292"/>
      <c r="FN103" s="292"/>
      <c r="FQ103" s="292"/>
    </row>
    <row r="104" spans="1:173">
      <c r="A104" s="291">
        <v>45617</v>
      </c>
      <c r="B104" s="290">
        <v>4.3639999999999999</v>
      </c>
      <c r="C104" s="290">
        <v>2.17</v>
      </c>
      <c r="D104" s="290">
        <v>0.84099999999999997</v>
      </c>
      <c r="E104" s="290">
        <v>4.3339999999999996</v>
      </c>
      <c r="F104" s="290">
        <v>3.3439999999999999</v>
      </c>
      <c r="G104" s="290">
        <v>4.4080000000000004</v>
      </c>
      <c r="H104" s="290">
        <v>2.8479999999999999</v>
      </c>
      <c r="I104" s="290">
        <v>2.17</v>
      </c>
      <c r="J104" s="292"/>
      <c r="K104" s="291">
        <v>45617</v>
      </c>
      <c r="L104" s="290">
        <v>4.3929999999999998</v>
      </c>
      <c r="M104" s="290">
        <v>2.4129999999999998</v>
      </c>
      <c r="N104" s="290">
        <v>0.46700000000000003</v>
      </c>
      <c r="O104" s="290">
        <v>4.6029999999999998</v>
      </c>
      <c r="P104" s="290">
        <v>3.39</v>
      </c>
      <c r="Q104" s="290">
        <v>4.1769999999999996</v>
      </c>
      <c r="R104" s="290">
        <v>2.468</v>
      </c>
      <c r="S104" s="290">
        <v>2.4129999999999998</v>
      </c>
      <c r="T104" s="292"/>
      <c r="U104" s="291">
        <v>45617</v>
      </c>
      <c r="V104" s="290">
        <v>7.3000000000000398E-2</v>
      </c>
      <c r="W104" s="290">
        <v>0.214</v>
      </c>
      <c r="X104" s="290">
        <v>0.52000000000000013</v>
      </c>
      <c r="Y104" s="290">
        <v>6.2700000000000422E-2</v>
      </c>
      <c r="Z104" s="290">
        <v>7.8000000000000291E-2</v>
      </c>
      <c r="AA104" s="290">
        <v>0.46300000000000008</v>
      </c>
      <c r="AB104" s="290">
        <v>0.77299999999999969</v>
      </c>
      <c r="AC104" s="290">
        <v>0.214</v>
      </c>
      <c r="BO104" s="292"/>
      <c r="BX104" s="292"/>
      <c r="CU104" s="292"/>
      <c r="CW104" s="292"/>
      <c r="CX104" s="292"/>
      <c r="DA104" s="292"/>
      <c r="DI104" s="292"/>
      <c r="DK104" s="292"/>
      <c r="DM104" s="292"/>
      <c r="DQ104" s="292"/>
      <c r="DV104" s="292"/>
      <c r="DX104" s="292"/>
      <c r="EH104" s="292"/>
      <c r="EN104" s="292"/>
      <c r="EP104" s="292"/>
      <c r="EQ104" s="292"/>
      <c r="ER104" s="292"/>
      <c r="ES104" s="292"/>
      <c r="ET104" s="292"/>
      <c r="EU104" s="292"/>
      <c r="EV104" s="292"/>
      <c r="EW104" s="292"/>
      <c r="EX104" s="292"/>
      <c r="EY104" s="292"/>
      <c r="EZ104" s="292"/>
      <c r="FC104" s="292"/>
      <c r="FF104" s="292"/>
      <c r="FJ104" s="292"/>
      <c r="FL104" s="292"/>
      <c r="FM104" s="292"/>
      <c r="FN104" s="292"/>
      <c r="FQ104" s="292"/>
    </row>
    <row r="105" spans="1:173">
      <c r="A105" s="291">
        <v>45616</v>
      </c>
      <c r="B105" s="290">
        <v>4.3360000000000003</v>
      </c>
      <c r="C105" s="290">
        <v>2.2000000000000002</v>
      </c>
      <c r="D105" s="290">
        <v>0.81100000000000005</v>
      </c>
      <c r="E105" s="290">
        <v>4.3609999999999998</v>
      </c>
      <c r="F105" s="290">
        <v>3.2610000000000001</v>
      </c>
      <c r="G105" s="290">
        <v>4.3959999999999999</v>
      </c>
      <c r="H105" s="290">
        <v>2.843</v>
      </c>
      <c r="I105" s="290">
        <v>2.2000000000000002</v>
      </c>
      <c r="J105" s="292"/>
      <c r="K105" s="291">
        <v>45616</v>
      </c>
      <c r="L105" s="290">
        <v>4.3639999999999999</v>
      </c>
      <c r="M105" s="290">
        <v>2.4329999999999998</v>
      </c>
      <c r="N105" s="290">
        <v>0.438</v>
      </c>
      <c r="O105" s="290">
        <v>4.6040000000000001</v>
      </c>
      <c r="P105" s="290">
        <v>3.35</v>
      </c>
      <c r="Q105" s="290">
        <v>4.1769999999999996</v>
      </c>
      <c r="R105" s="290">
        <v>2.5070000000000001</v>
      </c>
      <c r="S105" s="290">
        <v>2.4329999999999998</v>
      </c>
      <c r="T105" s="292"/>
      <c r="U105" s="291">
        <v>45616</v>
      </c>
      <c r="V105" s="290">
        <v>9.4999999999999751E-2</v>
      </c>
      <c r="W105" s="290">
        <v>0.22300000000000031</v>
      </c>
      <c r="X105" s="290">
        <v>0.5159999999999999</v>
      </c>
      <c r="Y105" s="290">
        <v>6.8200000000000038E-2</v>
      </c>
      <c r="Z105" s="290">
        <v>0.1120000000000001</v>
      </c>
      <c r="AA105" s="290">
        <v>0.46899999999999942</v>
      </c>
      <c r="AB105" s="290">
        <v>0.7629999999999999</v>
      </c>
      <c r="AC105" s="290">
        <v>0.22300000000000031</v>
      </c>
      <c r="BO105" s="292"/>
      <c r="BX105" s="292"/>
      <c r="CU105" s="292"/>
      <c r="CW105" s="292"/>
      <c r="CX105" s="292"/>
      <c r="DA105" s="292"/>
      <c r="DI105" s="292"/>
      <c r="DK105" s="292"/>
      <c r="DM105" s="292"/>
      <c r="DQ105" s="292"/>
      <c r="DV105" s="292"/>
      <c r="DX105" s="292"/>
      <c r="EH105" s="292"/>
      <c r="EN105" s="292"/>
      <c r="EP105" s="292"/>
      <c r="EQ105" s="292"/>
      <c r="ER105" s="292"/>
      <c r="ES105" s="292"/>
      <c r="ET105" s="292"/>
      <c r="EU105" s="292"/>
      <c r="EV105" s="292"/>
      <c r="EW105" s="292"/>
      <c r="EX105" s="292"/>
      <c r="EY105" s="292"/>
      <c r="EZ105" s="292"/>
      <c r="FC105" s="292"/>
      <c r="FF105" s="292"/>
      <c r="FJ105" s="292"/>
      <c r="FL105" s="292"/>
      <c r="FM105" s="292"/>
      <c r="FN105" s="292"/>
      <c r="FQ105" s="292"/>
    </row>
    <row r="106" spans="1:173">
      <c r="A106" s="291">
        <v>45615</v>
      </c>
      <c r="B106" s="290">
        <v>4.3140000000000001</v>
      </c>
      <c r="C106" s="290">
        <v>2.198</v>
      </c>
      <c r="D106" s="290">
        <v>0.80600000000000005</v>
      </c>
      <c r="E106" s="290">
        <v>4.343</v>
      </c>
      <c r="F106" s="290">
        <v>3.2069999999999999</v>
      </c>
      <c r="G106" s="290">
        <v>4.3959999999999999</v>
      </c>
      <c r="H106" s="290">
        <v>2.8239999999999998</v>
      </c>
      <c r="I106" s="290">
        <v>2.198</v>
      </c>
      <c r="J106" s="292"/>
      <c r="K106" s="291">
        <v>45615</v>
      </c>
      <c r="L106" s="290">
        <v>4.343</v>
      </c>
      <c r="M106" s="290">
        <v>2.431</v>
      </c>
      <c r="N106" s="290">
        <v>0.437</v>
      </c>
      <c r="O106" s="290">
        <v>4.6340000000000003</v>
      </c>
      <c r="P106" s="290">
        <v>3.33</v>
      </c>
      <c r="Q106" s="290">
        <v>4.1749999999999998</v>
      </c>
      <c r="R106" s="290">
        <v>2.5150000000000001</v>
      </c>
      <c r="S106" s="290">
        <v>2.431</v>
      </c>
      <c r="T106" s="292"/>
      <c r="U106" s="291">
        <v>45615</v>
      </c>
      <c r="V106" s="290">
        <v>0.1150000000000002</v>
      </c>
      <c r="W106" s="290">
        <v>0.20299999999999979</v>
      </c>
      <c r="X106" s="290">
        <v>0.50800000000000001</v>
      </c>
      <c r="Y106" s="290">
        <v>3.5999999999999588E-2</v>
      </c>
      <c r="Z106" s="290">
        <v>0.1219999999999999</v>
      </c>
      <c r="AA106" s="290">
        <v>0.47599999999999998</v>
      </c>
      <c r="AB106" s="290">
        <v>0.72900000000000009</v>
      </c>
      <c r="AC106" s="290">
        <v>0.20299999999999979</v>
      </c>
      <c r="BO106" s="292"/>
      <c r="BX106" s="292"/>
      <c r="CU106" s="292"/>
      <c r="CW106" s="292"/>
      <c r="CX106" s="292"/>
      <c r="DA106" s="292"/>
      <c r="DI106" s="292"/>
      <c r="DK106" s="292"/>
      <c r="DM106" s="292"/>
      <c r="DQ106" s="292"/>
      <c r="DV106" s="292"/>
      <c r="DX106" s="292"/>
      <c r="EH106" s="292"/>
      <c r="EN106" s="292"/>
      <c r="EP106" s="292"/>
      <c r="EQ106" s="292"/>
      <c r="ER106" s="292"/>
      <c r="ES106" s="292"/>
      <c r="ET106" s="292"/>
      <c r="EU106" s="292"/>
      <c r="EV106" s="292"/>
      <c r="EW106" s="292"/>
      <c r="EX106" s="292"/>
      <c r="EY106" s="292"/>
      <c r="EZ106" s="292"/>
      <c r="FC106" s="292"/>
      <c r="FF106" s="292"/>
      <c r="FJ106" s="292"/>
      <c r="FL106" s="292"/>
      <c r="FM106" s="292"/>
      <c r="FN106" s="292"/>
      <c r="FQ106" s="292"/>
    </row>
    <row r="107" spans="1:173">
      <c r="A107" s="291">
        <v>45614</v>
      </c>
      <c r="B107" s="290">
        <v>4.3460000000000001</v>
      </c>
      <c r="C107" s="290">
        <v>2.23</v>
      </c>
      <c r="D107" s="290">
        <v>0.81100000000000005</v>
      </c>
      <c r="E107" s="290">
        <v>4.367</v>
      </c>
      <c r="F107" s="290">
        <v>3.1480000000000001</v>
      </c>
      <c r="G107" s="290">
        <v>4.4400000000000004</v>
      </c>
      <c r="H107" s="290">
        <v>2.8490000000000002</v>
      </c>
      <c r="I107" s="290">
        <v>2.23</v>
      </c>
      <c r="J107" s="292"/>
      <c r="K107" s="291">
        <v>45614</v>
      </c>
      <c r="L107" s="290">
        <v>4.335</v>
      </c>
      <c r="M107" s="290">
        <v>2.4649999999999999</v>
      </c>
      <c r="N107" s="290">
        <v>0.433</v>
      </c>
      <c r="O107" s="290">
        <v>4.6180000000000003</v>
      </c>
      <c r="P107" s="290">
        <v>3.31</v>
      </c>
      <c r="Q107" s="290">
        <v>4.2030000000000003</v>
      </c>
      <c r="R107" s="290">
        <v>2.5259999999999998</v>
      </c>
      <c r="S107" s="290">
        <v>2.4649999999999999</v>
      </c>
      <c r="T107" s="292"/>
      <c r="U107" s="291">
        <v>45614</v>
      </c>
      <c r="V107" s="290">
        <v>0.13400000000000031</v>
      </c>
      <c r="W107" s="290">
        <v>0.2010000000000001</v>
      </c>
      <c r="X107" s="290">
        <v>0.51899999999999991</v>
      </c>
      <c r="Y107" s="290">
        <v>5.1699999999999413E-2</v>
      </c>
      <c r="Z107" s="290">
        <v>0.109</v>
      </c>
      <c r="AA107" s="290">
        <v>0.47900000000000009</v>
      </c>
      <c r="AB107" s="290">
        <v>0.72100000000000009</v>
      </c>
      <c r="AC107" s="290">
        <v>0.2010000000000001</v>
      </c>
      <c r="BO107" s="292"/>
      <c r="BX107" s="292"/>
      <c r="CU107" s="292"/>
      <c r="CW107" s="292"/>
      <c r="CX107" s="292"/>
      <c r="DA107" s="292"/>
      <c r="DI107" s="292"/>
      <c r="DK107" s="292"/>
      <c r="DM107" s="292"/>
      <c r="DQ107" s="292"/>
      <c r="DV107" s="292"/>
      <c r="DX107" s="292"/>
      <c r="EH107" s="292"/>
      <c r="EN107" s="292"/>
      <c r="EP107" s="292"/>
      <c r="EQ107" s="292"/>
      <c r="ER107" s="292"/>
      <c r="ES107" s="292"/>
      <c r="ET107" s="292"/>
      <c r="EU107" s="292"/>
      <c r="EV107" s="292"/>
      <c r="EW107" s="292"/>
      <c r="EX107" s="292"/>
      <c r="EY107" s="292"/>
      <c r="EZ107" s="292"/>
      <c r="FC107" s="292"/>
      <c r="FF107" s="292"/>
      <c r="FJ107" s="292"/>
      <c r="FL107" s="292"/>
      <c r="FM107" s="292"/>
      <c r="FN107" s="292"/>
      <c r="FQ107" s="292"/>
    </row>
    <row r="108" spans="1:173">
      <c r="A108" s="291">
        <v>45611</v>
      </c>
      <c r="B108" s="290">
        <v>4.3630000000000004</v>
      </c>
      <c r="C108" s="290">
        <v>2.1989999999999998</v>
      </c>
      <c r="D108" s="290">
        <v>0.81100000000000005</v>
      </c>
      <c r="E108" s="290">
        <v>4.3719999999999999</v>
      </c>
      <c r="F108" s="290">
        <v>3.145</v>
      </c>
      <c r="G108" s="290">
        <v>4.484</v>
      </c>
      <c r="H108" s="290">
        <v>2.7715000000000001</v>
      </c>
      <c r="I108" s="290">
        <v>2.1989999999999998</v>
      </c>
      <c r="J108" s="292"/>
      <c r="K108" s="291">
        <v>45611</v>
      </c>
      <c r="L108" s="290">
        <v>4.3330000000000002</v>
      </c>
      <c r="M108" s="290">
        <v>2.4620000000000002</v>
      </c>
      <c r="N108" s="290">
        <v>0.43099999999999999</v>
      </c>
      <c r="O108" s="290">
        <v>4.6239999999999997</v>
      </c>
      <c r="P108" s="290">
        <v>3.29</v>
      </c>
      <c r="Q108" s="290">
        <v>4.2380000000000004</v>
      </c>
      <c r="R108" s="290">
        <v>2.4809999999999999</v>
      </c>
      <c r="S108" s="290">
        <v>2.4620000000000002</v>
      </c>
      <c r="T108" s="292"/>
      <c r="U108" s="291">
        <v>45611</v>
      </c>
      <c r="V108" s="290">
        <v>0.1350000000000007</v>
      </c>
      <c r="W108" s="290">
        <v>0.23799999999999999</v>
      </c>
      <c r="X108" s="290">
        <v>0.51800000000000002</v>
      </c>
      <c r="Y108" s="290">
        <v>7.6100000000000279E-2</v>
      </c>
      <c r="Z108" s="290">
        <v>0.12399999999999969</v>
      </c>
      <c r="AA108" s="290">
        <v>0.47299999999999992</v>
      </c>
      <c r="AB108" s="290">
        <v>0.75600000000000023</v>
      </c>
      <c r="AC108" s="290">
        <v>0.23799999999999999</v>
      </c>
      <c r="BO108" s="292"/>
      <c r="BX108" s="292"/>
      <c r="CU108" s="292"/>
      <c r="CW108" s="292"/>
      <c r="CX108" s="292"/>
      <c r="DA108" s="292"/>
      <c r="DI108" s="292"/>
      <c r="DK108" s="292"/>
      <c r="DM108" s="292"/>
      <c r="DQ108" s="292"/>
      <c r="DV108" s="292"/>
      <c r="DX108" s="292"/>
      <c r="EH108" s="292"/>
      <c r="EN108" s="292"/>
      <c r="EP108" s="292"/>
      <c r="EQ108" s="292"/>
      <c r="ER108" s="292"/>
      <c r="ES108" s="292"/>
      <c r="ET108" s="292"/>
      <c r="EU108" s="292"/>
      <c r="EV108" s="292"/>
      <c r="EW108" s="292"/>
      <c r="EX108" s="292"/>
      <c r="EY108" s="292"/>
      <c r="EZ108" s="292"/>
      <c r="FC108" s="292"/>
      <c r="FF108" s="292"/>
      <c r="FJ108" s="292"/>
      <c r="FL108" s="292"/>
      <c r="FM108" s="292"/>
      <c r="FN108" s="292"/>
      <c r="FQ108" s="292"/>
    </row>
    <row r="109" spans="1:173">
      <c r="A109" s="291">
        <v>45610</v>
      </c>
      <c r="B109" s="290">
        <v>4.359</v>
      </c>
      <c r="C109" s="290">
        <v>2.1890000000000001</v>
      </c>
      <c r="D109" s="290">
        <v>0.79500000000000004</v>
      </c>
      <c r="E109" s="290">
        <v>4.3959999999999999</v>
      </c>
      <c r="F109" s="290">
        <v>3.169</v>
      </c>
      <c r="G109" s="290">
        <v>4.5380000000000003</v>
      </c>
      <c r="H109" s="290">
        <v>2.7631000000000001</v>
      </c>
      <c r="I109" s="290">
        <v>2.1890000000000001</v>
      </c>
      <c r="J109" s="292"/>
      <c r="K109" s="291">
        <v>45610</v>
      </c>
      <c r="L109" s="290">
        <v>4.3179999999999996</v>
      </c>
      <c r="M109" s="290">
        <v>2.4540000000000002</v>
      </c>
      <c r="N109" s="290">
        <v>0.41799999999999998</v>
      </c>
      <c r="O109" s="290">
        <v>4.6260000000000003</v>
      </c>
      <c r="P109" s="290">
        <v>3.31</v>
      </c>
      <c r="Q109" s="290">
        <v>4.258</v>
      </c>
      <c r="R109" s="290">
        <v>2.4740000000000002</v>
      </c>
      <c r="S109" s="290">
        <v>2.4540000000000002</v>
      </c>
      <c r="T109" s="292"/>
      <c r="U109" s="291">
        <v>45610</v>
      </c>
      <c r="V109" s="290">
        <v>8.9999999999999858E-2</v>
      </c>
      <c r="W109" s="290">
        <v>0.24299999999999991</v>
      </c>
      <c r="X109" s="290">
        <v>0.52299999999999991</v>
      </c>
      <c r="Y109" s="290">
        <v>6.4000000000000057E-2</v>
      </c>
      <c r="Z109" s="290">
        <v>9.2000000000000082E-2</v>
      </c>
      <c r="AA109" s="290">
        <v>0.50800000000000001</v>
      </c>
      <c r="AB109" s="290">
        <v>0.76000000000000023</v>
      </c>
      <c r="AC109" s="290">
        <v>0.24299999999999991</v>
      </c>
      <c r="BO109" s="292"/>
      <c r="BX109" s="292"/>
      <c r="CU109" s="292"/>
      <c r="CW109" s="292"/>
      <c r="CX109" s="292"/>
      <c r="DA109" s="292"/>
      <c r="DI109" s="292"/>
      <c r="DK109" s="292"/>
      <c r="DM109" s="292"/>
      <c r="DQ109" s="292"/>
      <c r="DV109" s="292"/>
      <c r="DX109" s="292"/>
      <c r="EH109" s="292"/>
      <c r="EN109" s="292"/>
      <c r="EP109" s="292"/>
      <c r="EQ109" s="292"/>
      <c r="ER109" s="292"/>
      <c r="ES109" s="292"/>
      <c r="ET109" s="292"/>
      <c r="EU109" s="292"/>
      <c r="EV109" s="292"/>
      <c r="EW109" s="292"/>
      <c r="EX109" s="292"/>
      <c r="EY109" s="292"/>
      <c r="EZ109" s="292"/>
      <c r="FC109" s="292"/>
      <c r="FF109" s="292"/>
      <c r="FJ109" s="292"/>
      <c r="FL109" s="292"/>
      <c r="FM109" s="292"/>
      <c r="FN109" s="292"/>
      <c r="FQ109" s="292"/>
    </row>
    <row r="110" spans="1:173">
      <c r="A110" s="291">
        <v>45609</v>
      </c>
      <c r="B110" s="290">
        <v>4.3780000000000001</v>
      </c>
      <c r="C110" s="290">
        <v>2.2400000000000002</v>
      </c>
      <c r="D110" s="290">
        <v>0.78100000000000003</v>
      </c>
      <c r="E110" s="290">
        <v>4.444</v>
      </c>
      <c r="F110" s="290">
        <v>3.19</v>
      </c>
      <c r="G110" s="290">
        <v>4.5129999999999999</v>
      </c>
      <c r="H110" s="290">
        <v>2.8197999999999999</v>
      </c>
      <c r="I110" s="290">
        <v>2.2400000000000002</v>
      </c>
      <c r="J110" s="292"/>
      <c r="K110" s="291">
        <v>45609</v>
      </c>
      <c r="L110" s="290">
        <v>4.3070000000000004</v>
      </c>
      <c r="M110" s="290">
        <v>2.46</v>
      </c>
      <c r="N110" s="290">
        <v>0.40500000000000003</v>
      </c>
      <c r="O110" s="290">
        <v>4.6840000000000002</v>
      </c>
      <c r="P110" s="290">
        <v>3.3050000000000002</v>
      </c>
      <c r="Q110" s="290">
        <v>4.2629999999999999</v>
      </c>
      <c r="R110" s="290">
        <v>2.5230000000000001</v>
      </c>
      <c r="S110" s="290">
        <v>2.46</v>
      </c>
      <c r="T110" s="292"/>
      <c r="U110" s="291">
        <v>45609</v>
      </c>
      <c r="V110" s="290">
        <v>0.1639999999999997</v>
      </c>
      <c r="W110" s="290">
        <v>0.23600000000000021</v>
      </c>
      <c r="X110" s="290">
        <v>0.52099999999999991</v>
      </c>
      <c r="Y110" s="290">
        <v>3.7200000000000337E-2</v>
      </c>
      <c r="Z110" s="290">
        <v>0.13900000000000021</v>
      </c>
      <c r="AA110" s="290">
        <v>0.46600000000000019</v>
      </c>
      <c r="AB110" s="290">
        <v>0.76500000000000012</v>
      </c>
      <c r="AC110" s="290">
        <v>0.23600000000000021</v>
      </c>
      <c r="BO110" s="292"/>
      <c r="BX110" s="292"/>
      <c r="CU110" s="292"/>
      <c r="CW110" s="292"/>
      <c r="CX110" s="292"/>
      <c r="DA110" s="292"/>
      <c r="DI110" s="292"/>
      <c r="DK110" s="292"/>
      <c r="DM110" s="292"/>
      <c r="DQ110" s="292"/>
      <c r="DV110" s="292"/>
      <c r="DX110" s="292"/>
      <c r="EH110" s="292"/>
      <c r="EN110" s="292"/>
      <c r="EP110" s="292"/>
      <c r="EQ110" s="292"/>
      <c r="ER110" s="292"/>
      <c r="ES110" s="292"/>
      <c r="ET110" s="292"/>
      <c r="EU110" s="292"/>
      <c r="EV110" s="292"/>
      <c r="EW110" s="292"/>
      <c r="EX110" s="292"/>
      <c r="EY110" s="292"/>
      <c r="EZ110" s="292"/>
      <c r="FC110" s="292"/>
      <c r="FF110" s="292"/>
      <c r="FJ110" s="292"/>
      <c r="FL110" s="292"/>
      <c r="FM110" s="292"/>
      <c r="FN110" s="292"/>
      <c r="FQ110" s="292"/>
    </row>
    <row r="111" spans="1:173">
      <c r="A111" s="291">
        <v>45608</v>
      </c>
      <c r="B111" s="290">
        <v>4.3810000000000002</v>
      </c>
      <c r="C111" s="290">
        <v>2.2010000000000001</v>
      </c>
      <c r="D111" s="290">
        <v>0.73699999999999999</v>
      </c>
      <c r="E111" s="290">
        <v>4.4249999999999998</v>
      </c>
      <c r="F111" s="290">
        <v>3.1549999999999998</v>
      </c>
      <c r="G111" s="290">
        <v>4.4080000000000004</v>
      </c>
      <c r="H111" s="290">
        <v>2.8077000000000001</v>
      </c>
      <c r="I111" s="290">
        <v>2.2010000000000001</v>
      </c>
      <c r="J111" s="292"/>
      <c r="K111" s="291">
        <v>45608</v>
      </c>
      <c r="L111" s="290">
        <v>4.38</v>
      </c>
      <c r="M111" s="290">
        <v>2.4990000000000001</v>
      </c>
      <c r="N111" s="290">
        <v>0.38200000000000001</v>
      </c>
      <c r="O111" s="290">
        <v>4.7050000000000001</v>
      </c>
      <c r="P111" s="290">
        <v>3.31</v>
      </c>
      <c r="Q111" s="290">
        <v>4.2119999999999997</v>
      </c>
      <c r="R111" s="290">
        <v>2.528</v>
      </c>
      <c r="S111" s="290">
        <v>2.4990000000000001</v>
      </c>
      <c r="T111" s="292"/>
      <c r="U111" s="291">
        <v>45608</v>
      </c>
      <c r="V111" s="290">
        <v>8.7000000000000632E-2</v>
      </c>
      <c r="W111" s="290">
        <v>0.23899999999999991</v>
      </c>
      <c r="X111" s="290">
        <v>0.50499999999999989</v>
      </c>
      <c r="Y111" s="290">
        <v>4.7000000000005926E-3</v>
      </c>
      <c r="Z111" s="290">
        <v>0.1019999999999999</v>
      </c>
      <c r="AA111" s="290">
        <v>0.46</v>
      </c>
      <c r="AB111" s="290">
        <v>0.77900000000000036</v>
      </c>
      <c r="AC111" s="290">
        <v>0.23899999999999991</v>
      </c>
      <c r="BO111" s="292"/>
      <c r="BX111" s="292"/>
      <c r="CU111" s="292"/>
      <c r="CW111" s="292"/>
      <c r="CX111" s="292"/>
      <c r="DA111" s="292"/>
      <c r="DI111" s="292"/>
      <c r="DK111" s="292"/>
      <c r="DM111" s="292"/>
      <c r="DQ111" s="292"/>
      <c r="DV111" s="292"/>
      <c r="DX111" s="292"/>
      <c r="EH111" s="292"/>
      <c r="EN111" s="292"/>
      <c r="EP111" s="292"/>
      <c r="EQ111" s="292"/>
      <c r="ER111" s="292"/>
      <c r="ES111" s="292"/>
      <c r="ET111" s="292"/>
      <c r="EU111" s="292"/>
      <c r="EV111" s="292"/>
      <c r="EW111" s="292"/>
      <c r="EX111" s="292"/>
      <c r="EY111" s="292"/>
      <c r="EZ111" s="292"/>
      <c r="FC111" s="292"/>
      <c r="FF111" s="292"/>
      <c r="FJ111" s="292"/>
      <c r="FL111" s="292"/>
      <c r="FM111" s="292"/>
      <c r="FN111" s="292"/>
      <c r="FQ111" s="292"/>
    </row>
    <row r="112" spans="1:173">
      <c r="A112" s="291">
        <v>45607</v>
      </c>
      <c r="B112" s="290">
        <v>4.25</v>
      </c>
      <c r="C112" s="290">
        <v>2.1789999999999998</v>
      </c>
      <c r="D112" s="290">
        <v>0.72499999999999998</v>
      </c>
      <c r="E112" s="290">
        <v>4.335</v>
      </c>
      <c r="F112" s="290">
        <v>3.06</v>
      </c>
      <c r="G112" s="290">
        <v>4.4290000000000003</v>
      </c>
      <c r="H112" s="290">
        <v>2.7587999999999999</v>
      </c>
      <c r="I112" s="290">
        <v>2.1789999999999998</v>
      </c>
      <c r="J112" s="292"/>
      <c r="K112" s="291">
        <v>45607</v>
      </c>
      <c r="L112" s="290">
        <v>4.319</v>
      </c>
      <c r="M112" s="290">
        <v>2.5110000000000001</v>
      </c>
      <c r="N112" s="290">
        <v>0.374</v>
      </c>
      <c r="O112" s="290">
        <v>4.649</v>
      </c>
      <c r="P112" s="290">
        <v>3.26</v>
      </c>
      <c r="Q112" s="290">
        <v>4.2130000000000001</v>
      </c>
      <c r="R112" s="290">
        <v>2.56</v>
      </c>
      <c r="S112" s="290">
        <v>2.5110000000000001</v>
      </c>
      <c r="T112" s="292"/>
      <c r="U112" s="291">
        <v>45607</v>
      </c>
      <c r="V112" s="290">
        <v>4.9999999999999822E-2</v>
      </c>
      <c r="W112" s="290">
        <v>0.19300000000000009</v>
      </c>
      <c r="X112" s="290">
        <v>0.499</v>
      </c>
      <c r="Y112" s="290">
        <v>1.480000000000015E-2</v>
      </c>
      <c r="Z112" s="290">
        <v>0.1030000000000002</v>
      </c>
      <c r="AA112" s="290">
        <v>0.48399999999999999</v>
      </c>
      <c r="AB112" s="290">
        <v>0.72599999999999998</v>
      </c>
      <c r="AC112" s="290">
        <v>0.19300000000000009</v>
      </c>
      <c r="BO112" s="292"/>
      <c r="BX112" s="292"/>
      <c r="CU112" s="292"/>
      <c r="CW112" s="292"/>
      <c r="CX112" s="292"/>
      <c r="DA112" s="292"/>
      <c r="DI112" s="292"/>
      <c r="DK112" s="292"/>
      <c r="DM112" s="292"/>
      <c r="DQ112" s="292"/>
      <c r="DV112" s="292"/>
      <c r="DX112" s="292"/>
      <c r="EH112" s="292"/>
      <c r="EN112" s="292"/>
      <c r="EP112" s="292"/>
      <c r="EQ112" s="292"/>
      <c r="ER112" s="292"/>
      <c r="ES112" s="292"/>
      <c r="ET112" s="292"/>
      <c r="EU112" s="292"/>
      <c r="EV112" s="292"/>
      <c r="EW112" s="292"/>
      <c r="EX112" s="292"/>
      <c r="EY112" s="292"/>
      <c r="EZ112" s="292"/>
      <c r="FC112" s="292"/>
      <c r="FF112" s="292"/>
      <c r="FJ112" s="292"/>
      <c r="FL112" s="292"/>
      <c r="FM112" s="292"/>
      <c r="FN112" s="292"/>
      <c r="FQ112" s="292"/>
    </row>
    <row r="113" spans="1:173">
      <c r="A113" s="291">
        <v>45604</v>
      </c>
      <c r="B113" s="290">
        <v>4.25</v>
      </c>
      <c r="C113" s="290">
        <v>2.226</v>
      </c>
      <c r="D113" s="290">
        <v>0.73399999999999999</v>
      </c>
      <c r="E113" s="290">
        <v>4.3390000000000004</v>
      </c>
      <c r="F113" s="290">
        <v>3.06</v>
      </c>
      <c r="G113" s="290">
        <v>4.3949999999999996</v>
      </c>
      <c r="H113" s="290">
        <v>2.8086000000000002</v>
      </c>
      <c r="I113" s="290">
        <v>2.226</v>
      </c>
      <c r="J113" s="292"/>
      <c r="K113" s="291">
        <v>45604</v>
      </c>
      <c r="L113" s="290">
        <v>4.319</v>
      </c>
      <c r="M113" s="290">
        <v>2.4980000000000002</v>
      </c>
      <c r="N113" s="290">
        <v>0.379</v>
      </c>
      <c r="O113" s="290">
        <v>4.6550000000000002</v>
      </c>
      <c r="P113" s="290">
        <v>3.26</v>
      </c>
      <c r="Q113" s="290">
        <v>4.1859999999999999</v>
      </c>
      <c r="R113" s="290">
        <v>2.5880000000000001</v>
      </c>
      <c r="S113" s="290">
        <v>2.4980000000000002</v>
      </c>
      <c r="T113" s="292"/>
      <c r="U113" s="291">
        <v>45604</v>
      </c>
      <c r="V113" s="290">
        <v>4.9999999999999822E-2</v>
      </c>
      <c r="W113" s="290">
        <v>0.18500000000000011</v>
      </c>
      <c r="X113" s="290">
        <v>0.499</v>
      </c>
      <c r="Y113" s="290">
        <v>1.2599999999999939E-2</v>
      </c>
      <c r="Z113" s="290">
        <v>0.1030000000000002</v>
      </c>
      <c r="AA113" s="290">
        <v>0.50300000000000011</v>
      </c>
      <c r="AB113" s="290">
        <v>0.71300000000000008</v>
      </c>
      <c r="AC113" s="290">
        <v>0.18500000000000011</v>
      </c>
      <c r="BO113" s="292"/>
      <c r="BX113" s="292"/>
      <c r="CU113" s="292"/>
      <c r="CW113" s="292"/>
      <c r="CX113" s="292"/>
      <c r="DA113" s="292"/>
      <c r="DI113" s="292"/>
      <c r="DK113" s="292"/>
      <c r="DM113" s="292"/>
      <c r="DQ113" s="292"/>
      <c r="DV113" s="292"/>
      <c r="DX113" s="292"/>
      <c r="EH113" s="292"/>
      <c r="EN113" s="292"/>
      <c r="EP113" s="292"/>
      <c r="EQ113" s="292"/>
      <c r="ER113" s="292"/>
      <c r="ES113" s="292"/>
      <c r="ET113" s="292"/>
      <c r="EU113" s="292"/>
      <c r="EV113" s="292"/>
      <c r="EW113" s="292"/>
      <c r="EX113" s="292"/>
      <c r="EY113" s="292"/>
      <c r="EZ113" s="292"/>
      <c r="FC113" s="292"/>
      <c r="FF113" s="292"/>
      <c r="FJ113" s="292"/>
      <c r="FL113" s="292"/>
      <c r="FM113" s="292"/>
      <c r="FN113" s="292"/>
      <c r="FQ113" s="292"/>
    </row>
    <row r="114" spans="1:173">
      <c r="A114" s="291">
        <v>45603</v>
      </c>
      <c r="B114" s="290">
        <v>4.266</v>
      </c>
      <c r="C114" s="290">
        <v>2.286</v>
      </c>
      <c r="D114" s="290">
        <v>0.74</v>
      </c>
      <c r="E114" s="290">
        <v>4.4059999999999997</v>
      </c>
      <c r="F114" s="290">
        <v>3.0840000000000001</v>
      </c>
      <c r="G114" s="290">
        <v>4.4729999999999999</v>
      </c>
      <c r="H114" s="290">
        <v>2.8725000000000001</v>
      </c>
      <c r="I114" s="290">
        <v>2.286</v>
      </c>
      <c r="J114" s="292"/>
      <c r="K114" s="291">
        <v>45603</v>
      </c>
      <c r="L114" s="290">
        <v>4.2960000000000003</v>
      </c>
      <c r="M114" s="290">
        <v>2.5070000000000001</v>
      </c>
      <c r="N114" s="290">
        <v>0.374</v>
      </c>
      <c r="O114" s="290">
        <v>4.6520000000000001</v>
      </c>
      <c r="P114" s="290">
        <v>3.26</v>
      </c>
      <c r="Q114" s="290">
        <v>4.2149999999999999</v>
      </c>
      <c r="R114" s="290">
        <v>2.597</v>
      </c>
      <c r="S114" s="290">
        <v>2.5070000000000001</v>
      </c>
      <c r="T114" s="292"/>
      <c r="U114" s="291">
        <v>45603</v>
      </c>
      <c r="V114" s="290">
        <v>0.12800000000000011</v>
      </c>
      <c r="W114" s="290">
        <v>0.2349999999999999</v>
      </c>
      <c r="X114" s="290">
        <v>0.504</v>
      </c>
      <c r="Y114" s="290">
        <v>5.4299999999999571E-2</v>
      </c>
      <c r="Z114" s="290">
        <v>0.14899999999999999</v>
      </c>
      <c r="AA114" s="290">
        <v>0.51499999999999968</v>
      </c>
      <c r="AB114" s="290">
        <v>0.77099999999999991</v>
      </c>
      <c r="AC114" s="290">
        <v>0.2349999999999999</v>
      </c>
      <c r="BO114" s="292"/>
      <c r="BX114" s="292"/>
      <c r="CU114" s="292"/>
      <c r="CW114" s="292"/>
      <c r="CX114" s="292"/>
      <c r="DA114" s="292"/>
      <c r="DI114" s="292"/>
      <c r="DK114" s="292"/>
      <c r="DM114" s="292"/>
      <c r="DQ114" s="292"/>
      <c r="DV114" s="292"/>
      <c r="DX114" s="292"/>
      <c r="EH114" s="292"/>
      <c r="EN114" s="292"/>
      <c r="EP114" s="292"/>
      <c r="EQ114" s="292"/>
      <c r="ER114" s="292"/>
      <c r="ES114" s="292"/>
      <c r="ET114" s="292"/>
      <c r="EU114" s="292"/>
      <c r="EV114" s="292"/>
      <c r="EW114" s="292"/>
      <c r="EX114" s="292"/>
      <c r="EY114" s="292"/>
      <c r="EZ114" s="292"/>
      <c r="FC114" s="292"/>
      <c r="FF114" s="292"/>
      <c r="FJ114" s="292"/>
      <c r="FL114" s="292"/>
      <c r="FM114" s="292"/>
      <c r="FN114" s="292"/>
      <c r="FQ114" s="292"/>
    </row>
    <row r="115" spans="1:173">
      <c r="A115" s="291">
        <v>45602</v>
      </c>
      <c r="B115" s="290">
        <v>4.3620000000000001</v>
      </c>
      <c r="C115" s="290">
        <v>2.2320000000000002</v>
      </c>
      <c r="D115" s="290">
        <v>0.71599999999999997</v>
      </c>
      <c r="E115" s="290">
        <v>4.4710000000000001</v>
      </c>
      <c r="F115" s="290">
        <v>3.1760000000000002</v>
      </c>
      <c r="G115" s="290">
        <v>4.4509999999999996</v>
      </c>
      <c r="H115" s="290">
        <v>2.8454999999999999</v>
      </c>
      <c r="I115" s="290">
        <v>2.2320000000000002</v>
      </c>
      <c r="J115" s="292"/>
      <c r="K115" s="291">
        <v>45602</v>
      </c>
      <c r="L115" s="290">
        <v>4.3179999999999996</v>
      </c>
      <c r="M115" s="290">
        <v>2.4790000000000001</v>
      </c>
      <c r="N115" s="290">
        <v>0.35399999999999998</v>
      </c>
      <c r="O115" s="290">
        <v>4.6639999999999997</v>
      </c>
      <c r="P115" s="290">
        <v>3.29</v>
      </c>
      <c r="Q115" s="290">
        <v>4.2039999999999997</v>
      </c>
      <c r="R115" s="290">
        <v>2.5870000000000002</v>
      </c>
      <c r="S115" s="290">
        <v>2.4790000000000001</v>
      </c>
      <c r="T115" s="292"/>
      <c r="U115" s="291">
        <v>45602</v>
      </c>
      <c r="V115" s="290">
        <v>0.16899999999999959</v>
      </c>
      <c r="W115" s="290">
        <v>0.2309999999999999</v>
      </c>
      <c r="X115" s="290">
        <v>0.497</v>
      </c>
      <c r="Y115" s="290">
        <v>5.5800000000000523E-2</v>
      </c>
      <c r="Z115" s="290">
        <v>0.15000000000000041</v>
      </c>
      <c r="AA115" s="290">
        <v>0.50300000000000011</v>
      </c>
      <c r="AB115" s="290">
        <v>0.77600000000000025</v>
      </c>
      <c r="AC115" s="290">
        <v>0.2309999999999999</v>
      </c>
      <c r="BO115" s="292"/>
      <c r="BX115" s="292"/>
      <c r="CU115" s="292"/>
      <c r="CW115" s="292"/>
      <c r="CX115" s="292"/>
      <c r="DA115" s="292"/>
      <c r="DI115" s="292"/>
      <c r="DK115" s="292"/>
      <c r="DM115" s="292"/>
      <c r="DQ115" s="292"/>
      <c r="DV115" s="292"/>
      <c r="DX115" s="292"/>
      <c r="EH115" s="292"/>
      <c r="EN115" s="292"/>
      <c r="EP115" s="292"/>
      <c r="EQ115" s="292"/>
      <c r="ER115" s="292"/>
      <c r="ES115" s="292"/>
      <c r="ET115" s="292"/>
      <c r="EU115" s="292"/>
      <c r="EV115" s="292"/>
      <c r="EW115" s="292"/>
      <c r="EX115" s="292"/>
      <c r="EY115" s="292"/>
      <c r="EZ115" s="292"/>
      <c r="FC115" s="292"/>
      <c r="FF115" s="292"/>
      <c r="FJ115" s="292"/>
      <c r="FL115" s="292"/>
      <c r="FM115" s="292"/>
      <c r="FN115" s="292"/>
      <c r="FQ115" s="292"/>
    </row>
    <row r="116" spans="1:173">
      <c r="A116" s="291">
        <v>45601</v>
      </c>
      <c r="B116" s="290">
        <v>4.2290000000000001</v>
      </c>
      <c r="C116" s="290">
        <v>2.3119999999999998</v>
      </c>
      <c r="D116" s="290">
        <v>0.66600000000000004</v>
      </c>
      <c r="E116" s="290">
        <v>4.444</v>
      </c>
      <c r="F116" s="290">
        <v>3.125</v>
      </c>
      <c r="G116" s="290">
        <v>4.4059999999999997</v>
      </c>
      <c r="H116" s="290">
        <v>2.8666999999999998</v>
      </c>
      <c r="I116" s="290">
        <v>2.3119999999999998</v>
      </c>
      <c r="J116" s="292"/>
      <c r="K116" s="291">
        <v>45601</v>
      </c>
      <c r="L116" s="290">
        <v>4.2720000000000002</v>
      </c>
      <c r="M116" s="290">
        <v>2.5409999999999999</v>
      </c>
      <c r="N116" s="290">
        <v>0.33500000000000002</v>
      </c>
      <c r="O116" s="290">
        <v>4.68</v>
      </c>
      <c r="P116" s="290">
        <v>3.33</v>
      </c>
      <c r="Q116" s="290">
        <v>4.1989999999999998</v>
      </c>
      <c r="R116" s="290">
        <v>2.6739999999999999</v>
      </c>
      <c r="S116" s="290">
        <v>2.5409999999999999</v>
      </c>
      <c r="T116" s="292"/>
      <c r="U116" s="291">
        <v>45601</v>
      </c>
      <c r="V116" s="290">
        <v>9.2999999999999972E-2</v>
      </c>
      <c r="W116" s="290">
        <v>0.129</v>
      </c>
      <c r="X116" s="290">
        <v>0.48</v>
      </c>
      <c r="Y116" s="290">
        <v>2.2399999999999309E-2</v>
      </c>
      <c r="Z116" s="290">
        <v>0.1000000000000001</v>
      </c>
      <c r="AA116" s="290">
        <v>0.47900000000000009</v>
      </c>
      <c r="AB116" s="290">
        <v>0.65300000000000002</v>
      </c>
      <c r="AC116" s="290">
        <v>0.129</v>
      </c>
      <c r="BO116" s="292"/>
      <c r="BX116" s="292"/>
      <c r="CU116" s="292"/>
      <c r="CW116" s="292"/>
      <c r="CX116" s="292"/>
      <c r="DA116" s="292"/>
      <c r="DI116" s="292"/>
      <c r="DK116" s="292"/>
      <c r="DM116" s="292"/>
      <c r="DQ116" s="292"/>
      <c r="DV116" s="292"/>
      <c r="DX116" s="292"/>
      <c r="EH116" s="292"/>
      <c r="EN116" s="292"/>
      <c r="EP116" s="292"/>
      <c r="EQ116" s="292"/>
      <c r="ER116" s="292"/>
      <c r="ES116" s="292"/>
      <c r="ET116" s="292"/>
      <c r="EU116" s="292"/>
      <c r="EV116" s="292"/>
      <c r="EW116" s="292"/>
      <c r="EX116" s="292"/>
      <c r="EY116" s="292"/>
      <c r="EZ116" s="292"/>
      <c r="FC116" s="292"/>
      <c r="FF116" s="292"/>
      <c r="FJ116" s="292"/>
      <c r="FL116" s="292"/>
      <c r="FM116" s="292"/>
      <c r="FN116" s="292"/>
      <c r="FQ116" s="292"/>
    </row>
    <row r="117" spans="1:173">
      <c r="A117" s="291">
        <v>45600</v>
      </c>
      <c r="B117" s="290">
        <v>4.2380000000000004</v>
      </c>
      <c r="C117" s="290">
        <v>2.2719999999999998</v>
      </c>
      <c r="D117" s="290">
        <v>0.67400000000000004</v>
      </c>
      <c r="E117" s="290">
        <v>4.3499999999999996</v>
      </c>
      <c r="F117" s="290">
        <v>3.0840000000000001</v>
      </c>
      <c r="G117" s="290">
        <v>4.3849999999999998</v>
      </c>
      <c r="H117" s="290">
        <v>2.8437000000000001</v>
      </c>
      <c r="I117" s="290">
        <v>2.2719999999999998</v>
      </c>
      <c r="J117" s="292"/>
      <c r="K117" s="291">
        <v>45600</v>
      </c>
      <c r="L117" s="290">
        <v>4.2480000000000002</v>
      </c>
      <c r="M117" s="290">
        <v>2.4820000000000002</v>
      </c>
      <c r="N117" s="290">
        <v>0.34300000000000003</v>
      </c>
      <c r="O117" s="290">
        <v>4.6950000000000003</v>
      </c>
      <c r="P117" s="290">
        <v>3.2749999999999999</v>
      </c>
      <c r="Q117" s="290">
        <v>4.165</v>
      </c>
      <c r="R117" s="290">
        <v>2.6539999999999999</v>
      </c>
      <c r="S117" s="290">
        <v>2.4820000000000002</v>
      </c>
      <c r="T117" s="292"/>
      <c r="U117" s="291">
        <v>45600</v>
      </c>
      <c r="V117" s="290">
        <v>0.12399999999999969</v>
      </c>
      <c r="W117" s="290">
        <v>0.13300000000000001</v>
      </c>
      <c r="X117" s="290">
        <v>0.48599999999999988</v>
      </c>
      <c r="Y117" s="290">
        <v>2.8199999999999999E-2</v>
      </c>
      <c r="Z117" s="290">
        <v>0.14099999999999999</v>
      </c>
      <c r="AA117" s="290">
        <v>0.5</v>
      </c>
      <c r="AB117" s="290">
        <v>0.66699999999999982</v>
      </c>
      <c r="AC117" s="290">
        <v>0.13300000000000001</v>
      </c>
      <c r="BO117" s="292"/>
      <c r="BX117" s="292"/>
      <c r="CU117" s="292"/>
      <c r="CW117" s="292"/>
      <c r="CX117" s="292"/>
      <c r="DA117" s="292"/>
      <c r="DI117" s="292"/>
      <c r="DK117" s="292"/>
      <c r="DM117" s="292"/>
      <c r="DQ117" s="292"/>
      <c r="DV117" s="292"/>
      <c r="DX117" s="292"/>
      <c r="EH117" s="292"/>
      <c r="EN117" s="292"/>
      <c r="EP117" s="292"/>
      <c r="EQ117" s="292"/>
      <c r="ER117" s="292"/>
      <c r="ES117" s="292"/>
      <c r="ET117" s="292"/>
      <c r="EU117" s="292"/>
      <c r="EV117" s="292"/>
      <c r="EW117" s="292"/>
      <c r="EX117" s="292"/>
      <c r="EY117" s="292"/>
      <c r="EZ117" s="292"/>
      <c r="FC117" s="292"/>
      <c r="FF117" s="292"/>
      <c r="FJ117" s="292"/>
      <c r="FL117" s="292"/>
      <c r="FM117" s="292"/>
      <c r="FN117" s="292"/>
      <c r="FQ117" s="292"/>
    </row>
    <row r="118" spans="1:173">
      <c r="A118" s="291">
        <v>45597</v>
      </c>
      <c r="B118" s="290">
        <v>4.2910000000000004</v>
      </c>
      <c r="C118" s="290">
        <v>2.2810000000000001</v>
      </c>
      <c r="D118" s="290">
        <v>0.67400000000000004</v>
      </c>
      <c r="E118" s="290">
        <v>4.3550000000000004</v>
      </c>
      <c r="F118" s="290">
        <v>3.1179999999999999</v>
      </c>
      <c r="G118" s="290">
        <v>4.3899999999999997</v>
      </c>
      <c r="H118" s="290">
        <v>2.8540000000000001</v>
      </c>
      <c r="I118" s="290">
        <v>2.2810000000000001</v>
      </c>
      <c r="J118" s="292"/>
      <c r="K118" s="291">
        <v>45597</v>
      </c>
      <c r="L118" s="290">
        <v>4.2729999999999997</v>
      </c>
      <c r="M118" s="290">
        <v>2.444</v>
      </c>
      <c r="N118" s="290">
        <v>0.34300000000000003</v>
      </c>
      <c r="O118" s="290">
        <v>4.6609999999999996</v>
      </c>
      <c r="P118" s="290">
        <v>3.28</v>
      </c>
      <c r="Q118" s="290">
        <v>4.1900000000000004</v>
      </c>
      <c r="R118" s="290">
        <v>2.629</v>
      </c>
      <c r="S118" s="290">
        <v>2.444</v>
      </c>
      <c r="T118" s="292"/>
      <c r="U118" s="291">
        <v>45597</v>
      </c>
      <c r="V118" s="290">
        <v>0.17600000000000021</v>
      </c>
      <c r="W118" s="290">
        <v>0.15899999999999981</v>
      </c>
      <c r="X118" s="290">
        <v>0.48599999999999988</v>
      </c>
      <c r="Y118" s="290">
        <v>2.2300000000000431E-2</v>
      </c>
      <c r="Z118" s="290">
        <v>0.18199999999999991</v>
      </c>
      <c r="AA118" s="290">
        <v>0.47500000000000048</v>
      </c>
      <c r="AB118" s="290">
        <v>0.69799999999999995</v>
      </c>
      <c r="AC118" s="290">
        <v>0.15899999999999981</v>
      </c>
      <c r="BO118" s="292"/>
      <c r="BX118" s="292"/>
      <c r="CU118" s="292"/>
      <c r="CW118" s="292"/>
      <c r="CX118" s="292"/>
      <c r="DA118" s="292"/>
      <c r="DI118" s="292"/>
      <c r="DK118" s="292"/>
      <c r="DM118" s="292"/>
      <c r="DQ118" s="292"/>
      <c r="DV118" s="292"/>
      <c r="DX118" s="292"/>
      <c r="EH118" s="292"/>
      <c r="EN118" s="292"/>
      <c r="EP118" s="292"/>
      <c r="EQ118" s="292"/>
      <c r="ER118" s="292"/>
      <c r="ES118" s="292"/>
      <c r="ET118" s="292"/>
      <c r="EU118" s="292"/>
      <c r="EV118" s="292"/>
      <c r="EW118" s="292"/>
      <c r="EX118" s="292"/>
      <c r="EY118" s="292"/>
      <c r="EZ118" s="292"/>
      <c r="FC118" s="292"/>
      <c r="FF118" s="292"/>
      <c r="FJ118" s="292"/>
      <c r="FL118" s="292"/>
      <c r="FM118" s="292"/>
      <c r="FN118" s="292"/>
      <c r="FQ118" s="292"/>
    </row>
    <row r="119" spans="1:173">
      <c r="A119" s="291">
        <v>45596</v>
      </c>
      <c r="B119" s="290">
        <v>4.2210000000000001</v>
      </c>
      <c r="C119" s="290">
        <v>2.282</v>
      </c>
      <c r="D119" s="290">
        <v>0.67</v>
      </c>
      <c r="E119" s="290">
        <v>4.3529999999999998</v>
      </c>
      <c r="F119" s="290">
        <v>3.0640000000000001</v>
      </c>
      <c r="G119" s="290">
        <v>4.3479999999999999</v>
      </c>
      <c r="H119" s="290">
        <v>2.8490000000000002</v>
      </c>
      <c r="I119" s="290">
        <v>2.282</v>
      </c>
      <c r="J119" s="292"/>
      <c r="K119" s="291">
        <v>45596</v>
      </c>
      <c r="L119" s="290">
        <v>4.2720000000000002</v>
      </c>
      <c r="M119" s="290">
        <v>2.4750000000000001</v>
      </c>
      <c r="N119" s="290">
        <v>0.32</v>
      </c>
      <c r="O119" s="290">
        <v>4.6440000000000001</v>
      </c>
      <c r="P119" s="290">
        <v>3.25</v>
      </c>
      <c r="Q119" s="290">
        <v>4.1829999999999998</v>
      </c>
      <c r="R119" s="290">
        <v>2.6429999999999998</v>
      </c>
      <c r="S119" s="290">
        <v>2.4750000000000001</v>
      </c>
      <c r="T119" s="292"/>
      <c r="U119" s="291">
        <v>45596</v>
      </c>
      <c r="V119" s="290">
        <v>0.11300000000000041</v>
      </c>
      <c r="W119" s="290">
        <v>0.1120000000000001</v>
      </c>
      <c r="X119" s="290">
        <v>0.49899999999999989</v>
      </c>
      <c r="Y119" s="290">
        <v>1.720000000000077E-2</v>
      </c>
      <c r="Z119" s="290">
        <v>0.1480000000000001</v>
      </c>
      <c r="AA119" s="290">
        <v>0.45699999999999991</v>
      </c>
      <c r="AB119" s="290">
        <v>0.62700000000000022</v>
      </c>
      <c r="AC119" s="290">
        <v>0.1120000000000001</v>
      </c>
      <c r="BO119" s="292"/>
      <c r="BX119" s="292"/>
      <c r="CU119" s="292"/>
      <c r="CW119" s="292"/>
      <c r="CX119" s="292"/>
      <c r="DA119" s="292"/>
      <c r="DI119" s="292"/>
      <c r="DK119" s="292"/>
      <c r="DM119" s="292"/>
      <c r="DQ119" s="292"/>
      <c r="DV119" s="292"/>
      <c r="DX119" s="292"/>
      <c r="EH119" s="292"/>
      <c r="EN119" s="292"/>
      <c r="EP119" s="292"/>
      <c r="EQ119" s="292"/>
      <c r="ER119" s="292"/>
      <c r="ES119" s="292"/>
      <c r="ET119" s="292"/>
      <c r="EU119" s="292"/>
      <c r="EV119" s="292"/>
      <c r="EW119" s="292"/>
      <c r="EX119" s="292"/>
      <c r="EY119" s="292"/>
      <c r="EZ119" s="292"/>
      <c r="FC119" s="292"/>
      <c r="FF119" s="292"/>
      <c r="FJ119" s="292"/>
      <c r="FL119" s="292"/>
      <c r="FM119" s="292"/>
      <c r="FN119" s="292"/>
      <c r="FQ119" s="292"/>
    </row>
    <row r="120" spans="1:173">
      <c r="A120" s="291">
        <v>45595</v>
      </c>
      <c r="B120" s="290">
        <v>4.1870000000000003</v>
      </c>
      <c r="C120" s="290">
        <v>2.2610000000000001</v>
      </c>
      <c r="D120" s="290">
        <v>0.68200000000000005</v>
      </c>
      <c r="E120" s="290">
        <v>4.2569999999999997</v>
      </c>
      <c r="F120" s="290">
        <v>3.0960000000000001</v>
      </c>
      <c r="G120" s="290">
        <v>4.3029999999999999</v>
      </c>
      <c r="H120" s="290">
        <v>2.8180999999999998</v>
      </c>
      <c r="I120" s="290">
        <v>2.2610000000000001</v>
      </c>
      <c r="J120" s="292"/>
      <c r="K120" s="291">
        <v>45595</v>
      </c>
      <c r="L120" s="290">
        <v>4.2670000000000003</v>
      </c>
      <c r="M120" s="290">
        <v>2.4390000000000001</v>
      </c>
      <c r="N120" s="290">
        <v>0.32600000000000001</v>
      </c>
      <c r="O120" s="290">
        <v>4.5540000000000003</v>
      </c>
      <c r="P120" s="290">
        <v>3.25</v>
      </c>
      <c r="Q120" s="290">
        <v>4.149</v>
      </c>
      <c r="R120" s="290">
        <v>2.6219999999999999</v>
      </c>
      <c r="S120" s="290">
        <v>2.4390000000000001</v>
      </c>
      <c r="T120" s="292"/>
      <c r="U120" s="291">
        <v>45595</v>
      </c>
      <c r="V120" s="290">
        <v>0.11700000000000001</v>
      </c>
      <c r="W120" s="290">
        <v>0.13200000000000009</v>
      </c>
      <c r="X120" s="290">
        <v>0.51200000000000001</v>
      </c>
      <c r="Y120" s="290">
        <v>4.4399999999999551E-2</v>
      </c>
      <c r="Z120" s="290">
        <v>0.16300000000000031</v>
      </c>
      <c r="AA120" s="290">
        <v>0.46899999999999992</v>
      </c>
      <c r="AB120" s="290">
        <v>0.64800000000000013</v>
      </c>
      <c r="AC120" s="290">
        <v>0.13200000000000009</v>
      </c>
      <c r="BO120" s="292"/>
      <c r="BX120" s="292"/>
      <c r="CU120" s="292"/>
      <c r="CW120" s="292"/>
      <c r="CX120" s="292"/>
      <c r="DA120" s="292"/>
      <c r="DI120" s="292"/>
      <c r="DK120" s="292"/>
      <c r="DM120" s="292"/>
      <c r="DQ120" s="292"/>
      <c r="DV120" s="292"/>
      <c r="DX120" s="292"/>
      <c r="EH120" s="292"/>
      <c r="EN120" s="292"/>
      <c r="EP120" s="292"/>
      <c r="EQ120" s="292"/>
      <c r="ER120" s="292"/>
      <c r="ES120" s="292"/>
      <c r="ET120" s="292"/>
      <c r="EU120" s="292"/>
      <c r="EV120" s="292"/>
      <c r="EW120" s="292"/>
      <c r="EX120" s="292"/>
      <c r="EY120" s="292"/>
      <c r="EZ120" s="292"/>
      <c r="FC120" s="292"/>
      <c r="FF120" s="292"/>
      <c r="FJ120" s="292"/>
      <c r="FL120" s="292"/>
      <c r="FM120" s="292"/>
      <c r="FN120" s="292"/>
      <c r="FQ120" s="292"/>
    </row>
    <row r="121" spans="1:173">
      <c r="A121" s="291">
        <v>45594</v>
      </c>
      <c r="B121" s="290">
        <v>4.1849999999999996</v>
      </c>
      <c r="C121" s="290">
        <v>2.1880000000000002</v>
      </c>
      <c r="D121" s="290">
        <v>0.70399999999999996</v>
      </c>
      <c r="E121" s="290">
        <v>4.2229999999999999</v>
      </c>
      <c r="F121" s="290">
        <v>3.07</v>
      </c>
      <c r="G121" s="290">
        <v>4.2839999999999998</v>
      </c>
      <c r="H121" s="290">
        <v>2.7523</v>
      </c>
      <c r="I121" s="290">
        <v>2.1880000000000002</v>
      </c>
      <c r="J121" s="292"/>
      <c r="K121" s="291">
        <v>45594</v>
      </c>
      <c r="L121" s="290">
        <v>4.2779999999999996</v>
      </c>
      <c r="M121" s="290">
        <v>2.367</v>
      </c>
      <c r="N121" s="290">
        <v>0.32800000000000001</v>
      </c>
      <c r="O121" s="290">
        <v>4.4850000000000003</v>
      </c>
      <c r="P121" s="290">
        <v>3.26</v>
      </c>
      <c r="Q121" s="290">
        <v>4.1280000000000001</v>
      </c>
      <c r="R121" s="290">
        <v>2.5579999999999998</v>
      </c>
      <c r="S121" s="290">
        <v>2.367</v>
      </c>
      <c r="T121" s="292"/>
      <c r="U121" s="291">
        <v>45594</v>
      </c>
      <c r="V121" s="290">
        <v>0.157</v>
      </c>
      <c r="W121" s="290">
        <v>0.19800000000000001</v>
      </c>
      <c r="X121" s="290">
        <v>0.52099999999999991</v>
      </c>
      <c r="Y121" s="290">
        <v>6.0800000000000409E-2</v>
      </c>
      <c r="Z121" s="290">
        <v>0.17800000000000041</v>
      </c>
      <c r="AA121" s="290">
        <v>0.46899999999999992</v>
      </c>
      <c r="AB121" s="290">
        <v>0.71200000000000019</v>
      </c>
      <c r="AC121" s="290">
        <v>0.19800000000000001</v>
      </c>
      <c r="BO121" s="292"/>
      <c r="BX121" s="292"/>
      <c r="CU121" s="292"/>
      <c r="CW121" s="292"/>
      <c r="CX121" s="292"/>
      <c r="DA121" s="292"/>
      <c r="DI121" s="292"/>
      <c r="DK121" s="292"/>
      <c r="DM121" s="292"/>
      <c r="DQ121" s="292"/>
      <c r="DV121" s="292"/>
      <c r="DX121" s="292"/>
      <c r="EH121" s="292"/>
      <c r="EN121" s="292"/>
      <c r="EP121" s="292"/>
      <c r="EQ121" s="292"/>
      <c r="ER121" s="292"/>
      <c r="ES121" s="292"/>
      <c r="ET121" s="292"/>
      <c r="EU121" s="292"/>
      <c r="EV121" s="292"/>
      <c r="EW121" s="292"/>
      <c r="EX121" s="292"/>
      <c r="EY121" s="292"/>
      <c r="EZ121" s="292"/>
      <c r="FC121" s="292"/>
      <c r="FF121" s="292"/>
      <c r="FJ121" s="292"/>
      <c r="FL121" s="292"/>
      <c r="FM121" s="292"/>
      <c r="FN121" s="292"/>
      <c r="FQ121" s="292"/>
    </row>
    <row r="122" spans="1:173">
      <c r="A122" s="291">
        <v>45593</v>
      </c>
      <c r="B122" s="290">
        <v>4.1909999999999998</v>
      </c>
      <c r="C122" s="290">
        <v>2.1339999999999999</v>
      </c>
      <c r="D122" s="290">
        <v>0.70099999999999996</v>
      </c>
      <c r="E122" s="290">
        <v>4.1630000000000003</v>
      </c>
      <c r="F122" s="290">
        <v>2.9740000000000002</v>
      </c>
      <c r="G122" s="290">
        <v>4.2949999999999999</v>
      </c>
      <c r="H122" s="290">
        <v>2.6823000000000001</v>
      </c>
      <c r="I122" s="290">
        <v>2.1339999999999999</v>
      </c>
      <c r="J122" s="292"/>
      <c r="K122" s="291">
        <v>45593</v>
      </c>
      <c r="L122" s="290">
        <v>4.3029999999999999</v>
      </c>
      <c r="M122" s="290">
        <v>2.363</v>
      </c>
      <c r="N122" s="290">
        <v>0.33800000000000002</v>
      </c>
      <c r="O122" s="290">
        <v>4.4550000000000001</v>
      </c>
      <c r="P122" s="290">
        <v>3.26</v>
      </c>
      <c r="Q122" s="290">
        <v>4.1399999999999997</v>
      </c>
      <c r="R122" s="290">
        <v>2.5619999999999998</v>
      </c>
      <c r="S122" s="290">
        <v>2.363</v>
      </c>
      <c r="T122" s="292"/>
      <c r="U122" s="291">
        <v>45593</v>
      </c>
      <c r="V122" s="290">
        <v>0.14200000000000029</v>
      </c>
      <c r="W122" s="290">
        <v>0.18900000000000011</v>
      </c>
      <c r="X122" s="290">
        <v>0.51800000000000002</v>
      </c>
      <c r="Y122" s="290">
        <v>5.0300000000000011E-2</v>
      </c>
      <c r="Z122" s="290">
        <v>0.17099999999999979</v>
      </c>
      <c r="AA122" s="290">
        <v>0.47700000000000031</v>
      </c>
      <c r="AB122" s="290">
        <v>0.68800000000000017</v>
      </c>
      <c r="AC122" s="290">
        <v>0.18900000000000011</v>
      </c>
      <c r="BO122" s="292"/>
      <c r="BX122" s="292"/>
      <c r="CU122" s="292"/>
      <c r="CW122" s="292"/>
      <c r="CX122" s="292"/>
      <c r="DA122" s="292"/>
      <c r="DI122" s="292"/>
      <c r="DK122" s="292"/>
      <c r="DM122" s="292"/>
      <c r="DQ122" s="292"/>
      <c r="DV122" s="292"/>
      <c r="DX122" s="292"/>
      <c r="EH122" s="292"/>
      <c r="EN122" s="292"/>
      <c r="EP122" s="292"/>
      <c r="EQ122" s="292"/>
      <c r="ER122" s="292"/>
      <c r="ES122" s="292"/>
      <c r="ET122" s="292"/>
      <c r="EU122" s="292"/>
      <c r="EV122" s="292"/>
      <c r="EW122" s="292"/>
      <c r="EX122" s="292"/>
      <c r="EY122" s="292"/>
      <c r="EZ122" s="292"/>
      <c r="FC122" s="292"/>
      <c r="FF122" s="292"/>
      <c r="FJ122" s="292"/>
      <c r="FL122" s="292"/>
      <c r="FM122" s="292"/>
      <c r="FN122" s="292"/>
      <c r="FQ122" s="292"/>
    </row>
    <row r="123" spans="1:173">
      <c r="A123" s="291">
        <v>45590</v>
      </c>
      <c r="B123" s="290">
        <v>4.141</v>
      </c>
      <c r="C123" s="290">
        <v>2.14</v>
      </c>
      <c r="D123" s="290">
        <v>0.67800000000000005</v>
      </c>
      <c r="E123" s="290">
        <v>4.1319999999999997</v>
      </c>
      <c r="F123" s="290">
        <v>2.9620000000000002</v>
      </c>
      <c r="G123" s="290">
        <v>4.24</v>
      </c>
      <c r="H123" s="290">
        <v>2.7096</v>
      </c>
      <c r="I123" s="290">
        <v>2.14</v>
      </c>
      <c r="J123" s="292"/>
      <c r="K123" s="291">
        <v>45590</v>
      </c>
      <c r="L123" s="290">
        <v>4.2949999999999999</v>
      </c>
      <c r="M123" s="290">
        <v>2.379</v>
      </c>
      <c r="N123" s="290">
        <v>0.33300000000000002</v>
      </c>
      <c r="O123" s="290">
        <v>4.4400000000000004</v>
      </c>
      <c r="P123" s="290">
        <v>3.26</v>
      </c>
      <c r="Q123" s="290">
        <v>4.1159999999999997</v>
      </c>
      <c r="R123" s="290">
        <v>2.5539999999999998</v>
      </c>
      <c r="S123" s="290">
        <v>2.379</v>
      </c>
      <c r="T123" s="292"/>
      <c r="U123" s="291">
        <v>45590</v>
      </c>
      <c r="V123" s="290">
        <v>0.13399999999999951</v>
      </c>
      <c r="W123" s="290">
        <v>0.17799999999999991</v>
      </c>
      <c r="X123" s="290">
        <v>0.502</v>
      </c>
      <c r="Y123" s="290">
        <v>7.1499999999999453E-2</v>
      </c>
      <c r="Z123" s="290">
        <v>0.1739999999999999</v>
      </c>
      <c r="AA123" s="290">
        <v>0.47500000000000009</v>
      </c>
      <c r="AB123" s="290">
        <v>0.69999999999999973</v>
      </c>
      <c r="AC123" s="290">
        <v>0.17799999999999991</v>
      </c>
      <c r="BO123" s="292"/>
      <c r="BX123" s="292"/>
      <c r="CU123" s="292"/>
      <c r="CW123" s="292"/>
      <c r="CX123" s="292"/>
      <c r="DA123" s="292"/>
      <c r="DI123" s="292"/>
      <c r="DK123" s="292"/>
      <c r="DM123" s="292"/>
      <c r="DQ123" s="292"/>
      <c r="DV123" s="292"/>
      <c r="DX123" s="292"/>
      <c r="EH123" s="292"/>
      <c r="EN123" s="292"/>
      <c r="EP123" s="292"/>
      <c r="EQ123" s="292"/>
      <c r="ER123" s="292"/>
      <c r="ES123" s="292"/>
      <c r="ET123" s="292"/>
      <c r="EU123" s="292"/>
      <c r="EV123" s="292"/>
      <c r="EW123" s="292"/>
      <c r="EX123" s="292"/>
      <c r="EY123" s="292"/>
      <c r="EZ123" s="292"/>
      <c r="FC123" s="292"/>
      <c r="FF123" s="292"/>
      <c r="FJ123" s="292"/>
      <c r="FL123" s="292"/>
      <c r="FM123" s="292"/>
      <c r="FN123" s="292"/>
      <c r="FQ123" s="292"/>
    </row>
    <row r="124" spans="1:173">
      <c r="A124" s="291">
        <v>45589</v>
      </c>
      <c r="B124" s="290">
        <v>4.109</v>
      </c>
      <c r="C124" s="290">
        <v>2.0950000000000002</v>
      </c>
      <c r="D124" s="290">
        <v>0.69199999999999995</v>
      </c>
      <c r="E124" s="290">
        <v>4.1269999999999998</v>
      </c>
      <c r="F124" s="290">
        <v>2.9409999999999998</v>
      </c>
      <c r="G124" s="290">
        <v>4.2670000000000003</v>
      </c>
      <c r="H124" s="290">
        <v>2.6556000000000002</v>
      </c>
      <c r="I124" s="290">
        <v>2.0950000000000002</v>
      </c>
      <c r="J124" s="292"/>
      <c r="K124" s="291">
        <v>45589</v>
      </c>
      <c r="L124" s="290">
        <v>4.2640000000000002</v>
      </c>
      <c r="M124" s="290">
        <v>2.3610000000000002</v>
      </c>
      <c r="N124" s="290">
        <v>0.33900000000000002</v>
      </c>
      <c r="O124" s="290">
        <v>4.4349999999999996</v>
      </c>
      <c r="P124" s="290">
        <v>3.27</v>
      </c>
      <c r="Q124" s="290">
        <v>4.13</v>
      </c>
      <c r="R124" s="290">
        <v>2.5270000000000001</v>
      </c>
      <c r="S124" s="290">
        <v>2.3610000000000002</v>
      </c>
      <c r="T124" s="292"/>
      <c r="U124" s="291">
        <v>45589</v>
      </c>
      <c r="V124" s="290">
        <v>0.1319999999999997</v>
      </c>
      <c r="W124" s="290">
        <v>0.19300000000000009</v>
      </c>
      <c r="X124" s="290">
        <v>0.5089999999999999</v>
      </c>
      <c r="Y124" s="290">
        <v>9.6300000000000274E-2</v>
      </c>
      <c r="Z124" s="290">
        <v>0.1639999999999997</v>
      </c>
      <c r="AA124" s="290">
        <v>0.48599999999999982</v>
      </c>
      <c r="AB124" s="290">
        <v>0.69100000000000028</v>
      </c>
      <c r="AC124" s="290">
        <v>0.19300000000000009</v>
      </c>
      <c r="BO124" s="292"/>
      <c r="BX124" s="292"/>
      <c r="CU124" s="292"/>
      <c r="CW124" s="292"/>
      <c r="CX124" s="292"/>
      <c r="DA124" s="292"/>
      <c r="DI124" s="292"/>
      <c r="DK124" s="292"/>
      <c r="DM124" s="292"/>
      <c r="DQ124" s="292"/>
      <c r="DV124" s="292"/>
      <c r="DX124" s="292"/>
      <c r="EH124" s="292"/>
      <c r="EN124" s="292"/>
      <c r="EP124" s="292"/>
      <c r="EQ124" s="292"/>
      <c r="ER124" s="292"/>
      <c r="ES124" s="292"/>
      <c r="ET124" s="292"/>
      <c r="EU124" s="292"/>
      <c r="EV124" s="292"/>
      <c r="EW124" s="292"/>
      <c r="EX124" s="292"/>
      <c r="EY124" s="292"/>
      <c r="EZ124" s="292"/>
      <c r="FC124" s="292"/>
      <c r="FF124" s="292"/>
      <c r="FJ124" s="292"/>
      <c r="FL124" s="292"/>
      <c r="FM124" s="292"/>
      <c r="FN124" s="292"/>
      <c r="FQ124" s="292"/>
    </row>
    <row r="125" spans="1:173">
      <c r="A125" s="291">
        <v>45588</v>
      </c>
      <c r="B125" s="290">
        <v>4.1449999999999996</v>
      </c>
      <c r="C125" s="290">
        <v>2.1509999999999998</v>
      </c>
      <c r="D125" s="290">
        <v>0.71599999999999997</v>
      </c>
      <c r="E125" s="290">
        <v>4.0819999999999999</v>
      </c>
      <c r="F125" s="290">
        <v>2.952</v>
      </c>
      <c r="G125" s="290">
        <v>4.2839999999999998</v>
      </c>
      <c r="H125" s="290">
        <v>2.7</v>
      </c>
      <c r="I125" s="290">
        <v>2.1509999999999998</v>
      </c>
      <c r="J125" s="292"/>
      <c r="K125" s="291">
        <v>45588</v>
      </c>
      <c r="L125" s="290">
        <v>4.2880000000000003</v>
      </c>
      <c r="M125" s="290">
        <v>2.4</v>
      </c>
      <c r="N125" s="290">
        <v>0.33400000000000002</v>
      </c>
      <c r="O125" s="290">
        <v>4.3769999999999998</v>
      </c>
      <c r="P125" s="290">
        <v>3.27</v>
      </c>
      <c r="Q125" s="290">
        <v>4.1379999999999999</v>
      </c>
      <c r="R125" s="290">
        <v>2.573</v>
      </c>
      <c r="S125" s="290">
        <v>2.4</v>
      </c>
      <c r="T125" s="292"/>
      <c r="U125" s="291">
        <v>45588</v>
      </c>
      <c r="V125" s="290">
        <v>0.16699999999999979</v>
      </c>
      <c r="W125" s="290">
        <v>0.20699999999999991</v>
      </c>
      <c r="X125" s="290">
        <v>0.52699999999999991</v>
      </c>
      <c r="Y125" s="290">
        <v>0.1093000000000002</v>
      </c>
      <c r="Z125" s="290">
        <v>0.20800000000000021</v>
      </c>
      <c r="AA125" s="290">
        <v>0.47199999999999998</v>
      </c>
      <c r="AB125" s="290">
        <v>0.71499999999999986</v>
      </c>
      <c r="AC125" s="290">
        <v>0.20699999999999991</v>
      </c>
      <c r="BO125" s="292"/>
      <c r="BX125" s="292"/>
      <c r="CU125" s="292"/>
      <c r="CW125" s="292"/>
      <c r="CX125" s="292"/>
      <c r="DA125" s="292"/>
      <c r="DI125" s="292"/>
      <c r="DK125" s="292"/>
      <c r="DM125" s="292"/>
      <c r="DQ125" s="292"/>
      <c r="DV125" s="292"/>
      <c r="DX125" s="292"/>
      <c r="EH125" s="292"/>
      <c r="EN125" s="292"/>
      <c r="EP125" s="292"/>
      <c r="EQ125" s="292"/>
      <c r="ER125" s="292"/>
      <c r="ES125" s="292"/>
      <c r="ET125" s="292"/>
      <c r="EU125" s="292"/>
      <c r="EV125" s="292"/>
      <c r="EW125" s="292"/>
      <c r="EX125" s="292"/>
      <c r="EY125" s="292"/>
      <c r="EZ125" s="292"/>
      <c r="FC125" s="292"/>
      <c r="FF125" s="292"/>
      <c r="FJ125" s="292"/>
      <c r="FL125" s="292"/>
      <c r="FM125" s="292"/>
      <c r="FN125" s="292"/>
      <c r="FQ125" s="292"/>
    </row>
    <row r="126" spans="1:173">
      <c r="A126" s="291">
        <v>45587</v>
      </c>
      <c r="B126" s="290">
        <v>4.101</v>
      </c>
      <c r="C126" s="290">
        <v>2.169</v>
      </c>
      <c r="D126" s="290">
        <v>0.72</v>
      </c>
      <c r="E126" s="290">
        <v>4.0469999999999997</v>
      </c>
      <c r="F126" s="290">
        <v>2.92</v>
      </c>
      <c r="G126" s="290">
        <v>4.2439999999999998</v>
      </c>
      <c r="H126" s="290">
        <v>2.7248999999999999</v>
      </c>
      <c r="I126" s="290">
        <v>2.169</v>
      </c>
      <c r="J126" s="292"/>
      <c r="K126" s="291">
        <v>45587</v>
      </c>
      <c r="L126" s="290">
        <v>4.2560000000000002</v>
      </c>
      <c r="M126" s="290">
        <v>2.4510000000000001</v>
      </c>
      <c r="N126" s="290">
        <v>0.33300000000000002</v>
      </c>
      <c r="O126" s="290">
        <v>4.4020000000000001</v>
      </c>
      <c r="P126" s="290">
        <v>3.3</v>
      </c>
      <c r="Q126" s="290">
        <v>4.1180000000000003</v>
      </c>
      <c r="R126" s="290">
        <v>2.6219999999999999</v>
      </c>
      <c r="S126" s="290">
        <v>2.4510000000000001</v>
      </c>
      <c r="T126" s="292"/>
      <c r="U126" s="291">
        <v>45587</v>
      </c>
      <c r="V126" s="290">
        <v>0.1759999999999993</v>
      </c>
      <c r="W126" s="290">
        <v>0.14899999999999999</v>
      </c>
      <c r="X126" s="290">
        <v>0.52400000000000002</v>
      </c>
      <c r="Y126" s="290">
        <v>9.7199999999999953E-2</v>
      </c>
      <c r="Z126" s="290">
        <v>0.2020000000000004</v>
      </c>
      <c r="AA126" s="290">
        <v>0.45500000000000013</v>
      </c>
      <c r="AB126" s="290">
        <v>0.66700000000000026</v>
      </c>
      <c r="AC126" s="290">
        <v>0.14899999999999999</v>
      </c>
      <c r="BO126" s="292"/>
      <c r="BX126" s="292"/>
      <c r="CU126" s="292"/>
      <c r="CW126" s="292"/>
      <c r="CX126" s="292"/>
      <c r="DA126" s="292"/>
      <c r="DI126" s="292"/>
      <c r="DK126" s="292"/>
      <c r="DM126" s="292"/>
      <c r="DQ126" s="292"/>
      <c r="DV126" s="292"/>
      <c r="DX126" s="292"/>
      <c r="EH126" s="292"/>
      <c r="EN126" s="292"/>
      <c r="EP126" s="292"/>
      <c r="EQ126" s="292"/>
      <c r="ER126" s="292"/>
      <c r="ES126" s="292"/>
      <c r="ET126" s="292"/>
      <c r="EU126" s="292"/>
      <c r="EV126" s="292"/>
      <c r="EW126" s="292"/>
      <c r="EX126" s="292"/>
      <c r="EY126" s="292"/>
      <c r="EZ126" s="292"/>
      <c r="FC126" s="292"/>
      <c r="FF126" s="292"/>
      <c r="FJ126" s="292"/>
      <c r="FL126" s="292"/>
      <c r="FM126" s="292"/>
      <c r="FN126" s="292"/>
      <c r="FQ126" s="292"/>
    </row>
    <row r="127" spans="1:173">
      <c r="A127" s="291">
        <v>45586</v>
      </c>
      <c r="B127" s="290">
        <v>4.0730000000000004</v>
      </c>
      <c r="C127" s="290">
        <v>2.1349999999999998</v>
      </c>
      <c r="D127" s="290">
        <v>0.68500000000000005</v>
      </c>
      <c r="E127" s="290">
        <v>4.016</v>
      </c>
      <c r="F127" s="290">
        <v>2.9239999999999999</v>
      </c>
      <c r="G127" s="290">
        <v>4.1130000000000004</v>
      </c>
      <c r="H127" s="290">
        <v>2.6850000000000001</v>
      </c>
      <c r="I127" s="290">
        <v>2.1349999999999998</v>
      </c>
      <c r="J127" s="292"/>
      <c r="K127" s="291">
        <v>45586</v>
      </c>
      <c r="L127" s="290">
        <v>4.2539999999999996</v>
      </c>
      <c r="M127" s="290">
        <v>2.452</v>
      </c>
      <c r="N127" s="290">
        <v>0.307</v>
      </c>
      <c r="O127" s="290">
        <v>4.3869999999999996</v>
      </c>
      <c r="P127" s="290">
        <v>3.3</v>
      </c>
      <c r="Q127" s="290">
        <v>4.0529999999999999</v>
      </c>
      <c r="R127" s="290">
        <v>2.62</v>
      </c>
      <c r="S127" s="290">
        <v>2.452</v>
      </c>
      <c r="T127" s="292"/>
      <c r="U127" s="291">
        <v>45586</v>
      </c>
      <c r="V127" s="290">
        <v>0.1639999999999997</v>
      </c>
      <c r="W127" s="290">
        <v>0.10400000000000011</v>
      </c>
      <c r="X127" s="290">
        <v>0.52299999999999991</v>
      </c>
      <c r="Y127" s="290">
        <v>9.2900000000000205E-2</v>
      </c>
      <c r="Z127" s="290">
        <v>0.19700000000000009</v>
      </c>
      <c r="AA127" s="290">
        <v>0.4099999999999997</v>
      </c>
      <c r="AB127" s="290">
        <v>0.64900000000000002</v>
      </c>
      <c r="AC127" s="290">
        <v>0.10400000000000011</v>
      </c>
      <c r="BO127" s="292"/>
      <c r="BX127" s="292"/>
      <c r="CU127" s="292"/>
      <c r="CW127" s="292"/>
      <c r="CX127" s="292"/>
      <c r="DA127" s="292"/>
      <c r="DI127" s="292"/>
      <c r="DK127" s="292"/>
      <c r="DM127" s="292"/>
      <c r="DQ127" s="292"/>
      <c r="DV127" s="292"/>
      <c r="DX127" s="292"/>
      <c r="EH127" s="292"/>
      <c r="EN127" s="292"/>
      <c r="EP127" s="292"/>
      <c r="EQ127" s="292"/>
      <c r="ER127" s="292"/>
      <c r="ES127" s="292"/>
      <c r="ET127" s="292"/>
      <c r="EU127" s="292"/>
      <c r="EV127" s="292"/>
      <c r="EW127" s="292"/>
      <c r="EX127" s="292"/>
      <c r="EY127" s="292"/>
      <c r="EZ127" s="292"/>
      <c r="FC127" s="292"/>
      <c r="FF127" s="292"/>
      <c r="FJ127" s="292"/>
      <c r="FL127" s="292"/>
      <c r="FM127" s="292"/>
      <c r="FN127" s="292"/>
      <c r="FQ127" s="292"/>
    </row>
    <row r="128" spans="1:173">
      <c r="A128" s="291">
        <v>45583</v>
      </c>
      <c r="B128" s="290">
        <v>3.97</v>
      </c>
      <c r="C128" s="290">
        <v>2.0459999999999998</v>
      </c>
      <c r="D128" s="290">
        <v>0.70499999999999996</v>
      </c>
      <c r="E128" s="290">
        <v>3.948</v>
      </c>
      <c r="F128" s="290">
        <v>2.827</v>
      </c>
      <c r="G128" s="290">
        <v>4.1529999999999996</v>
      </c>
      <c r="H128" s="290">
        <v>2.5787</v>
      </c>
      <c r="I128" s="290">
        <v>2.0459999999999998</v>
      </c>
      <c r="J128" s="292"/>
      <c r="K128" s="291">
        <v>45583</v>
      </c>
      <c r="L128" s="290">
        <v>4.2030000000000003</v>
      </c>
      <c r="M128" s="290">
        <v>2.3969999999999998</v>
      </c>
      <c r="N128" s="290">
        <v>0.312</v>
      </c>
      <c r="O128" s="290">
        <v>4.3470000000000004</v>
      </c>
      <c r="P128" s="290">
        <v>3.29</v>
      </c>
      <c r="Q128" s="290">
        <v>4.0730000000000004</v>
      </c>
      <c r="R128" s="290">
        <v>2.5590000000000002</v>
      </c>
      <c r="S128" s="290">
        <v>2.3969999999999998</v>
      </c>
      <c r="T128" s="292"/>
      <c r="U128" s="291">
        <v>45583</v>
      </c>
      <c r="V128" s="290">
        <v>0.13499999999999979</v>
      </c>
      <c r="W128" s="290">
        <v>7.7999999999999847E-2</v>
      </c>
      <c r="X128" s="290">
        <v>0.53600000000000003</v>
      </c>
      <c r="Y128" s="290">
        <v>6.2200000000000262E-2</v>
      </c>
      <c r="Z128" s="290">
        <v>0.16199999999999989</v>
      </c>
      <c r="AA128" s="290">
        <v>0.41199999999999992</v>
      </c>
      <c r="AB128" s="290">
        <v>0.6080000000000001</v>
      </c>
      <c r="AC128" s="290">
        <v>7.7999999999999847E-2</v>
      </c>
      <c r="BO128" s="292"/>
      <c r="BX128" s="292"/>
      <c r="CU128" s="292"/>
      <c r="CW128" s="292"/>
      <c r="CX128" s="292"/>
      <c r="DA128" s="292"/>
      <c r="DI128" s="292"/>
      <c r="DK128" s="292"/>
      <c r="DM128" s="292"/>
      <c r="DQ128" s="292"/>
      <c r="DV128" s="292"/>
      <c r="DX128" s="292"/>
      <c r="EH128" s="292"/>
      <c r="EN128" s="292"/>
      <c r="EP128" s="292"/>
      <c r="EQ128" s="292"/>
      <c r="ER128" s="292"/>
      <c r="ES128" s="292"/>
      <c r="ET128" s="292"/>
      <c r="EU128" s="292"/>
      <c r="EV128" s="292"/>
      <c r="EW128" s="292"/>
      <c r="EX128" s="292"/>
      <c r="EY128" s="292"/>
      <c r="EZ128" s="292"/>
      <c r="FC128" s="292"/>
      <c r="FF128" s="292"/>
      <c r="FJ128" s="292"/>
      <c r="FL128" s="292"/>
      <c r="FM128" s="292"/>
      <c r="FN128" s="292"/>
      <c r="FQ128" s="292"/>
    </row>
    <row r="129" spans="1:173">
      <c r="A129" s="291">
        <v>45582</v>
      </c>
      <c r="B129" s="290">
        <v>3.9950000000000001</v>
      </c>
      <c r="C129" s="290">
        <v>2.073</v>
      </c>
      <c r="D129" s="290">
        <v>0.69499999999999995</v>
      </c>
      <c r="E129" s="290">
        <v>3.9910000000000001</v>
      </c>
      <c r="F129" s="290">
        <v>2.863</v>
      </c>
      <c r="G129" s="290">
        <v>4.085</v>
      </c>
      <c r="H129" s="290">
        <v>2.6151</v>
      </c>
      <c r="I129" s="290">
        <v>2.073</v>
      </c>
      <c r="J129" s="292"/>
      <c r="K129" s="291">
        <v>45582</v>
      </c>
      <c r="L129" s="290">
        <v>4.226</v>
      </c>
      <c r="M129" s="290">
        <v>2.4420000000000002</v>
      </c>
      <c r="N129" s="290">
        <v>0.308</v>
      </c>
      <c r="O129" s="290">
        <v>4.3680000000000003</v>
      </c>
      <c r="P129" s="290">
        <v>3.31</v>
      </c>
      <c r="Q129" s="290">
        <v>4.032</v>
      </c>
      <c r="R129" s="290">
        <v>2.609</v>
      </c>
      <c r="S129" s="290">
        <v>2.4420000000000002</v>
      </c>
      <c r="T129" s="292"/>
      <c r="U129" s="291">
        <v>45582</v>
      </c>
      <c r="V129" s="290">
        <v>0.1189999999999998</v>
      </c>
      <c r="W129" s="290">
        <v>6.6000000000000281E-2</v>
      </c>
      <c r="X129" s="290">
        <v>0.53299999999999992</v>
      </c>
      <c r="Y129" s="290">
        <v>6.3600000000000101E-2</v>
      </c>
      <c r="Z129" s="290">
        <v>0.1440000000000001</v>
      </c>
      <c r="AA129" s="290">
        <v>0.38899999999999979</v>
      </c>
      <c r="AB129" s="290">
        <v>0.6080000000000001</v>
      </c>
      <c r="AC129" s="290">
        <v>6.6000000000000281E-2</v>
      </c>
      <c r="BO129" s="292"/>
      <c r="BX129" s="292"/>
      <c r="CU129" s="292"/>
      <c r="CW129" s="292"/>
      <c r="CX129" s="292"/>
      <c r="DA129" s="292"/>
      <c r="DI129" s="292"/>
      <c r="DK129" s="292"/>
      <c r="DM129" s="292"/>
      <c r="DQ129" s="292"/>
      <c r="DV129" s="292"/>
      <c r="DX129" s="292"/>
      <c r="EH129" s="292"/>
      <c r="EN129" s="292"/>
      <c r="EP129" s="292"/>
      <c r="EQ129" s="292"/>
      <c r="ER129" s="292"/>
      <c r="ES129" s="292"/>
      <c r="ET129" s="292"/>
      <c r="EU129" s="292"/>
      <c r="EV129" s="292"/>
      <c r="EW129" s="292"/>
      <c r="EX129" s="292"/>
      <c r="EY129" s="292"/>
      <c r="EZ129" s="292"/>
      <c r="FC129" s="292"/>
      <c r="FF129" s="292"/>
      <c r="FJ129" s="292"/>
      <c r="FL129" s="292"/>
      <c r="FM129" s="292"/>
      <c r="FN129" s="292"/>
      <c r="FQ129" s="292"/>
    </row>
    <row r="130" spans="1:173">
      <c r="A130" s="291">
        <v>45581</v>
      </c>
      <c r="B130" s="290">
        <v>3.92</v>
      </c>
      <c r="C130" s="290">
        <v>2.056</v>
      </c>
      <c r="D130" s="290">
        <v>0.68</v>
      </c>
      <c r="E130" s="290">
        <v>3.9630000000000001</v>
      </c>
      <c r="F130" s="290">
        <v>2.8170000000000002</v>
      </c>
      <c r="G130" s="290">
        <v>4.0449999999999999</v>
      </c>
      <c r="H130" s="290">
        <v>2.6070000000000002</v>
      </c>
      <c r="I130" s="290">
        <v>2.056</v>
      </c>
      <c r="J130" s="292"/>
      <c r="K130" s="291">
        <v>45581</v>
      </c>
      <c r="L130" s="290">
        <v>4.1779999999999999</v>
      </c>
      <c r="M130" s="290">
        <v>2.5099999999999998</v>
      </c>
      <c r="N130" s="290">
        <v>0.29899999999999999</v>
      </c>
      <c r="O130" s="290">
        <v>4.359</v>
      </c>
      <c r="P130" s="290">
        <v>3.32</v>
      </c>
      <c r="Q130" s="290">
        <v>3.984</v>
      </c>
      <c r="R130" s="290">
        <v>2.6640000000000001</v>
      </c>
      <c r="S130" s="290">
        <v>2.5099999999999998</v>
      </c>
      <c r="T130" s="292"/>
      <c r="U130" s="291">
        <v>45581</v>
      </c>
      <c r="V130" s="290">
        <v>7.4000000000000288E-2</v>
      </c>
      <c r="W130" s="290">
        <v>1.6999999999999901E-2</v>
      </c>
      <c r="X130" s="290">
        <v>0.53299999999999992</v>
      </c>
      <c r="Y130" s="290">
        <v>4.7600000000000087E-2</v>
      </c>
      <c r="Z130" s="290">
        <v>0.1150000000000002</v>
      </c>
      <c r="AA130" s="290">
        <v>0.40100000000000019</v>
      </c>
      <c r="AB130" s="290">
        <v>0.56600000000000028</v>
      </c>
      <c r="AC130" s="290">
        <v>1.6999999999999901E-2</v>
      </c>
      <c r="BO130" s="292"/>
      <c r="BX130" s="292"/>
      <c r="CU130" s="292"/>
      <c r="CW130" s="292"/>
      <c r="CX130" s="292"/>
      <c r="DA130" s="292"/>
      <c r="DI130" s="292"/>
      <c r="DK130" s="292"/>
      <c r="DM130" s="292"/>
      <c r="DQ130" s="292"/>
      <c r="DV130" s="292"/>
      <c r="DX130" s="292"/>
      <c r="EH130" s="292"/>
      <c r="EN130" s="292"/>
      <c r="EP130" s="292"/>
      <c r="EQ130" s="292"/>
      <c r="ER130" s="292"/>
      <c r="ES130" s="292"/>
      <c r="ET130" s="292"/>
      <c r="EU130" s="292"/>
      <c r="EV130" s="292"/>
      <c r="EW130" s="292"/>
      <c r="EX130" s="292"/>
      <c r="EY130" s="292"/>
      <c r="EZ130" s="292"/>
      <c r="FC130" s="292"/>
      <c r="FF130" s="292"/>
      <c r="FJ130" s="292"/>
      <c r="FL130" s="292"/>
      <c r="FM130" s="292"/>
      <c r="FN130" s="292"/>
      <c r="FQ130" s="292"/>
    </row>
    <row r="131" spans="1:173">
      <c r="A131" s="291">
        <v>45580</v>
      </c>
      <c r="B131" s="290">
        <v>3.9380000000000002</v>
      </c>
      <c r="C131" s="290">
        <v>2.1080000000000001</v>
      </c>
      <c r="D131" s="290">
        <v>0.7</v>
      </c>
      <c r="E131" s="290">
        <v>4.0739999999999998</v>
      </c>
      <c r="F131" s="290">
        <v>2.8530000000000002</v>
      </c>
      <c r="G131" s="290">
        <v>4.09</v>
      </c>
      <c r="H131" s="290">
        <v>2.6543999999999999</v>
      </c>
      <c r="I131" s="290">
        <v>2.1080000000000001</v>
      </c>
      <c r="J131" s="292"/>
      <c r="K131" s="291">
        <v>45580</v>
      </c>
      <c r="L131" s="290">
        <v>4.1890000000000001</v>
      </c>
      <c r="M131" s="290">
        <v>2.5609999999999999</v>
      </c>
      <c r="N131" s="290">
        <v>0.3</v>
      </c>
      <c r="O131" s="290">
        <v>4.4130000000000003</v>
      </c>
      <c r="P131" s="290">
        <v>3.32</v>
      </c>
      <c r="Q131" s="290">
        <v>4.0250000000000004</v>
      </c>
      <c r="R131" s="290">
        <v>2.7109999999999999</v>
      </c>
      <c r="S131" s="290">
        <v>2.5609999999999999</v>
      </c>
      <c r="T131" s="292"/>
      <c r="U131" s="291">
        <v>45580</v>
      </c>
      <c r="V131" s="290">
        <v>8.5999999999999854E-2</v>
      </c>
      <c r="W131" s="290">
        <v>1.2999999999999901E-2</v>
      </c>
      <c r="X131" s="290">
        <v>0.54600000000000004</v>
      </c>
      <c r="Y131" s="290">
        <v>3.420000000000023E-2</v>
      </c>
      <c r="Z131" s="290">
        <v>0.13200000000000009</v>
      </c>
      <c r="AA131" s="290">
        <v>0.40799999999999992</v>
      </c>
      <c r="AB131" s="290">
        <v>0.56099999999999994</v>
      </c>
      <c r="AC131" s="290">
        <v>1.2999999999999901E-2</v>
      </c>
      <c r="BO131" s="292"/>
      <c r="BX131" s="292"/>
      <c r="CU131" s="292"/>
      <c r="CW131" s="292"/>
      <c r="CX131" s="292"/>
      <c r="DA131" s="292"/>
      <c r="DI131" s="292"/>
      <c r="DK131" s="292"/>
      <c r="DM131" s="292"/>
      <c r="DQ131" s="292"/>
      <c r="DV131" s="292"/>
      <c r="DX131" s="292"/>
      <c r="EH131" s="292"/>
      <c r="EN131" s="292"/>
      <c r="EP131" s="292"/>
      <c r="EQ131" s="292"/>
      <c r="ER131" s="292"/>
      <c r="ES131" s="292"/>
      <c r="ET131" s="292"/>
      <c r="EU131" s="292"/>
      <c r="EV131" s="292"/>
      <c r="EW131" s="292"/>
      <c r="EX131" s="292"/>
      <c r="EY131" s="292"/>
      <c r="EZ131" s="292"/>
      <c r="FC131" s="292"/>
      <c r="FF131" s="292"/>
      <c r="FJ131" s="292"/>
      <c r="FL131" s="292"/>
      <c r="FM131" s="292"/>
      <c r="FN131" s="292"/>
      <c r="FQ131" s="292"/>
    </row>
    <row r="132" spans="1:173">
      <c r="A132" s="291">
        <v>45579</v>
      </c>
      <c r="B132" s="290">
        <v>3.9670000000000001</v>
      </c>
      <c r="C132" s="290">
        <v>2.1629999999999998</v>
      </c>
      <c r="D132" s="290">
        <v>0.67800000000000005</v>
      </c>
      <c r="E132" s="290">
        <v>4.1420000000000003</v>
      </c>
      <c r="F132" s="290">
        <v>2.9119999999999999</v>
      </c>
      <c r="G132" s="290">
        <v>4.1079999999999997</v>
      </c>
      <c r="H132" s="290">
        <v>2.7261000000000002</v>
      </c>
      <c r="I132" s="290">
        <v>2.1629999999999998</v>
      </c>
      <c r="J132" s="292"/>
      <c r="K132" s="291">
        <v>45579</v>
      </c>
      <c r="L132" s="290">
        <v>4.1840000000000002</v>
      </c>
      <c r="M132" s="290">
        <v>2.629</v>
      </c>
      <c r="N132" s="290">
        <v>0.28299999999999997</v>
      </c>
      <c r="O132" s="290">
        <v>4.4489999999999998</v>
      </c>
      <c r="P132" s="290">
        <v>3.49</v>
      </c>
      <c r="Q132" s="290">
        <v>4.05</v>
      </c>
      <c r="R132" s="290">
        <v>2.7509999999999999</v>
      </c>
      <c r="S132" s="290">
        <v>2.629</v>
      </c>
      <c r="T132" s="292"/>
      <c r="U132" s="291">
        <v>45579</v>
      </c>
      <c r="V132" s="290">
        <v>0.1440000000000001</v>
      </c>
      <c r="W132" s="290">
        <v>1.9000000000000131E-2</v>
      </c>
      <c r="X132" s="290">
        <v>0.53600000000000003</v>
      </c>
      <c r="Y132" s="290">
        <v>6.050000000000022E-2</v>
      </c>
      <c r="Z132" s="290">
        <v>7.4999999999999734E-2</v>
      </c>
      <c r="AA132" s="290">
        <v>0.41499999999999959</v>
      </c>
      <c r="AB132" s="290">
        <v>0.58799999999999963</v>
      </c>
      <c r="AC132" s="290">
        <v>1.9000000000000131E-2</v>
      </c>
      <c r="BO132" s="292"/>
      <c r="BX132" s="292"/>
      <c r="CU132" s="292"/>
      <c r="CW132" s="292"/>
      <c r="CX132" s="292"/>
      <c r="DA132" s="292"/>
      <c r="DI132" s="292"/>
      <c r="DK132" s="292"/>
      <c r="DM132" s="292"/>
      <c r="DQ132" s="292"/>
      <c r="DV132" s="292"/>
      <c r="DX132" s="292"/>
      <c r="EH132" s="292"/>
      <c r="EN132" s="292"/>
      <c r="EP132" s="292"/>
      <c r="EQ132" s="292"/>
      <c r="ER132" s="292"/>
      <c r="ES132" s="292"/>
      <c r="ET132" s="292"/>
      <c r="EU132" s="292"/>
      <c r="EV132" s="292"/>
      <c r="EW132" s="292"/>
      <c r="EX132" s="292"/>
      <c r="EY132" s="292"/>
      <c r="EZ132" s="292"/>
      <c r="FC132" s="292"/>
      <c r="FF132" s="292"/>
      <c r="FJ132" s="292"/>
      <c r="FL132" s="292"/>
      <c r="FM132" s="292"/>
      <c r="FN132" s="292"/>
      <c r="FQ132" s="292"/>
    </row>
    <row r="133" spans="1:173">
      <c r="A133" s="291">
        <v>45576</v>
      </c>
      <c r="B133" s="290">
        <v>3.9670000000000001</v>
      </c>
      <c r="C133" s="290">
        <v>2.1560000000000001</v>
      </c>
      <c r="D133" s="290">
        <v>0.67800000000000005</v>
      </c>
      <c r="E133" s="290">
        <v>4.1159999999999997</v>
      </c>
      <c r="F133" s="290">
        <v>2.9119999999999999</v>
      </c>
      <c r="G133" s="290">
        <v>4.0679999999999996</v>
      </c>
      <c r="H133" s="290">
        <v>2.7267000000000001</v>
      </c>
      <c r="I133" s="290">
        <v>2.1560000000000001</v>
      </c>
      <c r="J133" s="292"/>
      <c r="K133" s="291">
        <v>45576</v>
      </c>
      <c r="L133" s="290">
        <v>4.1840000000000002</v>
      </c>
      <c r="M133" s="290">
        <v>2.6469999999999998</v>
      </c>
      <c r="N133" s="290">
        <v>0.28299999999999997</v>
      </c>
      <c r="O133" s="290">
        <v>4.468</v>
      </c>
      <c r="P133" s="290">
        <v>3.49</v>
      </c>
      <c r="Q133" s="290">
        <v>4.0270000000000001</v>
      </c>
      <c r="R133" s="290">
        <v>2.7919999999999998</v>
      </c>
      <c r="S133" s="290">
        <v>2.6469999999999998</v>
      </c>
      <c r="T133" s="292"/>
      <c r="U133" s="291">
        <v>45576</v>
      </c>
      <c r="V133" s="290">
        <v>0.1440000000000001</v>
      </c>
      <c r="W133" s="290">
        <v>3.2999999999999918E-2</v>
      </c>
      <c r="X133" s="290">
        <v>0.53600000000000003</v>
      </c>
      <c r="Y133" s="290">
        <v>3.8400000000000212E-2</v>
      </c>
      <c r="Z133" s="290">
        <v>0.14599999999999991</v>
      </c>
      <c r="AA133" s="290">
        <v>0.39999999999999991</v>
      </c>
      <c r="AB133" s="290">
        <v>0.61299999999999999</v>
      </c>
      <c r="AC133" s="290">
        <v>3.2999999999999918E-2</v>
      </c>
      <c r="BO133" s="292"/>
      <c r="BX133" s="292"/>
      <c r="CU133" s="292"/>
      <c r="CW133" s="292"/>
      <c r="CX133" s="292"/>
      <c r="DA133" s="292"/>
      <c r="DI133" s="292"/>
      <c r="DK133" s="292"/>
      <c r="DM133" s="292"/>
      <c r="DQ133" s="292"/>
      <c r="DV133" s="292"/>
      <c r="DX133" s="292"/>
      <c r="EH133" s="292"/>
      <c r="EN133" s="292"/>
      <c r="EP133" s="292"/>
      <c r="EQ133" s="292"/>
      <c r="ER133" s="292"/>
      <c r="ES133" s="292"/>
      <c r="ET133" s="292"/>
      <c r="EU133" s="292"/>
      <c r="EV133" s="292"/>
      <c r="EW133" s="292"/>
      <c r="EX133" s="292"/>
      <c r="EY133" s="292"/>
      <c r="EZ133" s="292"/>
      <c r="FC133" s="292"/>
      <c r="FF133" s="292"/>
      <c r="FJ133" s="292"/>
      <c r="FL133" s="292"/>
      <c r="FM133" s="292"/>
      <c r="FN133" s="292"/>
      <c r="FQ133" s="292"/>
    </row>
    <row r="134" spans="1:173">
      <c r="A134" s="291">
        <v>45575</v>
      </c>
      <c r="B134" s="290">
        <v>3.9940000000000002</v>
      </c>
      <c r="C134" s="290">
        <v>2.133</v>
      </c>
      <c r="D134" s="290">
        <v>0.69099999999999995</v>
      </c>
      <c r="E134" s="290">
        <v>4.1189999999999998</v>
      </c>
      <c r="F134" s="290">
        <v>2.9359999999999999</v>
      </c>
      <c r="G134" s="290">
        <v>4.0730000000000004</v>
      </c>
      <c r="H134" s="290">
        <v>2.7088999999999999</v>
      </c>
      <c r="I134" s="290">
        <v>2.133</v>
      </c>
      <c r="J134" s="292"/>
      <c r="K134" s="291">
        <v>45575</v>
      </c>
      <c r="L134" s="290">
        <v>4.226</v>
      </c>
      <c r="M134" s="290">
        <v>2.637</v>
      </c>
      <c r="N134" s="290">
        <v>0.27700000000000002</v>
      </c>
      <c r="O134" s="290">
        <v>4.468</v>
      </c>
      <c r="P134" s="290">
        <v>3.5</v>
      </c>
      <c r="Q134" s="290">
        <v>4.0330000000000004</v>
      </c>
      <c r="R134" s="290">
        <v>2.778</v>
      </c>
      <c r="S134" s="290">
        <v>2.637</v>
      </c>
      <c r="T134" s="292"/>
      <c r="U134" s="291">
        <v>45575</v>
      </c>
      <c r="V134" s="290">
        <v>0.10399999999999961</v>
      </c>
      <c r="W134" s="290">
        <v>2.5999999999999801E-2</v>
      </c>
      <c r="X134" s="290">
        <v>0.54699999999999993</v>
      </c>
      <c r="Y134" s="290">
        <v>2.610000000000046E-2</v>
      </c>
      <c r="Z134" s="290">
        <v>4.3000000000000149E-2</v>
      </c>
      <c r="AA134" s="290">
        <v>0.38399999999999951</v>
      </c>
      <c r="AB134" s="290">
        <v>0.5990000000000002</v>
      </c>
      <c r="AC134" s="290">
        <v>2.5999999999999801E-2</v>
      </c>
      <c r="BO134" s="292"/>
      <c r="BX134" s="292"/>
      <c r="CU134" s="292"/>
      <c r="CW134" s="292"/>
      <c r="CX134" s="292"/>
      <c r="DA134" s="292"/>
      <c r="DI134" s="292"/>
      <c r="DK134" s="292"/>
      <c r="DM134" s="292"/>
      <c r="DQ134" s="292"/>
      <c r="DV134" s="292"/>
      <c r="DX134" s="292"/>
      <c r="EH134" s="292"/>
      <c r="EN134" s="292"/>
      <c r="EP134" s="292"/>
      <c r="EQ134" s="292"/>
      <c r="ER134" s="292"/>
      <c r="ES134" s="292"/>
      <c r="ET134" s="292"/>
      <c r="EU134" s="292"/>
      <c r="EV134" s="292"/>
      <c r="EW134" s="292"/>
      <c r="EX134" s="292"/>
      <c r="EY134" s="292"/>
      <c r="EZ134" s="292"/>
      <c r="FC134" s="292"/>
      <c r="FF134" s="292"/>
      <c r="FJ134" s="292"/>
      <c r="FL134" s="292"/>
      <c r="FM134" s="292"/>
      <c r="FN134" s="292"/>
      <c r="FQ134" s="292"/>
    </row>
    <row r="135" spans="1:173">
      <c r="A135" s="291">
        <v>45574</v>
      </c>
      <c r="B135" s="290">
        <v>3.976</v>
      </c>
      <c r="C135" s="290">
        <v>2.1469999999999998</v>
      </c>
      <c r="D135" s="290">
        <v>0.66400000000000003</v>
      </c>
      <c r="E135" s="290">
        <v>4.0910000000000002</v>
      </c>
      <c r="F135" s="290">
        <v>3.0030000000000001</v>
      </c>
      <c r="G135" s="290">
        <v>4.0179999999999998</v>
      </c>
      <c r="H135" s="290">
        <v>2.7210999999999999</v>
      </c>
      <c r="I135" s="290">
        <v>2.1469999999999998</v>
      </c>
      <c r="J135" s="292"/>
      <c r="K135" s="291">
        <v>45574</v>
      </c>
      <c r="L135" s="290">
        <v>4.2530000000000001</v>
      </c>
      <c r="M135" s="290">
        <v>2.6440000000000001</v>
      </c>
      <c r="N135" s="290">
        <v>0.26600000000000001</v>
      </c>
      <c r="O135" s="290">
        <v>4.484</v>
      </c>
      <c r="P135" s="290">
        <v>3.55</v>
      </c>
      <c r="Q135" s="290">
        <v>3.9790000000000001</v>
      </c>
      <c r="R135" s="290">
        <v>2.8069999999999999</v>
      </c>
      <c r="S135" s="290">
        <v>2.6440000000000001</v>
      </c>
      <c r="T135" s="292"/>
      <c r="U135" s="291">
        <v>45574</v>
      </c>
      <c r="V135" s="290">
        <v>4.9999999999999822E-2</v>
      </c>
      <c r="W135" s="290">
        <v>-1.000000000000334E-3</v>
      </c>
      <c r="X135" s="290">
        <v>0.53100000000000003</v>
      </c>
      <c r="Y135" s="290">
        <v>-5.7999999999998053E-3</v>
      </c>
      <c r="Z135" s="290">
        <v>-9.9999999999988987E-4</v>
      </c>
      <c r="AA135" s="290">
        <v>0.39500000000000002</v>
      </c>
      <c r="AB135" s="290">
        <v>0.57600000000000007</v>
      </c>
      <c r="AC135" s="290">
        <v>-1.000000000000334E-3</v>
      </c>
      <c r="BO135" s="292"/>
      <c r="BX135" s="292"/>
      <c r="CU135" s="292"/>
      <c r="CW135" s="292"/>
      <c r="CX135" s="292"/>
      <c r="DA135" s="292"/>
      <c r="DI135" s="292"/>
      <c r="DK135" s="292"/>
      <c r="DM135" s="292"/>
      <c r="DQ135" s="292"/>
      <c r="DV135" s="292"/>
      <c r="DX135" s="292"/>
      <c r="EH135" s="292"/>
      <c r="EN135" s="292"/>
      <c r="EP135" s="292"/>
      <c r="EQ135" s="292"/>
      <c r="ER135" s="292"/>
      <c r="ES135" s="292"/>
      <c r="ET135" s="292"/>
      <c r="EU135" s="292"/>
      <c r="EV135" s="292"/>
      <c r="EW135" s="292"/>
      <c r="EX135" s="292"/>
      <c r="EY135" s="292"/>
      <c r="EZ135" s="292"/>
      <c r="FC135" s="292"/>
      <c r="FF135" s="292"/>
      <c r="FJ135" s="292"/>
      <c r="FL135" s="292"/>
      <c r="FM135" s="292"/>
      <c r="FN135" s="292"/>
      <c r="FQ135" s="292"/>
    </row>
    <row r="136" spans="1:173">
      <c r="A136" s="291">
        <v>45573</v>
      </c>
      <c r="B136" s="290">
        <v>3.9350000000000001</v>
      </c>
      <c r="C136" s="290">
        <v>2.13</v>
      </c>
      <c r="D136" s="290">
        <v>0.65100000000000002</v>
      </c>
      <c r="E136" s="290">
        <v>4.0949999999999998</v>
      </c>
      <c r="F136" s="290">
        <v>2.9929999999999999</v>
      </c>
      <c r="G136" s="290">
        <v>4.0220000000000002</v>
      </c>
      <c r="H136" s="290">
        <v>2.7019000000000002</v>
      </c>
      <c r="I136" s="290">
        <v>2.13</v>
      </c>
      <c r="J136" s="292"/>
      <c r="K136" s="291">
        <v>45573</v>
      </c>
      <c r="L136" s="290">
        <v>4.21</v>
      </c>
      <c r="M136" s="290">
        <v>2.6240000000000001</v>
      </c>
      <c r="N136" s="290">
        <v>0.26800000000000002</v>
      </c>
      <c r="O136" s="290">
        <v>4.4550000000000001</v>
      </c>
      <c r="P136" s="290">
        <v>3.56</v>
      </c>
      <c r="Q136" s="290">
        <v>3.9870000000000001</v>
      </c>
      <c r="R136" s="290">
        <v>2.7869999999999999</v>
      </c>
      <c r="S136" s="290">
        <v>2.6240000000000001</v>
      </c>
      <c r="T136" s="292"/>
      <c r="U136" s="291">
        <v>45573</v>
      </c>
      <c r="V136" s="290">
        <v>5.3999999999999833E-2</v>
      </c>
      <c r="W136" s="290">
        <v>1.6999999999999901E-2</v>
      </c>
      <c r="X136" s="290">
        <v>0.52</v>
      </c>
      <c r="Y136" s="290">
        <v>-6.1999999999997613E-3</v>
      </c>
      <c r="Z136" s="290">
        <v>-3.1000000000000139E-2</v>
      </c>
      <c r="AA136" s="290">
        <v>0.379</v>
      </c>
      <c r="AB136" s="290">
        <v>0.59800000000000031</v>
      </c>
      <c r="AC136" s="290">
        <v>1.6999999999999901E-2</v>
      </c>
      <c r="BO136" s="292"/>
      <c r="BX136" s="292"/>
      <c r="CU136" s="292"/>
      <c r="CW136" s="292"/>
      <c r="CX136" s="292"/>
      <c r="DA136" s="292"/>
      <c r="DI136" s="292"/>
      <c r="DK136" s="292"/>
      <c r="DM136" s="292"/>
      <c r="DQ136" s="292"/>
      <c r="DV136" s="292"/>
      <c r="DX136" s="292"/>
      <c r="EH136" s="292"/>
      <c r="EN136" s="292"/>
      <c r="EP136" s="292"/>
      <c r="EQ136" s="292"/>
      <c r="ER136" s="292"/>
      <c r="ES136" s="292"/>
      <c r="ET136" s="292"/>
      <c r="EU136" s="292"/>
      <c r="EV136" s="292"/>
      <c r="EW136" s="292"/>
      <c r="EX136" s="292"/>
      <c r="EY136" s="292"/>
      <c r="EZ136" s="292"/>
      <c r="FC136" s="292"/>
      <c r="FF136" s="292"/>
      <c r="FJ136" s="292"/>
      <c r="FL136" s="292"/>
      <c r="FM136" s="292"/>
      <c r="FN136" s="292"/>
      <c r="FQ136" s="292"/>
    </row>
    <row r="137" spans="1:173">
      <c r="A137" s="291">
        <v>45572</v>
      </c>
      <c r="B137" s="290">
        <v>3.93</v>
      </c>
      <c r="C137" s="290">
        <v>2.137</v>
      </c>
      <c r="D137" s="290">
        <v>0.65700000000000003</v>
      </c>
      <c r="E137" s="290">
        <v>4.1219999999999999</v>
      </c>
      <c r="F137" s="290">
        <v>3</v>
      </c>
      <c r="G137" s="290">
        <v>4.0730000000000004</v>
      </c>
      <c r="H137" s="290">
        <v>2.7075999999999998</v>
      </c>
      <c r="I137" s="290">
        <v>2.137</v>
      </c>
      <c r="J137" s="292"/>
      <c r="K137" s="291">
        <v>45572</v>
      </c>
      <c r="L137" s="290">
        <v>4.24</v>
      </c>
      <c r="M137" s="290">
        <v>2.617</v>
      </c>
      <c r="N137" s="290">
        <v>0.27100000000000002</v>
      </c>
      <c r="O137" s="290">
        <v>4.49</v>
      </c>
      <c r="P137" s="290">
        <v>3.59</v>
      </c>
      <c r="Q137" s="290">
        <v>4.0259999999999998</v>
      </c>
      <c r="R137" s="290">
        <v>2.7949999999999999</v>
      </c>
      <c r="S137" s="290">
        <v>2.617</v>
      </c>
      <c r="T137" s="292"/>
      <c r="U137" s="291">
        <v>45572</v>
      </c>
      <c r="V137" s="290">
        <v>3.1000000000000139E-2</v>
      </c>
      <c r="W137" s="290">
        <v>1.1000000000000121E-2</v>
      </c>
      <c r="X137" s="290">
        <v>0.51800000000000002</v>
      </c>
      <c r="Y137" s="290">
        <v>-1.230000000000064E-2</v>
      </c>
      <c r="Z137" s="290">
        <v>-5.1000000000000163E-2</v>
      </c>
      <c r="AA137" s="290">
        <v>0.40799999999999992</v>
      </c>
      <c r="AB137" s="290">
        <v>0.59299999999999997</v>
      </c>
      <c r="AC137" s="290">
        <v>1.1000000000000121E-2</v>
      </c>
      <c r="BO137" s="292"/>
      <c r="BX137" s="292"/>
      <c r="CU137" s="292"/>
      <c r="CW137" s="292"/>
      <c r="CX137" s="292"/>
      <c r="DA137" s="292"/>
      <c r="DI137" s="292"/>
      <c r="DK137" s="292"/>
      <c r="DM137" s="292"/>
      <c r="DQ137" s="292"/>
      <c r="DV137" s="292"/>
      <c r="DX137" s="292"/>
      <c r="EH137" s="292"/>
      <c r="EN137" s="292"/>
      <c r="EP137" s="292"/>
      <c r="EQ137" s="292"/>
      <c r="ER137" s="292"/>
      <c r="ES137" s="292"/>
      <c r="ET137" s="292"/>
      <c r="EU137" s="292"/>
      <c r="EV137" s="292"/>
      <c r="EW137" s="292"/>
      <c r="EX137" s="292"/>
      <c r="EY137" s="292"/>
      <c r="EZ137" s="292"/>
      <c r="FC137" s="292"/>
      <c r="FF137" s="292"/>
      <c r="FJ137" s="292"/>
      <c r="FL137" s="292"/>
      <c r="FM137" s="292"/>
      <c r="FN137" s="292"/>
      <c r="FQ137" s="292"/>
    </row>
    <row r="138" spans="1:173">
      <c r="A138" s="291">
        <v>45569</v>
      </c>
      <c r="B138" s="290">
        <v>3.879</v>
      </c>
      <c r="C138" s="290">
        <v>2.0939999999999999</v>
      </c>
      <c r="D138" s="290">
        <v>0.60899999999999999</v>
      </c>
      <c r="E138" s="290">
        <v>4.0330000000000004</v>
      </c>
      <c r="F138" s="290">
        <v>2.9489999999999998</v>
      </c>
      <c r="G138" s="290">
        <v>3.8759999999999999</v>
      </c>
      <c r="H138" s="290">
        <v>2.6724000000000001</v>
      </c>
      <c r="I138" s="290">
        <v>2.0939999999999999</v>
      </c>
      <c r="J138" s="292"/>
      <c r="K138" s="291">
        <v>45569</v>
      </c>
      <c r="L138" s="290">
        <v>4.1920000000000002</v>
      </c>
      <c r="M138" s="290">
        <v>2.605</v>
      </c>
      <c r="N138" s="290">
        <v>0.247</v>
      </c>
      <c r="O138" s="290">
        <v>4.4580000000000002</v>
      </c>
      <c r="P138" s="290">
        <v>3.49</v>
      </c>
      <c r="Q138" s="290">
        <v>3.8849999999999998</v>
      </c>
      <c r="R138" s="290">
        <v>2.7719999999999998</v>
      </c>
      <c r="S138" s="290">
        <v>2.605</v>
      </c>
      <c r="T138" s="292"/>
      <c r="U138" s="291">
        <v>45569</v>
      </c>
      <c r="V138" s="290">
        <v>4.4000000000000039E-2</v>
      </c>
      <c r="W138" s="290">
        <v>8.999999999999897E-3</v>
      </c>
      <c r="X138" s="290">
        <v>0.51300000000000001</v>
      </c>
      <c r="Y138" s="290">
        <v>-4.6999999999997044E-3</v>
      </c>
      <c r="Z138" s="290">
        <v>-3.1000000000000139E-2</v>
      </c>
      <c r="AA138" s="290">
        <v>0.40799999999999992</v>
      </c>
      <c r="AB138" s="290">
        <v>0.5900000000000003</v>
      </c>
      <c r="AC138" s="290">
        <v>8.999999999999897E-3</v>
      </c>
      <c r="BO138" s="292"/>
      <c r="BX138" s="292"/>
      <c r="CU138" s="292"/>
      <c r="CW138" s="292"/>
      <c r="CX138" s="292"/>
      <c r="DA138" s="292"/>
      <c r="DI138" s="292"/>
      <c r="DK138" s="292"/>
      <c r="DM138" s="292"/>
      <c r="DQ138" s="292"/>
      <c r="DV138" s="292"/>
      <c r="DX138" s="292"/>
      <c r="EH138" s="292"/>
      <c r="EN138" s="292"/>
      <c r="EP138" s="292"/>
      <c r="EQ138" s="292"/>
      <c r="ER138" s="292"/>
      <c r="ES138" s="292"/>
      <c r="ET138" s="292"/>
      <c r="EU138" s="292"/>
      <c r="EV138" s="292"/>
      <c r="EW138" s="292"/>
      <c r="EX138" s="292"/>
      <c r="EY138" s="292"/>
      <c r="EZ138" s="292"/>
      <c r="FC138" s="292"/>
      <c r="FF138" s="292"/>
      <c r="FJ138" s="292"/>
      <c r="FL138" s="292"/>
      <c r="FM138" s="292"/>
      <c r="FN138" s="292"/>
      <c r="FQ138" s="292"/>
    </row>
    <row r="139" spans="1:173">
      <c r="A139" s="291">
        <v>45568</v>
      </c>
      <c r="B139" s="290">
        <v>3.72</v>
      </c>
      <c r="C139" s="290">
        <v>1.9970000000000001</v>
      </c>
      <c r="D139" s="290">
        <v>0.58499999999999996</v>
      </c>
      <c r="E139" s="290">
        <v>3.9049999999999998</v>
      </c>
      <c r="F139" s="290">
        <v>2.81</v>
      </c>
      <c r="G139" s="290">
        <v>3.8130000000000002</v>
      </c>
      <c r="H139" s="290">
        <v>2.5994999999999999</v>
      </c>
      <c r="I139" s="290">
        <v>1.9970000000000001</v>
      </c>
      <c r="J139" s="292"/>
      <c r="K139" s="291">
        <v>45568</v>
      </c>
      <c r="L139" s="290">
        <v>4.01</v>
      </c>
      <c r="M139" s="290">
        <v>2.5150000000000001</v>
      </c>
      <c r="N139" s="290">
        <v>0.23499999999999999</v>
      </c>
      <c r="O139" s="290">
        <v>4.3419999999999996</v>
      </c>
      <c r="P139" s="290">
        <v>3.37</v>
      </c>
      <c r="Q139" s="290">
        <v>3.8319999999999999</v>
      </c>
      <c r="R139" s="290">
        <v>2.6709999999999998</v>
      </c>
      <c r="S139" s="290">
        <v>2.5150000000000001</v>
      </c>
      <c r="T139" s="292"/>
      <c r="U139" s="291">
        <v>45568</v>
      </c>
      <c r="V139" s="290">
        <v>0.14099999999999999</v>
      </c>
      <c r="W139" s="290">
        <v>6.4999999999999947E-2</v>
      </c>
      <c r="X139" s="290">
        <v>0.46200000000000002</v>
      </c>
      <c r="Y139" s="290">
        <v>4.9799999999999837E-2</v>
      </c>
      <c r="Z139" s="290">
        <v>4.5999999999999819E-2</v>
      </c>
      <c r="AA139" s="290">
        <v>0.40399999999999991</v>
      </c>
      <c r="AB139" s="290">
        <v>0.64599999999999991</v>
      </c>
      <c r="AC139" s="290">
        <v>6.4999999999999947E-2</v>
      </c>
      <c r="BO139" s="292"/>
      <c r="BX139" s="292"/>
      <c r="CU139" s="292"/>
      <c r="CW139" s="292"/>
      <c r="CX139" s="292"/>
      <c r="DA139" s="292"/>
      <c r="DI139" s="292"/>
      <c r="DK139" s="292"/>
      <c r="DM139" s="292"/>
      <c r="DQ139" s="292"/>
      <c r="DV139" s="292"/>
      <c r="DX139" s="292"/>
      <c r="EH139" s="292"/>
      <c r="EN139" s="292"/>
      <c r="EP139" s="292"/>
      <c r="EQ139" s="292"/>
      <c r="ER139" s="292"/>
      <c r="ES139" s="292"/>
      <c r="ET139" s="292"/>
      <c r="EU139" s="292"/>
      <c r="EV139" s="292"/>
      <c r="EW139" s="292"/>
      <c r="EX139" s="292"/>
      <c r="EY139" s="292"/>
      <c r="EZ139" s="292"/>
      <c r="FC139" s="292"/>
      <c r="FF139" s="292"/>
      <c r="FJ139" s="292"/>
      <c r="FL139" s="292"/>
      <c r="FM139" s="292"/>
      <c r="FN139" s="292"/>
      <c r="FQ139" s="292"/>
    </row>
    <row r="140" spans="1:173">
      <c r="A140" s="291">
        <v>45567</v>
      </c>
      <c r="B140" s="290">
        <v>3.645</v>
      </c>
      <c r="C140" s="290">
        <v>1.9570000000000001</v>
      </c>
      <c r="D140" s="290">
        <v>0.56799999999999995</v>
      </c>
      <c r="E140" s="290">
        <v>3.93</v>
      </c>
      <c r="F140" s="290">
        <v>2.74</v>
      </c>
      <c r="G140" s="290">
        <v>3.7519999999999998</v>
      </c>
      <c r="H140" s="290">
        <v>2.532</v>
      </c>
      <c r="I140" s="290">
        <v>1.9570000000000001</v>
      </c>
      <c r="J140" s="292"/>
      <c r="K140" s="291">
        <v>45567</v>
      </c>
      <c r="L140" s="290">
        <v>3.9620000000000002</v>
      </c>
      <c r="M140" s="290">
        <v>2.5150000000000001</v>
      </c>
      <c r="N140" s="290">
        <v>0.249</v>
      </c>
      <c r="O140" s="290">
        <v>4.399</v>
      </c>
      <c r="P140" s="290">
        <v>3.3410000000000002</v>
      </c>
      <c r="Q140" s="290">
        <v>3.8069999999999999</v>
      </c>
      <c r="R140" s="290">
        <v>2.6509999999999998</v>
      </c>
      <c r="S140" s="290">
        <v>2.5150000000000001</v>
      </c>
      <c r="T140" s="292"/>
      <c r="U140" s="291">
        <v>45567</v>
      </c>
      <c r="V140" s="290">
        <v>0.1400000000000001</v>
      </c>
      <c r="W140" s="290">
        <v>5.3999999999999833E-2</v>
      </c>
      <c r="X140" s="290">
        <v>0.45400000000000001</v>
      </c>
      <c r="Y140" s="290">
        <v>1.060000000000016E-2</v>
      </c>
      <c r="Z140" s="290">
        <v>4.0000000000000042E-2</v>
      </c>
      <c r="AA140" s="290">
        <v>0.3879999999999999</v>
      </c>
      <c r="AB140" s="290">
        <v>0.61500000000000021</v>
      </c>
      <c r="AC140" s="290">
        <v>5.3999999999999833E-2</v>
      </c>
      <c r="BO140" s="292"/>
      <c r="BX140" s="292"/>
      <c r="CU140" s="292"/>
      <c r="CW140" s="292"/>
      <c r="CX140" s="292"/>
      <c r="DA140" s="292"/>
      <c r="DI140" s="292"/>
      <c r="DK140" s="292"/>
      <c r="DM140" s="292"/>
      <c r="DQ140" s="292"/>
      <c r="DV140" s="292"/>
      <c r="DX140" s="292"/>
      <c r="EH140" s="292"/>
      <c r="EN140" s="292"/>
      <c r="EP140" s="292"/>
      <c r="EQ140" s="292"/>
      <c r="ER140" s="292"/>
      <c r="ES140" s="292"/>
      <c r="ET140" s="292"/>
      <c r="EU140" s="292"/>
      <c r="EV140" s="292"/>
      <c r="EW140" s="292"/>
      <c r="EX140" s="292"/>
      <c r="EY140" s="292"/>
      <c r="EZ140" s="292"/>
      <c r="FC140" s="292"/>
      <c r="FF140" s="292"/>
      <c r="FJ140" s="292"/>
      <c r="FL140" s="292"/>
      <c r="FM140" s="292"/>
      <c r="FN140" s="292"/>
      <c r="FQ140" s="292"/>
    </row>
    <row r="141" spans="1:173">
      <c r="A141" s="291">
        <v>45566</v>
      </c>
      <c r="B141" s="290">
        <v>3.61</v>
      </c>
      <c r="C141" s="290">
        <v>1.9079999999999999</v>
      </c>
      <c r="D141" s="290">
        <v>0.60599999999999998</v>
      </c>
      <c r="E141" s="290">
        <v>3.8370000000000002</v>
      </c>
      <c r="F141" s="290">
        <v>2.677</v>
      </c>
      <c r="G141" s="290">
        <v>3.8109999999999999</v>
      </c>
      <c r="H141" s="290">
        <v>2.4958999999999998</v>
      </c>
      <c r="I141" s="290">
        <v>1.9079999999999999</v>
      </c>
      <c r="J141" s="292"/>
      <c r="K141" s="291">
        <v>45566</v>
      </c>
      <c r="L141" s="290">
        <v>3.9910000000000001</v>
      </c>
      <c r="M141" s="290">
        <v>2.5139999999999998</v>
      </c>
      <c r="N141" s="290">
        <v>0.26100000000000001</v>
      </c>
      <c r="O141" s="290">
        <v>4.383</v>
      </c>
      <c r="P141" s="290">
        <v>3.3210000000000002</v>
      </c>
      <c r="Q141" s="290">
        <v>3.8370000000000002</v>
      </c>
      <c r="R141" s="290">
        <v>2.657</v>
      </c>
      <c r="S141" s="290">
        <v>2.5139999999999998</v>
      </c>
      <c r="T141" s="292"/>
      <c r="U141" s="291">
        <v>45566</v>
      </c>
      <c r="V141" s="290">
        <v>0.12600000000000031</v>
      </c>
      <c r="W141" s="290">
        <v>1.9000000000000131E-2</v>
      </c>
      <c r="X141" s="290">
        <v>0.46300000000000002</v>
      </c>
      <c r="Y141" s="290">
        <v>-1.140000000000008E-2</v>
      </c>
      <c r="Z141" s="290">
        <v>1.6000000000000011E-2</v>
      </c>
      <c r="AA141" s="290">
        <v>0.39399999999999968</v>
      </c>
      <c r="AB141" s="290">
        <v>0.58599999999999985</v>
      </c>
      <c r="AC141" s="290">
        <v>1.9000000000000131E-2</v>
      </c>
      <c r="BO141" s="292"/>
      <c r="BX141" s="292"/>
      <c r="CU141" s="292"/>
      <c r="CW141" s="292"/>
      <c r="CX141" s="292"/>
      <c r="DA141" s="292"/>
      <c r="DI141" s="292"/>
      <c r="DK141" s="292"/>
      <c r="DM141" s="292"/>
      <c r="DQ141" s="292"/>
      <c r="DV141" s="292"/>
      <c r="DX141" s="292"/>
      <c r="EH141" s="292"/>
      <c r="EN141" s="292"/>
      <c r="EP141" s="292"/>
      <c r="EQ141" s="292"/>
      <c r="ER141" s="292"/>
      <c r="ES141" s="292"/>
      <c r="ET141" s="292"/>
      <c r="EU141" s="292"/>
      <c r="EV141" s="292"/>
      <c r="EW141" s="292"/>
      <c r="EX141" s="292"/>
      <c r="EY141" s="292"/>
      <c r="EZ141" s="292"/>
      <c r="FC141" s="292"/>
      <c r="FF141" s="292"/>
      <c r="FJ141" s="292"/>
      <c r="FL141" s="292"/>
      <c r="FM141" s="292"/>
      <c r="FN141" s="292"/>
      <c r="FQ141" s="292"/>
    </row>
    <row r="142" spans="1:173">
      <c r="A142" s="291">
        <v>45565</v>
      </c>
      <c r="B142" s="290">
        <v>3.67</v>
      </c>
      <c r="C142" s="290">
        <v>1.982</v>
      </c>
      <c r="D142" s="290">
        <v>0.61</v>
      </c>
      <c r="E142" s="290">
        <v>3.899</v>
      </c>
      <c r="F142" s="290">
        <v>2.6680000000000001</v>
      </c>
      <c r="G142" s="290">
        <v>3.7770000000000001</v>
      </c>
      <c r="H142" s="290">
        <v>2.5920000000000001</v>
      </c>
      <c r="I142" s="290">
        <v>1.982</v>
      </c>
      <c r="J142" s="292"/>
      <c r="K142" s="291">
        <v>45565</v>
      </c>
      <c r="L142" s="290">
        <v>4.024</v>
      </c>
      <c r="M142" s="290">
        <v>2.54</v>
      </c>
      <c r="N142" s="290">
        <v>0.27200000000000002</v>
      </c>
      <c r="O142" s="290">
        <v>4.3920000000000003</v>
      </c>
      <c r="P142" s="290">
        <v>3.32</v>
      </c>
      <c r="Q142" s="290">
        <v>3.794</v>
      </c>
      <c r="R142" s="290">
        <v>2.6880000000000002</v>
      </c>
      <c r="S142" s="290">
        <v>2.54</v>
      </c>
      <c r="T142" s="292"/>
      <c r="U142" s="291">
        <v>45565</v>
      </c>
      <c r="V142" s="290">
        <v>0.1400000000000001</v>
      </c>
      <c r="W142" s="290">
        <v>5.7999999999999829E-2</v>
      </c>
      <c r="X142" s="290">
        <v>0.47</v>
      </c>
      <c r="Y142" s="290">
        <v>2.3900000000000251E-2</v>
      </c>
      <c r="Z142" s="290">
        <v>4.6000000000000263E-2</v>
      </c>
      <c r="AA142" s="290">
        <v>0.32799999999999979</v>
      </c>
      <c r="AB142" s="290">
        <v>0.61599999999999966</v>
      </c>
      <c r="AC142" s="290">
        <v>5.7999999999999829E-2</v>
      </c>
      <c r="BO142" s="292"/>
      <c r="BX142" s="292"/>
      <c r="CU142" s="292"/>
      <c r="CW142" s="292"/>
      <c r="CX142" s="292"/>
      <c r="DA142" s="292"/>
      <c r="DI142" s="292"/>
      <c r="DK142" s="292"/>
      <c r="DM142" s="292"/>
      <c r="DQ142" s="292"/>
      <c r="DV142" s="292"/>
      <c r="DX142" s="292"/>
      <c r="EH142" s="292"/>
      <c r="EN142" s="292"/>
      <c r="EP142" s="292"/>
      <c r="EQ142" s="292"/>
      <c r="ER142" s="292"/>
      <c r="ES142" s="292"/>
      <c r="ET142" s="292"/>
      <c r="EU142" s="292"/>
      <c r="EV142" s="292"/>
      <c r="EW142" s="292"/>
      <c r="EX142" s="292"/>
      <c r="EY142" s="292"/>
      <c r="EZ142" s="292"/>
      <c r="FC142" s="292"/>
      <c r="FF142" s="292"/>
      <c r="FJ142" s="292"/>
      <c r="FL142" s="292"/>
      <c r="FM142" s="292"/>
      <c r="FN142" s="292"/>
      <c r="FQ142" s="292"/>
    </row>
    <row r="143" spans="1:173">
      <c r="A143" s="291">
        <v>45562</v>
      </c>
      <c r="B143" s="290">
        <v>3.605</v>
      </c>
      <c r="C143" s="290">
        <v>1.986</v>
      </c>
      <c r="D143" s="290">
        <v>0.55400000000000005</v>
      </c>
      <c r="E143" s="290">
        <v>3.8690000000000002</v>
      </c>
      <c r="F143" s="290">
        <v>2.6680000000000001</v>
      </c>
      <c r="G143" s="290">
        <v>3.7789999999999999</v>
      </c>
      <c r="H143" s="290">
        <v>2.5926</v>
      </c>
      <c r="I143" s="290">
        <v>1.986</v>
      </c>
      <c r="J143" s="292"/>
      <c r="K143" s="291">
        <v>45562</v>
      </c>
      <c r="L143" s="290">
        <v>3.9329999999999998</v>
      </c>
      <c r="M143" s="290">
        <v>2.5489999999999999</v>
      </c>
      <c r="N143" s="290">
        <v>0.222</v>
      </c>
      <c r="O143" s="290">
        <v>4.3099999999999996</v>
      </c>
      <c r="P143" s="290">
        <v>3.32</v>
      </c>
      <c r="Q143" s="290">
        <v>3.798</v>
      </c>
      <c r="R143" s="290">
        <v>2.7029999999999998</v>
      </c>
      <c r="S143" s="290">
        <v>2.5489999999999999</v>
      </c>
      <c r="T143" s="292"/>
      <c r="U143" s="291">
        <v>45562</v>
      </c>
      <c r="V143" s="290">
        <v>0.1919999999999997</v>
      </c>
      <c r="W143" s="290">
        <v>5.8000000000000267E-2</v>
      </c>
      <c r="X143" s="290">
        <v>0.48799999999999999</v>
      </c>
      <c r="Y143" s="290">
        <v>4.0099999999999802E-2</v>
      </c>
      <c r="Z143" s="290">
        <v>4.6000000000000263E-2</v>
      </c>
      <c r="AA143" s="290">
        <v>0.32600000000000012</v>
      </c>
      <c r="AB143" s="290">
        <v>0.61100000000000021</v>
      </c>
      <c r="AC143" s="290">
        <v>5.8000000000000267E-2</v>
      </c>
      <c r="BO143" s="292"/>
      <c r="BX143" s="292"/>
      <c r="CU143" s="292"/>
      <c r="CW143" s="292"/>
      <c r="CX143" s="292"/>
      <c r="DA143" s="292"/>
      <c r="DI143" s="292"/>
      <c r="DK143" s="292"/>
      <c r="DM143" s="292"/>
      <c r="DQ143" s="292"/>
      <c r="DV143" s="292"/>
      <c r="DX143" s="292"/>
      <c r="EH143" s="292"/>
      <c r="EN143" s="292"/>
      <c r="EP143" s="292"/>
      <c r="EQ143" s="292"/>
      <c r="ER143" s="292"/>
      <c r="ES143" s="292"/>
      <c r="ET143" s="292"/>
      <c r="EU143" s="292"/>
      <c r="EV143" s="292"/>
      <c r="EW143" s="292"/>
      <c r="EX143" s="292"/>
      <c r="EY143" s="292"/>
      <c r="EZ143" s="292"/>
      <c r="FC143" s="292"/>
      <c r="FF143" s="292"/>
      <c r="FJ143" s="292"/>
      <c r="FL143" s="292"/>
      <c r="FM143" s="292"/>
      <c r="FN143" s="292"/>
      <c r="FQ143" s="292"/>
    </row>
    <row r="144" spans="1:173">
      <c r="A144" s="291">
        <v>45561</v>
      </c>
      <c r="B144" s="290">
        <v>3.6579999999999999</v>
      </c>
      <c r="C144" s="290">
        <v>2.0190000000000001</v>
      </c>
      <c r="D144" s="290">
        <v>0.58599999999999997</v>
      </c>
      <c r="E144" s="290">
        <v>3.907</v>
      </c>
      <c r="F144" s="290">
        <v>2.74</v>
      </c>
      <c r="G144" s="290">
        <v>3.7650000000000001</v>
      </c>
      <c r="H144" s="290">
        <v>2.6402999999999999</v>
      </c>
      <c r="I144" s="290">
        <v>2.0190000000000001</v>
      </c>
      <c r="J144" s="292"/>
      <c r="K144" s="291">
        <v>45561</v>
      </c>
      <c r="L144" s="290">
        <v>3.9849999999999999</v>
      </c>
      <c r="M144" s="290">
        <v>2.6030000000000002</v>
      </c>
      <c r="N144" s="290">
        <v>0.24299999999999999</v>
      </c>
      <c r="O144" s="290">
        <v>4.3410000000000002</v>
      </c>
      <c r="P144" s="290">
        <v>3.32</v>
      </c>
      <c r="Q144" s="290">
        <v>3.7679999999999998</v>
      </c>
      <c r="R144" s="290">
        <v>2.7410000000000001</v>
      </c>
      <c r="S144" s="290">
        <v>2.6030000000000002</v>
      </c>
      <c r="T144" s="292"/>
      <c r="U144" s="291">
        <v>45561</v>
      </c>
      <c r="V144" s="290">
        <v>0.16700000000000029</v>
      </c>
      <c r="W144" s="290">
        <v>5.600000000000005E-2</v>
      </c>
      <c r="X144" s="290">
        <v>0.48399999999999987</v>
      </c>
      <c r="Y144" s="290">
        <v>4.9500000000000099E-2</v>
      </c>
      <c r="Z144" s="290">
        <v>3.4999999999999698E-2</v>
      </c>
      <c r="AA144" s="290">
        <v>0.33500000000000002</v>
      </c>
      <c r="AB144" s="290">
        <v>0.61799999999999988</v>
      </c>
      <c r="AC144" s="290">
        <v>5.600000000000005E-2</v>
      </c>
      <c r="BO144" s="292"/>
      <c r="BX144" s="292"/>
      <c r="CU144" s="292"/>
      <c r="CW144" s="292"/>
      <c r="CX144" s="292"/>
      <c r="DA144" s="292"/>
      <c r="DI144" s="292"/>
      <c r="DK144" s="292"/>
      <c r="DM144" s="292"/>
      <c r="DQ144" s="292"/>
      <c r="DV144" s="292"/>
      <c r="DX144" s="292"/>
      <c r="EH144" s="292"/>
      <c r="EN144" s="292"/>
      <c r="EP144" s="292"/>
      <c r="EQ144" s="292"/>
      <c r="ER144" s="292"/>
      <c r="ES144" s="292"/>
      <c r="ET144" s="292"/>
      <c r="EU144" s="292"/>
      <c r="EV144" s="292"/>
      <c r="EW144" s="292"/>
      <c r="EX144" s="292"/>
      <c r="EY144" s="292"/>
      <c r="EZ144" s="292"/>
      <c r="FC144" s="292"/>
      <c r="FF144" s="292"/>
      <c r="FJ144" s="292"/>
      <c r="FL144" s="292"/>
      <c r="FM144" s="292"/>
      <c r="FN144" s="292"/>
      <c r="FQ144" s="292"/>
    </row>
    <row r="145" spans="1:173">
      <c r="A145" s="291">
        <v>45560</v>
      </c>
      <c r="B145" s="290">
        <v>3.64</v>
      </c>
      <c r="C145" s="290">
        <v>2.0369999999999999</v>
      </c>
      <c r="D145" s="290">
        <v>0.57399999999999995</v>
      </c>
      <c r="E145" s="290">
        <v>3.8780000000000001</v>
      </c>
      <c r="F145" s="290">
        <v>2.726</v>
      </c>
      <c r="G145" s="290">
        <v>3.7269999999999999</v>
      </c>
      <c r="H145" s="290">
        <v>2.6471</v>
      </c>
      <c r="I145" s="290">
        <v>2.0369999999999999</v>
      </c>
      <c r="J145" s="292"/>
      <c r="K145" s="291">
        <v>45560</v>
      </c>
      <c r="L145" s="290">
        <v>3.9209999999999998</v>
      </c>
      <c r="M145" s="290">
        <v>2.6309999999999998</v>
      </c>
      <c r="N145" s="290">
        <v>0.25</v>
      </c>
      <c r="O145" s="290">
        <v>4.3460000000000001</v>
      </c>
      <c r="P145" s="290">
        <v>3.34</v>
      </c>
      <c r="Q145" s="290">
        <v>3.7589999999999999</v>
      </c>
      <c r="R145" s="290">
        <v>2.76</v>
      </c>
      <c r="S145" s="290">
        <v>2.6309999999999998</v>
      </c>
      <c r="T145" s="292"/>
      <c r="U145" s="291">
        <v>45560</v>
      </c>
      <c r="V145" s="290">
        <v>0.22600000000000001</v>
      </c>
      <c r="W145" s="290">
        <v>5.500000000000016E-2</v>
      </c>
      <c r="X145" s="290">
        <v>0.46400000000000002</v>
      </c>
      <c r="Y145" s="290">
        <v>3.120000000000012E-2</v>
      </c>
      <c r="Z145" s="290">
        <v>5.3999999999999833E-2</v>
      </c>
      <c r="AA145" s="290">
        <v>0.33199999999999991</v>
      </c>
      <c r="AB145" s="290">
        <v>0.61400000000000032</v>
      </c>
      <c r="AC145" s="290">
        <v>5.500000000000016E-2</v>
      </c>
      <c r="BO145" s="292"/>
      <c r="BX145" s="292"/>
      <c r="CU145" s="292"/>
      <c r="CW145" s="292"/>
      <c r="CX145" s="292"/>
      <c r="DA145" s="292"/>
      <c r="DI145" s="292"/>
      <c r="DK145" s="292"/>
      <c r="DM145" s="292"/>
      <c r="DQ145" s="292"/>
      <c r="DV145" s="292"/>
      <c r="DX145" s="292"/>
      <c r="EH145" s="292"/>
      <c r="EN145" s="292"/>
      <c r="EP145" s="292"/>
      <c r="EQ145" s="292"/>
      <c r="ER145" s="292"/>
      <c r="ES145" s="292"/>
      <c r="ET145" s="292"/>
      <c r="EU145" s="292"/>
      <c r="EV145" s="292"/>
      <c r="EW145" s="292"/>
      <c r="EX145" s="292"/>
      <c r="EY145" s="292"/>
      <c r="EZ145" s="292"/>
      <c r="FC145" s="292"/>
      <c r="FF145" s="292"/>
      <c r="FJ145" s="292"/>
      <c r="FL145" s="292"/>
      <c r="FM145" s="292"/>
      <c r="FN145" s="292"/>
      <c r="FQ145" s="292"/>
    </row>
    <row r="146" spans="1:173">
      <c r="A146" s="291">
        <v>45559</v>
      </c>
      <c r="B146" s="290">
        <v>3.5990000000000002</v>
      </c>
      <c r="C146" s="290">
        <v>1.9850000000000001</v>
      </c>
      <c r="D146" s="290">
        <v>0.56399999999999995</v>
      </c>
      <c r="E146" s="290">
        <v>3.8140000000000001</v>
      </c>
      <c r="F146" s="290">
        <v>2.6709999999999998</v>
      </c>
      <c r="G146" s="290">
        <v>3.7269999999999999</v>
      </c>
      <c r="H146" s="290">
        <v>2.5853999999999999</v>
      </c>
      <c r="I146" s="290">
        <v>1.9850000000000001</v>
      </c>
      <c r="J146" s="292"/>
      <c r="K146" s="291">
        <v>45559</v>
      </c>
      <c r="L146" s="290">
        <v>3.9049999999999998</v>
      </c>
      <c r="M146" s="290">
        <v>2.6019999999999999</v>
      </c>
      <c r="N146" s="290">
        <v>0.246</v>
      </c>
      <c r="O146" s="290">
        <v>4.2839999999999998</v>
      </c>
      <c r="P146" s="290">
        <v>3.35</v>
      </c>
      <c r="Q146" s="290">
        <v>3.7730000000000001</v>
      </c>
      <c r="R146" s="290">
        <v>2.738</v>
      </c>
      <c r="S146" s="290">
        <v>2.6019999999999999</v>
      </c>
      <c r="T146" s="292"/>
      <c r="U146" s="291">
        <v>45559</v>
      </c>
      <c r="V146" s="290">
        <v>0.18999999999999989</v>
      </c>
      <c r="W146" s="290">
        <v>5.2000000000000053E-2</v>
      </c>
      <c r="X146" s="290">
        <v>0.46600000000000003</v>
      </c>
      <c r="Y146" s="290">
        <v>2.4599999999999959E-2</v>
      </c>
      <c r="Z146" s="290">
        <v>5.699999999999994E-2</v>
      </c>
      <c r="AA146" s="290">
        <v>0.33699999999999969</v>
      </c>
      <c r="AB146" s="290">
        <v>0.58899999999999997</v>
      </c>
      <c r="AC146" s="290">
        <v>5.2000000000000053E-2</v>
      </c>
      <c r="BO146" s="292"/>
      <c r="BX146" s="292"/>
      <c r="CU146" s="292"/>
      <c r="CW146" s="292"/>
      <c r="CX146" s="292"/>
      <c r="DA146" s="292"/>
      <c r="DI146" s="292"/>
      <c r="DK146" s="292"/>
      <c r="DM146" s="292"/>
      <c r="DQ146" s="292"/>
      <c r="DV146" s="292"/>
      <c r="DX146" s="292"/>
      <c r="EH146" s="292"/>
      <c r="EN146" s="292"/>
      <c r="EP146" s="292"/>
      <c r="EQ146" s="292"/>
      <c r="ER146" s="292"/>
      <c r="ES146" s="292"/>
      <c r="ET146" s="292"/>
      <c r="EU146" s="292"/>
      <c r="EV146" s="292"/>
      <c r="EW146" s="292"/>
      <c r="EX146" s="292"/>
      <c r="EY146" s="292"/>
      <c r="EZ146" s="292"/>
      <c r="FC146" s="292"/>
      <c r="FF146" s="292"/>
      <c r="FJ146" s="292"/>
      <c r="FL146" s="292"/>
      <c r="FM146" s="292"/>
      <c r="FN146" s="292"/>
      <c r="FQ146" s="292"/>
    </row>
    <row r="147" spans="1:173">
      <c r="A147" s="291">
        <v>45558</v>
      </c>
      <c r="B147" s="290">
        <v>3.6110000000000002</v>
      </c>
      <c r="C147" s="290">
        <v>2.0430000000000001</v>
      </c>
      <c r="D147" s="290">
        <v>0.627</v>
      </c>
      <c r="E147" s="290">
        <v>3.794</v>
      </c>
      <c r="F147" s="290">
        <v>2.6739999999999999</v>
      </c>
      <c r="G147" s="290">
        <v>3.7850000000000001</v>
      </c>
      <c r="H147" s="290">
        <v>2.6252</v>
      </c>
      <c r="I147" s="290">
        <v>2.0430000000000001</v>
      </c>
      <c r="J147" s="292"/>
      <c r="K147" s="291">
        <v>45558</v>
      </c>
      <c r="L147" s="290">
        <v>3.9319999999999999</v>
      </c>
      <c r="M147" s="290">
        <v>2.657</v>
      </c>
      <c r="N147" s="290">
        <v>0.28100000000000003</v>
      </c>
      <c r="O147" s="290">
        <v>4.3220000000000001</v>
      </c>
      <c r="P147" s="290">
        <v>3.35</v>
      </c>
      <c r="Q147" s="290">
        <v>3.8370000000000002</v>
      </c>
      <c r="R147" s="290">
        <v>2.7949999999999999</v>
      </c>
      <c r="S147" s="290">
        <v>2.657</v>
      </c>
      <c r="T147" s="292"/>
      <c r="U147" s="291">
        <v>45558</v>
      </c>
      <c r="V147" s="290">
        <v>0.16199999999999989</v>
      </c>
      <c r="W147" s="290">
        <v>8.999999999999897E-3</v>
      </c>
      <c r="X147" s="290">
        <v>0.46400000000000002</v>
      </c>
      <c r="Y147" s="290">
        <v>1.0399999999999739E-2</v>
      </c>
      <c r="Z147" s="290">
        <v>3.2999999999999918E-2</v>
      </c>
      <c r="AA147" s="290">
        <v>0.29600000000000032</v>
      </c>
      <c r="AB147" s="290">
        <v>0.55799999999999983</v>
      </c>
      <c r="AC147" s="290">
        <v>8.999999999999897E-3</v>
      </c>
      <c r="BO147" s="292"/>
      <c r="BX147" s="292"/>
      <c r="CU147" s="292"/>
      <c r="CW147" s="292"/>
      <c r="CX147" s="292"/>
      <c r="DA147" s="292"/>
      <c r="DI147" s="292"/>
      <c r="DK147" s="292"/>
      <c r="DM147" s="292"/>
      <c r="DQ147" s="292"/>
      <c r="DV147" s="292"/>
      <c r="DX147" s="292"/>
      <c r="EH147" s="292"/>
      <c r="EN147" s="292"/>
      <c r="EP147" s="292"/>
      <c r="EQ147" s="292"/>
      <c r="ER147" s="292"/>
      <c r="ES147" s="292"/>
      <c r="ET147" s="292"/>
      <c r="EU147" s="292"/>
      <c r="EV147" s="292"/>
      <c r="EW147" s="292"/>
      <c r="EX147" s="292"/>
      <c r="EY147" s="292"/>
      <c r="EZ147" s="292"/>
      <c r="FC147" s="292"/>
      <c r="FF147" s="292"/>
      <c r="FJ147" s="292"/>
      <c r="FL147" s="292"/>
      <c r="FM147" s="292"/>
      <c r="FN147" s="292"/>
      <c r="FQ147" s="292"/>
    </row>
    <row r="148" spans="1:173">
      <c r="A148" s="291">
        <v>45555</v>
      </c>
      <c r="B148" s="290">
        <v>3.5979999999999999</v>
      </c>
      <c r="C148" s="290">
        <v>2.1019999999999999</v>
      </c>
      <c r="D148" s="290">
        <v>0.627</v>
      </c>
      <c r="E148" s="290">
        <v>3.7789999999999999</v>
      </c>
      <c r="F148" s="290">
        <v>2.6840000000000002</v>
      </c>
      <c r="G148" s="290">
        <v>3.7389999999999999</v>
      </c>
      <c r="H148" s="290">
        <v>2.6566999999999998</v>
      </c>
      <c r="I148" s="290">
        <v>2.1019999999999999</v>
      </c>
      <c r="J148" s="292"/>
      <c r="K148" s="291">
        <v>45555</v>
      </c>
      <c r="L148" s="290">
        <v>3.9430000000000001</v>
      </c>
      <c r="M148" s="290">
        <v>2.7229999999999999</v>
      </c>
      <c r="N148" s="290">
        <v>0.28100000000000003</v>
      </c>
      <c r="O148" s="290">
        <v>4.3250000000000002</v>
      </c>
      <c r="P148" s="290">
        <v>3.35</v>
      </c>
      <c r="Q148" s="290">
        <v>3.7989999999999999</v>
      </c>
      <c r="R148" s="290">
        <v>2.863</v>
      </c>
      <c r="S148" s="290">
        <v>2.7229999999999999</v>
      </c>
      <c r="T148" s="292"/>
      <c r="U148" s="291">
        <v>45555</v>
      </c>
      <c r="V148" s="290">
        <v>0.14899999999999999</v>
      </c>
      <c r="W148" s="290">
        <v>-2.0999999999999911E-2</v>
      </c>
      <c r="X148" s="290">
        <v>0.46400000000000002</v>
      </c>
      <c r="Y148" s="290">
        <v>-1.8200000000000219E-2</v>
      </c>
      <c r="Z148" s="290">
        <v>2.1000000000000352E-2</v>
      </c>
      <c r="AA148" s="290">
        <v>0.29300000000000009</v>
      </c>
      <c r="AB148" s="290">
        <v>0.51600000000000001</v>
      </c>
      <c r="AC148" s="290">
        <v>-2.0999999999999911E-2</v>
      </c>
      <c r="BO148" s="292"/>
      <c r="BX148" s="292"/>
      <c r="CU148" s="292"/>
      <c r="CW148" s="292"/>
      <c r="CX148" s="292"/>
      <c r="DA148" s="292"/>
      <c r="DI148" s="292"/>
      <c r="DK148" s="292"/>
      <c r="DM148" s="292"/>
      <c r="DQ148" s="292"/>
      <c r="DV148" s="292"/>
      <c r="DX148" s="292"/>
      <c r="EH148" s="292"/>
      <c r="EN148" s="292"/>
      <c r="EP148" s="292"/>
      <c r="EQ148" s="292"/>
      <c r="ER148" s="292"/>
      <c r="ES148" s="292"/>
      <c r="ET148" s="292"/>
      <c r="EU148" s="292"/>
      <c r="EV148" s="292"/>
      <c r="EW148" s="292"/>
      <c r="EX148" s="292"/>
      <c r="EY148" s="292"/>
      <c r="EZ148" s="292"/>
      <c r="FC148" s="292"/>
      <c r="FF148" s="292"/>
      <c r="FJ148" s="292"/>
      <c r="FL148" s="292"/>
      <c r="FM148" s="292"/>
      <c r="FN148" s="292"/>
      <c r="FQ148" s="292"/>
    </row>
    <row r="149" spans="1:173">
      <c r="A149" s="291">
        <v>45554</v>
      </c>
      <c r="B149" s="290">
        <v>3.6160000000000001</v>
      </c>
      <c r="C149" s="290">
        <v>2.0710000000000002</v>
      </c>
      <c r="D149" s="290">
        <v>0.58899999999999997</v>
      </c>
      <c r="E149" s="290">
        <v>3.77</v>
      </c>
      <c r="F149" s="290">
        <v>2.6549999999999998</v>
      </c>
      <c r="G149" s="290">
        <v>3.7530000000000001</v>
      </c>
      <c r="H149" s="290">
        <v>2.6276999999999999</v>
      </c>
      <c r="I149" s="290">
        <v>2.0710000000000002</v>
      </c>
      <c r="J149" s="292"/>
      <c r="K149" s="291">
        <v>45554</v>
      </c>
      <c r="L149" s="290">
        <v>3.9729999999999999</v>
      </c>
      <c r="M149" s="290">
        <v>2.7029999999999998</v>
      </c>
      <c r="N149" s="290">
        <v>0.22700000000000001</v>
      </c>
      <c r="O149" s="290">
        <v>4.3230000000000004</v>
      </c>
      <c r="P149" s="290">
        <v>3.34</v>
      </c>
      <c r="Q149" s="290">
        <v>3.82</v>
      </c>
      <c r="R149" s="290">
        <v>2.8420000000000001</v>
      </c>
      <c r="S149" s="290">
        <v>2.7029999999999998</v>
      </c>
      <c r="T149" s="292"/>
      <c r="U149" s="291">
        <v>45554</v>
      </c>
      <c r="V149" s="290">
        <v>0.1319999999999997</v>
      </c>
      <c r="W149" s="290">
        <v>-2.2999999999999691E-2</v>
      </c>
      <c r="X149" s="290">
        <v>0.46200000000000002</v>
      </c>
      <c r="Y149" s="290">
        <v>-2.6899999999999921E-2</v>
      </c>
      <c r="Z149" s="290">
        <v>2.4000000000000021E-2</v>
      </c>
      <c r="AA149" s="290">
        <v>0.27899999999999991</v>
      </c>
      <c r="AB149" s="290">
        <v>0.49500000000000011</v>
      </c>
      <c r="AC149" s="290">
        <v>-2.2999999999999691E-2</v>
      </c>
      <c r="BO149" s="292"/>
      <c r="BX149" s="292"/>
      <c r="CU149" s="292"/>
      <c r="CW149" s="292"/>
      <c r="CX149" s="292"/>
      <c r="DA149" s="292"/>
      <c r="DI149" s="292"/>
      <c r="DK149" s="292"/>
      <c r="DM149" s="292"/>
      <c r="DQ149" s="292"/>
      <c r="DV149" s="292"/>
      <c r="DX149" s="292"/>
      <c r="EH149" s="292"/>
      <c r="EN149" s="292"/>
      <c r="EP149" s="292"/>
      <c r="EQ149" s="292"/>
      <c r="ER149" s="292"/>
      <c r="ES149" s="292"/>
      <c r="ET149" s="292"/>
      <c r="EU149" s="292"/>
      <c r="EV149" s="292"/>
      <c r="EW149" s="292"/>
      <c r="EX149" s="292"/>
      <c r="EY149" s="292"/>
      <c r="EZ149" s="292"/>
      <c r="FC149" s="292"/>
      <c r="FF149" s="292"/>
      <c r="FJ149" s="292"/>
      <c r="FL149" s="292"/>
      <c r="FM149" s="292"/>
      <c r="FN149" s="292"/>
      <c r="FQ149" s="292"/>
    </row>
    <row r="150" spans="1:173">
      <c r="A150" s="291">
        <v>45553</v>
      </c>
      <c r="B150" s="290">
        <v>3.5670000000000002</v>
      </c>
      <c r="C150" s="290">
        <v>2.085</v>
      </c>
      <c r="D150" s="290">
        <v>0.56499999999999995</v>
      </c>
      <c r="E150" s="290">
        <v>3.73</v>
      </c>
      <c r="F150" s="290">
        <v>2.6669999999999998</v>
      </c>
      <c r="G150" s="290">
        <v>3.681</v>
      </c>
      <c r="H150" s="290">
        <v>2.6312000000000002</v>
      </c>
      <c r="I150" s="290">
        <v>2.085</v>
      </c>
      <c r="J150" s="292"/>
      <c r="K150" s="291">
        <v>45553</v>
      </c>
      <c r="L150" s="290">
        <v>3.9710000000000001</v>
      </c>
      <c r="M150" s="290">
        <v>2.7229999999999999</v>
      </c>
      <c r="N150" s="290">
        <v>0.23200000000000001</v>
      </c>
      <c r="O150" s="290">
        <v>4.3129999999999997</v>
      </c>
      <c r="P150" s="290">
        <v>3.37</v>
      </c>
      <c r="Q150" s="290">
        <v>3.7610000000000001</v>
      </c>
      <c r="R150" s="290">
        <v>2.87</v>
      </c>
      <c r="S150" s="290">
        <v>2.7229999999999999</v>
      </c>
      <c r="T150" s="292"/>
      <c r="U150" s="291">
        <v>45553</v>
      </c>
      <c r="V150" s="290">
        <v>8.4999999999999964E-2</v>
      </c>
      <c r="W150" s="290">
        <v>-7.2999999999999954E-2</v>
      </c>
      <c r="X150" s="290">
        <v>0.44900000000000001</v>
      </c>
      <c r="Y150" s="290">
        <v>-5.500000000000016E-2</v>
      </c>
      <c r="Z150" s="290">
        <v>5.9999999999997833E-3</v>
      </c>
      <c r="AA150" s="290">
        <v>0.28399999999999981</v>
      </c>
      <c r="AB150" s="290">
        <v>0.44499999999999978</v>
      </c>
      <c r="AC150" s="290">
        <v>-7.2999999999999954E-2</v>
      </c>
      <c r="BO150" s="292"/>
      <c r="BX150" s="292"/>
      <c r="CU150" s="292"/>
      <c r="CW150" s="292"/>
      <c r="CX150" s="292"/>
      <c r="DA150" s="292"/>
      <c r="DI150" s="292"/>
      <c r="DK150" s="292"/>
      <c r="DM150" s="292"/>
      <c r="DQ150" s="292"/>
      <c r="DV150" s="292"/>
      <c r="DX150" s="292"/>
      <c r="EH150" s="292"/>
      <c r="EN150" s="292"/>
      <c r="EP150" s="292"/>
      <c r="EQ150" s="292"/>
      <c r="ER150" s="292"/>
      <c r="ES150" s="292"/>
      <c r="ET150" s="292"/>
      <c r="EU150" s="292"/>
      <c r="EV150" s="292"/>
      <c r="EW150" s="292"/>
      <c r="EX150" s="292"/>
      <c r="EY150" s="292"/>
      <c r="EZ150" s="292"/>
      <c r="FC150" s="292"/>
      <c r="FF150" s="292"/>
      <c r="FJ150" s="292"/>
      <c r="FL150" s="292"/>
      <c r="FM150" s="292"/>
      <c r="FN150" s="292"/>
      <c r="FQ150" s="292"/>
    </row>
    <row r="151" spans="1:173">
      <c r="A151" s="291">
        <v>45552</v>
      </c>
      <c r="B151" s="290">
        <v>3.5259999999999998</v>
      </c>
      <c r="C151" s="290">
        <v>2.0470000000000002</v>
      </c>
      <c r="D151" s="290">
        <v>0.56499999999999995</v>
      </c>
      <c r="E151" s="290">
        <v>3.6480000000000001</v>
      </c>
      <c r="F151" s="290">
        <v>2.6509999999999998</v>
      </c>
      <c r="G151" s="290">
        <v>3.6520000000000001</v>
      </c>
      <c r="H151" s="290">
        <v>2.5727000000000002</v>
      </c>
      <c r="I151" s="290">
        <v>2.0470000000000002</v>
      </c>
      <c r="J151" s="292"/>
      <c r="K151" s="291">
        <v>45552</v>
      </c>
      <c r="L151" s="290">
        <v>4.0039999999999996</v>
      </c>
      <c r="M151" s="290">
        <v>2.7069999999999999</v>
      </c>
      <c r="N151" s="290">
        <v>0.245</v>
      </c>
      <c r="O151" s="290">
        <v>4.2469999999999999</v>
      </c>
      <c r="P151" s="290">
        <v>3.34</v>
      </c>
      <c r="Q151" s="290">
        <v>3.7509999999999999</v>
      </c>
      <c r="R151" s="290">
        <v>2.8490000000000002</v>
      </c>
      <c r="S151" s="290">
        <v>2.7069999999999999</v>
      </c>
      <c r="T151" s="292"/>
      <c r="U151" s="291">
        <v>45552</v>
      </c>
      <c r="V151" s="290">
        <v>4.0999999999999932E-2</v>
      </c>
      <c r="W151" s="290">
        <v>-8.2000000000000295E-2</v>
      </c>
      <c r="X151" s="290">
        <v>0.43999999999999989</v>
      </c>
      <c r="Y151" s="290">
        <v>-5.3199999999999907E-2</v>
      </c>
      <c r="Z151" s="290">
        <v>-2.9999999999999801E-2</v>
      </c>
      <c r="AA151" s="290">
        <v>0.27899999999999991</v>
      </c>
      <c r="AB151" s="290">
        <v>0.42599999999999971</v>
      </c>
      <c r="AC151" s="290">
        <v>-8.2000000000000295E-2</v>
      </c>
      <c r="BO151" s="292"/>
      <c r="BX151" s="292"/>
      <c r="CU151" s="292"/>
      <c r="CW151" s="292"/>
      <c r="CX151" s="292"/>
      <c r="DA151" s="292"/>
      <c r="DI151" s="292"/>
      <c r="DK151" s="292"/>
      <c r="DM151" s="292"/>
      <c r="DQ151" s="292"/>
      <c r="DV151" s="292"/>
      <c r="DX151" s="292"/>
      <c r="EH151" s="292"/>
      <c r="EN151" s="292"/>
      <c r="EP151" s="292"/>
      <c r="EQ151" s="292"/>
      <c r="ER151" s="292"/>
      <c r="ES151" s="292"/>
      <c r="ET151" s="292"/>
      <c r="EU151" s="292"/>
      <c r="EV151" s="292"/>
      <c r="EW151" s="292"/>
      <c r="EX151" s="292"/>
      <c r="EY151" s="292"/>
      <c r="EZ151" s="292"/>
      <c r="FC151" s="292"/>
      <c r="FF151" s="292"/>
      <c r="FJ151" s="292"/>
      <c r="FL151" s="292"/>
      <c r="FM151" s="292"/>
      <c r="FN151" s="292"/>
      <c r="FQ151" s="292"/>
    </row>
    <row r="152" spans="1:173">
      <c r="A152" s="291">
        <v>45551</v>
      </c>
      <c r="B152" s="290">
        <v>3.5019999999999998</v>
      </c>
      <c r="C152" s="290">
        <v>2.0110000000000001</v>
      </c>
      <c r="D152" s="290">
        <v>0.57599999999999996</v>
      </c>
      <c r="E152" s="290">
        <v>3.6280000000000001</v>
      </c>
      <c r="F152" s="290">
        <v>2.613</v>
      </c>
      <c r="G152" s="290">
        <v>3.64</v>
      </c>
      <c r="H152" s="290">
        <v>2.5365000000000002</v>
      </c>
      <c r="I152" s="290">
        <v>2.0110000000000001</v>
      </c>
      <c r="J152" s="292"/>
      <c r="K152" s="291">
        <v>45551</v>
      </c>
      <c r="L152" s="290">
        <v>3.9769999999999999</v>
      </c>
      <c r="M152" s="290">
        <v>2.6840000000000002</v>
      </c>
      <c r="N152" s="290">
        <v>0.26</v>
      </c>
      <c r="O152" s="290">
        <v>4.218</v>
      </c>
      <c r="P152" s="290">
        <v>3.37</v>
      </c>
      <c r="Q152" s="290">
        <v>3.7389999999999999</v>
      </c>
      <c r="R152" s="290">
        <v>2.8450000000000002</v>
      </c>
      <c r="S152" s="290">
        <v>2.6840000000000002</v>
      </c>
      <c r="T152" s="292"/>
      <c r="U152" s="291">
        <v>45551</v>
      </c>
      <c r="V152" s="290">
        <v>6.7000000000000171E-2</v>
      </c>
      <c r="W152" s="290">
        <v>-5.9000000000000163E-2</v>
      </c>
      <c r="X152" s="290">
        <v>0.45400000000000001</v>
      </c>
      <c r="Y152" s="290">
        <v>-2.7499999999999861E-2</v>
      </c>
      <c r="Z152" s="290">
        <v>-1.499999999999968E-2</v>
      </c>
      <c r="AA152" s="290">
        <v>0.2799999999999998</v>
      </c>
      <c r="AB152" s="290">
        <v>0.43900000000000011</v>
      </c>
      <c r="AC152" s="290">
        <v>-5.9000000000000163E-2</v>
      </c>
      <c r="BO152" s="292"/>
      <c r="BX152" s="292"/>
      <c r="CU152" s="292"/>
      <c r="CW152" s="292"/>
      <c r="CX152" s="292"/>
      <c r="DA152" s="292"/>
      <c r="DI152" s="292"/>
      <c r="DK152" s="292"/>
      <c r="DM152" s="292"/>
      <c r="DQ152" s="292"/>
      <c r="DV152" s="292"/>
      <c r="DX152" s="292"/>
      <c r="EH152" s="292"/>
      <c r="EN152" s="292"/>
      <c r="EP152" s="292"/>
      <c r="EQ152" s="292"/>
      <c r="ER152" s="292"/>
      <c r="ES152" s="292"/>
      <c r="ET152" s="292"/>
      <c r="EU152" s="292"/>
      <c r="EV152" s="292"/>
      <c r="EW152" s="292"/>
      <c r="EX152" s="292"/>
      <c r="EY152" s="292"/>
      <c r="EZ152" s="292"/>
      <c r="FC152" s="292"/>
      <c r="FF152" s="292"/>
      <c r="FJ152" s="292"/>
      <c r="FL152" s="292"/>
      <c r="FM152" s="292"/>
      <c r="FN152" s="292"/>
      <c r="FQ152" s="292"/>
    </row>
    <row r="153" spans="1:173">
      <c r="A153" s="291">
        <v>45548</v>
      </c>
      <c r="B153" s="290">
        <v>3.524</v>
      </c>
      <c r="C153" s="290">
        <v>2.0390000000000001</v>
      </c>
      <c r="D153" s="290">
        <v>0.57599999999999996</v>
      </c>
      <c r="E153" s="290">
        <v>3.6360000000000001</v>
      </c>
      <c r="F153" s="290">
        <v>2.657</v>
      </c>
      <c r="G153" s="290">
        <v>3.6459999999999999</v>
      </c>
      <c r="H153" s="290">
        <v>2.5529000000000002</v>
      </c>
      <c r="I153" s="290">
        <v>2.0390000000000001</v>
      </c>
      <c r="J153" s="292"/>
      <c r="K153" s="291">
        <v>45548</v>
      </c>
      <c r="L153" s="290">
        <v>4.0119999999999996</v>
      </c>
      <c r="M153" s="290">
        <v>2.7080000000000002</v>
      </c>
      <c r="N153" s="290">
        <v>0.26</v>
      </c>
      <c r="O153" s="290">
        <v>4.2460000000000004</v>
      </c>
      <c r="P153" s="290">
        <v>3.46</v>
      </c>
      <c r="Q153" s="290">
        <v>3.742</v>
      </c>
      <c r="R153" s="290">
        <v>2.8929999999999998</v>
      </c>
      <c r="S153" s="290">
        <v>2.7080000000000002</v>
      </c>
      <c r="T153" s="292"/>
      <c r="U153" s="291">
        <v>45548</v>
      </c>
      <c r="V153" s="290">
        <v>6.999999999999984E-2</v>
      </c>
      <c r="W153" s="290">
        <v>-5.9000000000000163E-2</v>
      </c>
      <c r="X153" s="290">
        <v>0.45400000000000001</v>
      </c>
      <c r="Y153" s="290">
        <v>-3.0100000000000019E-2</v>
      </c>
      <c r="Z153" s="290">
        <v>-4.1999999999999822E-2</v>
      </c>
      <c r="AA153" s="290">
        <v>0.25500000000000028</v>
      </c>
      <c r="AB153" s="290">
        <v>0.42400000000000038</v>
      </c>
      <c r="AC153" s="290">
        <v>-5.9000000000000163E-2</v>
      </c>
      <c r="BO153" s="292"/>
      <c r="BX153" s="292"/>
      <c r="CU153" s="292"/>
      <c r="CW153" s="292"/>
      <c r="CX153" s="292"/>
      <c r="DA153" s="292"/>
      <c r="DI153" s="292"/>
      <c r="DK153" s="292"/>
      <c r="DM153" s="292"/>
      <c r="DQ153" s="292"/>
      <c r="DV153" s="292"/>
      <c r="DX153" s="292"/>
      <c r="EH153" s="292"/>
      <c r="EN153" s="292"/>
      <c r="EP153" s="292"/>
      <c r="EQ153" s="292"/>
      <c r="ER153" s="292"/>
      <c r="ES153" s="292"/>
      <c r="ET153" s="292"/>
      <c r="EU153" s="292"/>
      <c r="EV153" s="292"/>
      <c r="EW153" s="292"/>
      <c r="EX153" s="292"/>
      <c r="EY153" s="292"/>
      <c r="EZ153" s="292"/>
      <c r="FC153" s="292"/>
      <c r="FF153" s="292"/>
      <c r="FJ153" s="292"/>
      <c r="FL153" s="292"/>
      <c r="FM153" s="292"/>
      <c r="FN153" s="292"/>
      <c r="FQ153" s="292"/>
    </row>
    <row r="154" spans="1:173">
      <c r="A154" s="291">
        <v>45547</v>
      </c>
      <c r="B154" s="290">
        <v>3.5630000000000002</v>
      </c>
      <c r="C154" s="290">
        <v>2.0499999999999998</v>
      </c>
      <c r="D154" s="290">
        <v>0.59299999999999997</v>
      </c>
      <c r="E154" s="290">
        <v>3.6520000000000001</v>
      </c>
      <c r="F154" s="290">
        <v>2.68</v>
      </c>
      <c r="G154" s="290">
        <v>3.6970000000000001</v>
      </c>
      <c r="H154" s="290">
        <v>2.5602999999999998</v>
      </c>
      <c r="I154" s="290">
        <v>2.0499999999999998</v>
      </c>
      <c r="J154" s="292"/>
      <c r="K154" s="291">
        <v>45547</v>
      </c>
      <c r="L154" s="290">
        <v>4.1070000000000002</v>
      </c>
      <c r="M154" s="290">
        <v>2.7570000000000001</v>
      </c>
      <c r="N154" s="290">
        <v>0.26500000000000001</v>
      </c>
      <c r="O154" s="290">
        <v>4.26</v>
      </c>
      <c r="P154" s="290">
        <v>3.5</v>
      </c>
      <c r="Q154" s="290">
        <v>3.81</v>
      </c>
      <c r="R154" s="290">
        <v>2.9369999999999998</v>
      </c>
      <c r="S154" s="290">
        <v>2.7570000000000001</v>
      </c>
      <c r="T154" s="292"/>
      <c r="U154" s="291">
        <v>45547</v>
      </c>
      <c r="V154" s="290">
        <v>3.3999999999999808E-2</v>
      </c>
      <c r="W154" s="290">
        <v>-7.1000000000000174E-2</v>
      </c>
      <c r="X154" s="290">
        <v>0.47399999999999998</v>
      </c>
      <c r="Y154" s="290">
        <v>-3.479999999999972E-2</v>
      </c>
      <c r="Z154" s="290">
        <v>-8.8000000000000078E-2</v>
      </c>
      <c r="AA154" s="290">
        <v>0.23799999999999999</v>
      </c>
      <c r="AB154" s="290">
        <v>0.42000000000000037</v>
      </c>
      <c r="AC154" s="290">
        <v>-7.1000000000000174E-2</v>
      </c>
      <c r="BO154" s="292"/>
      <c r="BX154" s="292"/>
      <c r="CU154" s="292"/>
      <c r="CW154" s="292"/>
      <c r="CX154" s="292"/>
      <c r="DA154" s="292"/>
      <c r="DI154" s="292"/>
      <c r="DK154" s="292"/>
      <c r="DM154" s="292"/>
      <c r="DQ154" s="292"/>
      <c r="DV154" s="292"/>
      <c r="DX154" s="292"/>
      <c r="EH154" s="292"/>
      <c r="EN154" s="292"/>
      <c r="EP154" s="292"/>
      <c r="EQ154" s="292"/>
      <c r="ER154" s="292"/>
      <c r="ES154" s="292"/>
      <c r="ET154" s="292"/>
      <c r="EU154" s="292"/>
      <c r="EV154" s="292"/>
      <c r="EW154" s="292"/>
      <c r="EX154" s="292"/>
      <c r="EY154" s="292"/>
      <c r="EZ154" s="292"/>
      <c r="FC154" s="292"/>
      <c r="FF154" s="292"/>
      <c r="FJ154" s="292"/>
      <c r="FL154" s="292"/>
      <c r="FM154" s="292"/>
      <c r="FN154" s="292"/>
      <c r="FQ154" s="292"/>
    </row>
    <row r="155" spans="1:173">
      <c r="A155" s="291">
        <v>45546</v>
      </c>
      <c r="B155" s="290">
        <v>3.5409999999999999</v>
      </c>
      <c r="C155" s="290">
        <v>1.9770000000000001</v>
      </c>
      <c r="D155" s="290">
        <v>0.57899999999999996</v>
      </c>
      <c r="E155" s="290">
        <v>3.6320000000000001</v>
      </c>
      <c r="F155" s="290">
        <v>2.6880000000000002</v>
      </c>
      <c r="G155" s="290">
        <v>3.6880000000000002</v>
      </c>
      <c r="H155" s="290">
        <v>2.5164</v>
      </c>
      <c r="I155" s="290">
        <v>1.9770000000000001</v>
      </c>
      <c r="J155" s="292"/>
      <c r="K155" s="291">
        <v>45546</v>
      </c>
      <c r="L155" s="290">
        <v>4.1269999999999998</v>
      </c>
      <c r="M155" s="290">
        <v>2.677</v>
      </c>
      <c r="N155" s="290">
        <v>0.26300000000000001</v>
      </c>
      <c r="O155" s="290">
        <v>4.2519999999999998</v>
      </c>
      <c r="P155" s="290">
        <v>3.51</v>
      </c>
      <c r="Q155" s="290">
        <v>3.794</v>
      </c>
      <c r="R155" s="290">
        <v>2.867</v>
      </c>
      <c r="S155" s="290">
        <v>2.677</v>
      </c>
      <c r="T155" s="292"/>
      <c r="U155" s="291">
        <v>45546</v>
      </c>
      <c r="V155" s="290">
        <v>1.1000000000000121E-2</v>
      </c>
      <c r="W155" s="290">
        <v>-3.8000000000000263E-2</v>
      </c>
      <c r="X155" s="290">
        <v>0.46899999999999997</v>
      </c>
      <c r="Y155" s="290">
        <v>-2.720000000000011E-2</v>
      </c>
      <c r="Z155" s="290">
        <v>-0.109</v>
      </c>
      <c r="AA155" s="290">
        <v>0.2410000000000001</v>
      </c>
      <c r="AB155" s="290">
        <v>0.45399999999999968</v>
      </c>
      <c r="AC155" s="290">
        <v>-3.8000000000000263E-2</v>
      </c>
      <c r="BO155" s="292"/>
      <c r="BX155" s="292"/>
      <c r="CU155" s="292"/>
      <c r="CW155" s="292"/>
      <c r="CX155" s="292"/>
      <c r="DA155" s="292"/>
      <c r="DI155" s="292"/>
      <c r="DK155" s="292"/>
      <c r="DM155" s="292"/>
      <c r="DQ155" s="292"/>
      <c r="DV155" s="292"/>
      <c r="DX155" s="292"/>
      <c r="EH155" s="292"/>
      <c r="EN155" s="292"/>
      <c r="EP155" s="292"/>
      <c r="EQ155" s="292"/>
      <c r="ER155" s="292"/>
      <c r="ES155" s="292"/>
      <c r="ET155" s="292"/>
      <c r="EU155" s="292"/>
      <c r="EV155" s="292"/>
      <c r="EW155" s="292"/>
      <c r="EX155" s="292"/>
      <c r="EY155" s="292"/>
      <c r="EZ155" s="292"/>
      <c r="FC155" s="292"/>
      <c r="FF155" s="292"/>
      <c r="FJ155" s="292"/>
      <c r="FL155" s="292"/>
      <c r="FM155" s="292"/>
      <c r="FN155" s="292"/>
      <c r="FQ155" s="292"/>
    </row>
    <row r="156" spans="1:173">
      <c r="A156" s="291">
        <v>45545</v>
      </c>
      <c r="B156" s="290">
        <v>3.524</v>
      </c>
      <c r="C156" s="290">
        <v>2.0339999999999998</v>
      </c>
      <c r="D156" s="290">
        <v>0.61599999999999999</v>
      </c>
      <c r="E156" s="290">
        <v>3.6930000000000001</v>
      </c>
      <c r="F156" s="290">
        <v>2.6629999999999998</v>
      </c>
      <c r="G156" s="290">
        <v>3.7450000000000001</v>
      </c>
      <c r="H156" s="290">
        <v>2.552</v>
      </c>
      <c r="I156" s="290">
        <v>2.0339999999999998</v>
      </c>
      <c r="J156" s="292"/>
      <c r="K156" s="291">
        <v>45545</v>
      </c>
      <c r="L156" s="290">
        <v>4.0679999999999996</v>
      </c>
      <c r="M156" s="290">
        <v>2.7050000000000001</v>
      </c>
      <c r="N156" s="290">
        <v>0.27400000000000002</v>
      </c>
      <c r="O156" s="290">
        <v>4.2439999999999998</v>
      </c>
      <c r="P156" s="290">
        <v>3.56</v>
      </c>
      <c r="Q156" s="290">
        <v>3.8380000000000001</v>
      </c>
      <c r="R156" s="290">
        <v>2.895</v>
      </c>
      <c r="S156" s="290">
        <v>2.7050000000000001</v>
      </c>
      <c r="T156" s="292"/>
      <c r="U156" s="291">
        <v>45545</v>
      </c>
      <c r="V156" s="290">
        <v>4.8000000000000043E-2</v>
      </c>
      <c r="W156" s="290">
        <v>-4.4999999999999929E-2</v>
      </c>
      <c r="X156" s="290">
        <v>0.5</v>
      </c>
      <c r="Y156" s="290">
        <v>-3.8100000000000023E-2</v>
      </c>
      <c r="Z156" s="290">
        <v>-9.2000000000000082E-2</v>
      </c>
      <c r="AA156" s="290">
        <v>0.25700000000000012</v>
      </c>
      <c r="AB156" s="290">
        <v>0.44700000000000012</v>
      </c>
      <c r="AC156" s="290">
        <v>-4.4999999999999929E-2</v>
      </c>
      <c r="BO156" s="292"/>
      <c r="BX156" s="292"/>
      <c r="CU156" s="292"/>
      <c r="CW156" s="292"/>
      <c r="CX156" s="292"/>
      <c r="DA156" s="292"/>
      <c r="DI156" s="292"/>
      <c r="DK156" s="292"/>
      <c r="DM156" s="292"/>
      <c r="DQ156" s="292"/>
      <c r="DV156" s="292"/>
      <c r="DX156" s="292"/>
      <c r="EH156" s="292"/>
      <c r="EN156" s="292"/>
      <c r="EP156" s="292"/>
      <c r="EQ156" s="292"/>
      <c r="ER156" s="292"/>
      <c r="ES156" s="292"/>
      <c r="ET156" s="292"/>
      <c r="EU156" s="292"/>
      <c r="EV156" s="292"/>
      <c r="EW156" s="292"/>
      <c r="EX156" s="292"/>
      <c r="EY156" s="292"/>
      <c r="EZ156" s="292"/>
      <c r="FC156" s="292"/>
      <c r="FF156" s="292"/>
      <c r="FJ156" s="292"/>
      <c r="FL156" s="292"/>
      <c r="FM156" s="292"/>
      <c r="FN156" s="292"/>
      <c r="FQ156" s="292"/>
    </row>
    <row r="157" spans="1:173">
      <c r="A157" s="291">
        <v>45544</v>
      </c>
      <c r="B157" s="290">
        <v>3.581</v>
      </c>
      <c r="C157" s="290">
        <v>2.0579999999999998</v>
      </c>
      <c r="D157" s="290">
        <v>0.621</v>
      </c>
      <c r="E157" s="290">
        <v>3.734</v>
      </c>
      <c r="F157" s="290">
        <v>2.7679999999999998</v>
      </c>
      <c r="G157" s="290">
        <v>3.7749999999999999</v>
      </c>
      <c r="H157" s="290">
        <v>2.5840999999999998</v>
      </c>
      <c r="I157" s="290">
        <v>2.0579999999999998</v>
      </c>
      <c r="J157" s="292"/>
      <c r="K157" s="291">
        <v>45544</v>
      </c>
      <c r="L157" s="290">
        <v>4.1269999999999998</v>
      </c>
      <c r="M157" s="290">
        <v>2.71</v>
      </c>
      <c r="N157" s="290">
        <v>0.27500000000000002</v>
      </c>
      <c r="O157" s="290">
        <v>4.2530000000000001</v>
      </c>
      <c r="P157" s="290">
        <v>3.59</v>
      </c>
      <c r="Q157" s="290">
        <v>3.859</v>
      </c>
      <c r="R157" s="290">
        <v>2.9020000000000001</v>
      </c>
      <c r="S157" s="290">
        <v>2.71</v>
      </c>
      <c r="T157" s="292"/>
      <c r="U157" s="291">
        <v>45544</v>
      </c>
      <c r="V157" s="290">
        <v>3.1000000000000139E-2</v>
      </c>
      <c r="W157" s="290">
        <v>-4.3000000000000149E-2</v>
      </c>
      <c r="X157" s="290">
        <v>0.505</v>
      </c>
      <c r="Y157" s="290">
        <v>-2.979999999999983E-2</v>
      </c>
      <c r="Z157" s="290">
        <v>-9.0999999999999748E-2</v>
      </c>
      <c r="AA157" s="290">
        <v>0.27600000000000019</v>
      </c>
      <c r="AB157" s="290">
        <v>0.44400000000000001</v>
      </c>
      <c r="AC157" s="290">
        <v>-4.3000000000000149E-2</v>
      </c>
      <c r="BO157" s="292"/>
      <c r="BX157" s="292"/>
      <c r="CU157" s="292"/>
      <c r="CW157" s="292"/>
      <c r="CX157" s="292"/>
      <c r="DA157" s="292"/>
      <c r="DI157" s="292"/>
      <c r="DK157" s="292"/>
      <c r="DM157" s="292"/>
      <c r="DQ157" s="292"/>
      <c r="DV157" s="292"/>
      <c r="DX157" s="292"/>
      <c r="EH157" s="292"/>
      <c r="EN157" s="292"/>
      <c r="EP157" s="292"/>
      <c r="EQ157" s="292"/>
      <c r="ER157" s="292"/>
      <c r="ES157" s="292"/>
      <c r="ET157" s="292"/>
      <c r="EU157" s="292"/>
      <c r="EV157" s="292"/>
      <c r="EW157" s="292"/>
      <c r="EX157" s="292"/>
      <c r="EY157" s="292"/>
      <c r="EZ157" s="292"/>
      <c r="FC157" s="292"/>
      <c r="FF157" s="292"/>
      <c r="FJ157" s="292"/>
      <c r="FL157" s="292"/>
      <c r="FM157" s="292"/>
      <c r="FN157" s="292"/>
      <c r="FQ157" s="292"/>
    </row>
    <row r="158" spans="1:173">
      <c r="A158" s="291">
        <v>45541</v>
      </c>
      <c r="B158" s="290">
        <v>3.59</v>
      </c>
      <c r="C158" s="290">
        <v>2.0630000000000002</v>
      </c>
      <c r="D158" s="290">
        <v>0.57599999999999996</v>
      </c>
      <c r="E158" s="290">
        <v>3.7719999999999998</v>
      </c>
      <c r="F158" s="290">
        <v>2.7330000000000001</v>
      </c>
      <c r="G158" s="290">
        <v>3.726</v>
      </c>
      <c r="H158" s="290">
        <v>2.5897000000000001</v>
      </c>
      <c r="I158" s="290">
        <v>2.0630000000000002</v>
      </c>
      <c r="J158" s="292"/>
      <c r="K158" s="291">
        <v>45541</v>
      </c>
      <c r="L158" s="290">
        <v>4.1109999999999998</v>
      </c>
      <c r="M158" s="290">
        <v>2.7229999999999999</v>
      </c>
      <c r="N158" s="290">
        <v>0.26600000000000001</v>
      </c>
      <c r="O158" s="290">
        <v>4.3150000000000004</v>
      </c>
      <c r="P158" s="290">
        <v>3.58</v>
      </c>
      <c r="Q158" s="290">
        <v>4.1900000000000004</v>
      </c>
      <c r="R158" s="290">
        <v>2.91</v>
      </c>
      <c r="S158" s="290">
        <v>2.7229999999999999</v>
      </c>
      <c r="T158" s="292"/>
      <c r="U158" s="291">
        <v>45541</v>
      </c>
      <c r="V158" s="290">
        <v>6.1999999999999833E-2</v>
      </c>
      <c r="W158" s="290">
        <v>-5.600000000000005E-2</v>
      </c>
      <c r="X158" s="290">
        <v>0.47499999999999998</v>
      </c>
      <c r="Y158" s="290">
        <v>-6.5199999999999925E-2</v>
      </c>
      <c r="Z158" s="290">
        <v>-8.8000000000000078E-2</v>
      </c>
      <c r="AA158" s="290">
        <v>0.25299999999999973</v>
      </c>
      <c r="AB158" s="290">
        <v>0.42099999999999982</v>
      </c>
      <c r="AC158" s="290">
        <v>-5.600000000000005E-2</v>
      </c>
      <c r="BO158" s="292"/>
      <c r="BX158" s="292"/>
      <c r="CU158" s="292"/>
      <c r="CW158" s="292"/>
      <c r="CX158" s="292"/>
      <c r="DA158" s="292"/>
      <c r="DI158" s="292"/>
      <c r="DK158" s="292"/>
      <c r="DM158" s="292"/>
      <c r="DQ158" s="292"/>
      <c r="DV158" s="292"/>
      <c r="DX158" s="292"/>
      <c r="EH158" s="292"/>
      <c r="EN158" s="292"/>
      <c r="EP158" s="292"/>
      <c r="EQ158" s="292"/>
      <c r="ER158" s="292"/>
      <c r="ES158" s="292"/>
      <c r="ET158" s="292"/>
      <c r="EU158" s="292"/>
      <c r="EV158" s="292"/>
      <c r="EW158" s="292"/>
      <c r="EX158" s="292"/>
      <c r="EY158" s="292"/>
      <c r="EZ158" s="292"/>
      <c r="FC158" s="292"/>
      <c r="FF158" s="292"/>
      <c r="FJ158" s="292"/>
      <c r="FL158" s="292"/>
      <c r="FM158" s="292"/>
      <c r="FN158" s="292"/>
      <c r="FQ158" s="292"/>
    </row>
    <row r="159" spans="1:173">
      <c r="A159" s="291">
        <v>45540</v>
      </c>
      <c r="B159" s="290">
        <v>3.6269999999999998</v>
      </c>
      <c r="C159" s="290">
        <v>2.1080000000000001</v>
      </c>
      <c r="D159" s="290">
        <v>0.60099999999999998</v>
      </c>
      <c r="E159" s="290">
        <v>3.8010000000000002</v>
      </c>
      <c r="F159" s="290">
        <v>2.762</v>
      </c>
      <c r="G159" s="290">
        <v>3.758</v>
      </c>
      <c r="H159" s="290">
        <v>2.6252</v>
      </c>
      <c r="I159" s="290">
        <v>2.1080000000000001</v>
      </c>
      <c r="J159" s="292"/>
      <c r="K159" s="291">
        <v>45540</v>
      </c>
      <c r="L159" s="290">
        <v>4.2089999999999996</v>
      </c>
      <c r="M159" s="290">
        <v>2.786</v>
      </c>
      <c r="N159" s="290">
        <v>0.26200000000000001</v>
      </c>
      <c r="O159" s="290">
        <v>4.3760000000000003</v>
      </c>
      <c r="P159" s="290">
        <v>3.64</v>
      </c>
      <c r="Q159" s="290">
        <v>4.2</v>
      </c>
      <c r="R159" s="290">
        <v>2.9590000000000001</v>
      </c>
      <c r="S159" s="290">
        <v>2.786</v>
      </c>
      <c r="T159" s="292"/>
      <c r="U159" s="291">
        <v>45540</v>
      </c>
      <c r="V159" s="290">
        <v>-1.6999999999999901E-2</v>
      </c>
      <c r="W159" s="290">
        <v>-8.5999999999999854E-2</v>
      </c>
      <c r="X159" s="290">
        <v>0.5</v>
      </c>
      <c r="Y159" s="290">
        <v>-8.3099999999999952E-2</v>
      </c>
      <c r="Z159" s="290">
        <v>-0.1659999999999999</v>
      </c>
      <c r="AA159" s="290">
        <v>0.25800000000000001</v>
      </c>
      <c r="AB159" s="290">
        <v>0.37999999999999989</v>
      </c>
      <c r="AC159" s="290">
        <v>-8.5999999999999854E-2</v>
      </c>
      <c r="BO159" s="292"/>
      <c r="BX159" s="292"/>
      <c r="CU159" s="292"/>
      <c r="CW159" s="292"/>
      <c r="CX159" s="292"/>
      <c r="DA159" s="292"/>
      <c r="DI159" s="292"/>
      <c r="DK159" s="292"/>
      <c r="DM159" s="292"/>
      <c r="DQ159" s="292"/>
      <c r="DV159" s="292"/>
      <c r="DX159" s="292"/>
      <c r="EH159" s="292"/>
      <c r="EN159" s="292"/>
      <c r="EP159" s="292"/>
      <c r="EQ159" s="292"/>
      <c r="ER159" s="292"/>
      <c r="ES159" s="292"/>
      <c r="ET159" s="292"/>
      <c r="EU159" s="292"/>
      <c r="EV159" s="292"/>
      <c r="EW159" s="292"/>
      <c r="EX159" s="292"/>
      <c r="EY159" s="292"/>
      <c r="EZ159" s="292"/>
      <c r="FC159" s="292"/>
      <c r="FF159" s="292"/>
      <c r="FJ159" s="292"/>
      <c r="FL159" s="292"/>
      <c r="FM159" s="292"/>
      <c r="FN159" s="292"/>
      <c r="FQ159" s="292"/>
    </row>
    <row r="160" spans="1:173">
      <c r="A160" s="291">
        <v>45539</v>
      </c>
      <c r="B160" s="290">
        <v>3.6589999999999998</v>
      </c>
      <c r="C160" s="290">
        <v>2.113</v>
      </c>
      <c r="D160" s="290">
        <v>0.61299999999999999</v>
      </c>
      <c r="E160" s="290">
        <v>3.8210000000000002</v>
      </c>
      <c r="F160" s="290">
        <v>2.786</v>
      </c>
      <c r="G160" s="290">
        <v>3.762</v>
      </c>
      <c r="H160" s="290">
        <v>2.6493000000000002</v>
      </c>
      <c r="I160" s="290">
        <v>2.113</v>
      </c>
      <c r="J160" s="292"/>
      <c r="K160" s="291">
        <v>45539</v>
      </c>
      <c r="L160" s="290">
        <v>4.2290000000000001</v>
      </c>
      <c r="M160" s="290">
        <v>2.8039999999999998</v>
      </c>
      <c r="N160" s="290">
        <v>0.25800000000000001</v>
      </c>
      <c r="O160" s="290">
        <v>4.3949999999999996</v>
      </c>
      <c r="P160" s="290">
        <v>3.65</v>
      </c>
      <c r="Q160" s="290">
        <v>4.1950000000000003</v>
      </c>
      <c r="R160" s="290">
        <v>2.9860000000000002</v>
      </c>
      <c r="S160" s="290">
        <v>2.8039999999999998</v>
      </c>
      <c r="T160" s="292"/>
      <c r="U160" s="291">
        <v>45539</v>
      </c>
      <c r="V160" s="293">
        <f>V159+(V161-V159)/(ROW(V161)-ROW(V159))</f>
        <v>-2.5000000000000133E-2</v>
      </c>
      <c r="W160" s="290">
        <v>-9.6999999999999975E-2</v>
      </c>
      <c r="X160" s="290">
        <v>0.50700000000000001</v>
      </c>
      <c r="Y160" s="290">
        <v>-9.3000000000000416E-2</v>
      </c>
      <c r="Z160" s="290">
        <v>-0.16000000000000009</v>
      </c>
      <c r="AA160" s="290">
        <v>0.25800000000000001</v>
      </c>
      <c r="AB160" s="290">
        <v>0.375</v>
      </c>
      <c r="AC160" s="290">
        <v>-9.6999999999999975E-2</v>
      </c>
      <c r="BO160" s="292"/>
      <c r="BX160" s="292"/>
      <c r="CU160" s="292"/>
      <c r="CW160" s="292"/>
      <c r="CX160" s="292"/>
      <c r="DA160" s="292"/>
      <c r="DI160" s="292"/>
      <c r="DK160" s="292"/>
      <c r="DM160" s="292"/>
      <c r="DQ160" s="292"/>
      <c r="DV160" s="292"/>
      <c r="DX160" s="292"/>
      <c r="EH160" s="292"/>
      <c r="EN160" s="292"/>
      <c r="EP160" s="292"/>
      <c r="EQ160" s="292"/>
      <c r="ER160" s="292"/>
      <c r="ES160" s="292"/>
      <c r="ET160" s="292"/>
      <c r="EU160" s="292"/>
      <c r="EV160" s="292"/>
      <c r="EW160" s="292"/>
      <c r="EX160" s="292"/>
      <c r="EY160" s="292"/>
      <c r="EZ160" s="292"/>
      <c r="FC160" s="292"/>
      <c r="FF160" s="292"/>
      <c r="FJ160" s="292"/>
      <c r="FL160" s="292"/>
      <c r="FM160" s="292"/>
      <c r="FN160" s="292"/>
      <c r="FQ160" s="292"/>
    </row>
    <row r="161" spans="1:173">
      <c r="A161" s="291">
        <v>45538</v>
      </c>
      <c r="B161" s="290">
        <v>3.742</v>
      </c>
      <c r="C161" s="290">
        <v>2.177</v>
      </c>
      <c r="D161" s="290">
        <v>0.65400000000000003</v>
      </c>
      <c r="E161" s="290">
        <v>3.8759999999999999</v>
      </c>
      <c r="F161" s="290">
        <v>2.8690000000000002</v>
      </c>
      <c r="G161" s="290">
        <v>3.8340000000000001</v>
      </c>
      <c r="H161" s="290">
        <v>2.7176999999999998</v>
      </c>
      <c r="I161" s="290">
        <v>2.177</v>
      </c>
      <c r="J161" s="292"/>
      <c r="K161" s="291">
        <v>45538</v>
      </c>
      <c r="L161" s="290">
        <v>4.391</v>
      </c>
      <c r="M161" s="290">
        <v>2.8330000000000002</v>
      </c>
      <c r="N161" s="290">
        <v>0.26700000000000002</v>
      </c>
      <c r="O161" s="290">
        <v>4.4550000000000001</v>
      </c>
      <c r="P161" s="290">
        <v>3.72</v>
      </c>
      <c r="Q161" s="290">
        <v>4.2240000000000002</v>
      </c>
      <c r="R161" s="290">
        <v>3.0150000000000001</v>
      </c>
      <c r="S161" s="290">
        <v>2.8330000000000002</v>
      </c>
      <c r="T161" s="292"/>
      <c r="U161" s="291">
        <v>45538</v>
      </c>
      <c r="V161" s="290">
        <v>-3.3000000000000362E-2</v>
      </c>
      <c r="W161" s="290">
        <v>-0.10100000000000001</v>
      </c>
      <c r="X161" s="290">
        <v>0.53600000000000003</v>
      </c>
      <c r="Y161" s="290">
        <v>-8.9599999999999902E-2</v>
      </c>
      <c r="Z161" s="290">
        <v>-0.1830000000000003</v>
      </c>
      <c r="AA161" s="290">
        <v>0.28299999999999992</v>
      </c>
      <c r="AB161" s="290">
        <v>0.37999999999999989</v>
      </c>
      <c r="AC161" s="290">
        <v>-0.10100000000000001</v>
      </c>
      <c r="BO161" s="292"/>
      <c r="BX161" s="292"/>
      <c r="CU161" s="292"/>
      <c r="CW161" s="292"/>
      <c r="CX161" s="292"/>
      <c r="DA161" s="292"/>
      <c r="DI161" s="292"/>
      <c r="DK161" s="292"/>
      <c r="DM161" s="292"/>
      <c r="DQ161" s="292"/>
      <c r="DV161" s="292"/>
      <c r="DX161" s="292"/>
      <c r="EH161" s="292"/>
      <c r="EN161" s="292"/>
      <c r="EP161" s="292"/>
      <c r="EQ161" s="292"/>
      <c r="ER161" s="292"/>
      <c r="ES161" s="292"/>
      <c r="ET161" s="292"/>
      <c r="EU161" s="292"/>
      <c r="EV161" s="292"/>
      <c r="EW161" s="292"/>
      <c r="EX161" s="292"/>
      <c r="EY161" s="292"/>
      <c r="EZ161" s="292"/>
      <c r="FC161" s="292"/>
      <c r="FF161" s="292"/>
      <c r="FJ161" s="292"/>
      <c r="FL161" s="292"/>
      <c r="FM161" s="292"/>
      <c r="FN161" s="292"/>
      <c r="FQ161" s="292"/>
    </row>
    <row r="162" spans="1:173">
      <c r="A162" s="291">
        <v>45537</v>
      </c>
      <c r="B162" s="290">
        <v>3.8090000000000002</v>
      </c>
      <c r="C162" s="290">
        <v>2.238</v>
      </c>
      <c r="D162" s="290">
        <v>0.63600000000000001</v>
      </c>
      <c r="E162" s="290">
        <v>3.9390000000000001</v>
      </c>
      <c r="F162" s="290">
        <v>2.9649999999999999</v>
      </c>
      <c r="G162" s="290">
        <v>3.8359999999999999</v>
      </c>
      <c r="H162" s="290">
        <v>2.7549000000000001</v>
      </c>
      <c r="I162" s="290">
        <v>2.238</v>
      </c>
      <c r="J162" s="292"/>
      <c r="K162" s="291">
        <v>45537</v>
      </c>
      <c r="L162" s="290">
        <v>4.4180000000000001</v>
      </c>
      <c r="M162" s="290">
        <v>2.851</v>
      </c>
      <c r="N162" s="290">
        <v>0.252</v>
      </c>
      <c r="O162" s="290">
        <v>4.4619999999999997</v>
      </c>
      <c r="P162" s="290">
        <v>3.76</v>
      </c>
      <c r="Q162" s="290">
        <v>4.2329999999999997</v>
      </c>
      <c r="R162" s="290">
        <v>3.024</v>
      </c>
      <c r="S162" s="290">
        <v>2.851</v>
      </c>
      <c r="T162" s="292"/>
      <c r="U162" s="291">
        <v>45537</v>
      </c>
      <c r="V162" s="290">
        <v>-1.5000000000000119E-2</v>
      </c>
      <c r="W162" s="290">
        <v>-8.0000000000000071E-2</v>
      </c>
      <c r="X162" s="290">
        <v>0.53900000000000003</v>
      </c>
      <c r="Y162" s="290">
        <v>-6.4899999999999736E-2</v>
      </c>
      <c r="Z162" s="290">
        <v>-0.16900000000000001</v>
      </c>
      <c r="AA162" s="290">
        <v>0.2799999999999998</v>
      </c>
      <c r="AB162" s="290">
        <v>0.38700000000000001</v>
      </c>
      <c r="AC162" s="290">
        <v>-8.0000000000000071E-2</v>
      </c>
      <c r="BO162" s="292"/>
      <c r="BX162" s="292"/>
      <c r="CU162" s="292"/>
      <c r="CW162" s="292"/>
      <c r="CX162" s="292"/>
      <c r="DA162" s="292"/>
      <c r="DI162" s="292"/>
      <c r="DK162" s="292"/>
      <c r="DM162" s="292"/>
      <c r="DQ162" s="292"/>
      <c r="DV162" s="292"/>
      <c r="DX162" s="292"/>
      <c r="EH162" s="292"/>
      <c r="EN162" s="292"/>
      <c r="EP162" s="292"/>
      <c r="EQ162" s="292"/>
      <c r="ER162" s="292"/>
      <c r="ES162" s="292"/>
      <c r="ET162" s="292"/>
      <c r="EU162" s="292"/>
      <c r="EV162" s="292"/>
      <c r="EW162" s="292"/>
      <c r="EX162" s="292"/>
      <c r="EY162" s="292"/>
      <c r="EZ162" s="292"/>
      <c r="FC162" s="292"/>
      <c r="FF162" s="292"/>
      <c r="FJ162" s="292"/>
      <c r="FL162" s="292"/>
      <c r="FM162" s="292"/>
      <c r="FN162" s="292"/>
      <c r="FQ162" s="292"/>
    </row>
    <row r="163" spans="1:173">
      <c r="A163" s="291">
        <v>45534</v>
      </c>
      <c r="B163" s="290">
        <v>3.8090000000000002</v>
      </c>
      <c r="C163" s="290">
        <v>2.1890000000000001</v>
      </c>
      <c r="D163" s="290">
        <v>0.626</v>
      </c>
      <c r="E163" s="290">
        <v>3.915</v>
      </c>
      <c r="F163" s="290">
        <v>2.9649999999999999</v>
      </c>
      <c r="G163" s="290">
        <v>3.7949999999999999</v>
      </c>
      <c r="H163" s="290">
        <v>2.7256999999999998</v>
      </c>
      <c r="I163" s="290">
        <v>2.1890000000000001</v>
      </c>
      <c r="J163" s="292"/>
      <c r="K163" s="291">
        <v>45534</v>
      </c>
      <c r="L163" s="290">
        <v>4.4180000000000001</v>
      </c>
      <c r="M163" s="290">
        <v>2.8330000000000002</v>
      </c>
      <c r="N163" s="290">
        <v>0.25700000000000001</v>
      </c>
      <c r="O163" s="290">
        <v>4.4770000000000003</v>
      </c>
      <c r="P163" s="290">
        <v>3.76</v>
      </c>
      <c r="Q163" s="290">
        <v>4.218</v>
      </c>
      <c r="R163" s="290">
        <v>3.0139999999999998</v>
      </c>
      <c r="S163" s="290">
        <v>2.8330000000000002</v>
      </c>
      <c r="T163" s="292"/>
      <c r="U163" s="291">
        <v>45534</v>
      </c>
      <c r="V163" s="290">
        <v>-1.5000000000000119E-2</v>
      </c>
      <c r="W163" s="290">
        <v>-8.9999999999999858E-2</v>
      </c>
      <c r="X163" s="290">
        <v>0.52700000000000002</v>
      </c>
      <c r="Y163" s="290">
        <v>-8.9900000000000091E-2</v>
      </c>
      <c r="Z163" s="290">
        <v>-0.16900000000000001</v>
      </c>
      <c r="AA163" s="290">
        <v>0.29499999999999987</v>
      </c>
      <c r="AB163" s="290">
        <v>0.40199999999999969</v>
      </c>
      <c r="AC163" s="290">
        <v>-8.9999999999999858E-2</v>
      </c>
      <c r="BO163" s="292"/>
      <c r="BX163" s="292"/>
      <c r="CU163" s="292"/>
      <c r="CW163" s="292"/>
      <c r="CX163" s="292"/>
      <c r="DA163" s="292"/>
      <c r="DI163" s="292"/>
      <c r="DK163" s="292"/>
      <c r="DM163" s="292"/>
      <c r="DQ163" s="292"/>
      <c r="DV163" s="292"/>
      <c r="DX163" s="292"/>
      <c r="EH163" s="292"/>
      <c r="EN163" s="292"/>
      <c r="EP163" s="292"/>
      <c r="EQ163" s="292"/>
      <c r="ER163" s="292"/>
      <c r="ES163" s="292"/>
      <c r="ET163" s="292"/>
      <c r="EU163" s="292"/>
      <c r="EV163" s="292"/>
      <c r="EW163" s="292"/>
      <c r="EX163" s="292"/>
      <c r="EY163" s="292"/>
      <c r="EZ163" s="292"/>
      <c r="FC163" s="292"/>
      <c r="FF163" s="292"/>
      <c r="FJ163" s="292"/>
      <c r="FL163" s="292"/>
      <c r="FM163" s="292"/>
      <c r="FN163" s="292"/>
      <c r="FQ163" s="292"/>
    </row>
    <row r="164" spans="1:173">
      <c r="A164" s="291">
        <v>45533</v>
      </c>
      <c r="B164" s="290">
        <v>3.7629999999999999</v>
      </c>
      <c r="C164" s="290">
        <v>2.1779999999999999</v>
      </c>
      <c r="D164" s="290">
        <v>0.622</v>
      </c>
      <c r="E164" s="290">
        <v>3.9119999999999999</v>
      </c>
      <c r="F164" s="290">
        <v>2.95</v>
      </c>
      <c r="G164" s="290">
        <v>3.7759999999999998</v>
      </c>
      <c r="H164" s="290">
        <v>2.7079</v>
      </c>
      <c r="I164" s="290">
        <v>2.1779999999999999</v>
      </c>
      <c r="J164" s="292"/>
      <c r="K164" s="291">
        <v>45533</v>
      </c>
      <c r="L164" s="290">
        <v>4.4169999999999998</v>
      </c>
      <c r="M164" s="290">
        <v>2.786</v>
      </c>
      <c r="N164" s="290">
        <v>0.26400000000000001</v>
      </c>
      <c r="O164" s="290">
        <v>4.4800000000000004</v>
      </c>
      <c r="P164" s="290">
        <v>3.75</v>
      </c>
      <c r="Q164" s="290">
        <v>4.218</v>
      </c>
      <c r="R164" s="290">
        <v>2.9780000000000002</v>
      </c>
      <c r="S164" s="290">
        <v>2.786</v>
      </c>
      <c r="T164" s="292"/>
      <c r="U164" s="291">
        <v>45533</v>
      </c>
      <c r="V164" s="290">
        <v>-3.3999999999999808E-2</v>
      </c>
      <c r="W164" s="290">
        <v>-8.0000000000000071E-2</v>
      </c>
      <c r="X164" s="290">
        <v>0.53</v>
      </c>
      <c r="Y164" s="290">
        <v>-9.160000000000057E-2</v>
      </c>
      <c r="Z164" s="290">
        <v>-0.18099999999999999</v>
      </c>
      <c r="AA164" s="290">
        <v>0.28199999999999997</v>
      </c>
      <c r="AB164" s="290">
        <v>0.40300000000000002</v>
      </c>
      <c r="AC164" s="290">
        <v>-8.0000000000000071E-2</v>
      </c>
      <c r="BO164" s="292"/>
      <c r="BX164" s="292"/>
      <c r="CU164" s="292"/>
      <c r="CW164" s="292"/>
      <c r="CX164" s="292"/>
      <c r="DA164" s="292"/>
      <c r="DI164" s="292"/>
      <c r="DK164" s="292"/>
      <c r="DM164" s="292"/>
      <c r="DQ164" s="292"/>
      <c r="DV164" s="292"/>
      <c r="DX164" s="292"/>
      <c r="EH164" s="292"/>
      <c r="EN164" s="292"/>
      <c r="EP164" s="292"/>
      <c r="EQ164" s="292"/>
      <c r="ER164" s="292"/>
      <c r="ES164" s="292"/>
      <c r="ET164" s="292"/>
      <c r="EU164" s="292"/>
      <c r="EV164" s="292"/>
      <c r="EW164" s="292"/>
      <c r="EX164" s="292"/>
      <c r="EY164" s="292"/>
      <c r="EZ164" s="292"/>
      <c r="FC164" s="292"/>
      <c r="FF164" s="292"/>
      <c r="FJ164" s="292"/>
      <c r="FL164" s="292"/>
      <c r="FM164" s="292"/>
      <c r="FN164" s="292"/>
      <c r="FQ164" s="292"/>
    </row>
    <row r="165" spans="1:173">
      <c r="A165" s="291">
        <v>45532</v>
      </c>
      <c r="B165" s="290">
        <v>3.7370000000000001</v>
      </c>
      <c r="C165" s="290">
        <v>2.1629999999999998</v>
      </c>
      <c r="D165" s="290">
        <v>0.63</v>
      </c>
      <c r="E165" s="290">
        <v>3.8980000000000001</v>
      </c>
      <c r="F165" s="290">
        <v>2.9060000000000001</v>
      </c>
      <c r="G165" s="290">
        <v>3.762</v>
      </c>
      <c r="H165" s="290">
        <v>2.7092000000000001</v>
      </c>
      <c r="I165" s="290">
        <v>2.1629999999999998</v>
      </c>
      <c r="J165" s="292"/>
      <c r="K165" s="291">
        <v>45532</v>
      </c>
      <c r="L165" s="290">
        <v>4.399</v>
      </c>
      <c r="M165" s="290">
        <v>2.8279999999999998</v>
      </c>
      <c r="N165" s="290">
        <v>0.27300000000000002</v>
      </c>
      <c r="O165" s="290">
        <v>4.4790000000000001</v>
      </c>
      <c r="P165" s="290">
        <v>3.74</v>
      </c>
      <c r="Q165" s="290">
        <v>4.194</v>
      </c>
      <c r="R165" s="290">
        <v>2.9969999999999999</v>
      </c>
      <c r="S165" s="290">
        <v>2.8279999999999998</v>
      </c>
      <c r="T165" s="292"/>
      <c r="U165" s="291">
        <v>45532</v>
      </c>
      <c r="V165" s="290">
        <v>-3.1000000000000139E-2</v>
      </c>
      <c r="W165" s="290">
        <v>-0.1229999999999998</v>
      </c>
      <c r="X165" s="290">
        <v>0.52200000000000002</v>
      </c>
      <c r="Y165" s="290">
        <v>-0.1108000000000002</v>
      </c>
      <c r="Z165" s="290">
        <v>-0.18199999999999991</v>
      </c>
      <c r="AA165" s="290">
        <v>0.26900000000000007</v>
      </c>
      <c r="AB165" s="290">
        <v>0.36699999999999999</v>
      </c>
      <c r="AC165" s="290">
        <v>-0.1229999999999998</v>
      </c>
      <c r="BO165" s="292"/>
      <c r="BX165" s="292"/>
      <c r="CU165" s="292"/>
      <c r="CW165" s="292"/>
      <c r="CX165" s="292"/>
      <c r="DA165" s="292"/>
      <c r="DI165" s="292"/>
      <c r="DK165" s="292"/>
      <c r="DM165" s="292"/>
      <c r="DQ165" s="292"/>
      <c r="DV165" s="292"/>
      <c r="DX165" s="292"/>
      <c r="EH165" s="292"/>
      <c r="EN165" s="292"/>
      <c r="EP165" s="292"/>
      <c r="EQ165" s="292"/>
      <c r="ER165" s="292"/>
      <c r="ES165" s="292"/>
      <c r="ET165" s="292"/>
      <c r="EU165" s="292"/>
      <c r="EV165" s="292"/>
      <c r="EW165" s="292"/>
      <c r="EX165" s="292"/>
      <c r="EY165" s="292"/>
      <c r="EZ165" s="292"/>
      <c r="FC165" s="292"/>
      <c r="FF165" s="292"/>
      <c r="FJ165" s="292"/>
      <c r="FL165" s="292"/>
      <c r="FM165" s="292"/>
      <c r="FN165" s="292"/>
      <c r="FQ165" s="292"/>
    </row>
    <row r="166" spans="1:173">
      <c r="A166" s="291">
        <v>45531</v>
      </c>
      <c r="B166" s="290">
        <v>3.7309999999999999</v>
      </c>
      <c r="C166" s="290">
        <v>2.1840000000000002</v>
      </c>
      <c r="D166" s="290">
        <v>0.61599999999999999</v>
      </c>
      <c r="E166" s="290">
        <v>3.895</v>
      </c>
      <c r="F166" s="290">
        <v>2.8780000000000001</v>
      </c>
      <c r="G166" s="290">
        <v>3.7440000000000002</v>
      </c>
      <c r="H166" s="290">
        <v>2.7303999999999999</v>
      </c>
      <c r="I166" s="290">
        <v>2.1840000000000002</v>
      </c>
      <c r="J166" s="292"/>
      <c r="K166" s="291">
        <v>45531</v>
      </c>
      <c r="L166" s="290">
        <v>4.38</v>
      </c>
      <c r="M166" s="290">
        <v>2.8570000000000002</v>
      </c>
      <c r="N166" s="290">
        <v>0.26300000000000001</v>
      </c>
      <c r="O166" s="290">
        <v>4.468</v>
      </c>
      <c r="P166" s="290">
        <v>3.76</v>
      </c>
      <c r="Q166" s="290">
        <v>4.1790000000000003</v>
      </c>
      <c r="R166" s="290">
        <v>3.0089999999999999</v>
      </c>
      <c r="S166" s="290">
        <v>2.8570000000000002</v>
      </c>
      <c r="T166" s="292"/>
      <c r="U166" s="291">
        <v>45531</v>
      </c>
      <c r="V166" s="290">
        <v>-7.7999999999999847E-2</v>
      </c>
      <c r="W166" s="290">
        <v>-0.1120000000000001</v>
      </c>
      <c r="X166" s="290">
        <v>0.51500000000000001</v>
      </c>
      <c r="Y166" s="290">
        <v>-0.10879999999999999</v>
      </c>
      <c r="Z166" s="290">
        <v>-0.18900000000000011</v>
      </c>
      <c r="AA166" s="290">
        <v>0.28599999999999998</v>
      </c>
      <c r="AB166" s="290">
        <v>0.37799999999999973</v>
      </c>
      <c r="AC166" s="290">
        <v>-0.1120000000000001</v>
      </c>
      <c r="BO166" s="292"/>
      <c r="BX166" s="292"/>
      <c r="CU166" s="292"/>
      <c r="CW166" s="292"/>
      <c r="CX166" s="292"/>
      <c r="DA166" s="292"/>
      <c r="DI166" s="292"/>
      <c r="DK166" s="292"/>
      <c r="DM166" s="292"/>
      <c r="DQ166" s="292"/>
      <c r="DV166" s="292"/>
      <c r="DX166" s="292"/>
      <c r="EH166" s="292"/>
      <c r="EN166" s="292"/>
      <c r="EP166" s="292"/>
      <c r="EQ166" s="292"/>
      <c r="ER166" s="292"/>
      <c r="ES166" s="292"/>
      <c r="ET166" s="292"/>
      <c r="EU166" s="292"/>
      <c r="EV166" s="292"/>
      <c r="EW166" s="292"/>
      <c r="EX166" s="292"/>
      <c r="EY166" s="292"/>
      <c r="EZ166" s="292"/>
      <c r="FC166" s="292"/>
      <c r="FF166" s="292"/>
      <c r="FJ166" s="292"/>
      <c r="FL166" s="292"/>
      <c r="FM166" s="292"/>
      <c r="FN166" s="292"/>
      <c r="FQ166" s="292"/>
    </row>
    <row r="167" spans="1:173">
      <c r="A167" s="291">
        <v>45530</v>
      </c>
      <c r="B167" s="290">
        <v>3.7210000000000001</v>
      </c>
      <c r="C167" s="290">
        <v>2.1640000000000001</v>
      </c>
      <c r="D167" s="290">
        <v>0.61199999999999999</v>
      </c>
      <c r="E167" s="290">
        <v>3.726</v>
      </c>
      <c r="F167" s="290">
        <v>2.88</v>
      </c>
      <c r="G167" s="290">
        <v>3.694</v>
      </c>
      <c r="H167" s="290">
        <v>2.6850999999999998</v>
      </c>
      <c r="I167" s="290">
        <v>2.1640000000000001</v>
      </c>
      <c r="J167" s="292"/>
      <c r="K167" s="291">
        <v>45530</v>
      </c>
      <c r="L167" s="290">
        <v>4.4130000000000003</v>
      </c>
      <c r="M167" s="290">
        <v>2.8370000000000002</v>
      </c>
      <c r="N167" s="290">
        <v>0.25600000000000001</v>
      </c>
      <c r="O167" s="290">
        <v>4.3499999999999996</v>
      </c>
      <c r="P167" s="290">
        <v>3.75</v>
      </c>
      <c r="Q167" s="290">
        <v>4.1529999999999996</v>
      </c>
      <c r="R167" s="290">
        <v>3.0190000000000001</v>
      </c>
      <c r="S167" s="290">
        <v>2.8370000000000002</v>
      </c>
      <c r="T167" s="292"/>
      <c r="U167" s="291">
        <v>45530</v>
      </c>
      <c r="V167" s="290">
        <v>-0.1199999999999997</v>
      </c>
      <c r="W167" s="290">
        <v>-0.1469999999999998</v>
      </c>
      <c r="X167" s="290">
        <v>0.52300000000000002</v>
      </c>
      <c r="Y167" s="293">
        <f>Y166+(Y168-Y166)/(ROW(Y168)-ROW(Y166))</f>
        <v>6.8600000000000008E-2</v>
      </c>
      <c r="Z167" s="290">
        <v>-0.19700000000000009</v>
      </c>
      <c r="AA167" s="290">
        <v>0.28599999999999998</v>
      </c>
      <c r="AB167" s="290">
        <v>0.33800000000000008</v>
      </c>
      <c r="AC167" s="290">
        <v>-0.1469999999999998</v>
      </c>
      <c r="BO167" s="292"/>
      <c r="BX167" s="292"/>
      <c r="CU167" s="292"/>
      <c r="CW167" s="292"/>
      <c r="CX167" s="292"/>
      <c r="DA167" s="292"/>
      <c r="DI167" s="292"/>
      <c r="DK167" s="292"/>
      <c r="DM167" s="292"/>
      <c r="DQ167" s="292"/>
      <c r="DV167" s="292"/>
      <c r="DX167" s="292"/>
      <c r="EH167" s="292"/>
      <c r="EN167" s="292"/>
      <c r="EP167" s="292"/>
      <c r="EQ167" s="292"/>
      <c r="ER167" s="292"/>
      <c r="ES167" s="292"/>
      <c r="ET167" s="292"/>
      <c r="EU167" s="292"/>
      <c r="EV167" s="292"/>
      <c r="EW167" s="292"/>
      <c r="EX167" s="292"/>
      <c r="EY167" s="292"/>
      <c r="EZ167" s="292"/>
      <c r="FC167" s="292"/>
      <c r="FF167" s="292"/>
      <c r="FJ167" s="292"/>
      <c r="FL167" s="292"/>
      <c r="FM167" s="292"/>
      <c r="FN167" s="292"/>
      <c r="FQ167" s="292"/>
    </row>
    <row r="168" spans="1:173">
      <c r="A168" s="291">
        <v>45527</v>
      </c>
      <c r="B168" s="290">
        <v>3.7069999999999999</v>
      </c>
      <c r="C168" s="290">
        <v>2.137</v>
      </c>
      <c r="D168" s="290">
        <v>0.63</v>
      </c>
      <c r="E168" s="290">
        <v>3.726</v>
      </c>
      <c r="F168" s="290">
        <v>2.8610000000000002</v>
      </c>
      <c r="G168" s="290">
        <v>3.7610000000000001</v>
      </c>
      <c r="H168" s="290">
        <v>2.6598000000000002</v>
      </c>
      <c r="I168" s="290">
        <v>2.137</v>
      </c>
      <c r="J168" s="292"/>
      <c r="K168" s="291">
        <v>45527</v>
      </c>
      <c r="L168" s="290">
        <v>4.3780000000000001</v>
      </c>
      <c r="M168" s="290">
        <v>2.8679999999999999</v>
      </c>
      <c r="N168" s="290">
        <v>0.25900000000000001</v>
      </c>
      <c r="O168" s="290">
        <v>4.3499999999999996</v>
      </c>
      <c r="P168" s="290">
        <v>3.75</v>
      </c>
      <c r="Q168" s="290">
        <v>4.1920000000000002</v>
      </c>
      <c r="R168" s="290">
        <v>2.992</v>
      </c>
      <c r="S168" s="290">
        <v>2.8679999999999999</v>
      </c>
      <c r="T168" s="292"/>
      <c r="U168" s="291">
        <v>45527</v>
      </c>
      <c r="V168" s="290">
        <v>-0.1160000000000001</v>
      </c>
      <c r="W168" s="290">
        <v>-0.14700000000000021</v>
      </c>
      <c r="X168" s="290">
        <v>0.52600000000000002</v>
      </c>
      <c r="Y168" s="290">
        <v>0.246</v>
      </c>
      <c r="Z168" s="290">
        <v>-0.2020000000000004</v>
      </c>
      <c r="AA168" s="290">
        <v>0.25700000000000012</v>
      </c>
      <c r="AB168" s="290">
        <v>0.33700000000000019</v>
      </c>
      <c r="AC168" s="290">
        <v>-0.14700000000000021</v>
      </c>
      <c r="BO168" s="292"/>
      <c r="BX168" s="292"/>
      <c r="CU168" s="292"/>
      <c r="CW168" s="292"/>
      <c r="CX168" s="292"/>
      <c r="DA168" s="292"/>
      <c r="DI168" s="292"/>
      <c r="DK168" s="292"/>
      <c r="DM168" s="292"/>
      <c r="DQ168" s="292"/>
      <c r="DV168" s="292"/>
      <c r="DX168" s="292"/>
      <c r="EH168" s="292"/>
      <c r="EN168" s="292"/>
      <c r="EP168" s="292"/>
      <c r="EQ168" s="292"/>
      <c r="ER168" s="292"/>
      <c r="ES168" s="292"/>
      <c r="ET168" s="292"/>
      <c r="EU168" s="292"/>
      <c r="EV168" s="292"/>
      <c r="EW168" s="292"/>
      <c r="EX168" s="292"/>
      <c r="EY168" s="292"/>
      <c r="EZ168" s="292"/>
      <c r="FC168" s="292"/>
      <c r="FF168" s="292"/>
      <c r="FJ168" s="292"/>
      <c r="FL168" s="292"/>
      <c r="FM168" s="292"/>
      <c r="FN168" s="292"/>
      <c r="FQ168" s="292"/>
    </row>
    <row r="169" spans="1:173">
      <c r="A169" s="291">
        <v>45526</v>
      </c>
      <c r="B169" s="290">
        <v>3.7719999999999998</v>
      </c>
      <c r="C169" s="290">
        <v>2.1619999999999999</v>
      </c>
      <c r="D169" s="290">
        <v>0.60299999999999998</v>
      </c>
      <c r="E169" s="290">
        <v>3.7709999999999999</v>
      </c>
      <c r="F169" s="290">
        <v>2.9060000000000001</v>
      </c>
      <c r="G169" s="290">
        <v>3.7290000000000001</v>
      </c>
      <c r="H169" s="290">
        <v>2.6819999999999999</v>
      </c>
      <c r="I169" s="290">
        <v>2.1619999999999999</v>
      </c>
      <c r="J169" s="292"/>
      <c r="K169" s="291">
        <v>45526</v>
      </c>
      <c r="L169" s="290">
        <v>4.4550000000000001</v>
      </c>
      <c r="M169" s="290">
        <v>2.875</v>
      </c>
      <c r="N169" s="290">
        <v>0.26200000000000001</v>
      </c>
      <c r="O169" s="290">
        <v>4.4039999999999999</v>
      </c>
      <c r="P169" s="290">
        <v>3.75</v>
      </c>
      <c r="Q169" s="290">
        <v>4.18</v>
      </c>
      <c r="R169" s="290">
        <v>3.02</v>
      </c>
      <c r="S169" s="290">
        <v>2.875</v>
      </c>
      <c r="T169" s="292"/>
      <c r="U169" s="291">
        <v>45526</v>
      </c>
      <c r="V169" s="290">
        <v>-0.153</v>
      </c>
      <c r="W169" s="290">
        <v>-0.1509999999999998</v>
      </c>
      <c r="X169" s="290">
        <v>0.51400000000000001</v>
      </c>
      <c r="Y169" s="290">
        <v>0.24969999999999981</v>
      </c>
      <c r="Z169" s="290">
        <v>-0.22900000000000009</v>
      </c>
      <c r="AA169" s="290">
        <v>0.25300000000000011</v>
      </c>
      <c r="AB169" s="290">
        <v>0.33500000000000002</v>
      </c>
      <c r="AC169" s="290">
        <v>-0.1509999999999998</v>
      </c>
      <c r="BO169" s="292"/>
      <c r="BX169" s="292"/>
      <c r="CU169" s="292"/>
      <c r="CW169" s="292"/>
      <c r="CX169" s="292"/>
      <c r="DA169" s="292"/>
      <c r="DI169" s="292"/>
      <c r="DK169" s="292"/>
      <c r="DM169" s="292"/>
      <c r="DQ169" s="292"/>
      <c r="DV169" s="292"/>
      <c r="DX169" s="292"/>
      <c r="EH169" s="292"/>
      <c r="EN169" s="292"/>
      <c r="EP169" s="292"/>
      <c r="EQ169" s="292"/>
      <c r="ER169" s="292"/>
      <c r="ES169" s="292"/>
      <c r="ET169" s="292"/>
      <c r="EU169" s="292"/>
      <c r="EV169" s="292"/>
      <c r="EW169" s="292"/>
      <c r="EX169" s="292"/>
      <c r="EY169" s="292"/>
      <c r="EZ169" s="292"/>
      <c r="FC169" s="292"/>
      <c r="FF169" s="292"/>
      <c r="FJ169" s="292"/>
      <c r="FL169" s="292"/>
      <c r="FM169" s="292"/>
      <c r="FN169" s="292"/>
      <c r="FQ169" s="292"/>
    </row>
    <row r="170" spans="1:173">
      <c r="A170" s="291">
        <v>45525</v>
      </c>
      <c r="B170" s="290">
        <v>3.6819999999999999</v>
      </c>
      <c r="C170" s="290">
        <v>2.12</v>
      </c>
      <c r="D170" s="290">
        <v>0.59499999999999997</v>
      </c>
      <c r="E170" s="290">
        <v>3.702</v>
      </c>
      <c r="F170" s="290">
        <v>2.8559999999999999</v>
      </c>
      <c r="G170" s="290">
        <v>3.72</v>
      </c>
      <c r="H170" s="290">
        <v>2.6425000000000001</v>
      </c>
      <c r="I170" s="290">
        <v>2.12</v>
      </c>
      <c r="J170" s="292"/>
      <c r="K170" s="291">
        <v>45525</v>
      </c>
      <c r="L170" s="290">
        <v>4.3849999999999998</v>
      </c>
      <c r="M170" s="290">
        <v>2.855</v>
      </c>
      <c r="N170" s="290">
        <v>0.245</v>
      </c>
      <c r="O170" s="290">
        <v>4.351</v>
      </c>
      <c r="P170" s="290">
        <v>3.76</v>
      </c>
      <c r="Q170" s="290">
        <v>4.194</v>
      </c>
      <c r="R170" s="290">
        <v>2.9980000000000002</v>
      </c>
      <c r="S170" s="290">
        <v>2.855</v>
      </c>
      <c r="T170" s="292"/>
      <c r="U170" s="291">
        <v>45525</v>
      </c>
      <c r="V170" s="290">
        <v>-0.12999999999999989</v>
      </c>
      <c r="W170" s="290">
        <v>-0.16299999999999981</v>
      </c>
      <c r="X170" s="290">
        <v>0.52400000000000002</v>
      </c>
      <c r="Y170" s="290">
        <v>0.23519999999999991</v>
      </c>
      <c r="Z170" s="290">
        <v>-0.23600000000000021</v>
      </c>
      <c r="AA170" s="290">
        <v>0.23400000000000001</v>
      </c>
      <c r="AB170" s="290">
        <v>0.32500000000000018</v>
      </c>
      <c r="AC170" s="290">
        <v>-0.16299999999999981</v>
      </c>
      <c r="BO170" s="292"/>
      <c r="BX170" s="292"/>
      <c r="CU170" s="292"/>
      <c r="CW170" s="292"/>
      <c r="CX170" s="292"/>
      <c r="DA170" s="292"/>
      <c r="DI170" s="292"/>
      <c r="DK170" s="292"/>
      <c r="DM170" s="292"/>
      <c r="DQ170" s="292"/>
      <c r="DV170" s="292"/>
      <c r="DX170" s="292"/>
      <c r="EH170" s="292"/>
      <c r="EN170" s="292"/>
      <c r="EP170" s="292"/>
      <c r="EQ170" s="292"/>
      <c r="ER170" s="292"/>
      <c r="ES170" s="292"/>
      <c r="ET170" s="292"/>
      <c r="EU170" s="292"/>
      <c r="EV170" s="292"/>
      <c r="EW170" s="292"/>
      <c r="EX170" s="292"/>
      <c r="EY170" s="292"/>
      <c r="EZ170" s="292"/>
      <c r="FC170" s="292"/>
      <c r="FF170" s="292"/>
      <c r="FJ170" s="292"/>
      <c r="FL170" s="292"/>
      <c r="FM170" s="292"/>
      <c r="FN170" s="292"/>
      <c r="FQ170" s="292"/>
    </row>
    <row r="171" spans="1:173">
      <c r="A171" s="291">
        <v>45524</v>
      </c>
      <c r="B171" s="290">
        <v>3.7360000000000002</v>
      </c>
      <c r="C171" s="290">
        <v>2.1389999999999998</v>
      </c>
      <c r="D171" s="290">
        <v>0.61299999999999999</v>
      </c>
      <c r="E171" s="290">
        <v>3.7229999999999999</v>
      </c>
      <c r="F171" s="290">
        <v>2.8540000000000001</v>
      </c>
      <c r="G171" s="290">
        <v>3.8</v>
      </c>
      <c r="H171" s="290">
        <v>2.6764000000000001</v>
      </c>
      <c r="I171" s="290">
        <v>2.1389999999999998</v>
      </c>
      <c r="J171" s="292"/>
      <c r="K171" s="291">
        <v>45524</v>
      </c>
      <c r="L171" s="290">
        <v>4.4530000000000003</v>
      </c>
      <c r="M171" s="290">
        <v>2.8780000000000001</v>
      </c>
      <c r="N171" s="290">
        <v>0.255</v>
      </c>
      <c r="O171" s="290">
        <v>4.3789999999999996</v>
      </c>
      <c r="P171" s="290">
        <v>3.77</v>
      </c>
      <c r="Q171" s="290">
        <v>4.2140000000000004</v>
      </c>
      <c r="R171" s="290">
        <v>3.0339999999999998</v>
      </c>
      <c r="S171" s="290">
        <v>2.8780000000000001</v>
      </c>
      <c r="T171" s="292"/>
      <c r="U171" s="291">
        <v>45524</v>
      </c>
      <c r="V171" s="290">
        <v>-0.17800000000000041</v>
      </c>
      <c r="W171" s="290">
        <v>-0.18900000000000011</v>
      </c>
      <c r="X171" s="290">
        <v>0.52900000000000003</v>
      </c>
      <c r="Y171" s="290">
        <v>0.23120000000000029</v>
      </c>
      <c r="Z171" s="290">
        <v>-0.25700000000000012</v>
      </c>
      <c r="AA171" s="290">
        <v>0.23799999999999999</v>
      </c>
      <c r="AB171" s="290">
        <v>0.31200000000000028</v>
      </c>
      <c r="AC171" s="290">
        <v>-0.18900000000000011</v>
      </c>
      <c r="BO171" s="292"/>
      <c r="BX171" s="292"/>
      <c r="CU171" s="292"/>
      <c r="CW171" s="292"/>
      <c r="CX171" s="292"/>
      <c r="DA171" s="292"/>
      <c r="DI171" s="292"/>
      <c r="DK171" s="292"/>
      <c r="DM171" s="292"/>
      <c r="DQ171" s="292"/>
      <c r="DV171" s="292"/>
      <c r="DX171" s="292"/>
      <c r="EH171" s="292"/>
      <c r="EN171" s="292"/>
      <c r="EP171" s="292"/>
      <c r="EQ171" s="292"/>
      <c r="ER171" s="292"/>
      <c r="ES171" s="292"/>
      <c r="ET171" s="292"/>
      <c r="EU171" s="292"/>
      <c r="EV171" s="292"/>
      <c r="EW171" s="292"/>
      <c r="EX171" s="292"/>
      <c r="EY171" s="292"/>
      <c r="EZ171" s="292"/>
      <c r="FC171" s="292"/>
      <c r="FF171" s="292"/>
      <c r="FJ171" s="292"/>
      <c r="FL171" s="292"/>
      <c r="FM171" s="292"/>
      <c r="FN171" s="292"/>
      <c r="FQ171" s="292"/>
    </row>
    <row r="172" spans="1:173">
      <c r="A172" s="291">
        <v>45523</v>
      </c>
      <c r="B172" s="290">
        <v>3.7890000000000001</v>
      </c>
      <c r="C172" s="290">
        <v>2.1800000000000002</v>
      </c>
      <c r="D172" s="290">
        <v>0.62</v>
      </c>
      <c r="E172" s="290">
        <v>3.7280000000000002</v>
      </c>
      <c r="F172" s="290">
        <v>2.9180000000000001</v>
      </c>
      <c r="G172" s="290">
        <v>3.7629999999999999</v>
      </c>
      <c r="H172" s="290">
        <v>2.7119</v>
      </c>
      <c r="I172" s="290">
        <v>2.1800000000000002</v>
      </c>
      <c r="J172" s="292"/>
      <c r="K172" s="291">
        <v>45523</v>
      </c>
      <c r="L172" s="290">
        <v>4.5019999999999998</v>
      </c>
      <c r="M172" s="290">
        <v>2.9089999999999998</v>
      </c>
      <c r="N172" s="290">
        <v>0.26</v>
      </c>
      <c r="O172" s="290">
        <v>4.3869999999999996</v>
      </c>
      <c r="P172" s="290">
        <v>3.8</v>
      </c>
      <c r="Q172" s="290">
        <v>4.2089999999999996</v>
      </c>
      <c r="R172" s="290">
        <v>3.0550000000000002</v>
      </c>
      <c r="S172" s="290">
        <v>2.9089999999999998</v>
      </c>
      <c r="T172" s="292"/>
      <c r="U172" s="291">
        <v>45523</v>
      </c>
      <c r="V172" s="290">
        <v>-0.1959999999999997</v>
      </c>
      <c r="W172" s="290">
        <v>-0.18499999999999961</v>
      </c>
      <c r="X172" s="290">
        <v>0.51900000000000002</v>
      </c>
      <c r="Y172" s="290">
        <v>0.2399</v>
      </c>
      <c r="Z172" s="290">
        <v>-0.26200000000000001</v>
      </c>
      <c r="AA172" s="290">
        <v>0.23799999999999999</v>
      </c>
      <c r="AB172" s="290">
        <v>0.31000000000000011</v>
      </c>
      <c r="AC172" s="290">
        <v>-0.18499999999999961</v>
      </c>
      <c r="BO172" s="292"/>
      <c r="BX172" s="292"/>
      <c r="CU172" s="292"/>
      <c r="CW172" s="292"/>
      <c r="CX172" s="292"/>
      <c r="DA172" s="292"/>
      <c r="DI172" s="292"/>
      <c r="DK172" s="292"/>
      <c r="DM172" s="292"/>
      <c r="DQ172" s="292"/>
      <c r="DV172" s="292"/>
      <c r="DX172" s="292"/>
      <c r="EH172" s="292"/>
      <c r="EN172" s="292"/>
      <c r="EP172" s="292"/>
      <c r="EQ172" s="292"/>
      <c r="ER172" s="292"/>
      <c r="ES172" s="292"/>
      <c r="ET172" s="292"/>
      <c r="EU172" s="292"/>
      <c r="EV172" s="292"/>
      <c r="EW172" s="292"/>
      <c r="EX172" s="292"/>
      <c r="EY172" s="292"/>
      <c r="EZ172" s="292"/>
      <c r="FC172" s="292"/>
      <c r="FF172" s="292"/>
      <c r="FJ172" s="292"/>
      <c r="FL172" s="292"/>
      <c r="FM172" s="292"/>
      <c r="FN172" s="292"/>
      <c r="FQ172" s="292"/>
    </row>
    <row r="173" spans="1:173">
      <c r="A173" s="291">
        <v>45520</v>
      </c>
      <c r="B173" s="290">
        <v>3.806</v>
      </c>
      <c r="C173" s="290">
        <v>2.1840000000000002</v>
      </c>
      <c r="D173" s="290">
        <v>0.60799999999999998</v>
      </c>
      <c r="E173" s="290">
        <v>3.7250000000000001</v>
      </c>
      <c r="F173" s="290">
        <v>2.911</v>
      </c>
      <c r="G173" s="290">
        <v>3.7749999999999999</v>
      </c>
      <c r="H173" s="290">
        <v>2.7212000000000001</v>
      </c>
      <c r="I173" s="290">
        <v>2.1840000000000002</v>
      </c>
      <c r="J173" s="292"/>
      <c r="K173" s="291">
        <v>45520</v>
      </c>
      <c r="L173" s="290">
        <v>4.5030000000000001</v>
      </c>
      <c r="M173" s="290">
        <v>2.923</v>
      </c>
      <c r="N173" s="290">
        <v>0.24099999999999999</v>
      </c>
      <c r="O173" s="290">
        <v>4.3819999999999997</v>
      </c>
      <c r="P173" s="290">
        <v>3.8</v>
      </c>
      <c r="Q173" s="290">
        <v>4.2039999999999997</v>
      </c>
      <c r="R173" s="290">
        <v>3.105</v>
      </c>
      <c r="S173" s="290">
        <v>2.923</v>
      </c>
      <c r="T173" s="292"/>
      <c r="U173" s="291">
        <v>45520</v>
      </c>
      <c r="V173" s="290">
        <v>-0.16799999999999971</v>
      </c>
      <c r="W173" s="290">
        <v>-0.18500000000000011</v>
      </c>
      <c r="X173" s="290">
        <v>0.52</v>
      </c>
      <c r="Y173" s="290">
        <v>0.2594000000000003</v>
      </c>
      <c r="Z173" s="290">
        <v>-0.23899999999999991</v>
      </c>
      <c r="AA173" s="290">
        <v>0.23699999999999971</v>
      </c>
      <c r="AB173" s="290">
        <v>0.31400000000000011</v>
      </c>
      <c r="AC173" s="290">
        <v>-0.18500000000000011</v>
      </c>
      <c r="BO173" s="292"/>
      <c r="BX173" s="292"/>
      <c r="CU173" s="292"/>
      <c r="CW173" s="292"/>
      <c r="CX173" s="292"/>
      <c r="DA173" s="292"/>
      <c r="DI173" s="292"/>
      <c r="DK173" s="292"/>
      <c r="DM173" s="292"/>
      <c r="DQ173" s="292"/>
      <c r="DV173" s="292"/>
      <c r="DX173" s="292"/>
      <c r="EH173" s="292"/>
      <c r="EN173" s="292"/>
      <c r="EP173" s="292"/>
      <c r="EQ173" s="292"/>
      <c r="ER173" s="292"/>
      <c r="ES173" s="292"/>
      <c r="ET173" s="292"/>
      <c r="EU173" s="292"/>
      <c r="EV173" s="292"/>
      <c r="EW173" s="292"/>
      <c r="EX173" s="292"/>
      <c r="EY173" s="292"/>
      <c r="EZ173" s="292"/>
      <c r="FC173" s="292"/>
      <c r="FF173" s="292"/>
      <c r="FJ173" s="292"/>
      <c r="FL173" s="292"/>
      <c r="FM173" s="292"/>
      <c r="FN173" s="292"/>
      <c r="FQ173" s="292"/>
    </row>
    <row r="174" spans="1:173">
      <c r="A174" s="291">
        <v>45519</v>
      </c>
      <c r="B174" s="290">
        <v>3.8359999999999999</v>
      </c>
      <c r="C174" s="290">
        <v>2.1880000000000002</v>
      </c>
      <c r="D174" s="290">
        <v>0.56599999999999995</v>
      </c>
      <c r="E174" s="290">
        <v>3.718</v>
      </c>
      <c r="F174" s="290">
        <v>2.923</v>
      </c>
      <c r="G174" s="290">
        <v>3.7149999999999999</v>
      </c>
      <c r="H174" s="290">
        <v>2.7237</v>
      </c>
      <c r="I174" s="290">
        <v>2.1880000000000002</v>
      </c>
      <c r="J174" s="292"/>
      <c r="K174" s="291">
        <v>45519</v>
      </c>
      <c r="L174" s="290">
        <v>4.5309999999999997</v>
      </c>
      <c r="M174" s="290">
        <v>2.9239999999999999</v>
      </c>
      <c r="N174" s="290">
        <v>0.23</v>
      </c>
      <c r="O174" s="290">
        <v>4.3540000000000001</v>
      </c>
      <c r="P174" s="290">
        <v>3.91</v>
      </c>
      <c r="Q174" s="290">
        <v>4.141</v>
      </c>
      <c r="R174" s="290">
        <v>3.1080000000000001</v>
      </c>
      <c r="S174" s="290">
        <v>2.9239999999999999</v>
      </c>
      <c r="T174" s="292"/>
      <c r="U174" s="291">
        <v>45519</v>
      </c>
      <c r="V174" s="290">
        <v>-0.18099999999999961</v>
      </c>
      <c r="W174" s="290">
        <v>-0.19500000000000031</v>
      </c>
      <c r="X174" s="290">
        <v>0.51400000000000001</v>
      </c>
      <c r="Y174" s="290">
        <v>0.2865000000000002</v>
      </c>
      <c r="Z174" s="290">
        <v>-0.23600000000000021</v>
      </c>
      <c r="AA174" s="290">
        <v>0.24800000000000019</v>
      </c>
      <c r="AB174" s="290">
        <v>0.30699999999999988</v>
      </c>
      <c r="AC174" s="290">
        <v>-0.19500000000000031</v>
      </c>
      <c r="BO174" s="292"/>
      <c r="BX174" s="292"/>
      <c r="CU174" s="292"/>
      <c r="CW174" s="292"/>
      <c r="CX174" s="292"/>
      <c r="DA174" s="292"/>
      <c r="DI174" s="292"/>
      <c r="DK174" s="292"/>
      <c r="DM174" s="292"/>
      <c r="DQ174" s="292"/>
      <c r="DV174" s="292"/>
      <c r="DX174" s="292"/>
      <c r="EH174" s="292"/>
      <c r="EN174" s="292"/>
      <c r="EP174" s="292"/>
      <c r="EQ174" s="292"/>
      <c r="ER174" s="292"/>
      <c r="ES174" s="292"/>
      <c r="ET174" s="292"/>
      <c r="EU174" s="292"/>
      <c r="EV174" s="292"/>
      <c r="EW174" s="292"/>
      <c r="EX174" s="292"/>
      <c r="EY174" s="292"/>
      <c r="EZ174" s="292"/>
      <c r="FC174" s="292"/>
      <c r="FF174" s="292"/>
      <c r="FJ174" s="292"/>
      <c r="FL174" s="292"/>
      <c r="FM174" s="292"/>
      <c r="FN174" s="292"/>
      <c r="FQ174" s="292"/>
    </row>
    <row r="175" spans="1:173">
      <c r="A175" s="291">
        <v>45518</v>
      </c>
      <c r="B175" s="290">
        <v>3.7366000000000001</v>
      </c>
      <c r="C175" s="290">
        <v>2.0870000000000002</v>
      </c>
      <c r="D175" s="290">
        <v>0.54</v>
      </c>
      <c r="E175" s="290">
        <v>3.6240000000000001</v>
      </c>
      <c r="F175" s="290">
        <v>2.8540000000000001</v>
      </c>
      <c r="G175" s="290">
        <v>3.7789999999999999</v>
      </c>
      <c r="H175" s="290">
        <v>2.6421000000000001</v>
      </c>
      <c r="I175" s="290">
        <v>2.0870000000000002</v>
      </c>
      <c r="J175" s="292"/>
      <c r="K175" s="291">
        <v>45518</v>
      </c>
      <c r="L175" s="290">
        <v>4.4260000000000002</v>
      </c>
      <c r="M175" s="290">
        <v>2.8570000000000002</v>
      </c>
      <c r="N175" s="290">
        <v>0.20599999999999999</v>
      </c>
      <c r="O175" s="290">
        <v>4.2610000000000001</v>
      </c>
      <c r="P175" s="290">
        <v>3.79</v>
      </c>
      <c r="Q175" s="290">
        <v>4.1399999999999997</v>
      </c>
      <c r="R175" s="290">
        <v>3.044</v>
      </c>
      <c r="S175" s="290">
        <v>2.8570000000000002</v>
      </c>
      <c r="T175" s="292"/>
      <c r="U175" s="291">
        <v>45518</v>
      </c>
      <c r="V175" s="290">
        <v>-0.1229999999999998</v>
      </c>
      <c r="W175" s="290">
        <v>-0.17100000000000029</v>
      </c>
      <c r="X175" s="290">
        <v>0.52299999999999991</v>
      </c>
      <c r="Y175" s="290">
        <v>0.27770000000000028</v>
      </c>
      <c r="Z175" s="290">
        <v>-0.21600000000000019</v>
      </c>
      <c r="AA175" s="290">
        <v>0.27400000000000002</v>
      </c>
      <c r="AB175" s="290">
        <v>0.33300000000000018</v>
      </c>
      <c r="AC175" s="290">
        <v>-0.17100000000000029</v>
      </c>
      <c r="BO175" s="292"/>
      <c r="BX175" s="292"/>
      <c r="CU175" s="292"/>
      <c r="CW175" s="292"/>
      <c r="CX175" s="292"/>
      <c r="DA175" s="292"/>
      <c r="DI175" s="292"/>
      <c r="DK175" s="292"/>
      <c r="DM175" s="292"/>
      <c r="DQ175" s="292"/>
      <c r="DV175" s="292"/>
      <c r="DX175" s="292"/>
      <c r="EH175" s="292"/>
      <c r="EN175" s="292"/>
      <c r="EP175" s="292"/>
      <c r="EQ175" s="292"/>
      <c r="ER175" s="292"/>
      <c r="ES175" s="292"/>
      <c r="ET175" s="292"/>
      <c r="EU175" s="292"/>
      <c r="EV175" s="292"/>
      <c r="EW175" s="292"/>
      <c r="EX175" s="292"/>
      <c r="EY175" s="292"/>
      <c r="EZ175" s="292"/>
      <c r="FC175" s="292"/>
      <c r="FF175" s="292"/>
      <c r="FJ175" s="292"/>
      <c r="FL175" s="292"/>
      <c r="FM175" s="292"/>
      <c r="FN175" s="292"/>
      <c r="FQ175" s="292"/>
    </row>
    <row r="176" spans="1:173">
      <c r="A176" s="291">
        <v>45517</v>
      </c>
      <c r="B176" s="290">
        <v>3.7370000000000001</v>
      </c>
      <c r="C176" s="290">
        <v>2.0870000000000002</v>
      </c>
      <c r="D176" s="290">
        <v>0.56000000000000005</v>
      </c>
      <c r="E176" s="290">
        <v>3.6890000000000001</v>
      </c>
      <c r="F176" s="290">
        <v>2.8519999999999999</v>
      </c>
      <c r="G176" s="290">
        <v>3.84</v>
      </c>
      <c r="H176" s="290">
        <v>2.6486999999999998</v>
      </c>
      <c r="I176" s="290">
        <v>2.0870000000000002</v>
      </c>
      <c r="J176" s="292"/>
      <c r="K176" s="291">
        <v>45517</v>
      </c>
      <c r="L176" s="290">
        <v>4.41</v>
      </c>
      <c r="M176" s="290">
        <v>2.8650000000000002</v>
      </c>
      <c r="N176" s="290">
        <v>0.2</v>
      </c>
      <c r="O176" s="290">
        <v>4.3079999999999998</v>
      </c>
      <c r="P176" s="290">
        <v>3.883</v>
      </c>
      <c r="Q176" s="290">
        <v>4.1840000000000002</v>
      </c>
      <c r="R176" s="290">
        <v>3.05</v>
      </c>
      <c r="S176" s="290">
        <v>2.8650000000000002</v>
      </c>
      <c r="T176" s="292"/>
      <c r="U176" s="291">
        <v>45517</v>
      </c>
      <c r="V176" s="290">
        <v>-8.7000000000000188E-2</v>
      </c>
      <c r="W176" s="290">
        <v>-0.15100000000000019</v>
      </c>
      <c r="X176" s="290">
        <v>0.54299999999999993</v>
      </c>
      <c r="Y176" s="290">
        <v>0.29399999999999959</v>
      </c>
      <c r="Z176" s="290">
        <v>-0.2050000000000001</v>
      </c>
      <c r="AA176" s="290">
        <v>0.25399999999999961</v>
      </c>
      <c r="AB176" s="290">
        <v>0.34699999999999998</v>
      </c>
      <c r="AC176" s="290">
        <v>-0.15100000000000019</v>
      </c>
      <c r="BO176" s="292"/>
      <c r="BX176" s="292"/>
      <c r="CU176" s="292"/>
      <c r="CW176" s="292"/>
      <c r="CX176" s="292"/>
      <c r="DA176" s="292"/>
      <c r="DI176" s="292"/>
      <c r="DK176" s="292"/>
      <c r="DM176" s="292"/>
      <c r="DQ176" s="292"/>
      <c r="DV176" s="292"/>
      <c r="DX176" s="292"/>
      <c r="EH176" s="292"/>
      <c r="EN176" s="292"/>
      <c r="EP176" s="292"/>
      <c r="EQ176" s="292"/>
      <c r="ER176" s="292"/>
      <c r="ES176" s="292"/>
      <c r="ET176" s="292"/>
      <c r="EU176" s="292"/>
      <c r="EV176" s="292"/>
      <c r="EW176" s="292"/>
      <c r="EX176" s="292"/>
      <c r="EY176" s="292"/>
      <c r="EZ176" s="292"/>
      <c r="FC176" s="292"/>
      <c r="FF176" s="292"/>
      <c r="FJ176" s="292"/>
      <c r="FL176" s="292"/>
      <c r="FM176" s="292"/>
      <c r="FN176" s="292"/>
      <c r="FQ176" s="292"/>
    </row>
    <row r="177" spans="1:173">
      <c r="A177" s="291">
        <v>45516</v>
      </c>
      <c r="B177" s="290">
        <v>3.798</v>
      </c>
      <c r="C177" s="290">
        <v>2.1360000000000001</v>
      </c>
      <c r="D177" s="290">
        <v>0.57899999999999996</v>
      </c>
      <c r="E177" s="290">
        <v>3.7120000000000002</v>
      </c>
      <c r="F177" s="290">
        <v>2.9159999999999999</v>
      </c>
      <c r="G177" s="290">
        <v>3.875</v>
      </c>
      <c r="H177" s="290">
        <v>2.6938</v>
      </c>
      <c r="I177" s="290">
        <v>2.1360000000000001</v>
      </c>
      <c r="J177" s="292"/>
      <c r="K177" s="291">
        <v>45516</v>
      </c>
      <c r="L177" s="290">
        <v>4.47</v>
      </c>
      <c r="M177" s="290">
        <v>2.8980000000000001</v>
      </c>
      <c r="N177" s="290">
        <v>0.19800000000000001</v>
      </c>
      <c r="O177" s="290">
        <v>4.3259999999999996</v>
      </c>
      <c r="P177" s="290">
        <v>3.91</v>
      </c>
      <c r="Q177" s="290">
        <v>4.1950000000000003</v>
      </c>
      <c r="R177" s="290">
        <v>3.0910000000000002</v>
      </c>
      <c r="S177" s="290">
        <v>2.8980000000000001</v>
      </c>
      <c r="T177" s="292"/>
      <c r="U177" s="291">
        <v>45516</v>
      </c>
      <c r="V177" s="290">
        <v>-0.113</v>
      </c>
      <c r="W177" s="290">
        <v>-0.16400000000000009</v>
      </c>
      <c r="X177" s="290">
        <v>0.56099999999999994</v>
      </c>
      <c r="Y177" s="290">
        <v>0.29329999999999989</v>
      </c>
      <c r="Z177" s="290">
        <v>-0.2240000000000002</v>
      </c>
      <c r="AA177" s="290">
        <v>0.25800000000000001</v>
      </c>
      <c r="AB177" s="290">
        <v>0.3400000000000003</v>
      </c>
      <c r="AC177" s="290">
        <v>-0.16400000000000009</v>
      </c>
      <c r="BO177" s="292"/>
      <c r="BX177" s="292"/>
      <c r="CU177" s="292"/>
      <c r="CW177" s="292"/>
      <c r="CX177" s="292"/>
      <c r="DA177" s="292"/>
      <c r="DI177" s="292"/>
      <c r="DK177" s="292"/>
      <c r="DM177" s="292"/>
      <c r="DQ177" s="292"/>
      <c r="DV177" s="292"/>
      <c r="DX177" s="292"/>
      <c r="EH177" s="292"/>
      <c r="EN177" s="292"/>
      <c r="EP177" s="292"/>
      <c r="EQ177" s="292"/>
      <c r="ER177" s="292"/>
      <c r="ES177" s="292"/>
      <c r="ET177" s="292"/>
      <c r="EU177" s="292"/>
      <c r="EV177" s="292"/>
      <c r="EW177" s="292"/>
      <c r="EX177" s="292"/>
      <c r="EY177" s="292"/>
      <c r="EZ177" s="292"/>
      <c r="FC177" s="292"/>
      <c r="FF177" s="292"/>
      <c r="FJ177" s="292"/>
      <c r="FL177" s="292"/>
      <c r="FM177" s="292"/>
      <c r="FN177" s="292"/>
      <c r="FQ177" s="292"/>
    </row>
    <row r="178" spans="1:173">
      <c r="A178" s="291">
        <v>45513</v>
      </c>
      <c r="B178" s="290">
        <v>3.8410000000000002</v>
      </c>
      <c r="C178" s="290">
        <v>2.1280000000000001</v>
      </c>
      <c r="D178" s="290">
        <v>0.57899999999999996</v>
      </c>
      <c r="E178" s="290">
        <v>3.74</v>
      </c>
      <c r="F178" s="290">
        <v>2.948</v>
      </c>
      <c r="G178" s="290">
        <v>3.8929999999999998</v>
      </c>
      <c r="H178" s="290">
        <v>2.6882000000000001</v>
      </c>
      <c r="I178" s="290">
        <v>2.1280000000000001</v>
      </c>
      <c r="J178" s="292"/>
      <c r="K178" s="291">
        <v>45513</v>
      </c>
      <c r="L178" s="290">
        <v>4.4889999999999999</v>
      </c>
      <c r="M178" s="290">
        <v>2.8820000000000001</v>
      </c>
      <c r="N178" s="290">
        <v>0.19800000000000001</v>
      </c>
      <c r="O178" s="290">
        <v>4.3220000000000001</v>
      </c>
      <c r="P178" s="290">
        <v>3.91</v>
      </c>
      <c r="Q178" s="290">
        <v>4.1840000000000002</v>
      </c>
      <c r="R178" s="290">
        <v>3.0830000000000002</v>
      </c>
      <c r="S178" s="290">
        <v>2.8820000000000001</v>
      </c>
      <c r="T178" s="292"/>
      <c r="U178" s="291">
        <v>45513</v>
      </c>
      <c r="V178" s="290">
        <v>-0.11399999999999989</v>
      </c>
      <c r="W178" s="290">
        <v>-0.15600000000000011</v>
      </c>
      <c r="X178" s="290">
        <v>0.56099999999999994</v>
      </c>
      <c r="Y178" s="290">
        <v>0.31399999999999961</v>
      </c>
      <c r="Z178" s="290">
        <v>-0.21300000000000011</v>
      </c>
      <c r="AA178" s="290">
        <v>0.27899999999999991</v>
      </c>
      <c r="AB178" s="290">
        <v>0.33699999999999969</v>
      </c>
      <c r="AC178" s="290">
        <v>-0.15600000000000011</v>
      </c>
      <c r="BO178" s="292"/>
      <c r="BX178" s="292"/>
      <c r="CU178" s="292"/>
      <c r="CW178" s="292"/>
      <c r="CX178" s="292"/>
      <c r="DA178" s="292"/>
      <c r="DI178" s="292"/>
      <c r="DK178" s="292"/>
      <c r="DM178" s="292"/>
      <c r="DQ178" s="292"/>
      <c r="DV178" s="292"/>
      <c r="DX178" s="292"/>
      <c r="EH178" s="292"/>
      <c r="EN178" s="292"/>
      <c r="EP178" s="292"/>
      <c r="EQ178" s="292"/>
      <c r="ER178" s="292"/>
      <c r="ES178" s="292"/>
      <c r="ET178" s="292"/>
      <c r="EU178" s="292"/>
      <c r="EV178" s="292"/>
      <c r="EW178" s="292"/>
      <c r="EX178" s="292"/>
      <c r="EY178" s="292"/>
      <c r="EZ178" s="292"/>
      <c r="FC178" s="292"/>
      <c r="FF178" s="292"/>
      <c r="FJ178" s="292"/>
      <c r="FL178" s="292"/>
      <c r="FM178" s="292"/>
      <c r="FN178" s="292"/>
      <c r="FQ178" s="292"/>
    </row>
    <row r="179" spans="1:173">
      <c r="A179" s="291">
        <v>45512</v>
      </c>
      <c r="B179" s="290">
        <v>3.89</v>
      </c>
      <c r="C179" s="290">
        <v>2.17</v>
      </c>
      <c r="D179" s="290">
        <v>0.55400000000000005</v>
      </c>
      <c r="E179" s="290">
        <v>3.7709999999999999</v>
      </c>
      <c r="F179" s="290">
        <v>3</v>
      </c>
      <c r="G179" s="290">
        <v>3.8889999999999998</v>
      </c>
      <c r="H179" s="290">
        <v>2.7259000000000002</v>
      </c>
      <c r="I179" s="290">
        <v>2.17</v>
      </c>
      <c r="J179" s="292"/>
      <c r="K179" s="291">
        <v>45512</v>
      </c>
      <c r="L179" s="290">
        <v>4.4850000000000003</v>
      </c>
      <c r="M179" s="290">
        <v>2.8759999999999999</v>
      </c>
      <c r="N179" s="290">
        <v>0.16200000000000001</v>
      </c>
      <c r="O179" s="290">
        <v>4.367</v>
      </c>
      <c r="P179" s="290">
        <v>3.91</v>
      </c>
      <c r="Q179" s="290">
        <v>4.1760000000000002</v>
      </c>
      <c r="R179" s="290">
        <v>3.0840000000000001</v>
      </c>
      <c r="S179" s="290">
        <v>2.8759999999999999</v>
      </c>
      <c r="T179" s="292"/>
      <c r="U179" s="291">
        <v>45512</v>
      </c>
      <c r="V179" s="290">
        <v>-4.8999999999999488E-2</v>
      </c>
      <c r="W179" s="290">
        <v>-0.12599999999999989</v>
      </c>
      <c r="X179" s="290">
        <v>0.57299999999999995</v>
      </c>
      <c r="Y179" s="290">
        <v>0.33389999999999992</v>
      </c>
      <c r="Z179" s="290">
        <v>-0.1790000000000003</v>
      </c>
      <c r="AA179" s="290">
        <v>0.29799999999999999</v>
      </c>
      <c r="AB179" s="290">
        <v>0.37300000000000022</v>
      </c>
      <c r="AC179" s="290">
        <v>-0.12599999999999989</v>
      </c>
      <c r="BO179" s="292"/>
      <c r="BX179" s="292"/>
      <c r="CU179" s="292"/>
      <c r="CW179" s="292"/>
      <c r="CX179" s="292"/>
      <c r="DA179" s="292"/>
      <c r="DI179" s="292"/>
      <c r="DK179" s="292"/>
      <c r="DM179" s="292"/>
      <c r="DQ179" s="292"/>
      <c r="DV179" s="292"/>
      <c r="DX179" s="292"/>
      <c r="EH179" s="292"/>
      <c r="EN179" s="292"/>
      <c r="EP179" s="292"/>
      <c r="EQ179" s="292"/>
      <c r="ER179" s="292"/>
      <c r="ES179" s="292"/>
      <c r="ET179" s="292"/>
      <c r="EU179" s="292"/>
      <c r="EV179" s="292"/>
      <c r="EW179" s="292"/>
      <c r="EX179" s="292"/>
      <c r="EY179" s="292"/>
      <c r="EZ179" s="292"/>
      <c r="FC179" s="292"/>
      <c r="FF179" s="292"/>
      <c r="FJ179" s="292"/>
      <c r="FL179" s="292"/>
      <c r="FM179" s="292"/>
      <c r="FN179" s="292"/>
      <c r="FQ179" s="292"/>
    </row>
    <row r="180" spans="1:173">
      <c r="A180" s="291">
        <v>45511</v>
      </c>
      <c r="B180" s="290">
        <v>3.8570000000000002</v>
      </c>
      <c r="C180" s="290">
        <v>2.1720000000000002</v>
      </c>
      <c r="D180" s="290">
        <v>0.59299999999999997</v>
      </c>
      <c r="E180" s="290">
        <v>3.7480000000000002</v>
      </c>
      <c r="F180" s="290">
        <v>2.95</v>
      </c>
      <c r="G180" s="290">
        <v>3.915</v>
      </c>
      <c r="H180" s="290">
        <v>2.7326999999999999</v>
      </c>
      <c r="I180" s="290">
        <v>2.1720000000000002</v>
      </c>
      <c r="J180" s="292"/>
      <c r="K180" s="291">
        <v>45511</v>
      </c>
      <c r="L180" s="290">
        <v>4.4420000000000002</v>
      </c>
      <c r="M180" s="290">
        <v>2.8809999999999998</v>
      </c>
      <c r="N180" s="290">
        <v>0.16300000000000001</v>
      </c>
      <c r="O180" s="290">
        <v>4.3620000000000001</v>
      </c>
      <c r="P180" s="290">
        <v>3.9</v>
      </c>
      <c r="Q180" s="290">
        <v>4.1959999999999997</v>
      </c>
      <c r="R180" s="290">
        <v>3.089</v>
      </c>
      <c r="S180" s="290">
        <v>2.8809999999999998</v>
      </c>
      <c r="T180" s="292"/>
      <c r="U180" s="291">
        <v>45511</v>
      </c>
      <c r="V180" s="290">
        <v>-1.9000000000000131E-2</v>
      </c>
      <c r="W180" s="290">
        <v>-0.13700000000000001</v>
      </c>
      <c r="X180" s="290">
        <v>0.61499999999999999</v>
      </c>
      <c r="Y180" s="290">
        <v>0.3113999999999999</v>
      </c>
      <c r="Z180" s="290">
        <v>-0.14300000000000021</v>
      </c>
      <c r="AA180" s="290">
        <v>0.27300000000000008</v>
      </c>
      <c r="AB180" s="290">
        <v>0.35699999999999982</v>
      </c>
      <c r="AC180" s="290">
        <v>-0.13700000000000001</v>
      </c>
      <c r="BO180" s="292"/>
      <c r="BX180" s="292"/>
      <c r="CU180" s="292"/>
      <c r="CW180" s="292"/>
      <c r="CX180" s="292"/>
      <c r="DA180" s="292"/>
      <c r="DI180" s="292"/>
      <c r="DK180" s="292"/>
      <c r="DM180" s="292"/>
      <c r="DQ180" s="292"/>
      <c r="DV180" s="292"/>
      <c r="DX180" s="292"/>
      <c r="EH180" s="292"/>
      <c r="EN180" s="292"/>
      <c r="EP180" s="292"/>
      <c r="EQ180" s="292"/>
      <c r="ER180" s="292"/>
      <c r="ES180" s="292"/>
      <c r="ET180" s="292"/>
      <c r="EU180" s="292"/>
      <c r="EV180" s="292"/>
      <c r="EW180" s="292"/>
      <c r="EX180" s="292"/>
      <c r="EY180" s="292"/>
      <c r="EZ180" s="292"/>
      <c r="FC180" s="292"/>
      <c r="FF180" s="292"/>
      <c r="FJ180" s="292"/>
      <c r="FL180" s="292"/>
      <c r="FM180" s="292"/>
      <c r="FN180" s="292"/>
      <c r="FQ180" s="292"/>
    </row>
    <row r="181" spans="1:173">
      <c r="A181" s="291">
        <v>45510</v>
      </c>
      <c r="B181" s="290">
        <v>3.7810000000000001</v>
      </c>
      <c r="C181" s="290">
        <v>2.093</v>
      </c>
      <c r="D181" s="290">
        <v>0.60399999999999998</v>
      </c>
      <c r="E181" s="290">
        <v>3.7160000000000002</v>
      </c>
      <c r="F181" s="290">
        <v>2.931</v>
      </c>
      <c r="G181" s="290">
        <v>3.8439999999999999</v>
      </c>
      <c r="H181" s="290">
        <v>2.6842000000000001</v>
      </c>
      <c r="I181" s="290">
        <v>2.093</v>
      </c>
      <c r="J181" s="292"/>
      <c r="K181" s="291">
        <v>45510</v>
      </c>
      <c r="L181" s="290">
        <v>4.5039999999999996</v>
      </c>
      <c r="M181" s="290">
        <v>2.8530000000000002</v>
      </c>
      <c r="N181" s="290">
        <v>0.20499999999999999</v>
      </c>
      <c r="O181" s="290">
        <v>4.3609999999999998</v>
      </c>
      <c r="P181" s="290">
        <v>3.9</v>
      </c>
      <c r="Q181" s="290">
        <v>4.1550000000000002</v>
      </c>
      <c r="R181" s="290">
        <v>3.0609999999999999</v>
      </c>
      <c r="S181" s="290">
        <v>2.8530000000000002</v>
      </c>
      <c r="T181" s="292"/>
      <c r="U181" s="291">
        <v>45510</v>
      </c>
      <c r="V181" s="290">
        <v>-8.4000000000000075E-2</v>
      </c>
      <c r="W181" s="290">
        <v>-0.18500000000000011</v>
      </c>
      <c r="X181" s="290">
        <v>0.60600000000000009</v>
      </c>
      <c r="Y181" s="290">
        <v>0.26679999999999993</v>
      </c>
      <c r="Z181" s="290">
        <v>-0.15399999999999989</v>
      </c>
      <c r="AA181" s="290">
        <v>0.25999999999999979</v>
      </c>
      <c r="AB181" s="290">
        <v>0.30699999999999988</v>
      </c>
      <c r="AC181" s="290">
        <v>-0.18500000000000011</v>
      </c>
      <c r="BO181" s="292"/>
      <c r="BX181" s="292"/>
      <c r="CU181" s="292"/>
      <c r="CW181" s="292"/>
      <c r="CX181" s="292"/>
      <c r="DA181" s="292"/>
      <c r="DI181" s="292"/>
      <c r="DK181" s="292"/>
      <c r="DM181" s="292"/>
      <c r="DQ181" s="292"/>
      <c r="DV181" s="292"/>
      <c r="DX181" s="292"/>
      <c r="EH181" s="292"/>
      <c r="EN181" s="292"/>
      <c r="EP181" s="292"/>
      <c r="EQ181" s="292"/>
      <c r="ER181" s="292"/>
      <c r="ES181" s="292"/>
      <c r="ET181" s="292"/>
      <c r="EU181" s="292"/>
      <c r="EV181" s="292"/>
      <c r="EW181" s="292"/>
      <c r="EX181" s="292"/>
      <c r="EY181" s="292"/>
      <c r="EZ181" s="292"/>
      <c r="FC181" s="292"/>
      <c r="FF181" s="292"/>
      <c r="FJ181" s="292"/>
      <c r="FL181" s="292"/>
      <c r="FM181" s="292"/>
      <c r="FN181" s="292"/>
      <c r="FQ181" s="292"/>
    </row>
    <row r="182" spans="1:173">
      <c r="A182" s="291">
        <v>45509</v>
      </c>
      <c r="B182" s="290">
        <v>3.6760000000000002</v>
      </c>
      <c r="C182" s="290">
        <v>2.0830000000000002</v>
      </c>
      <c r="D182" s="290">
        <v>0.48599999999999999</v>
      </c>
      <c r="E182" s="290">
        <v>3.67</v>
      </c>
      <c r="F182" s="290">
        <v>2.8239999999999998</v>
      </c>
      <c r="G182" s="290">
        <v>3.6789999999999998</v>
      </c>
      <c r="H182" s="290">
        <v>2.7080000000000002</v>
      </c>
      <c r="I182" s="290">
        <v>2.0830000000000002</v>
      </c>
      <c r="J182" s="292"/>
      <c r="K182" s="291">
        <v>45509</v>
      </c>
      <c r="L182" s="290">
        <v>4.4020000000000001</v>
      </c>
      <c r="M182" s="290">
        <v>2.82</v>
      </c>
      <c r="N182" s="290">
        <v>0.14799999999999999</v>
      </c>
      <c r="O182" s="290">
        <v>4.3120000000000003</v>
      </c>
      <c r="P182" s="290">
        <v>3.9</v>
      </c>
      <c r="Q182" s="290">
        <v>3.8980000000000001</v>
      </c>
      <c r="R182" s="290">
        <v>3.02</v>
      </c>
      <c r="S182" s="290">
        <v>2.82</v>
      </c>
      <c r="T182" s="292"/>
      <c r="U182" s="291">
        <v>45509</v>
      </c>
      <c r="V182" s="290">
        <v>-0.13300000000000001</v>
      </c>
      <c r="W182" s="290">
        <v>-0.15799999999999989</v>
      </c>
      <c r="X182" s="290">
        <v>0.49700000000000011</v>
      </c>
      <c r="Y182" s="290">
        <v>0.26679999999999993</v>
      </c>
      <c r="Z182" s="290">
        <v>-0.1789999999999998</v>
      </c>
      <c r="AA182" s="290">
        <v>0.25</v>
      </c>
      <c r="AB182" s="290">
        <v>0.34700000000000042</v>
      </c>
      <c r="AC182" s="290">
        <v>-0.15799999999999989</v>
      </c>
      <c r="BO182" s="292"/>
      <c r="BX182" s="292"/>
      <c r="CU182" s="292"/>
      <c r="CW182" s="292"/>
      <c r="CX182" s="292"/>
      <c r="DA182" s="292"/>
      <c r="DI182" s="292"/>
      <c r="DK182" s="292"/>
      <c r="DM182" s="292"/>
      <c r="DQ182" s="292"/>
      <c r="DV182" s="292"/>
      <c r="DX182" s="292"/>
      <c r="EH182" s="292"/>
      <c r="EN182" s="292"/>
      <c r="EP182" s="292"/>
      <c r="EQ182" s="292"/>
      <c r="ER182" s="292"/>
      <c r="ES182" s="292"/>
      <c r="ET182" s="292"/>
      <c r="EU182" s="292"/>
      <c r="EV182" s="292"/>
      <c r="EW182" s="292"/>
      <c r="EX182" s="292"/>
      <c r="EY182" s="292"/>
      <c r="EZ182" s="292"/>
      <c r="FC182" s="292"/>
      <c r="FF182" s="292"/>
      <c r="FJ182" s="292"/>
      <c r="FL182" s="292"/>
      <c r="FM182" s="292"/>
      <c r="FN182" s="292"/>
      <c r="FQ182" s="292"/>
    </row>
    <row r="183" spans="1:173">
      <c r="A183" s="291">
        <v>45506</v>
      </c>
      <c r="B183" s="290">
        <v>3.6749999999999998</v>
      </c>
      <c r="C183" s="290">
        <v>2.0630000000000002</v>
      </c>
      <c r="D183" s="290">
        <v>0.71</v>
      </c>
      <c r="E183" s="290">
        <v>3.633</v>
      </c>
      <c r="F183" s="290">
        <v>2.8239999999999998</v>
      </c>
      <c r="G183" s="290">
        <v>3.8809999999999998</v>
      </c>
      <c r="H183" s="290">
        <v>2.673</v>
      </c>
      <c r="I183" s="290">
        <v>2.0630000000000002</v>
      </c>
      <c r="J183" s="292"/>
      <c r="K183" s="291">
        <v>45506</v>
      </c>
      <c r="L183" s="290">
        <v>4.3650000000000002</v>
      </c>
      <c r="M183" s="290">
        <v>2.8559999999999999</v>
      </c>
      <c r="N183" s="290">
        <v>0.247</v>
      </c>
      <c r="O183" s="290">
        <v>4.2910000000000004</v>
      </c>
      <c r="P183" s="290">
        <v>3.9</v>
      </c>
      <c r="Q183" s="290">
        <v>4.1740000000000004</v>
      </c>
      <c r="R183" s="290">
        <v>3.0619999999999998</v>
      </c>
      <c r="S183" s="290">
        <v>2.8559999999999999</v>
      </c>
      <c r="T183" s="292"/>
      <c r="U183" s="291">
        <v>45506</v>
      </c>
      <c r="V183" s="290">
        <v>-9.1000000000000192E-2</v>
      </c>
      <c r="W183" s="290">
        <v>-0.17299999999999999</v>
      </c>
      <c r="X183" s="290">
        <v>0.54399999999999993</v>
      </c>
      <c r="Y183" s="290">
        <v>0.23830000000000021</v>
      </c>
      <c r="Z183" s="290">
        <v>-0.1789999999999998</v>
      </c>
      <c r="AA183" s="290">
        <v>0.25</v>
      </c>
      <c r="AB183" s="290">
        <v>0.34099999999999969</v>
      </c>
      <c r="AC183" s="290">
        <v>-0.17299999999999999</v>
      </c>
      <c r="BO183" s="292"/>
      <c r="BX183" s="292"/>
      <c r="CU183" s="292"/>
      <c r="CW183" s="292"/>
      <c r="CX183" s="292"/>
      <c r="DA183" s="292"/>
      <c r="DI183" s="292"/>
      <c r="DK183" s="292"/>
      <c r="DM183" s="292"/>
      <c r="DQ183" s="292"/>
      <c r="DV183" s="292"/>
      <c r="DX183" s="292"/>
      <c r="EH183" s="292"/>
      <c r="EN183" s="292"/>
      <c r="EP183" s="292"/>
      <c r="EQ183" s="292"/>
      <c r="ER183" s="292"/>
      <c r="ES183" s="292"/>
      <c r="ET183" s="292"/>
      <c r="EU183" s="292"/>
      <c r="EV183" s="292"/>
      <c r="EW183" s="292"/>
      <c r="EX183" s="292"/>
      <c r="EY183" s="292"/>
      <c r="EZ183" s="292"/>
      <c r="FC183" s="292"/>
      <c r="FF183" s="292"/>
      <c r="FJ183" s="292"/>
      <c r="FL183" s="292"/>
      <c r="FM183" s="292"/>
      <c r="FN183" s="292"/>
      <c r="FQ183" s="292"/>
    </row>
    <row r="184" spans="1:173">
      <c r="A184" s="291">
        <v>45505</v>
      </c>
      <c r="B184" s="290">
        <v>3.8860000000000001</v>
      </c>
      <c r="C184" s="290">
        <v>2.1669999999999998</v>
      </c>
      <c r="D184" s="290">
        <v>0.79400000000000004</v>
      </c>
      <c r="E184" s="290">
        <v>3.6859999999999999</v>
      </c>
      <c r="F184" s="290">
        <v>2.9529999999999998</v>
      </c>
      <c r="G184" s="290">
        <v>3.919</v>
      </c>
      <c r="H184" s="290">
        <v>2.7189000000000001</v>
      </c>
      <c r="I184" s="290">
        <v>2.1669999999999998</v>
      </c>
      <c r="J184" s="292"/>
      <c r="K184" s="291">
        <v>45505</v>
      </c>
      <c r="L184" s="290">
        <v>4.6580000000000004</v>
      </c>
      <c r="M184" s="290">
        <v>2.9780000000000002</v>
      </c>
      <c r="N184" s="290">
        <v>0.29699999999999999</v>
      </c>
      <c r="O184" s="290">
        <v>4.375</v>
      </c>
      <c r="P184" s="290">
        <v>4.0199999999999996</v>
      </c>
      <c r="Q184" s="290">
        <v>4.1989999999999998</v>
      </c>
      <c r="R184" s="290">
        <v>3.18</v>
      </c>
      <c r="S184" s="290">
        <v>2.9780000000000002</v>
      </c>
      <c r="T184" s="292"/>
      <c r="U184" s="291">
        <v>45505</v>
      </c>
      <c r="V184" s="290">
        <v>-0.17300000000000049</v>
      </c>
      <c r="W184" s="290">
        <v>-0.2050000000000001</v>
      </c>
      <c r="X184" s="290">
        <v>0.57499999999999996</v>
      </c>
      <c r="Y184" s="290">
        <v>0.17799999999999991</v>
      </c>
      <c r="Z184" s="290">
        <v>-0.25600000000000023</v>
      </c>
      <c r="AA184" s="290">
        <v>0.23199999999999979</v>
      </c>
      <c r="AB184" s="290">
        <v>0.28799999999999981</v>
      </c>
      <c r="AC184" s="290">
        <v>-0.2050000000000001</v>
      </c>
      <c r="BO184" s="292"/>
      <c r="BX184" s="292"/>
      <c r="CU184" s="292"/>
      <c r="CW184" s="292"/>
      <c r="CX184" s="292"/>
      <c r="DA184" s="292"/>
      <c r="DI184" s="292"/>
      <c r="DK184" s="292"/>
      <c r="DM184" s="292"/>
      <c r="DQ184" s="292"/>
      <c r="DV184" s="292"/>
      <c r="DX184" s="292"/>
      <c r="EH184" s="292"/>
      <c r="EN184" s="292"/>
      <c r="EP184" s="292"/>
      <c r="EQ184" s="292"/>
      <c r="ER184" s="292"/>
      <c r="ES184" s="292"/>
      <c r="ET184" s="292"/>
      <c r="EU184" s="292"/>
      <c r="EV184" s="292"/>
      <c r="EW184" s="292"/>
      <c r="EX184" s="292"/>
      <c r="EY184" s="292"/>
      <c r="EZ184" s="292"/>
      <c r="FC184" s="292"/>
      <c r="FF184" s="292"/>
      <c r="FJ184" s="292"/>
      <c r="FL184" s="292"/>
      <c r="FM184" s="292"/>
      <c r="FN184" s="292"/>
      <c r="FQ184" s="292"/>
    </row>
    <row r="185" spans="1:173">
      <c r="A185" s="291">
        <v>45504</v>
      </c>
      <c r="B185" s="290">
        <v>4.0250000000000004</v>
      </c>
      <c r="C185" s="290">
        <v>2.2240000000000002</v>
      </c>
      <c r="D185" s="290">
        <v>0.81899999999999995</v>
      </c>
      <c r="E185" s="290">
        <v>3.7770000000000001</v>
      </c>
      <c r="F185" s="290">
        <v>3.0150000000000001</v>
      </c>
      <c r="G185" s="290">
        <v>3.9510000000000001</v>
      </c>
      <c r="H185" s="290">
        <v>2.7553999999999998</v>
      </c>
      <c r="I185" s="290">
        <v>2.2240000000000002</v>
      </c>
      <c r="J185" s="292"/>
      <c r="K185" s="291">
        <v>45504</v>
      </c>
      <c r="L185" s="290">
        <v>4.7930000000000001</v>
      </c>
      <c r="M185" s="290">
        <v>3.012</v>
      </c>
      <c r="N185" s="290">
        <v>0.309</v>
      </c>
      <c r="O185" s="290">
        <v>4.4610000000000003</v>
      </c>
      <c r="P185" s="290">
        <v>4.09</v>
      </c>
      <c r="Q185" s="290">
        <v>4.2119999999999997</v>
      </c>
      <c r="R185" s="290">
        <v>3.2149999999999999</v>
      </c>
      <c r="S185" s="290">
        <v>3.012</v>
      </c>
      <c r="T185" s="292"/>
      <c r="U185" s="291">
        <v>45504</v>
      </c>
      <c r="V185" s="290">
        <v>-0.22600000000000001</v>
      </c>
      <c r="W185" s="290">
        <v>-0.22299999999999989</v>
      </c>
      <c r="X185" s="290">
        <v>0.60099999999999998</v>
      </c>
      <c r="Y185" s="290">
        <v>0.16300000000000031</v>
      </c>
      <c r="Z185" s="290">
        <v>-0.28999999999999998</v>
      </c>
      <c r="AA185" s="290">
        <v>0.24000000000000021</v>
      </c>
      <c r="AB185" s="290">
        <v>0.25800000000000001</v>
      </c>
      <c r="AC185" s="290">
        <v>-0.22299999999999989</v>
      </c>
      <c r="BO185" s="292"/>
      <c r="BX185" s="292"/>
      <c r="CU185" s="292"/>
      <c r="CW185" s="292"/>
      <c r="CX185" s="292"/>
      <c r="DA185" s="292"/>
      <c r="DI185" s="292"/>
      <c r="DK185" s="292"/>
      <c r="DM185" s="292"/>
      <c r="DQ185" s="292"/>
      <c r="DV185" s="292"/>
      <c r="DX185" s="292"/>
      <c r="EH185" s="292"/>
      <c r="EN185" s="292"/>
      <c r="EP185" s="292"/>
      <c r="EQ185" s="292"/>
      <c r="ER185" s="292"/>
      <c r="ES185" s="292"/>
      <c r="ET185" s="292"/>
      <c r="EU185" s="292"/>
      <c r="EV185" s="292"/>
      <c r="EW185" s="292"/>
      <c r="EX185" s="292"/>
      <c r="EY185" s="292"/>
      <c r="EZ185" s="292"/>
      <c r="FC185" s="292"/>
      <c r="FF185" s="292"/>
      <c r="FJ185" s="292"/>
      <c r="FL185" s="292"/>
      <c r="FM185" s="292"/>
      <c r="FN185" s="292"/>
      <c r="FQ185" s="292"/>
    </row>
    <row r="186" spans="1:173">
      <c r="A186" s="291">
        <v>45503</v>
      </c>
      <c r="B186" s="290">
        <v>4.0670000000000002</v>
      </c>
      <c r="C186" s="290">
        <v>2.2559999999999998</v>
      </c>
      <c r="D186" s="290">
        <v>0.747</v>
      </c>
      <c r="E186" s="290">
        <v>3.8540000000000001</v>
      </c>
      <c r="F186" s="290">
        <v>3.0840000000000001</v>
      </c>
      <c r="G186" s="290">
        <v>4.1369999999999996</v>
      </c>
      <c r="H186" s="290">
        <v>2.7972999999999999</v>
      </c>
      <c r="I186" s="290">
        <v>2.2559999999999998</v>
      </c>
      <c r="J186" s="292"/>
      <c r="K186" s="291">
        <v>45503</v>
      </c>
      <c r="L186" s="290">
        <v>4.8019999999999996</v>
      </c>
      <c r="M186" s="290">
        <v>3.0430000000000001</v>
      </c>
      <c r="N186" s="290">
        <v>0.189</v>
      </c>
      <c r="O186" s="290">
        <v>4.51</v>
      </c>
      <c r="P186" s="290">
        <v>4.1100000000000003</v>
      </c>
      <c r="Q186" s="290">
        <v>4.4009999999999998</v>
      </c>
      <c r="R186" s="290">
        <v>3.2389999999999999</v>
      </c>
      <c r="S186" s="290">
        <v>3.0430000000000001</v>
      </c>
      <c r="T186" s="292"/>
      <c r="U186" s="291">
        <v>45503</v>
      </c>
      <c r="V186" s="290">
        <v>-0.22000000000000061</v>
      </c>
      <c r="W186" s="290">
        <v>-0.2089999999999996</v>
      </c>
      <c r="X186" s="290">
        <v>0.624</v>
      </c>
      <c r="Y186" s="290">
        <v>0.17550000000000041</v>
      </c>
      <c r="Z186" s="290">
        <v>-0.2719999999999998</v>
      </c>
      <c r="AA186" s="290">
        <v>0.1829999999999998</v>
      </c>
      <c r="AB186" s="290">
        <v>0.27900000000000041</v>
      </c>
      <c r="AC186" s="290">
        <v>-0.2089999999999996</v>
      </c>
      <c r="BO186" s="292"/>
      <c r="BX186" s="292"/>
      <c r="CU186" s="292"/>
      <c r="CW186" s="292"/>
      <c r="CX186" s="292"/>
      <c r="DA186" s="292"/>
      <c r="DI186" s="292"/>
      <c r="DK186" s="292"/>
      <c r="DM186" s="292"/>
      <c r="DQ186" s="292"/>
      <c r="DV186" s="292"/>
      <c r="DX186" s="292"/>
      <c r="EH186" s="292"/>
      <c r="EN186" s="292"/>
      <c r="EP186" s="292"/>
      <c r="EQ186" s="292"/>
      <c r="ER186" s="292"/>
      <c r="ES186" s="292"/>
      <c r="ET186" s="292"/>
      <c r="EU186" s="292"/>
      <c r="EV186" s="292"/>
      <c r="EW186" s="292"/>
      <c r="EX186" s="292"/>
      <c r="EY186" s="292"/>
      <c r="EZ186" s="292"/>
      <c r="FC186" s="292"/>
      <c r="FF186" s="292"/>
      <c r="FJ186" s="292"/>
      <c r="FL186" s="292"/>
      <c r="FM186" s="292"/>
      <c r="FN186" s="292"/>
      <c r="FQ186" s="292"/>
    </row>
    <row r="187" spans="1:173">
      <c r="A187" s="291">
        <v>45502</v>
      </c>
      <c r="B187" s="290">
        <v>4.1029999999999998</v>
      </c>
      <c r="C187" s="290">
        <v>2.222</v>
      </c>
      <c r="D187" s="290">
        <v>0.77400000000000002</v>
      </c>
      <c r="E187" s="290">
        <v>3.863</v>
      </c>
      <c r="F187" s="290">
        <v>3.1480000000000001</v>
      </c>
      <c r="G187" s="290">
        <v>4.1310000000000002</v>
      </c>
      <c r="H187" s="290">
        <v>2.8210000000000002</v>
      </c>
      <c r="I187" s="290">
        <v>2.222</v>
      </c>
      <c r="J187" s="292"/>
      <c r="K187" s="291">
        <v>45502</v>
      </c>
      <c r="L187" s="290">
        <v>4.819</v>
      </c>
      <c r="M187" s="290">
        <v>3.0630000000000002</v>
      </c>
      <c r="N187" s="290">
        <v>0.19800000000000001</v>
      </c>
      <c r="O187" s="290">
        <v>4.5129999999999999</v>
      </c>
      <c r="P187" s="290">
        <v>4.1500000000000004</v>
      </c>
      <c r="Q187" s="290">
        <v>4.3949999999999996</v>
      </c>
      <c r="R187" s="290">
        <v>3.2679999999999998</v>
      </c>
      <c r="S187" s="290">
        <v>3.0630000000000002</v>
      </c>
      <c r="T187" s="292"/>
      <c r="U187" s="291">
        <v>45502</v>
      </c>
      <c r="V187" s="290">
        <v>-0.22600000000000001</v>
      </c>
      <c r="W187" s="290">
        <v>-0.23200000000000021</v>
      </c>
      <c r="X187" s="290">
        <v>0.625</v>
      </c>
      <c r="Y187" s="290">
        <v>0.18660000000000029</v>
      </c>
      <c r="Z187" s="290">
        <v>-0.28999999999999998</v>
      </c>
      <c r="AA187" s="290">
        <v>0.18699999999999939</v>
      </c>
      <c r="AB187" s="290">
        <v>0.26099999999999968</v>
      </c>
      <c r="AC187" s="290">
        <v>-0.23200000000000021</v>
      </c>
      <c r="BO187" s="292"/>
      <c r="BX187" s="292"/>
      <c r="CU187" s="292"/>
      <c r="CW187" s="292"/>
      <c r="CX187" s="292"/>
      <c r="DA187" s="292"/>
      <c r="DI187" s="292"/>
      <c r="DK187" s="292"/>
      <c r="DM187" s="292"/>
      <c r="DQ187" s="292"/>
      <c r="DV187" s="292"/>
      <c r="DX187" s="292"/>
      <c r="EH187" s="292"/>
      <c r="EN187" s="292"/>
      <c r="EP187" s="292"/>
      <c r="EQ187" s="292"/>
      <c r="ER187" s="292"/>
      <c r="ES187" s="292"/>
      <c r="ET187" s="292"/>
      <c r="EU187" s="292"/>
      <c r="EV187" s="292"/>
      <c r="EW187" s="292"/>
      <c r="EX187" s="292"/>
      <c r="EY187" s="292"/>
      <c r="EZ187" s="292"/>
      <c r="FC187" s="292"/>
      <c r="FF187" s="292"/>
      <c r="FJ187" s="292"/>
      <c r="FL187" s="292"/>
      <c r="FM187" s="292"/>
      <c r="FN187" s="292"/>
      <c r="FQ187" s="292"/>
    </row>
    <row r="188" spans="1:173">
      <c r="A188" s="291">
        <v>45499</v>
      </c>
      <c r="B188" s="290">
        <v>4.1239999999999997</v>
      </c>
      <c r="C188" s="290">
        <v>2.258</v>
      </c>
      <c r="D188" s="290">
        <v>0.80300000000000005</v>
      </c>
      <c r="E188" s="290">
        <v>3.9089999999999998</v>
      </c>
      <c r="F188" s="290">
        <v>3.1720000000000002</v>
      </c>
      <c r="G188" s="290">
        <v>4.1509999999999998</v>
      </c>
      <c r="H188" s="290">
        <v>2.8546999999999998</v>
      </c>
      <c r="I188" s="290">
        <v>2.258</v>
      </c>
      <c r="J188" s="292"/>
      <c r="K188" s="291">
        <v>45499</v>
      </c>
      <c r="L188" s="290">
        <v>4.8109999999999999</v>
      </c>
      <c r="M188" s="290">
        <v>3.0870000000000002</v>
      </c>
      <c r="N188" s="290">
        <v>0.20399999999999999</v>
      </c>
      <c r="O188" s="290">
        <v>4.532</v>
      </c>
      <c r="P188" s="290">
        <v>4.17</v>
      </c>
      <c r="Q188" s="290">
        <v>4.3730000000000002</v>
      </c>
      <c r="R188" s="290">
        <v>3.2709999999999999</v>
      </c>
      <c r="S188" s="290">
        <v>3.0870000000000002</v>
      </c>
      <c r="T188" s="292"/>
      <c r="U188" s="291">
        <v>45499</v>
      </c>
      <c r="V188" s="290">
        <v>-0.18900000000000011</v>
      </c>
      <c r="W188" s="290">
        <v>-0.20599999999999999</v>
      </c>
      <c r="X188" s="290">
        <v>0.66800000000000004</v>
      </c>
      <c r="Y188" s="290">
        <v>0.19689999999999991</v>
      </c>
      <c r="Z188" s="290">
        <v>-0.27800000000000002</v>
      </c>
      <c r="AA188" s="290">
        <v>0.20699999999999991</v>
      </c>
      <c r="AB188" s="290">
        <v>0.28800000000000031</v>
      </c>
      <c r="AC188" s="290">
        <v>-0.20599999999999999</v>
      </c>
      <c r="BO188" s="292"/>
      <c r="BX188" s="292"/>
      <c r="CU188" s="292"/>
      <c r="CW188" s="292"/>
      <c r="CX188" s="292"/>
      <c r="DA188" s="292"/>
      <c r="DI188" s="292"/>
      <c r="DK188" s="292"/>
      <c r="DM188" s="292"/>
      <c r="DQ188" s="292"/>
      <c r="DV188" s="292"/>
      <c r="DX188" s="292"/>
      <c r="EH188" s="292"/>
      <c r="EN188" s="292"/>
      <c r="EP188" s="292"/>
      <c r="EQ188" s="292"/>
      <c r="ER188" s="292"/>
      <c r="ES188" s="292"/>
      <c r="ET188" s="292"/>
      <c r="EU188" s="292"/>
      <c r="EV188" s="292"/>
      <c r="EW188" s="292"/>
      <c r="EX188" s="292"/>
      <c r="EY188" s="292"/>
      <c r="EZ188" s="292"/>
      <c r="FC188" s="292"/>
      <c r="FF188" s="292"/>
      <c r="FJ188" s="292"/>
      <c r="FL188" s="292"/>
      <c r="FM188" s="292"/>
      <c r="FN188" s="292"/>
      <c r="FQ188" s="292"/>
    </row>
    <row r="189" spans="1:173">
      <c r="A189" s="291">
        <v>45498</v>
      </c>
      <c r="B189" s="290">
        <v>4.1840000000000002</v>
      </c>
      <c r="C189" s="290">
        <v>2.27</v>
      </c>
      <c r="D189" s="290">
        <v>0.81299999999999994</v>
      </c>
      <c r="E189" s="290">
        <v>3.9380000000000002</v>
      </c>
      <c r="F189" s="290">
        <v>3.2189999999999999</v>
      </c>
      <c r="G189" s="290">
        <v>4.1559999999999997</v>
      </c>
      <c r="H189" s="290">
        <v>2.8694000000000002</v>
      </c>
      <c r="I189" s="290">
        <v>2.27</v>
      </c>
      <c r="J189" s="292"/>
      <c r="K189" s="291">
        <v>45498</v>
      </c>
      <c r="L189" s="290">
        <v>4.8499999999999996</v>
      </c>
      <c r="M189" s="290">
        <v>3.081</v>
      </c>
      <c r="N189" s="290">
        <v>0.20100000000000001</v>
      </c>
      <c r="O189" s="290">
        <v>4.5510000000000002</v>
      </c>
      <c r="P189" s="290">
        <v>4.18</v>
      </c>
      <c r="Q189" s="290">
        <v>4.3819999999999997</v>
      </c>
      <c r="R189" s="290">
        <v>3.2669999999999999</v>
      </c>
      <c r="S189" s="290">
        <v>3.081</v>
      </c>
      <c r="T189" s="292"/>
      <c r="U189" s="291">
        <v>45498</v>
      </c>
      <c r="V189" s="290">
        <v>-0.19099999999999981</v>
      </c>
      <c r="W189" s="290">
        <v>-0.21300000000000011</v>
      </c>
      <c r="X189" s="290">
        <v>0.66999999999999993</v>
      </c>
      <c r="Y189" s="290">
        <v>0.19570000000000001</v>
      </c>
      <c r="Z189" s="290">
        <v>-0.2589999999999999</v>
      </c>
      <c r="AA189" s="290">
        <v>0.20800000000000021</v>
      </c>
      <c r="AB189" s="290">
        <v>0.2759999999999998</v>
      </c>
      <c r="AC189" s="290">
        <v>-0.21300000000000011</v>
      </c>
      <c r="BO189" s="292"/>
      <c r="BX189" s="292"/>
      <c r="CU189" s="292"/>
      <c r="CW189" s="292"/>
      <c r="CX189" s="292"/>
      <c r="DA189" s="292"/>
      <c r="DI189" s="292"/>
      <c r="DK189" s="292"/>
      <c r="DM189" s="292"/>
      <c r="DQ189" s="292"/>
      <c r="DV189" s="292"/>
      <c r="DX189" s="292"/>
      <c r="EH189" s="292"/>
      <c r="EN189" s="292"/>
      <c r="EP189" s="292"/>
      <c r="EQ189" s="292"/>
      <c r="ER189" s="292"/>
      <c r="ES189" s="292"/>
      <c r="ET189" s="292"/>
      <c r="EU189" s="292"/>
      <c r="EV189" s="292"/>
      <c r="EW189" s="292"/>
      <c r="EX189" s="292"/>
      <c r="EY189" s="292"/>
      <c r="EZ189" s="292"/>
      <c r="FC189" s="292"/>
      <c r="FF189" s="292"/>
      <c r="FJ189" s="292"/>
      <c r="FL189" s="292"/>
      <c r="FM189" s="292"/>
      <c r="FN189" s="292"/>
      <c r="FQ189" s="292"/>
    </row>
    <row r="190" spans="1:173">
      <c r="A190" s="291">
        <v>45497</v>
      </c>
      <c r="B190" s="290">
        <v>4.2060000000000004</v>
      </c>
      <c r="C190" s="290">
        <v>2.2989999999999999</v>
      </c>
      <c r="D190" s="290">
        <v>0.80300000000000005</v>
      </c>
      <c r="E190" s="290">
        <v>3.9689999999999999</v>
      </c>
      <c r="F190" s="290">
        <v>3.2389999999999999</v>
      </c>
      <c r="G190" s="290">
        <v>4.1909999999999998</v>
      </c>
      <c r="H190" s="290">
        <v>2.8959999999999999</v>
      </c>
      <c r="I190" s="290">
        <v>2.2989999999999999</v>
      </c>
      <c r="J190" s="292"/>
      <c r="K190" s="291">
        <v>45497</v>
      </c>
      <c r="L190" s="290">
        <v>4.8449999999999998</v>
      </c>
      <c r="M190" s="290">
        <v>3.109</v>
      </c>
      <c r="N190" s="290">
        <v>0.17599999999999999</v>
      </c>
      <c r="O190" s="290">
        <v>4.5890000000000004</v>
      </c>
      <c r="P190" s="290">
        <v>4.2</v>
      </c>
      <c r="Q190" s="290">
        <v>4.399</v>
      </c>
      <c r="R190" s="290">
        <v>3.2989999999999999</v>
      </c>
      <c r="S190" s="290">
        <v>3.109</v>
      </c>
      <c r="T190" s="292"/>
      <c r="U190" s="291">
        <v>45497</v>
      </c>
      <c r="V190" s="290">
        <v>-0.14799999999999969</v>
      </c>
      <c r="W190" s="290">
        <v>-0.20699999999999991</v>
      </c>
      <c r="X190" s="290">
        <v>0.70899999999999996</v>
      </c>
      <c r="Y190" s="290">
        <v>0.1828000000000003</v>
      </c>
      <c r="Z190" s="290">
        <v>-0.23899999999999991</v>
      </c>
      <c r="AA190" s="290">
        <v>0.16800000000000009</v>
      </c>
      <c r="AB190" s="290">
        <v>0.28299999999999992</v>
      </c>
      <c r="AC190" s="290">
        <v>-0.20699999999999991</v>
      </c>
      <c r="BO190" s="292"/>
      <c r="BX190" s="292"/>
      <c r="CU190" s="292"/>
      <c r="CW190" s="292"/>
      <c r="CX190" s="292"/>
      <c r="DA190" s="292"/>
      <c r="DI190" s="292"/>
      <c r="DK190" s="292"/>
      <c r="DM190" s="292"/>
      <c r="DQ190" s="292"/>
      <c r="DV190" s="292"/>
      <c r="DX190" s="292"/>
      <c r="EH190" s="292"/>
      <c r="EN190" s="292"/>
      <c r="EP190" s="292"/>
      <c r="EQ190" s="292"/>
      <c r="ER190" s="292"/>
      <c r="ES190" s="292"/>
      <c r="ET190" s="292"/>
      <c r="EU190" s="292"/>
      <c r="EV190" s="292"/>
      <c r="EW190" s="292"/>
      <c r="EX190" s="292"/>
      <c r="EY190" s="292"/>
      <c r="EZ190" s="292"/>
      <c r="FC190" s="292"/>
      <c r="FF190" s="292"/>
      <c r="FJ190" s="292"/>
      <c r="FL190" s="292"/>
      <c r="FM190" s="292"/>
      <c r="FN190" s="292"/>
      <c r="FQ190" s="292"/>
    </row>
    <row r="191" spans="1:173">
      <c r="A191" s="291">
        <v>45496</v>
      </c>
      <c r="B191" s="290">
        <v>4.1760000000000002</v>
      </c>
      <c r="C191" s="290">
        <v>2.3149999999999999</v>
      </c>
      <c r="D191" s="290">
        <v>0.79</v>
      </c>
      <c r="E191" s="290">
        <v>3.944</v>
      </c>
      <c r="F191" s="290">
        <v>3.2570000000000001</v>
      </c>
      <c r="G191" s="290">
        <v>4.2050000000000001</v>
      </c>
      <c r="H191" s="290">
        <v>2.8971</v>
      </c>
      <c r="I191" s="290">
        <v>2.3149999999999999</v>
      </c>
      <c r="J191" s="292"/>
      <c r="K191" s="291">
        <v>45496</v>
      </c>
      <c r="L191" s="290">
        <v>4.8789999999999996</v>
      </c>
      <c r="M191" s="290">
        <v>3.1539999999999999</v>
      </c>
      <c r="N191" s="290">
        <v>0.16200000000000001</v>
      </c>
      <c r="O191" s="290">
        <v>4.5990000000000002</v>
      </c>
      <c r="P191" s="290">
        <v>4.2699999999999996</v>
      </c>
      <c r="Q191" s="290">
        <v>4.4050000000000002</v>
      </c>
      <c r="R191" s="290">
        <v>3.3490000000000002</v>
      </c>
      <c r="S191" s="290">
        <v>3.1539999999999999</v>
      </c>
      <c r="T191" s="292"/>
      <c r="U191" s="291">
        <v>45496</v>
      </c>
      <c r="V191" s="290">
        <v>-0.24000000000000021</v>
      </c>
      <c r="W191" s="290">
        <v>-0.27099999999999991</v>
      </c>
      <c r="X191" s="290">
        <v>0.71200000000000008</v>
      </c>
      <c r="Y191" s="290">
        <v>0.1191000000000004</v>
      </c>
      <c r="Z191" s="290">
        <v>-0.31599999999999978</v>
      </c>
      <c r="AA191" s="290">
        <v>0.17399999999999949</v>
      </c>
      <c r="AB191" s="290">
        <v>0.21099999999999991</v>
      </c>
      <c r="AC191" s="290">
        <v>-0.27099999999999991</v>
      </c>
      <c r="BO191" s="292"/>
      <c r="BX191" s="292"/>
      <c r="CU191" s="292"/>
      <c r="CW191" s="292"/>
      <c r="CX191" s="292"/>
      <c r="DA191" s="292"/>
      <c r="DI191" s="292"/>
      <c r="DK191" s="292"/>
      <c r="DM191" s="292"/>
      <c r="DQ191" s="292"/>
      <c r="DV191" s="292"/>
      <c r="DX191" s="292"/>
      <c r="EH191" s="292"/>
      <c r="EN191" s="292"/>
      <c r="EP191" s="292"/>
      <c r="EQ191" s="292"/>
      <c r="ER191" s="292"/>
      <c r="ES191" s="292"/>
      <c r="ET191" s="292"/>
      <c r="EU191" s="292"/>
      <c r="EV191" s="292"/>
      <c r="EW191" s="292"/>
      <c r="EX191" s="292"/>
      <c r="EY191" s="292"/>
      <c r="EZ191" s="292"/>
      <c r="FC191" s="292"/>
      <c r="FF191" s="292"/>
      <c r="FJ191" s="292"/>
      <c r="FL191" s="292"/>
      <c r="FM191" s="292"/>
      <c r="FN191" s="292"/>
      <c r="FQ191" s="292"/>
    </row>
    <row r="192" spans="1:173">
      <c r="A192" s="291">
        <v>45495</v>
      </c>
      <c r="B192" s="290">
        <v>4.202</v>
      </c>
      <c r="C192" s="290">
        <v>2.3679999999999999</v>
      </c>
      <c r="D192" s="290">
        <v>0.78</v>
      </c>
      <c r="E192" s="290">
        <v>3.984</v>
      </c>
      <c r="F192" s="290">
        <v>3.2959999999999998</v>
      </c>
      <c r="G192" s="290">
        <v>4.1660000000000004</v>
      </c>
      <c r="H192" s="290">
        <v>2.9222000000000001</v>
      </c>
      <c r="I192" s="290">
        <v>2.3679999999999999</v>
      </c>
      <c r="J192" s="292"/>
      <c r="K192" s="291">
        <v>45495</v>
      </c>
      <c r="L192" s="290">
        <v>4.8949999999999996</v>
      </c>
      <c r="M192" s="290">
        <v>3.1749999999999998</v>
      </c>
      <c r="N192" s="290">
        <v>0.15</v>
      </c>
      <c r="O192" s="290">
        <v>4.6529999999999996</v>
      </c>
      <c r="P192" s="290">
        <v>4.2699999999999996</v>
      </c>
      <c r="Q192" s="290">
        <v>4.3890000000000002</v>
      </c>
      <c r="R192" s="290">
        <v>3.3730000000000002</v>
      </c>
      <c r="S192" s="290">
        <v>3.1749999999999998</v>
      </c>
      <c r="T192" s="292"/>
      <c r="U192" s="291">
        <v>45495</v>
      </c>
      <c r="V192" s="290">
        <v>-0.26400000000000018</v>
      </c>
      <c r="W192" s="290">
        <v>-0.33100000000000002</v>
      </c>
      <c r="X192" s="290">
        <v>0.71</v>
      </c>
      <c r="Y192" s="290">
        <v>0.1153000000000004</v>
      </c>
      <c r="Z192" s="290">
        <v>-0.33300000000000018</v>
      </c>
      <c r="AA192" s="290">
        <v>0.17500000000000071</v>
      </c>
      <c r="AB192" s="290">
        <v>0.18699999999999981</v>
      </c>
      <c r="AC192" s="290">
        <v>-0.33100000000000002</v>
      </c>
      <c r="BO192" s="292"/>
      <c r="BX192" s="292"/>
      <c r="CU192" s="292"/>
      <c r="CW192" s="292"/>
      <c r="CX192" s="292"/>
      <c r="DA192" s="292"/>
      <c r="DI192" s="292"/>
      <c r="DK192" s="292"/>
      <c r="DM192" s="292"/>
      <c r="DQ192" s="292"/>
      <c r="DV192" s="292"/>
      <c r="DX192" s="292"/>
      <c r="EH192" s="292"/>
      <c r="EN192" s="292"/>
      <c r="EP192" s="292"/>
      <c r="EQ192" s="292"/>
      <c r="ER192" s="292"/>
      <c r="ES192" s="292"/>
      <c r="ET192" s="292"/>
      <c r="EU192" s="292"/>
      <c r="EV192" s="292"/>
      <c r="EW192" s="292"/>
      <c r="EX192" s="292"/>
      <c r="EY192" s="292"/>
      <c r="EZ192" s="292"/>
      <c r="FC192" s="292"/>
      <c r="FF192" s="292"/>
      <c r="FJ192" s="292"/>
      <c r="FL192" s="292"/>
      <c r="FM192" s="292"/>
      <c r="FN192" s="292"/>
      <c r="FQ192" s="292"/>
    </row>
    <row r="193" spans="1:173">
      <c r="A193" s="291">
        <v>45492</v>
      </c>
      <c r="B193" s="290">
        <v>4.1820000000000004</v>
      </c>
      <c r="C193" s="290">
        <v>2.339</v>
      </c>
      <c r="D193" s="290">
        <v>0.77800000000000002</v>
      </c>
      <c r="E193" s="290">
        <v>3.944</v>
      </c>
      <c r="F193" s="290">
        <v>3.2869999999999999</v>
      </c>
      <c r="G193" s="290">
        <v>4.1559999999999997</v>
      </c>
      <c r="H193" s="290">
        <v>2.8934000000000002</v>
      </c>
      <c r="I193" s="290">
        <v>2.339</v>
      </c>
      <c r="J193" s="292"/>
      <c r="K193" s="291">
        <v>45492</v>
      </c>
      <c r="L193" s="290">
        <v>4.88</v>
      </c>
      <c r="M193" s="290">
        <v>3.1629999999999998</v>
      </c>
      <c r="N193" s="290">
        <v>0.153</v>
      </c>
      <c r="O193" s="290">
        <v>4.569</v>
      </c>
      <c r="P193" s="290">
        <v>4.25</v>
      </c>
      <c r="Q193" s="290">
        <v>4.3979999999999997</v>
      </c>
      <c r="R193" s="290">
        <v>3.3889999999999998</v>
      </c>
      <c r="S193" s="290">
        <v>3.1629999999999998</v>
      </c>
      <c r="T193" s="292"/>
      <c r="U193" s="291">
        <v>45492</v>
      </c>
      <c r="V193" s="290">
        <v>-0.27299999999999969</v>
      </c>
      <c r="W193" s="290">
        <v>-0.31099999999999989</v>
      </c>
      <c r="X193" s="290">
        <v>0.69799999999999995</v>
      </c>
      <c r="Y193" s="290">
        <v>0.14099999999999999</v>
      </c>
      <c r="Z193" s="290">
        <v>-0.32799999999999979</v>
      </c>
      <c r="AA193" s="290">
        <v>0.1660000000000004</v>
      </c>
      <c r="AB193" s="290">
        <v>0.21</v>
      </c>
      <c r="AC193" s="290">
        <v>-0.31099999999999989</v>
      </c>
      <c r="BO193" s="292"/>
      <c r="BX193" s="292"/>
      <c r="CU193" s="292"/>
      <c r="CW193" s="292"/>
      <c r="CX193" s="292"/>
      <c r="DA193" s="292"/>
      <c r="DI193" s="292"/>
      <c r="DK193" s="292"/>
      <c r="DM193" s="292"/>
      <c r="DQ193" s="292"/>
      <c r="DV193" s="292"/>
      <c r="DX193" s="292"/>
      <c r="EH193" s="292"/>
      <c r="EN193" s="292"/>
      <c r="EP193" s="292"/>
      <c r="EQ193" s="292"/>
      <c r="ER193" s="292"/>
      <c r="ES193" s="292"/>
      <c r="ET193" s="292"/>
      <c r="EU193" s="292"/>
      <c r="EV193" s="292"/>
      <c r="EW193" s="292"/>
      <c r="EX193" s="292"/>
      <c r="EY193" s="292"/>
      <c r="EZ193" s="292"/>
      <c r="FC193" s="292"/>
      <c r="FF193" s="292"/>
      <c r="FJ193" s="292"/>
      <c r="FL193" s="292"/>
      <c r="FM193" s="292"/>
      <c r="FN193" s="292"/>
      <c r="FQ193" s="292"/>
    </row>
    <row r="194" spans="1:173">
      <c r="A194" s="291">
        <v>45491</v>
      </c>
      <c r="B194" s="290">
        <v>4.1260000000000003</v>
      </c>
      <c r="C194" s="290">
        <v>2.2879999999999998</v>
      </c>
      <c r="D194" s="290">
        <v>0.76300000000000001</v>
      </c>
      <c r="E194" s="290">
        <v>3.8879999999999999</v>
      </c>
      <c r="F194" s="290">
        <v>3.278</v>
      </c>
      <c r="G194" s="290">
        <v>4.1180000000000003</v>
      </c>
      <c r="H194" s="290">
        <v>2.8530000000000002</v>
      </c>
      <c r="I194" s="290">
        <v>2.2879999999999998</v>
      </c>
      <c r="J194" s="292"/>
      <c r="K194" s="291">
        <v>45491</v>
      </c>
      <c r="L194" s="290">
        <v>4.867</v>
      </c>
      <c r="M194" s="290">
        <v>3.1429999999999998</v>
      </c>
      <c r="N194" s="290">
        <v>0.14399999999999999</v>
      </c>
      <c r="O194" s="290">
        <v>4.5659999999999998</v>
      </c>
      <c r="P194" s="290">
        <v>4.25</v>
      </c>
      <c r="Q194" s="290">
        <v>4.3860000000000001</v>
      </c>
      <c r="R194" s="290">
        <v>3.3620000000000001</v>
      </c>
      <c r="S194" s="290">
        <v>3.1429999999999998</v>
      </c>
      <c r="T194" s="292"/>
      <c r="U194" s="291">
        <v>45491</v>
      </c>
      <c r="V194" s="290">
        <v>-0.26999999999999957</v>
      </c>
      <c r="W194" s="290">
        <v>-0.33100000000000002</v>
      </c>
      <c r="X194" s="290">
        <v>0.70100000000000007</v>
      </c>
      <c r="Y194" s="290">
        <v>9.829999999999961E-2</v>
      </c>
      <c r="Z194" s="290">
        <v>-0.32800000000000029</v>
      </c>
      <c r="AA194" s="290">
        <v>0.1379999999999999</v>
      </c>
      <c r="AB194" s="290">
        <v>0.18200000000000041</v>
      </c>
      <c r="AC194" s="290">
        <v>-0.33100000000000002</v>
      </c>
      <c r="BO194" s="292"/>
      <c r="BX194" s="292"/>
      <c r="CU194" s="292"/>
      <c r="CW194" s="292"/>
      <c r="CX194" s="292"/>
      <c r="DA194" s="292"/>
      <c r="DI194" s="292"/>
      <c r="DK194" s="292"/>
      <c r="DM194" s="292"/>
      <c r="DQ194" s="292"/>
      <c r="DV194" s="292"/>
      <c r="DX194" s="292"/>
      <c r="EH194" s="292"/>
      <c r="EN194" s="292"/>
      <c r="EP194" s="292"/>
      <c r="EQ194" s="292"/>
      <c r="ER194" s="292"/>
      <c r="ES194" s="292"/>
      <c r="ET194" s="292"/>
      <c r="EU194" s="292"/>
      <c r="EV194" s="292"/>
      <c r="EW194" s="292"/>
      <c r="EX194" s="292"/>
      <c r="EY194" s="292"/>
      <c r="EZ194" s="292"/>
      <c r="FC194" s="292"/>
      <c r="FF194" s="292"/>
      <c r="FJ194" s="292"/>
      <c r="FL194" s="292"/>
      <c r="FM194" s="292"/>
      <c r="FN194" s="292"/>
      <c r="FQ194" s="292"/>
    </row>
    <row r="195" spans="1:173">
      <c r="A195" s="291">
        <v>45490</v>
      </c>
      <c r="B195" s="290">
        <v>4.0880000000000001</v>
      </c>
      <c r="C195" s="290">
        <v>2.3119999999999998</v>
      </c>
      <c r="D195" s="290">
        <v>0.75700000000000001</v>
      </c>
      <c r="E195" s="290">
        <v>3.9</v>
      </c>
      <c r="F195" s="290">
        <v>3.242</v>
      </c>
      <c r="G195" s="290">
        <v>4.1100000000000003</v>
      </c>
      <c r="H195" s="290">
        <v>2.8572000000000002</v>
      </c>
      <c r="I195" s="290">
        <v>2.3119999999999998</v>
      </c>
      <c r="J195" s="292"/>
      <c r="K195" s="291">
        <v>45490</v>
      </c>
      <c r="L195" s="290">
        <v>4.8520000000000003</v>
      </c>
      <c r="M195" s="290">
        <v>3.1669999999999998</v>
      </c>
      <c r="N195" s="290">
        <v>0.13800000000000001</v>
      </c>
      <c r="O195" s="290">
        <v>4.5979999999999999</v>
      </c>
      <c r="P195" s="290">
        <v>4.29</v>
      </c>
      <c r="Q195" s="290">
        <v>4.3609999999999998</v>
      </c>
      <c r="R195" s="290">
        <v>3.379</v>
      </c>
      <c r="S195" s="290">
        <v>3.1669999999999998</v>
      </c>
      <c r="T195" s="292"/>
      <c r="U195" s="291">
        <v>45490</v>
      </c>
      <c r="V195" s="290">
        <v>-0.28000000000000019</v>
      </c>
      <c r="W195" s="290">
        <v>-0.35199999999999992</v>
      </c>
      <c r="X195" s="290">
        <v>0.71299999999999986</v>
      </c>
      <c r="Y195" s="290">
        <v>8.2699999999999996E-2</v>
      </c>
      <c r="Z195" s="290">
        <v>-0.44200000000000023</v>
      </c>
      <c r="AA195" s="290">
        <v>0.1699999999999999</v>
      </c>
      <c r="AB195" s="290">
        <v>0.15100000000000019</v>
      </c>
      <c r="AC195" s="290">
        <v>-0.35199999999999992</v>
      </c>
      <c r="BO195" s="292"/>
      <c r="BX195" s="292"/>
      <c r="CU195" s="292"/>
      <c r="CW195" s="292"/>
      <c r="CX195" s="292"/>
      <c r="DA195" s="292"/>
      <c r="DI195" s="292"/>
      <c r="DK195" s="292"/>
      <c r="DM195" s="292"/>
      <c r="DQ195" s="292"/>
      <c r="DV195" s="292"/>
      <c r="DX195" s="292"/>
      <c r="EH195" s="292"/>
      <c r="EN195" s="292"/>
      <c r="EP195" s="292"/>
      <c r="EQ195" s="292"/>
      <c r="ER195" s="292"/>
      <c r="ES195" s="292"/>
      <c r="ET195" s="292"/>
      <c r="EU195" s="292"/>
      <c r="EV195" s="292"/>
      <c r="EW195" s="292"/>
      <c r="EX195" s="292"/>
      <c r="EY195" s="292"/>
      <c r="EZ195" s="292"/>
      <c r="FC195" s="292"/>
      <c r="FF195" s="292"/>
      <c r="FJ195" s="292"/>
      <c r="FL195" s="292"/>
      <c r="FM195" s="292"/>
      <c r="FN195" s="292"/>
      <c r="FQ195" s="292"/>
    </row>
    <row r="196" spans="1:173">
      <c r="A196" s="291">
        <v>45489</v>
      </c>
      <c r="B196" s="290">
        <v>4.109</v>
      </c>
      <c r="C196" s="290">
        <v>2.3130000000000002</v>
      </c>
      <c r="D196" s="290">
        <v>0.74299999999999999</v>
      </c>
      <c r="E196" s="290">
        <v>3.871</v>
      </c>
      <c r="F196" s="290">
        <v>3.2450000000000001</v>
      </c>
      <c r="G196" s="290">
        <v>4.1139999999999999</v>
      </c>
      <c r="H196" s="290">
        <v>2.8626</v>
      </c>
      <c r="I196" s="290">
        <v>2.3130000000000002</v>
      </c>
      <c r="J196" s="292"/>
      <c r="K196" s="291">
        <v>45489</v>
      </c>
      <c r="L196" s="290">
        <v>4.8520000000000003</v>
      </c>
      <c r="M196" s="290">
        <v>3.2269999999999999</v>
      </c>
      <c r="N196" s="290">
        <v>0.129</v>
      </c>
      <c r="O196" s="290">
        <v>4.5609999999999999</v>
      </c>
      <c r="P196" s="290">
        <v>4.28</v>
      </c>
      <c r="Q196" s="290">
        <v>4.3710000000000004</v>
      </c>
      <c r="R196" s="290">
        <v>3.3660000000000001</v>
      </c>
      <c r="S196" s="290">
        <v>3.2269999999999999</v>
      </c>
      <c r="T196" s="292"/>
      <c r="U196" s="291">
        <v>45489</v>
      </c>
      <c r="V196" s="290">
        <v>-0.25900000000000029</v>
      </c>
      <c r="W196" s="290">
        <v>-0.33300000000000018</v>
      </c>
      <c r="X196" s="290">
        <v>0.71100000000000008</v>
      </c>
      <c r="Y196" s="290">
        <v>8.3400000000000141E-2</v>
      </c>
      <c r="Z196" s="290">
        <v>-0.42099999999999982</v>
      </c>
      <c r="AA196" s="290">
        <v>0.16699999999999979</v>
      </c>
      <c r="AB196" s="290">
        <v>0.16699999999999979</v>
      </c>
      <c r="AC196" s="290">
        <v>-0.33300000000000018</v>
      </c>
      <c r="BO196" s="292"/>
      <c r="BX196" s="292"/>
      <c r="CU196" s="292"/>
      <c r="CW196" s="292"/>
      <c r="CX196" s="292"/>
      <c r="DA196" s="292"/>
      <c r="DI196" s="292"/>
      <c r="DK196" s="292"/>
      <c r="DM196" s="292"/>
      <c r="DQ196" s="292"/>
      <c r="DV196" s="292"/>
      <c r="DX196" s="292"/>
      <c r="EH196" s="292"/>
      <c r="EN196" s="292"/>
      <c r="EP196" s="292"/>
      <c r="EQ196" s="292"/>
      <c r="ER196" s="292"/>
      <c r="ES196" s="292"/>
      <c r="ET196" s="292"/>
      <c r="EU196" s="292"/>
      <c r="EV196" s="292"/>
      <c r="EW196" s="292"/>
      <c r="EX196" s="292"/>
      <c r="EY196" s="292"/>
      <c r="EZ196" s="292"/>
      <c r="FC196" s="292"/>
      <c r="FF196" s="292"/>
      <c r="FJ196" s="292"/>
      <c r="FL196" s="292"/>
      <c r="FM196" s="292"/>
      <c r="FN196" s="292"/>
      <c r="FQ196" s="292"/>
    </row>
    <row r="197" spans="1:173">
      <c r="A197" s="291">
        <v>45488</v>
      </c>
      <c r="B197" s="290">
        <v>4.1619999999999999</v>
      </c>
      <c r="C197" s="290">
        <v>2.3479999999999999</v>
      </c>
      <c r="D197" s="290">
        <v>0.76500000000000001</v>
      </c>
      <c r="E197" s="290">
        <v>3.9289999999999998</v>
      </c>
      <c r="F197" s="290">
        <v>3.2970000000000002</v>
      </c>
      <c r="G197" s="290">
        <v>4.1970000000000001</v>
      </c>
      <c r="H197" s="290">
        <v>2.8910999999999998</v>
      </c>
      <c r="I197" s="290">
        <v>2.3479999999999999</v>
      </c>
      <c r="J197" s="292"/>
      <c r="K197" s="291">
        <v>45488</v>
      </c>
      <c r="L197" s="290">
        <v>4.8470000000000004</v>
      </c>
      <c r="M197" s="290">
        <v>3.254</v>
      </c>
      <c r="N197" s="290">
        <v>0.13900000000000001</v>
      </c>
      <c r="O197" s="290">
        <v>4.5919999999999996</v>
      </c>
      <c r="P197" s="290">
        <v>4.3099999999999996</v>
      </c>
      <c r="Q197" s="290">
        <v>4.3979999999999997</v>
      </c>
      <c r="R197" s="290">
        <v>3.391</v>
      </c>
      <c r="S197" s="290">
        <v>3.254</v>
      </c>
      <c r="T197" s="292"/>
      <c r="U197" s="291">
        <v>45488</v>
      </c>
      <c r="V197" s="290">
        <v>-0.2289999999999992</v>
      </c>
      <c r="W197" s="290">
        <v>-0.32300000000000001</v>
      </c>
      <c r="X197" s="290">
        <v>0.72899999999999987</v>
      </c>
      <c r="Y197" s="290">
        <v>5.3499999999999659E-2</v>
      </c>
      <c r="Z197" s="290">
        <v>-0.38300000000000001</v>
      </c>
      <c r="AA197" s="290">
        <v>0.18099999999999999</v>
      </c>
      <c r="AB197" s="290">
        <v>0.16400000000000009</v>
      </c>
      <c r="AC197" s="290">
        <v>-0.32300000000000001</v>
      </c>
      <c r="BO197" s="292"/>
      <c r="BX197" s="292"/>
      <c r="CU197" s="292"/>
      <c r="CW197" s="292"/>
      <c r="CX197" s="292"/>
      <c r="DA197" s="292"/>
      <c r="DI197" s="292"/>
      <c r="DK197" s="292"/>
      <c r="DM197" s="292"/>
      <c r="DQ197" s="292"/>
      <c r="DV197" s="292"/>
      <c r="DX197" s="292"/>
      <c r="EH197" s="292"/>
      <c r="EN197" s="292"/>
      <c r="EP197" s="292"/>
      <c r="EQ197" s="292"/>
      <c r="ER197" s="292"/>
      <c r="ES197" s="292"/>
      <c r="ET197" s="292"/>
      <c r="EU197" s="292"/>
      <c r="EV197" s="292"/>
      <c r="EW197" s="292"/>
      <c r="EX197" s="292"/>
      <c r="EY197" s="292"/>
      <c r="EZ197" s="292"/>
      <c r="FC197" s="292"/>
      <c r="FF197" s="292"/>
      <c r="FJ197" s="292"/>
      <c r="FL197" s="292"/>
      <c r="FM197" s="292"/>
      <c r="FN197" s="292"/>
      <c r="FQ197" s="292"/>
    </row>
    <row r="198" spans="1:173">
      <c r="A198" s="291">
        <v>45485</v>
      </c>
      <c r="B198" s="290">
        <v>4.1310000000000002</v>
      </c>
      <c r="C198" s="290">
        <v>2.38</v>
      </c>
      <c r="D198" s="290">
        <v>0.76500000000000001</v>
      </c>
      <c r="E198" s="290">
        <v>3.944</v>
      </c>
      <c r="F198" s="290">
        <v>3.3010000000000002</v>
      </c>
      <c r="G198" s="290">
        <v>4.2039999999999997</v>
      </c>
      <c r="H198" s="290">
        <v>2.9302999999999999</v>
      </c>
      <c r="I198" s="290">
        <v>2.38</v>
      </c>
      <c r="J198" s="292"/>
      <c r="K198" s="291">
        <v>45485</v>
      </c>
      <c r="L198" s="290">
        <v>4.8769999999999998</v>
      </c>
      <c r="M198" s="290">
        <v>3.2360000000000002</v>
      </c>
      <c r="N198" s="290">
        <v>0.13900000000000001</v>
      </c>
      <c r="O198" s="290">
        <v>4.6150000000000002</v>
      </c>
      <c r="P198" s="290">
        <v>4.33</v>
      </c>
      <c r="Q198" s="290">
        <v>4.4180000000000001</v>
      </c>
      <c r="R198" s="290">
        <v>3.407</v>
      </c>
      <c r="S198" s="290">
        <v>3.2360000000000002</v>
      </c>
      <c r="T198" s="292"/>
      <c r="U198" s="291">
        <v>45485</v>
      </c>
      <c r="V198" s="290">
        <v>-0.26799999999999979</v>
      </c>
      <c r="W198" s="290">
        <v>-0.32199999999999962</v>
      </c>
      <c r="X198" s="290">
        <v>0.72899999999999987</v>
      </c>
      <c r="Y198" s="290">
        <v>3.9799999999999613E-2</v>
      </c>
      <c r="Z198" s="290">
        <v>-0.41899999999999998</v>
      </c>
      <c r="AA198" s="290">
        <v>0.17199999999999971</v>
      </c>
      <c r="AB198" s="290">
        <v>0.16699999999999979</v>
      </c>
      <c r="AC198" s="290">
        <v>-0.32199999999999962</v>
      </c>
      <c r="BO198" s="292"/>
      <c r="BX198" s="292"/>
      <c r="CU198" s="292"/>
      <c r="CW198" s="292"/>
      <c r="CX198" s="292"/>
      <c r="DA198" s="292"/>
      <c r="DI198" s="292"/>
      <c r="DK198" s="292"/>
      <c r="DM198" s="292"/>
      <c r="DQ198" s="292"/>
      <c r="DV198" s="292"/>
      <c r="DX198" s="292"/>
      <c r="EH198" s="292"/>
      <c r="EN198" s="292"/>
      <c r="EP198" s="292"/>
      <c r="EQ198" s="292"/>
      <c r="ER198" s="292"/>
      <c r="ES198" s="292"/>
      <c r="ET198" s="292"/>
      <c r="EU198" s="292"/>
      <c r="EV198" s="292"/>
      <c r="EW198" s="292"/>
      <c r="EX198" s="292"/>
      <c r="EY198" s="292"/>
      <c r="EZ198" s="292"/>
      <c r="FC198" s="292"/>
      <c r="FF198" s="292"/>
      <c r="FJ198" s="292"/>
      <c r="FL198" s="292"/>
      <c r="FM198" s="292"/>
      <c r="FN198" s="292"/>
      <c r="FQ198" s="292"/>
    </row>
    <row r="199" spans="1:173">
      <c r="A199" s="291">
        <v>45484</v>
      </c>
      <c r="B199" s="290">
        <v>4.1390000000000002</v>
      </c>
      <c r="C199" s="290">
        <v>2.355</v>
      </c>
      <c r="D199" s="290">
        <v>0.79900000000000004</v>
      </c>
      <c r="E199" s="290">
        <v>3.91</v>
      </c>
      <c r="F199" s="290">
        <v>3.3410000000000002</v>
      </c>
      <c r="G199" s="290">
        <v>4.2590000000000003</v>
      </c>
      <c r="H199" s="290">
        <v>2.8946999999999998</v>
      </c>
      <c r="I199" s="290">
        <v>2.355</v>
      </c>
      <c r="J199" s="292"/>
      <c r="K199" s="291">
        <v>45484</v>
      </c>
      <c r="L199" s="290">
        <v>4.9029999999999996</v>
      </c>
      <c r="M199" s="290">
        <v>3.2280000000000002</v>
      </c>
      <c r="N199" s="290">
        <v>0.14499999999999999</v>
      </c>
      <c r="O199" s="290">
        <v>4.5819999999999999</v>
      </c>
      <c r="P199" s="290">
        <v>4.3499999999999996</v>
      </c>
      <c r="Q199" s="290">
        <v>4.452</v>
      </c>
      <c r="R199" s="290">
        <v>3.39</v>
      </c>
      <c r="S199" s="290">
        <v>3.2280000000000002</v>
      </c>
      <c r="T199" s="292"/>
      <c r="U199" s="291">
        <v>45484</v>
      </c>
      <c r="V199" s="290">
        <v>-0.30399999999999938</v>
      </c>
      <c r="W199" s="290">
        <v>-0.32600000000000012</v>
      </c>
      <c r="X199" s="290">
        <v>0.748</v>
      </c>
      <c r="Y199" s="290">
        <v>2.4900000000000588E-2</v>
      </c>
      <c r="Z199" s="290">
        <v>-0.42699999999999999</v>
      </c>
      <c r="AA199" s="290">
        <v>0.1709999999999994</v>
      </c>
      <c r="AB199" s="290">
        <v>0.15799999999999989</v>
      </c>
      <c r="AC199" s="290">
        <v>-0.32600000000000012</v>
      </c>
      <c r="BO199" s="292"/>
      <c r="BX199" s="292"/>
      <c r="CU199" s="292"/>
      <c r="CW199" s="292"/>
      <c r="CX199" s="292"/>
      <c r="DA199" s="292"/>
      <c r="DI199" s="292"/>
      <c r="DK199" s="292"/>
      <c r="DM199" s="292"/>
      <c r="DQ199" s="292"/>
      <c r="DV199" s="292"/>
      <c r="DX199" s="292"/>
      <c r="EH199" s="292"/>
      <c r="EN199" s="292"/>
      <c r="EP199" s="292"/>
      <c r="EQ199" s="292"/>
      <c r="ER199" s="292"/>
      <c r="ES199" s="292"/>
      <c r="ET199" s="292"/>
      <c r="EU199" s="292"/>
      <c r="EV199" s="292"/>
      <c r="EW199" s="292"/>
      <c r="EX199" s="292"/>
      <c r="EY199" s="292"/>
      <c r="EZ199" s="292"/>
      <c r="FC199" s="292"/>
      <c r="FF199" s="292"/>
      <c r="FJ199" s="292"/>
      <c r="FL199" s="292"/>
      <c r="FM199" s="292"/>
      <c r="FN199" s="292"/>
      <c r="FQ199" s="292"/>
    </row>
    <row r="200" spans="1:173">
      <c r="A200" s="291">
        <v>45483</v>
      </c>
      <c r="B200" s="290">
        <v>4.242</v>
      </c>
      <c r="C200" s="290">
        <v>2.4300000000000002</v>
      </c>
      <c r="D200" s="290">
        <v>0.79600000000000004</v>
      </c>
      <c r="E200" s="290">
        <v>3.9670000000000001</v>
      </c>
      <c r="F200" s="290">
        <v>3.391</v>
      </c>
      <c r="G200" s="290">
        <v>4.2210000000000001</v>
      </c>
      <c r="H200" s="290">
        <v>2.9712000000000001</v>
      </c>
      <c r="I200" s="290">
        <v>2.4300000000000002</v>
      </c>
      <c r="J200" s="292"/>
      <c r="K200" s="291">
        <v>45483</v>
      </c>
      <c r="L200" s="290">
        <v>5.008</v>
      </c>
      <c r="M200" s="290">
        <v>3.2839999999999998</v>
      </c>
      <c r="N200" s="290">
        <v>0.14699999999999999</v>
      </c>
      <c r="O200" s="290">
        <v>4.633</v>
      </c>
      <c r="P200" s="290">
        <v>4.3810000000000002</v>
      </c>
      <c r="Q200" s="290">
        <v>4.4169999999999998</v>
      </c>
      <c r="R200" s="290">
        <v>3.4510000000000001</v>
      </c>
      <c r="S200" s="290">
        <v>3.2839999999999998</v>
      </c>
      <c r="T200" s="292"/>
      <c r="U200" s="291">
        <v>45483</v>
      </c>
      <c r="V200" s="290">
        <v>-0.3360000000000003</v>
      </c>
      <c r="W200" s="290">
        <v>-0.36199999999999971</v>
      </c>
      <c r="X200" s="290">
        <v>0.74399999999999999</v>
      </c>
      <c r="Y200" s="290">
        <v>1.679999999999993E-2</v>
      </c>
      <c r="Z200" s="290">
        <v>-0.44400000000000001</v>
      </c>
      <c r="AA200" s="290">
        <v>0.17299999999999999</v>
      </c>
      <c r="AB200" s="290">
        <v>0.129</v>
      </c>
      <c r="AC200" s="290">
        <v>-0.36199999999999971</v>
      </c>
      <c r="BO200" s="292"/>
      <c r="BX200" s="292"/>
      <c r="CU200" s="292"/>
      <c r="CW200" s="292"/>
      <c r="CX200" s="292"/>
      <c r="DA200" s="292"/>
      <c r="DI200" s="292"/>
      <c r="DK200" s="292"/>
      <c r="DM200" s="292"/>
      <c r="DQ200" s="292"/>
      <c r="DV200" s="292"/>
      <c r="DX200" s="292"/>
      <c r="EH200" s="292"/>
      <c r="EN200" s="292"/>
      <c r="EP200" s="292"/>
      <c r="EQ200" s="292"/>
      <c r="ER200" s="292"/>
      <c r="ES200" s="292"/>
      <c r="ET200" s="292"/>
      <c r="EU200" s="292"/>
      <c r="EV200" s="292"/>
      <c r="EW200" s="292"/>
      <c r="EX200" s="292"/>
      <c r="EY200" s="292"/>
      <c r="EZ200" s="292"/>
      <c r="FC200" s="292"/>
      <c r="FF200" s="292"/>
      <c r="FJ200" s="292"/>
      <c r="FL200" s="292"/>
      <c r="FM200" s="292"/>
      <c r="FN200" s="292"/>
      <c r="FQ200" s="292"/>
    </row>
    <row r="201" spans="1:173">
      <c r="A201" s="291">
        <v>45482</v>
      </c>
      <c r="B201" s="290">
        <v>4.2539999999999996</v>
      </c>
      <c r="C201" s="290">
        <v>2.4689999999999999</v>
      </c>
      <c r="D201" s="290">
        <v>0.79</v>
      </c>
      <c r="E201" s="290">
        <v>3.9940000000000002</v>
      </c>
      <c r="F201" s="290">
        <v>3.403</v>
      </c>
      <c r="G201" s="290">
        <v>4.2270000000000003</v>
      </c>
      <c r="H201" s="290">
        <v>3.0326</v>
      </c>
      <c r="I201" s="290">
        <v>2.4689999999999999</v>
      </c>
      <c r="J201" s="292"/>
      <c r="K201" s="291">
        <v>45482</v>
      </c>
      <c r="L201" s="290">
        <v>5.04</v>
      </c>
      <c r="M201" s="290">
        <v>3.294</v>
      </c>
      <c r="N201" s="290">
        <v>0.161</v>
      </c>
      <c r="O201" s="290">
        <v>4.6319999999999997</v>
      </c>
      <c r="P201" s="290">
        <v>4.3899999999999997</v>
      </c>
      <c r="Q201" s="290">
        <v>4.4489999999999998</v>
      </c>
      <c r="R201" s="290">
        <v>3.464</v>
      </c>
      <c r="S201" s="290">
        <v>3.294</v>
      </c>
      <c r="T201" s="292"/>
      <c r="U201" s="291">
        <v>45482</v>
      </c>
      <c r="V201" s="290">
        <v>-0.33000000000000013</v>
      </c>
      <c r="W201" s="290">
        <v>-0.34300000000000003</v>
      </c>
      <c r="X201" s="290">
        <v>0.73100000000000009</v>
      </c>
      <c r="Y201" s="290">
        <v>4.4299999999999777E-2</v>
      </c>
      <c r="Z201" s="290">
        <v>-0.44100000000000028</v>
      </c>
      <c r="AA201" s="290">
        <v>0.14300000000000071</v>
      </c>
      <c r="AB201" s="290">
        <v>0.14999999999999991</v>
      </c>
      <c r="AC201" s="290">
        <v>-0.34300000000000003</v>
      </c>
      <c r="BO201" s="292"/>
      <c r="BX201" s="292"/>
      <c r="CU201" s="292"/>
      <c r="CW201" s="292"/>
      <c r="CX201" s="292"/>
      <c r="DA201" s="292"/>
      <c r="DI201" s="292"/>
      <c r="DK201" s="292"/>
      <c r="DM201" s="292"/>
      <c r="DQ201" s="292"/>
      <c r="DV201" s="292"/>
      <c r="DX201" s="292"/>
      <c r="EH201" s="292"/>
      <c r="EN201" s="292"/>
      <c r="EP201" s="292"/>
      <c r="EQ201" s="292"/>
      <c r="ER201" s="292"/>
      <c r="ES201" s="292"/>
      <c r="ET201" s="292"/>
      <c r="EU201" s="292"/>
      <c r="EV201" s="292"/>
      <c r="EW201" s="292"/>
      <c r="EX201" s="292"/>
      <c r="EY201" s="292"/>
      <c r="EZ201" s="292"/>
      <c r="FC201" s="292"/>
      <c r="FF201" s="292"/>
      <c r="FJ201" s="292"/>
      <c r="FL201" s="292"/>
      <c r="FM201" s="292"/>
      <c r="FN201" s="292"/>
      <c r="FQ201" s="292"/>
    </row>
    <row r="202" spans="1:173">
      <c r="A202" s="291">
        <v>45481</v>
      </c>
      <c r="B202" s="290">
        <v>4.2249999999999996</v>
      </c>
      <c r="C202" s="290">
        <v>2.4329999999999998</v>
      </c>
      <c r="D202" s="290">
        <v>0.80600000000000005</v>
      </c>
      <c r="E202" s="290">
        <v>3.95</v>
      </c>
      <c r="F202" s="290">
        <v>3.395</v>
      </c>
      <c r="G202" s="290">
        <v>4.2469999999999999</v>
      </c>
      <c r="H202" s="290">
        <v>2.9514</v>
      </c>
      <c r="I202" s="290">
        <v>2.4329999999999998</v>
      </c>
      <c r="J202" s="292"/>
      <c r="K202" s="291">
        <v>45481</v>
      </c>
      <c r="L202" s="290">
        <v>5.0140000000000002</v>
      </c>
      <c r="M202" s="290">
        <v>3.2959999999999998</v>
      </c>
      <c r="N202" s="290">
        <v>0.16600000000000001</v>
      </c>
      <c r="O202" s="290">
        <v>4.62</v>
      </c>
      <c r="P202" s="290">
        <v>4.3899999999999997</v>
      </c>
      <c r="Q202" s="290">
        <v>4.4459999999999997</v>
      </c>
      <c r="R202" s="290">
        <v>3.4529999999999998</v>
      </c>
      <c r="S202" s="290">
        <v>3.2959999999999998</v>
      </c>
      <c r="T202" s="292"/>
      <c r="U202" s="291">
        <v>45481</v>
      </c>
      <c r="V202" s="290">
        <v>-0.34999999999999959</v>
      </c>
      <c r="W202" s="290">
        <v>-0.36400000000000032</v>
      </c>
      <c r="X202" s="290">
        <v>0.7320000000000001</v>
      </c>
      <c r="Y202" s="290">
        <v>3.199999999999648E-3</v>
      </c>
      <c r="Z202" s="290">
        <v>-0.46800000000000003</v>
      </c>
      <c r="AA202" s="290">
        <v>0.15000000000000041</v>
      </c>
      <c r="AB202" s="290">
        <v>0.11700000000000001</v>
      </c>
      <c r="AC202" s="290">
        <v>-0.36400000000000032</v>
      </c>
      <c r="BO202" s="292"/>
      <c r="BX202" s="292"/>
      <c r="CU202" s="292"/>
      <c r="CW202" s="292"/>
      <c r="CX202" s="292"/>
      <c r="DA202" s="292"/>
      <c r="DI202" s="292"/>
      <c r="DK202" s="292"/>
      <c r="DM202" s="292"/>
      <c r="DQ202" s="292"/>
      <c r="DV202" s="292"/>
      <c r="DX202" s="292"/>
      <c r="EH202" s="292"/>
      <c r="EN202" s="292"/>
      <c r="EP202" s="292"/>
      <c r="EQ202" s="292"/>
      <c r="ER202" s="292"/>
      <c r="ES202" s="292"/>
      <c r="ET202" s="292"/>
      <c r="EU202" s="292"/>
      <c r="EV202" s="292"/>
      <c r="EW202" s="292"/>
      <c r="EX202" s="292"/>
      <c r="EY202" s="292"/>
      <c r="EZ202" s="292"/>
      <c r="FC202" s="292"/>
      <c r="FF202" s="292"/>
      <c r="FJ202" s="292"/>
      <c r="FL202" s="292"/>
      <c r="FM202" s="292"/>
      <c r="FN202" s="292"/>
      <c r="FQ202" s="292"/>
    </row>
    <row r="203" spans="1:173">
      <c r="A203" s="291">
        <v>45478</v>
      </c>
      <c r="B203" s="290">
        <v>4.2220000000000004</v>
      </c>
      <c r="C203" s="290">
        <v>2.44</v>
      </c>
      <c r="D203" s="290">
        <v>0.78900000000000003</v>
      </c>
      <c r="E203" s="290">
        <v>3.97</v>
      </c>
      <c r="F203" s="290">
        <v>3.41</v>
      </c>
      <c r="G203" s="290">
        <v>4.282</v>
      </c>
      <c r="H203" s="290">
        <v>2.9861</v>
      </c>
      <c r="I203" s="290">
        <v>2.44</v>
      </c>
      <c r="J203" s="292"/>
      <c r="K203" s="291">
        <v>45478</v>
      </c>
      <c r="L203" s="290">
        <v>5.0060000000000002</v>
      </c>
      <c r="M203" s="290">
        <v>3.266</v>
      </c>
      <c r="N203" s="290">
        <v>0.16400000000000001</v>
      </c>
      <c r="O203" s="290">
        <v>4.633</v>
      </c>
      <c r="P203" s="290">
        <v>4.3899999999999997</v>
      </c>
      <c r="Q203" s="290">
        <v>4.4550000000000001</v>
      </c>
      <c r="R203" s="290">
        <v>3.4529999999999998</v>
      </c>
      <c r="S203" s="290">
        <v>3.266</v>
      </c>
      <c r="T203" s="292"/>
      <c r="U203" s="291">
        <v>45478</v>
      </c>
      <c r="V203" s="290">
        <v>-0.32700000000000001</v>
      </c>
      <c r="W203" s="290">
        <v>-0.33100000000000002</v>
      </c>
      <c r="X203" s="290">
        <v>0.72700000000000009</v>
      </c>
      <c r="Y203" s="290">
        <v>8.3999999999999631E-3</v>
      </c>
      <c r="Z203" s="290">
        <v>-0.44600000000000017</v>
      </c>
      <c r="AA203" s="290">
        <v>0.16599999999999951</v>
      </c>
      <c r="AB203" s="290">
        <v>0.1440000000000001</v>
      </c>
      <c r="AC203" s="290">
        <v>-0.33100000000000002</v>
      </c>
      <c r="BO203" s="292"/>
      <c r="BX203" s="292"/>
      <c r="CU203" s="292"/>
      <c r="CW203" s="292"/>
      <c r="CX203" s="292"/>
      <c r="DA203" s="292"/>
      <c r="DI203" s="292"/>
      <c r="DK203" s="292"/>
      <c r="DM203" s="292"/>
      <c r="DQ203" s="292"/>
      <c r="DV203" s="292"/>
      <c r="DX203" s="292"/>
      <c r="EH203" s="292"/>
      <c r="EN203" s="292"/>
      <c r="EP203" s="292"/>
      <c r="EQ203" s="292"/>
      <c r="ER203" s="292"/>
      <c r="ES203" s="292"/>
      <c r="ET203" s="292"/>
      <c r="EU203" s="292"/>
      <c r="EV203" s="292"/>
      <c r="EW203" s="292"/>
      <c r="EX203" s="292"/>
      <c r="EY203" s="292"/>
      <c r="EZ203" s="292"/>
      <c r="FC203" s="292"/>
      <c r="FF203" s="292"/>
      <c r="FJ203" s="292"/>
      <c r="FL203" s="292"/>
      <c r="FM203" s="292"/>
      <c r="FN203" s="292"/>
      <c r="FQ203" s="292"/>
    </row>
    <row r="204" spans="1:173">
      <c r="A204" s="291">
        <v>45477</v>
      </c>
      <c r="B204" s="290">
        <v>4.3129999999999997</v>
      </c>
      <c r="C204" s="290">
        <v>2.4980000000000002</v>
      </c>
      <c r="D204" s="290">
        <v>0.80400000000000005</v>
      </c>
      <c r="E204" s="290">
        <v>4.04</v>
      </c>
      <c r="F204" s="290">
        <v>3.5339999999999998</v>
      </c>
      <c r="G204" s="290">
        <v>4.2859999999999996</v>
      </c>
      <c r="H204" s="290">
        <v>3.0625</v>
      </c>
      <c r="I204" s="290">
        <v>2.4980000000000002</v>
      </c>
      <c r="J204" s="292"/>
      <c r="K204" s="291">
        <v>45477</v>
      </c>
      <c r="L204" s="290">
        <v>5.0540000000000003</v>
      </c>
      <c r="M204" s="290">
        <v>3.2850000000000001</v>
      </c>
      <c r="N204" s="290">
        <v>0.17</v>
      </c>
      <c r="O204" s="290">
        <v>4.6959999999999997</v>
      </c>
      <c r="P204" s="290">
        <v>4.46</v>
      </c>
      <c r="Q204" s="290">
        <v>4.4589999999999996</v>
      </c>
      <c r="R204" s="290">
        <v>3.48</v>
      </c>
      <c r="S204" s="290">
        <v>3.2850000000000001</v>
      </c>
      <c r="T204" s="292"/>
      <c r="U204" s="291">
        <v>45477</v>
      </c>
      <c r="V204" s="290">
        <v>-0.34899999999999931</v>
      </c>
      <c r="W204" s="290">
        <v>-0.33300000000000018</v>
      </c>
      <c r="X204" s="290">
        <v>0.73599999999999999</v>
      </c>
      <c r="Y204" s="290">
        <v>1.7299999999999649E-2</v>
      </c>
      <c r="Z204" s="290">
        <v>-0.4430000000000005</v>
      </c>
      <c r="AA204" s="290">
        <v>0.1769999999999996</v>
      </c>
      <c r="AB204" s="290">
        <v>0.1359999999999997</v>
      </c>
      <c r="AC204" s="290">
        <v>-0.33300000000000018</v>
      </c>
      <c r="BO204" s="292"/>
      <c r="BX204" s="292"/>
      <c r="CU204" s="292"/>
      <c r="CW204" s="292"/>
      <c r="CX204" s="292"/>
      <c r="DA204" s="292"/>
      <c r="DI204" s="292"/>
      <c r="DK204" s="292"/>
      <c r="DM204" s="292"/>
      <c r="DQ204" s="292"/>
      <c r="DV204" s="292"/>
      <c r="DX204" s="292"/>
      <c r="EH204" s="292"/>
      <c r="EN204" s="292"/>
      <c r="EP204" s="292"/>
      <c r="EQ204" s="292"/>
      <c r="ER204" s="292"/>
      <c r="ES204" s="292"/>
      <c r="ET204" s="292"/>
      <c r="EU204" s="292"/>
      <c r="EV204" s="292"/>
      <c r="EW204" s="292"/>
      <c r="EX204" s="292"/>
      <c r="EY204" s="292"/>
      <c r="EZ204" s="292"/>
      <c r="FC204" s="292"/>
      <c r="FF204" s="292"/>
      <c r="FJ204" s="292"/>
      <c r="FL204" s="292"/>
      <c r="FM204" s="292"/>
      <c r="FN204" s="292"/>
      <c r="FQ204" s="292"/>
    </row>
    <row r="205" spans="1:173">
      <c r="A205" s="291">
        <v>45476</v>
      </c>
      <c r="B205" s="290">
        <v>4.3129999999999997</v>
      </c>
      <c r="C205" s="290">
        <v>2.4660000000000002</v>
      </c>
      <c r="D205" s="290">
        <v>0.82799999999999996</v>
      </c>
      <c r="E205" s="290">
        <v>4.0140000000000002</v>
      </c>
      <c r="F205" s="290">
        <v>3.496</v>
      </c>
      <c r="G205" s="290">
        <v>4.3010000000000002</v>
      </c>
      <c r="H205" s="290">
        <v>3.0356999999999998</v>
      </c>
      <c r="I205" s="290">
        <v>2.4660000000000002</v>
      </c>
      <c r="J205" s="292"/>
      <c r="K205" s="291">
        <v>45476</v>
      </c>
      <c r="L205" s="290">
        <v>5.0540000000000003</v>
      </c>
      <c r="M205" s="290">
        <v>3.2730000000000001</v>
      </c>
      <c r="N205" s="290">
        <v>0.18099999999999999</v>
      </c>
      <c r="O205" s="290">
        <v>4.6820000000000004</v>
      </c>
      <c r="P205" s="290">
        <v>4.46</v>
      </c>
      <c r="Q205" s="290">
        <v>4.4569999999999999</v>
      </c>
      <c r="R205" s="290">
        <v>3.4780000000000002</v>
      </c>
      <c r="S205" s="290">
        <v>3.2730000000000001</v>
      </c>
      <c r="T205" s="292"/>
      <c r="U205" s="291">
        <v>45476</v>
      </c>
      <c r="V205" s="290">
        <v>-0.34899999999999931</v>
      </c>
      <c r="W205" s="290">
        <v>-0.33299999999999969</v>
      </c>
      <c r="X205" s="290">
        <v>0.74600000000000011</v>
      </c>
      <c r="Y205" s="290">
        <v>1.8699999999999939E-2</v>
      </c>
      <c r="Z205" s="290">
        <v>-0.46200000000000019</v>
      </c>
      <c r="AA205" s="290">
        <v>0.1920000000000002</v>
      </c>
      <c r="AB205" s="290">
        <v>0.12000000000000011</v>
      </c>
      <c r="AC205" s="290">
        <v>-0.33299999999999969</v>
      </c>
      <c r="BO205" s="292"/>
      <c r="BX205" s="292"/>
      <c r="CU205" s="292"/>
      <c r="CW205" s="292"/>
      <c r="CX205" s="292"/>
      <c r="DA205" s="292"/>
      <c r="DI205" s="292"/>
      <c r="DK205" s="292"/>
      <c r="DM205" s="292"/>
      <c r="DQ205" s="292"/>
      <c r="DV205" s="292"/>
      <c r="DX205" s="292"/>
      <c r="EH205" s="292"/>
      <c r="EN205" s="292"/>
      <c r="EP205" s="292"/>
      <c r="EQ205" s="292"/>
      <c r="ER205" s="292"/>
      <c r="ES205" s="292"/>
      <c r="ET205" s="292"/>
      <c r="EU205" s="292"/>
      <c r="EV205" s="292"/>
      <c r="EW205" s="292"/>
      <c r="EX205" s="292"/>
      <c r="EY205" s="292"/>
      <c r="EZ205" s="292"/>
      <c r="FC205" s="292"/>
      <c r="FF205" s="292"/>
      <c r="FJ205" s="292"/>
      <c r="FL205" s="292"/>
      <c r="FM205" s="292"/>
      <c r="FN205" s="292"/>
      <c r="FQ205" s="292"/>
    </row>
    <row r="206" spans="1:173">
      <c r="A206" s="291">
        <v>45475</v>
      </c>
      <c r="B206" s="290">
        <v>4.4029999999999996</v>
      </c>
      <c r="C206" s="290">
        <v>2.5030000000000001</v>
      </c>
      <c r="D206" s="290">
        <v>0.83299999999999996</v>
      </c>
      <c r="E206" s="290">
        <v>4.0880000000000001</v>
      </c>
      <c r="F206" s="290">
        <v>3.528</v>
      </c>
      <c r="G206" s="290">
        <v>4.2859999999999996</v>
      </c>
      <c r="H206" s="290">
        <v>3.0909</v>
      </c>
      <c r="I206" s="290">
        <v>2.5030000000000001</v>
      </c>
      <c r="J206" s="292"/>
      <c r="K206" s="291">
        <v>45475</v>
      </c>
      <c r="L206" s="290">
        <v>5.09</v>
      </c>
      <c r="M206" s="290">
        <v>3.2709999999999999</v>
      </c>
      <c r="N206" s="290">
        <v>0.19700000000000001</v>
      </c>
      <c r="O206" s="290">
        <v>4.702</v>
      </c>
      <c r="P206" s="290">
        <v>4.49</v>
      </c>
      <c r="Q206" s="290">
        <v>4.4359999999999999</v>
      </c>
      <c r="R206" s="290">
        <v>3.492</v>
      </c>
      <c r="S206" s="290">
        <v>3.2709999999999999</v>
      </c>
      <c r="T206" s="292"/>
      <c r="U206" s="291">
        <v>45475</v>
      </c>
      <c r="V206" s="290">
        <v>-0.3100000000000005</v>
      </c>
      <c r="W206" s="290">
        <v>-0.30099999999999971</v>
      </c>
      <c r="X206" s="290">
        <v>0.72400000000000009</v>
      </c>
      <c r="Y206" s="290">
        <v>7.5899999999999856E-2</v>
      </c>
      <c r="Z206" s="290">
        <v>-0.44199999999999973</v>
      </c>
      <c r="AA206" s="290">
        <v>0.1959999999999997</v>
      </c>
      <c r="AB206" s="290">
        <v>0.18199999999999991</v>
      </c>
      <c r="AC206" s="290">
        <v>-0.30099999999999971</v>
      </c>
      <c r="BO206" s="292"/>
      <c r="BX206" s="292"/>
      <c r="CU206" s="292"/>
      <c r="CW206" s="292"/>
      <c r="CX206" s="292"/>
      <c r="DA206" s="292"/>
      <c r="DI206" s="292"/>
      <c r="DK206" s="292"/>
      <c r="DM206" s="292"/>
      <c r="DQ206" s="292"/>
      <c r="DV206" s="292"/>
      <c r="DX206" s="292"/>
      <c r="EH206" s="292"/>
      <c r="EN206" s="292"/>
      <c r="EP206" s="292"/>
      <c r="EQ206" s="292"/>
      <c r="ER206" s="292"/>
      <c r="ES206" s="292"/>
      <c r="ET206" s="292"/>
      <c r="EU206" s="292"/>
      <c r="EV206" s="292"/>
      <c r="EW206" s="292"/>
      <c r="EX206" s="292"/>
      <c r="EY206" s="292"/>
      <c r="EZ206" s="292"/>
      <c r="FC206" s="292"/>
      <c r="FF206" s="292"/>
      <c r="FJ206" s="292"/>
      <c r="FL206" s="292"/>
      <c r="FM206" s="292"/>
      <c r="FN206" s="292"/>
      <c r="FQ206" s="292"/>
    </row>
    <row r="207" spans="1:173">
      <c r="A207" s="291">
        <v>45474</v>
      </c>
      <c r="B207" s="290">
        <v>4.4489999999999998</v>
      </c>
      <c r="C207" s="290">
        <v>2.5019999999999998</v>
      </c>
      <c r="D207" s="290">
        <v>0.81200000000000006</v>
      </c>
      <c r="E207" s="290">
        <v>4.1239999999999997</v>
      </c>
      <c r="F207" s="290">
        <v>3.4380000000000002</v>
      </c>
      <c r="G207" s="290">
        <v>4.2480000000000002</v>
      </c>
      <c r="H207" s="290">
        <v>3.1175999999999999</v>
      </c>
      <c r="I207" s="290">
        <v>2.5019999999999998</v>
      </c>
      <c r="J207" s="292"/>
      <c r="K207" s="291">
        <v>45474</v>
      </c>
      <c r="L207" s="290">
        <v>5.1260000000000003</v>
      </c>
      <c r="M207" s="290">
        <v>3.286</v>
      </c>
      <c r="N207" s="290">
        <v>0.193</v>
      </c>
      <c r="O207" s="290">
        <v>4.6959999999999997</v>
      </c>
      <c r="P207" s="290">
        <v>4.43</v>
      </c>
      <c r="Q207" s="290">
        <v>4.4260000000000002</v>
      </c>
      <c r="R207" s="290">
        <v>3.492</v>
      </c>
      <c r="S207" s="290">
        <v>3.286</v>
      </c>
      <c r="T207" s="292"/>
      <c r="U207" s="291">
        <v>45474</v>
      </c>
      <c r="V207" s="290">
        <v>-0.29600000000000032</v>
      </c>
      <c r="W207" s="290">
        <v>-0.31400000000000011</v>
      </c>
      <c r="X207" s="290">
        <v>0.70000000000000007</v>
      </c>
      <c r="Y207" s="290">
        <v>0.1019000000000005</v>
      </c>
      <c r="Z207" s="290">
        <v>-0.49199999999999999</v>
      </c>
      <c r="AA207" s="290">
        <v>0.17899999999999941</v>
      </c>
      <c r="AB207" s="290">
        <v>0.17799999999999991</v>
      </c>
      <c r="AC207" s="290">
        <v>-0.31400000000000011</v>
      </c>
      <c r="BO207" s="292"/>
      <c r="BX207" s="292"/>
      <c r="CU207" s="292"/>
      <c r="CW207" s="292"/>
      <c r="CX207" s="292"/>
      <c r="DA207" s="292"/>
      <c r="DI207" s="292"/>
      <c r="DK207" s="292"/>
      <c r="DM207" s="292"/>
      <c r="DQ207" s="292"/>
      <c r="DV207" s="292"/>
      <c r="DX207" s="292"/>
      <c r="EH207" s="292"/>
      <c r="EN207" s="292"/>
      <c r="EP207" s="292"/>
      <c r="EQ207" s="292"/>
      <c r="ER207" s="292"/>
      <c r="ES207" s="292"/>
      <c r="ET207" s="292"/>
      <c r="EU207" s="292"/>
      <c r="EV207" s="292"/>
      <c r="EW207" s="292"/>
      <c r="EX207" s="292"/>
      <c r="EY207" s="292"/>
      <c r="EZ207" s="292"/>
      <c r="FC207" s="292"/>
      <c r="FF207" s="292"/>
      <c r="FJ207" s="292"/>
      <c r="FL207" s="292"/>
      <c r="FM207" s="292"/>
      <c r="FN207" s="292"/>
      <c r="FQ207" s="292"/>
    </row>
    <row r="208" spans="1:173">
      <c r="A208" s="291">
        <v>45471</v>
      </c>
      <c r="B208" s="290">
        <v>4.3239999999999998</v>
      </c>
      <c r="C208" s="290">
        <v>2.3849999999999998</v>
      </c>
      <c r="D208" s="290">
        <v>0.79</v>
      </c>
      <c r="E208" s="290">
        <v>4.0270000000000001</v>
      </c>
      <c r="F208" s="290">
        <v>3.4380000000000002</v>
      </c>
      <c r="G208" s="290">
        <v>4.2039999999999997</v>
      </c>
      <c r="H208" s="290">
        <v>3.0609000000000002</v>
      </c>
      <c r="I208" s="290">
        <v>2.3849999999999998</v>
      </c>
      <c r="J208" s="292"/>
      <c r="K208" s="291">
        <v>45471</v>
      </c>
      <c r="L208" s="290">
        <v>5.1070000000000002</v>
      </c>
      <c r="M208" s="290">
        <v>3.2349999999999999</v>
      </c>
      <c r="N208" s="290">
        <v>0.19500000000000001</v>
      </c>
      <c r="O208" s="290">
        <v>4.694</v>
      </c>
      <c r="P208" s="290">
        <v>4.43</v>
      </c>
      <c r="Q208" s="290">
        <v>4.4210000000000003</v>
      </c>
      <c r="R208" s="290">
        <v>3.4729999999999999</v>
      </c>
      <c r="S208" s="290">
        <v>3.2349999999999999</v>
      </c>
      <c r="T208" s="292"/>
      <c r="U208" s="291">
        <v>45471</v>
      </c>
      <c r="V208" s="290">
        <v>-0.35799999999999971</v>
      </c>
      <c r="W208" s="290">
        <v>-0.33100000000000002</v>
      </c>
      <c r="X208" s="290">
        <v>0.69099999999999995</v>
      </c>
      <c r="Y208" s="290">
        <v>-2.479999999999993E-2</v>
      </c>
      <c r="Z208" s="290">
        <v>-0.49199999999999999</v>
      </c>
      <c r="AA208" s="290">
        <v>0.14699999999999941</v>
      </c>
      <c r="AB208" s="290">
        <v>0.17999999999999969</v>
      </c>
      <c r="AC208" s="290">
        <v>-0.33100000000000002</v>
      </c>
      <c r="BO208" s="292"/>
      <c r="BX208" s="292"/>
      <c r="CU208" s="292"/>
      <c r="CW208" s="292"/>
      <c r="CX208" s="292"/>
      <c r="DA208" s="292"/>
      <c r="DI208" s="292"/>
      <c r="DK208" s="292"/>
      <c r="DM208" s="292"/>
      <c r="DQ208" s="292"/>
      <c r="DV208" s="292"/>
      <c r="DX208" s="292"/>
      <c r="EH208" s="292"/>
      <c r="EN208" s="292"/>
      <c r="EP208" s="292"/>
      <c r="EQ208" s="292"/>
      <c r="ER208" s="292"/>
      <c r="ES208" s="292"/>
      <c r="ET208" s="292"/>
      <c r="EU208" s="292"/>
      <c r="EV208" s="292"/>
      <c r="EW208" s="292"/>
      <c r="EX208" s="292"/>
      <c r="EY208" s="292"/>
      <c r="EZ208" s="292"/>
      <c r="FC208" s="292"/>
      <c r="FF208" s="292"/>
      <c r="FJ208" s="292"/>
      <c r="FL208" s="292"/>
      <c r="FM208" s="292"/>
      <c r="FN208" s="292"/>
      <c r="FQ208" s="292"/>
    </row>
    <row r="209" spans="1:173">
      <c r="A209" s="291">
        <v>45470</v>
      </c>
      <c r="B209" s="290">
        <v>4.2880000000000003</v>
      </c>
      <c r="C209" s="290">
        <v>2.3570000000000002</v>
      </c>
      <c r="D209" s="290">
        <v>0.80600000000000005</v>
      </c>
      <c r="E209" s="290">
        <v>3.9860000000000002</v>
      </c>
      <c r="F209" s="290">
        <v>3.4359999999999999</v>
      </c>
      <c r="G209" s="290">
        <v>4.2919999999999998</v>
      </c>
      <c r="H209" s="290">
        <v>3.0384000000000002</v>
      </c>
      <c r="I209" s="290">
        <v>2.3570000000000002</v>
      </c>
      <c r="J209" s="292"/>
      <c r="K209" s="291">
        <v>45470</v>
      </c>
      <c r="L209" s="290">
        <v>5.1120000000000001</v>
      </c>
      <c r="M209" s="290">
        <v>3.2360000000000002</v>
      </c>
      <c r="N209" s="290">
        <v>0.20699999999999999</v>
      </c>
      <c r="O209" s="290">
        <v>4.6589999999999998</v>
      </c>
      <c r="P209" s="290">
        <v>4.45</v>
      </c>
      <c r="Q209" s="290">
        <v>4.4800000000000004</v>
      </c>
      <c r="R209" s="290">
        <v>3.46</v>
      </c>
      <c r="S209" s="290">
        <v>3.2360000000000002</v>
      </c>
      <c r="T209" s="292"/>
      <c r="U209" s="291">
        <v>45470</v>
      </c>
      <c r="V209" s="290">
        <v>-0.42600000000000021</v>
      </c>
      <c r="W209" s="290">
        <v>-0.35699999999999982</v>
      </c>
      <c r="X209" s="290">
        <v>0.72799999999999998</v>
      </c>
      <c r="Y209" s="290">
        <v>-9.1899999999999871E-2</v>
      </c>
      <c r="Z209" s="290">
        <v>-0.54800000000000004</v>
      </c>
      <c r="AA209" s="290">
        <v>0.1440000000000001</v>
      </c>
      <c r="AB209" s="290">
        <v>0.16900000000000001</v>
      </c>
      <c r="AC209" s="290">
        <v>-0.35699999999999982</v>
      </c>
      <c r="BO209" s="292"/>
      <c r="BX209" s="292"/>
      <c r="CU209" s="292"/>
      <c r="CW209" s="292"/>
      <c r="CX209" s="292"/>
      <c r="DA209" s="292"/>
      <c r="DI209" s="292"/>
      <c r="DK209" s="292"/>
      <c r="DM209" s="292"/>
      <c r="DQ209" s="292"/>
      <c r="DV209" s="292"/>
      <c r="DX209" s="292"/>
      <c r="EH209" s="292"/>
      <c r="EN209" s="292"/>
      <c r="EP209" s="292"/>
      <c r="EQ209" s="292"/>
      <c r="ER209" s="292"/>
      <c r="ES209" s="292"/>
      <c r="ET209" s="292"/>
      <c r="EU209" s="292"/>
      <c r="EV209" s="292"/>
      <c r="EW209" s="292"/>
      <c r="EX209" s="292"/>
      <c r="EY209" s="292"/>
      <c r="EZ209" s="292"/>
      <c r="FC209" s="292"/>
      <c r="FF209" s="292"/>
      <c r="FJ209" s="292"/>
      <c r="FL209" s="292"/>
      <c r="FM209" s="292"/>
      <c r="FN209" s="292"/>
      <c r="FQ209" s="292"/>
    </row>
    <row r="210" spans="1:173">
      <c r="A210" s="291">
        <v>45469</v>
      </c>
      <c r="B210" s="290">
        <v>4.32</v>
      </c>
      <c r="C210" s="290">
        <v>2.3580000000000001</v>
      </c>
      <c r="D210" s="290">
        <v>0.749</v>
      </c>
      <c r="E210" s="290">
        <v>3.9889999999999999</v>
      </c>
      <c r="F210" s="290">
        <v>3.456</v>
      </c>
      <c r="G210" s="290">
        <v>4.2069999999999999</v>
      </c>
      <c r="H210" s="290">
        <v>3.0093999999999999</v>
      </c>
      <c r="I210" s="290">
        <v>2.3580000000000001</v>
      </c>
      <c r="J210" s="292"/>
      <c r="K210" s="291">
        <v>45469</v>
      </c>
      <c r="L210" s="290">
        <v>5.1420000000000003</v>
      </c>
      <c r="M210" s="290">
        <v>3.2320000000000002</v>
      </c>
      <c r="N210" s="290">
        <v>0.17799999999999999</v>
      </c>
      <c r="O210" s="290">
        <v>4.6909999999999998</v>
      </c>
      <c r="P210" s="290">
        <v>4.46</v>
      </c>
      <c r="Q210" s="290">
        <v>4.4400000000000004</v>
      </c>
      <c r="R210" s="290">
        <v>3.4540000000000002</v>
      </c>
      <c r="S210" s="290">
        <v>3.2320000000000002</v>
      </c>
      <c r="T210" s="292"/>
      <c r="U210" s="291">
        <v>45469</v>
      </c>
      <c r="V210" s="290">
        <v>-0.41800000000000009</v>
      </c>
      <c r="W210" s="290">
        <v>-0.371</v>
      </c>
      <c r="X210" s="290">
        <v>0.71799999999999997</v>
      </c>
      <c r="Y210" s="290">
        <v>-9.7500000000000142E-2</v>
      </c>
      <c r="Z210" s="290">
        <v>-0.56599999999999984</v>
      </c>
      <c r="AA210" s="290">
        <v>0.1099999999999994</v>
      </c>
      <c r="AB210" s="290">
        <v>0.13600000000000009</v>
      </c>
      <c r="AC210" s="290">
        <v>-0.371</v>
      </c>
      <c r="BO210" s="292"/>
      <c r="BX210" s="292"/>
      <c r="CU210" s="292"/>
      <c r="CW210" s="292"/>
      <c r="CX210" s="292"/>
      <c r="DA210" s="292"/>
      <c r="DI210" s="292"/>
      <c r="DK210" s="292"/>
      <c r="DM210" s="292"/>
      <c r="DQ210" s="292"/>
      <c r="DV210" s="292"/>
      <c r="DX210" s="292"/>
      <c r="EH210" s="292"/>
      <c r="EN210" s="292"/>
      <c r="EP210" s="292"/>
      <c r="EQ210" s="292"/>
      <c r="ER210" s="292"/>
      <c r="ES210" s="292"/>
      <c r="ET210" s="292"/>
      <c r="EU210" s="292"/>
      <c r="EV210" s="292"/>
      <c r="EW210" s="292"/>
      <c r="EX210" s="292"/>
      <c r="EY210" s="292"/>
      <c r="EZ210" s="292"/>
      <c r="FC210" s="292"/>
      <c r="FF210" s="292"/>
      <c r="FJ210" s="292"/>
      <c r="FL210" s="292"/>
      <c r="FM210" s="292"/>
      <c r="FN210" s="292"/>
      <c r="FQ210" s="292"/>
    </row>
    <row r="211" spans="1:173">
      <c r="A211" s="291">
        <v>45468</v>
      </c>
      <c r="B211" s="290">
        <v>4.2409999999999997</v>
      </c>
      <c r="C211" s="290">
        <v>2.3290000000000002</v>
      </c>
      <c r="D211" s="290">
        <v>0.72499999999999998</v>
      </c>
      <c r="E211" s="290">
        <v>3.9340000000000002</v>
      </c>
      <c r="F211" s="290">
        <v>3.35</v>
      </c>
      <c r="G211" s="290">
        <v>4.0640000000000001</v>
      </c>
      <c r="H211" s="290">
        <v>2.9455</v>
      </c>
      <c r="I211" s="290">
        <v>2.3290000000000002</v>
      </c>
      <c r="J211" s="292"/>
      <c r="K211" s="291">
        <v>45468</v>
      </c>
      <c r="L211" s="290">
        <v>5.1130000000000004</v>
      </c>
      <c r="M211" s="290">
        <v>3.2309999999999999</v>
      </c>
      <c r="N211" s="290">
        <v>0.17100000000000001</v>
      </c>
      <c r="O211" s="290">
        <v>4.6379999999999999</v>
      </c>
      <c r="P211" s="290">
        <v>4.42</v>
      </c>
      <c r="Q211" s="290">
        <v>4.327</v>
      </c>
      <c r="R211" s="290">
        <v>3.4380000000000002</v>
      </c>
      <c r="S211" s="290">
        <v>3.2309999999999999</v>
      </c>
      <c r="T211" s="292"/>
      <c r="U211" s="291">
        <v>45468</v>
      </c>
      <c r="V211" s="290">
        <v>-0.49400000000000072</v>
      </c>
      <c r="W211" s="290">
        <v>-0.39500000000000002</v>
      </c>
      <c r="X211" s="290">
        <v>0.69599999999999995</v>
      </c>
      <c r="Y211" s="290">
        <v>-0.1201999999999996</v>
      </c>
      <c r="Z211" s="290">
        <v>-0.59800000000000031</v>
      </c>
      <c r="AA211" s="290">
        <v>0.1800000000000006</v>
      </c>
      <c r="AB211" s="290">
        <v>0.1020000000000003</v>
      </c>
      <c r="AC211" s="290">
        <v>-0.39500000000000002</v>
      </c>
      <c r="BO211" s="292"/>
      <c r="BX211" s="292"/>
      <c r="CU211" s="292"/>
      <c r="CW211" s="292"/>
      <c r="CX211" s="292"/>
      <c r="DA211" s="292"/>
      <c r="DI211" s="292"/>
      <c r="DK211" s="292"/>
      <c r="DM211" s="292"/>
      <c r="DQ211" s="292"/>
      <c r="DV211" s="292"/>
      <c r="DX211" s="292"/>
      <c r="EH211" s="292"/>
      <c r="EN211" s="292"/>
      <c r="EP211" s="292"/>
      <c r="EQ211" s="292"/>
      <c r="ER211" s="292"/>
      <c r="ES211" s="292"/>
      <c r="ET211" s="292"/>
      <c r="EU211" s="292"/>
      <c r="EV211" s="292"/>
      <c r="EW211" s="292"/>
      <c r="EX211" s="292"/>
      <c r="EY211" s="292"/>
      <c r="EZ211" s="292"/>
      <c r="FC211" s="292"/>
      <c r="FF211" s="292"/>
      <c r="FJ211" s="292"/>
      <c r="FL211" s="292"/>
      <c r="FM211" s="292"/>
      <c r="FN211" s="292"/>
      <c r="FQ211" s="292"/>
    </row>
    <row r="212" spans="1:173">
      <c r="A212" s="291">
        <v>45467</v>
      </c>
      <c r="B212" s="290">
        <v>4.2519999999999998</v>
      </c>
      <c r="C212" s="290">
        <v>2.3359999999999999</v>
      </c>
      <c r="D212" s="290">
        <v>0.71599999999999997</v>
      </c>
      <c r="E212" s="290">
        <v>3.93</v>
      </c>
      <c r="F212" s="290">
        <v>3.2850000000000001</v>
      </c>
      <c r="G212" s="290">
        <v>4.0780000000000003</v>
      </c>
      <c r="H212" s="290">
        <v>2.9679000000000002</v>
      </c>
      <c r="I212" s="290">
        <v>2.3359999999999999</v>
      </c>
      <c r="J212" s="292"/>
      <c r="K212" s="291">
        <v>45467</v>
      </c>
      <c r="L212" s="290">
        <v>5.1079999999999997</v>
      </c>
      <c r="M212" s="290">
        <v>3.2290000000000001</v>
      </c>
      <c r="N212" s="290">
        <v>0.16900000000000001</v>
      </c>
      <c r="O212" s="290">
        <v>4.63</v>
      </c>
      <c r="P212" s="290">
        <v>4.3899999999999997</v>
      </c>
      <c r="Q212" s="290">
        <v>4.33</v>
      </c>
      <c r="R212" s="290">
        <v>3.4590000000000001</v>
      </c>
      <c r="S212" s="290">
        <v>3.2290000000000001</v>
      </c>
      <c r="T212" s="292"/>
      <c r="U212" s="291">
        <v>45467</v>
      </c>
      <c r="V212" s="290">
        <v>-0.49300000000000033</v>
      </c>
      <c r="W212" s="290">
        <v>-0.38500000000000018</v>
      </c>
      <c r="X212" s="290">
        <v>0.69</v>
      </c>
      <c r="Y212" s="290">
        <v>-9.9999999999999645E-2</v>
      </c>
      <c r="Z212" s="290">
        <v>-0.57399999999999984</v>
      </c>
      <c r="AA212" s="290">
        <v>0.18699999999999939</v>
      </c>
      <c r="AB212" s="290">
        <v>0.1080000000000001</v>
      </c>
      <c r="AC212" s="290">
        <v>-0.38500000000000018</v>
      </c>
      <c r="BO212" s="292"/>
      <c r="BX212" s="292"/>
      <c r="CU212" s="292"/>
      <c r="CW212" s="292"/>
      <c r="CX212" s="292"/>
      <c r="DA212" s="292"/>
      <c r="DI212" s="292"/>
      <c r="DK212" s="292"/>
      <c r="DM212" s="292"/>
      <c r="DQ212" s="292"/>
      <c r="DV212" s="292"/>
      <c r="DX212" s="292"/>
      <c r="EH212" s="292"/>
      <c r="EN212" s="292"/>
      <c r="EP212" s="292"/>
      <c r="EQ212" s="292"/>
      <c r="ER212" s="292"/>
      <c r="ES212" s="292"/>
      <c r="ET212" s="292"/>
      <c r="EU212" s="292"/>
      <c r="EV212" s="292"/>
      <c r="EW212" s="292"/>
      <c r="EX212" s="292"/>
      <c r="EY212" s="292"/>
      <c r="EZ212" s="292"/>
      <c r="FC212" s="292"/>
      <c r="FF212" s="292"/>
      <c r="FJ212" s="292"/>
      <c r="FL212" s="292"/>
      <c r="FM212" s="292"/>
      <c r="FN212" s="292"/>
      <c r="FQ212" s="292"/>
    </row>
    <row r="213" spans="1:173">
      <c r="A213" s="291">
        <v>45464</v>
      </c>
      <c r="B213" s="290">
        <v>4.2569999999999997</v>
      </c>
      <c r="C213" s="290">
        <v>2.3159999999999998</v>
      </c>
      <c r="D213" s="290">
        <v>0.70799999999999996</v>
      </c>
      <c r="E213" s="290">
        <v>3.931</v>
      </c>
      <c r="F213" s="290">
        <v>3.298</v>
      </c>
      <c r="G213" s="290">
        <v>4.0910000000000002</v>
      </c>
      <c r="H213" s="290">
        <v>2.9794</v>
      </c>
      <c r="I213" s="290">
        <v>2.3159999999999998</v>
      </c>
      <c r="J213" s="292"/>
      <c r="K213" s="291">
        <v>45464</v>
      </c>
      <c r="L213" s="290">
        <v>5.1109999999999998</v>
      </c>
      <c r="M213" s="290">
        <v>3.2040000000000002</v>
      </c>
      <c r="N213" s="290">
        <v>0.17499999999999999</v>
      </c>
      <c r="O213" s="290">
        <v>4.6449999999999996</v>
      </c>
      <c r="P213" s="290">
        <v>4.38</v>
      </c>
      <c r="Q213" s="290">
        <v>4.3239999999999998</v>
      </c>
      <c r="R213" s="290">
        <v>3.448</v>
      </c>
      <c r="S213" s="290">
        <v>3.2040000000000002</v>
      </c>
      <c r="T213" s="292"/>
      <c r="U213" s="291">
        <v>45464</v>
      </c>
      <c r="V213" s="290">
        <v>-0.47700000000000031</v>
      </c>
      <c r="W213" s="290">
        <v>-0.37400000000000011</v>
      </c>
      <c r="X213" s="290">
        <v>0.66999999999999993</v>
      </c>
      <c r="Y213" s="290">
        <v>-8.1999999999999851E-2</v>
      </c>
      <c r="Z213" s="290">
        <v>-0.55499999999999972</v>
      </c>
      <c r="AA213" s="290">
        <v>0.20000000000000021</v>
      </c>
      <c r="AB213" s="290">
        <v>0.12699999999999981</v>
      </c>
      <c r="AC213" s="290">
        <v>-0.37400000000000011</v>
      </c>
      <c r="BO213" s="292"/>
      <c r="BX213" s="292"/>
      <c r="CU213" s="292"/>
      <c r="CW213" s="292"/>
      <c r="CX213" s="292"/>
      <c r="DA213" s="292"/>
      <c r="DI213" s="292"/>
      <c r="DK213" s="292"/>
      <c r="DM213" s="292"/>
      <c r="DQ213" s="292"/>
      <c r="DV213" s="292"/>
      <c r="DX213" s="292"/>
      <c r="EH213" s="292"/>
      <c r="EN213" s="292"/>
      <c r="EP213" s="292"/>
      <c r="EQ213" s="292"/>
      <c r="ER213" s="292"/>
      <c r="ES213" s="292"/>
      <c r="ET213" s="292"/>
      <c r="EU213" s="292"/>
      <c r="EV213" s="292"/>
      <c r="EW213" s="292"/>
      <c r="EX213" s="292"/>
      <c r="EY213" s="292"/>
      <c r="EZ213" s="292"/>
      <c r="FC213" s="292"/>
      <c r="FF213" s="292"/>
      <c r="FJ213" s="292"/>
      <c r="FL213" s="292"/>
      <c r="FM213" s="292"/>
      <c r="FN213" s="292"/>
      <c r="FQ213" s="292"/>
    </row>
    <row r="214" spans="1:173">
      <c r="A214" s="291">
        <v>45463</v>
      </c>
      <c r="B214" s="290">
        <v>4.25</v>
      </c>
      <c r="C214" s="290">
        <v>2.3420000000000001</v>
      </c>
      <c r="D214" s="290">
        <v>0.69199999999999995</v>
      </c>
      <c r="E214" s="290">
        <v>3.9049999999999998</v>
      </c>
      <c r="F214" s="290">
        <v>3.2959999999999998</v>
      </c>
      <c r="G214" s="290">
        <v>4.0780000000000003</v>
      </c>
      <c r="H214" s="290">
        <v>2.9830000000000001</v>
      </c>
      <c r="I214" s="290">
        <v>2.3420000000000001</v>
      </c>
      <c r="J214" s="292"/>
      <c r="K214" s="291">
        <v>45463</v>
      </c>
      <c r="L214" s="290">
        <v>5.1130000000000004</v>
      </c>
      <c r="M214" s="290">
        <v>3.234</v>
      </c>
      <c r="N214" s="290">
        <v>0.161</v>
      </c>
      <c r="O214" s="290">
        <v>4.63</v>
      </c>
      <c r="P214" s="290">
        <v>4.38</v>
      </c>
      <c r="Q214" s="290">
        <v>4.3360000000000003</v>
      </c>
      <c r="R214" s="290">
        <v>3.4550000000000001</v>
      </c>
      <c r="S214" s="290">
        <v>3.234</v>
      </c>
      <c r="T214" s="292"/>
      <c r="U214" s="291">
        <v>45463</v>
      </c>
      <c r="V214" s="290">
        <v>-0.47799999999999981</v>
      </c>
      <c r="W214" s="290">
        <v>-0.39400000000000007</v>
      </c>
      <c r="X214" s="290">
        <v>0.66399999999999992</v>
      </c>
      <c r="Y214" s="290">
        <v>-8.370000000000033E-2</v>
      </c>
      <c r="Z214" s="290">
        <v>-0.56399999999999961</v>
      </c>
      <c r="AA214" s="290">
        <v>0.1920000000000002</v>
      </c>
      <c r="AB214" s="290">
        <v>9.8999999999999755E-2</v>
      </c>
      <c r="AC214" s="290">
        <v>-0.39400000000000007</v>
      </c>
      <c r="BO214" s="292"/>
      <c r="BX214" s="292"/>
      <c r="CU214" s="292"/>
      <c r="CW214" s="292"/>
      <c r="CX214" s="292"/>
      <c r="DA214" s="292"/>
      <c r="DI214" s="292"/>
      <c r="DK214" s="292"/>
      <c r="DM214" s="292"/>
      <c r="DQ214" s="292"/>
      <c r="DV214" s="292"/>
      <c r="DX214" s="292"/>
      <c r="EH214" s="292"/>
      <c r="EN214" s="292"/>
      <c r="EP214" s="292"/>
      <c r="EQ214" s="292"/>
      <c r="ER214" s="292"/>
      <c r="ES214" s="292"/>
      <c r="ET214" s="292"/>
      <c r="EU214" s="292"/>
      <c r="EV214" s="292"/>
      <c r="EW214" s="292"/>
      <c r="EX214" s="292"/>
      <c r="EY214" s="292"/>
      <c r="EZ214" s="292"/>
      <c r="FC214" s="292"/>
      <c r="FF214" s="292"/>
      <c r="FJ214" s="292"/>
      <c r="FL214" s="292"/>
      <c r="FM214" s="292"/>
      <c r="FN214" s="292"/>
      <c r="FQ214" s="292"/>
    </row>
    <row r="215" spans="1:173">
      <c r="A215" s="291">
        <v>45462</v>
      </c>
      <c r="B215" s="290">
        <v>4.2119999999999997</v>
      </c>
      <c r="C215" s="290">
        <v>2.3220000000000001</v>
      </c>
      <c r="D215" s="290">
        <v>0.64500000000000002</v>
      </c>
      <c r="E215" s="290">
        <v>3.915</v>
      </c>
      <c r="F215" s="290">
        <v>3.242</v>
      </c>
      <c r="G215" s="290">
        <v>4.056</v>
      </c>
      <c r="H215" s="290">
        <v>2.9845999999999999</v>
      </c>
      <c r="I215" s="290">
        <v>2.3220000000000001</v>
      </c>
      <c r="J215" s="292"/>
      <c r="K215" s="291">
        <v>45462</v>
      </c>
      <c r="L215" s="290">
        <v>5.0910000000000002</v>
      </c>
      <c r="M215" s="290">
        <v>3.2080000000000002</v>
      </c>
      <c r="N215" s="290">
        <v>0.13100000000000001</v>
      </c>
      <c r="O215" s="290">
        <v>4.66</v>
      </c>
      <c r="P215" s="290">
        <v>4.38</v>
      </c>
      <c r="Q215" s="290">
        <v>4.3330000000000002</v>
      </c>
      <c r="R215" s="290">
        <v>3.4590000000000001</v>
      </c>
      <c r="S215" s="290">
        <v>3.2080000000000002</v>
      </c>
      <c r="T215" s="292"/>
      <c r="U215" s="291">
        <v>45462</v>
      </c>
      <c r="V215" s="290">
        <v>-0.49099999999999971</v>
      </c>
      <c r="W215" s="290">
        <v>-0.40200000000000008</v>
      </c>
      <c r="X215" s="290">
        <v>0.64600000000000002</v>
      </c>
      <c r="Y215" s="290">
        <v>-0.1069000000000004</v>
      </c>
      <c r="Z215" s="290">
        <v>-0.56200000000000028</v>
      </c>
      <c r="AA215" s="290">
        <v>0.18899999999999961</v>
      </c>
      <c r="AB215" s="290">
        <v>0.10100000000000001</v>
      </c>
      <c r="AC215" s="290">
        <v>-0.40200000000000008</v>
      </c>
      <c r="BO215" s="292"/>
      <c r="BX215" s="292"/>
      <c r="CU215" s="292"/>
      <c r="CW215" s="292"/>
      <c r="CX215" s="292"/>
      <c r="DA215" s="292"/>
      <c r="DI215" s="292"/>
      <c r="DK215" s="292"/>
      <c r="DM215" s="292"/>
      <c r="DQ215" s="292"/>
      <c r="DV215" s="292"/>
      <c r="DX215" s="292"/>
      <c r="EH215" s="292"/>
      <c r="EN215" s="292"/>
      <c r="EP215" s="292"/>
      <c r="EQ215" s="292"/>
      <c r="ER215" s="292"/>
      <c r="ES215" s="292"/>
      <c r="ET215" s="292"/>
      <c r="EU215" s="292"/>
      <c r="EV215" s="292"/>
      <c r="EW215" s="292"/>
      <c r="EX215" s="292"/>
      <c r="EY215" s="292"/>
      <c r="EZ215" s="292"/>
      <c r="FC215" s="292"/>
      <c r="FF215" s="292"/>
      <c r="FJ215" s="292"/>
      <c r="FL215" s="292"/>
      <c r="FM215" s="292"/>
      <c r="FN215" s="292"/>
      <c r="FQ215" s="292"/>
    </row>
    <row r="216" spans="1:173">
      <c r="A216" s="291">
        <v>45461</v>
      </c>
      <c r="B216" s="290">
        <v>4.2119999999999997</v>
      </c>
      <c r="C216" s="290">
        <v>2.3159999999999998</v>
      </c>
      <c r="D216" s="290">
        <v>0.64600000000000002</v>
      </c>
      <c r="E216" s="290">
        <v>3.8959999999999999</v>
      </c>
      <c r="F216" s="290">
        <v>3.206</v>
      </c>
      <c r="G216" s="290">
        <v>4.0330000000000004</v>
      </c>
      <c r="H216" s="290">
        <v>2.9477000000000002</v>
      </c>
      <c r="I216" s="290">
        <v>2.3159999999999998</v>
      </c>
      <c r="J216" s="292"/>
      <c r="K216" s="291">
        <v>45461</v>
      </c>
      <c r="L216" s="290">
        <v>5.0910000000000002</v>
      </c>
      <c r="M216" s="290">
        <v>3.2050000000000001</v>
      </c>
      <c r="N216" s="290">
        <v>0.14499999999999999</v>
      </c>
      <c r="O216" s="290">
        <v>4.6280000000000001</v>
      </c>
      <c r="P216" s="290">
        <v>4.3890000000000002</v>
      </c>
      <c r="Q216" s="290">
        <v>4.3029999999999999</v>
      </c>
      <c r="R216" s="290">
        <v>3.4590000000000001</v>
      </c>
      <c r="S216" s="290">
        <v>3.2050000000000001</v>
      </c>
      <c r="T216" s="292"/>
      <c r="U216" s="291">
        <v>45461</v>
      </c>
      <c r="V216" s="290">
        <v>-0.49099999999999971</v>
      </c>
      <c r="W216" s="290">
        <v>-0.40399999999999991</v>
      </c>
      <c r="X216" s="290">
        <v>0.65600000000000003</v>
      </c>
      <c r="Y216" s="290">
        <v>-8.7199999999999278E-2</v>
      </c>
      <c r="Z216" s="290">
        <v>-0.55799999999999983</v>
      </c>
      <c r="AA216" s="290">
        <v>0.21199999999999969</v>
      </c>
      <c r="AB216" s="290">
        <v>8.1999999999999851E-2</v>
      </c>
      <c r="AC216" s="290">
        <v>-0.40399999999999991</v>
      </c>
      <c r="BO216" s="292"/>
      <c r="BX216" s="292"/>
      <c r="CU216" s="292"/>
      <c r="CW216" s="292"/>
      <c r="CX216" s="292"/>
      <c r="DA216" s="292"/>
      <c r="DI216" s="292"/>
      <c r="DK216" s="292"/>
      <c r="DM216" s="292"/>
      <c r="DQ216" s="292"/>
      <c r="DV216" s="292"/>
      <c r="DX216" s="292"/>
      <c r="EH216" s="292"/>
      <c r="EN216" s="292"/>
      <c r="EP216" s="292"/>
      <c r="EQ216" s="292"/>
      <c r="ER216" s="292"/>
      <c r="ES216" s="292"/>
      <c r="ET216" s="292"/>
      <c r="EU216" s="292"/>
      <c r="EV216" s="292"/>
      <c r="EW216" s="292"/>
      <c r="EX216" s="292"/>
      <c r="EY216" s="292"/>
      <c r="EZ216" s="292"/>
      <c r="FC216" s="292"/>
      <c r="FF216" s="292"/>
      <c r="FJ216" s="292"/>
      <c r="FL216" s="292"/>
      <c r="FM216" s="292"/>
      <c r="FN216" s="292"/>
      <c r="FQ216" s="292"/>
    </row>
    <row r="217" spans="1:173">
      <c r="A217" s="291">
        <v>45460</v>
      </c>
      <c r="B217" s="290">
        <v>4.2759999999999998</v>
      </c>
      <c r="C217" s="290">
        <v>2.3319999999999999</v>
      </c>
      <c r="D217" s="290">
        <v>0.63400000000000001</v>
      </c>
      <c r="E217" s="290">
        <v>3.9649999999999999</v>
      </c>
      <c r="F217" s="290">
        <v>3.27</v>
      </c>
      <c r="G217" s="290">
        <v>3.9790000000000001</v>
      </c>
      <c r="H217" s="290">
        <v>2.9931000000000001</v>
      </c>
      <c r="I217" s="290">
        <v>2.3319999999999999</v>
      </c>
      <c r="J217" s="292"/>
      <c r="K217" s="291">
        <v>45460</v>
      </c>
      <c r="L217" s="290">
        <v>5.1109999999999998</v>
      </c>
      <c r="M217" s="290">
        <v>3.1970000000000001</v>
      </c>
      <c r="N217" s="290">
        <v>0.14399999999999999</v>
      </c>
      <c r="O217" s="290">
        <v>4.6879999999999997</v>
      </c>
      <c r="P217" s="290">
        <v>4.38</v>
      </c>
      <c r="Q217" s="290">
        <v>4.2619999999999996</v>
      </c>
      <c r="R217" s="290">
        <v>3.4649999999999999</v>
      </c>
      <c r="S217" s="290">
        <v>3.1970000000000001</v>
      </c>
      <c r="T217" s="292"/>
      <c r="U217" s="291">
        <v>45460</v>
      </c>
      <c r="V217" s="290">
        <v>-0.48500000000000032</v>
      </c>
      <c r="W217" s="290">
        <v>-0.39800000000000008</v>
      </c>
      <c r="X217" s="290">
        <v>0.64100000000000001</v>
      </c>
      <c r="Y217" s="290">
        <v>-8.680000000000021E-2</v>
      </c>
      <c r="Z217" s="290">
        <v>-0.56699999999999973</v>
      </c>
      <c r="AA217" s="290">
        <v>0.22499999999999959</v>
      </c>
      <c r="AB217" s="290">
        <v>0.1120000000000001</v>
      </c>
      <c r="AC217" s="290">
        <v>-0.39800000000000008</v>
      </c>
      <c r="BO217" s="292"/>
      <c r="BX217" s="292"/>
      <c r="CU217" s="292"/>
      <c r="CW217" s="292"/>
      <c r="CX217" s="292"/>
      <c r="DA217" s="292"/>
      <c r="DI217" s="292"/>
      <c r="DK217" s="292"/>
      <c r="DM217" s="292"/>
      <c r="DQ217" s="292"/>
      <c r="DV217" s="292"/>
      <c r="DX217" s="292"/>
      <c r="EH217" s="292"/>
      <c r="EN217" s="292"/>
      <c r="EP217" s="292"/>
      <c r="EQ217" s="292"/>
      <c r="ER217" s="292"/>
      <c r="ES217" s="292"/>
      <c r="ET217" s="292"/>
      <c r="EU217" s="292"/>
      <c r="EV217" s="292"/>
      <c r="EW217" s="292"/>
      <c r="EX217" s="292"/>
      <c r="EY217" s="292"/>
      <c r="EZ217" s="292"/>
      <c r="FC217" s="292"/>
      <c r="FF217" s="292"/>
      <c r="FJ217" s="292"/>
      <c r="FL217" s="292"/>
      <c r="FM217" s="292"/>
      <c r="FN217" s="292"/>
      <c r="FQ217" s="292"/>
    </row>
    <row r="218" spans="1:173">
      <c r="A218" s="291">
        <v>45457</v>
      </c>
      <c r="B218" s="290">
        <v>4.2080000000000002</v>
      </c>
      <c r="C218" s="290">
        <v>2.278</v>
      </c>
      <c r="D218" s="290">
        <v>0.64300000000000002</v>
      </c>
      <c r="E218" s="290">
        <v>3.9079999999999999</v>
      </c>
      <c r="F218" s="290">
        <v>3.238</v>
      </c>
      <c r="G218" s="290">
        <v>4.01</v>
      </c>
      <c r="H218" s="290">
        <v>2.9557000000000002</v>
      </c>
      <c r="I218" s="290">
        <v>2.278</v>
      </c>
      <c r="J218" s="292"/>
      <c r="K218" s="291">
        <v>45457</v>
      </c>
      <c r="L218" s="290">
        <v>5.0599999999999996</v>
      </c>
      <c r="M218" s="290">
        <v>3.2349999999999999</v>
      </c>
      <c r="N218" s="290">
        <v>0.159</v>
      </c>
      <c r="O218" s="290">
        <v>4.657</v>
      </c>
      <c r="P218" s="290">
        <v>4.37</v>
      </c>
      <c r="Q218" s="290">
        <v>4.2670000000000003</v>
      </c>
      <c r="R218" s="290">
        <v>3.444</v>
      </c>
      <c r="S218" s="290">
        <v>3.2349999999999999</v>
      </c>
      <c r="T218" s="292"/>
      <c r="U218" s="291">
        <v>45457</v>
      </c>
      <c r="V218" s="290">
        <v>-0.48299999999999971</v>
      </c>
      <c r="W218" s="290">
        <v>-0.39999999999999991</v>
      </c>
      <c r="X218" s="290">
        <v>0.63600000000000012</v>
      </c>
      <c r="Y218" s="290">
        <v>-0.1020000000000003</v>
      </c>
      <c r="Z218" s="290">
        <v>-0.55799999999999983</v>
      </c>
      <c r="AA218" s="290">
        <v>0.21699999999999961</v>
      </c>
      <c r="AB218" s="290">
        <v>7.9000000000000181E-2</v>
      </c>
      <c r="AC218" s="290">
        <v>-0.39999999999999991</v>
      </c>
      <c r="BO218" s="292"/>
      <c r="BX218" s="292"/>
      <c r="CU218" s="292"/>
      <c r="CW218" s="292"/>
      <c r="CX218" s="292"/>
      <c r="DA218" s="292"/>
      <c r="DI218" s="292"/>
      <c r="DK218" s="292"/>
      <c r="DM218" s="292"/>
      <c r="DQ218" s="292"/>
      <c r="DV218" s="292"/>
      <c r="DX218" s="292"/>
      <c r="EH218" s="292"/>
      <c r="EN218" s="292"/>
      <c r="EP218" s="292"/>
      <c r="EQ218" s="292"/>
      <c r="ER218" s="292"/>
      <c r="ES218" s="292"/>
      <c r="ET218" s="292"/>
      <c r="EU218" s="292"/>
      <c r="EV218" s="292"/>
      <c r="EW218" s="292"/>
      <c r="EX218" s="292"/>
      <c r="EY218" s="292"/>
      <c r="EZ218" s="292"/>
      <c r="FC218" s="292"/>
      <c r="FF218" s="292"/>
      <c r="FJ218" s="292"/>
      <c r="FL218" s="292"/>
      <c r="FM218" s="292"/>
      <c r="FN218" s="292"/>
      <c r="FQ218" s="292"/>
    </row>
    <row r="219" spans="1:173">
      <c r="A219" s="291">
        <v>45456</v>
      </c>
      <c r="B219" s="290">
        <v>4.2270000000000003</v>
      </c>
      <c r="C219" s="290">
        <v>2.4119999999999999</v>
      </c>
      <c r="D219" s="290">
        <v>0.69499999999999995</v>
      </c>
      <c r="E219" s="290">
        <v>3.9750000000000001</v>
      </c>
      <c r="F219" s="290">
        <v>3.27</v>
      </c>
      <c r="G219" s="290">
        <v>4.0750000000000002</v>
      </c>
      <c r="H219" s="290">
        <v>2.9948999999999999</v>
      </c>
      <c r="I219" s="290">
        <v>2.4119999999999999</v>
      </c>
      <c r="J219" s="292"/>
      <c r="K219" s="291">
        <v>45456</v>
      </c>
      <c r="L219" s="290">
        <v>5.0640000000000001</v>
      </c>
      <c r="M219" s="290">
        <v>3.3490000000000002</v>
      </c>
      <c r="N219" s="290">
        <v>0.16600000000000001</v>
      </c>
      <c r="O219" s="290">
        <v>4.6740000000000004</v>
      </c>
      <c r="P219" s="290">
        <v>4.4000000000000004</v>
      </c>
      <c r="Q219" s="290">
        <v>4.3040000000000003</v>
      </c>
      <c r="R219" s="290">
        <v>3.4740000000000002</v>
      </c>
      <c r="S219" s="290">
        <v>3.3490000000000002</v>
      </c>
      <c r="T219" s="292"/>
      <c r="U219" s="291">
        <v>45456</v>
      </c>
      <c r="V219" s="290">
        <v>-0.45300000000000029</v>
      </c>
      <c r="W219" s="290">
        <v>-0.39900000000000002</v>
      </c>
      <c r="X219" s="290">
        <v>0.64399999999999991</v>
      </c>
      <c r="Y219" s="290">
        <v>-7.7500000000000568E-2</v>
      </c>
      <c r="Z219" s="290">
        <v>-0.54</v>
      </c>
      <c r="AA219" s="290">
        <v>0.2200000000000002</v>
      </c>
      <c r="AB219" s="290">
        <v>8.0999999999999961E-2</v>
      </c>
      <c r="AC219" s="290">
        <v>-0.39900000000000002</v>
      </c>
      <c r="BO219" s="292"/>
      <c r="BX219" s="292"/>
      <c r="CU219" s="292"/>
      <c r="CW219" s="292"/>
      <c r="CX219" s="292"/>
      <c r="DA219" s="292"/>
      <c r="DI219" s="292"/>
      <c r="DK219" s="292"/>
      <c r="DM219" s="292"/>
      <c r="DQ219" s="292"/>
      <c r="DV219" s="292"/>
      <c r="DX219" s="292"/>
      <c r="EH219" s="292"/>
      <c r="EN219" s="292"/>
      <c r="EP219" s="292"/>
      <c r="EQ219" s="292"/>
      <c r="ER219" s="292"/>
      <c r="ES219" s="292"/>
      <c r="ET219" s="292"/>
      <c r="EU219" s="292"/>
      <c r="EV219" s="292"/>
      <c r="EW219" s="292"/>
      <c r="EX219" s="292"/>
      <c r="EY219" s="292"/>
      <c r="EZ219" s="292"/>
      <c r="FC219" s="292"/>
      <c r="FF219" s="292"/>
      <c r="FJ219" s="292"/>
      <c r="FL219" s="292"/>
      <c r="FM219" s="292"/>
      <c r="FN219" s="292"/>
      <c r="FQ219" s="292"/>
    </row>
    <row r="220" spans="1:173">
      <c r="A220" s="291">
        <v>45455</v>
      </c>
      <c r="B220" s="290">
        <v>4.2889999999999997</v>
      </c>
      <c r="C220" s="290">
        <v>2.4660000000000002</v>
      </c>
      <c r="D220" s="290">
        <v>0.71199999999999997</v>
      </c>
      <c r="E220" s="290">
        <v>3.9769999999999999</v>
      </c>
      <c r="F220" s="290">
        <v>3.3250000000000002</v>
      </c>
      <c r="G220" s="290">
        <v>4.1550000000000002</v>
      </c>
      <c r="H220" s="290">
        <v>2.9908000000000001</v>
      </c>
      <c r="I220" s="290">
        <v>2.4660000000000002</v>
      </c>
      <c r="J220" s="292"/>
      <c r="K220" s="291">
        <v>45455</v>
      </c>
      <c r="L220" s="290">
        <v>5.117</v>
      </c>
      <c r="M220" s="290">
        <v>3.3679999999999999</v>
      </c>
      <c r="N220" s="290">
        <v>0.17599999999999999</v>
      </c>
      <c r="O220" s="290">
        <v>4.6589999999999998</v>
      </c>
      <c r="P220" s="290">
        <v>4.42</v>
      </c>
      <c r="Q220" s="290">
        <v>4.3170000000000002</v>
      </c>
      <c r="R220" s="290">
        <v>3.4860000000000002</v>
      </c>
      <c r="S220" s="290">
        <v>3.3679999999999999</v>
      </c>
      <c r="T220" s="292"/>
      <c r="U220" s="291">
        <v>45455</v>
      </c>
      <c r="V220" s="290">
        <v>-0.43599999999999989</v>
      </c>
      <c r="W220" s="290">
        <v>-0.42100000000000032</v>
      </c>
      <c r="X220" s="290">
        <v>0.6419999999999999</v>
      </c>
      <c r="Y220" s="290">
        <v>-7.6999999999999957E-2</v>
      </c>
      <c r="Z220" s="290">
        <v>-0.51499999999999968</v>
      </c>
      <c r="AA220" s="290">
        <v>0.25199999999999978</v>
      </c>
      <c r="AB220" s="290">
        <v>2.3999999999999581E-2</v>
      </c>
      <c r="AC220" s="290">
        <v>-0.42100000000000032</v>
      </c>
      <c r="BO220" s="292"/>
      <c r="BX220" s="292"/>
      <c r="CU220" s="292"/>
      <c r="CW220" s="292"/>
      <c r="CX220" s="292"/>
      <c r="DA220" s="292"/>
      <c r="DI220" s="292"/>
      <c r="DK220" s="292"/>
      <c r="DM220" s="292"/>
      <c r="DQ220" s="292"/>
      <c r="DV220" s="292"/>
      <c r="DX220" s="292"/>
      <c r="EH220" s="292"/>
      <c r="EN220" s="292"/>
      <c r="EP220" s="292"/>
      <c r="EQ220" s="292"/>
      <c r="ER220" s="292"/>
      <c r="ES220" s="292"/>
      <c r="ET220" s="292"/>
      <c r="EU220" s="292"/>
      <c r="EV220" s="292"/>
      <c r="EW220" s="292"/>
      <c r="EX220" s="292"/>
      <c r="EY220" s="292"/>
      <c r="EZ220" s="292"/>
      <c r="FC220" s="292"/>
      <c r="FF220" s="292"/>
      <c r="FJ220" s="292"/>
      <c r="FL220" s="292"/>
      <c r="FM220" s="292"/>
      <c r="FN220" s="292"/>
      <c r="FQ220" s="292"/>
    </row>
    <row r="221" spans="1:173">
      <c r="A221" s="291">
        <v>45454</v>
      </c>
      <c r="B221" s="290">
        <v>4.4080000000000004</v>
      </c>
      <c r="C221" s="290">
        <v>2.5489999999999999</v>
      </c>
      <c r="D221" s="290">
        <v>0.745</v>
      </c>
      <c r="E221" s="290">
        <v>4.1139999999999999</v>
      </c>
      <c r="F221" s="290">
        <v>3.419</v>
      </c>
      <c r="G221" s="290">
        <v>4.1859999999999999</v>
      </c>
      <c r="H221" s="290">
        <v>3.0768</v>
      </c>
      <c r="I221" s="290">
        <v>2.5489999999999999</v>
      </c>
      <c r="J221" s="292"/>
      <c r="K221" s="291">
        <v>45454</v>
      </c>
      <c r="L221" s="290">
        <v>5.1790000000000003</v>
      </c>
      <c r="M221" s="290">
        <v>3.3809999999999998</v>
      </c>
      <c r="N221" s="290">
        <v>0.19500000000000001</v>
      </c>
      <c r="O221" s="290">
        <v>4.7519999999999998</v>
      </c>
      <c r="P221" s="290">
        <v>4.46</v>
      </c>
      <c r="Q221" s="290">
        <v>4.3310000000000004</v>
      </c>
      <c r="R221" s="290">
        <v>3.5219999999999998</v>
      </c>
      <c r="S221" s="290">
        <v>3.3809999999999998</v>
      </c>
      <c r="T221" s="292"/>
      <c r="U221" s="291">
        <v>45454</v>
      </c>
      <c r="V221" s="290">
        <v>-0.43099999999999999</v>
      </c>
      <c r="W221" s="290">
        <v>-0.3969999999999998</v>
      </c>
      <c r="X221" s="290">
        <v>0.65499999999999992</v>
      </c>
      <c r="Y221" s="290">
        <v>-6.2399999999999338E-2</v>
      </c>
      <c r="Z221" s="290">
        <v>-0.50499999999999989</v>
      </c>
      <c r="AA221" s="290">
        <v>0.26600000000000001</v>
      </c>
      <c r="AB221" s="290">
        <v>4.9999999999999822E-2</v>
      </c>
      <c r="AC221" s="290">
        <v>-0.3969999999999998</v>
      </c>
      <c r="BO221" s="292"/>
      <c r="BX221" s="292"/>
      <c r="CU221" s="292"/>
      <c r="CW221" s="292"/>
      <c r="CX221" s="292"/>
      <c r="DA221" s="292"/>
      <c r="DI221" s="292"/>
      <c r="DK221" s="292"/>
      <c r="DM221" s="292"/>
      <c r="DQ221" s="292"/>
      <c r="DV221" s="292"/>
      <c r="DX221" s="292"/>
      <c r="EH221" s="292"/>
      <c r="EN221" s="292"/>
      <c r="EP221" s="292"/>
      <c r="EQ221" s="292"/>
      <c r="ER221" s="292"/>
      <c r="ES221" s="292"/>
      <c r="ET221" s="292"/>
      <c r="EU221" s="292"/>
      <c r="EV221" s="292"/>
      <c r="EW221" s="292"/>
      <c r="EX221" s="292"/>
      <c r="EY221" s="292"/>
      <c r="EZ221" s="292"/>
      <c r="FC221" s="292"/>
      <c r="FF221" s="292"/>
      <c r="FJ221" s="292"/>
      <c r="FL221" s="292"/>
      <c r="FM221" s="292"/>
      <c r="FN221" s="292"/>
      <c r="FQ221" s="292"/>
    </row>
    <row r="222" spans="1:173">
      <c r="A222" s="291">
        <v>45453</v>
      </c>
      <c r="B222" s="290">
        <v>4.4749999999999996</v>
      </c>
      <c r="C222" s="290">
        <v>2.609</v>
      </c>
      <c r="D222" s="290">
        <v>0.753</v>
      </c>
      <c r="E222" s="290">
        <v>4.1740000000000004</v>
      </c>
      <c r="F222" s="290">
        <v>3.4449999999999998</v>
      </c>
      <c r="G222" s="290">
        <v>4.0999999999999996</v>
      </c>
      <c r="H222" s="290">
        <v>3.0815000000000001</v>
      </c>
      <c r="I222" s="290">
        <v>2.609</v>
      </c>
      <c r="J222" s="292"/>
      <c r="K222" s="291">
        <v>45453</v>
      </c>
      <c r="L222" s="290">
        <v>5.1879999999999997</v>
      </c>
      <c r="M222" s="290">
        <v>3.4329999999999998</v>
      </c>
      <c r="N222" s="290">
        <v>0.2</v>
      </c>
      <c r="O222" s="290">
        <v>4.8079999999999998</v>
      </c>
      <c r="P222" s="290">
        <v>4.4800000000000004</v>
      </c>
      <c r="Q222" s="290">
        <v>4.298</v>
      </c>
      <c r="R222" s="290">
        <v>3.544</v>
      </c>
      <c r="S222" s="290">
        <v>3.4329999999999998</v>
      </c>
      <c r="T222" s="292"/>
      <c r="U222" s="291">
        <v>45453</v>
      </c>
      <c r="V222" s="290">
        <v>-0.41300000000000031</v>
      </c>
      <c r="W222" s="290">
        <v>-0.41400000000000009</v>
      </c>
      <c r="X222" s="290">
        <v>0.65999999999999992</v>
      </c>
      <c r="Y222" s="290">
        <v>-7.2799999999999976E-2</v>
      </c>
      <c r="Z222" s="290">
        <v>-0.48799999999999999</v>
      </c>
      <c r="AA222" s="290">
        <v>0.24000000000000021</v>
      </c>
      <c r="AB222" s="290">
        <v>1.4000000000000229E-2</v>
      </c>
      <c r="AC222" s="290">
        <v>-0.41400000000000009</v>
      </c>
      <c r="BO222" s="292"/>
      <c r="BX222" s="292"/>
      <c r="CU222" s="292"/>
      <c r="CW222" s="292"/>
      <c r="CX222" s="292"/>
      <c r="DA222" s="292"/>
      <c r="DI222" s="292"/>
      <c r="DK222" s="292"/>
      <c r="DM222" s="292"/>
      <c r="DQ222" s="292"/>
      <c r="DV222" s="292"/>
      <c r="DX222" s="292"/>
      <c r="EH222" s="292"/>
      <c r="EN222" s="292"/>
      <c r="EP222" s="292"/>
      <c r="EQ222" s="292"/>
      <c r="ER222" s="292"/>
      <c r="ES222" s="292"/>
      <c r="ET222" s="292"/>
      <c r="EU222" s="292"/>
      <c r="EV222" s="292"/>
      <c r="EW222" s="292"/>
      <c r="EX222" s="292"/>
      <c r="EY222" s="292"/>
      <c r="EZ222" s="292"/>
      <c r="FC222" s="292"/>
      <c r="FF222" s="292"/>
      <c r="FJ222" s="292"/>
      <c r="FL222" s="292"/>
      <c r="FM222" s="292"/>
      <c r="FN222" s="292"/>
      <c r="FQ222" s="292"/>
    </row>
    <row r="223" spans="1:173">
      <c r="A223" s="291">
        <v>45450</v>
      </c>
      <c r="B223" s="290">
        <v>4.4420000000000002</v>
      </c>
      <c r="C223" s="290">
        <v>2.57</v>
      </c>
      <c r="D223" s="290">
        <v>0.70099999999999996</v>
      </c>
      <c r="E223" s="290">
        <v>4.1210000000000004</v>
      </c>
      <c r="F223" s="290">
        <v>3.419</v>
      </c>
      <c r="G223" s="290">
        <v>4.0999999999999996</v>
      </c>
      <c r="H223" s="290">
        <v>2.9752999999999998</v>
      </c>
      <c r="I223" s="290">
        <v>2.57</v>
      </c>
      <c r="J223" s="292"/>
      <c r="K223" s="291">
        <v>45450</v>
      </c>
      <c r="L223" s="290">
        <v>5.1879999999999997</v>
      </c>
      <c r="M223" s="290">
        <v>3.42</v>
      </c>
      <c r="N223" s="290">
        <v>0.186</v>
      </c>
      <c r="O223" s="290">
        <v>4.7830000000000004</v>
      </c>
      <c r="P223" s="290">
        <v>4.49</v>
      </c>
      <c r="Q223" s="290">
        <v>4.298</v>
      </c>
      <c r="R223" s="290">
        <v>3.5219999999999998</v>
      </c>
      <c r="S223" s="290">
        <v>3.42</v>
      </c>
      <c r="T223" s="292"/>
      <c r="U223" s="291">
        <v>45450</v>
      </c>
      <c r="V223" s="290">
        <v>-0.45399999999999968</v>
      </c>
      <c r="W223" s="290">
        <v>-0.46400000000000002</v>
      </c>
      <c r="X223" s="290">
        <v>0.62599999999999989</v>
      </c>
      <c r="Y223" s="290">
        <v>-0.1081999999999992</v>
      </c>
      <c r="Z223" s="290">
        <v>-0.51900000000000013</v>
      </c>
      <c r="AA223" s="290">
        <v>0.23899999999999991</v>
      </c>
      <c r="AB223" s="290">
        <v>-5.699999999999994E-2</v>
      </c>
      <c r="AC223" s="290">
        <v>-0.46400000000000002</v>
      </c>
      <c r="BO223" s="292"/>
      <c r="BX223" s="292"/>
      <c r="CU223" s="292"/>
      <c r="CW223" s="292"/>
      <c r="CX223" s="292"/>
      <c r="DA223" s="292"/>
      <c r="DI223" s="292"/>
      <c r="DK223" s="292"/>
      <c r="DM223" s="292"/>
      <c r="DQ223" s="292"/>
      <c r="DV223" s="292"/>
      <c r="DX223" s="292"/>
      <c r="EH223" s="292"/>
      <c r="EN223" s="292"/>
      <c r="EP223" s="292"/>
      <c r="EQ223" s="292"/>
      <c r="ER223" s="292"/>
      <c r="ES223" s="292"/>
      <c r="ET223" s="292"/>
      <c r="EU223" s="292"/>
      <c r="EV223" s="292"/>
      <c r="EW223" s="292"/>
      <c r="EX223" s="292"/>
      <c r="EY223" s="292"/>
      <c r="EZ223" s="292"/>
      <c r="FC223" s="292"/>
      <c r="FF223" s="292"/>
      <c r="FJ223" s="292"/>
      <c r="FL223" s="292"/>
      <c r="FM223" s="292"/>
      <c r="FN223" s="292"/>
      <c r="FQ223" s="292"/>
    </row>
    <row r="224" spans="1:173">
      <c r="A224" s="291">
        <v>45449</v>
      </c>
      <c r="B224" s="290">
        <v>4.2809999999999997</v>
      </c>
      <c r="C224" s="290">
        <v>2.4900000000000002</v>
      </c>
      <c r="D224" s="290">
        <v>0.68300000000000005</v>
      </c>
      <c r="E224" s="290">
        <v>4.032</v>
      </c>
      <c r="F224" s="290">
        <v>3.3450000000000002</v>
      </c>
      <c r="G224" s="290">
        <v>4.0819999999999999</v>
      </c>
      <c r="H224" s="290">
        <v>2.8933</v>
      </c>
      <c r="I224" s="290">
        <v>2.4900000000000002</v>
      </c>
      <c r="J224" s="292"/>
      <c r="K224" s="291">
        <v>45449</v>
      </c>
      <c r="L224" s="290">
        <v>5.0970000000000004</v>
      </c>
      <c r="M224" s="290">
        <v>3.3860000000000001</v>
      </c>
      <c r="N224" s="290">
        <v>0.18099999999999999</v>
      </c>
      <c r="O224" s="290">
        <v>4.7320000000000002</v>
      </c>
      <c r="P224" s="290">
        <v>4.45</v>
      </c>
      <c r="Q224" s="290">
        <v>4.2939999999999996</v>
      </c>
      <c r="R224" s="290">
        <v>3.4849999999999999</v>
      </c>
      <c r="S224" s="290">
        <v>3.3860000000000001</v>
      </c>
      <c r="T224" s="292"/>
      <c r="U224" s="291">
        <v>45449</v>
      </c>
      <c r="V224" s="290">
        <v>-0.43799999999999972</v>
      </c>
      <c r="W224" s="290">
        <v>-0.46599999999999969</v>
      </c>
      <c r="X224" s="290">
        <v>0.623</v>
      </c>
      <c r="Y224" s="290">
        <v>-0.13489999999999999</v>
      </c>
      <c r="Z224" s="290">
        <v>-0.54499999999999993</v>
      </c>
      <c r="AA224" s="290">
        <v>0.2349999999999999</v>
      </c>
      <c r="AB224" s="290">
        <v>-6.0999999999999943E-2</v>
      </c>
      <c r="AC224" s="290">
        <v>-0.46599999999999969</v>
      </c>
      <c r="BO224" s="292"/>
      <c r="BX224" s="292"/>
      <c r="CU224" s="292"/>
      <c r="CW224" s="292"/>
      <c r="CX224" s="292"/>
      <c r="DA224" s="292"/>
      <c r="DI224" s="292"/>
      <c r="DK224" s="292"/>
      <c r="DM224" s="292"/>
      <c r="DQ224" s="292"/>
      <c r="DV224" s="292"/>
      <c r="DX224" s="292"/>
      <c r="EH224" s="292"/>
      <c r="EN224" s="292"/>
      <c r="EP224" s="292"/>
      <c r="EQ224" s="292"/>
      <c r="ER224" s="292"/>
      <c r="ES224" s="292"/>
      <c r="ET224" s="292"/>
      <c r="EU224" s="292"/>
      <c r="EV224" s="292"/>
      <c r="EW224" s="292"/>
      <c r="EX224" s="292"/>
      <c r="EY224" s="292"/>
      <c r="EZ224" s="292"/>
      <c r="FC224" s="292"/>
      <c r="FF224" s="292"/>
      <c r="FJ224" s="292"/>
      <c r="FL224" s="292"/>
      <c r="FM224" s="292"/>
      <c r="FN224" s="292"/>
      <c r="FQ224" s="292"/>
    </row>
    <row r="225" spans="1:173">
      <c r="A225" s="291">
        <v>45448</v>
      </c>
      <c r="B225" s="290">
        <v>4.2939999999999996</v>
      </c>
      <c r="C225" s="290">
        <v>2.4420000000000002</v>
      </c>
      <c r="D225" s="290">
        <v>0.71399999999999997</v>
      </c>
      <c r="E225" s="290">
        <v>4.0469999999999997</v>
      </c>
      <c r="F225" s="290">
        <v>3.34</v>
      </c>
      <c r="G225" s="290">
        <v>4.1150000000000002</v>
      </c>
      <c r="H225" s="290">
        <v>2.8433000000000002</v>
      </c>
      <c r="I225" s="290">
        <v>2.4420000000000002</v>
      </c>
      <c r="J225" s="292"/>
      <c r="K225" s="291">
        <v>45448</v>
      </c>
      <c r="L225" s="290">
        <v>5.0999999999999996</v>
      </c>
      <c r="M225" s="290">
        <v>3.3679999999999999</v>
      </c>
      <c r="N225" s="290">
        <v>0.19900000000000001</v>
      </c>
      <c r="O225" s="290">
        <v>4.7809999999999997</v>
      </c>
      <c r="P225" s="290">
        <v>4.47</v>
      </c>
      <c r="Q225" s="290">
        <v>4.3109999999999999</v>
      </c>
      <c r="R225" s="290">
        <v>3.4529999999999998</v>
      </c>
      <c r="S225" s="290">
        <v>3.3679999999999999</v>
      </c>
      <c r="T225" s="292"/>
      <c r="U225" s="291">
        <v>45448</v>
      </c>
      <c r="V225" s="290">
        <v>-0.44700000000000012</v>
      </c>
      <c r="W225" s="290">
        <v>-0.46599999999999969</v>
      </c>
      <c r="X225" s="290">
        <v>0.65400000000000003</v>
      </c>
      <c r="Y225" s="290">
        <v>-0.17159999999999981</v>
      </c>
      <c r="Z225" s="290">
        <v>-0.54800000000000004</v>
      </c>
      <c r="AA225" s="290">
        <v>0.23400000000000001</v>
      </c>
      <c r="AB225" s="290">
        <v>-6.6999999999999726E-2</v>
      </c>
      <c r="AC225" s="290">
        <v>-0.46599999999999969</v>
      </c>
      <c r="BO225" s="292"/>
      <c r="BX225" s="292"/>
      <c r="CU225" s="292"/>
      <c r="CW225" s="292"/>
      <c r="CX225" s="292"/>
      <c r="DA225" s="292"/>
      <c r="DI225" s="292"/>
      <c r="DK225" s="292"/>
      <c r="DM225" s="292"/>
      <c r="DQ225" s="292"/>
      <c r="DV225" s="292"/>
      <c r="DX225" s="292"/>
      <c r="EH225" s="292"/>
      <c r="EN225" s="292"/>
      <c r="EP225" s="292"/>
      <c r="EQ225" s="292"/>
      <c r="ER225" s="292"/>
      <c r="ES225" s="292"/>
      <c r="ET225" s="292"/>
      <c r="EU225" s="292"/>
      <c r="EV225" s="292"/>
      <c r="EW225" s="292"/>
      <c r="EX225" s="292"/>
      <c r="EY225" s="292"/>
      <c r="EZ225" s="292"/>
      <c r="FC225" s="292"/>
      <c r="FF225" s="292"/>
      <c r="FJ225" s="292"/>
      <c r="FL225" s="292"/>
      <c r="FM225" s="292"/>
      <c r="FN225" s="292"/>
      <c r="FQ225" s="292"/>
    </row>
    <row r="226" spans="1:173">
      <c r="A226" s="291">
        <v>45447</v>
      </c>
      <c r="B226" s="290">
        <v>4.3369999999999997</v>
      </c>
      <c r="C226" s="290">
        <v>2.4809999999999999</v>
      </c>
      <c r="D226" s="290">
        <v>0.749</v>
      </c>
      <c r="E226" s="290">
        <v>4.0339999999999998</v>
      </c>
      <c r="F226" s="290">
        <v>3.419</v>
      </c>
      <c r="G226" s="290">
        <v>4.1749999999999998</v>
      </c>
      <c r="H226" s="290">
        <v>2.8795000000000002</v>
      </c>
      <c r="I226" s="290">
        <v>2.4809999999999999</v>
      </c>
      <c r="J226" s="292"/>
      <c r="K226" s="291">
        <v>45447</v>
      </c>
      <c r="L226" s="290">
        <v>5.1280000000000001</v>
      </c>
      <c r="M226" s="290">
        <v>3.3839999999999999</v>
      </c>
      <c r="N226" s="290">
        <v>0.216</v>
      </c>
      <c r="O226" s="290">
        <v>4.766</v>
      </c>
      <c r="P226" s="290">
        <v>4.59</v>
      </c>
      <c r="Q226" s="290">
        <v>4.3259999999999996</v>
      </c>
      <c r="R226" s="290">
        <v>3.4740000000000002</v>
      </c>
      <c r="S226" s="290">
        <v>3.3839999999999999</v>
      </c>
      <c r="T226" s="292"/>
      <c r="U226" s="291">
        <v>45447</v>
      </c>
      <c r="V226" s="290">
        <v>-0.44400000000000001</v>
      </c>
      <c r="W226" s="290">
        <v>-0.45700000000000029</v>
      </c>
      <c r="X226" s="290">
        <v>0.64999999999999991</v>
      </c>
      <c r="Y226" s="290">
        <v>-0.15910000000000049</v>
      </c>
      <c r="Z226" s="290">
        <v>-0.60499999999999954</v>
      </c>
      <c r="AA226" s="290">
        <v>0.25700000000000062</v>
      </c>
      <c r="AB226" s="290">
        <v>-4.1000000000000369E-2</v>
      </c>
      <c r="AC226" s="290">
        <v>-0.45700000000000029</v>
      </c>
      <c r="BO226" s="292"/>
      <c r="BX226" s="292"/>
      <c r="CU226" s="292"/>
      <c r="CW226" s="292"/>
      <c r="CX226" s="292"/>
      <c r="DA226" s="292"/>
      <c r="DI226" s="292"/>
      <c r="DK226" s="292"/>
      <c r="DM226" s="292"/>
      <c r="DQ226" s="292"/>
      <c r="DV226" s="292"/>
      <c r="DX226" s="292"/>
      <c r="EH226" s="292"/>
      <c r="EN226" s="292"/>
      <c r="EP226" s="292"/>
      <c r="EQ226" s="292"/>
      <c r="ER226" s="292"/>
      <c r="ES226" s="292"/>
      <c r="ET226" s="292"/>
      <c r="EU226" s="292"/>
      <c r="EV226" s="292"/>
      <c r="EW226" s="292"/>
      <c r="EX226" s="292"/>
      <c r="EY226" s="292"/>
      <c r="EZ226" s="292"/>
      <c r="FC226" s="292"/>
      <c r="FF226" s="292"/>
      <c r="FJ226" s="292"/>
      <c r="FL226" s="292"/>
      <c r="FM226" s="292"/>
      <c r="FN226" s="292"/>
      <c r="FQ226" s="292"/>
    </row>
    <row r="227" spans="1:173">
      <c r="A227" s="291">
        <v>45446</v>
      </c>
      <c r="B227" s="290">
        <v>4.407</v>
      </c>
      <c r="C227" s="290">
        <v>2.5230000000000001</v>
      </c>
      <c r="D227" s="290">
        <v>0.78800000000000003</v>
      </c>
      <c r="E227" s="290">
        <v>4.0759999999999996</v>
      </c>
      <c r="F227" s="290">
        <v>3.4809999999999999</v>
      </c>
      <c r="G227" s="290">
        <v>4.2300000000000004</v>
      </c>
      <c r="H227" s="290">
        <v>2.911</v>
      </c>
      <c r="I227" s="290">
        <v>2.5230000000000001</v>
      </c>
      <c r="J227" s="292"/>
      <c r="K227" s="291">
        <v>45446</v>
      </c>
      <c r="L227" s="290">
        <v>5.1559999999999997</v>
      </c>
      <c r="M227" s="290">
        <v>3.3980000000000001</v>
      </c>
      <c r="N227" s="290">
        <v>0.23100000000000001</v>
      </c>
      <c r="O227" s="290">
        <v>4.7530000000000001</v>
      </c>
      <c r="P227" s="290">
        <v>4.59</v>
      </c>
      <c r="Q227" s="290">
        <v>4.3540000000000001</v>
      </c>
      <c r="R227" s="290">
        <v>3.5019999999999998</v>
      </c>
      <c r="S227" s="290">
        <v>3.3980000000000001</v>
      </c>
      <c r="T227" s="292"/>
      <c r="U227" s="291">
        <v>45446</v>
      </c>
      <c r="V227" s="290">
        <v>-0.41999999999999987</v>
      </c>
      <c r="W227" s="290">
        <v>-0.44499999999999978</v>
      </c>
      <c r="X227" s="290">
        <v>0.66399999999999992</v>
      </c>
      <c r="Y227" s="290">
        <v>-0.1190999999999995</v>
      </c>
      <c r="Z227" s="290">
        <v>-0.60100000000000042</v>
      </c>
      <c r="AA227" s="290">
        <v>0.27499999999999952</v>
      </c>
      <c r="AB227" s="290">
        <v>-3.3999999999999808E-2</v>
      </c>
      <c r="AC227" s="290">
        <v>-0.44499999999999978</v>
      </c>
      <c r="BO227" s="292"/>
      <c r="BX227" s="292"/>
      <c r="CU227" s="292"/>
      <c r="CW227" s="292"/>
      <c r="CX227" s="292"/>
      <c r="DA227" s="292"/>
      <c r="DI227" s="292"/>
      <c r="DK227" s="292"/>
      <c r="DM227" s="292"/>
      <c r="DQ227" s="292"/>
      <c r="DV227" s="292"/>
      <c r="DX227" s="292"/>
      <c r="EH227" s="292"/>
      <c r="EN227" s="292"/>
      <c r="EP227" s="292"/>
      <c r="EQ227" s="292"/>
      <c r="ER227" s="292"/>
      <c r="ES227" s="292"/>
      <c r="ET227" s="292"/>
      <c r="EU227" s="292"/>
      <c r="EV227" s="292"/>
      <c r="EW227" s="292"/>
      <c r="EX227" s="292"/>
      <c r="EY227" s="292"/>
      <c r="EZ227" s="292"/>
      <c r="FC227" s="292"/>
      <c r="FF227" s="292"/>
      <c r="FJ227" s="292"/>
      <c r="FL227" s="292"/>
      <c r="FM227" s="292"/>
      <c r="FN227" s="292"/>
      <c r="FQ227" s="292"/>
    </row>
    <row r="228" spans="1:173">
      <c r="A228" s="291">
        <v>45443</v>
      </c>
      <c r="B228" s="290">
        <v>4.5250000000000004</v>
      </c>
      <c r="C228" s="290">
        <v>2.5859999999999999</v>
      </c>
      <c r="D228" s="290">
        <v>0.79900000000000004</v>
      </c>
      <c r="E228" s="290">
        <v>4.1660000000000004</v>
      </c>
      <c r="F228" s="290">
        <v>3.5960000000000001</v>
      </c>
      <c r="G228" s="290">
        <v>4.2629999999999999</v>
      </c>
      <c r="H228" s="290">
        <v>2.9965999999999999</v>
      </c>
      <c r="I228" s="290">
        <v>2.5859999999999999</v>
      </c>
      <c r="J228" s="292"/>
      <c r="K228" s="291">
        <v>45443</v>
      </c>
      <c r="L228" s="290">
        <v>5.1920000000000002</v>
      </c>
      <c r="M228" s="290">
        <v>3.4249999999999998</v>
      </c>
      <c r="N228" s="290">
        <v>0.22800000000000001</v>
      </c>
      <c r="O228" s="290">
        <v>4.7969999999999997</v>
      </c>
      <c r="P228" s="290">
        <v>4.5999999999999996</v>
      </c>
      <c r="Q228" s="290">
        <v>4.3620000000000001</v>
      </c>
      <c r="R228" s="290">
        <v>3.5369999999999999</v>
      </c>
      <c r="S228" s="290">
        <v>3.4249999999999998</v>
      </c>
      <c r="T228" s="292"/>
      <c r="U228" s="291">
        <v>45443</v>
      </c>
      <c r="V228" s="290">
        <v>-0.37399999999999972</v>
      </c>
      <c r="W228" s="290">
        <v>-0.43000000000000022</v>
      </c>
      <c r="X228" s="290">
        <v>0.66500000000000004</v>
      </c>
      <c r="Y228" s="290">
        <v>-6.5500000000000114E-2</v>
      </c>
      <c r="Z228" s="290">
        <v>-0.5519999999999996</v>
      </c>
      <c r="AA228" s="290">
        <v>0.28800000000000031</v>
      </c>
      <c r="AB228" s="290">
        <v>-2.0000000000000021E-2</v>
      </c>
      <c r="AC228" s="290">
        <v>-0.43000000000000022</v>
      </c>
      <c r="BO228" s="292"/>
      <c r="BX228" s="292"/>
      <c r="CU228" s="292"/>
      <c r="CW228" s="292"/>
      <c r="CX228" s="292"/>
      <c r="DA228" s="292"/>
      <c r="DI228" s="292"/>
      <c r="DK228" s="292"/>
      <c r="DM228" s="292"/>
      <c r="DQ228" s="292"/>
      <c r="DV228" s="292"/>
      <c r="DX228" s="292"/>
      <c r="EH228" s="292"/>
      <c r="EN228" s="292"/>
      <c r="EP228" s="292"/>
      <c r="EQ228" s="292"/>
      <c r="ER228" s="292"/>
      <c r="ES228" s="292"/>
      <c r="ET228" s="292"/>
      <c r="EU228" s="292"/>
      <c r="EV228" s="292"/>
      <c r="EW228" s="292"/>
      <c r="EX228" s="292"/>
      <c r="EY228" s="292"/>
      <c r="EZ228" s="292"/>
      <c r="FC228" s="292"/>
      <c r="FF228" s="292"/>
      <c r="FJ228" s="292"/>
      <c r="FL228" s="292"/>
      <c r="FM228" s="292"/>
      <c r="FN228" s="292"/>
      <c r="FQ228" s="292"/>
    </row>
    <row r="229" spans="1:173">
      <c r="A229" s="291">
        <v>45442</v>
      </c>
      <c r="B229" s="290">
        <v>4.5670000000000002</v>
      </c>
      <c r="C229" s="290">
        <v>2.59</v>
      </c>
      <c r="D229" s="290">
        <v>0.77900000000000003</v>
      </c>
      <c r="E229" s="290">
        <v>4.2089999999999996</v>
      </c>
      <c r="F229" s="290">
        <v>3.6829999999999998</v>
      </c>
      <c r="G229" s="290">
        <v>4.2930000000000001</v>
      </c>
      <c r="H229" s="290">
        <v>2.9897</v>
      </c>
      <c r="I229" s="290">
        <v>2.59</v>
      </c>
      <c r="J229" s="292"/>
      <c r="K229" s="291">
        <v>45442</v>
      </c>
      <c r="L229" s="290">
        <v>5.1989999999999998</v>
      </c>
      <c r="M229" s="290">
        <v>3.4039999999999999</v>
      </c>
      <c r="N229" s="290">
        <v>0.215</v>
      </c>
      <c r="O229" s="290">
        <v>4.7460000000000004</v>
      </c>
      <c r="P229" s="290">
        <v>4.66</v>
      </c>
      <c r="Q229" s="290">
        <v>4.38</v>
      </c>
      <c r="R229" s="290">
        <v>3.516</v>
      </c>
      <c r="S229" s="290">
        <v>3.4039999999999999</v>
      </c>
      <c r="T229" s="292"/>
      <c r="U229" s="291">
        <v>45442</v>
      </c>
      <c r="V229" s="290">
        <v>-0.37999999999999989</v>
      </c>
      <c r="W229" s="290">
        <v>-0.42200000000000021</v>
      </c>
      <c r="X229" s="290">
        <v>0.67999999999999994</v>
      </c>
      <c r="Y229" s="290">
        <v>-0.11179999999999971</v>
      </c>
      <c r="Z229" s="290">
        <v>-0.56700000000000017</v>
      </c>
      <c r="AA229" s="290">
        <v>0.28599999999999959</v>
      </c>
      <c r="AB229" s="290">
        <v>-6.0000000000002274E-3</v>
      </c>
      <c r="AC229" s="290">
        <v>-0.42200000000000021</v>
      </c>
      <c r="BO229" s="292"/>
      <c r="BX229" s="292"/>
      <c r="CU229" s="292"/>
      <c r="CW229" s="292"/>
      <c r="CX229" s="292"/>
      <c r="DA229" s="292"/>
      <c r="DI229" s="292"/>
      <c r="DK229" s="292"/>
      <c r="DM229" s="292"/>
      <c r="DQ229" s="292"/>
      <c r="DV229" s="292"/>
      <c r="DX229" s="292"/>
      <c r="EH229" s="292"/>
      <c r="EN229" s="292"/>
      <c r="EP229" s="292"/>
      <c r="EQ229" s="292"/>
      <c r="ER229" s="292"/>
      <c r="ES229" s="292"/>
      <c r="ET229" s="292"/>
      <c r="EU229" s="292"/>
      <c r="EV229" s="292"/>
      <c r="EW229" s="292"/>
      <c r="EX229" s="292"/>
      <c r="EY229" s="292"/>
      <c r="EZ229" s="292"/>
      <c r="FC229" s="292"/>
      <c r="FF229" s="292"/>
      <c r="FJ229" s="292"/>
      <c r="FL229" s="292"/>
      <c r="FM229" s="292"/>
      <c r="FN229" s="292"/>
      <c r="FQ229" s="292"/>
    </row>
    <row r="230" spans="1:173">
      <c r="A230" s="291">
        <v>45441</v>
      </c>
      <c r="B230" s="290">
        <v>4.6420000000000003</v>
      </c>
      <c r="C230" s="290">
        <v>2.6139999999999999</v>
      </c>
      <c r="D230" s="290">
        <v>0.78600000000000003</v>
      </c>
      <c r="E230" s="290">
        <v>4.2649999999999997</v>
      </c>
      <c r="F230" s="290">
        <v>3.7389999999999999</v>
      </c>
      <c r="G230" s="290">
        <v>4.2720000000000002</v>
      </c>
      <c r="H230" s="290">
        <v>3.0112999999999999</v>
      </c>
      <c r="I230" s="290">
        <v>2.6139999999999999</v>
      </c>
      <c r="J230" s="292"/>
      <c r="K230" s="291">
        <v>45441</v>
      </c>
      <c r="L230" s="290">
        <v>5.2240000000000002</v>
      </c>
      <c r="M230" s="290">
        <v>3.4329999999999998</v>
      </c>
      <c r="N230" s="290">
        <v>0.20499999999999999</v>
      </c>
      <c r="O230" s="290">
        <v>4.8940000000000001</v>
      </c>
      <c r="P230" s="290">
        <v>4.6900000000000004</v>
      </c>
      <c r="Q230" s="290">
        <v>4.3819999999999997</v>
      </c>
      <c r="R230" s="290">
        <v>3.5310000000000001</v>
      </c>
      <c r="S230" s="290">
        <v>3.4329999999999998</v>
      </c>
      <c r="T230" s="292"/>
      <c r="U230" s="291">
        <v>45441</v>
      </c>
      <c r="V230" s="290">
        <v>-0.36000000000000032</v>
      </c>
      <c r="W230" s="290">
        <v>-0.40899999999999981</v>
      </c>
      <c r="X230" s="290">
        <v>0.70200000000000007</v>
      </c>
      <c r="Y230" s="290">
        <v>-0.1487999999999996</v>
      </c>
      <c r="Z230" s="290">
        <v>-0.56100000000000039</v>
      </c>
      <c r="AA230" s="290">
        <v>0.2629999999999999</v>
      </c>
      <c r="AB230" s="290">
        <v>4.0000000000000044E-3</v>
      </c>
      <c r="AC230" s="290">
        <v>-0.40899999999999981</v>
      </c>
      <c r="BO230" s="292"/>
      <c r="BX230" s="292"/>
      <c r="CU230" s="292"/>
      <c r="CW230" s="292"/>
      <c r="CX230" s="292"/>
      <c r="DA230" s="292"/>
      <c r="DI230" s="292"/>
      <c r="DK230" s="292"/>
      <c r="DM230" s="292"/>
      <c r="DQ230" s="292"/>
      <c r="DV230" s="292"/>
      <c r="DX230" s="292"/>
      <c r="EH230" s="292"/>
      <c r="EN230" s="292"/>
      <c r="EP230" s="292"/>
      <c r="EQ230" s="292"/>
      <c r="ER230" s="292"/>
      <c r="ES230" s="292"/>
      <c r="ET230" s="292"/>
      <c r="EU230" s="292"/>
      <c r="EV230" s="292"/>
      <c r="EW230" s="292"/>
      <c r="EX230" s="292"/>
      <c r="EY230" s="292"/>
      <c r="EZ230" s="292"/>
      <c r="FC230" s="292"/>
      <c r="FF230" s="292"/>
      <c r="FJ230" s="292"/>
      <c r="FL230" s="292"/>
      <c r="FM230" s="292"/>
      <c r="FN230" s="292"/>
      <c r="FQ230" s="292"/>
    </row>
    <row r="231" spans="1:173">
      <c r="A231" s="291">
        <v>45440</v>
      </c>
      <c r="B231" s="290">
        <v>4.5609999999999999</v>
      </c>
      <c r="C231" s="290">
        <v>2.5299999999999998</v>
      </c>
      <c r="D231" s="290">
        <v>0.746</v>
      </c>
      <c r="E231" s="290">
        <v>4.141</v>
      </c>
      <c r="F231" s="290">
        <v>3.6920000000000002</v>
      </c>
      <c r="G231" s="290">
        <v>4.1310000000000002</v>
      </c>
      <c r="H231" s="290">
        <v>2.9296000000000002</v>
      </c>
      <c r="I231" s="290">
        <v>2.5299999999999998</v>
      </c>
      <c r="J231" s="292"/>
      <c r="K231" s="291">
        <v>45440</v>
      </c>
      <c r="L231" s="290">
        <v>5.2249999999999996</v>
      </c>
      <c r="M231" s="290">
        <v>3.4169999999999998</v>
      </c>
      <c r="N231" s="290">
        <v>0.17699999999999999</v>
      </c>
      <c r="O231" s="290">
        <v>4.8540000000000001</v>
      </c>
      <c r="P231" s="290">
        <v>4.67</v>
      </c>
      <c r="Q231" s="290">
        <v>4.2960000000000003</v>
      </c>
      <c r="R231" s="290">
        <v>3.5219999999999998</v>
      </c>
      <c r="S231" s="290">
        <v>3.4169999999999998</v>
      </c>
      <c r="T231" s="292"/>
      <c r="U231" s="291">
        <v>45440</v>
      </c>
      <c r="V231" s="290">
        <v>-0.42799999999999988</v>
      </c>
      <c r="W231" s="290">
        <v>-0.46499999999999991</v>
      </c>
      <c r="X231" s="290">
        <v>0.68199999999999994</v>
      </c>
      <c r="Y231" s="290">
        <v>-0.21309999999999979</v>
      </c>
      <c r="Z231" s="290">
        <v>-0.59399999999999986</v>
      </c>
      <c r="AA231" s="290">
        <v>0.23899999999999991</v>
      </c>
      <c r="AB231" s="290">
        <v>-6.1999999999999833E-2</v>
      </c>
      <c r="AC231" s="290">
        <v>-0.46499999999999991</v>
      </c>
      <c r="BO231" s="292"/>
      <c r="BX231" s="292"/>
      <c r="CU231" s="292"/>
      <c r="CW231" s="292"/>
      <c r="CX231" s="292"/>
      <c r="DA231" s="292"/>
      <c r="DI231" s="292"/>
      <c r="DK231" s="292"/>
      <c r="DM231" s="292"/>
      <c r="DQ231" s="292"/>
      <c r="DV231" s="292"/>
      <c r="DX231" s="292"/>
      <c r="EH231" s="292"/>
      <c r="EN231" s="292"/>
      <c r="EP231" s="292"/>
      <c r="EQ231" s="292"/>
      <c r="ER231" s="292"/>
      <c r="ES231" s="292"/>
      <c r="ET231" s="292"/>
      <c r="EU231" s="292"/>
      <c r="EV231" s="292"/>
      <c r="EW231" s="292"/>
      <c r="EX231" s="292"/>
      <c r="EY231" s="292"/>
      <c r="EZ231" s="292"/>
      <c r="FC231" s="292"/>
      <c r="FF231" s="292"/>
      <c r="FJ231" s="292"/>
      <c r="FL231" s="292"/>
      <c r="FM231" s="292"/>
      <c r="FN231" s="292"/>
      <c r="FQ231" s="292"/>
    </row>
    <row r="232" spans="1:173">
      <c r="A232" s="291">
        <v>45439</v>
      </c>
      <c r="B232" s="290">
        <v>4.4960000000000004</v>
      </c>
      <c r="C232" s="290">
        <v>2.4940000000000002</v>
      </c>
      <c r="D232" s="290">
        <v>0.74399999999999999</v>
      </c>
      <c r="E232" s="290">
        <v>4.1210000000000004</v>
      </c>
      <c r="F232" s="290">
        <v>3.629</v>
      </c>
      <c r="G232" s="290">
        <v>4.1349999999999998</v>
      </c>
      <c r="H232" s="290">
        <v>2.8832</v>
      </c>
      <c r="I232" s="290">
        <v>2.4940000000000002</v>
      </c>
      <c r="J232" s="292"/>
      <c r="K232" s="291">
        <v>45439</v>
      </c>
      <c r="L232" s="290">
        <v>5.2110000000000003</v>
      </c>
      <c r="M232" s="290">
        <v>3.4049999999999998</v>
      </c>
      <c r="N232" s="290">
        <v>0.17499999999999999</v>
      </c>
      <c r="O232" s="290">
        <v>4.84</v>
      </c>
      <c r="P232" s="290">
        <v>4.6399999999999997</v>
      </c>
      <c r="Q232" s="290">
        <v>4.2889999999999997</v>
      </c>
      <c r="R232" s="290">
        <v>3.5150000000000001</v>
      </c>
      <c r="S232" s="290">
        <v>3.4049999999999998</v>
      </c>
      <c r="T232" s="292"/>
      <c r="U232" s="291">
        <v>45439</v>
      </c>
      <c r="V232" s="293">
        <f>V231+(V233-V231)/(ROW(V233)-ROW(V231))</f>
        <v>-0.45500000000000007</v>
      </c>
      <c r="W232" s="290">
        <v>-0.48900000000000032</v>
      </c>
      <c r="X232" s="290">
        <v>0.67599999999999993</v>
      </c>
      <c r="Y232" s="293">
        <f>Y231+(Y233-Y231)/(ROW(Y233)-ROW(Y231))</f>
        <v>-0.22109999999999985</v>
      </c>
      <c r="Z232" s="290">
        <v>-0.63400000000000034</v>
      </c>
      <c r="AA232" s="290">
        <v>0.25199999999999978</v>
      </c>
      <c r="AB232" s="290">
        <v>-8.9999999999999858E-2</v>
      </c>
      <c r="AC232" s="290">
        <v>-0.48900000000000032</v>
      </c>
      <c r="BO232" s="292"/>
      <c r="BX232" s="292"/>
      <c r="CU232" s="292"/>
      <c r="CW232" s="292"/>
      <c r="CX232" s="292"/>
      <c r="DA232" s="292"/>
      <c r="DI232" s="292"/>
      <c r="DK232" s="292"/>
      <c r="DM232" s="292"/>
      <c r="DQ232" s="292"/>
      <c r="DV232" s="292"/>
      <c r="DX232" s="292"/>
      <c r="EH232" s="292"/>
      <c r="EN232" s="292"/>
      <c r="EP232" s="292"/>
      <c r="EQ232" s="292"/>
      <c r="ER232" s="292"/>
      <c r="ES232" s="292"/>
      <c r="ET232" s="292"/>
      <c r="EU232" s="292"/>
      <c r="EV232" s="292"/>
      <c r="EW232" s="292"/>
      <c r="EX232" s="292"/>
      <c r="EY232" s="292"/>
      <c r="EZ232" s="292"/>
      <c r="FC232" s="292"/>
      <c r="FF232" s="292"/>
      <c r="FJ232" s="292"/>
      <c r="FL232" s="292"/>
      <c r="FM232" s="292"/>
      <c r="FN232" s="292"/>
      <c r="FQ232" s="292"/>
    </row>
    <row r="233" spans="1:173">
      <c r="A233" s="291">
        <v>45436</v>
      </c>
      <c r="B233" s="290">
        <v>4.4960000000000004</v>
      </c>
      <c r="C233" s="290">
        <v>2.5339999999999998</v>
      </c>
      <c r="D233" s="290">
        <v>0.73099999999999998</v>
      </c>
      <c r="E233" s="290">
        <v>4.1210000000000004</v>
      </c>
      <c r="F233" s="290">
        <v>3.5960000000000001</v>
      </c>
      <c r="G233" s="290">
        <v>4.1769999999999996</v>
      </c>
      <c r="H233" s="290">
        <v>2.9274</v>
      </c>
      <c r="I233" s="290">
        <v>2.5339999999999998</v>
      </c>
      <c r="J233" s="292"/>
      <c r="K233" s="291">
        <v>45436</v>
      </c>
      <c r="L233" s="290">
        <v>5.2110000000000003</v>
      </c>
      <c r="M233" s="290">
        <v>3.4430000000000001</v>
      </c>
      <c r="N233" s="290">
        <v>0.17399999999999999</v>
      </c>
      <c r="O233" s="290">
        <v>4.84</v>
      </c>
      <c r="P233" s="290">
        <v>4.66</v>
      </c>
      <c r="Q233" s="290">
        <v>4.3029999999999999</v>
      </c>
      <c r="R233" s="290">
        <v>3.548</v>
      </c>
      <c r="S233" s="290">
        <v>3.4430000000000001</v>
      </c>
      <c r="T233" s="292"/>
      <c r="U233" s="291">
        <v>45436</v>
      </c>
      <c r="V233" s="290">
        <v>-0.48200000000000021</v>
      </c>
      <c r="W233" s="290">
        <v>-0.50099999999999989</v>
      </c>
      <c r="X233" s="290">
        <v>0.66500000000000004</v>
      </c>
      <c r="Y233" s="290">
        <v>-0.22909999999999989</v>
      </c>
      <c r="Z233" s="290">
        <v>-0.63500000000000023</v>
      </c>
      <c r="AA233" s="290">
        <v>0.26400000000000018</v>
      </c>
      <c r="AB233" s="290">
        <v>-9.3999999999999861E-2</v>
      </c>
      <c r="AC233" s="290">
        <v>-0.50099999999999989</v>
      </c>
      <c r="BO233" s="292"/>
      <c r="BX233" s="292"/>
      <c r="CU233" s="292"/>
      <c r="CW233" s="292"/>
      <c r="CX233" s="292"/>
      <c r="DA233" s="292"/>
      <c r="DI233" s="292"/>
      <c r="DK233" s="292"/>
      <c r="DM233" s="292"/>
      <c r="DQ233" s="292"/>
      <c r="DV233" s="292"/>
      <c r="DX233" s="292"/>
      <c r="EH233" s="292"/>
      <c r="EN233" s="292"/>
      <c r="EP233" s="292"/>
      <c r="EQ233" s="292"/>
      <c r="ER233" s="292"/>
      <c r="ES233" s="292"/>
      <c r="ET233" s="292"/>
      <c r="EU233" s="292"/>
      <c r="EV233" s="292"/>
      <c r="EW233" s="292"/>
      <c r="EX233" s="292"/>
      <c r="EY233" s="292"/>
      <c r="EZ233" s="292"/>
      <c r="FC233" s="292"/>
      <c r="FF233" s="292"/>
      <c r="FJ233" s="292"/>
      <c r="FL233" s="292"/>
      <c r="FM233" s="292"/>
      <c r="FN233" s="292"/>
      <c r="FQ233" s="292"/>
    </row>
    <row r="234" spans="1:173">
      <c r="A234" s="291">
        <v>45435</v>
      </c>
      <c r="B234" s="290">
        <v>4.4969999999999999</v>
      </c>
      <c r="C234" s="290">
        <v>2.5529999999999999</v>
      </c>
      <c r="D234" s="290">
        <v>0.72099999999999997</v>
      </c>
      <c r="E234" s="290">
        <v>4.12</v>
      </c>
      <c r="F234" s="290">
        <v>3.6040000000000001</v>
      </c>
      <c r="G234" s="290">
        <v>4.1319999999999997</v>
      </c>
      <c r="H234" s="290">
        <v>2.9302000000000001</v>
      </c>
      <c r="I234" s="290">
        <v>2.5529999999999999</v>
      </c>
      <c r="J234" s="292"/>
      <c r="K234" s="291">
        <v>45435</v>
      </c>
      <c r="L234" s="290">
        <v>5.2030000000000003</v>
      </c>
      <c r="M234" s="290">
        <v>3.4140000000000001</v>
      </c>
      <c r="N234" s="290">
        <v>0.16700000000000001</v>
      </c>
      <c r="O234" s="290">
        <v>4.8419999999999996</v>
      </c>
      <c r="P234" s="290">
        <v>4.6399999999999997</v>
      </c>
      <c r="Q234" s="290">
        <v>4.2830000000000004</v>
      </c>
      <c r="R234" s="290">
        <v>3.53</v>
      </c>
      <c r="S234" s="290">
        <v>3.4140000000000001</v>
      </c>
      <c r="T234" s="292"/>
      <c r="U234" s="291">
        <v>45435</v>
      </c>
      <c r="V234" s="290">
        <v>-0.45900000000000052</v>
      </c>
      <c r="W234" s="290">
        <v>-0.48099999999999993</v>
      </c>
      <c r="X234" s="290">
        <v>0.65799999999999992</v>
      </c>
      <c r="Y234" s="290">
        <v>-0.23319999999999921</v>
      </c>
      <c r="Z234" s="290">
        <v>-0.59600000000000009</v>
      </c>
      <c r="AA234" s="290">
        <v>0.25900000000000029</v>
      </c>
      <c r="AB234" s="290">
        <v>-8.4999999999999964E-2</v>
      </c>
      <c r="AC234" s="290">
        <v>-0.48099999999999993</v>
      </c>
      <c r="BO234" s="292"/>
      <c r="BX234" s="292"/>
      <c r="CU234" s="292"/>
      <c r="CW234" s="292"/>
      <c r="CX234" s="292"/>
      <c r="DA234" s="292"/>
      <c r="DI234" s="292"/>
      <c r="DK234" s="292"/>
      <c r="DM234" s="292"/>
      <c r="DQ234" s="292"/>
      <c r="DV234" s="292"/>
      <c r="DX234" s="292"/>
      <c r="EH234" s="292"/>
      <c r="EN234" s="292"/>
      <c r="EP234" s="292"/>
      <c r="EQ234" s="292"/>
      <c r="ER234" s="292"/>
      <c r="ES234" s="292"/>
      <c r="ET234" s="292"/>
      <c r="EU234" s="292"/>
      <c r="EV234" s="292"/>
      <c r="EW234" s="292"/>
      <c r="EX234" s="292"/>
      <c r="EY234" s="292"/>
      <c r="EZ234" s="292"/>
      <c r="FC234" s="292"/>
      <c r="FF234" s="292"/>
      <c r="FJ234" s="292"/>
      <c r="FL234" s="292"/>
      <c r="FM234" s="292"/>
      <c r="FN234" s="292"/>
      <c r="FQ234" s="292"/>
    </row>
    <row r="235" spans="1:173">
      <c r="A235" s="291">
        <v>45434</v>
      </c>
      <c r="B235" s="290">
        <v>4.45</v>
      </c>
      <c r="C235" s="290">
        <v>2.4750000000000001</v>
      </c>
      <c r="D235" s="290">
        <v>0.72399999999999998</v>
      </c>
      <c r="E235" s="290">
        <v>4.0910000000000002</v>
      </c>
      <c r="F235" s="290">
        <v>3.5739999999999998</v>
      </c>
      <c r="G235" s="290">
        <v>4.12</v>
      </c>
      <c r="H235" s="290">
        <v>2.8734000000000002</v>
      </c>
      <c r="I235" s="290">
        <v>2.4750000000000001</v>
      </c>
      <c r="J235" s="292"/>
      <c r="K235" s="291">
        <v>45434</v>
      </c>
      <c r="L235" s="290">
        <v>5.165</v>
      </c>
      <c r="M235" s="290">
        <v>3.4020000000000001</v>
      </c>
      <c r="N235" s="290">
        <v>0.17100000000000001</v>
      </c>
      <c r="O235" s="290">
        <v>4.78</v>
      </c>
      <c r="P235" s="290">
        <v>4.66</v>
      </c>
      <c r="Q235" s="290">
        <v>4.2510000000000003</v>
      </c>
      <c r="R235" s="290">
        <v>3.5030000000000001</v>
      </c>
      <c r="S235" s="290">
        <v>3.4020000000000001</v>
      </c>
      <c r="T235" s="292"/>
      <c r="U235" s="291">
        <v>45434</v>
      </c>
      <c r="V235" s="290">
        <v>-0.44700000000000012</v>
      </c>
      <c r="W235" s="290">
        <v>-0.47199999999999998</v>
      </c>
      <c r="X235" s="290">
        <v>0.65900000000000003</v>
      </c>
      <c r="Y235" s="290">
        <v>-0.20950000000000021</v>
      </c>
      <c r="Z235" s="290">
        <v>-0.60200000000000031</v>
      </c>
      <c r="AA235" s="290">
        <v>0.28800000000000031</v>
      </c>
      <c r="AB235" s="290">
        <v>-7.1000000000000174E-2</v>
      </c>
      <c r="AC235" s="290">
        <v>-0.47199999999999998</v>
      </c>
      <c r="BO235" s="292"/>
      <c r="BX235" s="292"/>
      <c r="CU235" s="292"/>
      <c r="CW235" s="292"/>
      <c r="CX235" s="292"/>
      <c r="DA235" s="292"/>
      <c r="DI235" s="292"/>
      <c r="DK235" s="292"/>
      <c r="DM235" s="292"/>
      <c r="DQ235" s="292"/>
      <c r="DV235" s="292"/>
      <c r="DX235" s="292"/>
      <c r="EH235" s="292"/>
      <c r="EN235" s="292"/>
      <c r="EP235" s="292"/>
      <c r="EQ235" s="292"/>
      <c r="ER235" s="292"/>
      <c r="ES235" s="292"/>
      <c r="ET235" s="292"/>
      <c r="EU235" s="292"/>
      <c r="EV235" s="292"/>
      <c r="EW235" s="292"/>
      <c r="EX235" s="292"/>
      <c r="EY235" s="292"/>
      <c r="EZ235" s="292"/>
      <c r="FC235" s="292"/>
      <c r="FF235" s="292"/>
      <c r="FJ235" s="292"/>
      <c r="FL235" s="292"/>
      <c r="FM235" s="292"/>
      <c r="FN235" s="292"/>
      <c r="FQ235" s="292"/>
    </row>
    <row r="236" spans="1:173">
      <c r="A236" s="291">
        <v>45433</v>
      </c>
      <c r="B236" s="290">
        <v>4.42</v>
      </c>
      <c r="C236" s="290">
        <v>2.4460000000000002</v>
      </c>
      <c r="D236" s="290">
        <v>0.71899999999999997</v>
      </c>
      <c r="E236" s="290">
        <v>3.9790000000000001</v>
      </c>
      <c r="F236" s="290">
        <v>3.5529999999999999</v>
      </c>
      <c r="G236" s="290">
        <v>4.12</v>
      </c>
      <c r="H236" s="290">
        <v>2.8353999999999999</v>
      </c>
      <c r="I236" s="290">
        <v>2.4460000000000002</v>
      </c>
      <c r="J236" s="292"/>
      <c r="K236" s="291">
        <v>45433</v>
      </c>
      <c r="L236" s="290">
        <v>5.141</v>
      </c>
      <c r="M236" s="290">
        <v>3.3769999999999998</v>
      </c>
      <c r="N236" s="290">
        <v>0.16400000000000001</v>
      </c>
      <c r="O236" s="290">
        <v>4.6189999999999998</v>
      </c>
      <c r="P236" s="290">
        <v>4.66</v>
      </c>
      <c r="Q236" s="290">
        <v>4.2350000000000003</v>
      </c>
      <c r="R236" s="290">
        <v>3.488</v>
      </c>
      <c r="S236" s="290">
        <v>3.3769999999999998</v>
      </c>
      <c r="T236" s="292"/>
      <c r="U236" s="291">
        <v>45433</v>
      </c>
      <c r="V236" s="290">
        <v>-0.41699999999999982</v>
      </c>
      <c r="W236" s="290">
        <v>-0.46899999999999992</v>
      </c>
      <c r="X236" s="290">
        <v>0.63500000000000001</v>
      </c>
      <c r="Y236" s="290">
        <v>-0.1671000000000005</v>
      </c>
      <c r="Z236" s="290">
        <v>-0.5950000000000002</v>
      </c>
      <c r="AA236" s="290">
        <v>0.29800000000000049</v>
      </c>
      <c r="AB236" s="290">
        <v>-6.800000000000006E-2</v>
      </c>
      <c r="AC236" s="290">
        <v>-0.46899999999999992</v>
      </c>
      <c r="BO236" s="292"/>
      <c r="BX236" s="292"/>
      <c r="CU236" s="292"/>
      <c r="CW236" s="292"/>
      <c r="CX236" s="292"/>
      <c r="DA236" s="292"/>
      <c r="DI236" s="292"/>
      <c r="DK236" s="292"/>
      <c r="DM236" s="292"/>
      <c r="DQ236" s="292"/>
      <c r="DV236" s="292"/>
      <c r="DX236" s="292"/>
      <c r="EH236" s="292"/>
      <c r="EN236" s="292"/>
      <c r="EP236" s="292"/>
      <c r="EQ236" s="292"/>
      <c r="ER236" s="292"/>
      <c r="ES236" s="292"/>
      <c r="ET236" s="292"/>
      <c r="EU236" s="292"/>
      <c r="EV236" s="292"/>
      <c r="EW236" s="292"/>
      <c r="EX236" s="292"/>
      <c r="EY236" s="292"/>
      <c r="EZ236" s="292"/>
      <c r="FC236" s="292"/>
      <c r="FF236" s="292"/>
      <c r="FJ236" s="292"/>
      <c r="FL236" s="292"/>
      <c r="FM236" s="292"/>
      <c r="FN236" s="292"/>
      <c r="FQ236" s="292"/>
    </row>
    <row r="237" spans="1:173">
      <c r="A237" s="291">
        <v>45432</v>
      </c>
      <c r="B237" s="290">
        <v>4.444</v>
      </c>
      <c r="C237" s="290">
        <v>2.4700000000000002</v>
      </c>
      <c r="D237" s="290">
        <v>0.71599999999999997</v>
      </c>
      <c r="E237" s="290">
        <v>4.0250000000000004</v>
      </c>
      <c r="F237" s="290">
        <v>3.609</v>
      </c>
      <c r="G237" s="290">
        <v>4.0990000000000002</v>
      </c>
      <c r="H237" s="290">
        <v>2.8603000000000001</v>
      </c>
      <c r="I237" s="290">
        <v>2.4700000000000002</v>
      </c>
      <c r="J237" s="292"/>
      <c r="K237" s="291">
        <v>45432</v>
      </c>
      <c r="L237" s="290">
        <v>5.1470000000000002</v>
      </c>
      <c r="M237" s="290">
        <v>3.383</v>
      </c>
      <c r="N237" s="290">
        <v>0.16800000000000001</v>
      </c>
      <c r="O237" s="290">
        <v>4.681</v>
      </c>
      <c r="P237" s="290">
        <v>4.6900000000000004</v>
      </c>
      <c r="Q237" s="290">
        <v>4.2110000000000003</v>
      </c>
      <c r="R237" s="290">
        <v>3.4990000000000001</v>
      </c>
      <c r="S237" s="290">
        <v>3.383</v>
      </c>
      <c r="T237" s="292"/>
      <c r="U237" s="291">
        <v>45432</v>
      </c>
      <c r="V237" s="290">
        <v>-0.40499999999999942</v>
      </c>
      <c r="W237" s="290">
        <v>-0.46200000000000019</v>
      </c>
      <c r="X237" s="290">
        <v>0.63700000000000001</v>
      </c>
      <c r="Y237" s="290">
        <v>-0.1649000000000003</v>
      </c>
      <c r="Z237" s="290">
        <v>-0.60799999999999965</v>
      </c>
      <c r="AA237" s="290">
        <v>0.30199999999999999</v>
      </c>
      <c r="AB237" s="290">
        <v>-6.1999999999999833E-2</v>
      </c>
      <c r="AC237" s="290">
        <v>-0.46200000000000019</v>
      </c>
      <c r="BO237" s="292"/>
      <c r="BX237" s="292"/>
      <c r="CU237" s="292"/>
      <c r="CW237" s="292"/>
      <c r="CX237" s="292"/>
      <c r="DA237" s="292"/>
      <c r="DI237" s="292"/>
      <c r="DK237" s="292"/>
      <c r="DM237" s="292"/>
      <c r="DQ237" s="292"/>
      <c r="DV237" s="292"/>
      <c r="DX237" s="292"/>
      <c r="EH237" s="292"/>
      <c r="EN237" s="292"/>
      <c r="EP237" s="292"/>
      <c r="EQ237" s="292"/>
      <c r="ER237" s="292"/>
      <c r="ES237" s="292"/>
      <c r="ET237" s="292"/>
      <c r="EU237" s="292"/>
      <c r="EV237" s="292"/>
      <c r="EW237" s="292"/>
      <c r="EX237" s="292"/>
      <c r="EY237" s="292"/>
      <c r="EZ237" s="292"/>
      <c r="FC237" s="292"/>
      <c r="FF237" s="292"/>
      <c r="FJ237" s="292"/>
      <c r="FL237" s="292"/>
      <c r="FM237" s="292"/>
      <c r="FN237" s="292"/>
      <c r="FQ237" s="292"/>
    </row>
    <row r="238" spans="1:173">
      <c r="A238" s="291">
        <v>45429</v>
      </c>
      <c r="B238" s="290">
        <v>4.4290000000000003</v>
      </c>
      <c r="C238" s="290">
        <v>2.452</v>
      </c>
      <c r="D238" s="290">
        <v>0.68400000000000005</v>
      </c>
      <c r="E238" s="290">
        <v>3.9830000000000001</v>
      </c>
      <c r="F238" s="290">
        <v>3.609</v>
      </c>
      <c r="G238" s="290">
        <v>4.0720000000000001</v>
      </c>
      <c r="H238" s="290">
        <v>2.8481999999999998</v>
      </c>
      <c r="I238" s="290">
        <v>2.452</v>
      </c>
      <c r="J238" s="292"/>
      <c r="K238" s="291">
        <v>45429</v>
      </c>
      <c r="L238" s="290">
        <v>5.1340000000000003</v>
      </c>
      <c r="M238" s="290">
        <v>3.3650000000000002</v>
      </c>
      <c r="N238" s="290">
        <v>0.16200000000000001</v>
      </c>
      <c r="O238" s="290">
        <v>4.641</v>
      </c>
      <c r="P238" s="290">
        <v>4.6900000000000004</v>
      </c>
      <c r="Q238" s="290">
        <v>4.2009999999999996</v>
      </c>
      <c r="R238" s="290">
        <v>3.504</v>
      </c>
      <c r="S238" s="290">
        <v>3.3650000000000002</v>
      </c>
      <c r="T238" s="292"/>
      <c r="U238" s="291">
        <v>45429</v>
      </c>
      <c r="V238" s="290">
        <v>-0.40399999999999991</v>
      </c>
      <c r="W238" s="290">
        <v>-0.46800000000000003</v>
      </c>
      <c r="X238" s="290">
        <v>0.61499999999999999</v>
      </c>
      <c r="Y238" s="290">
        <v>-0.17390000000000061</v>
      </c>
      <c r="Z238" s="290">
        <v>-0.60799999999999965</v>
      </c>
      <c r="AA238" s="290">
        <v>0.30599999999999961</v>
      </c>
      <c r="AB238" s="290">
        <v>-6.6999999999999726E-2</v>
      </c>
      <c r="AC238" s="290">
        <v>-0.46800000000000003</v>
      </c>
      <c r="BO238" s="292"/>
      <c r="BX238" s="292"/>
      <c r="CU238" s="292"/>
      <c r="CW238" s="292"/>
      <c r="CX238" s="292"/>
      <c r="DA238" s="292"/>
      <c r="DI238" s="292"/>
      <c r="DK238" s="292"/>
      <c r="DM238" s="292"/>
      <c r="DQ238" s="292"/>
      <c r="DV238" s="292"/>
      <c r="DX238" s="292"/>
      <c r="EH238" s="292"/>
      <c r="EN238" s="292"/>
      <c r="EP238" s="292"/>
      <c r="EQ238" s="292"/>
      <c r="ER238" s="292"/>
      <c r="ES238" s="292"/>
      <c r="ET238" s="292"/>
      <c r="EU238" s="292"/>
      <c r="EV238" s="292"/>
      <c r="EW238" s="292"/>
      <c r="EX238" s="292"/>
      <c r="EY238" s="292"/>
      <c r="EZ238" s="292"/>
      <c r="FC238" s="292"/>
      <c r="FF238" s="292"/>
      <c r="FJ238" s="292"/>
      <c r="FL238" s="292"/>
      <c r="FM238" s="292"/>
      <c r="FN238" s="292"/>
      <c r="FQ238" s="292"/>
    </row>
    <row r="239" spans="1:173">
      <c r="A239" s="291">
        <v>45428</v>
      </c>
      <c r="B239" s="290">
        <v>4.383</v>
      </c>
      <c r="C239" s="290">
        <v>2.3820000000000001</v>
      </c>
      <c r="D239" s="290">
        <v>0.66100000000000003</v>
      </c>
      <c r="E239" s="290">
        <v>3.9329999999999998</v>
      </c>
      <c r="F239" s="290">
        <v>3.5489999999999999</v>
      </c>
      <c r="G239" s="290">
        <v>4.048</v>
      </c>
      <c r="H239" s="290">
        <v>2.7833999999999999</v>
      </c>
      <c r="I239" s="290">
        <v>2.3820000000000001</v>
      </c>
      <c r="J239" s="292"/>
      <c r="K239" s="291">
        <v>45428</v>
      </c>
      <c r="L239" s="290">
        <v>5.13</v>
      </c>
      <c r="M239" s="290">
        <v>3.3490000000000002</v>
      </c>
      <c r="N239" s="290">
        <v>0.16</v>
      </c>
      <c r="O239" s="290">
        <v>4.5960000000000001</v>
      </c>
      <c r="P239" s="290">
        <v>4.72</v>
      </c>
      <c r="Q239" s="290">
        <v>4.1929999999999996</v>
      </c>
      <c r="R239" s="290">
        <v>3.4750000000000001</v>
      </c>
      <c r="S239" s="290">
        <v>3.3490000000000002</v>
      </c>
      <c r="T239" s="292"/>
      <c r="U239" s="291">
        <v>45428</v>
      </c>
      <c r="V239" s="290">
        <v>-0.41999999999999987</v>
      </c>
      <c r="W239" s="290">
        <v>-0.46400000000000002</v>
      </c>
      <c r="X239" s="290">
        <v>0.60099999999999998</v>
      </c>
      <c r="Y239" s="290">
        <v>-0.18719999999999981</v>
      </c>
      <c r="Z239" s="290">
        <v>-0.63099999999999978</v>
      </c>
      <c r="AA239" s="290">
        <v>0.28699999999999992</v>
      </c>
      <c r="AB239" s="290">
        <v>-6.800000000000006E-2</v>
      </c>
      <c r="AC239" s="290">
        <v>-0.46400000000000002</v>
      </c>
      <c r="BO239" s="292"/>
      <c r="BX239" s="292"/>
      <c r="CU239" s="292"/>
      <c r="CW239" s="292"/>
      <c r="CX239" s="292"/>
      <c r="DA239" s="292"/>
      <c r="DI239" s="292"/>
      <c r="DK239" s="292"/>
      <c r="DM239" s="292"/>
      <c r="DQ239" s="292"/>
      <c r="DV239" s="292"/>
      <c r="DX239" s="292"/>
      <c r="EH239" s="292"/>
      <c r="EN239" s="292"/>
      <c r="EP239" s="292"/>
      <c r="EQ239" s="292"/>
      <c r="ER239" s="292"/>
      <c r="ES239" s="292"/>
      <c r="ET239" s="292"/>
      <c r="EU239" s="292"/>
      <c r="EV239" s="292"/>
      <c r="EW239" s="292"/>
      <c r="EX239" s="292"/>
      <c r="EY239" s="292"/>
      <c r="EZ239" s="292"/>
      <c r="FC239" s="292"/>
      <c r="FF239" s="292"/>
      <c r="FJ239" s="292"/>
      <c r="FL239" s="292"/>
      <c r="FM239" s="292"/>
      <c r="FN239" s="292"/>
      <c r="FQ239" s="292"/>
    </row>
    <row r="240" spans="1:173">
      <c r="A240" s="291">
        <v>45427</v>
      </c>
      <c r="B240" s="290">
        <v>4.3490000000000002</v>
      </c>
      <c r="C240" s="290">
        <v>2.355</v>
      </c>
      <c r="D240" s="290">
        <v>0.69799999999999995</v>
      </c>
      <c r="E240" s="290">
        <v>3.9169999999999998</v>
      </c>
      <c r="F240" s="290">
        <v>3.5459999999999998</v>
      </c>
      <c r="G240" s="290">
        <v>4.18</v>
      </c>
      <c r="H240" s="290">
        <v>2.7528999999999999</v>
      </c>
      <c r="I240" s="290">
        <v>2.355</v>
      </c>
      <c r="J240" s="292"/>
      <c r="K240" s="291">
        <v>45427</v>
      </c>
      <c r="L240" s="290">
        <v>5.0999999999999996</v>
      </c>
      <c r="M240" s="290">
        <v>3.343</v>
      </c>
      <c r="N240" s="290">
        <v>0.16400000000000001</v>
      </c>
      <c r="O240" s="290">
        <v>4.5709999999999997</v>
      </c>
      <c r="P240" s="290">
        <v>4.68</v>
      </c>
      <c r="Q240" s="290">
        <v>4.26</v>
      </c>
      <c r="R240" s="290">
        <v>3.4750000000000001</v>
      </c>
      <c r="S240" s="290">
        <v>3.343</v>
      </c>
      <c r="T240" s="292"/>
      <c r="U240" s="291">
        <v>45427</v>
      </c>
      <c r="V240" s="290">
        <v>-0.38399999999999951</v>
      </c>
      <c r="W240" s="290">
        <v>-0.46899999999999992</v>
      </c>
      <c r="X240" s="290">
        <v>0.61399999999999988</v>
      </c>
      <c r="Y240" s="290">
        <v>-0.16969999999999971</v>
      </c>
      <c r="Z240" s="290">
        <v>-0.61400000000000032</v>
      </c>
      <c r="AA240" s="290">
        <v>0.29999999999999982</v>
      </c>
      <c r="AB240" s="290">
        <v>-6.5999999999999837E-2</v>
      </c>
      <c r="AC240" s="290">
        <v>-0.46899999999999992</v>
      </c>
      <c r="BO240" s="292"/>
      <c r="BX240" s="292"/>
      <c r="CU240" s="292"/>
      <c r="CW240" s="292"/>
      <c r="CX240" s="292"/>
      <c r="DA240" s="292"/>
      <c r="DI240" s="292"/>
      <c r="DK240" s="292"/>
      <c r="DM240" s="292"/>
      <c r="DQ240" s="292"/>
      <c r="DV240" s="292"/>
      <c r="DX240" s="292"/>
      <c r="EH240" s="292"/>
      <c r="EN240" s="292"/>
      <c r="EP240" s="292"/>
      <c r="EQ240" s="292"/>
      <c r="ER240" s="292"/>
      <c r="ES240" s="292"/>
      <c r="ET240" s="292"/>
      <c r="EU240" s="292"/>
      <c r="EV240" s="292"/>
      <c r="EW240" s="292"/>
      <c r="EX240" s="292"/>
      <c r="EY240" s="292"/>
      <c r="EZ240" s="292"/>
      <c r="FC240" s="292"/>
      <c r="FF240" s="292"/>
      <c r="FJ240" s="292"/>
      <c r="FL240" s="292"/>
      <c r="FM240" s="292"/>
      <c r="FN240" s="292"/>
      <c r="FQ240" s="292"/>
    </row>
    <row r="241" spans="1:173">
      <c r="A241" s="291">
        <v>45426</v>
      </c>
      <c r="B241" s="290">
        <v>4.4470000000000001</v>
      </c>
      <c r="C241" s="290">
        <v>2.4710000000000001</v>
      </c>
      <c r="D241" s="290">
        <v>0.70699999999999996</v>
      </c>
      <c r="E241" s="290">
        <v>4.0229999999999997</v>
      </c>
      <c r="F241" s="290">
        <v>3.6739999999999999</v>
      </c>
      <c r="G241" s="290">
        <v>4.1920000000000002</v>
      </c>
      <c r="H241" s="290">
        <v>2.8893</v>
      </c>
      <c r="I241" s="290">
        <v>2.4710000000000001</v>
      </c>
      <c r="J241" s="292"/>
      <c r="K241" s="291">
        <v>45426</v>
      </c>
      <c r="L241" s="290">
        <v>5.1760000000000002</v>
      </c>
      <c r="M241" s="290">
        <v>3.3839999999999999</v>
      </c>
      <c r="N241" s="290">
        <v>0.159</v>
      </c>
      <c r="O241" s="290">
        <v>4.6440000000000001</v>
      </c>
      <c r="P241" s="290">
        <v>4.72</v>
      </c>
      <c r="Q241" s="290">
        <v>4.2430000000000003</v>
      </c>
      <c r="R241" s="290">
        <v>3.5129999999999999</v>
      </c>
      <c r="S241" s="290">
        <v>3.3839999999999999</v>
      </c>
      <c r="T241" s="292"/>
      <c r="U241" s="291">
        <v>45426</v>
      </c>
      <c r="V241" s="290">
        <v>-0.37599999999999939</v>
      </c>
      <c r="W241" s="290">
        <v>-0.43599999999999989</v>
      </c>
      <c r="X241" s="290">
        <v>0.61199999999999988</v>
      </c>
      <c r="Y241" s="290">
        <v>-0.13719999999999999</v>
      </c>
      <c r="Z241" s="290">
        <v>-0.58300000000000018</v>
      </c>
      <c r="AA241" s="290">
        <v>0.31299999999999972</v>
      </c>
      <c r="AB241" s="290">
        <v>-3.0000000000000249E-2</v>
      </c>
      <c r="AC241" s="290">
        <v>-0.43599999999999989</v>
      </c>
      <c r="BO241" s="292"/>
      <c r="BX241" s="292"/>
      <c r="CU241" s="292"/>
      <c r="CW241" s="292"/>
      <c r="CX241" s="292"/>
      <c r="DA241" s="292"/>
      <c r="DI241" s="292"/>
      <c r="DK241" s="292"/>
      <c r="DM241" s="292"/>
      <c r="DQ241" s="292"/>
      <c r="DV241" s="292"/>
      <c r="DX241" s="292"/>
      <c r="EH241" s="292"/>
      <c r="EN241" s="292"/>
      <c r="EP241" s="292"/>
      <c r="EQ241" s="292"/>
      <c r="ER241" s="292"/>
      <c r="ES241" s="292"/>
      <c r="ET241" s="292"/>
      <c r="EU241" s="292"/>
      <c r="EV241" s="292"/>
      <c r="EW241" s="292"/>
      <c r="EX241" s="292"/>
      <c r="EY241" s="292"/>
      <c r="EZ241" s="292"/>
      <c r="FC241" s="292"/>
      <c r="FF241" s="292"/>
      <c r="FJ241" s="292"/>
      <c r="FL241" s="292"/>
      <c r="FM241" s="292"/>
      <c r="FN241" s="292"/>
      <c r="FQ241" s="292"/>
    </row>
    <row r="242" spans="1:173">
      <c r="A242" s="291">
        <v>45425</v>
      </c>
      <c r="B242" s="290">
        <v>4.4880000000000004</v>
      </c>
      <c r="C242" s="290">
        <v>2.4380000000000002</v>
      </c>
      <c r="D242" s="290">
        <v>0.69399999999999995</v>
      </c>
      <c r="E242" s="290">
        <v>4.024</v>
      </c>
      <c r="F242" s="290">
        <v>3.673</v>
      </c>
      <c r="G242" s="290">
        <v>4.194</v>
      </c>
      <c r="H242" s="290">
        <v>2.8426</v>
      </c>
      <c r="I242" s="290">
        <v>2.4380000000000002</v>
      </c>
      <c r="J242" s="292"/>
      <c r="K242" s="291">
        <v>45425</v>
      </c>
      <c r="L242" s="290">
        <v>5.1820000000000004</v>
      </c>
      <c r="M242" s="290">
        <v>3.39</v>
      </c>
      <c r="N242" s="290">
        <v>0.14699999999999999</v>
      </c>
      <c r="O242" s="290">
        <v>4.6500000000000004</v>
      </c>
      <c r="P242" s="290">
        <v>4.7300000000000004</v>
      </c>
      <c r="Q242" s="290">
        <v>4.2569999999999997</v>
      </c>
      <c r="R242" s="290">
        <v>3.5</v>
      </c>
      <c r="S242" s="290">
        <v>3.39</v>
      </c>
      <c r="T242" s="292"/>
      <c r="U242" s="291">
        <v>45425</v>
      </c>
      <c r="V242" s="290">
        <v>-0.37600000000000028</v>
      </c>
      <c r="W242" s="290">
        <v>-0.44100000000000028</v>
      </c>
      <c r="X242" s="290">
        <v>0.60699999999999998</v>
      </c>
      <c r="Y242" s="290">
        <v>-0.14380000000000059</v>
      </c>
      <c r="Z242" s="290">
        <v>-0.6030000000000002</v>
      </c>
      <c r="AA242" s="290">
        <v>0.30499999999999972</v>
      </c>
      <c r="AB242" s="290">
        <v>-3.6000000000000032E-2</v>
      </c>
      <c r="AC242" s="290">
        <v>-0.44100000000000028</v>
      </c>
      <c r="BO242" s="292"/>
      <c r="BX242" s="292"/>
      <c r="CU242" s="292"/>
      <c r="CW242" s="292"/>
      <c r="CX242" s="292"/>
      <c r="DA242" s="292"/>
      <c r="DI242" s="292"/>
      <c r="DK242" s="292"/>
      <c r="DM242" s="292"/>
      <c r="DQ242" s="292"/>
      <c r="DV242" s="292"/>
      <c r="DX242" s="292"/>
      <c r="EH242" s="292"/>
      <c r="EN242" s="292"/>
      <c r="EP242" s="292"/>
      <c r="EQ242" s="292"/>
      <c r="ER242" s="292"/>
      <c r="ES242" s="292"/>
      <c r="ET242" s="292"/>
      <c r="EU242" s="292"/>
      <c r="EV242" s="292"/>
      <c r="EW242" s="292"/>
      <c r="EX242" s="292"/>
      <c r="EY242" s="292"/>
      <c r="EZ242" s="292"/>
      <c r="FC242" s="292"/>
      <c r="FF242" s="292"/>
      <c r="FJ242" s="292"/>
      <c r="FL242" s="292"/>
      <c r="FM242" s="292"/>
      <c r="FN242" s="292"/>
      <c r="FQ242" s="292"/>
    </row>
    <row r="243" spans="1:173">
      <c r="A243" s="291">
        <v>45422</v>
      </c>
      <c r="B243" s="290">
        <v>4.5090000000000003</v>
      </c>
      <c r="C243" s="290">
        <v>2.4529999999999998</v>
      </c>
      <c r="D243" s="290">
        <v>0.66100000000000003</v>
      </c>
      <c r="E243" s="290">
        <v>4.0119999999999996</v>
      </c>
      <c r="F243" s="290">
        <v>3.6779999999999999</v>
      </c>
      <c r="G243" s="290">
        <v>4.1890000000000001</v>
      </c>
      <c r="H243" s="290">
        <v>2.8540000000000001</v>
      </c>
      <c r="I243" s="290">
        <v>2.4529999999999998</v>
      </c>
      <c r="J243" s="292"/>
      <c r="K243" s="291">
        <v>45422</v>
      </c>
      <c r="L243" s="290">
        <v>5.1829999999999998</v>
      </c>
      <c r="M243" s="290">
        <v>3.3820000000000001</v>
      </c>
      <c r="N243" s="290">
        <v>0.13300000000000001</v>
      </c>
      <c r="O243" s="290">
        <v>4.6369999999999996</v>
      </c>
      <c r="P243" s="290">
        <v>4.7300000000000004</v>
      </c>
      <c r="Q243" s="290">
        <v>4.2519999999999998</v>
      </c>
      <c r="R243" s="290">
        <v>3.5089999999999999</v>
      </c>
      <c r="S243" s="290">
        <v>3.3820000000000001</v>
      </c>
      <c r="T243" s="292"/>
      <c r="U243" s="291">
        <v>45422</v>
      </c>
      <c r="V243" s="290">
        <v>-0.37000000000000011</v>
      </c>
      <c r="W243" s="290">
        <v>-0.44700000000000012</v>
      </c>
      <c r="X243" s="290">
        <v>0.59699999999999998</v>
      </c>
      <c r="Y243" s="290">
        <v>-0.13189999999999991</v>
      </c>
      <c r="Z243" s="290">
        <v>-0.59200000000000008</v>
      </c>
      <c r="AA243" s="290">
        <v>0.29999999999999982</v>
      </c>
      <c r="AB243" s="290">
        <v>-4.2000000000000259E-2</v>
      </c>
      <c r="AC243" s="290">
        <v>-0.44700000000000012</v>
      </c>
      <c r="BO243" s="292"/>
      <c r="BX243" s="292"/>
      <c r="CU243" s="292"/>
      <c r="CW243" s="292"/>
      <c r="CX243" s="292"/>
      <c r="DA243" s="292"/>
      <c r="DI243" s="292"/>
      <c r="DK243" s="292"/>
      <c r="DM243" s="292"/>
      <c r="DQ243" s="292"/>
      <c r="DV243" s="292"/>
      <c r="DX243" s="292"/>
      <c r="EH243" s="292"/>
      <c r="EN243" s="292"/>
      <c r="EP243" s="292"/>
      <c r="EQ243" s="292"/>
      <c r="ER243" s="292"/>
      <c r="ES243" s="292"/>
      <c r="ET243" s="292"/>
      <c r="EU243" s="292"/>
      <c r="EV243" s="292"/>
      <c r="EW243" s="292"/>
      <c r="EX243" s="292"/>
      <c r="EY243" s="292"/>
      <c r="EZ243" s="292"/>
      <c r="FC243" s="292"/>
      <c r="FF243" s="292"/>
      <c r="FJ243" s="292"/>
      <c r="FL243" s="292"/>
      <c r="FM243" s="292"/>
      <c r="FN243" s="292"/>
      <c r="FQ243" s="292"/>
    </row>
    <row r="244" spans="1:173">
      <c r="A244" s="291">
        <v>45421</v>
      </c>
      <c r="B244" s="290">
        <v>4.4509999999999996</v>
      </c>
      <c r="C244" s="290">
        <v>2.427</v>
      </c>
      <c r="D244" s="290">
        <v>0.65900000000000003</v>
      </c>
      <c r="E244" s="290">
        <v>3.9889999999999999</v>
      </c>
      <c r="F244" s="290">
        <v>3.5979999999999999</v>
      </c>
      <c r="G244" s="290">
        <v>4.2160000000000002</v>
      </c>
      <c r="H244" s="290">
        <v>2.8252000000000002</v>
      </c>
      <c r="I244" s="290">
        <v>2.427</v>
      </c>
      <c r="J244" s="292"/>
      <c r="K244" s="291">
        <v>45421</v>
      </c>
      <c r="L244" s="290">
        <v>5.141</v>
      </c>
      <c r="M244" s="290">
        <v>3.375</v>
      </c>
      <c r="N244" s="290">
        <v>0.13100000000000001</v>
      </c>
      <c r="O244" s="290">
        <v>4.6120000000000001</v>
      </c>
      <c r="P244" s="290">
        <v>4.66</v>
      </c>
      <c r="Q244" s="290">
        <v>4.2709999999999999</v>
      </c>
      <c r="R244" s="290">
        <v>3.4940000000000002</v>
      </c>
      <c r="S244" s="290">
        <v>3.375</v>
      </c>
      <c r="T244" s="292"/>
      <c r="U244" s="291">
        <v>45421</v>
      </c>
      <c r="V244" s="290">
        <v>-0.3620000000000001</v>
      </c>
      <c r="W244" s="290">
        <v>-0.43799999999999972</v>
      </c>
      <c r="X244" s="290">
        <v>0.6080000000000001</v>
      </c>
      <c r="Y244" s="290">
        <v>-0.1158000000000001</v>
      </c>
      <c r="Z244" s="290">
        <v>-0.57899999999999974</v>
      </c>
      <c r="AA244" s="290">
        <v>0.30300000000000082</v>
      </c>
      <c r="AB244" s="290">
        <v>-3.2999999999999918E-2</v>
      </c>
      <c r="AC244" s="290">
        <v>-0.43799999999999972</v>
      </c>
      <c r="BO244" s="292"/>
      <c r="BX244" s="292"/>
      <c r="CU244" s="292"/>
      <c r="CW244" s="292"/>
      <c r="CX244" s="292"/>
      <c r="DA244" s="292"/>
      <c r="DI244" s="292"/>
      <c r="DK244" s="292"/>
      <c r="DM244" s="292"/>
      <c r="DQ244" s="292"/>
      <c r="DV244" s="292"/>
      <c r="DX244" s="292"/>
      <c r="EH244" s="292"/>
      <c r="EN244" s="292"/>
      <c r="EP244" s="292"/>
      <c r="EQ244" s="292"/>
      <c r="ER244" s="292"/>
      <c r="ES244" s="292"/>
      <c r="ET244" s="292"/>
      <c r="EU244" s="292"/>
      <c r="EV244" s="292"/>
      <c r="EW244" s="292"/>
      <c r="EX244" s="292"/>
      <c r="EY244" s="292"/>
      <c r="EZ244" s="292"/>
      <c r="FC244" s="292"/>
      <c r="FF244" s="292"/>
      <c r="FJ244" s="292"/>
      <c r="FL244" s="292"/>
      <c r="FM244" s="292"/>
      <c r="FN244" s="292"/>
      <c r="FQ244" s="292"/>
    </row>
    <row r="245" spans="1:173">
      <c r="A245" s="291">
        <v>45420</v>
      </c>
      <c r="B245" s="290">
        <v>4.492</v>
      </c>
      <c r="C245" s="290">
        <v>2.395</v>
      </c>
      <c r="D245" s="290">
        <v>0.628</v>
      </c>
      <c r="E245" s="290">
        <v>3.99</v>
      </c>
      <c r="F245" s="290">
        <v>3.5960000000000001</v>
      </c>
      <c r="G245" s="290">
        <v>4.1580000000000004</v>
      </c>
      <c r="H245" s="290">
        <v>2.798</v>
      </c>
      <c r="I245" s="290">
        <v>2.395</v>
      </c>
      <c r="J245" s="292"/>
      <c r="K245" s="291">
        <v>45420</v>
      </c>
      <c r="L245" s="290">
        <v>5.1520000000000001</v>
      </c>
      <c r="M245" s="290">
        <v>3.3879999999999999</v>
      </c>
      <c r="N245" s="290">
        <v>0.106</v>
      </c>
      <c r="O245" s="290">
        <v>4.6360000000000001</v>
      </c>
      <c r="P245" s="290">
        <v>4.67</v>
      </c>
      <c r="Q245" s="290">
        <v>4.2480000000000002</v>
      </c>
      <c r="R245" s="290">
        <v>3.4860000000000002</v>
      </c>
      <c r="S245" s="290">
        <v>3.3879999999999999</v>
      </c>
      <c r="T245" s="292"/>
      <c r="U245" s="291">
        <v>45420</v>
      </c>
      <c r="V245" s="290">
        <v>-0.34300000000000003</v>
      </c>
      <c r="W245" s="290">
        <v>-0.46499999999999991</v>
      </c>
      <c r="X245" s="290">
        <v>0.59899999999999998</v>
      </c>
      <c r="Y245" s="290">
        <v>-0.16060000000000049</v>
      </c>
      <c r="Z245" s="290">
        <v>-0.56199999999999983</v>
      </c>
      <c r="AA245" s="290">
        <v>0.29299999999999971</v>
      </c>
      <c r="AB245" s="290">
        <v>-6.4999999999999947E-2</v>
      </c>
      <c r="AC245" s="290">
        <v>-0.46499999999999991</v>
      </c>
      <c r="BO245" s="292"/>
      <c r="BX245" s="292"/>
      <c r="CU245" s="292"/>
      <c r="CW245" s="292"/>
      <c r="CX245" s="292"/>
      <c r="DA245" s="292"/>
      <c r="DI245" s="292"/>
      <c r="DK245" s="292"/>
      <c r="DM245" s="292"/>
      <c r="DQ245" s="292"/>
      <c r="DV245" s="292"/>
      <c r="DX245" s="292"/>
      <c r="EH245" s="292"/>
      <c r="EN245" s="292"/>
      <c r="EP245" s="292"/>
      <c r="EQ245" s="292"/>
      <c r="ER245" s="292"/>
      <c r="ES245" s="292"/>
      <c r="ET245" s="292"/>
      <c r="EU245" s="292"/>
      <c r="EV245" s="292"/>
      <c r="EW245" s="292"/>
      <c r="EX245" s="292"/>
      <c r="EY245" s="292"/>
      <c r="EZ245" s="292"/>
      <c r="FC245" s="292"/>
      <c r="FF245" s="292"/>
      <c r="FJ245" s="292"/>
      <c r="FL245" s="292"/>
      <c r="FM245" s="292"/>
      <c r="FN245" s="292"/>
      <c r="FQ245" s="292"/>
    </row>
    <row r="246" spans="1:173">
      <c r="A246" s="291">
        <v>45419</v>
      </c>
      <c r="B246" s="290">
        <v>4.4619999999999997</v>
      </c>
      <c r="C246" s="290">
        <v>2.3559999999999999</v>
      </c>
      <c r="D246" s="290">
        <v>0.61899999999999999</v>
      </c>
      <c r="E246" s="290">
        <v>3.9809999999999999</v>
      </c>
      <c r="F246" s="290">
        <v>3.5590000000000002</v>
      </c>
      <c r="G246" s="290">
        <v>4.1669999999999998</v>
      </c>
      <c r="H246" s="290">
        <v>2.7536</v>
      </c>
      <c r="I246" s="290">
        <v>2.3559999999999999</v>
      </c>
      <c r="J246" s="292"/>
      <c r="K246" s="291">
        <v>45419</v>
      </c>
      <c r="L246" s="290">
        <v>5.1470000000000002</v>
      </c>
      <c r="M246" s="290">
        <v>3.38</v>
      </c>
      <c r="N246" s="290">
        <v>0.1</v>
      </c>
      <c r="O246" s="290">
        <v>4.6239999999999997</v>
      </c>
      <c r="P246" s="290">
        <v>4.66</v>
      </c>
      <c r="Q246" s="290">
        <v>4.2389999999999999</v>
      </c>
      <c r="R246" s="290">
        <v>3.4809999999999999</v>
      </c>
      <c r="S246" s="290">
        <v>3.38</v>
      </c>
      <c r="T246" s="292"/>
      <c r="U246" s="291">
        <v>45419</v>
      </c>
      <c r="V246" s="290">
        <v>-0.37300000000000022</v>
      </c>
      <c r="W246" s="290">
        <v>-0.47699999999999992</v>
      </c>
      <c r="X246" s="290">
        <v>0.59399999999999997</v>
      </c>
      <c r="Y246" s="290">
        <v>-0.17499999999999979</v>
      </c>
      <c r="Z246" s="290">
        <v>-0.5730000000000004</v>
      </c>
      <c r="AA246" s="290">
        <v>0.32399999999999979</v>
      </c>
      <c r="AB246" s="290">
        <v>-7.5000000000000178E-2</v>
      </c>
      <c r="AC246" s="290">
        <v>-0.47699999999999992</v>
      </c>
      <c r="BO246" s="292"/>
      <c r="BX246" s="292"/>
      <c r="CU246" s="292"/>
      <c r="CW246" s="292"/>
      <c r="CX246" s="292"/>
      <c r="DA246" s="292"/>
      <c r="DI246" s="292"/>
      <c r="DK246" s="292"/>
      <c r="DM246" s="292"/>
      <c r="DQ246" s="292"/>
      <c r="DV246" s="292"/>
      <c r="DX246" s="292"/>
      <c r="EH246" s="292"/>
      <c r="EN246" s="292"/>
      <c r="EP246" s="292"/>
      <c r="EQ246" s="292"/>
      <c r="ER246" s="292"/>
      <c r="ES246" s="292"/>
      <c r="ET246" s="292"/>
      <c r="EU246" s="292"/>
      <c r="EV246" s="292"/>
      <c r="EW246" s="292"/>
      <c r="EX246" s="292"/>
      <c r="EY246" s="292"/>
      <c r="EZ246" s="292"/>
      <c r="FC246" s="292"/>
      <c r="FF246" s="292"/>
      <c r="FJ246" s="292"/>
      <c r="FL246" s="292"/>
      <c r="FM246" s="292"/>
      <c r="FN246" s="292"/>
      <c r="FQ246" s="292"/>
    </row>
    <row r="247" spans="1:173">
      <c r="A247" s="291">
        <v>45418</v>
      </c>
      <c r="B247" s="290">
        <v>4.4829999999999997</v>
      </c>
      <c r="C247" s="290">
        <v>2.4039999999999999</v>
      </c>
      <c r="D247" s="290">
        <v>0.65500000000000003</v>
      </c>
      <c r="E247" s="290">
        <v>4.0789999999999997</v>
      </c>
      <c r="F247" s="290">
        <v>3.5739999999999998</v>
      </c>
      <c r="G247" s="290">
        <v>4.2080000000000002</v>
      </c>
      <c r="H247" s="290">
        <v>2.7999000000000001</v>
      </c>
      <c r="I247" s="290">
        <v>2.4039999999999999</v>
      </c>
      <c r="J247" s="292"/>
      <c r="K247" s="291">
        <v>45418</v>
      </c>
      <c r="L247" s="290">
        <v>5.1340000000000003</v>
      </c>
      <c r="M247" s="290">
        <v>3.3879999999999999</v>
      </c>
      <c r="N247" s="290">
        <v>0.1</v>
      </c>
      <c r="O247" s="290">
        <v>4.6509999999999998</v>
      </c>
      <c r="P247" s="290">
        <v>4.68</v>
      </c>
      <c r="Q247" s="290">
        <v>4.3220000000000001</v>
      </c>
      <c r="R247" s="290">
        <v>3.4790000000000001</v>
      </c>
      <c r="S247" s="290">
        <v>3.3879999999999999</v>
      </c>
      <c r="T247" s="292"/>
      <c r="U247" s="291">
        <v>45418</v>
      </c>
      <c r="V247" s="290">
        <v>-0.34499999999999981</v>
      </c>
      <c r="W247" s="290">
        <v>-0.44199999999999973</v>
      </c>
      <c r="X247" s="290">
        <v>0.6100000000000001</v>
      </c>
      <c r="Y247" s="290">
        <v>-0.12739999999999971</v>
      </c>
      <c r="Z247" s="290">
        <v>-0.53799999999999981</v>
      </c>
      <c r="AA247" s="290">
        <v>0.29299999999999932</v>
      </c>
      <c r="AB247" s="290">
        <v>-3.6000000000000032E-2</v>
      </c>
      <c r="AC247" s="290">
        <v>-0.44199999999999973</v>
      </c>
      <c r="BO247" s="292"/>
      <c r="BX247" s="292"/>
      <c r="CU247" s="292"/>
      <c r="CW247" s="292"/>
      <c r="CX247" s="292"/>
      <c r="DA247" s="292"/>
      <c r="DI247" s="292"/>
      <c r="DK247" s="292"/>
      <c r="DM247" s="292"/>
      <c r="DQ247" s="292"/>
      <c r="DV247" s="292"/>
      <c r="DX247" s="292"/>
      <c r="EH247" s="292"/>
      <c r="EN247" s="292"/>
      <c r="EP247" s="292"/>
      <c r="EQ247" s="292"/>
      <c r="ER247" s="292"/>
      <c r="ES247" s="292"/>
      <c r="ET247" s="292"/>
      <c r="EU247" s="292"/>
      <c r="EV247" s="292"/>
      <c r="EW247" s="292"/>
      <c r="EX247" s="292"/>
      <c r="EY247" s="292"/>
      <c r="EZ247" s="292"/>
      <c r="FC247" s="292"/>
      <c r="FF247" s="292"/>
      <c r="FJ247" s="292"/>
      <c r="FL247" s="292"/>
      <c r="FM247" s="292"/>
      <c r="FN247" s="292"/>
      <c r="FQ247" s="292"/>
    </row>
    <row r="248" spans="1:173">
      <c r="A248" s="291">
        <v>45415</v>
      </c>
      <c r="B248" s="290">
        <v>4.4880000000000004</v>
      </c>
      <c r="C248" s="290">
        <v>2.4369999999999998</v>
      </c>
      <c r="D248" s="290">
        <v>0.65500000000000003</v>
      </c>
      <c r="E248" s="290">
        <v>4.0789999999999997</v>
      </c>
      <c r="F248" s="290">
        <v>3.5990000000000002</v>
      </c>
      <c r="G248" s="290">
        <v>4.2329999999999997</v>
      </c>
      <c r="H248" s="290">
        <v>2.8233999999999999</v>
      </c>
      <c r="I248" s="290">
        <v>2.4369999999999998</v>
      </c>
      <c r="J248" s="292"/>
      <c r="K248" s="291">
        <v>45415</v>
      </c>
      <c r="L248" s="290">
        <v>5.1369999999999996</v>
      </c>
      <c r="M248" s="290">
        <v>3.3959999999999999</v>
      </c>
      <c r="N248" s="290">
        <v>0.1</v>
      </c>
      <c r="O248" s="290">
        <v>4.6509999999999998</v>
      </c>
      <c r="P248" s="290">
        <v>4.6900000000000004</v>
      </c>
      <c r="Q248" s="290">
        <v>4.3209999999999997</v>
      </c>
      <c r="R248" s="290">
        <v>3.4910000000000001</v>
      </c>
      <c r="S248" s="290">
        <v>3.3959999999999999</v>
      </c>
      <c r="T248" s="292"/>
      <c r="U248" s="291">
        <v>45415</v>
      </c>
      <c r="V248" s="290">
        <v>-0.30799999999999977</v>
      </c>
      <c r="W248" s="290">
        <v>-0.42599999999999971</v>
      </c>
      <c r="X248" s="290">
        <v>0.6100000000000001</v>
      </c>
      <c r="Y248" s="290">
        <v>-0.1273</v>
      </c>
      <c r="Z248" s="290">
        <v>-0.51900000000000013</v>
      </c>
      <c r="AA248" s="290">
        <v>0.32000000000000028</v>
      </c>
      <c r="AB248" s="290">
        <v>-2.4000000000000021E-2</v>
      </c>
      <c r="AC248" s="290">
        <v>-0.42599999999999971</v>
      </c>
      <c r="BO248" s="292"/>
      <c r="BX248" s="292"/>
      <c r="CU248" s="292"/>
      <c r="CW248" s="292"/>
      <c r="CX248" s="292"/>
      <c r="DA248" s="292"/>
      <c r="DI248" s="292"/>
      <c r="DK248" s="292"/>
      <c r="DM248" s="292"/>
      <c r="DQ248" s="292"/>
      <c r="DV248" s="292"/>
      <c r="DX248" s="292"/>
      <c r="EH248" s="292"/>
      <c r="EN248" s="292"/>
      <c r="EP248" s="292"/>
      <c r="EQ248" s="292"/>
      <c r="ER248" s="292"/>
      <c r="ES248" s="292"/>
      <c r="ET248" s="292"/>
      <c r="EU248" s="292"/>
      <c r="EV248" s="292"/>
      <c r="EW248" s="292"/>
      <c r="EX248" s="292"/>
      <c r="EY248" s="292"/>
      <c r="EZ248" s="292"/>
      <c r="FC248" s="292"/>
      <c r="FF248" s="292"/>
      <c r="FJ248" s="292"/>
      <c r="FL248" s="292"/>
      <c r="FM248" s="292"/>
      <c r="FN248" s="292"/>
      <c r="FQ248" s="292"/>
    </row>
    <row r="249" spans="1:173">
      <c r="A249" s="291">
        <v>45414</v>
      </c>
      <c r="B249" s="290">
        <v>4.5670000000000002</v>
      </c>
      <c r="C249" s="290">
        <v>2.488</v>
      </c>
      <c r="D249" s="290">
        <v>0.65500000000000003</v>
      </c>
      <c r="E249" s="290">
        <v>4.1470000000000002</v>
      </c>
      <c r="F249" s="290">
        <v>3.6829999999999998</v>
      </c>
      <c r="G249" s="290">
        <v>4.2640000000000002</v>
      </c>
      <c r="H249" s="290">
        <v>2.8744000000000001</v>
      </c>
      <c r="I249" s="290">
        <v>2.488</v>
      </c>
      <c r="J249" s="292"/>
      <c r="K249" s="291">
        <v>45414</v>
      </c>
      <c r="L249" s="290">
        <v>5.1740000000000004</v>
      </c>
      <c r="M249" s="290">
        <v>3.4260000000000002</v>
      </c>
      <c r="N249" s="290">
        <v>0.1</v>
      </c>
      <c r="O249" s="290">
        <v>4.7039999999999997</v>
      </c>
      <c r="P249" s="290">
        <v>4.7350000000000003</v>
      </c>
      <c r="Q249" s="290">
        <v>4.34</v>
      </c>
      <c r="R249" s="290">
        <v>3.5259999999999998</v>
      </c>
      <c r="S249" s="290">
        <v>3.4260000000000002</v>
      </c>
      <c r="T249" s="292"/>
      <c r="U249" s="291">
        <v>45414</v>
      </c>
      <c r="V249" s="290">
        <v>-0.29300000000000009</v>
      </c>
      <c r="W249" s="290">
        <v>-0.44499999999999978</v>
      </c>
      <c r="X249" s="290">
        <v>0.6100000000000001</v>
      </c>
      <c r="Y249" s="290">
        <v>-0.13209999999999941</v>
      </c>
      <c r="Z249" s="290">
        <v>-0.51299999999999946</v>
      </c>
      <c r="AA249" s="290">
        <v>0.3230000000000004</v>
      </c>
      <c r="AB249" s="290">
        <v>-3.4000000000000252E-2</v>
      </c>
      <c r="AC249" s="290">
        <v>-0.44499999999999978</v>
      </c>
      <c r="BO249" s="292"/>
      <c r="BX249" s="292"/>
      <c r="CU249" s="292"/>
      <c r="CW249" s="292"/>
      <c r="CX249" s="292"/>
      <c r="DA249" s="292"/>
      <c r="DI249" s="292"/>
      <c r="DK249" s="292"/>
      <c r="DM249" s="292"/>
      <c r="DQ249" s="292"/>
      <c r="DV249" s="292"/>
      <c r="DX249" s="292"/>
      <c r="EH249" s="292"/>
      <c r="EN249" s="292"/>
      <c r="EP249" s="292"/>
      <c r="EQ249" s="292"/>
      <c r="ER249" s="292"/>
      <c r="ES249" s="292"/>
      <c r="ET249" s="292"/>
      <c r="EU249" s="292"/>
      <c r="EV249" s="292"/>
      <c r="EW249" s="292"/>
      <c r="EX249" s="292"/>
      <c r="EY249" s="292"/>
      <c r="EZ249" s="292"/>
      <c r="FC249" s="292"/>
      <c r="FF249" s="292"/>
      <c r="FJ249" s="292"/>
      <c r="FL249" s="292"/>
      <c r="FM249" s="292"/>
      <c r="FN249" s="292"/>
      <c r="FQ249" s="292"/>
    </row>
    <row r="250" spans="1:173">
      <c r="A250" s="291">
        <v>45413</v>
      </c>
      <c r="B250" s="290">
        <v>4.6040000000000001</v>
      </c>
      <c r="C250" s="290">
        <v>2.516</v>
      </c>
      <c r="D250" s="290">
        <v>0.64900000000000002</v>
      </c>
      <c r="E250" s="290">
        <v>4.2329999999999997</v>
      </c>
      <c r="F250" s="290">
        <v>3.7189999999999999</v>
      </c>
      <c r="G250" s="290">
        <v>4.3150000000000004</v>
      </c>
      <c r="H250" s="290">
        <v>2.9142000000000001</v>
      </c>
      <c r="I250" s="290">
        <v>2.516</v>
      </c>
      <c r="J250" s="292"/>
      <c r="K250" s="291">
        <v>45413</v>
      </c>
      <c r="L250" s="290">
        <v>5.2080000000000002</v>
      </c>
      <c r="M250" s="290">
        <v>3.4460000000000002</v>
      </c>
      <c r="N250" s="290">
        <v>0.11</v>
      </c>
      <c r="O250" s="290">
        <v>4.7699999999999996</v>
      </c>
      <c r="P250" s="290">
        <v>4.76</v>
      </c>
      <c r="Q250" s="290">
        <v>4.3419999999999996</v>
      </c>
      <c r="R250" s="290">
        <v>3.5390000000000001</v>
      </c>
      <c r="S250" s="290">
        <v>3.4460000000000002</v>
      </c>
      <c r="T250" s="292"/>
      <c r="U250" s="291">
        <v>45413</v>
      </c>
      <c r="V250" s="290">
        <v>-0.33200000000000068</v>
      </c>
      <c r="W250" s="293">
        <f>W249+(W251-W249)/(ROW(W251)-ROW(W249))</f>
        <v>-0.44599999999999973</v>
      </c>
      <c r="X250" s="290">
        <v>0.60799999999999998</v>
      </c>
      <c r="Y250" s="290">
        <v>-0.13250000000000031</v>
      </c>
      <c r="Z250" s="290">
        <v>-0.53100000000000014</v>
      </c>
      <c r="AA250" s="290">
        <v>0.33300000000000018</v>
      </c>
      <c r="AB250" s="293">
        <f>AB249+(AB251-AB249)/(ROW(AB251)-ROW(AB249))</f>
        <v>-4.1000000000000147E-2</v>
      </c>
      <c r="AC250" s="293">
        <f>AC249+(AC251-AC249)/(ROW(AC251)-ROW(AC249))</f>
        <v>-0.44599999999999973</v>
      </c>
      <c r="BO250" s="292"/>
      <c r="BX250" s="292"/>
      <c r="CU250" s="292"/>
      <c r="CW250" s="292"/>
      <c r="CX250" s="292"/>
      <c r="DA250" s="292"/>
      <c r="DI250" s="292"/>
      <c r="DK250" s="292"/>
      <c r="DM250" s="292"/>
      <c r="DQ250" s="292"/>
      <c r="DV250" s="292"/>
      <c r="DX250" s="292"/>
      <c r="EH250" s="292"/>
      <c r="EN250" s="292"/>
      <c r="EP250" s="292"/>
      <c r="EQ250" s="292"/>
      <c r="ER250" s="292"/>
      <c r="ES250" s="292"/>
      <c r="ET250" s="292"/>
      <c r="EU250" s="292"/>
      <c r="EV250" s="292"/>
      <c r="EW250" s="292"/>
      <c r="EX250" s="292"/>
      <c r="EY250" s="292"/>
      <c r="EZ250" s="292"/>
      <c r="FC250" s="292"/>
      <c r="FF250" s="292"/>
      <c r="FJ250" s="292"/>
      <c r="FL250" s="292"/>
      <c r="FM250" s="292"/>
      <c r="FN250" s="292"/>
      <c r="FQ250" s="292"/>
    </row>
    <row r="251" spans="1:173">
      <c r="A251" s="291">
        <v>45412</v>
      </c>
      <c r="B251" s="290">
        <v>4.71</v>
      </c>
      <c r="C251" s="290">
        <v>2.516</v>
      </c>
      <c r="D251" s="290">
        <v>0.63100000000000001</v>
      </c>
      <c r="E251" s="290">
        <v>4.2190000000000003</v>
      </c>
      <c r="F251" s="290">
        <v>3.7810000000000001</v>
      </c>
      <c r="G251" s="290">
        <v>4.2370000000000001</v>
      </c>
      <c r="H251" s="290">
        <v>2.9142000000000001</v>
      </c>
      <c r="I251" s="290">
        <v>2.516</v>
      </c>
      <c r="J251" s="292"/>
      <c r="K251" s="291">
        <v>45412</v>
      </c>
      <c r="L251" s="290">
        <v>5.2489999999999997</v>
      </c>
      <c r="M251" s="290">
        <v>3.4460000000000002</v>
      </c>
      <c r="N251" s="290">
        <v>9.2999999999999999E-2</v>
      </c>
      <c r="O251" s="290">
        <v>4.7779999999999996</v>
      </c>
      <c r="P251" s="290">
        <v>4.78</v>
      </c>
      <c r="Q251" s="290">
        <v>4.29</v>
      </c>
      <c r="R251" s="290">
        <v>3.5390000000000001</v>
      </c>
      <c r="S251" s="290">
        <v>3.4460000000000002</v>
      </c>
      <c r="T251" s="292"/>
      <c r="U251" s="291">
        <v>45412</v>
      </c>
      <c r="V251" s="290">
        <v>-0.35499999999999948</v>
      </c>
      <c r="W251" s="290">
        <v>-0.44699999999999962</v>
      </c>
      <c r="X251" s="290">
        <v>0.59599999999999997</v>
      </c>
      <c r="Y251" s="290">
        <v>-0.14839999999999959</v>
      </c>
      <c r="Z251" s="290">
        <v>-0.52800000000000002</v>
      </c>
      <c r="AA251" s="290">
        <v>0.32800000000000029</v>
      </c>
      <c r="AB251" s="290">
        <v>-4.8000000000000043E-2</v>
      </c>
      <c r="AC251" s="290">
        <v>-0.44699999999999962</v>
      </c>
      <c r="BO251" s="292"/>
      <c r="BX251" s="292"/>
      <c r="CU251" s="292"/>
      <c r="CW251" s="292"/>
      <c r="CX251" s="292"/>
      <c r="DA251" s="292"/>
      <c r="DI251" s="292"/>
      <c r="DK251" s="292"/>
      <c r="DM251" s="292"/>
      <c r="DQ251" s="292"/>
      <c r="DV251" s="292"/>
      <c r="DX251" s="292"/>
      <c r="EH251" s="292"/>
      <c r="EN251" s="292"/>
      <c r="EP251" s="292"/>
      <c r="EQ251" s="292"/>
      <c r="ER251" s="292"/>
      <c r="ES251" s="292"/>
      <c r="ET251" s="292"/>
      <c r="EU251" s="292"/>
      <c r="EV251" s="292"/>
      <c r="EW251" s="292"/>
      <c r="EX251" s="292"/>
      <c r="EY251" s="292"/>
      <c r="EZ251" s="292"/>
      <c r="FC251" s="292"/>
      <c r="FF251" s="292"/>
      <c r="FJ251" s="292"/>
      <c r="FL251" s="292"/>
      <c r="FM251" s="292"/>
      <c r="FN251" s="292"/>
      <c r="FQ251" s="292"/>
    </row>
    <row r="252" spans="1:173">
      <c r="A252" s="291">
        <v>45411</v>
      </c>
      <c r="B252" s="290">
        <v>4.6289999999999996</v>
      </c>
      <c r="C252" s="290">
        <v>2.4529999999999998</v>
      </c>
      <c r="D252" s="290">
        <v>0.67900000000000005</v>
      </c>
      <c r="E252" s="290">
        <v>4.1559999999999997</v>
      </c>
      <c r="F252" s="290">
        <v>3.7189999999999999</v>
      </c>
      <c r="G252" s="290">
        <v>4.3120000000000003</v>
      </c>
      <c r="H252" s="290">
        <v>2.8544</v>
      </c>
      <c r="I252" s="290">
        <v>2.4529999999999998</v>
      </c>
      <c r="J252" s="292"/>
      <c r="K252" s="291">
        <v>45411</v>
      </c>
      <c r="L252" s="290">
        <v>5.2</v>
      </c>
      <c r="M252" s="290">
        <v>3.3980000000000001</v>
      </c>
      <c r="N252" s="290">
        <v>0.10299999999999999</v>
      </c>
      <c r="O252" s="290">
        <v>4.7220000000000004</v>
      </c>
      <c r="P252" s="290">
        <v>4.7699999999999996</v>
      </c>
      <c r="Q252" s="290">
        <v>4.3120000000000003</v>
      </c>
      <c r="R252" s="290">
        <v>3.4980000000000002</v>
      </c>
      <c r="S252" s="290">
        <v>3.3980000000000001</v>
      </c>
      <c r="T252" s="292"/>
      <c r="U252" s="291">
        <v>45411</v>
      </c>
      <c r="V252" s="290">
        <v>-0.36299999999999949</v>
      </c>
      <c r="W252" s="290">
        <v>-0.42200000000000021</v>
      </c>
      <c r="X252" s="290">
        <v>0.59800000000000009</v>
      </c>
      <c r="Y252" s="290">
        <v>-0.15010000000000009</v>
      </c>
      <c r="Z252" s="290">
        <v>-0.54499999999999948</v>
      </c>
      <c r="AA252" s="290">
        <v>0.32599999999999962</v>
      </c>
      <c r="AB252" s="290">
        <v>-2.2999999999999691E-2</v>
      </c>
      <c r="AC252" s="290">
        <v>-0.42200000000000021</v>
      </c>
      <c r="BO252" s="292"/>
      <c r="BX252" s="292"/>
      <c r="CU252" s="292"/>
      <c r="CW252" s="292"/>
      <c r="CX252" s="292"/>
      <c r="DA252" s="292"/>
      <c r="DI252" s="292"/>
      <c r="DK252" s="292"/>
      <c r="DM252" s="292"/>
      <c r="DQ252" s="292"/>
      <c r="DV252" s="292"/>
      <c r="DX252" s="292"/>
      <c r="EH252" s="292"/>
      <c r="EN252" s="292"/>
      <c r="EP252" s="292"/>
      <c r="EQ252" s="292"/>
      <c r="ER252" s="292"/>
      <c r="ES252" s="292"/>
      <c r="ET252" s="292"/>
      <c r="EU252" s="292"/>
      <c r="EV252" s="292"/>
      <c r="EW252" s="292"/>
      <c r="EX252" s="292"/>
      <c r="EY252" s="292"/>
      <c r="EZ252" s="292"/>
      <c r="FC252" s="292"/>
      <c r="FF252" s="292"/>
      <c r="FJ252" s="292"/>
      <c r="FL252" s="292"/>
      <c r="FM252" s="292"/>
      <c r="FN252" s="292"/>
      <c r="FQ252" s="292"/>
    </row>
    <row r="253" spans="1:173">
      <c r="A253" s="291">
        <v>45408</v>
      </c>
      <c r="B253" s="290">
        <v>4.6900000000000004</v>
      </c>
      <c r="C253" s="290">
        <v>2.4990000000000001</v>
      </c>
      <c r="D253" s="290">
        <v>0.67900000000000005</v>
      </c>
      <c r="E253" s="290">
        <v>4.1870000000000003</v>
      </c>
      <c r="F253" s="290">
        <v>3.77</v>
      </c>
      <c r="G253" s="290">
        <v>4.3630000000000004</v>
      </c>
      <c r="H253" s="290">
        <v>2.9034</v>
      </c>
      <c r="I253" s="290">
        <v>2.4990000000000001</v>
      </c>
      <c r="J253" s="292"/>
      <c r="K253" s="291">
        <v>45408</v>
      </c>
      <c r="L253" s="290">
        <v>5.2069999999999999</v>
      </c>
      <c r="M253" s="290">
        <v>3.4249999999999998</v>
      </c>
      <c r="N253" s="290">
        <v>0.10299999999999999</v>
      </c>
      <c r="O253" s="290">
        <v>4.7430000000000003</v>
      </c>
      <c r="P253" s="290">
        <v>4.7699999999999996</v>
      </c>
      <c r="Q253" s="290">
        <v>4.3390000000000004</v>
      </c>
      <c r="R253" s="290">
        <v>3.556</v>
      </c>
      <c r="S253" s="290">
        <v>3.4249999999999998</v>
      </c>
      <c r="T253" s="292"/>
      <c r="U253" s="291">
        <v>45408</v>
      </c>
      <c r="V253" s="290">
        <v>-0.33100000000000041</v>
      </c>
      <c r="W253" s="290">
        <v>-0.40800000000000042</v>
      </c>
      <c r="X253" s="290">
        <v>0.59800000000000009</v>
      </c>
      <c r="Y253" s="290">
        <v>-0.14500000000000049</v>
      </c>
      <c r="Z253" s="290">
        <v>-0.50099999999999989</v>
      </c>
      <c r="AA253" s="290">
        <v>0.33599999999999941</v>
      </c>
      <c r="AB253" s="290">
        <v>4.9999999999998934E-3</v>
      </c>
      <c r="AC253" s="290">
        <v>-0.40800000000000042</v>
      </c>
      <c r="BO253" s="292"/>
      <c r="BX253" s="292"/>
      <c r="CU253" s="292"/>
      <c r="CW253" s="292"/>
      <c r="CX253" s="292"/>
      <c r="DA253" s="292"/>
      <c r="DI253" s="292"/>
      <c r="DK253" s="292"/>
      <c r="DM253" s="292"/>
      <c r="DQ253" s="292"/>
      <c r="DV253" s="292"/>
      <c r="DX253" s="292"/>
      <c r="EH253" s="292"/>
      <c r="EN253" s="292"/>
      <c r="EP253" s="292"/>
      <c r="EQ253" s="292"/>
      <c r="ER253" s="292"/>
      <c r="ES253" s="292"/>
      <c r="ET253" s="292"/>
      <c r="EU253" s="292"/>
      <c r="EV253" s="292"/>
      <c r="EW253" s="292"/>
      <c r="EX253" s="292"/>
      <c r="EY253" s="292"/>
      <c r="EZ253" s="292"/>
      <c r="FC253" s="292"/>
      <c r="FF253" s="292"/>
      <c r="FJ253" s="292"/>
      <c r="FL253" s="292"/>
      <c r="FM253" s="292"/>
      <c r="FN253" s="292"/>
      <c r="FQ253" s="292"/>
    </row>
    <row r="254" spans="1:173">
      <c r="A254" s="291">
        <v>45407</v>
      </c>
      <c r="B254" s="290">
        <v>4.7279999999999998</v>
      </c>
      <c r="C254" s="290">
        <v>2.5449999999999999</v>
      </c>
      <c r="D254" s="290">
        <v>0.66300000000000003</v>
      </c>
      <c r="E254" s="290">
        <v>4.2220000000000004</v>
      </c>
      <c r="F254" s="290">
        <v>3.8220000000000001</v>
      </c>
      <c r="G254" s="290">
        <v>4.218</v>
      </c>
      <c r="H254" s="290">
        <v>2.9586000000000001</v>
      </c>
      <c r="I254" s="290">
        <v>2.5449999999999999</v>
      </c>
      <c r="J254" s="292"/>
      <c r="K254" s="291">
        <v>45407</v>
      </c>
      <c r="L254" s="290">
        <v>5.2080000000000002</v>
      </c>
      <c r="M254" s="290">
        <v>3.427</v>
      </c>
      <c r="N254" s="290">
        <v>0.10199999999999999</v>
      </c>
      <c r="O254" s="290">
        <v>4.7729999999999997</v>
      </c>
      <c r="P254" s="290">
        <v>4.79</v>
      </c>
      <c r="Q254" s="290">
        <v>4.2309999999999999</v>
      </c>
      <c r="R254" s="290">
        <v>3.5640000000000001</v>
      </c>
      <c r="S254" s="290">
        <v>3.427</v>
      </c>
      <c r="T254" s="292"/>
      <c r="U254" s="291">
        <v>45407</v>
      </c>
      <c r="V254" s="290">
        <v>-0.29399999999999959</v>
      </c>
      <c r="W254" s="290">
        <v>-0.379</v>
      </c>
      <c r="X254" s="290">
        <v>0.59299999999999997</v>
      </c>
      <c r="Y254" s="290">
        <v>-0.1097999999999999</v>
      </c>
      <c r="Z254" s="290">
        <v>-0.47900000000000009</v>
      </c>
      <c r="AA254" s="290">
        <v>0.32700000000000001</v>
      </c>
      <c r="AB254" s="290">
        <v>3.8999999999999702E-2</v>
      </c>
      <c r="AC254" s="290">
        <v>-0.379</v>
      </c>
      <c r="BO254" s="292"/>
      <c r="BX254" s="292"/>
      <c r="CU254" s="292"/>
      <c r="CW254" s="292"/>
      <c r="CX254" s="292"/>
      <c r="DA254" s="292"/>
      <c r="DI254" s="292"/>
      <c r="DK254" s="292"/>
      <c r="DM254" s="292"/>
      <c r="DQ254" s="292"/>
      <c r="DV254" s="292"/>
      <c r="DX254" s="292"/>
      <c r="EH254" s="292"/>
      <c r="EN254" s="292"/>
      <c r="EP254" s="292"/>
      <c r="EQ254" s="292"/>
      <c r="ER254" s="292"/>
      <c r="ES254" s="292"/>
      <c r="ET254" s="292"/>
      <c r="EU254" s="292"/>
      <c r="EV254" s="292"/>
      <c r="EW254" s="292"/>
      <c r="EX254" s="292"/>
      <c r="EY254" s="292"/>
      <c r="EZ254" s="292"/>
      <c r="FC254" s="292"/>
      <c r="FF254" s="292"/>
      <c r="FJ254" s="292"/>
      <c r="FL254" s="292"/>
      <c r="FM254" s="292"/>
      <c r="FN254" s="292"/>
      <c r="FQ254" s="292"/>
    </row>
    <row r="255" spans="1:173">
      <c r="A255" s="291">
        <v>45406</v>
      </c>
      <c r="B255" s="290">
        <v>4.6680000000000001</v>
      </c>
      <c r="C255" s="290">
        <v>2.5030000000000001</v>
      </c>
      <c r="D255" s="290">
        <v>0.66</v>
      </c>
      <c r="E255" s="290">
        <v>4.194</v>
      </c>
      <c r="F255" s="290">
        <v>3.7450000000000001</v>
      </c>
      <c r="G255" s="290">
        <v>4.218</v>
      </c>
      <c r="H255" s="290">
        <v>2.9163999999999999</v>
      </c>
      <c r="I255" s="290">
        <v>2.5030000000000001</v>
      </c>
      <c r="J255" s="292"/>
      <c r="K255" s="291">
        <v>45406</v>
      </c>
      <c r="L255" s="290">
        <v>5.17</v>
      </c>
      <c r="M255" s="290">
        <v>3.403</v>
      </c>
      <c r="N255" s="290">
        <v>0.112</v>
      </c>
      <c r="O255" s="290">
        <v>4.7350000000000003</v>
      </c>
      <c r="P255" s="290">
        <v>4.76</v>
      </c>
      <c r="Q255" s="290">
        <v>4.2309999999999999</v>
      </c>
      <c r="R255" s="290">
        <v>3.5430000000000001</v>
      </c>
      <c r="S255" s="290">
        <v>3.403</v>
      </c>
      <c r="T255" s="292"/>
      <c r="U255" s="291">
        <v>45406</v>
      </c>
      <c r="V255" s="290">
        <v>-0.28500000000000009</v>
      </c>
      <c r="W255" s="290">
        <v>-0.375</v>
      </c>
      <c r="X255" s="290">
        <v>0.58499999999999996</v>
      </c>
      <c r="Y255" s="290">
        <v>-0.1044999999999998</v>
      </c>
      <c r="Z255" s="290">
        <v>-0.48499999999999988</v>
      </c>
      <c r="AA255" s="290">
        <v>0.32700000000000001</v>
      </c>
      <c r="AB255" s="290">
        <v>5.2000000000000053E-2</v>
      </c>
      <c r="AC255" s="290">
        <v>-0.375</v>
      </c>
      <c r="BO255" s="292"/>
      <c r="BX255" s="292"/>
      <c r="CU255" s="292"/>
      <c r="CW255" s="292"/>
      <c r="CX255" s="292"/>
      <c r="DA255" s="292"/>
      <c r="DI255" s="292"/>
      <c r="DK255" s="292"/>
      <c r="DM255" s="292"/>
      <c r="DQ255" s="292"/>
      <c r="DV255" s="292"/>
      <c r="DX255" s="292"/>
      <c r="EH255" s="292"/>
      <c r="EN255" s="292"/>
      <c r="EP255" s="292"/>
      <c r="EQ255" s="292"/>
      <c r="ER255" s="292"/>
      <c r="ES255" s="292"/>
      <c r="ET255" s="292"/>
      <c r="EU255" s="292"/>
      <c r="EV255" s="292"/>
      <c r="EW255" s="292"/>
      <c r="EX255" s="292"/>
      <c r="EY255" s="292"/>
      <c r="EZ255" s="292"/>
      <c r="FC255" s="292"/>
      <c r="FF255" s="292"/>
      <c r="FJ255" s="292"/>
      <c r="FL255" s="292"/>
      <c r="FM255" s="292"/>
      <c r="FN255" s="292"/>
      <c r="FQ255" s="292"/>
    </row>
    <row r="256" spans="1:173">
      <c r="A256" s="291">
        <v>45405</v>
      </c>
      <c r="B256" s="290">
        <v>4.6150000000000002</v>
      </c>
      <c r="C256" s="290">
        <v>2.4289999999999998</v>
      </c>
      <c r="D256" s="290">
        <v>0.65900000000000003</v>
      </c>
      <c r="E256" s="290">
        <v>4.0999999999999996</v>
      </c>
      <c r="F256" s="290">
        <v>3.7080000000000002</v>
      </c>
      <c r="G256" s="290">
        <v>4.0720000000000001</v>
      </c>
      <c r="H256" s="290">
        <v>2.8338999999999999</v>
      </c>
      <c r="I256" s="290">
        <v>2.4289999999999998</v>
      </c>
      <c r="J256" s="292"/>
      <c r="K256" s="291">
        <v>45405</v>
      </c>
      <c r="L256" s="290">
        <v>5.1440000000000001</v>
      </c>
      <c r="M256" s="290">
        <v>3.387</v>
      </c>
      <c r="N256" s="290">
        <v>0.11600000000000001</v>
      </c>
      <c r="O256" s="290">
        <v>4.6379999999999999</v>
      </c>
      <c r="P256" s="290">
        <v>4.7699999999999996</v>
      </c>
      <c r="Q256" s="290">
        <v>4.085</v>
      </c>
      <c r="R256" s="290">
        <v>3.5070000000000001</v>
      </c>
      <c r="S256" s="290">
        <v>3.387</v>
      </c>
      <c r="T256" s="292"/>
      <c r="U256" s="291">
        <v>45405</v>
      </c>
      <c r="V256" s="290">
        <v>-0.33199999999999991</v>
      </c>
      <c r="W256" s="290">
        <v>-0.41199999999999992</v>
      </c>
      <c r="X256" s="290">
        <v>0.60099999999999998</v>
      </c>
      <c r="Y256" s="290">
        <v>-0.1018999999999997</v>
      </c>
      <c r="Z256" s="290">
        <v>-0.49699999999999989</v>
      </c>
      <c r="AA256" s="290">
        <v>0.371</v>
      </c>
      <c r="AB256" s="290">
        <v>1.0000000000000229E-2</v>
      </c>
      <c r="AC256" s="290">
        <v>-0.41199999999999992</v>
      </c>
      <c r="BO256" s="292"/>
      <c r="BX256" s="292"/>
      <c r="CU256" s="292"/>
      <c r="CW256" s="292"/>
      <c r="CX256" s="292"/>
      <c r="DA256" s="292"/>
      <c r="DI256" s="292"/>
      <c r="DK256" s="292"/>
      <c r="DM256" s="292"/>
      <c r="DQ256" s="292"/>
      <c r="DV256" s="292"/>
      <c r="DX256" s="292"/>
      <c r="EH256" s="292"/>
      <c r="EN256" s="292"/>
      <c r="EP256" s="292"/>
      <c r="EQ256" s="292"/>
      <c r="ER256" s="292"/>
      <c r="ES256" s="292"/>
      <c r="ET256" s="292"/>
      <c r="EU256" s="292"/>
      <c r="EV256" s="292"/>
      <c r="EW256" s="292"/>
      <c r="EX256" s="292"/>
      <c r="EY256" s="292"/>
      <c r="EZ256" s="292"/>
      <c r="FC256" s="292"/>
      <c r="FF256" s="292"/>
      <c r="FJ256" s="292"/>
      <c r="FL256" s="292"/>
      <c r="FM256" s="292"/>
      <c r="FN256" s="292"/>
      <c r="FQ256" s="292"/>
    </row>
    <row r="257" spans="1:173">
      <c r="A257" s="291">
        <v>45404</v>
      </c>
      <c r="B257" s="290">
        <v>4.649</v>
      </c>
      <c r="C257" s="290">
        <v>2.4159999999999999</v>
      </c>
      <c r="D257" s="290">
        <v>0.65500000000000003</v>
      </c>
      <c r="E257" s="290">
        <v>4.069</v>
      </c>
      <c r="F257" s="290">
        <v>3.71</v>
      </c>
      <c r="G257" s="290">
        <v>4.1109999999999998</v>
      </c>
      <c r="H257" s="290">
        <v>2.8227000000000002</v>
      </c>
      <c r="I257" s="290">
        <v>2.4159999999999999</v>
      </c>
      <c r="J257" s="292"/>
      <c r="K257" s="291">
        <v>45404</v>
      </c>
      <c r="L257" s="290">
        <v>5.1719999999999997</v>
      </c>
      <c r="M257" s="290">
        <v>3.383</v>
      </c>
      <c r="N257" s="290">
        <v>0.112</v>
      </c>
      <c r="O257" s="290">
        <v>4.6070000000000002</v>
      </c>
      <c r="P257" s="290">
        <v>4.75</v>
      </c>
      <c r="Q257" s="290">
        <v>4.0960000000000001</v>
      </c>
      <c r="R257" s="290">
        <v>3.4990000000000001</v>
      </c>
      <c r="S257" s="290">
        <v>3.383</v>
      </c>
      <c r="T257" s="292"/>
      <c r="U257" s="291">
        <v>45404</v>
      </c>
      <c r="V257" s="290">
        <v>-0.3620000000000001</v>
      </c>
      <c r="W257" s="290">
        <v>-0.47700000000000031</v>
      </c>
      <c r="X257" s="290">
        <v>0.60799999999999998</v>
      </c>
      <c r="Y257" s="290">
        <v>-0.1071</v>
      </c>
      <c r="Z257" s="290">
        <v>-0.50700000000000012</v>
      </c>
      <c r="AA257" s="290">
        <v>0.38700000000000001</v>
      </c>
      <c r="AB257" s="290">
        <v>1.7000000000000352E-2</v>
      </c>
      <c r="AC257" s="290">
        <v>-0.47700000000000031</v>
      </c>
      <c r="BO257" s="292"/>
      <c r="BX257" s="292"/>
      <c r="CU257" s="292"/>
      <c r="CW257" s="292"/>
      <c r="CX257" s="292"/>
      <c r="DA257" s="292"/>
      <c r="DI257" s="292"/>
      <c r="DK257" s="292"/>
      <c r="DM257" s="292"/>
      <c r="DQ257" s="292"/>
      <c r="DV257" s="292"/>
      <c r="DX257" s="292"/>
      <c r="EH257" s="292"/>
      <c r="EN257" s="292"/>
      <c r="EP257" s="292"/>
      <c r="EQ257" s="292"/>
      <c r="ER257" s="292"/>
      <c r="ES257" s="292"/>
      <c r="ET257" s="292"/>
      <c r="EU257" s="292"/>
      <c r="EV257" s="292"/>
      <c r="EW257" s="292"/>
      <c r="EX257" s="292"/>
      <c r="EY257" s="292"/>
      <c r="EZ257" s="292"/>
      <c r="FC257" s="292"/>
      <c r="FF257" s="292"/>
      <c r="FJ257" s="292"/>
      <c r="FL257" s="292"/>
      <c r="FM257" s="292"/>
      <c r="FN257" s="292"/>
      <c r="FQ257" s="292"/>
    </row>
    <row r="258" spans="1:173">
      <c r="A258" s="291">
        <v>45401</v>
      </c>
      <c r="B258" s="290">
        <v>4.6420000000000003</v>
      </c>
      <c r="C258" s="290">
        <v>2.4390000000000001</v>
      </c>
      <c r="D258" s="290">
        <v>0.61399999999999999</v>
      </c>
      <c r="E258" s="290">
        <v>4.0960000000000001</v>
      </c>
      <c r="F258" s="290">
        <v>3.7</v>
      </c>
      <c r="G258" s="290">
        <v>4.0449999999999999</v>
      </c>
      <c r="H258" s="290">
        <v>2.8531</v>
      </c>
      <c r="I258" s="290">
        <v>2.4390000000000001</v>
      </c>
      <c r="J258" s="292"/>
      <c r="K258" s="291">
        <v>45401</v>
      </c>
      <c r="L258" s="290">
        <v>5.1689999999999996</v>
      </c>
      <c r="M258" s="290">
        <v>3.4159999999999999</v>
      </c>
      <c r="N258" s="290">
        <v>9.5000000000000001E-2</v>
      </c>
      <c r="O258" s="290">
        <v>4.6710000000000003</v>
      </c>
      <c r="P258" s="290">
        <v>4.75</v>
      </c>
      <c r="Q258" s="290">
        <v>4.0709999999999997</v>
      </c>
      <c r="R258" s="290">
        <v>3.5169999999999999</v>
      </c>
      <c r="S258" s="290">
        <v>3.4159999999999999</v>
      </c>
      <c r="T258" s="292"/>
      <c r="U258" s="291">
        <v>45401</v>
      </c>
      <c r="V258" s="290">
        <v>-0.36500000000000021</v>
      </c>
      <c r="W258" s="290">
        <v>-0.49799999999999978</v>
      </c>
      <c r="X258" s="290">
        <v>0.58499999999999996</v>
      </c>
      <c r="Y258" s="290">
        <v>-0.14469999999999941</v>
      </c>
      <c r="Z258" s="290">
        <v>-0.50700000000000012</v>
      </c>
      <c r="AA258" s="290">
        <v>0.37800000000000011</v>
      </c>
      <c r="AB258" s="290">
        <v>9.9999999999988987E-4</v>
      </c>
      <c r="AC258" s="290">
        <v>-0.49799999999999978</v>
      </c>
      <c r="BO258" s="292"/>
      <c r="BX258" s="292"/>
      <c r="CU258" s="292"/>
      <c r="CW258" s="292"/>
      <c r="CX258" s="292"/>
      <c r="DA258" s="292"/>
      <c r="DI258" s="292"/>
      <c r="DK258" s="292"/>
      <c r="DM258" s="292"/>
      <c r="DQ258" s="292"/>
      <c r="DV258" s="292"/>
      <c r="DX258" s="292"/>
      <c r="EH258" s="292"/>
      <c r="EN258" s="292"/>
      <c r="EP258" s="292"/>
      <c r="EQ258" s="292"/>
      <c r="ER258" s="292"/>
      <c r="ES258" s="292"/>
      <c r="ET258" s="292"/>
      <c r="EU258" s="292"/>
      <c r="EV258" s="292"/>
      <c r="EW258" s="292"/>
      <c r="EX258" s="292"/>
      <c r="EY258" s="292"/>
      <c r="EZ258" s="292"/>
      <c r="FC258" s="292"/>
      <c r="FF258" s="292"/>
      <c r="FJ258" s="292"/>
      <c r="FL258" s="292"/>
      <c r="FM258" s="292"/>
      <c r="FN258" s="292"/>
      <c r="FQ258" s="292"/>
    </row>
    <row r="259" spans="1:173">
      <c r="A259" s="291">
        <v>45400</v>
      </c>
      <c r="B259" s="290">
        <v>4.6740000000000004</v>
      </c>
      <c r="C259" s="290">
        <v>2.4220000000000002</v>
      </c>
      <c r="D259" s="290">
        <v>0.63500000000000001</v>
      </c>
      <c r="E259" s="290">
        <v>4.1459999999999999</v>
      </c>
      <c r="F259" s="290">
        <v>3.706</v>
      </c>
      <c r="G259" s="290">
        <v>4.0880000000000001</v>
      </c>
      <c r="H259" s="290">
        <v>2.8439999999999999</v>
      </c>
      <c r="I259" s="290">
        <v>2.4220000000000002</v>
      </c>
      <c r="J259" s="292"/>
      <c r="K259" s="291">
        <v>45400</v>
      </c>
      <c r="L259" s="290">
        <v>5.1849999999999996</v>
      </c>
      <c r="M259" s="290">
        <v>3.3980000000000001</v>
      </c>
      <c r="N259" s="290">
        <v>0.107</v>
      </c>
      <c r="O259" s="290">
        <v>4.726</v>
      </c>
      <c r="P259" s="290">
        <v>4.75</v>
      </c>
      <c r="Q259" s="290">
        <v>4.1219999999999999</v>
      </c>
      <c r="R259" s="290">
        <v>3.5150000000000001</v>
      </c>
      <c r="S259" s="290">
        <v>3.3980000000000001</v>
      </c>
      <c r="T259" s="292"/>
      <c r="U259" s="291">
        <v>45400</v>
      </c>
      <c r="V259" s="290">
        <v>-0.35299999999999981</v>
      </c>
      <c r="W259" s="290">
        <v>-0.48200000000000021</v>
      </c>
      <c r="X259" s="290">
        <v>0.59499999999999997</v>
      </c>
      <c r="Y259" s="290">
        <v>-0.19139999999999979</v>
      </c>
      <c r="Z259" s="290">
        <v>-0.49199999999999999</v>
      </c>
      <c r="AA259" s="290">
        <v>0.36199999999999971</v>
      </c>
      <c r="AB259" s="290">
        <v>1.6000000000000011E-2</v>
      </c>
      <c r="AC259" s="290">
        <v>-0.48200000000000021</v>
      </c>
      <c r="BO259" s="292"/>
      <c r="BX259" s="292"/>
      <c r="CU259" s="292"/>
      <c r="CW259" s="292"/>
      <c r="CX259" s="292"/>
      <c r="DA259" s="292"/>
      <c r="DI259" s="292"/>
      <c r="DK259" s="292"/>
      <c r="DM259" s="292"/>
      <c r="DQ259" s="292"/>
      <c r="DV259" s="292"/>
      <c r="DX259" s="292"/>
      <c r="EH259" s="292"/>
      <c r="EN259" s="292"/>
      <c r="EP259" s="292"/>
      <c r="EQ259" s="292"/>
      <c r="ER259" s="292"/>
      <c r="ES259" s="292"/>
      <c r="ET259" s="292"/>
      <c r="EU259" s="292"/>
      <c r="EV259" s="292"/>
      <c r="EW259" s="292"/>
      <c r="EX259" s="292"/>
      <c r="EY259" s="292"/>
      <c r="EZ259" s="292"/>
      <c r="FC259" s="292"/>
      <c r="FF259" s="292"/>
      <c r="FJ259" s="292"/>
      <c r="FL259" s="292"/>
      <c r="FM259" s="292"/>
      <c r="FN259" s="292"/>
      <c r="FQ259" s="292"/>
    </row>
    <row r="260" spans="1:173">
      <c r="A260" s="291">
        <v>45399</v>
      </c>
      <c r="B260" s="290">
        <v>4.6050000000000004</v>
      </c>
      <c r="C260" s="290">
        <v>2.3959999999999999</v>
      </c>
      <c r="D260" s="290">
        <v>0.66400000000000003</v>
      </c>
      <c r="E260" s="290">
        <v>4.133</v>
      </c>
      <c r="F260" s="290">
        <v>3.6459999999999999</v>
      </c>
      <c r="G260" s="290">
        <v>4.1559999999999997</v>
      </c>
      <c r="H260" s="290">
        <v>2.8163999999999998</v>
      </c>
      <c r="I260" s="290">
        <v>2.3959999999999999</v>
      </c>
      <c r="J260" s="292"/>
      <c r="K260" s="291">
        <v>45399</v>
      </c>
      <c r="L260" s="290">
        <v>5.1630000000000003</v>
      </c>
      <c r="M260" s="290">
        <v>3.387</v>
      </c>
      <c r="N260" s="290">
        <v>0.112</v>
      </c>
      <c r="O260" s="290">
        <v>4.7050000000000001</v>
      </c>
      <c r="P260" s="290">
        <v>4.72</v>
      </c>
      <c r="Q260" s="290">
        <v>4.1719999999999997</v>
      </c>
      <c r="R260" s="290">
        <v>3.52</v>
      </c>
      <c r="S260" s="290">
        <v>3.387</v>
      </c>
      <c r="T260" s="292"/>
      <c r="U260" s="291">
        <v>45399</v>
      </c>
      <c r="V260" s="290">
        <v>-0.34499999999999981</v>
      </c>
      <c r="W260" s="290">
        <v>-0.47699999999999992</v>
      </c>
      <c r="X260" s="290">
        <v>0.60299999999999998</v>
      </c>
      <c r="Y260" s="290">
        <v>-0.19139999999999979</v>
      </c>
      <c r="Z260" s="290">
        <v>-0.4910000000000001</v>
      </c>
      <c r="AA260" s="290">
        <v>0.39000000000000012</v>
      </c>
      <c r="AB260" s="290">
        <v>3.1000000000000139E-2</v>
      </c>
      <c r="AC260" s="290">
        <v>-0.47699999999999992</v>
      </c>
      <c r="BO260" s="292"/>
      <c r="BX260" s="292"/>
      <c r="CU260" s="292"/>
      <c r="CW260" s="292"/>
      <c r="CX260" s="292"/>
      <c r="DA260" s="292"/>
      <c r="DI260" s="292"/>
      <c r="DK260" s="292"/>
      <c r="DM260" s="292"/>
      <c r="DQ260" s="292"/>
      <c r="DV260" s="292"/>
      <c r="DX260" s="292"/>
      <c r="EH260" s="292"/>
      <c r="EN260" s="292"/>
      <c r="EP260" s="292"/>
      <c r="EQ260" s="292"/>
      <c r="ER260" s="292"/>
      <c r="ES260" s="292"/>
      <c r="ET260" s="292"/>
      <c r="EU260" s="292"/>
      <c r="EV260" s="292"/>
      <c r="EW260" s="292"/>
      <c r="EX260" s="292"/>
      <c r="EY260" s="292"/>
      <c r="EZ260" s="292"/>
      <c r="FC260" s="292"/>
      <c r="FF260" s="292"/>
      <c r="FJ260" s="292"/>
      <c r="FL260" s="292"/>
      <c r="FM260" s="292"/>
      <c r="FN260" s="292"/>
      <c r="FQ260" s="292"/>
    </row>
    <row r="261" spans="1:173">
      <c r="A261" s="291">
        <v>45398</v>
      </c>
      <c r="B261" s="290">
        <v>4.6790000000000003</v>
      </c>
      <c r="C261" s="290">
        <v>2.4039999999999999</v>
      </c>
      <c r="D261" s="290">
        <v>0.64700000000000002</v>
      </c>
      <c r="E261" s="290">
        <v>4.17</v>
      </c>
      <c r="F261" s="290">
        <v>3.6850000000000001</v>
      </c>
      <c r="G261" s="290">
        <v>4.1109999999999998</v>
      </c>
      <c r="H261" s="290">
        <v>2.8281999999999998</v>
      </c>
      <c r="I261" s="290">
        <v>2.4039999999999999</v>
      </c>
      <c r="J261" s="292"/>
      <c r="K261" s="291">
        <v>45398</v>
      </c>
      <c r="L261" s="290">
        <v>5.1820000000000004</v>
      </c>
      <c r="M261" s="290">
        <v>3.496</v>
      </c>
      <c r="N261" s="290">
        <v>0.108</v>
      </c>
      <c r="O261" s="290">
        <v>4.7329999999999997</v>
      </c>
      <c r="P261" s="290">
        <v>4.71</v>
      </c>
      <c r="Q261" s="290">
        <v>4.1459999999999999</v>
      </c>
      <c r="R261" s="290">
        <v>3.5070000000000001</v>
      </c>
      <c r="S261" s="290">
        <v>3.496</v>
      </c>
      <c r="T261" s="292"/>
      <c r="U261" s="291">
        <v>45398</v>
      </c>
      <c r="V261" s="290">
        <v>-0.32000000000000028</v>
      </c>
      <c r="W261" s="290">
        <v>-0.44900000000000029</v>
      </c>
      <c r="X261" s="290">
        <v>0.59199999999999997</v>
      </c>
      <c r="Y261" s="290">
        <v>-0.16479999999999961</v>
      </c>
      <c r="Z261" s="290">
        <v>-0.47700000000000031</v>
      </c>
      <c r="AA261" s="290">
        <v>0.39000000000000012</v>
      </c>
      <c r="AB261" s="290">
        <v>6.4999999999999947E-2</v>
      </c>
      <c r="AC261" s="290">
        <v>-0.44900000000000029</v>
      </c>
      <c r="BO261" s="292"/>
      <c r="BX261" s="292"/>
      <c r="CU261" s="292"/>
      <c r="CW261" s="292"/>
      <c r="CX261" s="292"/>
      <c r="DA261" s="292"/>
      <c r="DI261" s="292"/>
      <c r="DK261" s="292"/>
      <c r="DM261" s="292"/>
      <c r="DQ261" s="292"/>
      <c r="DV261" s="292"/>
      <c r="DX261" s="292"/>
      <c r="EH261" s="292"/>
      <c r="EN261" s="292"/>
      <c r="EP261" s="292"/>
      <c r="EQ261" s="292"/>
      <c r="ER261" s="292"/>
      <c r="ES261" s="292"/>
      <c r="ET261" s="292"/>
      <c r="EU261" s="292"/>
      <c r="EV261" s="292"/>
      <c r="EW261" s="292"/>
      <c r="EX261" s="292"/>
      <c r="EY261" s="292"/>
      <c r="EZ261" s="292"/>
      <c r="FC261" s="292"/>
      <c r="FF261" s="292"/>
      <c r="FJ261" s="292"/>
      <c r="FL261" s="292"/>
      <c r="FM261" s="292"/>
      <c r="FN261" s="292"/>
      <c r="FQ261" s="292"/>
    </row>
    <row r="262" spans="1:173">
      <c r="A262" s="291">
        <v>45397</v>
      </c>
      <c r="B262" s="290">
        <v>4.6459999999999999</v>
      </c>
      <c r="C262" s="290">
        <v>2.3519999999999999</v>
      </c>
      <c r="D262" s="290">
        <v>0.63300000000000001</v>
      </c>
      <c r="E262" s="290">
        <v>4.1109999999999998</v>
      </c>
      <c r="F262" s="290">
        <v>3.6859999999999999</v>
      </c>
      <c r="G262" s="290">
        <v>4.0449999999999999</v>
      </c>
      <c r="H262" s="290">
        <v>2.7831000000000001</v>
      </c>
      <c r="I262" s="290">
        <v>2.3519999999999999</v>
      </c>
      <c r="J262" s="292"/>
      <c r="K262" s="291">
        <v>45397</v>
      </c>
      <c r="L262" s="290">
        <v>5.1769999999999996</v>
      </c>
      <c r="M262" s="290">
        <v>3.484</v>
      </c>
      <c r="N262" s="290">
        <v>9.9000000000000005E-2</v>
      </c>
      <c r="O262" s="290">
        <v>4.6680000000000001</v>
      </c>
      <c r="P262" s="290">
        <v>4.76</v>
      </c>
      <c r="Q262" s="290">
        <v>4.109</v>
      </c>
      <c r="R262" s="290">
        <v>3.4889999999999999</v>
      </c>
      <c r="S262" s="290">
        <v>3.484</v>
      </c>
      <c r="T262" s="292"/>
      <c r="U262" s="291">
        <v>45397</v>
      </c>
      <c r="V262" s="290">
        <v>-0.31900000000000001</v>
      </c>
      <c r="W262" s="290">
        <v>-0.46899999999999992</v>
      </c>
      <c r="X262" s="290">
        <v>0.58799999999999997</v>
      </c>
      <c r="Y262" s="290">
        <v>-0.1593</v>
      </c>
      <c r="Z262" s="290">
        <v>-0.48800000000000038</v>
      </c>
      <c r="AA262" s="290">
        <v>0.36799999999999938</v>
      </c>
      <c r="AB262" s="290">
        <v>4.3000000000000149E-2</v>
      </c>
      <c r="AC262" s="290">
        <v>-0.46899999999999992</v>
      </c>
      <c r="BO262" s="292"/>
      <c r="BX262" s="292"/>
      <c r="CU262" s="292"/>
      <c r="CW262" s="292"/>
      <c r="CX262" s="292"/>
      <c r="DA262" s="292"/>
      <c r="DI262" s="292"/>
      <c r="DK262" s="292"/>
      <c r="DM262" s="292"/>
      <c r="DQ262" s="292"/>
      <c r="DV262" s="292"/>
      <c r="DX262" s="292"/>
      <c r="EH262" s="292"/>
      <c r="EN262" s="292"/>
      <c r="EP262" s="292"/>
      <c r="EQ262" s="292"/>
      <c r="ER262" s="292"/>
      <c r="ES262" s="292"/>
      <c r="ET262" s="292"/>
      <c r="EU262" s="292"/>
      <c r="EV262" s="292"/>
      <c r="EW262" s="292"/>
      <c r="EX262" s="292"/>
      <c r="EY262" s="292"/>
      <c r="EZ262" s="292"/>
      <c r="FC262" s="292"/>
      <c r="FF262" s="292"/>
      <c r="FJ262" s="292"/>
      <c r="FL262" s="292"/>
      <c r="FM262" s="292"/>
      <c r="FN262" s="292"/>
      <c r="FQ262" s="292"/>
    </row>
    <row r="263" spans="1:173">
      <c r="A263" s="291">
        <v>45394</v>
      </c>
      <c r="B263" s="290">
        <v>4.524</v>
      </c>
      <c r="C263" s="290">
        <v>2.2799999999999998</v>
      </c>
      <c r="D263" s="290">
        <v>0.63400000000000001</v>
      </c>
      <c r="E263" s="290">
        <v>4.0119999999999996</v>
      </c>
      <c r="F263" s="290">
        <v>3.6120000000000001</v>
      </c>
      <c r="G263" s="290">
        <v>4.0759999999999996</v>
      </c>
      <c r="H263" s="290">
        <v>2.6955</v>
      </c>
      <c r="I263" s="290">
        <v>2.2799999999999998</v>
      </c>
      <c r="J263" s="292"/>
      <c r="K263" s="291">
        <v>45394</v>
      </c>
      <c r="L263" s="290">
        <v>5.1420000000000003</v>
      </c>
      <c r="M263" s="290">
        <v>3.464</v>
      </c>
      <c r="N263" s="290">
        <v>9.7000000000000003E-2</v>
      </c>
      <c r="O263" s="290">
        <v>4.6079999999999997</v>
      </c>
      <c r="P263" s="290">
        <v>4.7300000000000004</v>
      </c>
      <c r="Q263" s="290">
        <v>4.1369999999999996</v>
      </c>
      <c r="R263" s="290">
        <v>3.4689999999999999</v>
      </c>
      <c r="S263" s="290">
        <v>3.464</v>
      </c>
      <c r="T263" s="292"/>
      <c r="U263" s="291">
        <v>45394</v>
      </c>
      <c r="V263" s="290">
        <v>-0.37600000000000028</v>
      </c>
      <c r="W263" s="290">
        <v>-0.49299999999999988</v>
      </c>
      <c r="X263" s="290">
        <v>0.58099999999999996</v>
      </c>
      <c r="Y263" s="290">
        <v>-0.20300000000000029</v>
      </c>
      <c r="Z263" s="290">
        <v>-0.52499999999999991</v>
      </c>
      <c r="AA263" s="290">
        <v>0.36699999999999999</v>
      </c>
      <c r="AB263" s="290">
        <v>1.3000000000000339E-2</v>
      </c>
      <c r="AC263" s="290">
        <v>-0.49299999999999988</v>
      </c>
      <c r="BO263" s="292"/>
      <c r="BX263" s="292"/>
      <c r="CU263" s="292"/>
      <c r="CW263" s="292"/>
      <c r="CX263" s="292"/>
      <c r="DA263" s="292"/>
      <c r="DI263" s="292"/>
      <c r="DK263" s="292"/>
      <c r="DM263" s="292"/>
      <c r="DQ263" s="292"/>
      <c r="DV263" s="292"/>
      <c r="DX263" s="292"/>
      <c r="EH263" s="292"/>
      <c r="EN263" s="292"/>
      <c r="EP263" s="292"/>
      <c r="EQ263" s="292"/>
      <c r="ER263" s="292"/>
      <c r="ES263" s="292"/>
      <c r="ET263" s="292"/>
      <c r="EU263" s="292"/>
      <c r="EV263" s="292"/>
      <c r="EW263" s="292"/>
      <c r="EX263" s="292"/>
      <c r="EY263" s="292"/>
      <c r="EZ263" s="292"/>
      <c r="FC263" s="292"/>
      <c r="FF263" s="292"/>
      <c r="FJ263" s="292"/>
      <c r="FL263" s="292"/>
      <c r="FM263" s="292"/>
      <c r="FN263" s="292"/>
      <c r="FQ263" s="292"/>
    </row>
    <row r="264" spans="1:173">
      <c r="A264" s="291">
        <v>45393</v>
      </c>
      <c r="B264" s="290">
        <v>4.6130000000000004</v>
      </c>
      <c r="C264" s="290">
        <v>2.4020000000000001</v>
      </c>
      <c r="D264" s="290">
        <v>0.623</v>
      </c>
      <c r="E264" s="290">
        <v>4.0730000000000004</v>
      </c>
      <c r="F264" s="290">
        <v>3.6960000000000002</v>
      </c>
      <c r="G264" s="290">
        <v>4.0549999999999997</v>
      </c>
      <c r="H264" s="290">
        <v>2.7988</v>
      </c>
      <c r="I264" s="290">
        <v>2.4020000000000001</v>
      </c>
      <c r="J264" s="292"/>
      <c r="K264" s="291">
        <v>45393</v>
      </c>
      <c r="L264" s="290">
        <v>5.1790000000000003</v>
      </c>
      <c r="M264" s="290">
        <v>3.5430000000000001</v>
      </c>
      <c r="N264" s="290">
        <v>8.6999999999999994E-2</v>
      </c>
      <c r="O264" s="290">
        <v>4.6779999999999999</v>
      </c>
      <c r="P264" s="290">
        <v>4.7850000000000001</v>
      </c>
      <c r="Q264" s="290">
        <v>4.133</v>
      </c>
      <c r="R264" s="290">
        <v>3.5329999999999999</v>
      </c>
      <c r="S264" s="290">
        <v>3.5430000000000001</v>
      </c>
      <c r="T264" s="292"/>
      <c r="U264" s="291">
        <v>45393</v>
      </c>
      <c r="V264" s="290">
        <v>-0.37299999999999928</v>
      </c>
      <c r="W264" s="290">
        <v>-0.496</v>
      </c>
      <c r="X264" s="290">
        <v>0.60599999999999998</v>
      </c>
      <c r="Y264" s="290">
        <v>-0.1921999999999997</v>
      </c>
      <c r="Z264" s="290">
        <v>-0.62800000000000011</v>
      </c>
      <c r="AA264" s="290">
        <v>0.37300000000000022</v>
      </c>
      <c r="AB264" s="290">
        <v>1.9000000000000131E-2</v>
      </c>
      <c r="AC264" s="290">
        <v>-0.496</v>
      </c>
      <c r="BO264" s="292"/>
      <c r="BX264" s="292"/>
      <c r="CU264" s="292"/>
      <c r="CW264" s="292"/>
      <c r="CX264" s="292"/>
      <c r="DA264" s="292"/>
      <c r="DI264" s="292"/>
      <c r="DK264" s="292"/>
      <c r="DM264" s="292"/>
      <c r="DQ264" s="292"/>
      <c r="DV264" s="292"/>
      <c r="DX264" s="292"/>
      <c r="EH264" s="292"/>
      <c r="EN264" s="292"/>
      <c r="EP264" s="292"/>
      <c r="EQ264" s="292"/>
      <c r="ER264" s="292"/>
      <c r="ES264" s="292"/>
      <c r="ET264" s="292"/>
      <c r="EU264" s="292"/>
      <c r="EV264" s="292"/>
      <c r="EW264" s="292"/>
      <c r="EX264" s="292"/>
      <c r="EY264" s="292"/>
      <c r="EZ264" s="292"/>
      <c r="FC264" s="292"/>
      <c r="FF264" s="292"/>
      <c r="FJ264" s="292"/>
      <c r="FL264" s="292"/>
      <c r="FM264" s="292"/>
      <c r="FN264" s="292"/>
      <c r="FQ264" s="292"/>
    </row>
    <row r="265" spans="1:173">
      <c r="A265" s="291">
        <v>45392</v>
      </c>
      <c r="B265" s="290">
        <v>4.5970000000000004</v>
      </c>
      <c r="C265" s="290">
        <v>2.36</v>
      </c>
      <c r="D265" s="290">
        <v>0.56000000000000005</v>
      </c>
      <c r="E265" s="290">
        <v>4.0110000000000001</v>
      </c>
      <c r="F265" s="290">
        <v>3.6579999999999999</v>
      </c>
      <c r="G265" s="290">
        <v>3.903</v>
      </c>
      <c r="H265" s="290">
        <v>2.7622</v>
      </c>
      <c r="I265" s="290">
        <v>2.36</v>
      </c>
      <c r="J265" s="292"/>
      <c r="K265" s="291">
        <v>45392</v>
      </c>
      <c r="L265" s="290">
        <v>5.2039999999999997</v>
      </c>
      <c r="M265" s="290">
        <v>3.5049999999999999</v>
      </c>
      <c r="N265" s="290">
        <v>6.5000000000000002E-2</v>
      </c>
      <c r="O265" s="290">
        <v>4.6630000000000003</v>
      </c>
      <c r="P265" s="290">
        <v>4.79</v>
      </c>
      <c r="Q265" s="290">
        <v>4.0410000000000004</v>
      </c>
      <c r="R265" s="290">
        <v>3.528</v>
      </c>
      <c r="S265" s="290">
        <v>3.5049999999999999</v>
      </c>
      <c r="T265" s="292"/>
      <c r="U265" s="291">
        <v>45392</v>
      </c>
      <c r="V265" s="290">
        <v>-0.42900000000000033</v>
      </c>
      <c r="W265" s="290">
        <v>-0.52800000000000002</v>
      </c>
      <c r="X265" s="290">
        <v>0.56000000000000005</v>
      </c>
      <c r="Y265" s="290">
        <v>-0.1909000000000001</v>
      </c>
      <c r="Z265" s="290">
        <v>-0.64700000000000024</v>
      </c>
      <c r="AA265" s="290">
        <v>0.36500000000000021</v>
      </c>
      <c r="AB265" s="290">
        <v>-2.2000000000000242E-2</v>
      </c>
      <c r="AC265" s="290">
        <v>-0.52800000000000002</v>
      </c>
      <c r="BO265" s="292"/>
      <c r="BX265" s="292"/>
      <c r="CU265" s="292"/>
      <c r="CW265" s="292"/>
      <c r="CX265" s="292"/>
      <c r="DA265" s="292"/>
      <c r="DI265" s="292"/>
      <c r="DK265" s="292"/>
      <c r="DM265" s="292"/>
      <c r="DQ265" s="292"/>
      <c r="DV265" s="292"/>
      <c r="DX265" s="292"/>
      <c r="EH265" s="292"/>
      <c r="EN265" s="292"/>
      <c r="EP265" s="292"/>
      <c r="EQ265" s="292"/>
      <c r="ER265" s="292"/>
      <c r="ES265" s="292"/>
      <c r="ET265" s="292"/>
      <c r="EU265" s="292"/>
      <c r="EV265" s="292"/>
      <c r="EW265" s="292"/>
      <c r="EX265" s="292"/>
      <c r="EY265" s="292"/>
      <c r="EZ265" s="292"/>
      <c r="FC265" s="292"/>
      <c r="FF265" s="292"/>
      <c r="FJ265" s="292"/>
      <c r="FL265" s="292"/>
      <c r="FM265" s="292"/>
      <c r="FN265" s="292"/>
      <c r="FQ265" s="292"/>
    </row>
    <row r="266" spans="1:173">
      <c r="A266" s="291">
        <v>45391</v>
      </c>
      <c r="B266" s="290">
        <v>4.3780000000000001</v>
      </c>
      <c r="C266" s="290">
        <v>2.2949999999999999</v>
      </c>
      <c r="D266" s="290">
        <v>0.54900000000000004</v>
      </c>
      <c r="E266" s="290">
        <v>3.8839999999999999</v>
      </c>
      <c r="F266" s="290">
        <v>3.5150000000000001</v>
      </c>
      <c r="G266" s="290">
        <v>3.9710000000000001</v>
      </c>
      <c r="H266" s="290">
        <v>2.6907999999999999</v>
      </c>
      <c r="I266" s="290">
        <v>2.2949999999999999</v>
      </c>
      <c r="J266" s="292"/>
      <c r="K266" s="291">
        <v>45391</v>
      </c>
      <c r="L266" s="290">
        <v>5.0460000000000003</v>
      </c>
      <c r="M266" s="290">
        <v>3.468</v>
      </c>
      <c r="N266" s="290">
        <v>6.0999999999999999E-2</v>
      </c>
      <c r="O266" s="290">
        <v>4.5250000000000004</v>
      </c>
      <c r="P266" s="290">
        <v>4.67</v>
      </c>
      <c r="Q266" s="290">
        <v>4.08</v>
      </c>
      <c r="R266" s="290">
        <v>3.4729999999999999</v>
      </c>
      <c r="S266" s="290">
        <v>3.468</v>
      </c>
      <c r="T266" s="292"/>
      <c r="U266" s="291">
        <v>45391</v>
      </c>
      <c r="V266" s="290">
        <v>-0.38099999999999928</v>
      </c>
      <c r="W266" s="290">
        <v>-0.51499999999999968</v>
      </c>
      <c r="X266" s="290">
        <v>0.56100000000000005</v>
      </c>
      <c r="Y266" s="290">
        <v>-0.16880000000000009</v>
      </c>
      <c r="Z266" s="290">
        <v>-0.63500000000000023</v>
      </c>
      <c r="AA266" s="290">
        <v>0.3919999999999999</v>
      </c>
      <c r="AB266" s="290">
        <v>-1.6999999999999901E-2</v>
      </c>
      <c r="AC266" s="290">
        <v>-0.51499999999999968</v>
      </c>
      <c r="BO266" s="292"/>
      <c r="BX266" s="292"/>
      <c r="CU266" s="292"/>
      <c r="CW266" s="292"/>
      <c r="CX266" s="292"/>
      <c r="DA266" s="292"/>
      <c r="DI266" s="292"/>
      <c r="DK266" s="292"/>
      <c r="DM266" s="292"/>
      <c r="DQ266" s="292"/>
      <c r="DV266" s="292"/>
      <c r="DX266" s="292"/>
      <c r="EH266" s="292"/>
      <c r="EN266" s="292"/>
      <c r="EP266" s="292"/>
      <c r="EQ266" s="292"/>
      <c r="ER266" s="292"/>
      <c r="ES266" s="292"/>
      <c r="ET266" s="292"/>
      <c r="EU266" s="292"/>
      <c r="EV266" s="292"/>
      <c r="EW266" s="292"/>
      <c r="EX266" s="292"/>
      <c r="EY266" s="292"/>
      <c r="EZ266" s="292"/>
      <c r="FC266" s="292"/>
      <c r="FF266" s="292"/>
      <c r="FJ266" s="292"/>
      <c r="FL266" s="292"/>
      <c r="FM266" s="292"/>
      <c r="FN266" s="292"/>
      <c r="FQ266" s="292"/>
    </row>
    <row r="267" spans="1:173">
      <c r="A267" s="291">
        <v>45390</v>
      </c>
      <c r="B267" s="290">
        <v>4.4349999999999996</v>
      </c>
      <c r="C267" s="290">
        <v>2.359</v>
      </c>
      <c r="D267" s="290">
        <v>0.54900000000000004</v>
      </c>
      <c r="E267" s="290">
        <v>3.931</v>
      </c>
      <c r="F267" s="290">
        <v>3.577</v>
      </c>
      <c r="G267" s="290">
        <v>3.9780000000000002</v>
      </c>
      <c r="H267" s="290">
        <v>2.7536</v>
      </c>
      <c r="I267" s="290">
        <v>2.359</v>
      </c>
      <c r="J267" s="292"/>
      <c r="K267" s="291">
        <v>45390</v>
      </c>
      <c r="L267" s="290">
        <v>5.085</v>
      </c>
      <c r="M267" s="290">
        <v>3.4980000000000002</v>
      </c>
      <c r="N267" s="290">
        <v>6.6000000000000003E-2</v>
      </c>
      <c r="O267" s="290">
        <v>4.5389999999999997</v>
      </c>
      <c r="P267" s="290">
        <v>4.66</v>
      </c>
      <c r="Q267" s="290">
        <v>4.0869999999999997</v>
      </c>
      <c r="R267" s="290">
        <v>3.484</v>
      </c>
      <c r="S267" s="290">
        <v>3.4980000000000002</v>
      </c>
      <c r="T267" s="292"/>
      <c r="U267" s="291">
        <v>45390</v>
      </c>
      <c r="V267" s="290">
        <v>-0.36900000000000072</v>
      </c>
      <c r="W267" s="290">
        <v>-0.48899999999999988</v>
      </c>
      <c r="X267" s="290">
        <v>0.56500000000000006</v>
      </c>
      <c r="Y267" s="290">
        <v>-0.1425000000000001</v>
      </c>
      <c r="Z267" s="290">
        <v>-0.61599999999999966</v>
      </c>
      <c r="AA267" s="290">
        <v>0.3879999999999999</v>
      </c>
      <c r="AB267" s="290">
        <v>1.5000000000000119E-2</v>
      </c>
      <c r="AC267" s="290">
        <v>-0.48899999999999988</v>
      </c>
      <c r="BO267" s="292"/>
      <c r="BX267" s="292"/>
      <c r="CU267" s="292"/>
      <c r="CW267" s="292"/>
      <c r="CX267" s="292"/>
      <c r="DA267" s="292"/>
      <c r="DI267" s="292"/>
      <c r="DK267" s="292"/>
      <c r="DM267" s="292"/>
      <c r="DQ267" s="292"/>
      <c r="DV267" s="292"/>
      <c r="DX267" s="292"/>
      <c r="EH267" s="292"/>
      <c r="EN267" s="292"/>
      <c r="EP267" s="292"/>
      <c r="EQ267" s="292"/>
      <c r="ER267" s="292"/>
      <c r="ES267" s="292"/>
      <c r="ET267" s="292"/>
      <c r="EU267" s="292"/>
      <c r="EV267" s="292"/>
      <c r="EW267" s="292"/>
      <c r="EX267" s="292"/>
      <c r="EY267" s="292"/>
      <c r="EZ267" s="292"/>
      <c r="FC267" s="292"/>
      <c r="FF267" s="292"/>
      <c r="FJ267" s="292"/>
      <c r="FL267" s="292"/>
      <c r="FM267" s="292"/>
      <c r="FN267" s="292"/>
      <c r="FQ267" s="292"/>
    </row>
    <row r="268" spans="1:173">
      <c r="A268" s="291">
        <v>45387</v>
      </c>
      <c r="B268" s="290">
        <v>4.3780000000000001</v>
      </c>
      <c r="C268" s="290">
        <v>2.3119999999999998</v>
      </c>
      <c r="D268" s="290">
        <v>0.53400000000000003</v>
      </c>
      <c r="E268" s="290">
        <v>3.9140000000000001</v>
      </c>
      <c r="F268" s="290">
        <v>3.5459999999999998</v>
      </c>
      <c r="G268" s="290">
        <v>3.9039999999999999</v>
      </c>
      <c r="H268" s="290">
        <v>2.7250000000000001</v>
      </c>
      <c r="I268" s="290">
        <v>2.3119999999999998</v>
      </c>
      <c r="J268" s="292"/>
      <c r="K268" s="291">
        <v>45387</v>
      </c>
      <c r="L268" s="290">
        <v>5.0609999999999999</v>
      </c>
      <c r="M268" s="290">
        <v>3.4449999999999998</v>
      </c>
      <c r="N268" s="290">
        <v>0.06</v>
      </c>
      <c r="O268" s="290">
        <v>4.5519999999999996</v>
      </c>
      <c r="P268" s="290">
        <v>4.66</v>
      </c>
      <c r="Q268" s="290">
        <v>4.048</v>
      </c>
      <c r="R268" s="290">
        <v>3.4489999999999998</v>
      </c>
      <c r="S268" s="290">
        <v>3.4449999999999998</v>
      </c>
      <c r="T268" s="292"/>
      <c r="U268" s="291">
        <v>45387</v>
      </c>
      <c r="V268" s="290">
        <v>-0.34799999999999992</v>
      </c>
      <c r="W268" s="290">
        <v>-0.4740000000000002</v>
      </c>
      <c r="X268" s="290">
        <v>0.56699999999999995</v>
      </c>
      <c r="Y268" s="290">
        <v>-0.15030000000000049</v>
      </c>
      <c r="Z268" s="290">
        <v>-0.62199999999999989</v>
      </c>
      <c r="AA268" s="290">
        <v>0.36000000000000032</v>
      </c>
      <c r="AB268" s="290">
        <v>4.4000000000000039E-2</v>
      </c>
      <c r="AC268" s="290">
        <v>-0.4740000000000002</v>
      </c>
      <c r="BO268" s="292"/>
      <c r="BX268" s="292"/>
      <c r="CU268" s="292"/>
      <c r="CW268" s="292"/>
      <c r="CX268" s="292"/>
      <c r="DA268" s="292"/>
      <c r="DI268" s="292"/>
      <c r="DK268" s="292"/>
      <c r="DM268" s="292"/>
      <c r="DQ268" s="292"/>
      <c r="DV268" s="292"/>
      <c r="DX268" s="292"/>
      <c r="EH268" s="292"/>
      <c r="EN268" s="292"/>
      <c r="EP268" s="292"/>
      <c r="EQ268" s="292"/>
      <c r="ER268" s="292"/>
      <c r="ES268" s="292"/>
      <c r="ET268" s="292"/>
      <c r="EU268" s="292"/>
      <c r="EV268" s="292"/>
      <c r="EW268" s="292"/>
      <c r="EX268" s="292"/>
      <c r="EY268" s="292"/>
      <c r="EZ268" s="292"/>
      <c r="FC268" s="292"/>
      <c r="FF268" s="292"/>
      <c r="FJ268" s="292"/>
      <c r="FL268" s="292"/>
      <c r="FM268" s="292"/>
      <c r="FN268" s="292"/>
      <c r="FQ268" s="292"/>
    </row>
    <row r="269" spans="1:173">
      <c r="A269" s="291">
        <v>45386</v>
      </c>
      <c r="B269" s="290">
        <v>4.3029999999999999</v>
      </c>
      <c r="C269" s="290">
        <v>2.2759999999999998</v>
      </c>
      <c r="D269" s="290">
        <v>0.53600000000000003</v>
      </c>
      <c r="E269" s="290">
        <v>3.8660000000000001</v>
      </c>
      <c r="F269" s="290">
        <v>3.5030000000000001</v>
      </c>
      <c r="G269" s="290">
        <v>3.9660000000000002</v>
      </c>
      <c r="H269" s="290">
        <v>2.6903999999999999</v>
      </c>
      <c r="I269" s="290">
        <v>2.2759999999999998</v>
      </c>
      <c r="J269" s="292"/>
      <c r="K269" s="291">
        <v>45386</v>
      </c>
      <c r="L269" s="290">
        <v>5.0140000000000002</v>
      </c>
      <c r="M269" s="290">
        <v>3.4540000000000002</v>
      </c>
      <c r="N269" s="290">
        <v>4.1000000000000002E-2</v>
      </c>
      <c r="O269" s="290">
        <v>4.5110000000000001</v>
      </c>
      <c r="P269" s="290">
        <v>4.7</v>
      </c>
      <c r="Q269" s="290">
        <v>4.0789999999999997</v>
      </c>
      <c r="R269" s="290">
        <v>3.4380000000000002</v>
      </c>
      <c r="S269" s="290">
        <v>3.4540000000000002</v>
      </c>
      <c r="T269" s="292"/>
      <c r="U269" s="291">
        <v>45386</v>
      </c>
      <c r="V269" s="290">
        <v>-0.33800000000000008</v>
      </c>
      <c r="W269" s="290">
        <v>-0.5</v>
      </c>
      <c r="X269" s="290">
        <v>0.57800000000000007</v>
      </c>
      <c r="Y269" s="290">
        <v>-0.157</v>
      </c>
      <c r="Z269" s="290">
        <v>-0.63599999999999968</v>
      </c>
      <c r="AA269" s="290">
        <v>0.3839999999999999</v>
      </c>
      <c r="AB269" s="290">
        <v>1.5000000000000119E-2</v>
      </c>
      <c r="AC269" s="290">
        <v>-0.5</v>
      </c>
      <c r="BO269" s="292"/>
      <c r="BX269" s="292"/>
      <c r="CU269" s="292"/>
      <c r="CW269" s="292"/>
      <c r="CX269" s="292"/>
      <c r="DA269" s="292"/>
      <c r="DI269" s="292"/>
      <c r="DK269" s="292"/>
      <c r="DM269" s="292"/>
      <c r="DQ269" s="292"/>
      <c r="DV269" s="292"/>
      <c r="DX269" s="292"/>
      <c r="EH269" s="292"/>
      <c r="EN269" s="292"/>
      <c r="EP269" s="292"/>
      <c r="EQ269" s="292"/>
      <c r="ER269" s="292"/>
      <c r="ES269" s="292"/>
      <c r="ET269" s="292"/>
      <c r="EU269" s="292"/>
      <c r="EV269" s="292"/>
      <c r="EW269" s="292"/>
      <c r="EX269" s="292"/>
      <c r="EY269" s="292"/>
      <c r="EZ269" s="292"/>
      <c r="FC269" s="292"/>
      <c r="FF269" s="292"/>
      <c r="FJ269" s="292"/>
      <c r="FL269" s="292"/>
      <c r="FM269" s="292"/>
      <c r="FN269" s="292"/>
      <c r="FQ269" s="292"/>
    </row>
    <row r="270" spans="1:173">
      <c r="A270" s="291">
        <v>45385</v>
      </c>
      <c r="B270" s="290">
        <v>4.3550000000000004</v>
      </c>
      <c r="C270" s="290">
        <v>2.3079999999999998</v>
      </c>
      <c r="D270" s="290">
        <v>0.52400000000000002</v>
      </c>
      <c r="E270" s="290">
        <v>3.9009999999999998</v>
      </c>
      <c r="F270" s="290">
        <v>3.544</v>
      </c>
      <c r="G270" s="290">
        <v>3.9449999999999998</v>
      </c>
      <c r="H270" s="290">
        <v>2.7290999999999999</v>
      </c>
      <c r="I270" s="290">
        <v>2.3079999999999998</v>
      </c>
      <c r="J270" s="292"/>
      <c r="K270" s="291">
        <v>45385</v>
      </c>
      <c r="L270" s="290">
        <v>5.0469999999999997</v>
      </c>
      <c r="M270" s="290">
        <v>3.4529999999999998</v>
      </c>
      <c r="N270" s="290">
        <v>3.6999999999999998E-2</v>
      </c>
      <c r="O270" s="290">
        <v>4.5259999999999998</v>
      </c>
      <c r="P270" s="290">
        <v>4.71</v>
      </c>
      <c r="Q270" s="290">
        <v>4.0590000000000002</v>
      </c>
      <c r="R270" s="290">
        <v>3.4449999999999998</v>
      </c>
      <c r="S270" s="290">
        <v>3.4529999999999998</v>
      </c>
      <c r="T270" s="292"/>
      <c r="U270" s="291">
        <v>45385</v>
      </c>
      <c r="V270" s="290">
        <v>-0.32500000000000018</v>
      </c>
      <c r="W270" s="290">
        <v>-0.45600000000000002</v>
      </c>
      <c r="X270" s="290">
        <v>0.57699999999999996</v>
      </c>
      <c r="Y270" s="290">
        <v>-0.15189999999999951</v>
      </c>
      <c r="Z270" s="290">
        <v>-0.62599999999999989</v>
      </c>
      <c r="AA270" s="290">
        <v>0.37700000000000022</v>
      </c>
      <c r="AB270" s="290">
        <v>5.699999999999994E-2</v>
      </c>
      <c r="AC270" s="290">
        <v>-0.45600000000000002</v>
      </c>
      <c r="BO270" s="292"/>
      <c r="BX270" s="292"/>
      <c r="CU270" s="292"/>
      <c r="CW270" s="292"/>
      <c r="CX270" s="292"/>
      <c r="DA270" s="292"/>
      <c r="DI270" s="292"/>
      <c r="DK270" s="292"/>
      <c r="DM270" s="292"/>
      <c r="DQ270" s="292"/>
      <c r="DV270" s="292"/>
      <c r="DX270" s="292"/>
      <c r="EH270" s="292"/>
      <c r="EN270" s="292"/>
      <c r="EP270" s="292"/>
      <c r="EQ270" s="292"/>
      <c r="ER270" s="292"/>
      <c r="ES270" s="292"/>
      <c r="ET270" s="292"/>
      <c r="EU270" s="292"/>
      <c r="EV270" s="292"/>
      <c r="EW270" s="292"/>
      <c r="EX270" s="292"/>
      <c r="EY270" s="292"/>
      <c r="EZ270" s="292"/>
      <c r="FC270" s="292"/>
      <c r="FF270" s="292"/>
      <c r="FJ270" s="292"/>
      <c r="FL270" s="292"/>
      <c r="FM270" s="292"/>
      <c r="FN270" s="292"/>
      <c r="FQ270" s="292"/>
    </row>
    <row r="271" spans="1:173">
      <c r="A271" s="291">
        <v>45384</v>
      </c>
      <c r="B271" s="290">
        <v>4.367</v>
      </c>
      <c r="C271" s="290">
        <v>2.3180000000000001</v>
      </c>
      <c r="D271" s="290">
        <v>0.52400000000000002</v>
      </c>
      <c r="E271" s="290">
        <v>3.94</v>
      </c>
      <c r="F271" s="290">
        <v>3.5579999999999998</v>
      </c>
      <c r="G271" s="290">
        <v>3.8610000000000002</v>
      </c>
      <c r="H271" s="290">
        <v>2.7261000000000002</v>
      </c>
      <c r="I271" s="290">
        <v>2.3180000000000001</v>
      </c>
      <c r="J271" s="292"/>
      <c r="K271" s="291">
        <v>45384</v>
      </c>
      <c r="L271" s="290">
        <v>5.0640000000000001</v>
      </c>
      <c r="M271" s="290">
        <v>3.4340000000000002</v>
      </c>
      <c r="N271" s="290">
        <v>4.8000000000000001E-2</v>
      </c>
      <c r="O271" s="290">
        <v>4.5590000000000002</v>
      </c>
      <c r="P271" s="290">
        <v>4.75</v>
      </c>
      <c r="Q271" s="290">
        <v>4.0049999999999999</v>
      </c>
      <c r="R271" s="290">
        <v>3.4249999999999998</v>
      </c>
      <c r="S271" s="290">
        <v>3.4340000000000002</v>
      </c>
      <c r="T271" s="292"/>
      <c r="U271" s="291">
        <v>45384</v>
      </c>
      <c r="V271" s="290">
        <v>-0.34000000000000069</v>
      </c>
      <c r="W271" s="290">
        <v>-0.43799999999999972</v>
      </c>
      <c r="X271" s="290">
        <v>0.55299999999999994</v>
      </c>
      <c r="Y271" s="290">
        <v>-0.14809999999999951</v>
      </c>
      <c r="Z271" s="290">
        <v>-0.62900000000000045</v>
      </c>
      <c r="AA271" s="290">
        <v>0.36699999999999949</v>
      </c>
      <c r="AB271" s="290">
        <v>8.4000000000000075E-2</v>
      </c>
      <c r="AC271" s="290">
        <v>-0.43799999999999972</v>
      </c>
      <c r="BO271" s="292"/>
      <c r="BX271" s="292"/>
      <c r="CU271" s="292"/>
      <c r="CW271" s="292"/>
      <c r="CX271" s="292"/>
      <c r="DA271" s="292"/>
      <c r="DI271" s="292"/>
      <c r="DK271" s="292"/>
      <c r="DM271" s="292"/>
      <c r="DQ271" s="292"/>
      <c r="DV271" s="292"/>
      <c r="DX271" s="292"/>
      <c r="EH271" s="292"/>
      <c r="EN271" s="292"/>
      <c r="EP271" s="292"/>
      <c r="EQ271" s="292"/>
      <c r="ER271" s="292"/>
      <c r="ES271" s="292"/>
      <c r="ET271" s="292"/>
      <c r="EU271" s="292"/>
      <c r="EV271" s="292"/>
      <c r="EW271" s="292"/>
      <c r="EX271" s="292"/>
      <c r="EY271" s="292"/>
      <c r="EZ271" s="292"/>
      <c r="FC271" s="292"/>
      <c r="FF271" s="292"/>
      <c r="FJ271" s="292"/>
      <c r="FL271" s="292"/>
      <c r="FM271" s="292"/>
      <c r="FN271" s="292"/>
      <c r="FQ271" s="292"/>
    </row>
    <row r="272" spans="1:173">
      <c r="A272" s="291">
        <v>45383</v>
      </c>
      <c r="B272" s="290">
        <v>4.3390000000000004</v>
      </c>
      <c r="C272" s="290">
        <v>2.222</v>
      </c>
      <c r="D272" s="290">
        <v>0.51400000000000001</v>
      </c>
      <c r="E272" s="290">
        <v>3.7949999999999999</v>
      </c>
      <c r="F272" s="290">
        <v>3.556</v>
      </c>
      <c r="G272" s="290">
        <v>3.7909999999999999</v>
      </c>
      <c r="H272" s="290">
        <v>2.6377000000000002</v>
      </c>
      <c r="I272" s="290">
        <v>2.222</v>
      </c>
      <c r="J272" s="292"/>
      <c r="K272" s="291">
        <v>45383</v>
      </c>
      <c r="L272" s="290">
        <v>5.0780000000000003</v>
      </c>
      <c r="M272" s="290">
        <v>3.4489999999999998</v>
      </c>
      <c r="N272" s="290">
        <v>5.2999999999999999E-2</v>
      </c>
      <c r="O272" s="290">
        <v>4.49</v>
      </c>
      <c r="P272" s="290">
        <v>4.7699999999999996</v>
      </c>
      <c r="Q272" s="290">
        <v>3.9809999999999999</v>
      </c>
      <c r="R272" s="290">
        <v>3.4870000000000001</v>
      </c>
      <c r="S272" s="290">
        <v>3.4489999999999998</v>
      </c>
      <c r="T272" s="292"/>
      <c r="U272" s="291">
        <v>45383</v>
      </c>
      <c r="V272" s="290">
        <v>-0.39500000000000052</v>
      </c>
      <c r="W272" s="293">
        <f>W271+(W273-W271)/(ROW(W273)-ROW(W271))</f>
        <v>-0.49349999999999983</v>
      </c>
      <c r="X272" s="290">
        <v>0.54600000000000004</v>
      </c>
      <c r="Y272" s="293">
        <f>Y271+(Y273-Y271)/(ROW(Y273)-ROW(Y271))</f>
        <v>-0.18984999999999946</v>
      </c>
      <c r="Z272" s="290">
        <v>-0.67999999999999972</v>
      </c>
      <c r="AA272" s="293">
        <f>AA271+(AA273-AA271)/(ROW(AA273)-ROW(AA271))</f>
        <v>0.28599999999999981</v>
      </c>
      <c r="AB272" s="293">
        <f>AB271+(AB273-AB271)/(ROW(AB273)-ROW(AB271))</f>
        <v>3.0000000000000027E-2</v>
      </c>
      <c r="AC272" s="293">
        <f>AC271+(AC273-AC271)/(ROW(AC273)-ROW(AC271))</f>
        <v>-0.49349999999999983</v>
      </c>
      <c r="BO272" s="292"/>
      <c r="BX272" s="292"/>
      <c r="CU272" s="292"/>
      <c r="CW272" s="292"/>
      <c r="CX272" s="292"/>
      <c r="DA272" s="292"/>
      <c r="DI272" s="292"/>
      <c r="DK272" s="292"/>
      <c r="DM272" s="292"/>
      <c r="DQ272" s="292"/>
      <c r="DV272" s="292"/>
      <c r="DX272" s="292"/>
      <c r="EH272" s="292"/>
      <c r="EN272" s="292"/>
      <c r="EP272" s="292"/>
      <c r="EQ272" s="292"/>
      <c r="ER272" s="292"/>
      <c r="ES272" s="292"/>
      <c r="ET272" s="292"/>
      <c r="EU272" s="292"/>
      <c r="EV272" s="292"/>
      <c r="EW272" s="292"/>
      <c r="EX272" s="292"/>
      <c r="EY272" s="292"/>
      <c r="EZ272" s="292"/>
      <c r="FC272" s="292"/>
      <c r="FF272" s="292"/>
      <c r="FJ272" s="292"/>
      <c r="FL272" s="292"/>
      <c r="FM272" s="292"/>
      <c r="FN272" s="292"/>
      <c r="FQ272" s="292"/>
    </row>
    <row r="273" spans="1:173">
      <c r="A273" s="291">
        <v>45380</v>
      </c>
      <c r="B273" s="290">
        <v>4.2039999999999997</v>
      </c>
      <c r="C273" s="290">
        <v>2.222</v>
      </c>
      <c r="D273" s="290">
        <v>0.502</v>
      </c>
      <c r="E273" s="290">
        <v>3.7949999999999999</v>
      </c>
      <c r="F273" s="290">
        <v>3.4550000000000001</v>
      </c>
      <c r="G273" s="290">
        <v>3.7909999999999999</v>
      </c>
      <c r="H273" s="290">
        <v>2.6377000000000002</v>
      </c>
      <c r="I273" s="290">
        <v>2.222</v>
      </c>
      <c r="J273" s="292"/>
      <c r="K273" s="291">
        <v>45380</v>
      </c>
      <c r="L273" s="290">
        <v>5.0259999999999998</v>
      </c>
      <c r="M273" s="290">
        <v>3.4489999999999998</v>
      </c>
      <c r="N273" s="290">
        <v>6.6000000000000003E-2</v>
      </c>
      <c r="O273" s="290">
        <v>4.49</v>
      </c>
      <c r="P273" s="290">
        <v>4.71</v>
      </c>
      <c r="Q273" s="290">
        <v>3.9809999999999999</v>
      </c>
      <c r="R273" s="290">
        <v>3.4870000000000001</v>
      </c>
      <c r="S273" s="290">
        <v>3.4489999999999998</v>
      </c>
      <c r="T273" s="292"/>
      <c r="U273" s="291">
        <v>45380</v>
      </c>
      <c r="V273" s="290">
        <v>-0.42000000000000082</v>
      </c>
      <c r="W273" s="290">
        <v>-0.54899999999999993</v>
      </c>
      <c r="X273" s="290">
        <v>0.54200000000000004</v>
      </c>
      <c r="Y273" s="290">
        <v>-0.23159999999999939</v>
      </c>
      <c r="Z273" s="290">
        <v>-0.70899999999999963</v>
      </c>
      <c r="AA273" s="290">
        <v>0.2050000000000001</v>
      </c>
      <c r="AB273" s="290">
        <v>-2.4000000000000021E-2</v>
      </c>
      <c r="AC273" s="290">
        <v>-0.54899999999999993</v>
      </c>
      <c r="BO273" s="292"/>
      <c r="BX273" s="292"/>
      <c r="CU273" s="292"/>
      <c r="CW273" s="292"/>
      <c r="CX273" s="292"/>
      <c r="DA273" s="292"/>
      <c r="DI273" s="292"/>
      <c r="DK273" s="292"/>
      <c r="DM273" s="292"/>
      <c r="DQ273" s="292"/>
      <c r="DV273" s="292"/>
      <c r="DX273" s="292"/>
      <c r="EH273" s="292"/>
      <c r="EN273" s="292"/>
      <c r="EP273" s="292"/>
      <c r="EQ273" s="292"/>
      <c r="ER273" s="292"/>
      <c r="ES273" s="292"/>
      <c r="ET273" s="292"/>
      <c r="EU273" s="292"/>
      <c r="EV273" s="292"/>
      <c r="EW273" s="292"/>
      <c r="EX273" s="292"/>
      <c r="EY273" s="292"/>
      <c r="EZ273" s="292"/>
      <c r="FC273" s="292"/>
      <c r="FF273" s="292"/>
      <c r="FJ273" s="292"/>
      <c r="FL273" s="292"/>
      <c r="FM273" s="292"/>
      <c r="FN273" s="292"/>
      <c r="FQ273" s="292"/>
    </row>
    <row r="274" spans="1:173">
      <c r="A274" s="291">
        <v>45379</v>
      </c>
      <c r="B274" s="290">
        <v>4.2039999999999997</v>
      </c>
      <c r="C274" s="290">
        <v>2.222</v>
      </c>
      <c r="D274" s="290">
        <v>0.48399999999999999</v>
      </c>
      <c r="E274" s="290">
        <v>3.7949999999999999</v>
      </c>
      <c r="F274" s="290">
        <v>3.4550000000000001</v>
      </c>
      <c r="G274" s="290">
        <v>3.7909999999999999</v>
      </c>
      <c r="H274" s="290">
        <v>2.6377000000000002</v>
      </c>
      <c r="I274" s="290">
        <v>2.222</v>
      </c>
      <c r="J274" s="292"/>
      <c r="K274" s="291">
        <v>45379</v>
      </c>
      <c r="L274" s="290">
        <v>5.0259999999999998</v>
      </c>
      <c r="M274" s="290">
        <v>3.4489999999999998</v>
      </c>
      <c r="N274" s="290">
        <v>7.1999999999999995E-2</v>
      </c>
      <c r="O274" s="290">
        <v>4.49</v>
      </c>
      <c r="P274" s="290">
        <v>4.71</v>
      </c>
      <c r="Q274" s="290">
        <v>3.9809999999999999</v>
      </c>
      <c r="R274" s="290">
        <v>3.4870000000000001</v>
      </c>
      <c r="S274" s="290">
        <v>3.4489999999999998</v>
      </c>
      <c r="T274" s="292"/>
      <c r="U274" s="291">
        <v>45379</v>
      </c>
      <c r="V274" s="290">
        <v>-0.42000000000000082</v>
      </c>
      <c r="W274" s="290">
        <v>-0.54899999999999993</v>
      </c>
      <c r="X274" s="290">
        <v>0.52</v>
      </c>
      <c r="Y274" s="290">
        <v>-0.23159999999999981</v>
      </c>
      <c r="Z274" s="290">
        <v>-0.70899999999999963</v>
      </c>
      <c r="AA274" s="290">
        <v>0.2050000000000001</v>
      </c>
      <c r="AB274" s="290">
        <v>-2.4000000000000021E-2</v>
      </c>
      <c r="AC274" s="290">
        <v>-0.54899999999999993</v>
      </c>
      <c r="BO274" s="292"/>
      <c r="BX274" s="292"/>
      <c r="CU274" s="292"/>
      <c r="CW274" s="292"/>
      <c r="CX274" s="292"/>
      <c r="DA274" s="292"/>
      <c r="DI274" s="292"/>
      <c r="DK274" s="292"/>
      <c r="DM274" s="292"/>
      <c r="DQ274" s="292"/>
      <c r="DV274" s="292"/>
      <c r="DX274" s="292"/>
      <c r="EH274" s="292"/>
      <c r="EN274" s="292"/>
      <c r="EP274" s="292"/>
      <c r="EQ274" s="292"/>
      <c r="ER274" s="292"/>
      <c r="ES274" s="292"/>
      <c r="ET274" s="292"/>
      <c r="EU274" s="292"/>
      <c r="EV274" s="292"/>
      <c r="EW274" s="292"/>
      <c r="EX274" s="292"/>
      <c r="EY274" s="292"/>
      <c r="EZ274" s="292"/>
      <c r="FC274" s="292"/>
      <c r="FF274" s="292"/>
      <c r="FJ274" s="292"/>
      <c r="FL274" s="292"/>
      <c r="FM274" s="292"/>
      <c r="FN274" s="292"/>
      <c r="FQ274" s="292"/>
    </row>
    <row r="275" spans="1:173">
      <c r="A275" s="291">
        <v>45378</v>
      </c>
      <c r="B275" s="290">
        <v>4.2</v>
      </c>
      <c r="C275" s="290">
        <v>2.2240000000000002</v>
      </c>
      <c r="D275" s="290">
        <v>0.5</v>
      </c>
      <c r="E275" s="290">
        <v>3.79</v>
      </c>
      <c r="F275" s="290">
        <v>3.4220000000000002</v>
      </c>
      <c r="G275" s="290">
        <v>3.823</v>
      </c>
      <c r="H275" s="290">
        <v>2.6236999999999999</v>
      </c>
      <c r="I275" s="290">
        <v>2.2240000000000002</v>
      </c>
      <c r="J275" s="292"/>
      <c r="K275" s="291">
        <v>45378</v>
      </c>
      <c r="L275" s="290">
        <v>4.9989999999999997</v>
      </c>
      <c r="M275" s="290">
        <v>3.4359999999999999</v>
      </c>
      <c r="N275" s="290">
        <v>7.2999999999999995E-2</v>
      </c>
      <c r="O275" s="290">
        <v>4.4619999999999997</v>
      </c>
      <c r="P275" s="290">
        <v>4.7</v>
      </c>
      <c r="Q275" s="290">
        <v>3.9910000000000001</v>
      </c>
      <c r="R275" s="290">
        <v>3.4630000000000001</v>
      </c>
      <c r="S275" s="290">
        <v>3.4359999999999999</v>
      </c>
      <c r="T275" s="292"/>
      <c r="U275" s="291">
        <v>45378</v>
      </c>
      <c r="V275" s="290">
        <v>-0.37900000000000039</v>
      </c>
      <c r="W275" s="290">
        <v>-0.53299999999999992</v>
      </c>
      <c r="X275" s="290">
        <v>0.52899999999999991</v>
      </c>
      <c r="Y275" s="290">
        <v>-0.2078999999999995</v>
      </c>
      <c r="Z275" s="290">
        <v>-0.69799999999999951</v>
      </c>
      <c r="AA275" s="290">
        <v>0.21700000000000011</v>
      </c>
      <c r="AB275" s="290">
        <v>-2.1000000000000352E-2</v>
      </c>
      <c r="AC275" s="290">
        <v>-0.53299999999999992</v>
      </c>
      <c r="BO275" s="292"/>
      <c r="BX275" s="292"/>
      <c r="CU275" s="292"/>
      <c r="CW275" s="292"/>
      <c r="CX275" s="292"/>
      <c r="DA275" s="292"/>
      <c r="DI275" s="292"/>
      <c r="DK275" s="292"/>
      <c r="DM275" s="292"/>
      <c r="DQ275" s="292"/>
      <c r="DV275" s="292"/>
      <c r="DX275" s="292"/>
      <c r="EH275" s="292"/>
      <c r="EN275" s="292"/>
      <c r="EP275" s="292"/>
      <c r="EQ275" s="292"/>
      <c r="ER275" s="292"/>
      <c r="ES275" s="292"/>
      <c r="ET275" s="292"/>
      <c r="EU275" s="292"/>
      <c r="EV275" s="292"/>
      <c r="EW275" s="292"/>
      <c r="EX275" s="292"/>
      <c r="EY275" s="292"/>
      <c r="EZ275" s="292"/>
      <c r="FC275" s="292"/>
      <c r="FF275" s="292"/>
      <c r="FJ275" s="292"/>
      <c r="FL275" s="292"/>
      <c r="FM275" s="292"/>
      <c r="FN275" s="292"/>
      <c r="FQ275" s="292"/>
    </row>
    <row r="276" spans="1:173">
      <c r="A276" s="291">
        <v>45377</v>
      </c>
      <c r="B276" s="290">
        <v>4.2350000000000003</v>
      </c>
      <c r="C276" s="290">
        <v>2.2799999999999998</v>
      </c>
      <c r="D276" s="290">
        <v>0.52</v>
      </c>
      <c r="E276" s="290">
        <v>3.831</v>
      </c>
      <c r="F276" s="290">
        <v>3.4649999999999999</v>
      </c>
      <c r="G276" s="290">
        <v>3.8620000000000001</v>
      </c>
      <c r="H276" s="290">
        <v>2.6678000000000002</v>
      </c>
      <c r="I276" s="290">
        <v>2.2799999999999998</v>
      </c>
      <c r="J276" s="292"/>
      <c r="K276" s="291">
        <v>45377</v>
      </c>
      <c r="L276" s="290">
        <v>5.0049999999999999</v>
      </c>
      <c r="M276" s="290">
        <v>3.4620000000000002</v>
      </c>
      <c r="N276" s="290">
        <v>7.9000000000000001E-2</v>
      </c>
      <c r="O276" s="290">
        <v>4.5060000000000002</v>
      </c>
      <c r="P276" s="290">
        <v>4.7</v>
      </c>
      <c r="Q276" s="290">
        <v>3.992</v>
      </c>
      <c r="R276" s="290">
        <v>3.4820000000000002</v>
      </c>
      <c r="S276" s="290">
        <v>3.4620000000000002</v>
      </c>
      <c r="T276" s="292"/>
      <c r="U276" s="291">
        <v>45377</v>
      </c>
      <c r="V276" s="290">
        <v>-0.36000000000000032</v>
      </c>
      <c r="W276" s="290">
        <v>-0.52</v>
      </c>
      <c r="X276" s="290">
        <v>0.54099999999999993</v>
      </c>
      <c r="Y276" s="290">
        <v>-0.20400000000000021</v>
      </c>
      <c r="Z276" s="290">
        <v>-0.66799999999999971</v>
      </c>
      <c r="AA276" s="290">
        <v>0.2260000000000004</v>
      </c>
      <c r="AB276" s="290">
        <v>-1.499999999999968E-2</v>
      </c>
      <c r="AC276" s="290">
        <v>-0.52</v>
      </c>
      <c r="BO276" s="292"/>
      <c r="BX276" s="292"/>
      <c r="CU276" s="292"/>
      <c r="CW276" s="292"/>
      <c r="CX276" s="292"/>
      <c r="DA276" s="292"/>
      <c r="DI276" s="292"/>
      <c r="DK276" s="292"/>
      <c r="DM276" s="292"/>
      <c r="DQ276" s="292"/>
      <c r="DV276" s="292"/>
      <c r="DX276" s="292"/>
      <c r="EH276" s="292"/>
      <c r="EN276" s="292"/>
      <c r="EP276" s="292"/>
      <c r="EQ276" s="292"/>
      <c r="ER276" s="292"/>
      <c r="ES276" s="292"/>
      <c r="ET276" s="292"/>
      <c r="EU276" s="292"/>
      <c r="EV276" s="292"/>
      <c r="EW276" s="292"/>
      <c r="EX276" s="292"/>
      <c r="EY276" s="292"/>
      <c r="EZ276" s="292"/>
      <c r="FC276" s="292"/>
      <c r="FF276" s="292"/>
      <c r="FJ276" s="292"/>
      <c r="FL276" s="292"/>
      <c r="FM276" s="292"/>
      <c r="FN276" s="292"/>
      <c r="FQ276" s="292"/>
    </row>
    <row r="277" spans="1:173">
      <c r="A277" s="291">
        <v>45376</v>
      </c>
      <c r="B277" s="290">
        <v>4.2549999999999999</v>
      </c>
      <c r="C277" s="290">
        <v>2.3029999999999999</v>
      </c>
      <c r="D277" s="290">
        <v>0.51300000000000001</v>
      </c>
      <c r="E277" s="290">
        <v>3.8490000000000002</v>
      </c>
      <c r="F277" s="290">
        <v>3.45</v>
      </c>
      <c r="G277" s="290">
        <v>3.8250000000000002</v>
      </c>
      <c r="H277" s="290">
        <v>2.6846999999999999</v>
      </c>
      <c r="I277" s="290">
        <v>2.3029999999999999</v>
      </c>
      <c r="J277" s="292"/>
      <c r="K277" s="291">
        <v>45376</v>
      </c>
      <c r="L277" s="290">
        <v>4.9969999999999999</v>
      </c>
      <c r="M277" s="290">
        <v>3.4609999999999999</v>
      </c>
      <c r="N277" s="290">
        <v>8.5000000000000006E-2</v>
      </c>
      <c r="O277" s="290">
        <v>4.5019999999999998</v>
      </c>
      <c r="P277" s="290">
        <v>4.7</v>
      </c>
      <c r="Q277" s="290">
        <v>3.9670000000000001</v>
      </c>
      <c r="R277" s="290">
        <v>3.4940000000000002</v>
      </c>
      <c r="S277" s="290">
        <v>3.4609999999999999</v>
      </c>
      <c r="T277" s="292"/>
      <c r="U277" s="291">
        <v>45376</v>
      </c>
      <c r="V277" s="290">
        <v>-0.37999999999999989</v>
      </c>
      <c r="W277" s="290">
        <v>-0.50999999999999979</v>
      </c>
      <c r="X277" s="290">
        <v>0.53600000000000003</v>
      </c>
      <c r="Y277" s="290">
        <v>-0.18820000000000009</v>
      </c>
      <c r="Z277" s="290">
        <v>-0.64400000000000013</v>
      </c>
      <c r="AA277" s="290">
        <v>0.2139999999999995</v>
      </c>
      <c r="AB277" s="290">
        <v>-1.1000000000000121E-2</v>
      </c>
      <c r="AC277" s="290">
        <v>-0.50999999999999979</v>
      </c>
      <c r="BO277" s="292"/>
      <c r="BX277" s="292"/>
      <c r="CU277" s="292"/>
      <c r="CW277" s="292"/>
      <c r="CX277" s="292"/>
      <c r="DA277" s="292"/>
      <c r="DI277" s="292"/>
      <c r="DK277" s="292"/>
      <c r="DM277" s="292"/>
      <c r="DQ277" s="292"/>
      <c r="DV277" s="292"/>
      <c r="DX277" s="292"/>
      <c r="EH277" s="292"/>
      <c r="EN277" s="292"/>
      <c r="EP277" s="292"/>
      <c r="EQ277" s="292"/>
      <c r="ER277" s="292"/>
      <c r="ES277" s="292"/>
      <c r="ET277" s="292"/>
      <c r="EU277" s="292"/>
      <c r="EV277" s="292"/>
      <c r="EW277" s="292"/>
      <c r="EX277" s="292"/>
      <c r="EY277" s="292"/>
      <c r="EZ277" s="292"/>
      <c r="FC277" s="292"/>
      <c r="FF277" s="292"/>
      <c r="FJ277" s="292"/>
      <c r="FL277" s="292"/>
      <c r="FM277" s="292"/>
      <c r="FN277" s="292"/>
      <c r="FQ277" s="292"/>
    </row>
    <row r="278" spans="1:173">
      <c r="A278" s="291">
        <v>45373</v>
      </c>
      <c r="B278" s="290">
        <v>4.2220000000000004</v>
      </c>
      <c r="C278" s="290">
        <v>2.246</v>
      </c>
      <c r="D278" s="290">
        <v>0.52600000000000002</v>
      </c>
      <c r="E278" s="290">
        <v>3.7869999999999999</v>
      </c>
      <c r="F278" s="290">
        <v>3.403</v>
      </c>
      <c r="G278" s="290">
        <v>3.8639999999999999</v>
      </c>
      <c r="H278" s="290">
        <v>2.6206999999999998</v>
      </c>
      <c r="I278" s="290">
        <v>2.246</v>
      </c>
      <c r="J278" s="292"/>
      <c r="K278" s="291">
        <v>45373</v>
      </c>
      <c r="L278" s="290">
        <v>4.9729999999999999</v>
      </c>
      <c r="M278" s="290">
        <v>3.45</v>
      </c>
      <c r="N278" s="290">
        <v>9.1999999999999998E-2</v>
      </c>
      <c r="O278" s="290">
        <v>4.4329999999999998</v>
      </c>
      <c r="P278" s="290">
        <v>4.68</v>
      </c>
      <c r="Q278" s="290">
        <v>4</v>
      </c>
      <c r="R278" s="290">
        <v>3.4649999999999999</v>
      </c>
      <c r="S278" s="290">
        <v>3.45</v>
      </c>
      <c r="T278" s="292"/>
      <c r="U278" s="291">
        <v>45373</v>
      </c>
      <c r="V278" s="290">
        <v>-0.39100000000000001</v>
      </c>
      <c r="W278" s="290">
        <v>-0.50199999999999978</v>
      </c>
      <c r="X278" s="290">
        <v>0.53899999999999992</v>
      </c>
      <c r="Y278" s="290">
        <v>-0.1888000000000005</v>
      </c>
      <c r="Z278" s="290">
        <v>-0.66300000000000026</v>
      </c>
      <c r="AA278" s="290">
        <v>0.2150000000000003</v>
      </c>
      <c r="AB278" s="290">
        <v>6.0000000000002274E-3</v>
      </c>
      <c r="AC278" s="290">
        <v>-0.50199999999999978</v>
      </c>
      <c r="BO278" s="292"/>
      <c r="BX278" s="292"/>
      <c r="CU278" s="292"/>
      <c r="CW278" s="292"/>
      <c r="CX278" s="292"/>
      <c r="DA278" s="292"/>
      <c r="DI278" s="292"/>
      <c r="DK278" s="292"/>
      <c r="DM278" s="292"/>
      <c r="DQ278" s="292"/>
      <c r="DV278" s="292"/>
      <c r="DX278" s="292"/>
      <c r="EH278" s="292"/>
      <c r="EN278" s="292"/>
      <c r="EP278" s="292"/>
      <c r="EQ278" s="292"/>
      <c r="ER278" s="292"/>
      <c r="ES278" s="292"/>
      <c r="ET278" s="292"/>
      <c r="EU278" s="292"/>
      <c r="EV278" s="292"/>
      <c r="EW278" s="292"/>
      <c r="EX278" s="292"/>
      <c r="EY278" s="292"/>
      <c r="EZ278" s="292"/>
      <c r="FC278" s="292"/>
      <c r="FF278" s="292"/>
      <c r="FJ278" s="292"/>
      <c r="FL278" s="292"/>
      <c r="FM278" s="292"/>
      <c r="FN278" s="292"/>
      <c r="FQ278" s="292"/>
    </row>
    <row r="279" spans="1:173">
      <c r="A279" s="291">
        <v>45372</v>
      </c>
      <c r="B279" s="290">
        <v>4.2759999999999998</v>
      </c>
      <c r="C279" s="290">
        <v>2.3180000000000001</v>
      </c>
      <c r="D279" s="290">
        <v>0.53</v>
      </c>
      <c r="E279" s="290">
        <v>3.8559999999999999</v>
      </c>
      <c r="F279" s="290">
        <v>3.4849999999999999</v>
      </c>
      <c r="G279" s="290">
        <v>3.9020000000000001</v>
      </c>
      <c r="H279" s="290">
        <v>2.6652</v>
      </c>
      <c r="I279" s="290">
        <v>2.3180000000000001</v>
      </c>
      <c r="J279" s="292"/>
      <c r="K279" s="291">
        <v>45372</v>
      </c>
      <c r="L279" s="290">
        <v>4.9989999999999997</v>
      </c>
      <c r="M279" s="290">
        <v>3.456</v>
      </c>
      <c r="N279" s="290">
        <v>8.5000000000000006E-2</v>
      </c>
      <c r="O279" s="290">
        <v>4.4889999999999999</v>
      </c>
      <c r="P279" s="290">
        <v>4.6900000000000004</v>
      </c>
      <c r="Q279" s="290">
        <v>4.0140000000000002</v>
      </c>
      <c r="R279" s="290">
        <v>3.496</v>
      </c>
      <c r="S279" s="290">
        <v>3.456</v>
      </c>
      <c r="T279" s="292"/>
      <c r="U279" s="291">
        <v>45372</v>
      </c>
      <c r="V279" s="290">
        <v>-0.36899999999999977</v>
      </c>
      <c r="W279" s="290">
        <v>-0.46700000000000008</v>
      </c>
      <c r="X279" s="290">
        <v>0.54800000000000004</v>
      </c>
      <c r="Y279" s="290">
        <v>-0.17530000000000001</v>
      </c>
      <c r="Z279" s="290">
        <v>-0.64999999999999991</v>
      </c>
      <c r="AA279" s="290">
        <v>0.23699999999999971</v>
      </c>
      <c r="AB279" s="290">
        <v>1.6000000000000011E-2</v>
      </c>
      <c r="AC279" s="290">
        <v>-0.46700000000000008</v>
      </c>
      <c r="BO279" s="292"/>
      <c r="BX279" s="292"/>
      <c r="CU279" s="292"/>
      <c r="CW279" s="292"/>
      <c r="CX279" s="292"/>
      <c r="DA279" s="292"/>
      <c r="DI279" s="292"/>
      <c r="DK279" s="292"/>
      <c r="DM279" s="292"/>
      <c r="DQ279" s="292"/>
      <c r="DV279" s="292"/>
      <c r="DX279" s="292"/>
      <c r="EH279" s="292"/>
      <c r="EN279" s="292"/>
      <c r="EP279" s="292"/>
      <c r="EQ279" s="292"/>
      <c r="ER279" s="292"/>
      <c r="ES279" s="292"/>
      <c r="ET279" s="292"/>
      <c r="EU279" s="292"/>
      <c r="EV279" s="292"/>
      <c r="EW279" s="292"/>
      <c r="EX279" s="292"/>
      <c r="EY279" s="292"/>
      <c r="EZ279" s="292"/>
      <c r="FC279" s="292"/>
      <c r="FF279" s="292"/>
      <c r="FJ279" s="292"/>
      <c r="FL279" s="292"/>
      <c r="FM279" s="292"/>
      <c r="FN279" s="292"/>
      <c r="FQ279" s="292"/>
    </row>
    <row r="280" spans="1:173">
      <c r="A280" s="291">
        <v>45371</v>
      </c>
      <c r="B280" s="290">
        <v>4.2690000000000001</v>
      </c>
      <c r="C280" s="290">
        <v>2.3610000000000002</v>
      </c>
      <c r="D280" s="290">
        <v>0.48099999999999998</v>
      </c>
      <c r="E280" s="290">
        <v>3.8759999999999999</v>
      </c>
      <c r="F280" s="290">
        <v>3.4409999999999998</v>
      </c>
      <c r="G280" s="290">
        <v>3.88</v>
      </c>
      <c r="H280" s="290">
        <v>2.7054</v>
      </c>
      <c r="I280" s="290">
        <v>2.3610000000000002</v>
      </c>
      <c r="J280" s="292"/>
      <c r="K280" s="291">
        <v>45371</v>
      </c>
      <c r="L280" s="290">
        <v>4.9989999999999997</v>
      </c>
      <c r="M280" s="290">
        <v>3.5030000000000001</v>
      </c>
      <c r="N280" s="290">
        <v>7.1999999999999995E-2</v>
      </c>
      <c r="O280" s="290">
        <v>4.508</v>
      </c>
      <c r="P280" s="290">
        <v>4.7</v>
      </c>
      <c r="Q280" s="290">
        <v>4.0049999999999999</v>
      </c>
      <c r="R280" s="290">
        <v>3.5219999999999998</v>
      </c>
      <c r="S280" s="290">
        <v>3.5030000000000001</v>
      </c>
      <c r="T280" s="292"/>
      <c r="U280" s="291">
        <v>45371</v>
      </c>
      <c r="V280" s="290">
        <v>-0.32899999999999968</v>
      </c>
      <c r="W280" s="290">
        <v>-0.48999999999999982</v>
      </c>
      <c r="X280" s="290">
        <v>0.55800000000000005</v>
      </c>
      <c r="Y280" s="290">
        <v>-0.20230000000000009</v>
      </c>
      <c r="Z280" s="290">
        <v>-0.62699999999999978</v>
      </c>
      <c r="AA280" s="290">
        <v>0.2479999999999998</v>
      </c>
      <c r="AB280" s="290">
        <v>-4.9999999999998934E-3</v>
      </c>
      <c r="AC280" s="290">
        <v>-0.48999999999999982</v>
      </c>
      <c r="BO280" s="292"/>
      <c r="BX280" s="292"/>
      <c r="CU280" s="292"/>
      <c r="CW280" s="292"/>
      <c r="CX280" s="292"/>
      <c r="DA280" s="292"/>
      <c r="DI280" s="292"/>
      <c r="DK280" s="292"/>
      <c r="DM280" s="292"/>
      <c r="DQ280" s="292"/>
      <c r="DV280" s="292"/>
      <c r="DX280" s="292"/>
      <c r="EH280" s="292"/>
      <c r="EN280" s="292"/>
      <c r="EP280" s="292"/>
      <c r="EQ280" s="292"/>
      <c r="ER280" s="292"/>
      <c r="ES280" s="292"/>
      <c r="ET280" s="292"/>
      <c r="EU280" s="292"/>
      <c r="EV280" s="292"/>
      <c r="EW280" s="292"/>
      <c r="EX280" s="292"/>
      <c r="EY280" s="292"/>
      <c r="EZ280" s="292"/>
      <c r="FC280" s="292"/>
      <c r="FF280" s="292"/>
      <c r="FJ280" s="292"/>
      <c r="FL280" s="292"/>
      <c r="FM280" s="292"/>
      <c r="FN280" s="292"/>
      <c r="FQ280" s="292"/>
    </row>
    <row r="281" spans="1:173">
      <c r="A281" s="291">
        <v>45370</v>
      </c>
      <c r="B281" s="290">
        <v>4.3140000000000001</v>
      </c>
      <c r="C281" s="290">
        <v>2.37</v>
      </c>
      <c r="D281" s="290">
        <v>0.48099999999999998</v>
      </c>
      <c r="E281" s="290">
        <v>3.919</v>
      </c>
      <c r="F281" s="290">
        <v>3.4870000000000001</v>
      </c>
      <c r="G281" s="290">
        <v>3.9</v>
      </c>
      <c r="H281" s="290">
        <v>2.7136</v>
      </c>
      <c r="I281" s="290">
        <v>2.37</v>
      </c>
      <c r="J281" s="292"/>
      <c r="K281" s="291">
        <v>45370</v>
      </c>
      <c r="L281" s="290">
        <v>5.0919999999999996</v>
      </c>
      <c r="M281" s="290">
        <v>3.5009999999999999</v>
      </c>
      <c r="N281" s="290">
        <v>7.1999999999999995E-2</v>
      </c>
      <c r="O281" s="290">
        <v>4.5209999999999999</v>
      </c>
      <c r="P281" s="290">
        <v>4.71</v>
      </c>
      <c r="Q281" s="290">
        <v>4.0030000000000001</v>
      </c>
      <c r="R281" s="290">
        <v>3.5249999999999999</v>
      </c>
      <c r="S281" s="290">
        <v>3.5009999999999999</v>
      </c>
      <c r="T281" s="292"/>
      <c r="U281" s="291">
        <v>45370</v>
      </c>
      <c r="V281" s="290">
        <v>-0.39100000000000001</v>
      </c>
      <c r="W281" s="290">
        <v>-0.4650000000000003</v>
      </c>
      <c r="X281" s="290">
        <v>0.55800000000000005</v>
      </c>
      <c r="Y281" s="290">
        <v>-0.19649999999999951</v>
      </c>
      <c r="Z281" s="290">
        <v>-0.65000000000000036</v>
      </c>
      <c r="AA281" s="290">
        <v>0.26200000000000051</v>
      </c>
      <c r="AB281" s="290">
        <v>1.399999999999979E-2</v>
      </c>
      <c r="AC281" s="290">
        <v>-0.4650000000000003</v>
      </c>
      <c r="BO281" s="292"/>
      <c r="BX281" s="292"/>
      <c r="CU281" s="292"/>
      <c r="CW281" s="292"/>
      <c r="CX281" s="292"/>
      <c r="DA281" s="292"/>
      <c r="DI281" s="292"/>
      <c r="DK281" s="292"/>
      <c r="DM281" s="292"/>
      <c r="DQ281" s="292"/>
      <c r="DV281" s="292"/>
      <c r="DX281" s="292"/>
      <c r="EH281" s="292"/>
      <c r="EN281" s="292"/>
      <c r="EP281" s="292"/>
      <c r="EQ281" s="292"/>
      <c r="ER281" s="292"/>
      <c r="ES281" s="292"/>
      <c r="ET281" s="292"/>
      <c r="EU281" s="292"/>
      <c r="EV281" s="292"/>
      <c r="EW281" s="292"/>
      <c r="EX281" s="292"/>
      <c r="EY281" s="292"/>
      <c r="EZ281" s="292"/>
      <c r="FC281" s="292"/>
      <c r="FF281" s="292"/>
      <c r="FJ281" s="292"/>
      <c r="FL281" s="292"/>
      <c r="FM281" s="292"/>
      <c r="FN281" s="292"/>
      <c r="FQ281" s="292"/>
    </row>
    <row r="282" spans="1:173">
      <c r="A282" s="291">
        <v>45369</v>
      </c>
      <c r="B282" s="290">
        <v>4.3630000000000004</v>
      </c>
      <c r="C282" s="290">
        <v>2.3879999999999999</v>
      </c>
      <c r="D282" s="290">
        <v>0.499</v>
      </c>
      <c r="E282" s="290">
        <v>3.952</v>
      </c>
      <c r="F282" s="290">
        <v>3.593</v>
      </c>
      <c r="G282" s="290">
        <v>3.9540000000000002</v>
      </c>
      <c r="H282" s="290">
        <v>2.7246000000000001</v>
      </c>
      <c r="I282" s="290">
        <v>2.3879999999999999</v>
      </c>
      <c r="J282" s="292"/>
      <c r="K282" s="291">
        <v>45369</v>
      </c>
      <c r="L282" s="290">
        <v>5.093</v>
      </c>
      <c r="M282" s="290">
        <v>3.5190000000000001</v>
      </c>
      <c r="N282" s="290">
        <v>7.9000000000000001E-2</v>
      </c>
      <c r="O282" s="290">
        <v>4.5629999999999997</v>
      </c>
      <c r="P282" s="290">
        <v>4.8</v>
      </c>
      <c r="Q282" s="290">
        <v>4.0640000000000001</v>
      </c>
      <c r="R282" s="290">
        <v>3.544</v>
      </c>
      <c r="S282" s="290">
        <v>3.5190000000000001</v>
      </c>
      <c r="T282" s="292"/>
      <c r="U282" s="291">
        <v>45369</v>
      </c>
      <c r="V282" s="290">
        <v>-0.40799999999999947</v>
      </c>
      <c r="W282" s="290">
        <v>-0.48899999999999988</v>
      </c>
      <c r="X282" s="290">
        <v>0.57899999999999996</v>
      </c>
      <c r="Y282" s="290">
        <v>-0.20280000000000081</v>
      </c>
      <c r="Z282" s="290">
        <v>-0.70100000000000007</v>
      </c>
      <c r="AA282" s="290">
        <v>0.2410000000000001</v>
      </c>
      <c r="AB282" s="290">
        <v>-1.799999999999979E-2</v>
      </c>
      <c r="AC282" s="290">
        <v>-0.48899999999999988</v>
      </c>
      <c r="BO282" s="292"/>
      <c r="BX282" s="292"/>
      <c r="CU282" s="292"/>
      <c r="CW282" s="292"/>
      <c r="CX282" s="292"/>
      <c r="DA282" s="292"/>
      <c r="DI282" s="292"/>
      <c r="DK282" s="292"/>
      <c r="DM282" s="292"/>
      <c r="DQ282" s="292"/>
      <c r="DV282" s="292"/>
      <c r="DX282" s="292"/>
      <c r="EH282" s="292"/>
      <c r="EN282" s="292"/>
      <c r="EP282" s="292"/>
      <c r="EQ282" s="292"/>
      <c r="ER282" s="292"/>
      <c r="ES282" s="292"/>
      <c r="ET282" s="292"/>
      <c r="EU282" s="292"/>
      <c r="EV282" s="292"/>
      <c r="EW282" s="292"/>
      <c r="EX282" s="292"/>
      <c r="EY282" s="292"/>
      <c r="EZ282" s="292"/>
      <c r="FC282" s="292"/>
      <c r="FF282" s="292"/>
      <c r="FJ282" s="292"/>
      <c r="FL282" s="292"/>
      <c r="FM282" s="292"/>
      <c r="FN282" s="292"/>
      <c r="FQ282" s="292"/>
    </row>
    <row r="283" spans="1:173">
      <c r="A283" s="291">
        <v>45366</v>
      </c>
      <c r="B283" s="290">
        <v>4.3250000000000002</v>
      </c>
      <c r="C283" s="290">
        <v>2.3679999999999999</v>
      </c>
      <c r="D283" s="290">
        <v>0.52</v>
      </c>
      <c r="E283" s="290">
        <v>3.968</v>
      </c>
      <c r="F283" s="290">
        <v>3.5449999999999999</v>
      </c>
      <c r="G283" s="290">
        <v>3.9609999999999999</v>
      </c>
      <c r="H283" s="290">
        <v>2.714</v>
      </c>
      <c r="I283" s="290">
        <v>2.3679999999999999</v>
      </c>
      <c r="J283" s="292"/>
      <c r="K283" s="291">
        <v>45366</v>
      </c>
      <c r="L283" s="290">
        <v>5.077</v>
      </c>
      <c r="M283" s="290">
        <v>3.5169999999999999</v>
      </c>
      <c r="N283" s="290">
        <v>5.2999999999999999E-2</v>
      </c>
      <c r="O283" s="290">
        <v>4.5949999999999998</v>
      </c>
      <c r="P283" s="290">
        <v>4.7699999999999996</v>
      </c>
      <c r="Q283" s="290">
        <v>4.0640000000000001</v>
      </c>
      <c r="R283" s="290">
        <v>3.5379999999999998</v>
      </c>
      <c r="S283" s="290">
        <v>3.5169999999999999</v>
      </c>
      <c r="T283" s="292"/>
      <c r="U283" s="291">
        <v>45366</v>
      </c>
      <c r="V283" s="290">
        <v>-0.42199999999999971</v>
      </c>
      <c r="W283" s="290">
        <v>-0.50200000000000022</v>
      </c>
      <c r="X283" s="290">
        <v>0.59400000000000008</v>
      </c>
      <c r="Y283" s="290">
        <v>-0.21830000000000019</v>
      </c>
      <c r="Z283" s="290">
        <v>-0.71</v>
      </c>
      <c r="AA283" s="290">
        <v>0.26399999999999979</v>
      </c>
      <c r="AB283" s="290">
        <v>-2.6000000000000249E-2</v>
      </c>
      <c r="AC283" s="290">
        <v>-0.50200000000000022</v>
      </c>
      <c r="BO283" s="292"/>
      <c r="BX283" s="292"/>
      <c r="CU283" s="292"/>
      <c r="CW283" s="292"/>
      <c r="CX283" s="292"/>
      <c r="DA283" s="292"/>
      <c r="DI283" s="292"/>
      <c r="DK283" s="292"/>
      <c r="DM283" s="292"/>
      <c r="DQ283" s="292"/>
      <c r="DV283" s="292"/>
      <c r="DX283" s="292"/>
      <c r="EH283" s="292"/>
      <c r="EN283" s="292"/>
      <c r="EP283" s="292"/>
      <c r="EQ283" s="292"/>
      <c r="ER283" s="292"/>
      <c r="ES283" s="292"/>
      <c r="ET283" s="292"/>
      <c r="EU283" s="292"/>
      <c r="EV283" s="292"/>
      <c r="EW283" s="292"/>
      <c r="EX283" s="292"/>
      <c r="EY283" s="292"/>
      <c r="EZ283" s="292"/>
      <c r="FC283" s="292"/>
      <c r="FF283" s="292"/>
      <c r="FJ283" s="292"/>
      <c r="FL283" s="292"/>
      <c r="FM283" s="292"/>
      <c r="FN283" s="292"/>
      <c r="FQ283" s="292"/>
    </row>
    <row r="284" spans="1:173">
      <c r="A284" s="291">
        <v>45365</v>
      </c>
      <c r="B284" s="290">
        <v>4.3070000000000004</v>
      </c>
      <c r="C284" s="290">
        <v>2.3479999999999999</v>
      </c>
      <c r="D284" s="290">
        <v>0.51100000000000001</v>
      </c>
      <c r="E284" s="290">
        <v>3.9550000000000001</v>
      </c>
      <c r="F284" s="290">
        <v>3.5249999999999999</v>
      </c>
      <c r="G284" s="290">
        <v>3.8849999999999998</v>
      </c>
      <c r="H284" s="290">
        <v>2.6998000000000002</v>
      </c>
      <c r="I284" s="290">
        <v>2.3479999999999999</v>
      </c>
      <c r="J284" s="292"/>
      <c r="K284" s="291">
        <v>45365</v>
      </c>
      <c r="L284" s="290">
        <v>5.0670000000000002</v>
      </c>
      <c r="M284" s="290">
        <v>3.4940000000000002</v>
      </c>
      <c r="N284" s="290">
        <v>6.5000000000000002E-2</v>
      </c>
      <c r="O284" s="290">
        <v>4.5910000000000002</v>
      </c>
      <c r="P284" s="290">
        <v>4.7699999999999996</v>
      </c>
      <c r="Q284" s="290">
        <v>4.0019999999999998</v>
      </c>
      <c r="R284" s="290">
        <v>3.52</v>
      </c>
      <c r="S284" s="290">
        <v>3.4940000000000002</v>
      </c>
      <c r="T284" s="292"/>
      <c r="U284" s="291">
        <v>45365</v>
      </c>
      <c r="V284" s="290">
        <v>-0.40399999999999991</v>
      </c>
      <c r="W284" s="290">
        <v>-0.48799999999999999</v>
      </c>
      <c r="X284" s="290">
        <v>0.58200000000000007</v>
      </c>
      <c r="Y284" s="290">
        <v>-0.2179000000000002</v>
      </c>
      <c r="Z284" s="290">
        <v>-0.69400000000000039</v>
      </c>
      <c r="AA284" s="290">
        <v>0.254</v>
      </c>
      <c r="AB284" s="290">
        <v>-4.9999999999998934E-3</v>
      </c>
      <c r="AC284" s="290">
        <v>-0.48799999999999999</v>
      </c>
      <c r="BO284" s="292"/>
      <c r="BX284" s="292"/>
      <c r="CU284" s="292"/>
      <c r="CW284" s="292"/>
      <c r="CX284" s="292"/>
      <c r="DA284" s="292"/>
      <c r="DI284" s="292"/>
      <c r="DK284" s="292"/>
      <c r="DM284" s="292"/>
      <c r="DQ284" s="292"/>
      <c r="DV284" s="292"/>
      <c r="DX284" s="292"/>
      <c r="EH284" s="292"/>
      <c r="EN284" s="292"/>
      <c r="EP284" s="292"/>
      <c r="EQ284" s="292"/>
      <c r="ER284" s="292"/>
      <c r="ES284" s="292"/>
      <c r="ET284" s="292"/>
      <c r="EU284" s="292"/>
      <c r="EV284" s="292"/>
      <c r="EW284" s="292"/>
      <c r="EX284" s="292"/>
      <c r="EY284" s="292"/>
      <c r="EZ284" s="292"/>
      <c r="FC284" s="292"/>
      <c r="FF284" s="292"/>
      <c r="FJ284" s="292"/>
      <c r="FL284" s="292"/>
      <c r="FM284" s="292"/>
      <c r="FN284" s="292"/>
      <c r="FQ284" s="292"/>
    </row>
    <row r="285" spans="1:173">
      <c r="A285" s="291">
        <v>45364</v>
      </c>
      <c r="B285" s="290">
        <v>4.1980000000000004</v>
      </c>
      <c r="C285" s="290">
        <v>2.286</v>
      </c>
      <c r="D285" s="290">
        <v>0.49</v>
      </c>
      <c r="E285" s="290">
        <v>3.891</v>
      </c>
      <c r="F285" s="290">
        <v>3.4289999999999998</v>
      </c>
      <c r="G285" s="290">
        <v>3.8540000000000001</v>
      </c>
      <c r="H285" s="290">
        <v>2.6392000000000002</v>
      </c>
      <c r="I285" s="290">
        <v>2.286</v>
      </c>
      <c r="J285" s="292"/>
      <c r="K285" s="291">
        <v>45364</v>
      </c>
      <c r="L285" s="290">
        <v>5.03</v>
      </c>
      <c r="M285" s="290">
        <v>3.4910000000000001</v>
      </c>
      <c r="N285" s="290">
        <v>5.8999999999999997E-2</v>
      </c>
      <c r="O285" s="290">
        <v>4.577</v>
      </c>
      <c r="P285" s="290">
        <v>4.74</v>
      </c>
      <c r="Q285" s="290">
        <v>3.972</v>
      </c>
      <c r="R285" s="290">
        <v>3.5089999999999999</v>
      </c>
      <c r="S285" s="290">
        <v>3.4910000000000001</v>
      </c>
      <c r="T285" s="292"/>
      <c r="U285" s="291">
        <v>45364</v>
      </c>
      <c r="V285" s="290">
        <v>-0.44500000000000028</v>
      </c>
      <c r="W285" s="290">
        <v>-0.51799999999999979</v>
      </c>
      <c r="X285" s="290">
        <v>0.56800000000000006</v>
      </c>
      <c r="Y285" s="290">
        <v>-0.2408000000000001</v>
      </c>
      <c r="Z285" s="290">
        <v>-0.72899999999999965</v>
      </c>
      <c r="AA285" s="290">
        <v>0.24800000000000019</v>
      </c>
      <c r="AB285" s="290">
        <v>-2.8999999999999911E-2</v>
      </c>
      <c r="AC285" s="290">
        <v>-0.51799999999999979</v>
      </c>
      <c r="BO285" s="292"/>
      <c r="BX285" s="292"/>
      <c r="CU285" s="292"/>
      <c r="CW285" s="292"/>
      <c r="CX285" s="292"/>
      <c r="DA285" s="292"/>
      <c r="DI285" s="292"/>
      <c r="DK285" s="292"/>
      <c r="DM285" s="292"/>
      <c r="DQ285" s="292"/>
      <c r="DV285" s="292"/>
      <c r="DX285" s="292"/>
      <c r="EH285" s="292"/>
      <c r="EN285" s="292"/>
      <c r="EP285" s="292"/>
      <c r="EQ285" s="292"/>
      <c r="ER285" s="292"/>
      <c r="ES285" s="292"/>
      <c r="ET285" s="292"/>
      <c r="EU285" s="292"/>
      <c r="EV285" s="292"/>
      <c r="EW285" s="292"/>
      <c r="EX285" s="292"/>
      <c r="EY285" s="292"/>
      <c r="EZ285" s="292"/>
      <c r="FC285" s="292"/>
      <c r="FF285" s="292"/>
      <c r="FJ285" s="292"/>
      <c r="FL285" s="292"/>
      <c r="FM285" s="292"/>
      <c r="FN285" s="292"/>
      <c r="FQ285" s="292"/>
    </row>
    <row r="286" spans="1:173">
      <c r="A286" s="291">
        <v>45363</v>
      </c>
      <c r="B286" s="290">
        <v>4.1639999999999997</v>
      </c>
      <c r="C286" s="290">
        <v>2.2559999999999998</v>
      </c>
      <c r="D286" s="290">
        <v>0.49099999999999999</v>
      </c>
      <c r="E286" s="290">
        <v>3.8170000000000002</v>
      </c>
      <c r="F286" s="290">
        <v>3.4009999999999998</v>
      </c>
      <c r="G286" s="290">
        <v>3.7909999999999999</v>
      </c>
      <c r="H286" s="290">
        <v>2.621</v>
      </c>
      <c r="I286" s="290">
        <v>2.2559999999999998</v>
      </c>
      <c r="J286" s="292"/>
      <c r="K286" s="291">
        <v>45363</v>
      </c>
      <c r="L286" s="290">
        <v>5.0110000000000001</v>
      </c>
      <c r="M286" s="290">
        <v>3.4830000000000001</v>
      </c>
      <c r="N286" s="290">
        <v>5.7000000000000002E-2</v>
      </c>
      <c r="O286" s="290">
        <v>4.5140000000000002</v>
      </c>
      <c r="P286" s="290">
        <v>4.74</v>
      </c>
      <c r="Q286" s="290">
        <v>3.9129999999999998</v>
      </c>
      <c r="R286" s="290">
        <v>3.4940000000000002</v>
      </c>
      <c r="S286" s="290">
        <v>3.4830000000000001</v>
      </c>
      <c r="T286" s="292"/>
      <c r="U286" s="291">
        <v>45363</v>
      </c>
      <c r="V286" s="290">
        <v>-0.43400000000000022</v>
      </c>
      <c r="W286" s="290">
        <v>-0.51399999999999979</v>
      </c>
      <c r="X286" s="290">
        <v>0.57200000000000006</v>
      </c>
      <c r="Y286" s="290">
        <v>-0.26089999999999991</v>
      </c>
      <c r="Z286" s="290">
        <v>-0.72699999999999987</v>
      </c>
      <c r="AA286" s="290">
        <v>0.24099999999999969</v>
      </c>
      <c r="AB286" s="290">
        <v>-3.2000000000000028E-2</v>
      </c>
      <c r="AC286" s="290">
        <v>-0.51399999999999979</v>
      </c>
      <c r="BO286" s="292"/>
      <c r="BX286" s="292"/>
      <c r="CU286" s="292"/>
      <c r="CW286" s="292"/>
      <c r="CX286" s="292"/>
      <c r="DA286" s="292"/>
      <c r="DI286" s="292"/>
      <c r="DK286" s="292"/>
      <c r="DM286" s="292"/>
      <c r="DQ286" s="292"/>
      <c r="DV286" s="292"/>
      <c r="DX286" s="292"/>
      <c r="EH286" s="292"/>
      <c r="EN286" s="292"/>
      <c r="EP286" s="292"/>
      <c r="EQ286" s="292"/>
      <c r="ER286" s="292"/>
      <c r="ES286" s="292"/>
      <c r="ET286" s="292"/>
      <c r="EU286" s="292"/>
      <c r="EV286" s="292"/>
      <c r="EW286" s="292"/>
      <c r="EX286" s="292"/>
      <c r="EY286" s="292"/>
      <c r="EZ286" s="292"/>
      <c r="FC286" s="292"/>
      <c r="FF286" s="292"/>
      <c r="FJ286" s="292"/>
      <c r="FL286" s="292"/>
      <c r="FM286" s="292"/>
      <c r="FN286" s="292"/>
      <c r="FQ286" s="292"/>
    </row>
    <row r="287" spans="1:173">
      <c r="A287" s="291">
        <v>45362</v>
      </c>
      <c r="B287" s="290">
        <v>4.1040000000000001</v>
      </c>
      <c r="C287" s="290">
        <v>2.2210000000000001</v>
      </c>
      <c r="D287" s="290">
        <v>0.48299999999999998</v>
      </c>
      <c r="E287" s="290">
        <v>3.847</v>
      </c>
      <c r="F287" s="290">
        <v>3.3530000000000002</v>
      </c>
      <c r="G287" s="290">
        <v>3.786</v>
      </c>
      <c r="H287" s="290">
        <v>2.5979000000000001</v>
      </c>
      <c r="I287" s="290">
        <v>2.2210000000000001</v>
      </c>
      <c r="J287" s="292"/>
      <c r="K287" s="291">
        <v>45362</v>
      </c>
      <c r="L287" s="290">
        <v>4.9710000000000001</v>
      </c>
      <c r="M287" s="290">
        <v>3.4670000000000001</v>
      </c>
      <c r="N287" s="290">
        <v>0.05</v>
      </c>
      <c r="O287" s="290">
        <v>4.5330000000000004</v>
      </c>
      <c r="P287" s="290">
        <v>4.6900000000000004</v>
      </c>
      <c r="Q287" s="290">
        <v>3.9089999999999998</v>
      </c>
      <c r="R287" s="290">
        <v>3.472</v>
      </c>
      <c r="S287" s="290">
        <v>3.4670000000000001</v>
      </c>
      <c r="T287" s="292"/>
      <c r="U287" s="291">
        <v>45362</v>
      </c>
      <c r="V287" s="290">
        <v>-0.43799999999999972</v>
      </c>
      <c r="W287" s="290">
        <v>-0.49799999999999978</v>
      </c>
      <c r="X287" s="290">
        <v>0.55899999999999994</v>
      </c>
      <c r="Y287" s="290">
        <v>-0.25750000000000028</v>
      </c>
      <c r="Z287" s="290">
        <v>-0.71299999999999963</v>
      </c>
      <c r="AA287" s="290">
        <v>0.246</v>
      </c>
      <c r="AB287" s="290">
        <v>-1.8000000000000242E-2</v>
      </c>
      <c r="AC287" s="290">
        <v>-0.49799999999999978</v>
      </c>
      <c r="BO287" s="292"/>
      <c r="BX287" s="292"/>
      <c r="CU287" s="292"/>
      <c r="CW287" s="292"/>
      <c r="CX287" s="292"/>
      <c r="DA287" s="292"/>
      <c r="DI287" s="292"/>
      <c r="DK287" s="292"/>
      <c r="DM287" s="292"/>
      <c r="DQ287" s="292"/>
      <c r="DV287" s="292"/>
      <c r="DX287" s="292"/>
      <c r="EH287" s="292"/>
      <c r="EN287" s="292"/>
      <c r="EP287" s="292"/>
      <c r="EQ287" s="292"/>
      <c r="ER287" s="292"/>
      <c r="ES287" s="292"/>
      <c r="ET287" s="292"/>
      <c r="EU287" s="292"/>
      <c r="EV287" s="292"/>
      <c r="EW287" s="292"/>
      <c r="EX287" s="292"/>
      <c r="EY287" s="292"/>
      <c r="EZ287" s="292"/>
      <c r="FC287" s="292"/>
      <c r="FF287" s="292"/>
      <c r="FJ287" s="292"/>
      <c r="FL287" s="292"/>
      <c r="FM287" s="292"/>
      <c r="FN287" s="292"/>
      <c r="FQ287" s="292"/>
    </row>
    <row r="288" spans="1:173">
      <c r="A288" s="291">
        <v>45359</v>
      </c>
      <c r="B288" s="290">
        <v>4.08</v>
      </c>
      <c r="C288" s="290">
        <v>2.1880000000000002</v>
      </c>
      <c r="D288" s="290">
        <v>0.46899999999999997</v>
      </c>
      <c r="E288" s="290">
        <v>3.855</v>
      </c>
      <c r="F288" s="290">
        <v>3.3330000000000002</v>
      </c>
      <c r="G288" s="290">
        <v>3.8149999999999999</v>
      </c>
      <c r="H288" s="290">
        <v>2.5611000000000002</v>
      </c>
      <c r="I288" s="290">
        <v>2.1880000000000002</v>
      </c>
      <c r="J288" s="292"/>
      <c r="K288" s="291">
        <v>45359</v>
      </c>
      <c r="L288" s="290">
        <v>4.9390000000000001</v>
      </c>
      <c r="M288" s="290">
        <v>3.44</v>
      </c>
      <c r="N288" s="290">
        <v>3.9E-2</v>
      </c>
      <c r="O288" s="290">
        <v>4.5609999999999999</v>
      </c>
      <c r="P288" s="290">
        <v>4.68</v>
      </c>
      <c r="Q288" s="290">
        <v>3.9289999999999998</v>
      </c>
      <c r="R288" s="290">
        <v>3.4380000000000002</v>
      </c>
      <c r="S288" s="290">
        <v>3.44</v>
      </c>
      <c r="T288" s="292"/>
      <c r="U288" s="291">
        <v>45359</v>
      </c>
      <c r="V288" s="290">
        <v>-0.40000000000000041</v>
      </c>
      <c r="W288" s="290">
        <v>-0.48999999999999982</v>
      </c>
      <c r="X288" s="290">
        <v>0.53899999999999992</v>
      </c>
      <c r="Y288" s="290">
        <v>-0.2641</v>
      </c>
      <c r="Z288" s="290">
        <v>-0.71000000000000041</v>
      </c>
      <c r="AA288" s="290">
        <v>0.25200000000000022</v>
      </c>
      <c r="AB288" s="290">
        <v>-1.6000000000000011E-2</v>
      </c>
      <c r="AC288" s="290">
        <v>-0.48999999999999982</v>
      </c>
      <c r="BO288" s="292"/>
      <c r="BX288" s="292"/>
      <c r="CU288" s="292"/>
      <c r="CW288" s="292"/>
      <c r="CX288" s="292"/>
      <c r="DA288" s="292"/>
      <c r="DI288" s="292"/>
      <c r="DK288" s="292"/>
      <c r="DM288" s="292"/>
      <c r="DQ288" s="292"/>
      <c r="DV288" s="292"/>
      <c r="DX288" s="292"/>
      <c r="EH288" s="292"/>
      <c r="EN288" s="292"/>
      <c r="EP288" s="292"/>
      <c r="EQ288" s="292"/>
      <c r="ER288" s="292"/>
      <c r="ES288" s="292"/>
      <c r="ET288" s="292"/>
      <c r="EU288" s="292"/>
      <c r="EV288" s="292"/>
      <c r="EW288" s="292"/>
      <c r="EX288" s="292"/>
      <c r="EY288" s="292"/>
      <c r="EZ288" s="292"/>
      <c r="FC288" s="292"/>
      <c r="FF288" s="292"/>
      <c r="FJ288" s="292"/>
      <c r="FL288" s="292"/>
      <c r="FM288" s="292"/>
      <c r="FN288" s="292"/>
      <c r="FQ288" s="292"/>
    </row>
    <row r="289" spans="1:173">
      <c r="A289" s="291">
        <v>45358</v>
      </c>
      <c r="B289" s="290">
        <v>4.0949999999999998</v>
      </c>
      <c r="C289" s="290">
        <v>2.2309999999999999</v>
      </c>
      <c r="D289" s="290">
        <v>0.47099999999999997</v>
      </c>
      <c r="E289" s="290">
        <v>3.891</v>
      </c>
      <c r="F289" s="290">
        <v>3.383</v>
      </c>
      <c r="G289" s="290">
        <v>3.8340000000000001</v>
      </c>
      <c r="H289" s="290">
        <v>2.6013999999999999</v>
      </c>
      <c r="I289" s="290">
        <v>2.2309999999999999</v>
      </c>
      <c r="J289" s="292"/>
      <c r="K289" s="291">
        <v>45358</v>
      </c>
      <c r="L289" s="290">
        <v>4.9450000000000003</v>
      </c>
      <c r="M289" s="290">
        <v>3.4750000000000001</v>
      </c>
      <c r="N289" s="290">
        <v>0.03</v>
      </c>
      <c r="O289" s="290">
        <v>4.6079999999999997</v>
      </c>
      <c r="P289" s="290">
        <v>4.7</v>
      </c>
      <c r="Q289" s="290">
        <v>3.9460000000000002</v>
      </c>
      <c r="R289" s="290">
        <v>3.476</v>
      </c>
      <c r="S289" s="290">
        <v>3.4750000000000001</v>
      </c>
      <c r="T289" s="292"/>
      <c r="U289" s="291">
        <v>45358</v>
      </c>
      <c r="V289" s="290">
        <v>-0.41699999999999982</v>
      </c>
      <c r="W289" s="290">
        <v>-0.52499999999999991</v>
      </c>
      <c r="X289" s="290">
        <v>0.53800000000000003</v>
      </c>
      <c r="Y289" s="290">
        <v>-0.28449999999999998</v>
      </c>
      <c r="Z289" s="290">
        <v>-0.72099999999999964</v>
      </c>
      <c r="AA289" s="290">
        <v>0.25900000000000029</v>
      </c>
      <c r="AB289" s="290">
        <v>-6.1000000000000387E-2</v>
      </c>
      <c r="AC289" s="290">
        <v>-0.52499999999999991</v>
      </c>
      <c r="BO289" s="292"/>
      <c r="BX289" s="292"/>
      <c r="CU289" s="292"/>
      <c r="CW289" s="292"/>
      <c r="CX289" s="292"/>
      <c r="DA289" s="292"/>
      <c r="DI289" s="292"/>
      <c r="DK289" s="292"/>
      <c r="DM289" s="292"/>
      <c r="DQ289" s="292"/>
      <c r="DV289" s="292"/>
      <c r="DX289" s="292"/>
      <c r="EH289" s="292"/>
      <c r="EN289" s="292"/>
      <c r="EP289" s="292"/>
      <c r="EQ289" s="292"/>
      <c r="ER289" s="292"/>
      <c r="ES289" s="292"/>
      <c r="ET289" s="292"/>
      <c r="EU289" s="292"/>
      <c r="EV289" s="292"/>
      <c r="EW289" s="292"/>
      <c r="EX289" s="292"/>
      <c r="EY289" s="292"/>
      <c r="EZ289" s="292"/>
      <c r="FC289" s="292"/>
      <c r="FF289" s="292"/>
      <c r="FJ289" s="292"/>
      <c r="FL289" s="292"/>
      <c r="FM289" s="292"/>
      <c r="FN289" s="292"/>
      <c r="FQ289" s="292"/>
    </row>
    <row r="290" spans="1:173">
      <c r="A290" s="291">
        <v>45357</v>
      </c>
      <c r="B290" s="290">
        <v>4.12</v>
      </c>
      <c r="C290" s="290">
        <v>2.27</v>
      </c>
      <c r="D290" s="290">
        <v>0.45</v>
      </c>
      <c r="E290" s="290">
        <v>3.8780000000000001</v>
      </c>
      <c r="F290" s="290">
        <v>3.38</v>
      </c>
      <c r="G290" s="290">
        <v>3.8370000000000002</v>
      </c>
      <c r="H290" s="290">
        <v>2.6436000000000002</v>
      </c>
      <c r="I290" s="290">
        <v>2.27</v>
      </c>
      <c r="J290" s="292"/>
      <c r="K290" s="291">
        <v>45357</v>
      </c>
      <c r="L290" s="290">
        <v>4.9710000000000001</v>
      </c>
      <c r="M290" s="290">
        <v>3.4710000000000001</v>
      </c>
      <c r="N290" s="290">
        <v>2.4E-2</v>
      </c>
      <c r="O290" s="290">
        <v>4.57</v>
      </c>
      <c r="P290" s="290">
        <v>4.7</v>
      </c>
      <c r="Q290" s="290">
        <v>3.9289999999999998</v>
      </c>
      <c r="R290" s="290">
        <v>3.508</v>
      </c>
      <c r="S290" s="290">
        <v>3.4710000000000001</v>
      </c>
      <c r="T290" s="292"/>
      <c r="U290" s="291">
        <v>45357</v>
      </c>
      <c r="V290" s="290">
        <v>-0.45099999999999962</v>
      </c>
      <c r="W290" s="290">
        <v>-0.53100000000000014</v>
      </c>
      <c r="X290" s="290">
        <v>0.52800000000000002</v>
      </c>
      <c r="Y290" s="290">
        <v>-0.25169999999999998</v>
      </c>
      <c r="Z290" s="290">
        <v>-0.71999999999999975</v>
      </c>
      <c r="AA290" s="290">
        <v>0.28100000000000008</v>
      </c>
      <c r="AB290" s="290">
        <v>-6.4000000000000057E-2</v>
      </c>
      <c r="AC290" s="290">
        <v>-0.53100000000000014</v>
      </c>
      <c r="BO290" s="292"/>
      <c r="BX290" s="292"/>
      <c r="CU290" s="292"/>
      <c r="CW290" s="292"/>
      <c r="CX290" s="292"/>
      <c r="DA290" s="292"/>
      <c r="DI290" s="292"/>
      <c r="DK290" s="292"/>
      <c r="DM290" s="292"/>
      <c r="DQ290" s="292"/>
      <c r="DV290" s="292"/>
      <c r="DX290" s="292"/>
      <c r="EH290" s="292"/>
      <c r="EN290" s="292"/>
      <c r="EP290" s="292"/>
      <c r="EQ290" s="292"/>
      <c r="ER290" s="292"/>
      <c r="ES290" s="292"/>
      <c r="ET290" s="292"/>
      <c r="EU290" s="292"/>
      <c r="EV290" s="292"/>
      <c r="EW290" s="292"/>
      <c r="EX290" s="292"/>
      <c r="EY290" s="292"/>
      <c r="EZ290" s="292"/>
      <c r="FC290" s="292"/>
      <c r="FF290" s="292"/>
      <c r="FJ290" s="292"/>
      <c r="FL290" s="292"/>
      <c r="FM290" s="292"/>
      <c r="FN290" s="292"/>
      <c r="FQ290" s="292"/>
    </row>
    <row r="291" spans="1:173">
      <c r="A291" s="291">
        <v>45356</v>
      </c>
      <c r="B291" s="290">
        <v>4.1509999999999998</v>
      </c>
      <c r="C291" s="290">
        <v>2.2559999999999998</v>
      </c>
      <c r="D291" s="290">
        <v>0.44</v>
      </c>
      <c r="E291" s="290">
        <v>3.9009999999999998</v>
      </c>
      <c r="F291" s="290">
        <v>3.3809999999999998</v>
      </c>
      <c r="G291" s="290">
        <v>3.9089999999999998</v>
      </c>
      <c r="H291" s="290">
        <v>2.6433</v>
      </c>
      <c r="I291" s="290">
        <v>2.2559999999999998</v>
      </c>
      <c r="J291" s="292"/>
      <c r="K291" s="291">
        <v>45356</v>
      </c>
      <c r="L291" s="290">
        <v>4.96</v>
      </c>
      <c r="M291" s="290">
        <v>3.4860000000000002</v>
      </c>
      <c r="N291" s="290">
        <v>3.1E-2</v>
      </c>
      <c r="O291" s="290">
        <v>4.5979999999999999</v>
      </c>
      <c r="P291" s="290">
        <v>4.67</v>
      </c>
      <c r="Q291" s="290">
        <v>3.97</v>
      </c>
      <c r="R291" s="290">
        <v>3.4980000000000002</v>
      </c>
      <c r="S291" s="290">
        <v>3.4860000000000002</v>
      </c>
      <c r="T291" s="292"/>
      <c r="U291" s="291">
        <v>45356</v>
      </c>
      <c r="V291" s="290">
        <v>-0.40600000000000058</v>
      </c>
      <c r="W291" s="290">
        <v>-0.52400000000000002</v>
      </c>
      <c r="X291" s="290">
        <v>0.52699999999999991</v>
      </c>
      <c r="Y291" s="290">
        <v>-0.26579999999999959</v>
      </c>
      <c r="Z291" s="290">
        <v>-0.68199999999999994</v>
      </c>
      <c r="AA291" s="290">
        <v>0.31300000000000022</v>
      </c>
      <c r="AB291" s="290">
        <v>-5.2000000000000053E-2</v>
      </c>
      <c r="AC291" s="290">
        <v>-0.52400000000000002</v>
      </c>
      <c r="BO291" s="292"/>
      <c r="BX291" s="292"/>
      <c r="CU291" s="292"/>
      <c r="CW291" s="292"/>
      <c r="CX291" s="292"/>
      <c r="DA291" s="292"/>
      <c r="DI291" s="292"/>
      <c r="DK291" s="292"/>
      <c r="DM291" s="292"/>
      <c r="DQ291" s="292"/>
      <c r="DV291" s="292"/>
      <c r="DX291" s="292"/>
      <c r="EH291" s="292"/>
      <c r="EN291" s="292"/>
      <c r="EP291" s="292"/>
      <c r="EQ291" s="292"/>
      <c r="ER291" s="292"/>
      <c r="ES291" s="292"/>
      <c r="ET291" s="292"/>
      <c r="EU291" s="292"/>
      <c r="EV291" s="292"/>
      <c r="EW291" s="292"/>
      <c r="EX291" s="292"/>
      <c r="EY291" s="292"/>
      <c r="EZ291" s="292"/>
      <c r="FC291" s="292"/>
      <c r="FF291" s="292"/>
      <c r="FJ291" s="292"/>
      <c r="FL291" s="292"/>
      <c r="FM291" s="292"/>
      <c r="FN291" s="292"/>
      <c r="FQ291" s="292"/>
    </row>
    <row r="292" spans="1:173">
      <c r="A292" s="291">
        <v>45355</v>
      </c>
      <c r="B292" s="290">
        <v>4.2320000000000002</v>
      </c>
      <c r="C292" s="290">
        <v>2.3260000000000001</v>
      </c>
      <c r="D292" s="290">
        <v>0.45</v>
      </c>
      <c r="E292" s="290">
        <v>3.9929999999999999</v>
      </c>
      <c r="F292" s="290">
        <v>3.4660000000000002</v>
      </c>
      <c r="G292" s="290">
        <v>3.9169999999999998</v>
      </c>
      <c r="H292" s="290">
        <v>2.7187999999999999</v>
      </c>
      <c r="I292" s="290">
        <v>2.3260000000000001</v>
      </c>
      <c r="J292" s="292"/>
      <c r="K292" s="291">
        <v>45355</v>
      </c>
      <c r="L292" s="290">
        <v>4.9989999999999997</v>
      </c>
      <c r="M292" s="290">
        <v>3.5009999999999999</v>
      </c>
      <c r="N292" s="290">
        <v>4.5999999999999999E-2</v>
      </c>
      <c r="O292" s="290">
        <v>4.6130000000000004</v>
      </c>
      <c r="P292" s="290">
        <v>4.71</v>
      </c>
      <c r="Q292" s="290">
        <v>3.9529999999999998</v>
      </c>
      <c r="R292" s="290">
        <v>3.5230000000000001</v>
      </c>
      <c r="S292" s="290">
        <v>3.5009999999999999</v>
      </c>
      <c r="T292" s="292"/>
      <c r="U292" s="291">
        <v>45355</v>
      </c>
      <c r="V292" s="290">
        <v>-0.38999999999999968</v>
      </c>
      <c r="W292" s="290">
        <v>-0.5089999999999999</v>
      </c>
      <c r="X292" s="290">
        <v>0.53800000000000003</v>
      </c>
      <c r="Y292" s="290">
        <v>-0.18879999999999961</v>
      </c>
      <c r="Z292" s="290">
        <v>-0.67499999999999982</v>
      </c>
      <c r="AA292" s="290">
        <v>0.32200000000000012</v>
      </c>
      <c r="AB292" s="290">
        <v>-2.5999999999999801E-2</v>
      </c>
      <c r="AC292" s="290">
        <v>-0.5089999999999999</v>
      </c>
      <c r="BO292" s="292"/>
      <c r="BX292" s="292"/>
      <c r="CU292" s="292"/>
      <c r="CW292" s="292"/>
      <c r="CX292" s="292"/>
      <c r="DA292" s="292"/>
      <c r="DI292" s="292"/>
      <c r="DK292" s="292"/>
      <c r="DM292" s="292"/>
      <c r="DQ292" s="292"/>
      <c r="DV292" s="292"/>
      <c r="DX292" s="292"/>
      <c r="EH292" s="292"/>
      <c r="EN292" s="292"/>
      <c r="EP292" s="292"/>
      <c r="EQ292" s="292"/>
      <c r="ER292" s="292"/>
      <c r="ES292" s="292"/>
      <c r="ET292" s="292"/>
      <c r="EU292" s="292"/>
      <c r="EV292" s="292"/>
      <c r="EW292" s="292"/>
      <c r="EX292" s="292"/>
      <c r="EY292" s="292"/>
      <c r="EZ292" s="292"/>
      <c r="FC292" s="292"/>
      <c r="FF292" s="292"/>
      <c r="FJ292" s="292"/>
      <c r="FL292" s="292"/>
      <c r="FM292" s="292"/>
      <c r="FN292" s="292"/>
      <c r="FQ292" s="292"/>
    </row>
    <row r="293" spans="1:173">
      <c r="A293" s="291">
        <v>45352</v>
      </c>
      <c r="B293" s="290">
        <v>4.1909999999999998</v>
      </c>
      <c r="C293" s="290">
        <v>2.3370000000000002</v>
      </c>
      <c r="D293" s="290">
        <v>0.45900000000000002</v>
      </c>
      <c r="E293" s="290">
        <v>3.9889999999999999</v>
      </c>
      <c r="F293" s="290">
        <v>3.4430000000000001</v>
      </c>
      <c r="G293" s="290">
        <v>3.952</v>
      </c>
      <c r="H293" s="290">
        <v>2.7467999999999999</v>
      </c>
      <c r="I293" s="290">
        <v>2.3370000000000002</v>
      </c>
      <c r="J293" s="292"/>
      <c r="K293" s="291">
        <v>45352</v>
      </c>
      <c r="L293" s="290">
        <v>4.9370000000000003</v>
      </c>
      <c r="M293" s="290">
        <v>3.5049999999999999</v>
      </c>
      <c r="N293" s="290">
        <v>4.2000000000000003E-2</v>
      </c>
      <c r="O293" s="290">
        <v>4.5670000000000002</v>
      </c>
      <c r="P293" s="290">
        <v>4.7</v>
      </c>
      <c r="Q293" s="290">
        <v>3.9750000000000001</v>
      </c>
      <c r="R293" s="290">
        <v>3.5529999999999999</v>
      </c>
      <c r="S293" s="290">
        <v>3.5049999999999999</v>
      </c>
      <c r="T293" s="292"/>
      <c r="U293" s="291">
        <v>45352</v>
      </c>
      <c r="V293" s="290">
        <v>-0.34999999999999959</v>
      </c>
      <c r="W293" s="290">
        <v>-0.4740000000000002</v>
      </c>
      <c r="X293" s="290">
        <v>0.52800000000000002</v>
      </c>
      <c r="Y293" s="290">
        <v>-0.1639999999999997</v>
      </c>
      <c r="Z293" s="290">
        <v>-0.66800000000000015</v>
      </c>
      <c r="AA293" s="290">
        <v>0.33400000000000007</v>
      </c>
      <c r="AB293" s="290">
        <v>1.399999999999979E-2</v>
      </c>
      <c r="AC293" s="290">
        <v>-0.4740000000000002</v>
      </c>
      <c r="BO293" s="292"/>
      <c r="BX293" s="292"/>
      <c r="CU293" s="292"/>
      <c r="CW293" s="292"/>
      <c r="CX293" s="292"/>
      <c r="DA293" s="292"/>
      <c r="DI293" s="292"/>
      <c r="DK293" s="292"/>
      <c r="DM293" s="292"/>
      <c r="DQ293" s="292"/>
      <c r="DV293" s="292"/>
      <c r="DX293" s="292"/>
      <c r="EH293" s="292"/>
      <c r="EN293" s="292"/>
      <c r="EP293" s="292"/>
      <c r="EQ293" s="292"/>
      <c r="ER293" s="292"/>
      <c r="ES293" s="292"/>
      <c r="ET293" s="292"/>
      <c r="EU293" s="292"/>
      <c r="EV293" s="292"/>
      <c r="EW293" s="292"/>
      <c r="EX293" s="292"/>
      <c r="EY293" s="292"/>
      <c r="EZ293" s="292"/>
      <c r="FC293" s="292"/>
      <c r="FF293" s="292"/>
      <c r="FJ293" s="292"/>
      <c r="FL293" s="292"/>
      <c r="FM293" s="292"/>
      <c r="FN293" s="292"/>
      <c r="FQ293" s="292"/>
    </row>
    <row r="294" spans="1:173">
      <c r="A294" s="291">
        <v>45351</v>
      </c>
      <c r="B294" s="290">
        <v>4.28</v>
      </c>
      <c r="C294" s="290">
        <v>2.3290000000000002</v>
      </c>
      <c r="D294" s="290">
        <v>0.46500000000000002</v>
      </c>
      <c r="E294" s="290">
        <v>3.9950000000000001</v>
      </c>
      <c r="F294" s="290">
        <v>3.5129999999999999</v>
      </c>
      <c r="G294" s="290">
        <v>3.944</v>
      </c>
      <c r="H294" s="290">
        <v>2.7193000000000001</v>
      </c>
      <c r="I294" s="290">
        <v>2.3290000000000002</v>
      </c>
      <c r="J294" s="292"/>
      <c r="K294" s="291">
        <v>45351</v>
      </c>
      <c r="L294" s="290">
        <v>5.0170000000000003</v>
      </c>
      <c r="M294" s="290">
        <v>3.4830000000000001</v>
      </c>
      <c r="N294" s="290">
        <v>0.05</v>
      </c>
      <c r="O294" s="290">
        <v>4.5780000000000003</v>
      </c>
      <c r="P294" s="290">
        <v>4.76</v>
      </c>
      <c r="Q294" s="290">
        <v>3.9550000000000001</v>
      </c>
      <c r="R294" s="290">
        <v>3.5350000000000001</v>
      </c>
      <c r="S294" s="290">
        <v>3.4830000000000001</v>
      </c>
      <c r="T294" s="292"/>
      <c r="U294" s="291">
        <v>45351</v>
      </c>
      <c r="V294" s="290">
        <v>-0.36899999999999977</v>
      </c>
      <c r="W294" s="290">
        <v>-0.48799999999999999</v>
      </c>
      <c r="X294" s="290">
        <v>0.53</v>
      </c>
      <c r="Y294" s="290">
        <v>-0.16270000000000009</v>
      </c>
      <c r="Z294" s="290">
        <v>-0.69199999999999973</v>
      </c>
      <c r="AA294" s="290">
        <v>0.33900000000000002</v>
      </c>
      <c r="AB294" s="290">
        <v>1.9999999999997802E-3</v>
      </c>
      <c r="AC294" s="290">
        <v>-0.48799999999999999</v>
      </c>
      <c r="BO294" s="292"/>
      <c r="BX294" s="292"/>
      <c r="CU294" s="292"/>
      <c r="CW294" s="292"/>
      <c r="CX294" s="292"/>
      <c r="DA294" s="292"/>
      <c r="DI294" s="292"/>
      <c r="DK294" s="292"/>
      <c r="DM294" s="292"/>
      <c r="DQ294" s="292"/>
      <c r="DV294" s="292"/>
      <c r="DX294" s="292"/>
      <c r="EH294" s="292"/>
      <c r="EN294" s="292"/>
      <c r="EP294" s="292"/>
      <c r="EQ294" s="292"/>
      <c r="ER294" s="292"/>
      <c r="ES294" s="292"/>
      <c r="ET294" s="292"/>
      <c r="EU294" s="292"/>
      <c r="EV294" s="292"/>
      <c r="EW294" s="292"/>
      <c r="EX294" s="292"/>
      <c r="EY294" s="292"/>
      <c r="EZ294" s="292"/>
      <c r="FC294" s="292"/>
      <c r="FF294" s="292"/>
      <c r="FJ294" s="292"/>
      <c r="FL294" s="292"/>
      <c r="FM294" s="292"/>
      <c r="FN294" s="292"/>
      <c r="FQ294" s="292"/>
    </row>
    <row r="295" spans="1:173">
      <c r="A295" s="291">
        <v>45350</v>
      </c>
      <c r="B295" s="290">
        <v>4.2969999999999997</v>
      </c>
      <c r="C295" s="290">
        <v>2.3820000000000001</v>
      </c>
      <c r="D295" s="290">
        <v>0.44800000000000001</v>
      </c>
      <c r="E295" s="290">
        <v>4.0419999999999998</v>
      </c>
      <c r="F295" s="290">
        <v>3.5550000000000002</v>
      </c>
      <c r="G295" s="290">
        <v>3.98</v>
      </c>
      <c r="H295" s="290">
        <v>2.7719999999999998</v>
      </c>
      <c r="I295" s="290">
        <v>2.3820000000000001</v>
      </c>
      <c r="J295" s="292"/>
      <c r="K295" s="291">
        <v>45350</v>
      </c>
      <c r="L295" s="290">
        <v>5.01</v>
      </c>
      <c r="M295" s="290">
        <v>3.49</v>
      </c>
      <c r="N295" s="290">
        <v>3.3000000000000002E-2</v>
      </c>
      <c r="O295" s="290">
        <v>4.6159999999999997</v>
      </c>
      <c r="P295" s="290">
        <v>4.78</v>
      </c>
      <c r="Q295" s="290">
        <v>3.9889999999999999</v>
      </c>
      <c r="R295" s="290">
        <v>3.5369999999999999</v>
      </c>
      <c r="S295" s="290">
        <v>3.49</v>
      </c>
      <c r="T295" s="292"/>
      <c r="U295" s="291">
        <v>45350</v>
      </c>
      <c r="V295" s="290">
        <v>-0.37300000000000022</v>
      </c>
      <c r="W295" s="290">
        <v>-0.45299999999999979</v>
      </c>
      <c r="X295" s="290">
        <v>0.53099999999999992</v>
      </c>
      <c r="Y295" s="290">
        <v>-0.14660000000000031</v>
      </c>
      <c r="Z295" s="290">
        <v>-0.67900000000000027</v>
      </c>
      <c r="AA295" s="290">
        <v>0.34300000000000042</v>
      </c>
      <c r="AB295" s="290">
        <v>1.9000000000000131E-2</v>
      </c>
      <c r="AC295" s="290">
        <v>-0.45299999999999979</v>
      </c>
      <c r="BO295" s="292"/>
      <c r="BX295" s="292"/>
      <c r="CU295" s="292"/>
      <c r="CW295" s="292"/>
      <c r="CX295" s="292"/>
      <c r="DA295" s="292"/>
      <c r="DI295" s="292"/>
      <c r="DK295" s="292"/>
      <c r="DM295" s="292"/>
      <c r="DQ295" s="292"/>
      <c r="DV295" s="292"/>
      <c r="DX295" s="292"/>
      <c r="EH295" s="292"/>
      <c r="EN295" s="292"/>
      <c r="EP295" s="292"/>
      <c r="EQ295" s="292"/>
      <c r="ER295" s="292"/>
      <c r="ES295" s="292"/>
      <c r="ET295" s="292"/>
      <c r="EU295" s="292"/>
      <c r="EV295" s="292"/>
      <c r="EW295" s="292"/>
      <c r="EX295" s="292"/>
      <c r="EY295" s="292"/>
      <c r="EZ295" s="292"/>
      <c r="FC295" s="292"/>
      <c r="FF295" s="292"/>
      <c r="FJ295" s="292"/>
      <c r="FL295" s="292"/>
      <c r="FM295" s="292"/>
      <c r="FN295" s="292"/>
      <c r="FQ295" s="292"/>
    </row>
    <row r="296" spans="1:173">
      <c r="A296" s="291">
        <v>45349</v>
      </c>
      <c r="B296" s="290">
        <v>4.3419999999999996</v>
      </c>
      <c r="C296" s="290">
        <v>2.3809999999999998</v>
      </c>
      <c r="D296" s="290">
        <v>0.441</v>
      </c>
      <c r="E296" s="290">
        <v>4.0570000000000004</v>
      </c>
      <c r="F296" s="290">
        <v>3.5779999999999998</v>
      </c>
      <c r="G296" s="290">
        <v>3.9590000000000001</v>
      </c>
      <c r="H296" s="290">
        <v>2.7806000000000002</v>
      </c>
      <c r="I296" s="290">
        <v>2.3809999999999998</v>
      </c>
      <c r="J296" s="292"/>
      <c r="K296" s="291">
        <v>45349</v>
      </c>
      <c r="L296" s="290">
        <v>5.04</v>
      </c>
      <c r="M296" s="290">
        <v>3.4980000000000002</v>
      </c>
      <c r="N296" s="290">
        <v>3.9E-2</v>
      </c>
      <c r="O296" s="290">
        <v>4.6280000000000001</v>
      </c>
      <c r="P296" s="290">
        <v>4.82</v>
      </c>
      <c r="Q296" s="290">
        <v>3.99</v>
      </c>
      <c r="R296" s="290">
        <v>3.5430000000000001</v>
      </c>
      <c r="S296" s="290">
        <v>3.4980000000000002</v>
      </c>
      <c r="T296" s="292"/>
      <c r="U296" s="291">
        <v>45349</v>
      </c>
      <c r="V296" s="290">
        <v>-0.38999999999999968</v>
      </c>
      <c r="W296" s="290">
        <v>-0.46099999999999991</v>
      </c>
      <c r="X296" s="290">
        <v>0.52399999999999991</v>
      </c>
      <c r="Y296" s="290">
        <v>-0.14579999999999951</v>
      </c>
      <c r="Z296" s="290">
        <v>-0.67499999999999982</v>
      </c>
      <c r="AA296" s="290">
        <v>0.31600000000000028</v>
      </c>
      <c r="AB296" s="290">
        <v>1.1000000000000121E-2</v>
      </c>
      <c r="AC296" s="290">
        <v>-0.46099999999999991</v>
      </c>
      <c r="BO296" s="292"/>
      <c r="BX296" s="292"/>
      <c r="CU296" s="292"/>
      <c r="CW296" s="292"/>
      <c r="CX296" s="292"/>
      <c r="DA296" s="292"/>
      <c r="DI296" s="292"/>
      <c r="DK296" s="292"/>
      <c r="DM296" s="292"/>
      <c r="DQ296" s="292"/>
      <c r="DV296" s="292"/>
      <c r="DX296" s="292"/>
      <c r="EH296" s="292"/>
      <c r="EN296" s="292"/>
      <c r="EP296" s="292"/>
      <c r="EQ296" s="292"/>
      <c r="ER296" s="292"/>
      <c r="ES296" s="292"/>
      <c r="ET296" s="292"/>
      <c r="EU296" s="292"/>
      <c r="EV296" s="292"/>
      <c r="EW296" s="292"/>
      <c r="EX296" s="292"/>
      <c r="EY296" s="292"/>
      <c r="EZ296" s="292"/>
      <c r="FC296" s="292"/>
      <c r="FF296" s="292"/>
      <c r="FJ296" s="292"/>
      <c r="FL296" s="292"/>
      <c r="FM296" s="292"/>
      <c r="FN296" s="292"/>
      <c r="FQ296" s="292"/>
    </row>
    <row r="297" spans="1:173">
      <c r="A297" s="291">
        <v>45348</v>
      </c>
      <c r="B297" s="290">
        <v>4.33</v>
      </c>
      <c r="C297" s="290">
        <v>2.3559999999999999</v>
      </c>
      <c r="D297" s="290">
        <v>0.435</v>
      </c>
      <c r="E297" s="290">
        <v>4.0119999999999996</v>
      </c>
      <c r="F297" s="290">
        <v>3.528</v>
      </c>
      <c r="G297" s="290">
        <v>3.9380000000000002</v>
      </c>
      <c r="H297" s="290">
        <v>2.7549999999999999</v>
      </c>
      <c r="I297" s="290">
        <v>2.3559999999999999</v>
      </c>
      <c r="J297" s="292"/>
      <c r="K297" s="291">
        <v>45348</v>
      </c>
      <c r="L297" s="290">
        <v>5.032</v>
      </c>
      <c r="M297" s="290">
        <v>3.5009999999999999</v>
      </c>
      <c r="N297" s="290">
        <v>3.6999999999999998E-2</v>
      </c>
      <c r="O297" s="290">
        <v>4.6040000000000001</v>
      </c>
      <c r="P297" s="290">
        <v>4.82</v>
      </c>
      <c r="Q297" s="290">
        <v>3.988</v>
      </c>
      <c r="R297" s="290">
        <v>3.5539999999999998</v>
      </c>
      <c r="S297" s="290">
        <v>3.5009999999999999</v>
      </c>
      <c r="T297" s="292"/>
      <c r="U297" s="291">
        <v>45348</v>
      </c>
      <c r="V297" s="290">
        <v>-0.4399999999999995</v>
      </c>
      <c r="W297" s="290">
        <v>-0.48199999999999982</v>
      </c>
      <c r="X297" s="290">
        <v>0.52500000000000002</v>
      </c>
      <c r="Y297" s="290">
        <v>-0.1417999999999999</v>
      </c>
      <c r="Z297" s="290">
        <v>-0.71499999999999986</v>
      </c>
      <c r="AA297" s="290">
        <v>0.29099999999999948</v>
      </c>
      <c r="AB297" s="290">
        <v>-4.9999999999998934E-3</v>
      </c>
      <c r="AC297" s="290">
        <v>-0.48199999999999982</v>
      </c>
      <c r="BO297" s="292"/>
      <c r="BX297" s="292"/>
      <c r="CU297" s="292"/>
      <c r="CW297" s="292"/>
      <c r="CX297" s="292"/>
      <c r="DA297" s="292"/>
      <c r="DI297" s="292"/>
      <c r="DK297" s="292"/>
      <c r="DM297" s="292"/>
      <c r="DQ297" s="292"/>
      <c r="DV297" s="292"/>
      <c r="DX297" s="292"/>
      <c r="EH297" s="292"/>
      <c r="EN297" s="292"/>
      <c r="EP297" s="292"/>
      <c r="EQ297" s="292"/>
      <c r="ER297" s="292"/>
      <c r="ES297" s="292"/>
      <c r="ET297" s="292"/>
      <c r="EU297" s="292"/>
      <c r="EV297" s="292"/>
      <c r="EW297" s="292"/>
      <c r="EX297" s="292"/>
      <c r="EY297" s="292"/>
      <c r="EZ297" s="292"/>
      <c r="FC297" s="292"/>
      <c r="FF297" s="292"/>
      <c r="FJ297" s="292"/>
      <c r="FL297" s="292"/>
      <c r="FM297" s="292"/>
      <c r="FN297" s="292"/>
      <c r="FQ297" s="292"/>
    </row>
    <row r="298" spans="1:173">
      <c r="A298" s="291">
        <v>45345</v>
      </c>
      <c r="B298" s="290">
        <v>4.2889999999999997</v>
      </c>
      <c r="C298" s="290">
        <v>2.2930000000000001</v>
      </c>
      <c r="D298" s="290">
        <v>0.46500000000000002</v>
      </c>
      <c r="E298" s="290">
        <v>3.9140000000000001</v>
      </c>
      <c r="F298" s="290">
        <v>3.4980000000000002</v>
      </c>
      <c r="G298" s="290">
        <v>4.0199999999999996</v>
      </c>
      <c r="H298" s="290">
        <v>2.6718000000000002</v>
      </c>
      <c r="I298" s="290">
        <v>2.2930000000000001</v>
      </c>
      <c r="J298" s="292"/>
      <c r="K298" s="291">
        <v>45345</v>
      </c>
      <c r="L298" s="290">
        <v>5</v>
      </c>
      <c r="M298" s="290">
        <v>3.4550000000000001</v>
      </c>
      <c r="N298" s="290">
        <v>3.6999999999999998E-2</v>
      </c>
      <c r="O298" s="290">
        <v>4.7530000000000001</v>
      </c>
      <c r="P298" s="290">
        <v>4.8</v>
      </c>
      <c r="Q298" s="290">
        <v>4.0250000000000004</v>
      </c>
      <c r="R298" s="290">
        <v>3.52</v>
      </c>
      <c r="S298" s="290">
        <v>3.4550000000000001</v>
      </c>
      <c r="T298" s="292"/>
      <c r="U298" s="291">
        <v>45345</v>
      </c>
      <c r="V298" s="290">
        <v>-0.4430000000000005</v>
      </c>
      <c r="W298" s="290">
        <v>-0.48899999999999988</v>
      </c>
      <c r="X298" s="290">
        <v>0.55599999999999994</v>
      </c>
      <c r="Y298" s="290">
        <v>-0.48770000000000019</v>
      </c>
      <c r="Z298" s="290">
        <v>-0.71299999999999963</v>
      </c>
      <c r="AA298" s="290">
        <v>0.32199999999999962</v>
      </c>
      <c r="AB298" s="290">
        <v>-1.6999999999999901E-2</v>
      </c>
      <c r="AC298" s="290">
        <v>-0.48899999999999988</v>
      </c>
      <c r="BO298" s="292"/>
      <c r="BX298" s="292"/>
      <c r="CU298" s="292"/>
      <c r="CW298" s="292"/>
      <c r="CX298" s="292"/>
      <c r="DA298" s="292"/>
      <c r="DI298" s="292"/>
      <c r="DK298" s="292"/>
      <c r="DM298" s="292"/>
      <c r="DQ298" s="292"/>
      <c r="DV298" s="292"/>
      <c r="DX298" s="292"/>
      <c r="EH298" s="292"/>
      <c r="EN298" s="292"/>
      <c r="EP298" s="292"/>
      <c r="EQ298" s="292"/>
      <c r="ER298" s="292"/>
      <c r="ES298" s="292"/>
      <c r="ET298" s="292"/>
      <c r="EU298" s="292"/>
      <c r="EV298" s="292"/>
      <c r="EW298" s="292"/>
      <c r="EX298" s="292"/>
      <c r="EY298" s="292"/>
      <c r="EZ298" s="292"/>
      <c r="FC298" s="292"/>
      <c r="FF298" s="292"/>
      <c r="FJ298" s="292"/>
      <c r="FL298" s="292"/>
      <c r="FM298" s="292"/>
      <c r="FN298" s="292"/>
      <c r="FQ298" s="292"/>
    </row>
    <row r="299" spans="1:173">
      <c r="A299" s="291">
        <v>45344</v>
      </c>
      <c r="B299" s="290">
        <v>4.3499999999999996</v>
      </c>
      <c r="C299" s="290">
        <v>2.36</v>
      </c>
      <c r="D299" s="290">
        <v>0.46500000000000002</v>
      </c>
      <c r="E299" s="290">
        <v>3.992</v>
      </c>
      <c r="F299" s="290">
        <v>3.581</v>
      </c>
      <c r="G299" s="290">
        <v>3.9780000000000002</v>
      </c>
      <c r="H299" s="290">
        <v>2.7505999999999999</v>
      </c>
      <c r="I299" s="290">
        <v>2.36</v>
      </c>
      <c r="J299" s="292"/>
      <c r="K299" s="291">
        <v>45344</v>
      </c>
      <c r="L299" s="290">
        <v>5.0149999999999997</v>
      </c>
      <c r="M299" s="290">
        <v>3.4550000000000001</v>
      </c>
      <c r="N299" s="290">
        <v>3.6999999999999998E-2</v>
      </c>
      <c r="O299" s="290">
        <v>4.8410000000000002</v>
      </c>
      <c r="P299" s="290">
        <v>4.82</v>
      </c>
      <c r="Q299" s="290">
        <v>3.9910000000000001</v>
      </c>
      <c r="R299" s="290">
        <v>3.5329999999999999</v>
      </c>
      <c r="S299" s="290">
        <v>3.4550000000000001</v>
      </c>
      <c r="T299" s="292"/>
      <c r="U299" s="291">
        <v>45344</v>
      </c>
      <c r="V299" s="290">
        <v>-0.38999999999999968</v>
      </c>
      <c r="W299" s="290">
        <v>-0.46199999999999969</v>
      </c>
      <c r="X299" s="290">
        <v>0.55599999999999994</v>
      </c>
      <c r="Y299" s="290">
        <v>-0.48690000000000028</v>
      </c>
      <c r="Z299" s="290">
        <v>-0.6930000000000005</v>
      </c>
      <c r="AA299" s="290">
        <v>0.32899999999999968</v>
      </c>
      <c r="AB299" s="290">
        <v>1.499999999999968E-2</v>
      </c>
      <c r="AC299" s="290">
        <v>-0.46199999999999969</v>
      </c>
      <c r="BO299" s="292"/>
      <c r="BX299" s="292"/>
      <c r="CU299" s="292"/>
      <c r="CW299" s="292"/>
      <c r="CX299" s="292"/>
      <c r="DA299" s="292"/>
      <c r="DI299" s="292"/>
      <c r="DK299" s="292"/>
      <c r="DM299" s="292"/>
      <c r="DQ299" s="292"/>
      <c r="DV299" s="292"/>
      <c r="DX299" s="292"/>
      <c r="EH299" s="292"/>
      <c r="EN299" s="292"/>
      <c r="EP299" s="292"/>
      <c r="EQ299" s="292"/>
      <c r="ER299" s="292"/>
      <c r="ES299" s="292"/>
      <c r="ET299" s="292"/>
      <c r="EU299" s="292"/>
      <c r="EV299" s="292"/>
      <c r="EW299" s="292"/>
      <c r="EX299" s="292"/>
      <c r="EY299" s="292"/>
      <c r="EZ299" s="292"/>
      <c r="FC299" s="292"/>
      <c r="FF299" s="292"/>
      <c r="FJ299" s="292"/>
      <c r="FL299" s="292"/>
      <c r="FM299" s="292"/>
      <c r="FN299" s="292"/>
      <c r="FQ299" s="292"/>
    </row>
    <row r="300" spans="1:173">
      <c r="A300" s="291">
        <v>45343</v>
      </c>
      <c r="B300" s="290">
        <v>4.3310000000000004</v>
      </c>
      <c r="C300" s="290">
        <v>2.351</v>
      </c>
      <c r="D300" s="290">
        <v>0.46899999999999997</v>
      </c>
      <c r="E300" s="290">
        <v>3.9889999999999999</v>
      </c>
      <c r="F300" s="290">
        <v>3.5819999999999999</v>
      </c>
      <c r="G300" s="290">
        <v>3.99</v>
      </c>
      <c r="H300" s="290">
        <v>2.7503000000000002</v>
      </c>
      <c r="I300" s="290">
        <v>2.351</v>
      </c>
      <c r="J300" s="292"/>
      <c r="K300" s="291">
        <v>45343</v>
      </c>
      <c r="L300" s="290">
        <v>4.9829999999999997</v>
      </c>
      <c r="M300" s="290">
        <v>3.423</v>
      </c>
      <c r="N300" s="290">
        <v>2.4E-2</v>
      </c>
      <c r="O300" s="290">
        <v>4.867</v>
      </c>
      <c r="P300" s="290">
        <v>4.8</v>
      </c>
      <c r="Q300" s="290">
        <v>3.98</v>
      </c>
      <c r="R300" s="290">
        <v>3.5049999999999999</v>
      </c>
      <c r="S300" s="290">
        <v>3.423</v>
      </c>
      <c r="T300" s="292"/>
      <c r="U300" s="291">
        <v>45343</v>
      </c>
      <c r="V300" s="290">
        <v>-0.34699999999999948</v>
      </c>
      <c r="W300" s="290">
        <v>-0.39999999999999991</v>
      </c>
      <c r="X300" s="290">
        <v>0.57099999999999995</v>
      </c>
      <c r="Y300" s="290">
        <v>-0.51110000000000078</v>
      </c>
      <c r="Z300" s="290">
        <v>-0.64600000000000035</v>
      </c>
      <c r="AA300" s="290">
        <v>0.35400000000000009</v>
      </c>
      <c r="AB300" s="290">
        <v>6.800000000000006E-2</v>
      </c>
      <c r="AC300" s="290">
        <v>-0.39999999999999991</v>
      </c>
      <c r="BO300" s="292"/>
      <c r="BX300" s="292"/>
      <c r="CU300" s="292"/>
      <c r="CW300" s="292"/>
      <c r="CX300" s="292"/>
      <c r="DA300" s="292"/>
      <c r="DI300" s="292"/>
      <c r="DK300" s="292"/>
      <c r="DM300" s="292"/>
      <c r="DQ300" s="292"/>
      <c r="DV300" s="292"/>
      <c r="DX300" s="292"/>
      <c r="EH300" s="292"/>
      <c r="EN300" s="292"/>
      <c r="EP300" s="292"/>
      <c r="EQ300" s="292"/>
      <c r="ER300" s="292"/>
      <c r="ES300" s="292"/>
      <c r="ET300" s="292"/>
      <c r="EU300" s="292"/>
      <c r="EV300" s="292"/>
      <c r="EW300" s="292"/>
      <c r="EX300" s="292"/>
      <c r="EY300" s="292"/>
      <c r="EZ300" s="292"/>
      <c r="FC300" s="292"/>
      <c r="FF300" s="292"/>
      <c r="FJ300" s="292"/>
      <c r="FL300" s="292"/>
      <c r="FM300" s="292"/>
      <c r="FN300" s="292"/>
      <c r="FQ300" s="292"/>
    </row>
    <row r="301" spans="1:173">
      <c r="A301" s="291">
        <v>45342</v>
      </c>
      <c r="B301" s="290">
        <v>4.2830000000000004</v>
      </c>
      <c r="C301" s="290">
        <v>2.2839999999999998</v>
      </c>
      <c r="D301" s="290">
        <v>0.46899999999999997</v>
      </c>
      <c r="E301" s="290">
        <v>3.9169999999999998</v>
      </c>
      <c r="F301" s="290">
        <v>3.548</v>
      </c>
      <c r="G301" s="290">
        <v>4.0010000000000003</v>
      </c>
      <c r="H301" s="290">
        <v>2.6724999999999999</v>
      </c>
      <c r="I301" s="290">
        <v>2.282</v>
      </c>
      <c r="J301" s="292"/>
      <c r="K301" s="291">
        <v>45342</v>
      </c>
      <c r="L301" s="290">
        <v>4.9530000000000003</v>
      </c>
      <c r="M301" s="290">
        <v>3.383</v>
      </c>
      <c r="N301" s="290">
        <v>1.7999999999999999E-2</v>
      </c>
      <c r="O301" s="290">
        <v>4.7930000000000001</v>
      </c>
      <c r="P301" s="290">
        <v>4.8</v>
      </c>
      <c r="Q301" s="290">
        <v>3.9950000000000001</v>
      </c>
      <c r="R301" s="290">
        <v>3.47</v>
      </c>
      <c r="S301" s="290">
        <v>3.3839999999999999</v>
      </c>
      <c r="T301" s="292"/>
      <c r="U301" s="291">
        <v>45342</v>
      </c>
      <c r="V301" s="290">
        <v>-0.33700000000000058</v>
      </c>
      <c r="W301" s="290">
        <v>-0.39800000000000008</v>
      </c>
      <c r="X301" s="290">
        <v>0.58299999999999996</v>
      </c>
      <c r="Y301" s="290">
        <v>-0.49589999999999979</v>
      </c>
      <c r="Z301" s="290">
        <v>-0.65700000000000003</v>
      </c>
      <c r="AA301" s="290">
        <v>0.34399999999999992</v>
      </c>
      <c r="AB301" s="290">
        <v>6.4999999999999947E-2</v>
      </c>
      <c r="AC301" s="290">
        <v>-0.39800000000000008</v>
      </c>
      <c r="BO301" s="292"/>
      <c r="BX301" s="292"/>
      <c r="CU301" s="292"/>
      <c r="CW301" s="292"/>
      <c r="CX301" s="292"/>
      <c r="DA301" s="292"/>
      <c r="DI301" s="292"/>
      <c r="DK301" s="292"/>
      <c r="DM301" s="292"/>
      <c r="DQ301" s="292"/>
      <c r="DV301" s="292"/>
      <c r="DX301" s="292"/>
      <c r="EH301" s="292"/>
      <c r="EN301" s="292"/>
      <c r="EP301" s="292"/>
      <c r="EQ301" s="292"/>
      <c r="ER301" s="292"/>
      <c r="ES301" s="292"/>
      <c r="ET301" s="292"/>
      <c r="EU301" s="292"/>
      <c r="EV301" s="292"/>
      <c r="EW301" s="292"/>
      <c r="EX301" s="292"/>
      <c r="EY301" s="292"/>
      <c r="EZ301" s="292"/>
      <c r="FC301" s="292"/>
      <c r="FF301" s="292"/>
      <c r="FJ301" s="292"/>
      <c r="FL301" s="292"/>
      <c r="FM301" s="292"/>
      <c r="FN301" s="292"/>
      <c r="FQ301" s="292"/>
    </row>
    <row r="302" spans="1:173">
      <c r="A302" s="291">
        <v>45341</v>
      </c>
      <c r="B302" s="290">
        <v>4.3120000000000003</v>
      </c>
      <c r="C302" s="290">
        <v>2.3220000000000001</v>
      </c>
      <c r="D302" s="290">
        <v>0.46500000000000002</v>
      </c>
      <c r="E302" s="290">
        <v>3.9889999999999999</v>
      </c>
      <c r="F302" s="290">
        <v>3.6309999999999998</v>
      </c>
      <c r="G302" s="290">
        <v>4.0019999999999998</v>
      </c>
      <c r="H302" s="290">
        <v>2.7136</v>
      </c>
      <c r="I302" s="290">
        <v>2.3220000000000001</v>
      </c>
      <c r="J302" s="292"/>
      <c r="K302" s="291">
        <v>45341</v>
      </c>
      <c r="L302" s="290">
        <v>4.9950000000000001</v>
      </c>
      <c r="M302" s="290">
        <v>3.41</v>
      </c>
      <c r="N302" s="290">
        <v>1.6E-2</v>
      </c>
      <c r="O302" s="290">
        <v>4.8639999999999999</v>
      </c>
      <c r="P302" s="290">
        <v>4.9000000000000004</v>
      </c>
      <c r="Q302" s="290">
        <v>4.0069999999999997</v>
      </c>
      <c r="R302" s="290">
        <v>3.496</v>
      </c>
      <c r="S302" s="290">
        <v>3.41</v>
      </c>
      <c r="T302" s="292"/>
      <c r="U302" s="291">
        <v>45341</v>
      </c>
      <c r="V302" s="290">
        <v>-0.3620000000000001</v>
      </c>
      <c r="W302" s="290">
        <v>-0.4009999999999998</v>
      </c>
      <c r="X302" s="290">
        <v>0.58299999999999996</v>
      </c>
      <c r="Y302" s="290">
        <v>-0.49809999999999999</v>
      </c>
      <c r="Z302" s="290">
        <v>-0.71099999999999941</v>
      </c>
      <c r="AA302" s="290">
        <v>0.32300000000000001</v>
      </c>
      <c r="AB302" s="290">
        <v>5.0999999999999712E-2</v>
      </c>
      <c r="AC302" s="290">
        <v>-0.4009999999999998</v>
      </c>
      <c r="BO302" s="292"/>
      <c r="BX302" s="292"/>
      <c r="CU302" s="292"/>
      <c r="CW302" s="292"/>
      <c r="CX302" s="292"/>
      <c r="DA302" s="292"/>
      <c r="DI302" s="292"/>
      <c r="DK302" s="292"/>
      <c r="DM302" s="292"/>
      <c r="DQ302" s="292"/>
      <c r="DV302" s="292"/>
      <c r="DX302" s="292"/>
      <c r="EH302" s="292"/>
      <c r="EN302" s="292"/>
      <c r="EP302" s="292"/>
      <c r="EQ302" s="292"/>
      <c r="ER302" s="292"/>
      <c r="ES302" s="292"/>
      <c r="ET302" s="292"/>
      <c r="EU302" s="292"/>
      <c r="EV302" s="292"/>
      <c r="EW302" s="292"/>
      <c r="EX302" s="292"/>
      <c r="EY302" s="292"/>
      <c r="EZ302" s="292"/>
      <c r="FC302" s="292"/>
      <c r="FF302" s="292"/>
      <c r="FJ302" s="292"/>
      <c r="FL302" s="292"/>
      <c r="FM302" s="292"/>
      <c r="FN302" s="292"/>
      <c r="FQ302" s="292"/>
    </row>
    <row r="303" spans="1:173">
      <c r="A303" s="291">
        <v>45338</v>
      </c>
      <c r="B303" s="290">
        <v>4.3120000000000003</v>
      </c>
      <c r="C303" s="290">
        <v>2.3170000000000002</v>
      </c>
      <c r="D303" s="290">
        <v>0.46400000000000002</v>
      </c>
      <c r="E303" s="290">
        <v>3.9860000000000002</v>
      </c>
      <c r="F303" s="290">
        <v>3.6309999999999998</v>
      </c>
      <c r="G303" s="290">
        <v>4.008</v>
      </c>
      <c r="H303" s="290">
        <v>2.7145000000000001</v>
      </c>
      <c r="I303" s="290">
        <v>2.3170000000000002</v>
      </c>
      <c r="J303" s="292"/>
      <c r="K303" s="291">
        <v>45338</v>
      </c>
      <c r="L303" s="290">
        <v>4.9950000000000001</v>
      </c>
      <c r="M303" s="290">
        <v>3.4249999999999998</v>
      </c>
      <c r="N303" s="290">
        <v>1.6E-2</v>
      </c>
      <c r="O303" s="290">
        <v>4.8819999999999997</v>
      </c>
      <c r="P303" s="290">
        <v>4.9000000000000004</v>
      </c>
      <c r="Q303" s="290">
        <v>3.9969999999999999</v>
      </c>
      <c r="R303" s="290">
        <v>3.496</v>
      </c>
      <c r="S303" s="290">
        <v>3.4249999999999998</v>
      </c>
      <c r="T303" s="292"/>
      <c r="U303" s="291">
        <v>45338</v>
      </c>
      <c r="V303" s="290">
        <v>-0.3620000000000001</v>
      </c>
      <c r="W303" s="290">
        <v>-0.41200000000000042</v>
      </c>
      <c r="X303" s="290">
        <v>0.58899999999999997</v>
      </c>
      <c r="Y303" s="290">
        <v>-0.50510000000000055</v>
      </c>
      <c r="Z303" s="290">
        <v>-0.71099999999999941</v>
      </c>
      <c r="AA303" s="290">
        <v>0.33000000000000013</v>
      </c>
      <c r="AB303" s="290">
        <v>3.0999999999999691E-2</v>
      </c>
      <c r="AC303" s="290">
        <v>-0.41200000000000042</v>
      </c>
      <c r="BO303" s="292"/>
      <c r="BX303" s="292"/>
      <c r="CU303" s="292"/>
      <c r="CW303" s="292"/>
      <c r="CX303" s="292"/>
      <c r="DA303" s="292"/>
      <c r="DI303" s="292"/>
      <c r="DK303" s="292"/>
      <c r="DM303" s="292"/>
      <c r="DQ303" s="292"/>
      <c r="DV303" s="292"/>
      <c r="DX303" s="292"/>
      <c r="EH303" s="292"/>
      <c r="EN303" s="292"/>
      <c r="EP303" s="292"/>
      <c r="EQ303" s="292"/>
      <c r="ER303" s="292"/>
      <c r="ES303" s="292"/>
      <c r="ET303" s="292"/>
      <c r="EU303" s="292"/>
      <c r="EV303" s="292"/>
      <c r="EW303" s="292"/>
      <c r="EX303" s="292"/>
      <c r="EY303" s="292"/>
      <c r="EZ303" s="292"/>
      <c r="FC303" s="292"/>
      <c r="FF303" s="292"/>
      <c r="FJ303" s="292"/>
      <c r="FL303" s="292"/>
      <c r="FM303" s="292"/>
      <c r="FN303" s="292"/>
      <c r="FQ303" s="292"/>
    </row>
    <row r="304" spans="1:173">
      <c r="A304" s="291">
        <v>45337</v>
      </c>
      <c r="B304" s="290">
        <v>4.2460000000000004</v>
      </c>
      <c r="C304" s="290">
        <v>2.2639999999999998</v>
      </c>
      <c r="D304" s="290">
        <v>0.45800000000000002</v>
      </c>
      <c r="E304" s="290">
        <v>3.927</v>
      </c>
      <c r="F304" s="290">
        <v>3.5920000000000001</v>
      </c>
      <c r="G304" s="290">
        <v>3.9710000000000001</v>
      </c>
      <c r="H304" s="290">
        <v>2.6764999999999999</v>
      </c>
      <c r="I304" s="290">
        <v>2.2639999999999998</v>
      </c>
      <c r="J304" s="292"/>
      <c r="K304" s="291">
        <v>45337</v>
      </c>
      <c r="L304" s="290">
        <v>4.9560000000000004</v>
      </c>
      <c r="M304" s="290">
        <v>3.3889999999999998</v>
      </c>
      <c r="N304" s="290">
        <v>6.0000000000000001E-3</v>
      </c>
      <c r="O304" s="290">
        <v>4.859</v>
      </c>
      <c r="P304" s="290">
        <v>4.87</v>
      </c>
      <c r="Q304" s="290">
        <v>3.9849999999999999</v>
      </c>
      <c r="R304" s="290">
        <v>3.47</v>
      </c>
      <c r="S304" s="290">
        <v>3.3889999999999998</v>
      </c>
      <c r="T304" s="292"/>
      <c r="U304" s="291">
        <v>45337</v>
      </c>
      <c r="V304" s="290">
        <v>-0.34300000000000003</v>
      </c>
      <c r="W304" s="290">
        <v>-0.39299999999999979</v>
      </c>
      <c r="X304" s="290">
        <v>0.59199999999999997</v>
      </c>
      <c r="Y304" s="290">
        <v>-0.50690000000000079</v>
      </c>
      <c r="Z304" s="290">
        <v>-0.71199999999999974</v>
      </c>
      <c r="AA304" s="290">
        <v>0.32000000000000028</v>
      </c>
      <c r="AB304" s="290">
        <v>5.3999999999999833E-2</v>
      </c>
      <c r="AC304" s="290">
        <v>-0.39299999999999979</v>
      </c>
      <c r="BO304" s="292"/>
      <c r="BX304" s="292"/>
      <c r="CU304" s="292"/>
      <c r="CW304" s="292"/>
      <c r="CX304" s="292"/>
      <c r="DA304" s="292"/>
      <c r="DI304" s="292"/>
      <c r="DK304" s="292"/>
      <c r="DM304" s="292"/>
      <c r="DQ304" s="292"/>
      <c r="DV304" s="292"/>
      <c r="DX304" s="292"/>
      <c r="EH304" s="292"/>
      <c r="EN304" s="292"/>
      <c r="EP304" s="292"/>
      <c r="EQ304" s="292"/>
      <c r="ER304" s="292"/>
      <c r="ES304" s="292"/>
      <c r="ET304" s="292"/>
      <c r="EU304" s="292"/>
      <c r="EV304" s="292"/>
      <c r="EW304" s="292"/>
      <c r="EX304" s="292"/>
      <c r="EY304" s="292"/>
      <c r="EZ304" s="292"/>
      <c r="FC304" s="292"/>
      <c r="FF304" s="292"/>
      <c r="FJ304" s="292"/>
      <c r="FL304" s="292"/>
      <c r="FM304" s="292"/>
      <c r="FN304" s="292"/>
      <c r="FQ304" s="292"/>
    </row>
    <row r="305" spans="1:173">
      <c r="A305" s="291">
        <v>45336</v>
      </c>
      <c r="B305" s="290">
        <v>4.2729999999999997</v>
      </c>
      <c r="C305" s="290">
        <v>2.2530000000000001</v>
      </c>
      <c r="D305" s="290">
        <v>0.49</v>
      </c>
      <c r="E305" s="290">
        <v>3.9260000000000002</v>
      </c>
      <c r="F305" s="290">
        <v>3.5960000000000001</v>
      </c>
      <c r="G305" s="290">
        <v>4.0860000000000003</v>
      </c>
      <c r="H305" s="290">
        <v>2.6602999999999999</v>
      </c>
      <c r="I305" s="290">
        <v>2.2530000000000001</v>
      </c>
      <c r="J305" s="292"/>
      <c r="K305" s="291">
        <v>45336</v>
      </c>
      <c r="L305" s="290">
        <v>4.9619999999999997</v>
      </c>
      <c r="M305" s="290">
        <v>3.387</v>
      </c>
      <c r="N305" s="290">
        <v>8.9999999999999993E-3</v>
      </c>
      <c r="O305" s="290">
        <v>4.8879999999999999</v>
      </c>
      <c r="P305" s="290">
        <v>4.8899999999999997</v>
      </c>
      <c r="Q305" s="290">
        <v>4.0839999999999996</v>
      </c>
      <c r="R305" s="290">
        <v>3.4590000000000001</v>
      </c>
      <c r="S305" s="290">
        <v>3.387</v>
      </c>
      <c r="T305" s="292"/>
      <c r="U305" s="291">
        <v>45336</v>
      </c>
      <c r="V305" s="290">
        <v>-0.32200000000000012</v>
      </c>
      <c r="W305" s="290">
        <v>-0.39000000000000012</v>
      </c>
      <c r="X305" s="290">
        <v>0.61199999999999999</v>
      </c>
      <c r="Y305" s="290">
        <v>-0.51039999999999974</v>
      </c>
      <c r="Z305" s="290">
        <v>-0.69699999999999962</v>
      </c>
      <c r="AA305" s="290">
        <v>0.32099999999999967</v>
      </c>
      <c r="AB305" s="290">
        <v>5.300000000000038E-2</v>
      </c>
      <c r="AC305" s="290">
        <v>-0.39000000000000012</v>
      </c>
      <c r="BO305" s="292"/>
      <c r="BX305" s="292"/>
      <c r="CU305" s="292"/>
      <c r="CW305" s="292"/>
      <c r="CX305" s="292"/>
      <c r="DA305" s="292"/>
      <c r="DI305" s="292"/>
      <c r="DK305" s="292"/>
      <c r="DM305" s="292"/>
      <c r="DQ305" s="292"/>
      <c r="DV305" s="292"/>
      <c r="DX305" s="292"/>
      <c r="EH305" s="292"/>
      <c r="EN305" s="292"/>
      <c r="EP305" s="292"/>
      <c r="EQ305" s="292"/>
      <c r="ER305" s="292"/>
      <c r="ES305" s="292"/>
      <c r="ET305" s="292"/>
      <c r="EU305" s="292"/>
      <c r="EV305" s="292"/>
      <c r="EW305" s="292"/>
      <c r="EX305" s="292"/>
      <c r="EY305" s="292"/>
      <c r="EZ305" s="292"/>
      <c r="FC305" s="292"/>
      <c r="FF305" s="292"/>
      <c r="FJ305" s="292"/>
      <c r="FL305" s="292"/>
      <c r="FM305" s="292"/>
      <c r="FN305" s="292"/>
      <c r="FQ305" s="292"/>
    </row>
    <row r="306" spans="1:173">
      <c r="A306" s="291">
        <v>45335</v>
      </c>
      <c r="B306" s="290">
        <v>4.3360000000000003</v>
      </c>
      <c r="C306" s="290">
        <v>2.2930000000000001</v>
      </c>
      <c r="D306" s="290">
        <v>0.45500000000000002</v>
      </c>
      <c r="E306" s="290">
        <v>4.0359999999999996</v>
      </c>
      <c r="F306" s="290">
        <v>3.7069999999999999</v>
      </c>
      <c r="G306" s="290">
        <v>3.9860000000000002</v>
      </c>
      <c r="H306" s="290">
        <v>2.7168000000000001</v>
      </c>
      <c r="I306" s="290">
        <v>2.2930000000000001</v>
      </c>
      <c r="J306" s="292"/>
      <c r="K306" s="291">
        <v>45335</v>
      </c>
      <c r="L306" s="290">
        <v>5.0140000000000002</v>
      </c>
      <c r="M306" s="290">
        <v>3.4009999999999998</v>
      </c>
      <c r="N306" s="290">
        <v>1.7000000000000001E-2</v>
      </c>
      <c r="O306" s="290">
        <v>4.9509999999999996</v>
      </c>
      <c r="P306" s="290">
        <v>4.9400000000000004</v>
      </c>
      <c r="Q306" s="290">
        <v>4.0149999999999997</v>
      </c>
      <c r="R306" s="290">
        <v>3.48</v>
      </c>
      <c r="S306" s="290">
        <v>3.4009999999999998</v>
      </c>
      <c r="T306" s="292"/>
      <c r="U306" s="291">
        <v>45335</v>
      </c>
      <c r="V306" s="290">
        <v>-0.34399999999999942</v>
      </c>
      <c r="W306" s="290">
        <v>-0.36900000000000022</v>
      </c>
      <c r="X306" s="290">
        <v>0.59899999999999998</v>
      </c>
      <c r="Y306" s="290">
        <v>-0.53100000000000058</v>
      </c>
      <c r="Z306" s="290">
        <v>-0.71399999999999997</v>
      </c>
      <c r="AA306" s="290">
        <v>0.30999999999999961</v>
      </c>
      <c r="AB306" s="290">
        <v>6.999999999999984E-2</v>
      </c>
      <c r="AC306" s="290">
        <v>-0.36900000000000022</v>
      </c>
      <c r="BO306" s="292"/>
      <c r="BX306" s="292"/>
      <c r="CU306" s="292"/>
      <c r="CW306" s="292"/>
      <c r="CX306" s="292"/>
      <c r="DA306" s="292"/>
      <c r="DI306" s="292"/>
      <c r="DK306" s="292"/>
      <c r="DM306" s="292"/>
      <c r="DQ306" s="292"/>
      <c r="DV306" s="292"/>
      <c r="DX306" s="292"/>
      <c r="EH306" s="292"/>
      <c r="EN306" s="292"/>
      <c r="EP306" s="292"/>
      <c r="EQ306" s="292"/>
      <c r="ER306" s="292"/>
      <c r="ES306" s="292"/>
      <c r="ET306" s="292"/>
      <c r="EU306" s="292"/>
      <c r="EV306" s="292"/>
      <c r="EW306" s="292"/>
      <c r="EX306" s="292"/>
      <c r="EY306" s="292"/>
      <c r="EZ306" s="292"/>
      <c r="FC306" s="292"/>
      <c r="FF306" s="292"/>
      <c r="FJ306" s="292"/>
      <c r="FL306" s="292"/>
      <c r="FM306" s="292"/>
      <c r="FN306" s="292"/>
      <c r="FQ306" s="292"/>
    </row>
    <row r="307" spans="1:173">
      <c r="A307" s="291">
        <v>45334</v>
      </c>
      <c r="B307" s="290">
        <v>4.1630000000000003</v>
      </c>
      <c r="C307" s="290">
        <v>2.258</v>
      </c>
      <c r="D307" s="290">
        <v>0.45200000000000001</v>
      </c>
      <c r="E307" s="290">
        <v>3.9239999999999999</v>
      </c>
      <c r="F307" s="290">
        <v>3.625</v>
      </c>
      <c r="G307" s="290">
        <v>3.968</v>
      </c>
      <c r="H307" s="290">
        <v>2.6747999999999998</v>
      </c>
      <c r="I307" s="290">
        <v>2.258</v>
      </c>
      <c r="J307" s="292"/>
      <c r="K307" s="291">
        <v>45334</v>
      </c>
      <c r="L307" s="290">
        <v>4.8840000000000003</v>
      </c>
      <c r="M307" s="290">
        <v>3.3519999999999999</v>
      </c>
      <c r="N307" s="290">
        <v>1E-3</v>
      </c>
      <c r="O307" s="290">
        <v>4.8209999999999997</v>
      </c>
      <c r="P307" s="290">
        <v>4.8600000000000003</v>
      </c>
      <c r="Q307" s="290">
        <v>3.99</v>
      </c>
      <c r="R307" s="290">
        <v>3.4249999999999998</v>
      </c>
      <c r="S307" s="290">
        <v>3.3519999999999999</v>
      </c>
      <c r="T307" s="292"/>
      <c r="U307" s="291">
        <v>45334</v>
      </c>
      <c r="V307" s="290">
        <v>-0.29600000000000032</v>
      </c>
      <c r="W307" s="290">
        <v>-0.32700000000000001</v>
      </c>
      <c r="X307" s="290">
        <v>0.61399999999999999</v>
      </c>
      <c r="Y307" s="290">
        <v>-0.47880000000000061</v>
      </c>
      <c r="Z307" s="290">
        <v>-0.66899999999999959</v>
      </c>
      <c r="AA307" s="290">
        <v>0.31000000000000011</v>
      </c>
      <c r="AB307" s="290">
        <v>0.11700000000000001</v>
      </c>
      <c r="AC307" s="290">
        <v>-0.32700000000000001</v>
      </c>
      <c r="BO307" s="292"/>
      <c r="BX307" s="292"/>
      <c r="CU307" s="292"/>
      <c r="CW307" s="292"/>
      <c r="CX307" s="292"/>
      <c r="DA307" s="292"/>
      <c r="DI307" s="292"/>
      <c r="DK307" s="292"/>
      <c r="DM307" s="292"/>
      <c r="DQ307" s="292"/>
      <c r="DV307" s="292"/>
      <c r="DX307" s="292"/>
      <c r="EH307" s="292"/>
      <c r="EN307" s="292"/>
      <c r="EP307" s="292"/>
      <c r="EQ307" s="292"/>
      <c r="ER307" s="292"/>
      <c r="ES307" s="292"/>
      <c r="ET307" s="292"/>
      <c r="EU307" s="292"/>
      <c r="EV307" s="292"/>
      <c r="EW307" s="292"/>
      <c r="EX307" s="292"/>
      <c r="EY307" s="292"/>
      <c r="EZ307" s="292"/>
      <c r="FC307" s="292"/>
      <c r="FF307" s="292"/>
      <c r="FJ307" s="292"/>
      <c r="FL307" s="292"/>
      <c r="FM307" s="292"/>
      <c r="FN307" s="292"/>
      <c r="FQ307" s="292"/>
    </row>
    <row r="308" spans="1:173">
      <c r="A308" s="291">
        <v>45331</v>
      </c>
      <c r="B308" s="290">
        <v>4.1840000000000002</v>
      </c>
      <c r="C308" s="290">
        <v>2.2759999999999998</v>
      </c>
      <c r="D308" s="290">
        <v>0.45200000000000001</v>
      </c>
      <c r="E308" s="290">
        <v>3.9609999999999999</v>
      </c>
      <c r="F308" s="290">
        <v>3.5720000000000001</v>
      </c>
      <c r="G308" s="290">
        <v>3.9380000000000002</v>
      </c>
      <c r="H308" s="290">
        <v>2.7058</v>
      </c>
      <c r="I308" s="290">
        <v>2.2759999999999998</v>
      </c>
      <c r="J308" s="292"/>
      <c r="K308" s="291">
        <v>45331</v>
      </c>
      <c r="L308" s="290">
        <v>4.8730000000000002</v>
      </c>
      <c r="M308" s="290">
        <v>3.371</v>
      </c>
      <c r="N308" s="290">
        <v>1E-3</v>
      </c>
      <c r="O308" s="290">
        <v>4.8879999999999999</v>
      </c>
      <c r="P308" s="290">
        <v>4.84</v>
      </c>
      <c r="Q308" s="290">
        <v>3.956</v>
      </c>
      <c r="R308" s="290">
        <v>3.45</v>
      </c>
      <c r="S308" s="290">
        <v>3.371</v>
      </c>
      <c r="T308" s="292"/>
      <c r="U308" s="291">
        <v>45331</v>
      </c>
      <c r="V308" s="290">
        <v>-0.30599999999999999</v>
      </c>
      <c r="W308" s="290">
        <v>-0.33300000000000018</v>
      </c>
      <c r="X308" s="290">
        <v>0.61399999999999999</v>
      </c>
      <c r="Y308" s="290">
        <v>-0.50599999999999934</v>
      </c>
      <c r="Z308" s="290">
        <v>-0.66899999999999959</v>
      </c>
      <c r="AA308" s="290">
        <v>0.33299999999999969</v>
      </c>
      <c r="AB308" s="290">
        <v>0.1240000000000001</v>
      </c>
      <c r="AC308" s="290">
        <v>-0.33300000000000018</v>
      </c>
      <c r="BO308" s="292"/>
      <c r="BX308" s="292"/>
      <c r="CU308" s="292"/>
      <c r="CW308" s="292"/>
      <c r="CX308" s="292"/>
      <c r="DA308" s="292"/>
      <c r="DI308" s="292"/>
      <c r="DK308" s="292"/>
      <c r="DM308" s="292"/>
      <c r="DQ308" s="292"/>
      <c r="DV308" s="292"/>
      <c r="DX308" s="292"/>
      <c r="EH308" s="292"/>
      <c r="EN308" s="292"/>
      <c r="EP308" s="292"/>
      <c r="EQ308" s="292"/>
      <c r="ER308" s="292"/>
      <c r="ES308" s="292"/>
      <c r="ET308" s="292"/>
      <c r="EU308" s="292"/>
      <c r="EV308" s="292"/>
      <c r="EW308" s="292"/>
      <c r="EX308" s="292"/>
      <c r="EY308" s="292"/>
      <c r="EZ308" s="292"/>
      <c r="FC308" s="292"/>
      <c r="FF308" s="292"/>
      <c r="FJ308" s="292"/>
      <c r="FL308" s="292"/>
      <c r="FM308" s="292"/>
      <c r="FN308" s="292"/>
      <c r="FQ308" s="292"/>
    </row>
    <row r="309" spans="1:173">
      <c r="A309" s="291">
        <v>45330</v>
      </c>
      <c r="B309" s="290">
        <v>4.1609999999999996</v>
      </c>
      <c r="C309" s="290">
        <v>2.2429999999999999</v>
      </c>
      <c r="D309" s="290">
        <v>0.42799999999999999</v>
      </c>
      <c r="E309" s="290">
        <v>3.9239999999999999</v>
      </c>
      <c r="F309" s="290">
        <v>3.5619999999999998</v>
      </c>
      <c r="G309" s="290">
        <v>3.911</v>
      </c>
      <c r="H309" s="290">
        <v>2.6623000000000001</v>
      </c>
      <c r="I309" s="290">
        <v>2.2429999999999999</v>
      </c>
      <c r="J309" s="292"/>
      <c r="K309" s="291">
        <v>45330</v>
      </c>
      <c r="L309" s="290">
        <v>4.8470000000000004</v>
      </c>
      <c r="M309" s="290">
        <v>3.3180000000000001</v>
      </c>
      <c r="N309" s="290">
        <v>-3.0000000000000001E-3</v>
      </c>
      <c r="O309" s="290">
        <v>4.8620000000000001</v>
      </c>
      <c r="P309" s="290">
        <v>4.84</v>
      </c>
      <c r="Q309" s="290">
        <v>4.0730000000000004</v>
      </c>
      <c r="R309" s="290">
        <v>3.4220000000000002</v>
      </c>
      <c r="S309" s="290">
        <v>3.3180000000000001</v>
      </c>
      <c r="T309" s="292"/>
      <c r="U309" s="291">
        <v>45330</v>
      </c>
      <c r="V309" s="290">
        <v>-0.30100000000000021</v>
      </c>
      <c r="W309" s="290">
        <v>-0.30500000000000022</v>
      </c>
      <c r="X309" s="290">
        <v>0.60899999999999999</v>
      </c>
      <c r="Y309" s="290">
        <v>-0.48749999999999982</v>
      </c>
      <c r="Z309" s="290">
        <v>-0.6379999999999999</v>
      </c>
      <c r="AA309" s="290">
        <v>0.33800000000000008</v>
      </c>
      <c r="AB309" s="290">
        <v>0.16000000000000009</v>
      </c>
      <c r="AC309" s="290">
        <v>-0.30500000000000022</v>
      </c>
      <c r="BO309" s="292"/>
      <c r="BX309" s="292"/>
      <c r="CU309" s="292"/>
      <c r="CW309" s="292"/>
      <c r="CX309" s="292"/>
      <c r="DA309" s="292"/>
      <c r="DI309" s="292"/>
      <c r="DK309" s="292"/>
      <c r="DM309" s="292"/>
      <c r="DQ309" s="292"/>
      <c r="DV309" s="292"/>
      <c r="DX309" s="292"/>
      <c r="EH309" s="292"/>
      <c r="EN309" s="292"/>
      <c r="EP309" s="292"/>
      <c r="EQ309" s="292"/>
      <c r="ER309" s="292"/>
      <c r="ES309" s="292"/>
      <c r="ET309" s="292"/>
      <c r="EU309" s="292"/>
      <c r="EV309" s="292"/>
      <c r="EW309" s="292"/>
      <c r="EX309" s="292"/>
      <c r="EY309" s="292"/>
      <c r="EZ309" s="292"/>
      <c r="FC309" s="292"/>
      <c r="FF309" s="292"/>
      <c r="FJ309" s="292"/>
      <c r="FL309" s="292"/>
      <c r="FM309" s="292"/>
      <c r="FN309" s="292"/>
      <c r="FQ309" s="292"/>
    </row>
    <row r="310" spans="1:173">
      <c r="A310" s="291">
        <v>45329</v>
      </c>
      <c r="B310" s="290">
        <v>4.093</v>
      </c>
      <c r="C310" s="290">
        <v>2.1859999999999999</v>
      </c>
      <c r="D310" s="290">
        <v>0.438</v>
      </c>
      <c r="E310" s="290">
        <v>3.8530000000000002</v>
      </c>
      <c r="F310" s="290">
        <v>3.492</v>
      </c>
      <c r="G310" s="290">
        <v>3.9060000000000001</v>
      </c>
      <c r="H310" s="290">
        <v>2.6212</v>
      </c>
      <c r="I310" s="290">
        <v>2.1859999999999999</v>
      </c>
      <c r="J310" s="292"/>
      <c r="K310" s="291">
        <v>45329</v>
      </c>
      <c r="L310" s="290">
        <v>4.8319999999999999</v>
      </c>
      <c r="M310" s="290">
        <v>3.29</v>
      </c>
      <c r="N310" s="290">
        <v>-1E-3</v>
      </c>
      <c r="O310" s="290">
        <v>4.7960000000000003</v>
      </c>
      <c r="P310" s="290">
        <v>4.8099999999999996</v>
      </c>
      <c r="Q310" s="290">
        <v>4.0739999999999998</v>
      </c>
      <c r="R310" s="290">
        <v>3.37</v>
      </c>
      <c r="S310" s="290">
        <v>3.29</v>
      </c>
      <c r="T310" s="292"/>
      <c r="U310" s="291">
        <v>45329</v>
      </c>
      <c r="V310" s="290">
        <v>-0.30799999999999977</v>
      </c>
      <c r="W310" s="290">
        <v>-0.30800000000000027</v>
      </c>
      <c r="X310" s="290">
        <v>0.61099999999999999</v>
      </c>
      <c r="Y310" s="290">
        <v>-0.47859999999999969</v>
      </c>
      <c r="Z310" s="290">
        <v>-0.65300000000000002</v>
      </c>
      <c r="AA310" s="290">
        <v>0.33500000000000002</v>
      </c>
      <c r="AB310" s="290">
        <v>0.1480000000000001</v>
      </c>
      <c r="AC310" s="290">
        <v>-0.30800000000000027</v>
      </c>
      <c r="BO310" s="292"/>
      <c r="BX310" s="292"/>
      <c r="CU310" s="292"/>
      <c r="CW310" s="292"/>
      <c r="CX310" s="292"/>
      <c r="DA310" s="292"/>
      <c r="DI310" s="292"/>
      <c r="DK310" s="292"/>
      <c r="DM310" s="292"/>
      <c r="DQ310" s="292"/>
      <c r="DV310" s="292"/>
      <c r="DX310" s="292"/>
      <c r="EH310" s="292"/>
      <c r="EN310" s="292"/>
      <c r="EP310" s="292"/>
      <c r="EQ310" s="292"/>
      <c r="ER310" s="292"/>
      <c r="ES310" s="292"/>
      <c r="ET310" s="292"/>
      <c r="EU310" s="292"/>
      <c r="EV310" s="292"/>
      <c r="EW310" s="292"/>
      <c r="EX310" s="292"/>
      <c r="EY310" s="292"/>
      <c r="EZ310" s="292"/>
      <c r="FC310" s="292"/>
      <c r="FF310" s="292"/>
      <c r="FJ310" s="292"/>
      <c r="FL310" s="292"/>
      <c r="FM310" s="292"/>
      <c r="FN310" s="292"/>
      <c r="FQ310" s="292"/>
    </row>
    <row r="311" spans="1:173">
      <c r="A311" s="291">
        <v>45328</v>
      </c>
      <c r="B311" s="290">
        <v>4.0750000000000002</v>
      </c>
      <c r="C311" s="290">
        <v>2.181</v>
      </c>
      <c r="D311" s="290">
        <v>0.44700000000000001</v>
      </c>
      <c r="E311" s="290">
        <v>3.8119999999999998</v>
      </c>
      <c r="F311" s="290">
        <v>3.4350000000000001</v>
      </c>
      <c r="G311" s="290">
        <v>3.9750000000000001</v>
      </c>
      <c r="H311" s="290">
        <v>2.5966999999999998</v>
      </c>
      <c r="I311" s="290">
        <v>2.181</v>
      </c>
      <c r="J311" s="292"/>
      <c r="K311" s="291">
        <v>45328</v>
      </c>
      <c r="L311" s="290">
        <v>4.8289999999999997</v>
      </c>
      <c r="M311" s="290">
        <v>3.3140000000000001</v>
      </c>
      <c r="N311" s="290">
        <v>6.0000000000000001E-3</v>
      </c>
      <c r="O311" s="290">
        <v>4.7709999999999999</v>
      </c>
      <c r="P311" s="290">
        <v>4.8099999999999996</v>
      </c>
      <c r="Q311" s="290">
        <v>4.1319999999999997</v>
      </c>
      <c r="R311" s="290">
        <v>3.375</v>
      </c>
      <c r="S311" s="290">
        <v>3.3140000000000001</v>
      </c>
      <c r="T311" s="292"/>
      <c r="U311" s="291">
        <v>45328</v>
      </c>
      <c r="V311" s="290">
        <v>-0.30400000000000033</v>
      </c>
      <c r="W311" s="290">
        <v>-0.29899999999999988</v>
      </c>
      <c r="X311" s="290">
        <v>0.60699999999999998</v>
      </c>
      <c r="Y311" s="290">
        <v>-0.50850000000000017</v>
      </c>
      <c r="Z311" s="290">
        <v>-0.65500000000000025</v>
      </c>
      <c r="AA311" s="290">
        <v>0.32800000000000029</v>
      </c>
      <c r="AB311" s="290">
        <v>0.1700000000000004</v>
      </c>
      <c r="AC311" s="290">
        <v>-0.29899999999999988</v>
      </c>
      <c r="BO311" s="292"/>
      <c r="BX311" s="292"/>
      <c r="CU311" s="292"/>
      <c r="CW311" s="292"/>
      <c r="CX311" s="292"/>
      <c r="DA311" s="292"/>
      <c r="DI311" s="292"/>
      <c r="DK311" s="292"/>
      <c r="DM311" s="292"/>
      <c r="DQ311" s="292"/>
      <c r="DV311" s="292"/>
      <c r="DX311" s="292"/>
      <c r="EH311" s="292"/>
      <c r="EN311" s="292"/>
      <c r="EP311" s="292"/>
      <c r="EQ311" s="292"/>
      <c r="ER311" s="292"/>
      <c r="ES311" s="292"/>
      <c r="ET311" s="292"/>
      <c r="EU311" s="292"/>
      <c r="EV311" s="292"/>
      <c r="EW311" s="292"/>
      <c r="EX311" s="292"/>
      <c r="EY311" s="292"/>
      <c r="EZ311" s="292"/>
      <c r="FC311" s="292"/>
      <c r="FF311" s="292"/>
      <c r="FJ311" s="292"/>
      <c r="FL311" s="292"/>
      <c r="FM311" s="292"/>
      <c r="FN311" s="292"/>
      <c r="FQ311" s="292"/>
    </row>
    <row r="312" spans="1:173">
      <c r="A312" s="291">
        <v>45327</v>
      </c>
      <c r="B312" s="290">
        <v>4.1520000000000001</v>
      </c>
      <c r="C312" s="290">
        <v>2.2069999999999999</v>
      </c>
      <c r="D312" s="290">
        <v>0.45</v>
      </c>
      <c r="E312" s="290">
        <v>3.8679999999999999</v>
      </c>
      <c r="F312" s="290">
        <v>3.516</v>
      </c>
      <c r="G312" s="290">
        <v>3.9180000000000001</v>
      </c>
      <c r="H312" s="290">
        <v>2.6113</v>
      </c>
      <c r="I312" s="290">
        <v>2.2069999999999999</v>
      </c>
      <c r="J312" s="292"/>
      <c r="K312" s="291">
        <v>45327</v>
      </c>
      <c r="L312" s="290">
        <v>4.8730000000000002</v>
      </c>
      <c r="M312" s="290">
        <v>3.3260000000000001</v>
      </c>
      <c r="N312" s="290">
        <v>1.2E-2</v>
      </c>
      <c r="O312" s="290">
        <v>4.9320000000000004</v>
      </c>
      <c r="P312" s="290">
        <v>4.8499999999999996</v>
      </c>
      <c r="Q312" s="290">
        <v>4.101</v>
      </c>
      <c r="R312" s="290">
        <v>3.3879999999999999</v>
      </c>
      <c r="S312" s="290">
        <v>3.3260000000000001</v>
      </c>
      <c r="T312" s="292"/>
      <c r="U312" s="291">
        <v>45327</v>
      </c>
      <c r="V312" s="290">
        <v>-0.31500000000000039</v>
      </c>
      <c r="W312" s="290">
        <v>-0.29399999999999998</v>
      </c>
      <c r="X312" s="290">
        <v>0.61099999999999999</v>
      </c>
      <c r="Y312" s="290">
        <v>-0.48869999999999969</v>
      </c>
      <c r="Z312" s="290">
        <v>-0.64600000000000035</v>
      </c>
      <c r="AA312" s="290">
        <v>0.31499999999999989</v>
      </c>
      <c r="AB312" s="290">
        <v>0.16900000000000001</v>
      </c>
      <c r="AC312" s="290">
        <v>-0.29399999999999998</v>
      </c>
      <c r="BO312" s="292"/>
      <c r="BX312" s="292"/>
      <c r="CU312" s="292"/>
      <c r="CW312" s="292"/>
      <c r="CX312" s="292"/>
      <c r="DA312" s="292"/>
      <c r="DI312" s="292"/>
      <c r="DK312" s="292"/>
      <c r="DM312" s="292"/>
      <c r="DQ312" s="292"/>
      <c r="DV312" s="292"/>
      <c r="DX312" s="292"/>
      <c r="EH312" s="292"/>
      <c r="EN312" s="292"/>
      <c r="EP312" s="292"/>
      <c r="EQ312" s="292"/>
      <c r="ER312" s="292"/>
      <c r="ES312" s="292"/>
      <c r="ET312" s="292"/>
      <c r="EU312" s="292"/>
      <c r="EV312" s="292"/>
      <c r="EW312" s="292"/>
      <c r="EX312" s="292"/>
      <c r="EY312" s="292"/>
      <c r="EZ312" s="292"/>
      <c r="FC312" s="292"/>
      <c r="FF312" s="292"/>
      <c r="FJ312" s="292"/>
      <c r="FL312" s="292"/>
      <c r="FM312" s="292"/>
      <c r="FN312" s="292"/>
      <c r="FQ312" s="292"/>
    </row>
    <row r="313" spans="1:173">
      <c r="A313" s="291">
        <v>45324</v>
      </c>
      <c r="B313" s="290">
        <v>4.0179999999999998</v>
      </c>
      <c r="C313" s="290">
        <v>2.1110000000000002</v>
      </c>
      <c r="D313" s="290">
        <v>0.39300000000000002</v>
      </c>
      <c r="E313" s="290">
        <v>3.7890000000000001</v>
      </c>
      <c r="F313" s="290">
        <v>3.3929999999999998</v>
      </c>
      <c r="G313" s="290">
        <v>3.7989999999999999</v>
      </c>
      <c r="H313" s="290">
        <v>2.5339</v>
      </c>
      <c r="I313" s="290">
        <v>2.1110000000000002</v>
      </c>
      <c r="J313" s="292"/>
      <c r="K313" s="291">
        <v>45324</v>
      </c>
      <c r="L313" s="290">
        <v>4.8280000000000003</v>
      </c>
      <c r="M313" s="290">
        <v>3.2719999999999998</v>
      </c>
      <c r="N313" s="290">
        <v>-8.0000000000000002E-3</v>
      </c>
      <c r="O313" s="290">
        <v>4.9619999999999997</v>
      </c>
      <c r="P313" s="290">
        <v>4.82</v>
      </c>
      <c r="Q313" s="290">
        <v>4.0209999999999999</v>
      </c>
      <c r="R313" s="290">
        <v>3.3929999999999998</v>
      </c>
      <c r="S313" s="290">
        <v>3.2719999999999998</v>
      </c>
      <c r="T313" s="292"/>
      <c r="U313" s="291">
        <v>45324</v>
      </c>
      <c r="V313" s="290">
        <v>-0.34399999999999942</v>
      </c>
      <c r="W313" s="290">
        <v>-0.31999999999999978</v>
      </c>
      <c r="X313" s="290">
        <v>0.58500000000000008</v>
      </c>
      <c r="Y313" s="290">
        <v>-0.49179999999999963</v>
      </c>
      <c r="Z313" s="290">
        <v>-0.68200000000000038</v>
      </c>
      <c r="AA313" s="290">
        <v>0.31400000000000011</v>
      </c>
      <c r="AB313" s="290">
        <v>0.15599999999999969</v>
      </c>
      <c r="AC313" s="290">
        <v>-0.31999999999999978</v>
      </c>
      <c r="BO313" s="292"/>
      <c r="BX313" s="292"/>
      <c r="CU313" s="292"/>
      <c r="CW313" s="292"/>
      <c r="CX313" s="292"/>
      <c r="DA313" s="292"/>
      <c r="DI313" s="292"/>
      <c r="DK313" s="292"/>
      <c r="DM313" s="292"/>
      <c r="DQ313" s="292"/>
      <c r="DV313" s="292"/>
      <c r="DX313" s="292"/>
      <c r="EH313" s="292"/>
      <c r="EN313" s="292"/>
      <c r="EP313" s="292"/>
      <c r="EQ313" s="292"/>
      <c r="ER313" s="292"/>
      <c r="ES313" s="292"/>
      <c r="ET313" s="292"/>
      <c r="EU313" s="292"/>
      <c r="EV313" s="292"/>
      <c r="EW313" s="292"/>
      <c r="EX313" s="292"/>
      <c r="EY313" s="292"/>
      <c r="EZ313" s="292"/>
      <c r="FC313" s="292"/>
      <c r="FF313" s="292"/>
      <c r="FJ313" s="292"/>
      <c r="FL313" s="292"/>
      <c r="FM313" s="292"/>
      <c r="FN313" s="292"/>
      <c r="FQ313" s="292"/>
    </row>
    <row r="314" spans="1:173">
      <c r="A314" s="291">
        <v>45323</v>
      </c>
      <c r="B314" s="290">
        <v>3.8319999999999999</v>
      </c>
      <c r="C314" s="290">
        <v>2.0089999999999999</v>
      </c>
      <c r="D314" s="290">
        <v>0.42099999999999999</v>
      </c>
      <c r="E314" s="290">
        <v>3.59</v>
      </c>
      <c r="F314" s="290">
        <v>3.27</v>
      </c>
      <c r="G314" s="290">
        <v>3.8170000000000002</v>
      </c>
      <c r="H314" s="290">
        <v>2.4243000000000001</v>
      </c>
      <c r="I314" s="290">
        <v>2.0089999999999999</v>
      </c>
      <c r="J314" s="292"/>
      <c r="K314" s="291">
        <v>45323</v>
      </c>
      <c r="L314" s="290">
        <v>4.6980000000000004</v>
      </c>
      <c r="M314" s="290">
        <v>3.1789999999999998</v>
      </c>
      <c r="N314" s="290">
        <v>-2.4E-2</v>
      </c>
      <c r="O314" s="290">
        <v>4.7789999999999999</v>
      </c>
      <c r="P314" s="290">
        <v>4.74</v>
      </c>
      <c r="Q314" s="290">
        <v>4.0369999999999999</v>
      </c>
      <c r="R314" s="290">
        <v>3.2890000000000001</v>
      </c>
      <c r="S314" s="290">
        <v>3.1789999999999998</v>
      </c>
      <c r="T314" s="292"/>
      <c r="U314" s="291">
        <v>45323</v>
      </c>
      <c r="V314" s="290">
        <v>-0.32400000000000029</v>
      </c>
      <c r="W314" s="290">
        <v>-0.30100000000000021</v>
      </c>
      <c r="X314" s="290">
        <v>0.61399999999999999</v>
      </c>
      <c r="Y314" s="290">
        <v>-0.47310000000000008</v>
      </c>
      <c r="Z314" s="290">
        <v>-0.66900000000000004</v>
      </c>
      <c r="AA314" s="290">
        <v>0.32899999999999968</v>
      </c>
      <c r="AB314" s="290">
        <v>0.18400000000000019</v>
      </c>
      <c r="AC314" s="290">
        <v>-0.30100000000000021</v>
      </c>
      <c r="BO314" s="292"/>
      <c r="BX314" s="292"/>
      <c r="CU314" s="292"/>
      <c r="CW314" s="292"/>
      <c r="CX314" s="292"/>
      <c r="DA314" s="292"/>
      <c r="DI314" s="292"/>
      <c r="DK314" s="292"/>
      <c r="DM314" s="292"/>
      <c r="DQ314" s="292"/>
      <c r="DV314" s="292"/>
      <c r="DX314" s="292"/>
      <c r="EH314" s="292"/>
      <c r="EN314" s="292"/>
      <c r="EP314" s="292"/>
      <c r="EQ314" s="292"/>
      <c r="ER314" s="292"/>
      <c r="ES314" s="292"/>
      <c r="ET314" s="292"/>
      <c r="EU314" s="292"/>
      <c r="EV314" s="292"/>
      <c r="EW314" s="292"/>
      <c r="EX314" s="292"/>
      <c r="EY314" s="292"/>
      <c r="EZ314" s="292"/>
      <c r="FC314" s="292"/>
      <c r="FF314" s="292"/>
      <c r="FJ314" s="292"/>
      <c r="FL314" s="292"/>
      <c r="FM314" s="292"/>
      <c r="FN314" s="292"/>
      <c r="FQ314" s="292"/>
    </row>
    <row r="315" spans="1:173">
      <c r="A315" s="291">
        <v>45322</v>
      </c>
      <c r="B315" s="290">
        <v>3.923</v>
      </c>
      <c r="C315" s="290">
        <v>2.0289999999999999</v>
      </c>
      <c r="D315" s="290">
        <v>0.45500000000000002</v>
      </c>
      <c r="E315" s="290">
        <v>3.637</v>
      </c>
      <c r="F315" s="290">
        <v>3.3159999999999998</v>
      </c>
      <c r="G315" s="290">
        <v>3.8530000000000002</v>
      </c>
      <c r="H315" s="290">
        <v>2.4315000000000002</v>
      </c>
      <c r="I315" s="290">
        <v>2.02</v>
      </c>
      <c r="J315" s="292"/>
      <c r="K315" s="291">
        <v>45322</v>
      </c>
      <c r="L315" s="290">
        <v>4.726</v>
      </c>
      <c r="M315" s="290">
        <v>3.157</v>
      </c>
      <c r="N315" s="290">
        <v>-1.9E-2</v>
      </c>
      <c r="O315" s="290">
        <v>4.819</v>
      </c>
      <c r="P315" s="290">
        <v>4.76</v>
      </c>
      <c r="Q315" s="290">
        <v>4.0460000000000003</v>
      </c>
      <c r="R315" s="290">
        <v>3.242</v>
      </c>
      <c r="S315" s="290">
        <v>3.153</v>
      </c>
      <c r="T315" s="292"/>
      <c r="U315" s="291">
        <v>45322</v>
      </c>
      <c r="V315" s="290">
        <v>-0.29599999999999982</v>
      </c>
      <c r="W315" s="290">
        <v>-0.25</v>
      </c>
      <c r="X315" s="290">
        <v>0.65</v>
      </c>
      <c r="Y315" s="290">
        <v>-0.44740000000000052</v>
      </c>
      <c r="Z315" s="290">
        <v>-0.64700000000000024</v>
      </c>
      <c r="AA315" s="290">
        <v>0.33300000000000018</v>
      </c>
      <c r="AB315" s="290">
        <v>0.21499999999999991</v>
      </c>
      <c r="AC315" s="290">
        <v>-0.25</v>
      </c>
      <c r="BO315" s="292"/>
      <c r="BX315" s="292"/>
      <c r="CU315" s="292"/>
      <c r="CW315" s="292"/>
      <c r="CX315" s="292"/>
      <c r="DA315" s="292"/>
      <c r="DI315" s="292"/>
      <c r="DK315" s="292"/>
      <c r="DM315" s="292"/>
      <c r="DQ315" s="292"/>
      <c r="DV315" s="292"/>
      <c r="DX315" s="292"/>
      <c r="EH315" s="292"/>
      <c r="EN315" s="292"/>
      <c r="EP315" s="292"/>
      <c r="EQ315" s="292"/>
      <c r="ER315" s="292"/>
      <c r="ES315" s="292"/>
      <c r="ET315" s="292"/>
      <c r="EU315" s="292"/>
      <c r="EV315" s="292"/>
      <c r="EW315" s="292"/>
      <c r="EX315" s="292"/>
      <c r="EY315" s="292"/>
      <c r="EZ315" s="292"/>
      <c r="FC315" s="292"/>
      <c r="FF315" s="292"/>
      <c r="FJ315" s="292"/>
      <c r="FL315" s="292"/>
      <c r="FM315" s="292"/>
      <c r="FN315" s="292"/>
      <c r="FQ315" s="292"/>
    </row>
    <row r="316" spans="1:173">
      <c r="A316" s="291">
        <v>45321</v>
      </c>
      <c r="B316" s="290">
        <v>4.0339999999999998</v>
      </c>
      <c r="C316" s="290">
        <v>2.1389999999999998</v>
      </c>
      <c r="D316" s="290">
        <v>0.438</v>
      </c>
      <c r="E316" s="290">
        <v>3.7530000000000001</v>
      </c>
      <c r="F316" s="290">
        <v>3.4129999999999998</v>
      </c>
      <c r="G316" s="290">
        <v>3.9660000000000002</v>
      </c>
      <c r="H316" s="290">
        <v>2.5390999999999999</v>
      </c>
      <c r="I316" s="290">
        <v>2.1389999999999998</v>
      </c>
      <c r="J316" s="292"/>
      <c r="K316" s="291">
        <v>45321</v>
      </c>
      <c r="L316" s="290">
        <v>4.7969999999999997</v>
      </c>
      <c r="M316" s="290">
        <v>3.2559999999999998</v>
      </c>
      <c r="N316" s="290">
        <v>-3.5999999999999997E-2</v>
      </c>
      <c r="O316" s="290">
        <v>4.9169999999999998</v>
      </c>
      <c r="P316" s="290">
        <v>4.79</v>
      </c>
      <c r="Q316" s="290">
        <v>4.133</v>
      </c>
      <c r="R316" s="290">
        <v>3.3330000000000002</v>
      </c>
      <c r="S316" s="290">
        <v>3.2559999999999998</v>
      </c>
      <c r="T316" s="292"/>
      <c r="U316" s="291">
        <v>45321</v>
      </c>
      <c r="V316" s="290">
        <v>-0.3019999999999996</v>
      </c>
      <c r="W316" s="290">
        <v>-0.24800000000000019</v>
      </c>
      <c r="X316" s="290">
        <v>0.65799999999999992</v>
      </c>
      <c r="Y316" s="290">
        <v>-0.42659999999999959</v>
      </c>
      <c r="Z316" s="290">
        <v>-0.63700000000000001</v>
      </c>
      <c r="AA316" s="290">
        <v>0.31399999999999961</v>
      </c>
      <c r="AB316" s="290">
        <v>0.21199999999999969</v>
      </c>
      <c r="AC316" s="290">
        <v>-0.24800000000000019</v>
      </c>
      <c r="BO316" s="292"/>
      <c r="BX316" s="292"/>
      <c r="CU316" s="292"/>
      <c r="CW316" s="292"/>
      <c r="CX316" s="292"/>
      <c r="DA316" s="292"/>
      <c r="DI316" s="292"/>
      <c r="DK316" s="292"/>
      <c r="DM316" s="292"/>
      <c r="DQ316" s="292"/>
      <c r="DV316" s="292"/>
      <c r="DX316" s="292"/>
      <c r="EH316" s="292"/>
      <c r="EN316" s="292"/>
      <c r="EP316" s="292"/>
      <c r="EQ316" s="292"/>
      <c r="ER316" s="292"/>
      <c r="ES316" s="292"/>
      <c r="ET316" s="292"/>
      <c r="EU316" s="292"/>
      <c r="EV316" s="292"/>
      <c r="EW316" s="292"/>
      <c r="EX316" s="292"/>
      <c r="EY316" s="292"/>
      <c r="EZ316" s="292"/>
      <c r="FC316" s="292"/>
      <c r="FF316" s="292"/>
      <c r="FJ316" s="292"/>
      <c r="FL316" s="292"/>
      <c r="FM316" s="292"/>
      <c r="FN316" s="292"/>
      <c r="FQ316" s="292"/>
    </row>
    <row r="317" spans="1:173">
      <c r="A317" s="291">
        <v>45320</v>
      </c>
      <c r="B317" s="290">
        <v>4.0519999999999996</v>
      </c>
      <c r="C317" s="290">
        <v>2.1</v>
      </c>
      <c r="D317" s="290">
        <v>0.45100000000000001</v>
      </c>
      <c r="E317" s="290">
        <v>3.7170000000000001</v>
      </c>
      <c r="F317" s="290">
        <v>3.4449999999999998</v>
      </c>
      <c r="G317" s="290">
        <v>4.0140000000000002</v>
      </c>
      <c r="H317" s="290">
        <v>2.4956999999999998</v>
      </c>
      <c r="I317" s="290">
        <v>2.1</v>
      </c>
      <c r="J317" s="292"/>
      <c r="K317" s="291">
        <v>45320</v>
      </c>
      <c r="L317" s="290">
        <v>4.7699999999999996</v>
      </c>
      <c r="M317" s="290">
        <v>3.2210000000000001</v>
      </c>
      <c r="N317" s="290">
        <v>-3.1E-2</v>
      </c>
      <c r="O317" s="290">
        <v>4.8579999999999997</v>
      </c>
      <c r="P317" s="290">
        <v>4.78</v>
      </c>
      <c r="Q317" s="290">
        <v>4.13</v>
      </c>
      <c r="R317" s="290">
        <v>3.306</v>
      </c>
      <c r="S317" s="290">
        <v>3.2210000000000001</v>
      </c>
      <c r="T317" s="292"/>
      <c r="U317" s="291">
        <v>45320</v>
      </c>
      <c r="V317" s="290">
        <v>-0.24500000000000011</v>
      </c>
      <c r="W317" s="290">
        <v>-0.33599999999999991</v>
      </c>
      <c r="X317" s="290">
        <v>0.66499999999999992</v>
      </c>
      <c r="Y317" s="290">
        <v>-0.38029999999999958</v>
      </c>
      <c r="Z317" s="290">
        <v>-0.57099999999999973</v>
      </c>
      <c r="AA317" s="290">
        <v>0.36199999999999971</v>
      </c>
      <c r="AB317" s="290">
        <v>0.2150000000000003</v>
      </c>
      <c r="AC317" s="290">
        <v>-0.33599999999999991</v>
      </c>
      <c r="BO317" s="292"/>
      <c r="BX317" s="292"/>
      <c r="CU317" s="292"/>
      <c r="CW317" s="292"/>
      <c r="CX317" s="292"/>
      <c r="DA317" s="292"/>
      <c r="DI317" s="292"/>
      <c r="DK317" s="292"/>
      <c r="DM317" s="292"/>
      <c r="DQ317" s="292"/>
      <c r="DV317" s="292"/>
      <c r="DX317" s="292"/>
      <c r="EH317" s="292"/>
      <c r="EN317" s="292"/>
      <c r="EP317" s="292"/>
      <c r="EQ317" s="292"/>
      <c r="ER317" s="292"/>
      <c r="ES317" s="292"/>
      <c r="ET317" s="292"/>
      <c r="EU317" s="292"/>
      <c r="EV317" s="292"/>
      <c r="EW317" s="292"/>
      <c r="EX317" s="292"/>
      <c r="EY317" s="292"/>
      <c r="EZ317" s="292"/>
      <c r="FC317" s="292"/>
      <c r="FF317" s="292"/>
      <c r="FJ317" s="292"/>
      <c r="FL317" s="292"/>
      <c r="FM317" s="292"/>
      <c r="FN317" s="292"/>
      <c r="FQ317" s="292"/>
    </row>
    <row r="318" spans="1:173">
      <c r="A318" s="291">
        <v>45317</v>
      </c>
      <c r="B318" s="290">
        <v>4.1260000000000003</v>
      </c>
      <c r="C318" s="290">
        <v>2.2010000000000001</v>
      </c>
      <c r="D318" s="290">
        <v>0.44500000000000001</v>
      </c>
      <c r="E318" s="290">
        <v>3.806</v>
      </c>
      <c r="F318" s="290">
        <v>3.5059999999999998</v>
      </c>
      <c r="G318" s="290">
        <v>4.0490000000000004</v>
      </c>
      <c r="H318" s="290">
        <v>2.5640000000000001</v>
      </c>
      <c r="I318" s="290">
        <v>2.2010000000000001</v>
      </c>
      <c r="J318" s="292"/>
      <c r="K318" s="291">
        <v>45317</v>
      </c>
      <c r="L318" s="290">
        <v>4.7869999999999999</v>
      </c>
      <c r="M318" s="290">
        <v>3.262</v>
      </c>
      <c r="N318" s="290">
        <v>-3.3000000000000002E-2</v>
      </c>
      <c r="O318" s="290">
        <v>4.8879999999999999</v>
      </c>
      <c r="P318" s="290">
        <v>4.78</v>
      </c>
      <c r="Q318" s="290">
        <v>4.1539999999999999</v>
      </c>
      <c r="R318" s="290">
        <v>3.3679999999999999</v>
      </c>
      <c r="S318" s="290">
        <v>3.262</v>
      </c>
      <c r="T318" s="292"/>
      <c r="U318" s="291">
        <v>45317</v>
      </c>
      <c r="V318" s="290">
        <v>-0.21199999999999969</v>
      </c>
      <c r="W318" s="290">
        <v>-0.33000000000000013</v>
      </c>
      <c r="X318" s="290">
        <v>0.66499999999999992</v>
      </c>
      <c r="Y318" s="290">
        <v>-0.37340000000000018</v>
      </c>
      <c r="Z318" s="290">
        <v>-0.53399999999999981</v>
      </c>
      <c r="AA318" s="290">
        <v>0.34199999999999958</v>
      </c>
      <c r="AB318" s="290">
        <v>0.2200000000000002</v>
      </c>
      <c r="AC318" s="290">
        <v>-0.33000000000000013</v>
      </c>
      <c r="BO318" s="292"/>
      <c r="BX318" s="292"/>
      <c r="CU318" s="292"/>
      <c r="CW318" s="292"/>
      <c r="CX318" s="292"/>
      <c r="DA318" s="292"/>
      <c r="DI318" s="292"/>
      <c r="DK318" s="292"/>
      <c r="DM318" s="292"/>
      <c r="DQ318" s="292"/>
      <c r="DV318" s="292"/>
      <c r="DX318" s="292"/>
      <c r="EH318" s="292"/>
      <c r="EN318" s="292"/>
      <c r="EP318" s="292"/>
      <c r="EQ318" s="292"/>
      <c r="ER318" s="292"/>
      <c r="ES318" s="292"/>
      <c r="ET318" s="292"/>
      <c r="EU318" s="292"/>
      <c r="EV318" s="292"/>
      <c r="EW318" s="292"/>
      <c r="EX318" s="292"/>
      <c r="EY318" s="292"/>
      <c r="EZ318" s="292"/>
      <c r="FC318" s="292"/>
      <c r="FF318" s="292"/>
      <c r="FJ318" s="292"/>
      <c r="FL318" s="292"/>
      <c r="FM318" s="292"/>
      <c r="FN318" s="292"/>
      <c r="FQ318" s="292"/>
    </row>
    <row r="319" spans="1:173">
      <c r="A319" s="291">
        <v>45316</v>
      </c>
      <c r="B319" s="290">
        <v>4.0919999999999996</v>
      </c>
      <c r="C319" s="290">
        <v>2.1869999999999998</v>
      </c>
      <c r="D319" s="290">
        <v>0.48399999999999999</v>
      </c>
      <c r="E319" s="290">
        <v>3.8260000000000001</v>
      </c>
      <c r="F319" s="290">
        <v>3.4540000000000002</v>
      </c>
      <c r="G319" s="290">
        <v>4.0490000000000004</v>
      </c>
      <c r="H319" s="290">
        <v>2.5605000000000002</v>
      </c>
      <c r="I319" s="290">
        <v>2.1869999999999998</v>
      </c>
      <c r="J319" s="292"/>
      <c r="K319" s="291">
        <v>45316</v>
      </c>
      <c r="L319" s="290">
        <v>4.7610000000000001</v>
      </c>
      <c r="M319" s="290">
        <v>3.2709999999999999</v>
      </c>
      <c r="N319" s="290">
        <v>-0.02</v>
      </c>
      <c r="O319" s="290">
        <v>4.9290000000000003</v>
      </c>
      <c r="P319" s="290">
        <v>4.75</v>
      </c>
      <c r="Q319" s="290">
        <v>4.1539999999999999</v>
      </c>
      <c r="R319" s="290">
        <v>3.3380000000000001</v>
      </c>
      <c r="S319" s="290">
        <v>3.2709999999999999</v>
      </c>
      <c r="T319" s="292"/>
      <c r="U319" s="291">
        <v>45316</v>
      </c>
      <c r="V319" s="290">
        <v>-0.17600000000000021</v>
      </c>
      <c r="W319" s="290">
        <v>-0.32300000000000001</v>
      </c>
      <c r="X319" s="290">
        <v>0.67799999999999994</v>
      </c>
      <c r="Y319" s="290">
        <v>-0.39010000000000028</v>
      </c>
      <c r="Z319" s="290">
        <v>-0.52899999999999991</v>
      </c>
      <c r="AA319" s="290">
        <v>0.34199999999999958</v>
      </c>
      <c r="AB319" s="290">
        <v>0.21599999999999969</v>
      </c>
      <c r="AC319" s="290">
        <v>-0.32300000000000001</v>
      </c>
      <c r="BO319" s="292"/>
      <c r="BX319" s="292"/>
      <c r="CU319" s="292"/>
      <c r="CW319" s="292"/>
      <c r="CX319" s="292"/>
      <c r="DA319" s="292"/>
      <c r="DI319" s="292"/>
      <c r="DK319" s="292"/>
      <c r="DM319" s="292"/>
      <c r="DQ319" s="292"/>
      <c r="DV319" s="292"/>
      <c r="DX319" s="292"/>
      <c r="EH319" s="292"/>
      <c r="EN319" s="292"/>
      <c r="EP319" s="292"/>
      <c r="EQ319" s="292"/>
      <c r="ER319" s="292"/>
      <c r="ES319" s="292"/>
      <c r="ET319" s="292"/>
      <c r="EU319" s="292"/>
      <c r="EV319" s="292"/>
      <c r="EW319" s="292"/>
      <c r="EX319" s="292"/>
      <c r="EY319" s="292"/>
      <c r="EZ319" s="292"/>
      <c r="FC319" s="292"/>
      <c r="FF319" s="292"/>
      <c r="FJ319" s="292"/>
      <c r="FL319" s="292"/>
      <c r="FM319" s="292"/>
      <c r="FN319" s="292"/>
      <c r="FQ319" s="292"/>
    </row>
    <row r="320" spans="1:173">
      <c r="A320" s="291">
        <v>45315</v>
      </c>
      <c r="B320" s="290">
        <v>4.1420000000000003</v>
      </c>
      <c r="C320" s="290">
        <v>2.25</v>
      </c>
      <c r="D320" s="290">
        <v>0.46300000000000002</v>
      </c>
      <c r="E320" s="290">
        <v>3.8580000000000001</v>
      </c>
      <c r="F320" s="290">
        <v>3.4870000000000001</v>
      </c>
      <c r="G320" s="290">
        <v>4.0439999999999996</v>
      </c>
      <c r="H320" s="290">
        <v>2.6274999999999999</v>
      </c>
      <c r="I320" s="290">
        <v>2.25</v>
      </c>
      <c r="J320" s="292"/>
      <c r="K320" s="291">
        <v>45315</v>
      </c>
      <c r="L320" s="290">
        <v>4.8250000000000002</v>
      </c>
      <c r="M320" s="290">
        <v>3.3370000000000002</v>
      </c>
      <c r="N320" s="290">
        <v>-2.1000000000000001E-2</v>
      </c>
      <c r="O320" s="290">
        <v>4.9589999999999996</v>
      </c>
      <c r="P320" s="290">
        <v>4.79</v>
      </c>
      <c r="Q320" s="290">
        <v>4.1509999999999998</v>
      </c>
      <c r="R320" s="290">
        <v>3.4420000000000002</v>
      </c>
      <c r="S320" s="290">
        <v>3.3370000000000002</v>
      </c>
      <c r="T320" s="292"/>
      <c r="U320" s="291">
        <v>45315</v>
      </c>
      <c r="V320" s="290">
        <v>-0.2040000000000006</v>
      </c>
      <c r="W320" s="290">
        <v>-0.3660000000000001</v>
      </c>
      <c r="X320" s="290">
        <v>0.65399999999999991</v>
      </c>
      <c r="Y320" s="290">
        <v>-0.39620000000000027</v>
      </c>
      <c r="Z320" s="290">
        <v>-0.53000000000000025</v>
      </c>
      <c r="AA320" s="290">
        <v>0.32900000000000018</v>
      </c>
      <c r="AB320" s="290">
        <v>0.18000000000000019</v>
      </c>
      <c r="AC320" s="290">
        <v>-0.3660000000000001</v>
      </c>
      <c r="BO320" s="292"/>
      <c r="BX320" s="292"/>
      <c r="CU320" s="292"/>
      <c r="CW320" s="292"/>
      <c r="CX320" s="292"/>
      <c r="DA320" s="292"/>
      <c r="DI320" s="292"/>
      <c r="DK320" s="292"/>
      <c r="DM320" s="292"/>
      <c r="DQ320" s="292"/>
      <c r="DV320" s="292"/>
      <c r="DX320" s="292"/>
      <c r="EH320" s="292"/>
      <c r="EN320" s="292"/>
      <c r="EP320" s="292"/>
      <c r="EQ320" s="292"/>
      <c r="ER320" s="292"/>
      <c r="ES320" s="292"/>
      <c r="ET320" s="292"/>
      <c r="EU320" s="292"/>
      <c r="EV320" s="292"/>
      <c r="EW320" s="292"/>
      <c r="EX320" s="292"/>
      <c r="EY320" s="292"/>
      <c r="EZ320" s="292"/>
      <c r="FC320" s="292"/>
      <c r="FF320" s="292"/>
      <c r="FJ320" s="292"/>
      <c r="FL320" s="292"/>
      <c r="FM320" s="292"/>
      <c r="FN320" s="292"/>
      <c r="FQ320" s="292"/>
    </row>
    <row r="321" spans="1:173">
      <c r="A321" s="291">
        <v>45314</v>
      </c>
      <c r="B321" s="290">
        <v>4.1050000000000004</v>
      </c>
      <c r="C321" s="290">
        <v>2.262</v>
      </c>
      <c r="D321" s="290">
        <v>0.38</v>
      </c>
      <c r="E321" s="290">
        <v>3.8319999999999999</v>
      </c>
      <c r="F321" s="290">
        <v>3.4569999999999999</v>
      </c>
      <c r="G321" s="290">
        <v>4.0220000000000002</v>
      </c>
      <c r="H321" s="290">
        <v>2.6326999999999998</v>
      </c>
      <c r="I321" s="290">
        <v>2.262</v>
      </c>
      <c r="J321" s="292"/>
      <c r="K321" s="291">
        <v>45314</v>
      </c>
      <c r="L321" s="290">
        <v>4.8529999999999998</v>
      </c>
      <c r="M321" s="290">
        <v>3.343</v>
      </c>
      <c r="N321" s="290">
        <v>-5.6000000000000001E-2</v>
      </c>
      <c r="O321" s="290">
        <v>5.0419999999999998</v>
      </c>
      <c r="P321" s="290">
        <v>4.82</v>
      </c>
      <c r="Q321" s="290">
        <v>4.1539999999999999</v>
      </c>
      <c r="R321" s="290">
        <v>3.4260000000000002</v>
      </c>
      <c r="S321" s="290">
        <v>3.343</v>
      </c>
      <c r="T321" s="292"/>
      <c r="U321" s="291">
        <v>45314</v>
      </c>
      <c r="V321" s="290">
        <v>-0.24100000000000049</v>
      </c>
      <c r="W321" s="290">
        <v>-0.35899999999999999</v>
      </c>
      <c r="X321" s="290">
        <v>0.629</v>
      </c>
      <c r="Y321" s="290">
        <v>-0.37820000000000048</v>
      </c>
      <c r="Z321" s="290">
        <v>-0.57200000000000006</v>
      </c>
      <c r="AA321" s="290">
        <v>0.29899999999999988</v>
      </c>
      <c r="AB321" s="290">
        <v>0.18500000000000011</v>
      </c>
      <c r="AC321" s="290">
        <v>-0.35899999999999999</v>
      </c>
      <c r="BO321" s="292"/>
      <c r="BX321" s="292"/>
      <c r="CU321" s="292"/>
      <c r="CW321" s="292"/>
      <c r="CX321" s="292"/>
      <c r="DA321" s="292"/>
      <c r="DI321" s="292"/>
      <c r="DK321" s="292"/>
      <c r="DM321" s="292"/>
      <c r="DQ321" s="292"/>
      <c r="DV321" s="292"/>
      <c r="DX321" s="292"/>
      <c r="EH321" s="292"/>
      <c r="EN321" s="292"/>
      <c r="EP321" s="292"/>
      <c r="EQ321" s="292"/>
      <c r="ER321" s="292"/>
      <c r="ES321" s="292"/>
      <c r="ET321" s="292"/>
      <c r="EU321" s="292"/>
      <c r="EV321" s="292"/>
      <c r="EW321" s="292"/>
      <c r="EX321" s="292"/>
      <c r="EY321" s="292"/>
      <c r="EZ321" s="292"/>
      <c r="FC321" s="292"/>
      <c r="FF321" s="292"/>
      <c r="FJ321" s="292"/>
      <c r="FL321" s="292"/>
      <c r="FM321" s="292"/>
      <c r="FN321" s="292"/>
      <c r="FQ321" s="292"/>
    </row>
    <row r="322" spans="1:173">
      <c r="A322" s="291">
        <v>45313</v>
      </c>
      <c r="B322" s="290">
        <v>4.0629999999999997</v>
      </c>
      <c r="C322" s="290">
        <v>2.2109999999999999</v>
      </c>
      <c r="D322" s="290">
        <v>0.38700000000000001</v>
      </c>
      <c r="E322" s="290">
        <v>3.7490000000000001</v>
      </c>
      <c r="F322" s="290">
        <v>3.46</v>
      </c>
      <c r="G322" s="290">
        <v>4.0579999999999998</v>
      </c>
      <c r="H322" s="290">
        <v>2.5811999999999999</v>
      </c>
      <c r="I322" s="290">
        <v>2.2109999999999999</v>
      </c>
      <c r="J322" s="292"/>
      <c r="K322" s="291">
        <v>45313</v>
      </c>
      <c r="L322" s="290">
        <v>4.8719999999999999</v>
      </c>
      <c r="M322" s="290">
        <v>3.4590000000000001</v>
      </c>
      <c r="N322" s="290">
        <v>-5.8000000000000003E-2</v>
      </c>
      <c r="O322" s="290">
        <v>4.9359999999999999</v>
      </c>
      <c r="P322" s="290">
        <v>4.82</v>
      </c>
      <c r="Q322" s="290">
        <v>4.1760000000000002</v>
      </c>
      <c r="R322" s="290">
        <v>3.4489999999999998</v>
      </c>
      <c r="S322" s="290">
        <v>3.4590000000000001</v>
      </c>
      <c r="T322" s="292"/>
      <c r="U322" s="291">
        <v>45313</v>
      </c>
      <c r="V322" s="290">
        <v>-0.28600000000000048</v>
      </c>
      <c r="W322" s="290">
        <v>-0.39500000000000002</v>
      </c>
      <c r="X322" s="290">
        <v>0.63100000000000001</v>
      </c>
      <c r="Y322" s="290">
        <v>-0.39080000000000048</v>
      </c>
      <c r="Z322" s="290">
        <v>-0.62000000000000011</v>
      </c>
      <c r="AA322" s="290">
        <v>0.29300000000000009</v>
      </c>
      <c r="AB322" s="290">
        <v>0.153</v>
      </c>
      <c r="AC322" s="290">
        <v>-0.39500000000000002</v>
      </c>
      <c r="BO322" s="292"/>
      <c r="BX322" s="292"/>
      <c r="CU322" s="292"/>
      <c r="CW322" s="292"/>
      <c r="CX322" s="292"/>
      <c r="DA322" s="292"/>
      <c r="DI322" s="292"/>
      <c r="DK322" s="292"/>
      <c r="DM322" s="292"/>
      <c r="DQ322" s="292"/>
      <c r="DV322" s="292"/>
      <c r="DX322" s="292"/>
      <c r="EH322" s="292"/>
      <c r="EN322" s="292"/>
      <c r="EP322" s="292"/>
      <c r="EQ322" s="292"/>
      <c r="ER322" s="292"/>
      <c r="ES322" s="292"/>
      <c r="ET322" s="292"/>
      <c r="EU322" s="292"/>
      <c r="EV322" s="292"/>
      <c r="EW322" s="292"/>
      <c r="EX322" s="292"/>
      <c r="EY322" s="292"/>
      <c r="EZ322" s="292"/>
      <c r="FC322" s="292"/>
      <c r="FF322" s="292"/>
      <c r="FJ322" s="292"/>
      <c r="FL322" s="292"/>
      <c r="FM322" s="292"/>
      <c r="FN322" s="292"/>
      <c r="FQ322" s="292"/>
    </row>
    <row r="323" spans="1:173">
      <c r="A323" s="291">
        <v>45310</v>
      </c>
      <c r="B323" s="290">
        <v>4.1189999999999998</v>
      </c>
      <c r="C323" s="290">
        <v>2.258</v>
      </c>
      <c r="D323" s="290">
        <v>0.40500000000000003</v>
      </c>
      <c r="E323" s="290">
        <v>3.766</v>
      </c>
      <c r="F323" s="290">
        <v>3.4950000000000001</v>
      </c>
      <c r="G323" s="290">
        <v>4.1150000000000002</v>
      </c>
      <c r="H323" s="290">
        <v>2.6274999999999999</v>
      </c>
      <c r="I323" s="290">
        <v>2.258</v>
      </c>
      <c r="J323" s="292"/>
      <c r="K323" s="291">
        <v>45310</v>
      </c>
      <c r="L323" s="290">
        <v>4.8730000000000002</v>
      </c>
      <c r="M323" s="290">
        <v>3.448</v>
      </c>
      <c r="N323" s="290">
        <v>-5.5E-2</v>
      </c>
      <c r="O323" s="290">
        <v>4.9619999999999997</v>
      </c>
      <c r="P323" s="290">
        <v>4.82</v>
      </c>
      <c r="Q323" s="290">
        <v>4.2060000000000004</v>
      </c>
      <c r="R323" s="290">
        <v>3.47</v>
      </c>
      <c r="S323" s="290">
        <v>3.448</v>
      </c>
      <c r="T323" s="292"/>
      <c r="U323" s="291">
        <v>45310</v>
      </c>
      <c r="V323" s="290">
        <v>-0.2629999999999999</v>
      </c>
      <c r="W323" s="290">
        <v>-0.39400000000000007</v>
      </c>
      <c r="X323" s="290">
        <v>0.63300000000000001</v>
      </c>
      <c r="Y323" s="290">
        <v>-0.37680000000000019</v>
      </c>
      <c r="Z323" s="290">
        <v>-0.59299999999999997</v>
      </c>
      <c r="AA323" s="290">
        <v>0.33499999999999952</v>
      </c>
      <c r="AB323" s="290">
        <v>-0.43599999999999989</v>
      </c>
      <c r="AC323" s="290">
        <v>-0.39400000000000007</v>
      </c>
      <c r="BO323" s="292"/>
      <c r="BX323" s="292"/>
      <c r="CU323" s="292"/>
      <c r="CW323" s="292"/>
      <c r="CX323" s="292"/>
      <c r="DA323" s="292"/>
      <c r="DI323" s="292"/>
      <c r="DK323" s="292"/>
      <c r="DM323" s="292"/>
      <c r="DQ323" s="292"/>
      <c r="DV323" s="292"/>
      <c r="DX323" s="292"/>
      <c r="EH323" s="292"/>
      <c r="EN323" s="292"/>
      <c r="EP323" s="292"/>
      <c r="EQ323" s="292"/>
      <c r="ER323" s="292"/>
      <c r="ES323" s="292"/>
      <c r="ET323" s="292"/>
      <c r="EU323" s="292"/>
      <c r="EV323" s="292"/>
      <c r="EW323" s="292"/>
      <c r="EX323" s="292"/>
      <c r="EY323" s="292"/>
      <c r="EZ323" s="292"/>
      <c r="FC323" s="292"/>
      <c r="FF323" s="292"/>
      <c r="FJ323" s="292"/>
      <c r="FL323" s="292"/>
      <c r="FM323" s="292"/>
      <c r="FN323" s="292"/>
      <c r="FQ323" s="292"/>
    </row>
    <row r="324" spans="1:173">
      <c r="A324" s="291">
        <v>45309</v>
      </c>
      <c r="B324" s="290">
        <v>4.1079999999999997</v>
      </c>
      <c r="C324" s="290">
        <v>2.2450000000000001</v>
      </c>
      <c r="D324" s="290">
        <v>0.40200000000000002</v>
      </c>
      <c r="E324" s="290">
        <v>3.766</v>
      </c>
      <c r="F324" s="290">
        <v>3.4740000000000002</v>
      </c>
      <c r="G324" s="290">
        <v>4.0919999999999996</v>
      </c>
      <c r="H324" s="290">
        <v>2.6320000000000001</v>
      </c>
      <c r="I324" s="290">
        <v>2.2450000000000001</v>
      </c>
      <c r="J324" s="292"/>
      <c r="K324" s="291">
        <v>45309</v>
      </c>
      <c r="L324" s="290">
        <v>4.8360000000000003</v>
      </c>
      <c r="M324" s="290">
        <v>3.42</v>
      </c>
      <c r="N324" s="290">
        <v>-4.4999999999999998E-2</v>
      </c>
      <c r="O324" s="290">
        <v>4.9589999999999996</v>
      </c>
      <c r="P324" s="290">
        <v>4.8</v>
      </c>
      <c r="Q324" s="290">
        <v>4.1989999999999998</v>
      </c>
      <c r="R324" s="290">
        <v>3.4140000000000001</v>
      </c>
      <c r="S324" s="290">
        <v>3.42</v>
      </c>
      <c r="T324" s="292"/>
      <c r="U324" s="291">
        <v>45309</v>
      </c>
      <c r="V324" s="290">
        <v>-0.2120000000000006</v>
      </c>
      <c r="W324" s="290">
        <v>-0.33400000000000007</v>
      </c>
      <c r="X324" s="290">
        <v>0.60599999999999998</v>
      </c>
      <c r="Y324" s="290">
        <v>-0.35570000000000013</v>
      </c>
      <c r="Z324" s="290">
        <v>-0.56900000000000039</v>
      </c>
      <c r="AA324" s="290">
        <v>0.32400000000000029</v>
      </c>
      <c r="AB324" s="290">
        <v>-0.375</v>
      </c>
      <c r="AC324" s="290">
        <v>-0.33400000000000007</v>
      </c>
      <c r="BO324" s="292"/>
      <c r="BX324" s="292"/>
      <c r="CU324" s="292"/>
      <c r="CW324" s="292"/>
      <c r="CX324" s="292"/>
      <c r="DA324" s="292"/>
      <c r="DI324" s="292"/>
      <c r="DK324" s="292"/>
      <c r="DM324" s="292"/>
      <c r="DQ324" s="292"/>
      <c r="DV324" s="292"/>
      <c r="DX324" s="292"/>
      <c r="EH324" s="292"/>
      <c r="EN324" s="292"/>
      <c r="EP324" s="292"/>
      <c r="EQ324" s="292"/>
      <c r="ER324" s="292"/>
      <c r="ES324" s="292"/>
      <c r="ET324" s="292"/>
      <c r="EU324" s="292"/>
      <c r="EV324" s="292"/>
      <c r="EW324" s="292"/>
      <c r="EX324" s="292"/>
      <c r="EY324" s="292"/>
      <c r="EZ324" s="292"/>
      <c r="FC324" s="292"/>
      <c r="FF324" s="292"/>
      <c r="FJ324" s="292"/>
      <c r="FL324" s="292"/>
      <c r="FM324" s="292"/>
      <c r="FN324" s="292"/>
      <c r="FQ324" s="292"/>
    </row>
    <row r="325" spans="1:173">
      <c r="A325" s="291">
        <v>45308</v>
      </c>
      <c r="B325" s="290">
        <v>4.0739999999999998</v>
      </c>
      <c r="C325" s="290">
        <v>2.2170000000000001</v>
      </c>
      <c r="D325" s="290">
        <v>0.35599999999999998</v>
      </c>
      <c r="E325" s="290">
        <v>3.8250000000000002</v>
      </c>
      <c r="F325" s="290">
        <v>3.4390000000000001</v>
      </c>
      <c r="G325" s="290">
        <v>4.0350000000000001</v>
      </c>
      <c r="H325" s="290">
        <v>2.6061000000000001</v>
      </c>
      <c r="I325" s="290">
        <v>2.2170000000000001</v>
      </c>
      <c r="J325" s="292"/>
      <c r="K325" s="291">
        <v>45308</v>
      </c>
      <c r="L325" s="290">
        <v>4.8280000000000003</v>
      </c>
      <c r="M325" s="290">
        <v>3.43</v>
      </c>
      <c r="N325" s="290">
        <v>-5.2999999999999999E-2</v>
      </c>
      <c r="O325" s="290">
        <v>5.069</v>
      </c>
      <c r="P325" s="290">
        <v>4.8</v>
      </c>
      <c r="Q325" s="290">
        <v>4.17</v>
      </c>
      <c r="R325" s="290">
        <v>3.4449999999999998</v>
      </c>
      <c r="S325" s="290">
        <v>3.43</v>
      </c>
      <c r="T325" s="292"/>
      <c r="U325" s="291">
        <v>45308</v>
      </c>
      <c r="V325" s="290">
        <v>-0.25800000000000001</v>
      </c>
      <c r="W325" s="290">
        <v>-0.37999999999999989</v>
      </c>
      <c r="X325" s="290">
        <v>0.57999999999999996</v>
      </c>
      <c r="Y325" s="290">
        <v>-0.38070000000000048</v>
      </c>
      <c r="Z325" s="290">
        <v>-0.60099999999999953</v>
      </c>
      <c r="AA325" s="290">
        <v>0.31999999999999978</v>
      </c>
      <c r="AB325" s="290">
        <v>-0.42099999999999982</v>
      </c>
      <c r="AC325" s="290">
        <v>-0.37999999999999989</v>
      </c>
      <c r="BO325" s="292"/>
      <c r="BX325" s="292"/>
      <c r="CU325" s="292"/>
      <c r="CW325" s="292"/>
      <c r="CX325" s="292"/>
      <c r="DA325" s="292"/>
      <c r="DI325" s="292"/>
      <c r="DK325" s="292"/>
      <c r="DM325" s="292"/>
      <c r="DQ325" s="292"/>
      <c r="DV325" s="292"/>
      <c r="DX325" s="292"/>
      <c r="EH325" s="292"/>
      <c r="EN325" s="292"/>
      <c r="EP325" s="292"/>
      <c r="EQ325" s="292"/>
      <c r="ER325" s="292"/>
      <c r="ES325" s="292"/>
      <c r="ET325" s="292"/>
      <c r="EU325" s="292"/>
      <c r="EV325" s="292"/>
      <c r="EW325" s="292"/>
      <c r="EX325" s="292"/>
      <c r="EY325" s="292"/>
      <c r="EZ325" s="292"/>
      <c r="FC325" s="292"/>
      <c r="FF325" s="292"/>
      <c r="FJ325" s="292"/>
      <c r="FL325" s="292"/>
      <c r="FM325" s="292"/>
      <c r="FN325" s="292"/>
      <c r="FQ325" s="292"/>
    </row>
    <row r="326" spans="1:173">
      <c r="A326" s="291">
        <v>45307</v>
      </c>
      <c r="B326" s="290">
        <v>4.0090000000000003</v>
      </c>
      <c r="C326" s="290">
        <v>2.141</v>
      </c>
      <c r="D326" s="290">
        <v>0.34100000000000003</v>
      </c>
      <c r="E326" s="290">
        <v>3.6230000000000002</v>
      </c>
      <c r="F326" s="290">
        <v>3.3319999999999999</v>
      </c>
      <c r="G326" s="290">
        <v>3.9820000000000002</v>
      </c>
      <c r="H326" s="290">
        <v>2.5270999999999999</v>
      </c>
      <c r="I326" s="290">
        <v>2.141</v>
      </c>
      <c r="J326" s="292"/>
      <c r="K326" s="291">
        <v>45307</v>
      </c>
      <c r="L326" s="290">
        <v>4.7309999999999999</v>
      </c>
      <c r="M326" s="290">
        <v>3.3559999999999999</v>
      </c>
      <c r="N326" s="290">
        <v>-5.7000000000000002E-2</v>
      </c>
      <c r="O326" s="290">
        <v>4.9429999999999996</v>
      </c>
      <c r="P326" s="290">
        <v>4.7</v>
      </c>
      <c r="Q326" s="290">
        <v>4.1349999999999998</v>
      </c>
      <c r="R326" s="290">
        <v>3.331</v>
      </c>
      <c r="S326" s="290">
        <v>3.3559999999999999</v>
      </c>
      <c r="T326" s="292"/>
      <c r="U326" s="291">
        <v>45307</v>
      </c>
      <c r="V326" s="290">
        <v>-0.16300000000000031</v>
      </c>
      <c r="W326" s="290">
        <v>-0.33699999999999969</v>
      </c>
      <c r="X326" s="290">
        <v>0.57599999999999996</v>
      </c>
      <c r="Y326" s="290">
        <v>-0.3530000000000002</v>
      </c>
      <c r="Z326" s="290">
        <v>-0.53699999999999992</v>
      </c>
      <c r="AA326" s="290">
        <v>0.30799999999999977</v>
      </c>
      <c r="AB326" s="290">
        <v>-0.39700000000000019</v>
      </c>
      <c r="AC326" s="290">
        <v>-0.33699999999999969</v>
      </c>
      <c r="BO326" s="292"/>
      <c r="BX326" s="292"/>
      <c r="CU326" s="292"/>
      <c r="CW326" s="292"/>
      <c r="CX326" s="292"/>
      <c r="DA326" s="292"/>
      <c r="DI326" s="292"/>
      <c r="DK326" s="292"/>
      <c r="DM326" s="292"/>
      <c r="DQ326" s="292"/>
      <c r="DV326" s="292"/>
      <c r="DX326" s="292"/>
      <c r="EH326" s="292"/>
      <c r="EN326" s="292"/>
      <c r="EP326" s="292"/>
      <c r="EQ326" s="292"/>
      <c r="ER326" s="292"/>
      <c r="ES326" s="292"/>
      <c r="ET326" s="292"/>
      <c r="EU326" s="292"/>
      <c r="EV326" s="292"/>
      <c r="EW326" s="292"/>
      <c r="EX326" s="292"/>
      <c r="EY326" s="292"/>
      <c r="EZ326" s="292"/>
      <c r="FC326" s="292"/>
      <c r="FF326" s="292"/>
      <c r="FJ326" s="292"/>
      <c r="FL326" s="292"/>
      <c r="FM326" s="292"/>
      <c r="FN326" s="292"/>
      <c r="FQ326" s="292"/>
    </row>
    <row r="327" spans="1:173">
      <c r="A327" s="291">
        <v>45306</v>
      </c>
      <c r="B327" s="290">
        <v>3.895</v>
      </c>
      <c r="C327" s="290">
        <v>2.129</v>
      </c>
      <c r="D327" s="290">
        <v>0.308</v>
      </c>
      <c r="E327" s="290">
        <v>3.6240000000000001</v>
      </c>
      <c r="F327" s="290">
        <v>3.2040000000000002</v>
      </c>
      <c r="G327" s="290">
        <v>3.9119999999999999</v>
      </c>
      <c r="H327" s="290">
        <v>2.5165999999999999</v>
      </c>
      <c r="I327" s="290">
        <v>2.129</v>
      </c>
      <c r="J327" s="292"/>
      <c r="K327" s="291">
        <v>45306</v>
      </c>
      <c r="L327" s="290">
        <v>4.6580000000000004</v>
      </c>
      <c r="M327" s="290">
        <v>3.3690000000000002</v>
      </c>
      <c r="N327" s="290">
        <v>-7.4999999999999997E-2</v>
      </c>
      <c r="O327" s="290">
        <v>4.9240000000000004</v>
      </c>
      <c r="P327" s="290">
        <v>4.6100000000000003</v>
      </c>
      <c r="Q327" s="290">
        <v>4.1100000000000003</v>
      </c>
      <c r="R327" s="290">
        <v>3.3260000000000001</v>
      </c>
      <c r="S327" s="290">
        <v>3.3690000000000002</v>
      </c>
      <c r="T327" s="292"/>
      <c r="U327" s="291">
        <v>45306</v>
      </c>
      <c r="V327" s="290">
        <v>-0.20399999999999971</v>
      </c>
      <c r="W327" s="290">
        <v>-0.35099999999999998</v>
      </c>
      <c r="X327" s="290">
        <v>0.56699999999999995</v>
      </c>
      <c r="Y327" s="290">
        <v>-0.35249999999999959</v>
      </c>
      <c r="Z327" s="290">
        <v>-0.56199999999999983</v>
      </c>
      <c r="AA327" s="290">
        <v>0.29000000000000048</v>
      </c>
      <c r="AB327" s="290">
        <v>-0.40399999999999991</v>
      </c>
      <c r="AC327" s="290">
        <v>-0.35099999999999998</v>
      </c>
      <c r="BO327" s="292"/>
      <c r="BX327" s="292"/>
      <c r="CU327" s="292"/>
      <c r="CW327" s="292"/>
      <c r="CX327" s="292"/>
      <c r="DA327" s="292"/>
      <c r="DI327" s="292"/>
      <c r="DK327" s="292"/>
      <c r="DM327" s="292"/>
      <c r="DQ327" s="292"/>
      <c r="DV327" s="292"/>
      <c r="DX327" s="292"/>
      <c r="EH327" s="292"/>
      <c r="EN327" s="292"/>
      <c r="EP327" s="292"/>
      <c r="EQ327" s="292"/>
      <c r="ER327" s="292"/>
      <c r="ES327" s="292"/>
      <c r="ET327" s="292"/>
      <c r="EU327" s="292"/>
      <c r="EV327" s="292"/>
      <c r="EW327" s="292"/>
      <c r="EX327" s="292"/>
      <c r="EY327" s="292"/>
      <c r="EZ327" s="292"/>
      <c r="FC327" s="292"/>
      <c r="FF327" s="292"/>
      <c r="FJ327" s="292"/>
      <c r="FL327" s="292"/>
      <c r="FM327" s="292"/>
      <c r="FN327" s="292"/>
      <c r="FQ327" s="292"/>
    </row>
    <row r="328" spans="1:173">
      <c r="A328" s="291">
        <v>45303</v>
      </c>
      <c r="B328" s="290">
        <v>3.895</v>
      </c>
      <c r="C328" s="290">
        <v>2.0659999999999998</v>
      </c>
      <c r="D328" s="290">
        <v>0.33600000000000002</v>
      </c>
      <c r="E328" s="290">
        <v>3.6269999999999998</v>
      </c>
      <c r="F328" s="290">
        <v>3.2120000000000002</v>
      </c>
      <c r="G328" s="290">
        <v>3.9129999999999998</v>
      </c>
      <c r="H328" s="290">
        <v>2.4561999999999999</v>
      </c>
      <c r="I328" s="290">
        <v>2.0659999999999998</v>
      </c>
      <c r="J328" s="292"/>
      <c r="K328" s="291">
        <v>45303</v>
      </c>
      <c r="L328" s="290">
        <v>4.6580000000000004</v>
      </c>
      <c r="M328" s="290">
        <v>3.2919999999999998</v>
      </c>
      <c r="N328" s="290">
        <v>-6.7000000000000004E-2</v>
      </c>
      <c r="O328" s="290">
        <v>4.8949999999999996</v>
      </c>
      <c r="P328" s="290">
        <v>4.6100000000000003</v>
      </c>
      <c r="Q328" s="290">
        <v>4.1130000000000004</v>
      </c>
      <c r="R328" s="290">
        <v>3.3109999999999999</v>
      </c>
      <c r="S328" s="290">
        <v>3.2919999999999998</v>
      </c>
      <c r="T328" s="292"/>
      <c r="U328" s="291">
        <v>45303</v>
      </c>
      <c r="V328" s="290">
        <v>-0.20399999999999971</v>
      </c>
      <c r="W328" s="290">
        <v>-0.32900000000000018</v>
      </c>
      <c r="X328" s="290">
        <v>0.58699999999999997</v>
      </c>
      <c r="Y328" s="290">
        <v>-0.35739999999999972</v>
      </c>
      <c r="Z328" s="290">
        <v>-0.56800000000000006</v>
      </c>
      <c r="AA328" s="290">
        <v>0.26800000000000018</v>
      </c>
      <c r="AB328" s="290">
        <v>-0.38700000000000001</v>
      </c>
      <c r="AC328" s="290">
        <v>-0.32900000000000018</v>
      </c>
      <c r="BO328" s="292"/>
      <c r="BX328" s="292"/>
      <c r="CU328" s="292"/>
      <c r="CW328" s="292"/>
      <c r="CX328" s="292"/>
      <c r="DA328" s="292"/>
      <c r="DI328" s="292"/>
      <c r="DK328" s="292"/>
      <c r="DM328" s="292"/>
      <c r="DQ328" s="292"/>
      <c r="DV328" s="292"/>
      <c r="DX328" s="292"/>
      <c r="EH328" s="292"/>
      <c r="EN328" s="292"/>
      <c r="EP328" s="292"/>
      <c r="EQ328" s="292"/>
      <c r="ER328" s="292"/>
      <c r="ES328" s="292"/>
      <c r="ET328" s="292"/>
      <c r="EU328" s="292"/>
      <c r="EV328" s="292"/>
      <c r="EW328" s="292"/>
      <c r="EX328" s="292"/>
      <c r="EY328" s="292"/>
      <c r="EZ328" s="292"/>
      <c r="FC328" s="292"/>
      <c r="FF328" s="292"/>
      <c r="FJ328" s="292"/>
      <c r="FL328" s="292"/>
      <c r="FM328" s="292"/>
      <c r="FN328" s="292"/>
      <c r="FQ328" s="292"/>
    </row>
    <row r="329" spans="1:173">
      <c r="A329" s="291">
        <v>45302</v>
      </c>
      <c r="B329" s="290">
        <v>3.9369999999999998</v>
      </c>
      <c r="C329" s="290">
        <v>2.141</v>
      </c>
      <c r="D329" s="290">
        <v>0.34899999999999998</v>
      </c>
      <c r="E329" s="290">
        <v>3.694</v>
      </c>
      <c r="F329" s="290">
        <v>3.234</v>
      </c>
      <c r="G329" s="290">
        <v>3.9670000000000001</v>
      </c>
      <c r="H329" s="290">
        <v>2.5329999999999999</v>
      </c>
      <c r="I329" s="290">
        <v>2.141</v>
      </c>
      <c r="J329" s="292"/>
      <c r="K329" s="291">
        <v>45302</v>
      </c>
      <c r="L329" s="290">
        <v>4.7770000000000001</v>
      </c>
      <c r="M329" s="290">
        <v>3.3620000000000001</v>
      </c>
      <c r="N329" s="290">
        <v>-6.0999999999999999E-2</v>
      </c>
      <c r="O329" s="290">
        <v>4.923</v>
      </c>
      <c r="P329" s="290">
        <v>4.67</v>
      </c>
      <c r="Q329" s="290">
        <v>4.1559999999999997</v>
      </c>
      <c r="R329" s="290">
        <v>3.3580000000000001</v>
      </c>
      <c r="S329" s="290">
        <v>3.3620000000000001</v>
      </c>
      <c r="T329" s="292"/>
      <c r="U329" s="291">
        <v>45302</v>
      </c>
      <c r="V329" s="290">
        <v>-0.2799999999999998</v>
      </c>
      <c r="W329" s="290">
        <v>-0.3879999999999999</v>
      </c>
      <c r="X329" s="290">
        <v>0.58699999999999997</v>
      </c>
      <c r="Y329" s="290">
        <v>-0.4003000000000001</v>
      </c>
      <c r="Z329" s="290">
        <v>-0.74199999999999999</v>
      </c>
      <c r="AA329" s="290">
        <v>0.25100000000000028</v>
      </c>
      <c r="AB329" s="290">
        <v>-0.41000000000000009</v>
      </c>
      <c r="AC329" s="290">
        <v>-0.3879999999999999</v>
      </c>
      <c r="BO329" s="292"/>
      <c r="BX329" s="292"/>
      <c r="CU329" s="292"/>
      <c r="CW329" s="292"/>
      <c r="CX329" s="292"/>
      <c r="DA329" s="292"/>
      <c r="DI329" s="292"/>
      <c r="DK329" s="292"/>
      <c r="DM329" s="292"/>
      <c r="DQ329" s="292"/>
      <c r="DV329" s="292"/>
      <c r="DX329" s="292"/>
      <c r="EH329" s="292"/>
      <c r="EN329" s="292"/>
      <c r="EP329" s="292"/>
      <c r="EQ329" s="292"/>
      <c r="ER329" s="292"/>
      <c r="ES329" s="292"/>
      <c r="ET329" s="292"/>
      <c r="EU329" s="292"/>
      <c r="EV329" s="292"/>
      <c r="EW329" s="292"/>
      <c r="EX329" s="292"/>
      <c r="EY329" s="292"/>
      <c r="EZ329" s="292"/>
      <c r="FC329" s="292"/>
      <c r="FF329" s="292"/>
      <c r="FJ329" s="292"/>
      <c r="FL329" s="292"/>
      <c r="FM329" s="292"/>
      <c r="FN329" s="292"/>
      <c r="FQ329" s="292"/>
    </row>
    <row r="330" spans="1:173">
      <c r="A330" s="291">
        <v>45301</v>
      </c>
      <c r="B330" s="290">
        <v>4.01</v>
      </c>
      <c r="C330" s="290">
        <v>2.149</v>
      </c>
      <c r="D330" s="290">
        <v>0.36599999999999999</v>
      </c>
      <c r="E330" s="290">
        <v>3.6739999999999999</v>
      </c>
      <c r="F330" s="290">
        <v>3.28</v>
      </c>
      <c r="G330" s="290">
        <v>3.956</v>
      </c>
      <c r="H330" s="290">
        <v>2.5424000000000002</v>
      </c>
      <c r="I330" s="290">
        <v>2.149</v>
      </c>
      <c r="J330" s="292"/>
      <c r="K330" s="291">
        <v>45301</v>
      </c>
      <c r="L330" s="290">
        <v>4.8319999999999999</v>
      </c>
      <c r="M330" s="290">
        <v>3.3660000000000001</v>
      </c>
      <c r="N330" s="290">
        <v>-0.05</v>
      </c>
      <c r="O330" s="290">
        <v>4.8639999999999999</v>
      </c>
      <c r="P330" s="290">
        <v>4.68</v>
      </c>
      <c r="Q330" s="290">
        <v>4.1269999999999998</v>
      </c>
      <c r="R330" s="290">
        <v>3.379</v>
      </c>
      <c r="S330" s="290">
        <v>3.3660000000000001</v>
      </c>
      <c r="T330" s="292"/>
      <c r="U330" s="291">
        <v>45301</v>
      </c>
      <c r="V330" s="290">
        <v>-0.33100000000000041</v>
      </c>
      <c r="W330" s="290">
        <v>-0.43500000000000011</v>
      </c>
      <c r="X330" s="290">
        <v>0.55999999999999994</v>
      </c>
      <c r="Y330" s="290">
        <v>-0.40409999999999968</v>
      </c>
      <c r="Z330" s="290">
        <v>-0.77500000000000036</v>
      </c>
      <c r="AA330" s="290">
        <v>0.25400000000000039</v>
      </c>
      <c r="AB330" s="290">
        <v>-0.40799999999999992</v>
      </c>
      <c r="AC330" s="290">
        <v>-0.43500000000000011</v>
      </c>
      <c r="BO330" s="292"/>
      <c r="BX330" s="292"/>
      <c r="CU330" s="292"/>
      <c r="CW330" s="292"/>
      <c r="CX330" s="292"/>
      <c r="DA330" s="292"/>
      <c r="DI330" s="292"/>
      <c r="DK330" s="292"/>
      <c r="DM330" s="292"/>
      <c r="DQ330" s="292"/>
      <c r="DV330" s="292"/>
      <c r="DX330" s="292"/>
      <c r="EH330" s="292"/>
      <c r="EN330" s="292"/>
      <c r="EP330" s="292"/>
      <c r="EQ330" s="292"/>
      <c r="ER330" s="292"/>
      <c r="ES330" s="292"/>
      <c r="ET330" s="292"/>
      <c r="EU330" s="292"/>
      <c r="EV330" s="292"/>
      <c r="EW330" s="292"/>
      <c r="EX330" s="292"/>
      <c r="EY330" s="292"/>
      <c r="EZ330" s="292"/>
      <c r="FC330" s="292"/>
      <c r="FF330" s="292"/>
      <c r="FJ330" s="292"/>
      <c r="FL330" s="292"/>
      <c r="FM330" s="292"/>
      <c r="FN330" s="292"/>
      <c r="FQ330" s="292"/>
    </row>
    <row r="331" spans="1:173">
      <c r="A331" s="291">
        <v>45300</v>
      </c>
      <c r="B331" s="290">
        <v>4.0010000000000003</v>
      </c>
      <c r="C331" s="290">
        <v>2.1190000000000002</v>
      </c>
      <c r="D331" s="290">
        <v>0.36399999999999999</v>
      </c>
      <c r="E331" s="290">
        <v>3.63</v>
      </c>
      <c r="F331" s="290">
        <v>3.2480000000000002</v>
      </c>
      <c r="G331" s="290">
        <v>3.95</v>
      </c>
      <c r="H331" s="290">
        <v>2.5182000000000002</v>
      </c>
      <c r="I331" s="290">
        <v>2.1190000000000002</v>
      </c>
      <c r="J331" s="292"/>
      <c r="K331" s="291">
        <v>45300</v>
      </c>
      <c r="L331" s="290">
        <v>4.843</v>
      </c>
      <c r="M331" s="290">
        <v>3.3220000000000001</v>
      </c>
      <c r="N331" s="290">
        <v>-4.7E-2</v>
      </c>
      <c r="O331" s="290">
        <v>4.7949999999999999</v>
      </c>
      <c r="P331" s="290">
        <v>4.7</v>
      </c>
      <c r="Q331" s="290">
        <v>4.1189999999999998</v>
      </c>
      <c r="R331" s="290">
        <v>3.3530000000000002</v>
      </c>
      <c r="S331" s="290">
        <v>3.3220000000000001</v>
      </c>
      <c r="T331" s="292"/>
      <c r="U331" s="291">
        <v>45300</v>
      </c>
      <c r="V331" s="290">
        <v>-0.35099999999999998</v>
      </c>
      <c r="W331" s="290">
        <v>-0.41099999999999998</v>
      </c>
      <c r="X331" s="290">
        <v>0.56099999999999994</v>
      </c>
      <c r="Y331" s="290">
        <v>-0.41890000000000033</v>
      </c>
      <c r="Z331" s="290">
        <v>-0.79399999999999959</v>
      </c>
      <c r="AA331" s="290">
        <v>0.25200000000000022</v>
      </c>
      <c r="AB331" s="290">
        <v>-0.41199999999999992</v>
      </c>
      <c r="AC331" s="290">
        <v>-0.41099999999999998</v>
      </c>
      <c r="BO331" s="292"/>
      <c r="BX331" s="292"/>
      <c r="CU331" s="292"/>
      <c r="CW331" s="292"/>
      <c r="CX331" s="292"/>
      <c r="DA331" s="292"/>
      <c r="DI331" s="292"/>
      <c r="DK331" s="292"/>
      <c r="DM331" s="292"/>
      <c r="DQ331" s="292"/>
      <c r="DV331" s="292"/>
      <c r="DX331" s="292"/>
      <c r="EH331" s="292"/>
      <c r="EN331" s="292"/>
      <c r="EP331" s="292"/>
      <c r="EQ331" s="292"/>
      <c r="ER331" s="292"/>
      <c r="ES331" s="292"/>
      <c r="ET331" s="292"/>
      <c r="EU331" s="292"/>
      <c r="EV331" s="292"/>
      <c r="EW331" s="292"/>
      <c r="EX331" s="292"/>
      <c r="EY331" s="292"/>
      <c r="EZ331" s="292"/>
      <c r="FC331" s="292"/>
      <c r="FF331" s="292"/>
      <c r="FJ331" s="292"/>
      <c r="FL331" s="292"/>
      <c r="FM331" s="292"/>
      <c r="FN331" s="292"/>
      <c r="FQ331" s="292"/>
    </row>
    <row r="332" spans="1:173">
      <c r="A332" s="291">
        <v>45299</v>
      </c>
      <c r="B332" s="290">
        <v>3.9830000000000001</v>
      </c>
      <c r="C332" s="290">
        <v>2.048</v>
      </c>
      <c r="D332" s="290">
        <v>0.374</v>
      </c>
      <c r="E332" s="290">
        <v>3.621</v>
      </c>
      <c r="F332" s="290">
        <v>3.2669999999999999</v>
      </c>
      <c r="G332" s="290">
        <v>4.016</v>
      </c>
      <c r="H332" s="290">
        <v>2.4496000000000002</v>
      </c>
      <c r="I332" s="290">
        <v>2.048</v>
      </c>
      <c r="J332" s="292"/>
      <c r="K332" s="291">
        <v>45299</v>
      </c>
      <c r="L332" s="290">
        <v>4.8380000000000001</v>
      </c>
      <c r="M332" s="290">
        <v>3.2839999999999998</v>
      </c>
      <c r="N332" s="290">
        <v>-4.3999999999999997E-2</v>
      </c>
      <c r="O332" s="290">
        <v>4.8339999999999996</v>
      </c>
      <c r="P332" s="290">
        <v>4.7</v>
      </c>
      <c r="Q332" s="290">
        <v>4.1529999999999996</v>
      </c>
      <c r="R332" s="290">
        <v>3.3090000000000002</v>
      </c>
      <c r="S332" s="290">
        <v>3.2839999999999998</v>
      </c>
      <c r="T332" s="292"/>
      <c r="U332" s="291">
        <v>45299</v>
      </c>
      <c r="V332" s="290">
        <v>-0.34600000000000009</v>
      </c>
      <c r="W332" s="290">
        <v>-0.40900000000000031</v>
      </c>
      <c r="X332" s="290">
        <v>0.56699999999999995</v>
      </c>
      <c r="Y332" s="290">
        <v>-0.43019999999999969</v>
      </c>
      <c r="Z332" s="290">
        <v>-0.80799999999999983</v>
      </c>
      <c r="AA332" s="290">
        <v>0.24499999999999969</v>
      </c>
      <c r="AB332" s="290">
        <v>-0.41499999999999998</v>
      </c>
      <c r="AC332" s="290">
        <v>-0.40900000000000031</v>
      </c>
      <c r="BO332" s="292"/>
      <c r="BX332" s="292"/>
      <c r="CU332" s="292"/>
      <c r="CW332" s="292"/>
      <c r="CX332" s="292"/>
      <c r="DA332" s="292"/>
      <c r="DI332" s="292"/>
      <c r="DK332" s="292"/>
      <c r="DM332" s="292"/>
      <c r="DQ332" s="292"/>
      <c r="DV332" s="292"/>
      <c r="DX332" s="292"/>
      <c r="EH332" s="292"/>
      <c r="EN332" s="292"/>
      <c r="EP332" s="292"/>
      <c r="EQ332" s="292"/>
      <c r="ER332" s="292"/>
      <c r="ES332" s="292"/>
      <c r="ET332" s="292"/>
      <c r="EU332" s="292"/>
      <c r="EV332" s="292"/>
      <c r="EW332" s="292"/>
      <c r="EX332" s="292"/>
      <c r="EY332" s="292"/>
      <c r="EZ332" s="292"/>
      <c r="FC332" s="292"/>
      <c r="FF332" s="292"/>
      <c r="FJ332" s="292"/>
      <c r="FL332" s="292"/>
      <c r="FM332" s="292"/>
      <c r="FN332" s="292"/>
      <c r="FQ332" s="292"/>
    </row>
    <row r="333" spans="1:173">
      <c r="A333" s="291">
        <v>45296</v>
      </c>
      <c r="B333" s="290">
        <v>4.0350000000000001</v>
      </c>
      <c r="C333" s="290">
        <v>2.069</v>
      </c>
      <c r="D333" s="290">
        <v>0.374</v>
      </c>
      <c r="E333" s="290">
        <v>3.6440000000000001</v>
      </c>
      <c r="F333" s="290">
        <v>3.2730000000000001</v>
      </c>
      <c r="G333" s="290">
        <v>3.9689999999999999</v>
      </c>
      <c r="H333" s="290">
        <v>2.4697</v>
      </c>
      <c r="I333" s="290">
        <v>2.069</v>
      </c>
      <c r="J333" s="292"/>
      <c r="K333" s="291">
        <v>45296</v>
      </c>
      <c r="L333" s="290">
        <v>4.8520000000000003</v>
      </c>
      <c r="M333" s="290">
        <v>3.302</v>
      </c>
      <c r="N333" s="290">
        <v>-4.3999999999999997E-2</v>
      </c>
      <c r="O333" s="290">
        <v>4.91</v>
      </c>
      <c r="P333" s="290">
        <v>4.71</v>
      </c>
      <c r="Q333" s="290">
        <v>4.1020000000000003</v>
      </c>
      <c r="R333" s="290">
        <v>3.4409999999999998</v>
      </c>
      <c r="S333" s="290">
        <v>3.302</v>
      </c>
      <c r="T333" s="292"/>
      <c r="U333" s="291">
        <v>45296</v>
      </c>
      <c r="V333" s="290">
        <v>-0.33500000000000002</v>
      </c>
      <c r="W333" s="290">
        <v>-0.40900000000000031</v>
      </c>
      <c r="X333" s="290">
        <v>0.56699999999999995</v>
      </c>
      <c r="Y333" s="290">
        <v>-0.44010000000000021</v>
      </c>
      <c r="Z333" s="290">
        <v>-0.79500000000000037</v>
      </c>
      <c r="AA333" s="290">
        <v>0.25800000000000051</v>
      </c>
      <c r="AB333" s="290">
        <v>-0.39299999999999979</v>
      </c>
      <c r="AC333" s="290">
        <v>-0.40900000000000031</v>
      </c>
      <c r="BO333" s="292"/>
      <c r="BX333" s="292"/>
      <c r="CU333" s="292"/>
      <c r="CW333" s="292"/>
      <c r="CX333" s="292"/>
      <c r="DA333" s="292"/>
      <c r="DI333" s="292"/>
      <c r="DK333" s="292"/>
      <c r="DM333" s="292"/>
      <c r="DQ333" s="292"/>
      <c r="DV333" s="292"/>
      <c r="DX333" s="292"/>
      <c r="EH333" s="292"/>
      <c r="EN333" s="292"/>
      <c r="EP333" s="292"/>
      <c r="EQ333" s="292"/>
      <c r="ER333" s="292"/>
      <c r="ES333" s="292"/>
      <c r="ET333" s="292"/>
      <c r="EU333" s="292"/>
      <c r="EV333" s="292"/>
      <c r="EW333" s="292"/>
      <c r="EX333" s="292"/>
      <c r="EY333" s="292"/>
      <c r="EZ333" s="292"/>
      <c r="FC333" s="292"/>
      <c r="FF333" s="292"/>
      <c r="FJ333" s="292"/>
      <c r="FL333" s="292"/>
      <c r="FM333" s="292"/>
      <c r="FN333" s="292"/>
      <c r="FQ333" s="292"/>
    </row>
    <row r="334" spans="1:173">
      <c r="A334" s="291">
        <v>45295</v>
      </c>
      <c r="B334" s="290">
        <v>3.996</v>
      </c>
      <c r="C334" s="290">
        <v>2.0230000000000001</v>
      </c>
      <c r="D334" s="290">
        <v>0.38300000000000001</v>
      </c>
      <c r="E334" s="290">
        <v>3.5739999999999998</v>
      </c>
      <c r="F334" s="290">
        <v>3.266</v>
      </c>
      <c r="G334" s="290">
        <v>3.887</v>
      </c>
      <c r="H334" s="290">
        <v>2.4251</v>
      </c>
      <c r="I334" s="290">
        <v>2.0230000000000001</v>
      </c>
      <c r="J334" s="292"/>
      <c r="K334" s="291">
        <v>45295</v>
      </c>
      <c r="L334" s="290">
        <v>4.851</v>
      </c>
      <c r="M334" s="290">
        <v>3.2639999999999998</v>
      </c>
      <c r="N334" s="290">
        <v>-1.7000000000000001E-2</v>
      </c>
      <c r="O334" s="290">
        <v>4.944</v>
      </c>
      <c r="P334" s="290">
        <v>4.71</v>
      </c>
      <c r="Q334" s="290">
        <v>4.0510000000000002</v>
      </c>
      <c r="R334" s="290">
        <v>3.3740000000000001</v>
      </c>
      <c r="S334" s="290">
        <v>3.2639999999999998</v>
      </c>
      <c r="T334" s="292"/>
      <c r="U334" s="291">
        <v>45295</v>
      </c>
      <c r="V334" s="290">
        <v>-0.38499999999999979</v>
      </c>
      <c r="W334" s="290">
        <v>-0.39999999999999991</v>
      </c>
      <c r="X334" s="290">
        <v>0.56299999999999994</v>
      </c>
      <c r="Y334" s="290">
        <v>-0.45499999999999963</v>
      </c>
      <c r="Z334" s="290">
        <v>-0.81499999999999995</v>
      </c>
      <c r="AA334" s="290">
        <v>0.2370000000000001</v>
      </c>
      <c r="AB334" s="290">
        <v>-0.40100000000000019</v>
      </c>
      <c r="AC334" s="290">
        <v>-0.39999999999999991</v>
      </c>
      <c r="BO334" s="292"/>
      <c r="BX334" s="292"/>
      <c r="CU334" s="292"/>
      <c r="CW334" s="292"/>
      <c r="CX334" s="292"/>
      <c r="DA334" s="292"/>
      <c r="DI334" s="292"/>
      <c r="DK334" s="292"/>
      <c r="DM334" s="292"/>
      <c r="DQ334" s="292"/>
      <c r="DV334" s="292"/>
      <c r="DX334" s="292"/>
      <c r="EH334" s="292"/>
      <c r="EN334" s="292"/>
      <c r="EP334" s="292"/>
      <c r="EQ334" s="292"/>
      <c r="ER334" s="292"/>
      <c r="ES334" s="292"/>
      <c r="ET334" s="292"/>
      <c r="EU334" s="292"/>
      <c r="EV334" s="292"/>
      <c r="EW334" s="292"/>
      <c r="EX334" s="292"/>
      <c r="EY334" s="292"/>
      <c r="EZ334" s="292"/>
      <c r="FC334" s="292"/>
      <c r="FF334" s="292"/>
      <c r="FJ334" s="292"/>
      <c r="FL334" s="292"/>
      <c r="FM334" s="292"/>
      <c r="FN334" s="292"/>
      <c r="FQ334" s="292"/>
    </row>
    <row r="335" spans="1:173">
      <c r="A335" s="291">
        <v>45294</v>
      </c>
      <c r="B335" s="290">
        <v>3.9119999999999999</v>
      </c>
      <c r="C335" s="290">
        <v>1.927</v>
      </c>
      <c r="D335" s="290">
        <v>0.39800000000000002</v>
      </c>
      <c r="E335" s="290">
        <v>3.4769999999999999</v>
      </c>
      <c r="F335" s="290">
        <v>3.1760000000000002</v>
      </c>
      <c r="G335" s="290">
        <v>3.9</v>
      </c>
      <c r="H335" s="290">
        <v>2.3102999999999998</v>
      </c>
      <c r="I335" s="290">
        <v>1.927</v>
      </c>
      <c r="J335" s="292"/>
      <c r="K335" s="291">
        <v>45294</v>
      </c>
      <c r="L335" s="290">
        <v>4.8159999999999998</v>
      </c>
      <c r="M335" s="290">
        <v>3.2229999999999999</v>
      </c>
      <c r="N335" s="290">
        <v>-1.4999999999999999E-2</v>
      </c>
      <c r="O335" s="290">
        <v>4.8520000000000003</v>
      </c>
      <c r="P335" s="290">
        <v>4.7</v>
      </c>
      <c r="Q335" s="290">
        <v>4.0620000000000003</v>
      </c>
      <c r="R335" s="290">
        <v>3.3149999999999999</v>
      </c>
      <c r="S335" s="290">
        <v>3.2229999999999999</v>
      </c>
      <c r="T335" s="292"/>
      <c r="U335" s="291">
        <v>45294</v>
      </c>
      <c r="V335" s="290">
        <v>-0.4139999999999997</v>
      </c>
      <c r="W335" s="290">
        <v>-0.38599999999999968</v>
      </c>
      <c r="X335" s="290">
        <v>0.56399999999999995</v>
      </c>
      <c r="Y335" s="290">
        <v>-0.44769999999999982</v>
      </c>
      <c r="Z335" s="290">
        <v>-0.81800000000000006</v>
      </c>
      <c r="AA335" s="290">
        <v>0.2309999999999999</v>
      </c>
      <c r="AB335" s="290">
        <v>-0.41600000000000042</v>
      </c>
      <c r="AC335" s="290">
        <v>-0.38599999999999968</v>
      </c>
      <c r="BO335" s="292"/>
      <c r="BX335" s="292"/>
      <c r="CU335" s="292"/>
      <c r="CW335" s="292"/>
      <c r="CX335" s="292"/>
      <c r="DA335" s="292"/>
      <c r="DI335" s="292"/>
      <c r="DK335" s="292"/>
      <c r="DM335" s="292"/>
      <c r="DQ335" s="292"/>
      <c r="DV335" s="292"/>
      <c r="DX335" s="292"/>
      <c r="EH335" s="292"/>
      <c r="EN335" s="292"/>
      <c r="EP335" s="292"/>
      <c r="EQ335" s="292"/>
      <c r="ER335" s="292"/>
      <c r="ES335" s="292"/>
      <c r="ET335" s="292"/>
      <c r="EU335" s="292"/>
      <c r="EV335" s="292"/>
      <c r="EW335" s="292"/>
      <c r="EX335" s="292"/>
      <c r="EY335" s="292"/>
      <c r="EZ335" s="292"/>
      <c r="FC335" s="292"/>
      <c r="FF335" s="292"/>
      <c r="FJ335" s="292"/>
      <c r="FL335" s="292"/>
      <c r="FM335" s="292"/>
      <c r="FN335" s="292"/>
      <c r="FQ335" s="292"/>
    </row>
    <row r="336" spans="1:173">
      <c r="A336" s="291">
        <v>45293</v>
      </c>
      <c r="B336" s="290">
        <v>3.9489999999999998</v>
      </c>
      <c r="C336" s="290">
        <v>1.9770000000000001</v>
      </c>
      <c r="D336" s="290">
        <v>0.39800000000000002</v>
      </c>
      <c r="E336" s="290">
        <v>3.4630000000000001</v>
      </c>
      <c r="F336" s="290">
        <v>3.17</v>
      </c>
      <c r="G336" s="290">
        <v>3.8620000000000001</v>
      </c>
      <c r="H336" s="290">
        <v>2.3551000000000002</v>
      </c>
      <c r="I336" s="290">
        <v>1.9770000000000001</v>
      </c>
      <c r="J336" s="292"/>
      <c r="K336" s="291">
        <v>45293</v>
      </c>
      <c r="L336" s="290">
        <v>4.8049999999999997</v>
      </c>
      <c r="M336" s="290">
        <v>3.2120000000000002</v>
      </c>
      <c r="N336" s="290">
        <v>-1.4999999999999999E-2</v>
      </c>
      <c r="O336" s="290">
        <v>4.7629999999999999</v>
      </c>
      <c r="P336" s="290">
        <v>4.7</v>
      </c>
      <c r="Q336" s="290">
        <v>4.0279999999999996</v>
      </c>
      <c r="R336" s="290">
        <v>3.355</v>
      </c>
      <c r="S336" s="290">
        <v>3.2120000000000002</v>
      </c>
      <c r="T336" s="292"/>
      <c r="U336" s="291">
        <v>45293</v>
      </c>
      <c r="V336" s="290">
        <v>-0.39100000000000001</v>
      </c>
      <c r="W336" s="290">
        <v>-0.38000000000000028</v>
      </c>
      <c r="X336" s="290">
        <v>0.56399999999999995</v>
      </c>
      <c r="Y336" s="290">
        <v>-0.40360000000000001</v>
      </c>
      <c r="Z336" s="290">
        <v>-0.76900000000000013</v>
      </c>
      <c r="AA336" s="290">
        <v>0.25300000000000011</v>
      </c>
      <c r="AB336" s="290">
        <v>-0.38599999999999968</v>
      </c>
      <c r="AC336" s="290">
        <v>-0.38000000000000028</v>
      </c>
      <c r="BO336" s="292"/>
      <c r="BX336" s="292"/>
      <c r="CU336" s="292"/>
      <c r="CW336" s="292"/>
      <c r="CX336" s="292"/>
      <c r="DA336" s="292"/>
      <c r="DI336" s="292"/>
      <c r="DK336" s="292"/>
      <c r="DM336" s="292"/>
      <c r="DQ336" s="292"/>
      <c r="DV336" s="292"/>
      <c r="DX336" s="292"/>
      <c r="EH336" s="292"/>
      <c r="EN336" s="292"/>
      <c r="EP336" s="292"/>
      <c r="EQ336" s="292"/>
      <c r="ER336" s="292"/>
      <c r="ES336" s="292"/>
      <c r="ET336" s="292"/>
      <c r="EU336" s="292"/>
      <c r="EV336" s="292"/>
      <c r="EW336" s="292"/>
      <c r="EX336" s="292"/>
      <c r="EY336" s="292"/>
      <c r="EZ336" s="292"/>
      <c r="FC336" s="292"/>
      <c r="FF336" s="292"/>
      <c r="FJ336" s="292"/>
      <c r="FL336" s="292"/>
      <c r="FM336" s="292"/>
      <c r="FN336" s="292"/>
      <c r="FQ336" s="292"/>
    </row>
    <row r="337" spans="1:173">
      <c r="A337" s="291">
        <v>45292</v>
      </c>
      <c r="B337" s="290">
        <v>3.8620000000000001</v>
      </c>
      <c r="C337" s="290">
        <v>1.94</v>
      </c>
      <c r="D337" s="290">
        <v>0.39800000000000002</v>
      </c>
      <c r="E337" s="290">
        <v>3.3690000000000002</v>
      </c>
      <c r="F337" s="290">
        <v>3.093</v>
      </c>
      <c r="G337" s="290">
        <v>3.8039999999999998</v>
      </c>
      <c r="H337" s="290">
        <v>2.2932999999999999</v>
      </c>
      <c r="I337" s="290">
        <v>1.94</v>
      </c>
      <c r="J337" s="292"/>
      <c r="K337" s="291">
        <v>45292</v>
      </c>
      <c r="L337" s="290">
        <v>4.7699999999999996</v>
      </c>
      <c r="M337" s="290">
        <v>3.1909999999999998</v>
      </c>
      <c r="N337" s="290">
        <v>-1.4999999999999999E-2</v>
      </c>
      <c r="O337" s="290">
        <v>4.74</v>
      </c>
      <c r="P337" s="290">
        <v>4.67</v>
      </c>
      <c r="Q337" s="290">
        <v>3.984</v>
      </c>
      <c r="R337" s="290">
        <v>3.2679999999999998</v>
      </c>
      <c r="S337" s="290">
        <v>3.1909999999999998</v>
      </c>
      <c r="T337" s="292"/>
      <c r="U337" s="291">
        <v>45292</v>
      </c>
      <c r="V337" s="290">
        <v>-0.37100000000000039</v>
      </c>
      <c r="W337" s="290">
        <v>-0.371</v>
      </c>
      <c r="X337" s="290">
        <v>0.56399999999999995</v>
      </c>
      <c r="Y337" s="290">
        <v>-0.42499999999999982</v>
      </c>
      <c r="Z337" s="290">
        <v>-0.7799999999999998</v>
      </c>
      <c r="AA337" s="290">
        <v>0.24699999999999989</v>
      </c>
      <c r="AB337" s="290">
        <v>-0.371</v>
      </c>
      <c r="AC337" s="290">
        <v>-0.371</v>
      </c>
      <c r="BO337" s="292"/>
      <c r="BX337" s="292"/>
      <c r="CU337" s="292"/>
      <c r="CW337" s="292"/>
      <c r="CX337" s="292"/>
      <c r="DA337" s="292"/>
      <c r="DI337" s="292"/>
      <c r="DK337" s="292"/>
      <c r="DM337" s="292"/>
      <c r="DQ337" s="292"/>
      <c r="DV337" s="292"/>
      <c r="DX337" s="292"/>
      <c r="EH337" s="292"/>
      <c r="EN337" s="292"/>
      <c r="EP337" s="292"/>
      <c r="EQ337" s="292"/>
      <c r="ER337" s="292"/>
      <c r="ES337" s="292"/>
      <c r="ET337" s="292"/>
      <c r="EU337" s="292"/>
      <c r="EV337" s="292"/>
      <c r="EW337" s="292"/>
      <c r="EX337" s="292"/>
      <c r="EY337" s="292"/>
      <c r="EZ337" s="292"/>
      <c r="FC337" s="292"/>
      <c r="FF337" s="292"/>
      <c r="FJ337" s="292"/>
      <c r="FL337" s="292"/>
      <c r="FM337" s="292"/>
      <c r="FN337" s="292"/>
      <c r="FQ337" s="292"/>
    </row>
    <row r="338" spans="1:173">
      <c r="A338" s="291"/>
      <c r="J338" s="292"/>
      <c r="K338" s="291"/>
      <c r="T338" s="292"/>
      <c r="U338" s="291"/>
      <c r="BO338" s="292"/>
      <c r="BX338" s="292"/>
      <c r="CU338" s="292"/>
      <c r="CW338" s="292"/>
      <c r="CX338" s="292"/>
      <c r="DA338" s="292"/>
      <c r="DI338" s="292"/>
      <c r="DK338" s="292"/>
      <c r="DM338" s="292"/>
      <c r="DQ338" s="292"/>
      <c r="DV338" s="292"/>
      <c r="DX338" s="292"/>
      <c r="EH338" s="292"/>
      <c r="EN338" s="292"/>
      <c r="EP338" s="292"/>
      <c r="EQ338" s="292"/>
      <c r="ER338" s="292"/>
      <c r="ES338" s="292"/>
      <c r="ET338" s="292"/>
      <c r="EU338" s="292"/>
      <c r="EV338" s="292"/>
      <c r="EW338" s="292"/>
      <c r="EX338" s="292"/>
      <c r="EY338" s="292"/>
      <c r="EZ338" s="292"/>
      <c r="FC338" s="292"/>
      <c r="FF338" s="292"/>
      <c r="FJ338" s="292"/>
      <c r="FL338" s="292"/>
      <c r="FM338" s="292"/>
      <c r="FN338" s="292"/>
      <c r="FQ338" s="292"/>
    </row>
    <row r="339" spans="1:173">
      <c r="A339" s="291"/>
      <c r="J339" s="292"/>
      <c r="K339" s="291"/>
      <c r="T339" s="292"/>
      <c r="U339" s="291"/>
      <c r="BO339" s="292"/>
      <c r="BX339" s="292"/>
      <c r="CU339" s="292"/>
      <c r="CW339" s="292"/>
      <c r="CX339" s="292"/>
      <c r="DA339" s="292"/>
      <c r="DI339" s="292"/>
      <c r="DK339" s="292"/>
      <c r="DM339" s="292"/>
      <c r="DQ339" s="292"/>
      <c r="DV339" s="292"/>
      <c r="DX339" s="292"/>
      <c r="EH339" s="292"/>
      <c r="EN339" s="292"/>
      <c r="EP339" s="292"/>
      <c r="EQ339" s="292"/>
      <c r="ER339" s="292"/>
      <c r="ES339" s="292"/>
      <c r="ET339" s="292"/>
      <c r="EU339" s="292"/>
      <c r="EV339" s="292"/>
      <c r="EW339" s="292"/>
      <c r="EX339" s="292"/>
      <c r="EY339" s="292"/>
      <c r="EZ339" s="292"/>
      <c r="FC339" s="292"/>
      <c r="FF339" s="292"/>
      <c r="FJ339" s="292"/>
      <c r="FL339" s="292"/>
      <c r="FM339" s="292"/>
      <c r="FN339" s="292"/>
      <c r="FQ339" s="292"/>
    </row>
    <row r="340" spans="1:173">
      <c r="A340" s="291"/>
      <c r="J340" s="292"/>
      <c r="K340" s="291"/>
      <c r="T340" s="292"/>
      <c r="U340" s="291"/>
      <c r="BO340" s="292"/>
      <c r="BX340" s="292"/>
      <c r="CU340" s="292"/>
      <c r="CW340" s="292"/>
      <c r="CX340" s="292"/>
      <c r="DA340" s="292"/>
      <c r="DI340" s="292"/>
      <c r="DK340" s="292"/>
      <c r="DM340" s="292"/>
      <c r="DQ340" s="292"/>
      <c r="DV340" s="292"/>
      <c r="DX340" s="292"/>
      <c r="EH340" s="292"/>
      <c r="EN340" s="292"/>
      <c r="EP340" s="292"/>
      <c r="EQ340" s="292"/>
      <c r="ER340" s="292"/>
      <c r="ES340" s="292"/>
      <c r="ET340" s="292"/>
      <c r="EU340" s="292"/>
      <c r="EV340" s="292"/>
      <c r="EW340" s="292"/>
      <c r="EX340" s="292"/>
      <c r="EY340" s="292"/>
      <c r="EZ340" s="292"/>
      <c r="FC340" s="292"/>
      <c r="FF340" s="292"/>
      <c r="FJ340" s="292"/>
      <c r="FL340" s="292"/>
      <c r="FM340" s="292"/>
      <c r="FN340" s="292"/>
      <c r="FQ340" s="292"/>
    </row>
    <row r="341" spans="1:173">
      <c r="A341" s="291"/>
      <c r="J341" s="292"/>
      <c r="K341" s="291"/>
      <c r="T341" s="292"/>
      <c r="U341" s="291"/>
      <c r="BO341" s="292"/>
      <c r="BX341" s="292"/>
      <c r="CU341" s="292"/>
      <c r="CW341" s="292"/>
      <c r="CX341" s="292"/>
      <c r="DA341" s="292"/>
      <c r="DI341" s="292"/>
      <c r="DK341" s="292"/>
      <c r="DM341" s="292"/>
      <c r="DQ341" s="292"/>
      <c r="DV341" s="292"/>
      <c r="DX341" s="292"/>
      <c r="EH341" s="292"/>
      <c r="EN341" s="292"/>
      <c r="EP341" s="292"/>
      <c r="EQ341" s="292"/>
      <c r="ER341" s="292"/>
      <c r="ES341" s="292"/>
      <c r="ET341" s="292"/>
      <c r="EU341" s="292"/>
      <c r="EV341" s="292"/>
      <c r="EW341" s="292"/>
      <c r="EX341" s="292"/>
      <c r="EY341" s="292"/>
      <c r="EZ341" s="292"/>
      <c r="FC341" s="292"/>
      <c r="FF341" s="292"/>
      <c r="FJ341" s="292"/>
      <c r="FL341" s="292"/>
      <c r="FM341" s="292"/>
      <c r="FN341" s="292"/>
      <c r="FQ341" s="292"/>
    </row>
    <row r="342" spans="1:173">
      <c r="A342" s="291"/>
      <c r="J342" s="292"/>
      <c r="K342" s="291"/>
      <c r="T342" s="292"/>
      <c r="U342" s="291"/>
      <c r="BO342" s="292"/>
      <c r="BX342" s="292"/>
      <c r="CU342" s="292"/>
      <c r="CW342" s="292"/>
      <c r="CX342" s="292"/>
      <c r="DA342" s="292"/>
      <c r="DI342" s="292"/>
      <c r="DK342" s="292"/>
      <c r="DM342" s="292"/>
      <c r="DQ342" s="292"/>
      <c r="DV342" s="292"/>
      <c r="DX342" s="292"/>
      <c r="EH342" s="292"/>
      <c r="EN342" s="292"/>
      <c r="EP342" s="292"/>
      <c r="EQ342" s="292"/>
      <c r="ER342" s="292"/>
      <c r="ES342" s="292"/>
      <c r="ET342" s="292"/>
      <c r="EU342" s="292"/>
      <c r="EV342" s="292"/>
      <c r="EW342" s="292"/>
      <c r="EX342" s="292"/>
      <c r="EY342" s="292"/>
      <c r="EZ342" s="292"/>
      <c r="FC342" s="292"/>
      <c r="FF342" s="292"/>
      <c r="FJ342" s="292"/>
      <c r="FL342" s="292"/>
      <c r="FM342" s="292"/>
      <c r="FN342" s="292"/>
      <c r="FQ342" s="292"/>
    </row>
    <row r="343" spans="1:173">
      <c r="A343" s="291"/>
      <c r="J343" s="292"/>
      <c r="K343" s="291"/>
      <c r="T343" s="292"/>
      <c r="U343" s="291"/>
      <c r="BO343" s="292"/>
      <c r="BX343" s="292"/>
      <c r="CU343" s="292"/>
      <c r="CW343" s="292"/>
      <c r="CX343" s="292"/>
      <c r="DA343" s="292"/>
      <c r="DI343" s="292"/>
      <c r="DK343" s="292"/>
      <c r="DM343" s="292"/>
      <c r="DQ343" s="292"/>
      <c r="DV343" s="292"/>
      <c r="DX343" s="292"/>
      <c r="EH343" s="292"/>
      <c r="EN343" s="292"/>
      <c r="EP343" s="292"/>
      <c r="EQ343" s="292"/>
      <c r="ER343" s="292"/>
      <c r="ES343" s="292"/>
      <c r="ET343" s="292"/>
      <c r="EU343" s="292"/>
      <c r="EV343" s="292"/>
      <c r="EW343" s="292"/>
      <c r="EX343" s="292"/>
      <c r="EY343" s="292"/>
      <c r="EZ343" s="292"/>
      <c r="FC343" s="292"/>
      <c r="FF343" s="292"/>
      <c r="FJ343" s="292"/>
      <c r="FL343" s="292"/>
      <c r="FM343" s="292"/>
      <c r="FN343" s="292"/>
      <c r="FQ343" s="292"/>
    </row>
    <row r="344" spans="1:173">
      <c r="A344" s="291"/>
      <c r="J344" s="292"/>
      <c r="K344" s="291"/>
      <c r="T344" s="292"/>
      <c r="U344" s="291"/>
      <c r="BO344" s="292"/>
      <c r="BX344" s="292"/>
      <c r="CU344" s="292"/>
      <c r="CW344" s="292"/>
      <c r="CX344" s="292"/>
      <c r="DA344" s="292"/>
      <c r="DI344" s="292"/>
      <c r="DK344" s="292"/>
      <c r="DM344" s="292"/>
      <c r="DQ344" s="292"/>
      <c r="DV344" s="292"/>
      <c r="DX344" s="292"/>
      <c r="EH344" s="292"/>
      <c r="EN344" s="292"/>
      <c r="EP344" s="292"/>
      <c r="EQ344" s="292"/>
      <c r="ER344" s="292"/>
      <c r="ES344" s="292"/>
      <c r="ET344" s="292"/>
      <c r="EU344" s="292"/>
      <c r="EV344" s="292"/>
      <c r="EW344" s="292"/>
      <c r="EX344" s="292"/>
      <c r="EY344" s="292"/>
      <c r="EZ344" s="292"/>
      <c r="FC344" s="292"/>
      <c r="FF344" s="292"/>
      <c r="FJ344" s="292"/>
      <c r="FL344" s="292"/>
      <c r="FM344" s="292"/>
      <c r="FN344" s="292"/>
      <c r="FQ344" s="292"/>
    </row>
    <row r="345" spans="1:173">
      <c r="A345" s="291"/>
      <c r="J345" s="292"/>
      <c r="K345" s="291"/>
      <c r="T345" s="292"/>
      <c r="U345" s="291"/>
      <c r="BO345" s="292"/>
      <c r="BX345" s="292"/>
      <c r="CU345" s="292"/>
      <c r="CW345" s="292"/>
      <c r="CX345" s="292"/>
      <c r="DA345" s="292"/>
      <c r="DI345" s="292"/>
      <c r="DK345" s="292"/>
      <c r="DM345" s="292"/>
      <c r="DQ345" s="292"/>
      <c r="DV345" s="292"/>
      <c r="DX345" s="292"/>
      <c r="EH345" s="292"/>
      <c r="EN345" s="292"/>
      <c r="EP345" s="292"/>
      <c r="EQ345" s="292"/>
      <c r="ER345" s="292"/>
      <c r="ES345" s="292"/>
      <c r="ET345" s="292"/>
      <c r="EU345" s="292"/>
      <c r="EV345" s="292"/>
      <c r="EW345" s="292"/>
      <c r="EX345" s="292"/>
      <c r="EY345" s="292"/>
      <c r="EZ345" s="292"/>
      <c r="FC345" s="292"/>
      <c r="FF345" s="292"/>
      <c r="FJ345" s="292"/>
      <c r="FL345" s="292"/>
      <c r="FM345" s="292"/>
      <c r="FN345" s="292"/>
      <c r="FQ345" s="292"/>
    </row>
    <row r="346" spans="1:173">
      <c r="A346" s="291"/>
      <c r="J346" s="292"/>
      <c r="K346" s="291"/>
      <c r="T346" s="292"/>
      <c r="U346" s="291"/>
      <c r="BO346" s="292"/>
      <c r="BX346" s="292"/>
      <c r="CU346" s="292"/>
      <c r="CW346" s="292"/>
      <c r="CX346" s="292"/>
      <c r="DA346" s="292"/>
      <c r="DI346" s="292"/>
      <c r="DK346" s="292"/>
      <c r="DM346" s="292"/>
      <c r="DQ346" s="292"/>
      <c r="DV346" s="292"/>
      <c r="DX346" s="292"/>
      <c r="EH346" s="292"/>
      <c r="EN346" s="292"/>
      <c r="EP346" s="292"/>
      <c r="EQ346" s="292"/>
      <c r="ER346" s="292"/>
      <c r="ES346" s="292"/>
      <c r="ET346" s="292"/>
      <c r="EU346" s="292"/>
      <c r="EV346" s="292"/>
      <c r="EW346" s="292"/>
      <c r="EX346" s="292"/>
      <c r="EY346" s="292"/>
      <c r="EZ346" s="292"/>
      <c r="FC346" s="292"/>
      <c r="FF346" s="292"/>
      <c r="FJ346" s="292"/>
      <c r="FL346" s="292"/>
      <c r="FM346" s="292"/>
      <c r="FN346" s="292"/>
      <c r="FQ346" s="292"/>
    </row>
    <row r="347" spans="1:173">
      <c r="A347" s="291"/>
      <c r="J347" s="292"/>
      <c r="K347" s="291"/>
      <c r="T347" s="292"/>
      <c r="U347" s="291"/>
      <c r="BO347" s="292"/>
      <c r="BX347" s="292"/>
      <c r="CU347" s="292"/>
      <c r="CW347" s="292"/>
      <c r="CX347" s="292"/>
      <c r="DA347" s="292"/>
      <c r="DI347" s="292"/>
      <c r="DK347" s="292"/>
      <c r="DM347" s="292"/>
      <c r="DQ347" s="292"/>
      <c r="DV347" s="292"/>
      <c r="DX347" s="292"/>
      <c r="EH347" s="292"/>
      <c r="EN347" s="292"/>
      <c r="EP347" s="292"/>
      <c r="EQ347" s="292"/>
      <c r="ER347" s="292"/>
      <c r="ES347" s="292"/>
      <c r="ET347" s="292"/>
      <c r="EU347" s="292"/>
      <c r="EV347" s="292"/>
      <c r="EW347" s="292"/>
      <c r="EX347" s="292"/>
      <c r="EY347" s="292"/>
      <c r="EZ347" s="292"/>
      <c r="FC347" s="292"/>
      <c r="FF347" s="292"/>
      <c r="FJ347" s="292"/>
      <c r="FL347" s="292"/>
      <c r="FM347" s="292"/>
      <c r="FN347" s="292"/>
      <c r="FQ347" s="292"/>
    </row>
    <row r="348" spans="1:173">
      <c r="A348" s="291"/>
      <c r="J348" s="292"/>
      <c r="K348" s="291"/>
      <c r="T348" s="292"/>
      <c r="U348" s="291"/>
      <c r="BO348" s="292"/>
      <c r="BX348" s="292"/>
      <c r="CU348" s="292"/>
      <c r="CW348" s="292"/>
      <c r="CX348" s="292"/>
      <c r="DA348" s="292"/>
      <c r="DI348" s="292"/>
      <c r="DK348" s="292"/>
      <c r="DM348" s="292"/>
      <c r="DQ348" s="292"/>
      <c r="DV348" s="292"/>
      <c r="DX348" s="292"/>
      <c r="EH348" s="292"/>
      <c r="EN348" s="292"/>
      <c r="EP348" s="292"/>
      <c r="EQ348" s="292"/>
      <c r="ER348" s="292"/>
      <c r="ES348" s="292"/>
      <c r="ET348" s="292"/>
      <c r="EU348" s="292"/>
      <c r="EV348" s="292"/>
      <c r="EW348" s="292"/>
      <c r="EX348" s="292"/>
      <c r="EY348" s="292"/>
      <c r="EZ348" s="292"/>
      <c r="FC348" s="292"/>
      <c r="FF348" s="292"/>
      <c r="FJ348" s="292"/>
      <c r="FL348" s="292"/>
      <c r="FM348" s="292"/>
      <c r="FN348" s="292"/>
      <c r="FQ348" s="292"/>
    </row>
    <row r="349" spans="1:173">
      <c r="A349" s="291"/>
      <c r="J349" s="292"/>
      <c r="K349" s="291"/>
      <c r="T349" s="292"/>
      <c r="U349" s="291"/>
      <c r="BO349" s="292"/>
      <c r="BX349" s="292"/>
      <c r="CU349" s="292"/>
      <c r="CW349" s="292"/>
      <c r="CX349" s="292"/>
      <c r="DA349" s="292"/>
      <c r="DI349" s="292"/>
      <c r="DK349" s="292"/>
      <c r="DM349" s="292"/>
      <c r="DQ349" s="292"/>
      <c r="DV349" s="292"/>
      <c r="DX349" s="292"/>
      <c r="EH349" s="292"/>
      <c r="EN349" s="292"/>
      <c r="EP349" s="292"/>
      <c r="EQ349" s="292"/>
      <c r="ER349" s="292"/>
      <c r="ES349" s="292"/>
      <c r="ET349" s="292"/>
      <c r="EU349" s="292"/>
      <c r="EV349" s="292"/>
      <c r="EW349" s="292"/>
      <c r="EX349" s="292"/>
      <c r="EY349" s="292"/>
      <c r="EZ349" s="292"/>
      <c r="FC349" s="292"/>
      <c r="FF349" s="292"/>
      <c r="FJ349" s="292"/>
      <c r="FL349" s="292"/>
      <c r="FM349" s="292"/>
      <c r="FN349" s="292"/>
      <c r="FQ349" s="292"/>
    </row>
    <row r="350" spans="1:173">
      <c r="A350" s="291"/>
      <c r="J350" s="292"/>
      <c r="K350" s="291"/>
      <c r="T350" s="292"/>
      <c r="U350" s="291"/>
      <c r="BO350" s="292"/>
      <c r="BX350" s="292"/>
      <c r="CU350" s="292"/>
      <c r="CW350" s="292"/>
      <c r="CX350" s="292"/>
      <c r="DA350" s="292"/>
      <c r="DI350" s="292"/>
      <c r="DK350" s="292"/>
      <c r="DM350" s="292"/>
      <c r="DQ350" s="292"/>
      <c r="DV350" s="292"/>
      <c r="DX350" s="292"/>
      <c r="EH350" s="292"/>
      <c r="EN350" s="292"/>
      <c r="EP350" s="292"/>
      <c r="EQ350" s="292"/>
      <c r="ER350" s="292"/>
      <c r="ES350" s="292"/>
      <c r="ET350" s="292"/>
      <c r="EU350" s="292"/>
      <c r="EV350" s="292"/>
      <c r="EW350" s="292"/>
      <c r="EX350" s="292"/>
      <c r="EY350" s="292"/>
      <c r="EZ350" s="292"/>
      <c r="FC350" s="292"/>
      <c r="FF350" s="292"/>
      <c r="FJ350" s="292"/>
      <c r="FL350" s="292"/>
      <c r="FM350" s="292"/>
      <c r="FN350" s="292"/>
      <c r="FQ350" s="292"/>
    </row>
    <row r="351" spans="1:173">
      <c r="A351" s="291"/>
      <c r="J351" s="292"/>
      <c r="K351" s="291"/>
      <c r="T351" s="292"/>
      <c r="U351" s="291"/>
      <c r="BO351" s="292"/>
      <c r="BX351" s="292"/>
      <c r="CU351" s="292"/>
      <c r="CW351" s="292"/>
      <c r="CX351" s="292"/>
      <c r="DA351" s="292"/>
      <c r="DI351" s="292"/>
      <c r="DK351" s="292"/>
      <c r="DM351" s="292"/>
      <c r="DQ351" s="292"/>
      <c r="DV351" s="292"/>
      <c r="DX351" s="292"/>
      <c r="EH351" s="292"/>
      <c r="EN351" s="292"/>
      <c r="EP351" s="292"/>
      <c r="EQ351" s="292"/>
      <c r="ER351" s="292"/>
      <c r="ES351" s="292"/>
      <c r="ET351" s="292"/>
      <c r="EU351" s="292"/>
      <c r="EV351" s="292"/>
      <c r="EW351" s="292"/>
      <c r="EX351" s="292"/>
      <c r="EY351" s="292"/>
      <c r="EZ351" s="292"/>
      <c r="FC351" s="292"/>
      <c r="FF351" s="292"/>
      <c r="FJ351" s="292"/>
      <c r="FL351" s="292"/>
      <c r="FM351" s="292"/>
      <c r="FN351" s="292"/>
      <c r="FQ351" s="292"/>
    </row>
    <row r="352" spans="1:173">
      <c r="A352" s="291"/>
      <c r="J352" s="292"/>
      <c r="K352" s="291"/>
      <c r="T352" s="292"/>
      <c r="U352" s="291"/>
      <c r="BO352" s="292"/>
      <c r="BX352" s="292"/>
      <c r="CU352" s="292"/>
      <c r="CW352" s="292"/>
      <c r="CX352" s="292"/>
      <c r="DA352" s="292"/>
      <c r="DI352" s="292"/>
      <c r="DK352" s="292"/>
      <c r="DM352" s="292"/>
      <c r="DQ352" s="292"/>
      <c r="DV352" s="292"/>
      <c r="DX352" s="292"/>
      <c r="EH352" s="292"/>
      <c r="EN352" s="292"/>
      <c r="EP352" s="292"/>
      <c r="EQ352" s="292"/>
      <c r="ER352" s="292"/>
      <c r="ES352" s="292"/>
      <c r="ET352" s="292"/>
      <c r="EU352" s="292"/>
      <c r="EV352" s="292"/>
      <c r="EW352" s="292"/>
      <c r="EX352" s="292"/>
      <c r="EY352" s="292"/>
      <c r="EZ352" s="292"/>
      <c r="FC352" s="292"/>
      <c r="FF352" s="292"/>
      <c r="FJ352" s="292"/>
      <c r="FL352" s="292"/>
      <c r="FM352" s="292"/>
      <c r="FN352" s="292"/>
      <c r="FQ352" s="292"/>
    </row>
    <row r="353" spans="1:173">
      <c r="A353" s="291"/>
      <c r="J353" s="292"/>
      <c r="K353" s="291"/>
      <c r="T353" s="292"/>
      <c r="U353" s="291"/>
      <c r="BO353" s="292"/>
      <c r="BX353" s="292"/>
      <c r="CU353" s="292"/>
      <c r="CW353" s="292"/>
      <c r="CX353" s="292"/>
      <c r="DA353" s="292"/>
      <c r="DI353" s="292"/>
      <c r="DK353" s="292"/>
      <c r="DM353" s="292"/>
      <c r="DQ353" s="292"/>
      <c r="DV353" s="292"/>
      <c r="DX353" s="292"/>
      <c r="EH353" s="292"/>
      <c r="EN353" s="292"/>
      <c r="EP353" s="292"/>
      <c r="EQ353" s="292"/>
      <c r="ER353" s="292"/>
      <c r="ES353" s="292"/>
      <c r="ET353" s="292"/>
      <c r="EU353" s="292"/>
      <c r="EV353" s="292"/>
      <c r="EW353" s="292"/>
      <c r="EX353" s="292"/>
      <c r="EY353" s="292"/>
      <c r="EZ353" s="292"/>
      <c r="FC353" s="292"/>
      <c r="FF353" s="292"/>
      <c r="FJ353" s="292"/>
      <c r="FL353" s="292"/>
      <c r="FM353" s="292"/>
      <c r="FN353" s="292"/>
      <c r="FQ353" s="292"/>
    </row>
    <row r="354" spans="1:173">
      <c r="A354" s="291"/>
      <c r="J354" s="292"/>
      <c r="K354" s="291"/>
      <c r="T354" s="292"/>
      <c r="U354" s="291"/>
      <c r="BO354" s="292"/>
      <c r="BX354" s="292"/>
      <c r="CU354" s="292"/>
      <c r="CW354" s="292"/>
      <c r="CX354" s="292"/>
      <c r="DA354" s="292"/>
      <c r="DI354" s="292"/>
      <c r="DK354" s="292"/>
      <c r="DM354" s="292"/>
      <c r="DQ354" s="292"/>
      <c r="DV354" s="292"/>
      <c r="DX354" s="292"/>
      <c r="EH354" s="292"/>
      <c r="EN354" s="292"/>
      <c r="EP354" s="292"/>
      <c r="EQ354" s="292"/>
      <c r="ER354" s="292"/>
      <c r="ES354" s="292"/>
      <c r="ET354" s="292"/>
      <c r="EU354" s="292"/>
      <c r="EV354" s="292"/>
      <c r="EW354" s="292"/>
      <c r="EX354" s="292"/>
      <c r="EY354" s="292"/>
      <c r="EZ354" s="292"/>
      <c r="FC354" s="292"/>
      <c r="FF354" s="292"/>
      <c r="FJ354" s="292"/>
      <c r="FL354" s="292"/>
      <c r="FM354" s="292"/>
      <c r="FN354" s="292"/>
      <c r="FQ354" s="292"/>
    </row>
    <row r="355" spans="1:173">
      <c r="A355" s="291"/>
      <c r="J355" s="292"/>
      <c r="K355" s="291"/>
      <c r="T355" s="292"/>
      <c r="U355" s="291"/>
      <c r="BO355" s="292"/>
      <c r="BX355" s="292"/>
      <c r="CU355" s="292"/>
      <c r="CW355" s="292"/>
      <c r="CX355" s="292"/>
      <c r="DA355" s="292"/>
      <c r="DI355" s="292"/>
      <c r="DK355" s="292"/>
      <c r="DM355" s="292"/>
      <c r="DQ355" s="292"/>
      <c r="DV355" s="292"/>
      <c r="DX355" s="292"/>
      <c r="EH355" s="292"/>
      <c r="EN355" s="292"/>
      <c r="EP355" s="292"/>
      <c r="EQ355" s="292"/>
      <c r="ER355" s="292"/>
      <c r="ES355" s="292"/>
      <c r="ET355" s="292"/>
      <c r="EU355" s="292"/>
      <c r="EV355" s="292"/>
      <c r="EW355" s="292"/>
      <c r="EX355" s="292"/>
      <c r="EY355" s="292"/>
      <c r="EZ355" s="292"/>
      <c r="FC355" s="292"/>
      <c r="FF355" s="292"/>
      <c r="FJ355" s="292"/>
      <c r="FL355" s="292"/>
      <c r="FM355" s="292"/>
      <c r="FN355" s="292"/>
      <c r="FQ355" s="292"/>
    </row>
    <row r="356" spans="1:173">
      <c r="A356" s="291"/>
      <c r="J356" s="292"/>
      <c r="K356" s="291"/>
      <c r="T356" s="292"/>
      <c r="U356" s="291"/>
      <c r="BO356" s="292"/>
      <c r="BX356" s="292"/>
      <c r="CU356" s="292"/>
      <c r="CW356" s="292"/>
      <c r="CX356" s="292"/>
      <c r="DA356" s="292"/>
      <c r="DI356" s="292"/>
      <c r="DK356" s="292"/>
      <c r="DM356" s="292"/>
      <c r="DQ356" s="292"/>
      <c r="DV356" s="292"/>
      <c r="DX356" s="292"/>
      <c r="EH356" s="292"/>
      <c r="EN356" s="292"/>
      <c r="EP356" s="292"/>
      <c r="EQ356" s="292"/>
      <c r="ER356" s="292"/>
      <c r="ES356" s="292"/>
      <c r="ET356" s="292"/>
      <c r="EU356" s="292"/>
      <c r="EV356" s="292"/>
      <c r="EW356" s="292"/>
      <c r="EX356" s="292"/>
      <c r="EY356" s="292"/>
      <c r="EZ356" s="292"/>
      <c r="FC356" s="292"/>
      <c r="FF356" s="292"/>
      <c r="FJ356" s="292"/>
      <c r="FL356" s="292"/>
      <c r="FM356" s="292"/>
      <c r="FN356" s="292"/>
      <c r="FQ356" s="292"/>
    </row>
    <row r="357" spans="1:173">
      <c r="A357" s="291"/>
      <c r="J357" s="292"/>
      <c r="K357" s="291"/>
      <c r="T357" s="292"/>
      <c r="U357" s="291"/>
      <c r="BO357" s="292"/>
      <c r="BX357" s="292"/>
      <c r="CU357" s="292"/>
      <c r="CW357" s="292"/>
      <c r="CX357" s="292"/>
      <c r="DA357" s="292"/>
      <c r="DI357" s="292"/>
      <c r="DK357" s="292"/>
      <c r="DM357" s="292"/>
      <c r="DQ357" s="292"/>
      <c r="DV357" s="292"/>
      <c r="DX357" s="292"/>
      <c r="EH357" s="292"/>
      <c r="EN357" s="292"/>
      <c r="EP357" s="292"/>
      <c r="EQ357" s="292"/>
      <c r="ER357" s="292"/>
      <c r="ES357" s="292"/>
      <c r="ET357" s="292"/>
      <c r="EU357" s="292"/>
      <c r="EV357" s="292"/>
      <c r="EW357" s="292"/>
      <c r="EX357" s="292"/>
      <c r="EY357" s="292"/>
      <c r="EZ357" s="292"/>
      <c r="FC357" s="292"/>
      <c r="FF357" s="292"/>
      <c r="FJ357" s="292"/>
      <c r="FL357" s="292"/>
      <c r="FM357" s="292"/>
      <c r="FN357" s="292"/>
      <c r="FQ357" s="292"/>
    </row>
    <row r="358" spans="1:173">
      <c r="A358" s="291"/>
      <c r="J358" s="292"/>
      <c r="K358" s="291"/>
      <c r="T358" s="292"/>
      <c r="U358" s="291"/>
      <c r="BO358" s="292"/>
      <c r="BX358" s="292"/>
      <c r="CU358" s="292"/>
      <c r="CW358" s="292"/>
      <c r="CX358" s="292"/>
      <c r="DA358" s="292"/>
      <c r="DI358" s="292"/>
      <c r="DK358" s="292"/>
      <c r="DM358" s="292"/>
      <c r="DQ358" s="292"/>
      <c r="DV358" s="292"/>
      <c r="DX358" s="292"/>
      <c r="EH358" s="292"/>
      <c r="EN358" s="292"/>
      <c r="EP358" s="292"/>
      <c r="EQ358" s="292"/>
      <c r="ER358" s="292"/>
      <c r="ES358" s="292"/>
      <c r="ET358" s="292"/>
      <c r="EU358" s="292"/>
      <c r="EV358" s="292"/>
      <c r="EW358" s="292"/>
      <c r="EX358" s="292"/>
      <c r="EY358" s="292"/>
      <c r="EZ358" s="292"/>
      <c r="FC358" s="292"/>
      <c r="FF358" s="292"/>
      <c r="FJ358" s="292"/>
      <c r="FL358" s="292"/>
      <c r="FM358" s="292"/>
      <c r="FN358" s="292"/>
      <c r="FQ358" s="292"/>
    </row>
    <row r="359" spans="1:173">
      <c r="A359" s="291"/>
      <c r="J359" s="292"/>
      <c r="K359" s="291"/>
      <c r="T359" s="292"/>
      <c r="U359" s="291"/>
      <c r="BO359" s="292"/>
      <c r="BX359" s="292"/>
      <c r="CU359" s="292"/>
      <c r="CW359" s="292"/>
      <c r="CX359" s="292"/>
      <c r="DA359" s="292"/>
      <c r="DI359" s="292"/>
      <c r="DK359" s="292"/>
      <c r="DM359" s="292"/>
      <c r="DQ359" s="292"/>
      <c r="DV359" s="292"/>
      <c r="DX359" s="292"/>
      <c r="EH359" s="292"/>
      <c r="EN359" s="292"/>
      <c r="EP359" s="292"/>
      <c r="EQ359" s="292"/>
      <c r="ER359" s="292"/>
      <c r="ES359" s="292"/>
      <c r="ET359" s="292"/>
      <c r="EU359" s="292"/>
      <c r="EV359" s="292"/>
      <c r="EW359" s="292"/>
      <c r="EX359" s="292"/>
      <c r="EY359" s="292"/>
      <c r="EZ359" s="292"/>
      <c r="FC359" s="292"/>
      <c r="FF359" s="292"/>
      <c r="FJ359" s="292"/>
      <c r="FL359" s="292"/>
      <c r="FM359" s="292"/>
      <c r="FN359" s="292"/>
      <c r="FQ359" s="292"/>
    </row>
    <row r="360" spans="1:173">
      <c r="A360" s="291"/>
      <c r="J360" s="292"/>
      <c r="K360" s="291"/>
      <c r="T360" s="292"/>
      <c r="U360" s="291"/>
      <c r="BO360" s="292"/>
      <c r="BX360" s="292"/>
      <c r="CU360" s="292"/>
      <c r="CW360" s="292"/>
      <c r="CX360" s="292"/>
      <c r="DA360" s="292"/>
      <c r="DI360" s="292"/>
      <c r="DK360" s="292"/>
      <c r="DM360" s="292"/>
      <c r="DQ360" s="292"/>
      <c r="DV360" s="292"/>
      <c r="DX360" s="292"/>
      <c r="EH360" s="292"/>
      <c r="EN360" s="292"/>
      <c r="EP360" s="292"/>
      <c r="EQ360" s="292"/>
      <c r="ER360" s="292"/>
      <c r="ES360" s="292"/>
      <c r="ET360" s="292"/>
      <c r="EU360" s="292"/>
      <c r="EV360" s="292"/>
      <c r="EW360" s="292"/>
      <c r="EX360" s="292"/>
      <c r="EY360" s="292"/>
      <c r="EZ360" s="292"/>
      <c r="FC360" s="292"/>
      <c r="FF360" s="292"/>
      <c r="FJ360" s="292"/>
      <c r="FL360" s="292"/>
      <c r="FM360" s="292"/>
      <c r="FN360" s="292"/>
      <c r="FQ360" s="292"/>
    </row>
    <row r="361" spans="1:173">
      <c r="A361" s="291"/>
      <c r="J361" s="292"/>
      <c r="K361" s="291"/>
      <c r="T361" s="292"/>
      <c r="U361" s="291"/>
      <c r="BO361" s="292"/>
      <c r="BX361" s="292"/>
      <c r="CU361" s="292"/>
      <c r="CW361" s="292"/>
      <c r="CX361" s="292"/>
      <c r="DA361" s="292"/>
      <c r="DI361" s="292"/>
      <c r="DK361" s="292"/>
      <c r="DM361" s="292"/>
      <c r="DQ361" s="292"/>
      <c r="DV361" s="292"/>
      <c r="DX361" s="292"/>
      <c r="EH361" s="292"/>
      <c r="EN361" s="292"/>
      <c r="EP361" s="292"/>
      <c r="EQ361" s="292"/>
      <c r="ER361" s="292"/>
      <c r="ES361" s="292"/>
      <c r="ET361" s="292"/>
      <c r="EU361" s="292"/>
      <c r="EV361" s="292"/>
      <c r="EW361" s="292"/>
      <c r="EX361" s="292"/>
      <c r="EY361" s="292"/>
      <c r="EZ361" s="292"/>
      <c r="FC361" s="292"/>
      <c r="FF361" s="292"/>
      <c r="FJ361" s="292"/>
      <c r="FL361" s="292"/>
      <c r="FM361" s="292"/>
      <c r="FN361" s="292"/>
      <c r="FQ361" s="292"/>
    </row>
    <row r="362" spans="1:173">
      <c r="A362" s="291"/>
      <c r="J362" s="292"/>
      <c r="K362" s="291"/>
      <c r="T362" s="292"/>
      <c r="U362" s="291"/>
      <c r="BO362" s="292"/>
      <c r="BX362" s="292"/>
      <c r="CU362" s="292"/>
      <c r="CW362" s="292"/>
      <c r="CX362" s="292"/>
      <c r="DA362" s="292"/>
      <c r="DI362" s="292"/>
      <c r="DK362" s="292"/>
      <c r="DM362" s="292"/>
      <c r="DQ362" s="292"/>
      <c r="DV362" s="292"/>
      <c r="DX362" s="292"/>
      <c r="EH362" s="292"/>
      <c r="EN362" s="292"/>
      <c r="EP362" s="292"/>
      <c r="EQ362" s="292"/>
      <c r="ER362" s="292"/>
      <c r="ES362" s="292"/>
      <c r="ET362" s="292"/>
      <c r="EU362" s="292"/>
      <c r="EV362" s="292"/>
      <c r="EW362" s="292"/>
      <c r="EX362" s="292"/>
      <c r="EY362" s="292"/>
      <c r="EZ362" s="292"/>
      <c r="FC362" s="292"/>
      <c r="FF362" s="292"/>
      <c r="FJ362" s="292"/>
      <c r="FL362" s="292"/>
      <c r="FM362" s="292"/>
      <c r="FN362" s="292"/>
      <c r="FQ362" s="292"/>
    </row>
    <row r="363" spans="1:173">
      <c r="A363" s="291"/>
      <c r="J363" s="292"/>
      <c r="K363" s="291"/>
      <c r="T363" s="292"/>
      <c r="U363" s="291"/>
      <c r="BO363" s="292"/>
      <c r="BX363" s="292"/>
      <c r="CU363" s="292"/>
      <c r="CW363" s="292"/>
      <c r="CX363" s="292"/>
      <c r="DA363" s="292"/>
      <c r="DI363" s="292"/>
      <c r="DK363" s="292"/>
      <c r="DM363" s="292"/>
      <c r="DQ363" s="292"/>
      <c r="DV363" s="292"/>
      <c r="DX363" s="292"/>
      <c r="EH363" s="292"/>
      <c r="EN363" s="292"/>
      <c r="EP363" s="292"/>
      <c r="EQ363" s="292"/>
      <c r="ER363" s="292"/>
      <c r="ES363" s="292"/>
      <c r="ET363" s="292"/>
      <c r="EU363" s="292"/>
      <c r="EV363" s="292"/>
      <c r="EW363" s="292"/>
      <c r="EX363" s="292"/>
      <c r="EY363" s="292"/>
      <c r="EZ363" s="292"/>
      <c r="FC363" s="292"/>
      <c r="FF363" s="292"/>
      <c r="FJ363" s="292"/>
      <c r="FL363" s="292"/>
      <c r="FM363" s="292"/>
      <c r="FN363" s="292"/>
      <c r="FQ363" s="292"/>
    </row>
    <row r="364" spans="1:173">
      <c r="A364" s="291"/>
      <c r="J364" s="292"/>
      <c r="K364" s="291"/>
      <c r="T364" s="292"/>
      <c r="U364" s="291"/>
      <c r="BO364" s="292"/>
      <c r="BX364" s="292"/>
      <c r="CU364" s="292"/>
      <c r="CW364" s="292"/>
      <c r="CX364" s="292"/>
      <c r="DA364" s="292"/>
      <c r="DI364" s="292"/>
      <c r="DK364" s="292"/>
      <c r="DM364" s="292"/>
      <c r="DQ364" s="292"/>
      <c r="DV364" s="292"/>
      <c r="DX364" s="292"/>
      <c r="EH364" s="292"/>
      <c r="EN364" s="292"/>
      <c r="EP364" s="292"/>
      <c r="EQ364" s="292"/>
      <c r="ER364" s="292"/>
      <c r="ES364" s="292"/>
      <c r="ET364" s="292"/>
      <c r="EU364" s="292"/>
      <c r="EV364" s="292"/>
      <c r="EW364" s="292"/>
      <c r="EX364" s="292"/>
      <c r="EY364" s="292"/>
      <c r="EZ364" s="292"/>
      <c r="FC364" s="292"/>
      <c r="FF364" s="292"/>
      <c r="FJ364" s="292"/>
      <c r="FL364" s="292"/>
      <c r="FM364" s="292"/>
      <c r="FN364" s="292"/>
      <c r="FQ364" s="292"/>
    </row>
    <row r="365" spans="1:173">
      <c r="A365" s="291"/>
      <c r="J365" s="292"/>
      <c r="K365" s="291"/>
      <c r="T365" s="292"/>
      <c r="U365" s="291"/>
      <c r="BO365" s="292"/>
      <c r="BX365" s="292"/>
      <c r="CU365" s="292"/>
      <c r="CW365" s="292"/>
      <c r="CX365" s="292"/>
      <c r="DA365" s="292"/>
      <c r="DI365" s="292"/>
      <c r="DK365" s="292"/>
      <c r="DM365" s="292"/>
      <c r="DQ365" s="292"/>
      <c r="DV365" s="292"/>
      <c r="DX365" s="292"/>
      <c r="EH365" s="292"/>
      <c r="EN365" s="292"/>
      <c r="EP365" s="292"/>
      <c r="EQ365" s="292"/>
      <c r="ER365" s="292"/>
      <c r="ES365" s="292"/>
      <c r="ET365" s="292"/>
      <c r="EU365" s="292"/>
      <c r="EV365" s="292"/>
      <c r="EW365" s="292"/>
      <c r="EX365" s="292"/>
      <c r="EY365" s="292"/>
      <c r="EZ365" s="292"/>
      <c r="FC365" s="292"/>
      <c r="FF365" s="292"/>
      <c r="FJ365" s="292"/>
      <c r="FL365" s="292"/>
      <c r="FM365" s="292"/>
      <c r="FN365" s="292"/>
      <c r="FQ365" s="292"/>
    </row>
    <row r="366" spans="1:173">
      <c r="A366" s="291"/>
      <c r="J366" s="292"/>
      <c r="K366" s="291"/>
      <c r="T366" s="292"/>
      <c r="U366" s="291"/>
      <c r="BO366" s="292"/>
      <c r="BX366" s="292"/>
      <c r="CU366" s="292"/>
      <c r="CW366" s="292"/>
      <c r="CX366" s="292"/>
      <c r="DA366" s="292"/>
      <c r="DI366" s="292"/>
      <c r="DK366" s="292"/>
      <c r="DM366" s="292"/>
      <c r="DQ366" s="292"/>
      <c r="DV366" s="292"/>
      <c r="DX366" s="292"/>
      <c r="EH366" s="292"/>
      <c r="EN366" s="292"/>
      <c r="EP366" s="292"/>
      <c r="EQ366" s="292"/>
      <c r="ER366" s="292"/>
      <c r="ES366" s="292"/>
      <c r="ET366" s="292"/>
      <c r="EU366" s="292"/>
      <c r="EV366" s="292"/>
      <c r="EW366" s="292"/>
      <c r="EX366" s="292"/>
      <c r="EY366" s="292"/>
      <c r="EZ366" s="292"/>
      <c r="FC366" s="292"/>
      <c r="FF366" s="292"/>
      <c r="FJ366" s="292"/>
      <c r="FL366" s="292"/>
      <c r="FM366" s="292"/>
      <c r="FN366" s="292"/>
      <c r="FQ366" s="292"/>
    </row>
    <row r="367" spans="1:173">
      <c r="A367" s="291"/>
      <c r="J367" s="292"/>
      <c r="K367" s="291"/>
      <c r="T367" s="292"/>
      <c r="U367" s="291"/>
      <c r="BO367" s="292"/>
      <c r="BX367" s="292"/>
      <c r="CU367" s="292"/>
      <c r="CW367" s="292"/>
      <c r="CX367" s="292"/>
      <c r="DA367" s="292"/>
      <c r="DI367" s="292"/>
      <c r="DK367" s="292"/>
      <c r="DM367" s="292"/>
      <c r="DQ367" s="292"/>
      <c r="DV367" s="292"/>
      <c r="DX367" s="292"/>
      <c r="EH367" s="292"/>
      <c r="EN367" s="292"/>
      <c r="EP367" s="292"/>
      <c r="EQ367" s="292"/>
      <c r="ER367" s="292"/>
      <c r="ES367" s="292"/>
      <c r="ET367" s="292"/>
      <c r="EU367" s="292"/>
      <c r="EV367" s="292"/>
      <c r="EW367" s="292"/>
      <c r="EX367" s="292"/>
      <c r="EY367" s="292"/>
      <c r="EZ367" s="292"/>
      <c r="FC367" s="292"/>
      <c r="FF367" s="292"/>
      <c r="FJ367" s="292"/>
      <c r="FL367" s="292"/>
      <c r="FM367" s="292"/>
      <c r="FN367" s="292"/>
      <c r="FQ367" s="292"/>
    </row>
    <row r="368" spans="1:173">
      <c r="A368" s="291"/>
      <c r="J368" s="292"/>
      <c r="K368" s="291"/>
      <c r="T368" s="292"/>
      <c r="U368" s="291"/>
      <c r="BO368" s="292"/>
      <c r="BX368" s="292"/>
      <c r="CU368" s="292"/>
      <c r="CW368" s="292"/>
      <c r="CX368" s="292"/>
      <c r="DA368" s="292"/>
      <c r="DI368" s="292"/>
      <c r="DK368" s="292"/>
      <c r="DM368" s="292"/>
      <c r="DQ368" s="292"/>
      <c r="DV368" s="292"/>
      <c r="DX368" s="292"/>
      <c r="EH368" s="292"/>
      <c r="EN368" s="292"/>
      <c r="EP368" s="292"/>
      <c r="EQ368" s="292"/>
      <c r="ER368" s="292"/>
      <c r="ES368" s="292"/>
      <c r="ET368" s="292"/>
      <c r="EU368" s="292"/>
      <c r="EV368" s="292"/>
      <c r="EW368" s="292"/>
      <c r="EX368" s="292"/>
      <c r="EY368" s="292"/>
      <c r="EZ368" s="292"/>
      <c r="FC368" s="292"/>
      <c r="FF368" s="292"/>
      <c r="FJ368" s="292"/>
      <c r="FL368" s="292"/>
      <c r="FM368" s="292"/>
      <c r="FN368" s="292"/>
      <c r="FQ368" s="292"/>
    </row>
    <row r="369" spans="1:173">
      <c r="A369" s="291"/>
      <c r="J369" s="292"/>
      <c r="K369" s="291"/>
      <c r="T369" s="292"/>
      <c r="U369" s="291"/>
      <c r="BO369" s="292"/>
      <c r="BX369" s="292"/>
      <c r="CU369" s="292"/>
      <c r="CW369" s="292"/>
      <c r="CX369" s="292"/>
      <c r="DA369" s="292"/>
      <c r="DI369" s="292"/>
      <c r="DK369" s="292"/>
      <c r="DM369" s="292"/>
      <c r="DQ369" s="292"/>
      <c r="DV369" s="292"/>
      <c r="DX369" s="292"/>
      <c r="EH369" s="292"/>
      <c r="EN369" s="292"/>
      <c r="EP369" s="292"/>
      <c r="EQ369" s="292"/>
      <c r="ER369" s="292"/>
      <c r="ES369" s="292"/>
      <c r="ET369" s="292"/>
      <c r="EU369" s="292"/>
      <c r="EV369" s="292"/>
      <c r="EW369" s="292"/>
      <c r="EX369" s="292"/>
      <c r="EY369" s="292"/>
      <c r="EZ369" s="292"/>
      <c r="FC369" s="292"/>
      <c r="FF369" s="292"/>
      <c r="FJ369" s="292"/>
      <c r="FL369" s="292"/>
      <c r="FM369" s="292"/>
      <c r="FN369" s="292"/>
      <c r="FQ369" s="292"/>
    </row>
    <row r="370" spans="1:173">
      <c r="A370" s="291"/>
      <c r="J370" s="292"/>
      <c r="K370" s="291"/>
      <c r="T370" s="292"/>
      <c r="U370" s="291"/>
      <c r="BO370" s="292"/>
      <c r="BX370" s="292"/>
      <c r="CU370" s="292"/>
      <c r="CW370" s="292"/>
      <c r="CX370" s="292"/>
      <c r="DA370" s="292"/>
      <c r="DI370" s="292"/>
      <c r="DK370" s="292"/>
      <c r="DM370" s="292"/>
      <c r="DQ370" s="292"/>
      <c r="DV370" s="292"/>
      <c r="DX370" s="292"/>
      <c r="EH370" s="292"/>
      <c r="EN370" s="292"/>
      <c r="EP370" s="292"/>
      <c r="EQ370" s="292"/>
      <c r="ER370" s="292"/>
      <c r="ES370" s="292"/>
      <c r="ET370" s="292"/>
      <c r="EU370" s="292"/>
      <c r="EV370" s="292"/>
      <c r="EW370" s="292"/>
      <c r="EX370" s="292"/>
      <c r="EY370" s="292"/>
      <c r="EZ370" s="292"/>
      <c r="FC370" s="292"/>
      <c r="FF370" s="292"/>
      <c r="FJ370" s="292"/>
      <c r="FL370" s="292"/>
      <c r="FM370" s="292"/>
      <c r="FN370" s="292"/>
      <c r="FQ370" s="292"/>
    </row>
    <row r="371" spans="1:173">
      <c r="A371" s="291"/>
      <c r="J371" s="292"/>
      <c r="K371" s="291"/>
      <c r="T371" s="292"/>
      <c r="U371" s="291"/>
      <c r="BO371" s="292"/>
      <c r="BX371" s="292"/>
      <c r="CU371" s="292"/>
      <c r="CW371" s="292"/>
      <c r="CX371" s="292"/>
      <c r="DA371" s="292"/>
      <c r="DI371" s="292"/>
      <c r="DK371" s="292"/>
      <c r="DM371" s="292"/>
      <c r="DQ371" s="292"/>
      <c r="DV371" s="292"/>
      <c r="DX371" s="292"/>
      <c r="EH371" s="292"/>
      <c r="EN371" s="292"/>
      <c r="EP371" s="292"/>
      <c r="EQ371" s="292"/>
      <c r="ER371" s="292"/>
      <c r="ES371" s="292"/>
      <c r="ET371" s="292"/>
      <c r="EU371" s="292"/>
      <c r="EV371" s="292"/>
      <c r="EW371" s="292"/>
      <c r="EX371" s="292"/>
      <c r="EY371" s="292"/>
      <c r="EZ371" s="292"/>
      <c r="FC371" s="292"/>
      <c r="FF371" s="292"/>
      <c r="FJ371" s="292"/>
      <c r="FL371" s="292"/>
      <c r="FM371" s="292"/>
      <c r="FN371" s="292"/>
      <c r="FQ371" s="292"/>
    </row>
    <row r="372" spans="1:173">
      <c r="A372" s="291"/>
      <c r="J372" s="292"/>
      <c r="K372" s="291"/>
      <c r="T372" s="292"/>
      <c r="U372" s="291"/>
      <c r="BO372" s="292"/>
      <c r="BX372" s="292"/>
      <c r="CU372" s="292"/>
      <c r="CW372" s="292"/>
      <c r="CX372" s="292"/>
      <c r="DA372" s="292"/>
      <c r="DI372" s="292"/>
      <c r="DK372" s="292"/>
      <c r="DM372" s="292"/>
      <c r="DQ372" s="292"/>
      <c r="DV372" s="292"/>
      <c r="DX372" s="292"/>
      <c r="EH372" s="292"/>
      <c r="EN372" s="292"/>
      <c r="EP372" s="292"/>
      <c r="EQ372" s="292"/>
      <c r="ER372" s="292"/>
      <c r="ES372" s="292"/>
      <c r="ET372" s="292"/>
      <c r="EU372" s="292"/>
      <c r="EV372" s="292"/>
      <c r="EW372" s="292"/>
      <c r="EX372" s="292"/>
      <c r="EY372" s="292"/>
      <c r="EZ372" s="292"/>
      <c r="FC372" s="292"/>
      <c r="FF372" s="292"/>
      <c r="FJ372" s="292"/>
      <c r="FL372" s="292"/>
      <c r="FM372" s="292"/>
      <c r="FN372" s="292"/>
      <c r="FQ372" s="292"/>
    </row>
    <row r="373" spans="1:173">
      <c r="A373" s="291"/>
      <c r="J373" s="292"/>
      <c r="K373" s="291"/>
      <c r="T373" s="292"/>
      <c r="U373" s="291"/>
      <c r="BO373" s="292"/>
      <c r="BX373" s="292"/>
      <c r="CU373" s="292"/>
      <c r="CW373" s="292"/>
      <c r="CX373" s="292"/>
      <c r="DA373" s="292"/>
      <c r="DI373" s="292"/>
      <c r="DK373" s="292"/>
      <c r="DM373" s="292"/>
      <c r="DQ373" s="292"/>
      <c r="DV373" s="292"/>
      <c r="DX373" s="292"/>
      <c r="EH373" s="292"/>
      <c r="EN373" s="292"/>
      <c r="EP373" s="292"/>
      <c r="EQ373" s="292"/>
      <c r="ER373" s="292"/>
      <c r="ES373" s="292"/>
      <c r="ET373" s="292"/>
      <c r="EU373" s="292"/>
      <c r="EV373" s="292"/>
      <c r="EW373" s="292"/>
      <c r="EX373" s="292"/>
      <c r="EY373" s="292"/>
      <c r="EZ373" s="292"/>
      <c r="FC373" s="292"/>
      <c r="FF373" s="292"/>
      <c r="FJ373" s="292"/>
      <c r="FL373" s="292"/>
      <c r="FM373" s="292"/>
      <c r="FN373" s="292"/>
      <c r="FQ373" s="292"/>
    </row>
    <row r="374" spans="1:173">
      <c r="A374" s="291"/>
      <c r="J374" s="292"/>
      <c r="K374" s="291"/>
      <c r="T374" s="292"/>
      <c r="U374" s="291"/>
      <c r="BO374" s="292"/>
      <c r="BX374" s="292"/>
      <c r="CU374" s="292"/>
      <c r="CW374" s="292"/>
      <c r="CX374" s="292"/>
      <c r="DA374" s="292"/>
      <c r="DI374" s="292"/>
      <c r="DK374" s="292"/>
      <c r="DM374" s="292"/>
      <c r="DQ374" s="292"/>
      <c r="DV374" s="292"/>
      <c r="DX374" s="292"/>
      <c r="EH374" s="292"/>
      <c r="EN374" s="292"/>
      <c r="EP374" s="292"/>
      <c r="EQ374" s="292"/>
      <c r="ER374" s="292"/>
      <c r="ES374" s="292"/>
      <c r="ET374" s="292"/>
      <c r="EU374" s="292"/>
      <c r="EV374" s="292"/>
      <c r="EW374" s="292"/>
      <c r="EX374" s="292"/>
      <c r="EY374" s="292"/>
      <c r="EZ374" s="292"/>
      <c r="FC374" s="292"/>
      <c r="FF374" s="292"/>
      <c r="FJ374" s="292"/>
      <c r="FL374" s="292"/>
      <c r="FM374" s="292"/>
      <c r="FN374" s="292"/>
      <c r="FQ374" s="292"/>
    </row>
    <row r="375" spans="1:173">
      <c r="A375" s="291"/>
      <c r="J375" s="292"/>
      <c r="K375" s="291"/>
      <c r="T375" s="292"/>
      <c r="U375" s="291"/>
      <c r="BO375" s="292"/>
      <c r="BX375" s="292"/>
      <c r="CU375" s="292"/>
      <c r="CW375" s="292"/>
      <c r="CX375" s="292"/>
      <c r="DA375" s="292"/>
      <c r="DI375" s="292"/>
      <c r="DK375" s="292"/>
      <c r="DM375" s="292"/>
      <c r="DQ375" s="292"/>
      <c r="DV375" s="292"/>
      <c r="DX375" s="292"/>
      <c r="EH375" s="292"/>
      <c r="EN375" s="292"/>
      <c r="EP375" s="292"/>
      <c r="EQ375" s="292"/>
      <c r="ER375" s="292"/>
      <c r="ES375" s="292"/>
      <c r="ET375" s="292"/>
      <c r="EU375" s="292"/>
      <c r="EV375" s="292"/>
      <c r="EW375" s="292"/>
      <c r="EX375" s="292"/>
      <c r="EY375" s="292"/>
      <c r="EZ375" s="292"/>
      <c r="FC375" s="292"/>
      <c r="FF375" s="292"/>
      <c r="FJ375" s="292"/>
      <c r="FL375" s="292"/>
      <c r="FM375" s="292"/>
      <c r="FN375" s="292"/>
      <c r="FQ375" s="292"/>
    </row>
    <row r="376" spans="1:173">
      <c r="A376" s="291"/>
      <c r="J376" s="292"/>
      <c r="K376" s="291"/>
      <c r="T376" s="292"/>
      <c r="U376" s="291"/>
      <c r="BO376" s="292"/>
      <c r="BX376" s="292"/>
      <c r="CU376" s="292"/>
      <c r="CW376" s="292"/>
      <c r="CX376" s="292"/>
      <c r="DA376" s="292"/>
      <c r="DI376" s="292"/>
      <c r="DK376" s="292"/>
      <c r="DM376" s="292"/>
      <c r="DQ376" s="292"/>
      <c r="DV376" s="292"/>
      <c r="DX376" s="292"/>
      <c r="EH376" s="292"/>
      <c r="EN376" s="292"/>
      <c r="EP376" s="292"/>
      <c r="EQ376" s="292"/>
      <c r="ER376" s="292"/>
      <c r="ES376" s="292"/>
      <c r="ET376" s="292"/>
      <c r="EU376" s="292"/>
      <c r="EV376" s="292"/>
      <c r="EW376" s="292"/>
      <c r="EX376" s="292"/>
      <c r="EY376" s="292"/>
      <c r="EZ376" s="292"/>
      <c r="FC376" s="292"/>
      <c r="FF376" s="292"/>
      <c r="FJ376" s="292"/>
      <c r="FL376" s="292"/>
      <c r="FM376" s="292"/>
      <c r="FN376" s="292"/>
      <c r="FQ376" s="292"/>
    </row>
    <row r="377" spans="1:173">
      <c r="A377" s="291"/>
      <c r="J377" s="292"/>
      <c r="K377" s="291"/>
      <c r="T377" s="292"/>
      <c r="U377" s="291"/>
      <c r="BO377" s="292"/>
      <c r="BX377" s="292"/>
      <c r="CU377" s="292"/>
      <c r="CW377" s="292"/>
      <c r="CX377" s="292"/>
      <c r="DA377" s="292"/>
      <c r="DI377" s="292"/>
      <c r="DK377" s="292"/>
      <c r="DM377" s="292"/>
      <c r="DQ377" s="292"/>
      <c r="DV377" s="292"/>
      <c r="DX377" s="292"/>
      <c r="EH377" s="292"/>
      <c r="EN377" s="292"/>
      <c r="EP377" s="292"/>
      <c r="EQ377" s="292"/>
      <c r="ER377" s="292"/>
      <c r="ES377" s="292"/>
      <c r="ET377" s="292"/>
      <c r="EU377" s="292"/>
      <c r="EV377" s="292"/>
      <c r="EW377" s="292"/>
      <c r="EX377" s="292"/>
      <c r="EY377" s="292"/>
      <c r="EZ377" s="292"/>
      <c r="FC377" s="292"/>
      <c r="FF377" s="292"/>
      <c r="FJ377" s="292"/>
      <c r="FL377" s="292"/>
      <c r="FM377" s="292"/>
      <c r="FN377" s="292"/>
      <c r="FQ377" s="292"/>
    </row>
    <row r="378" spans="1:173">
      <c r="A378" s="291"/>
      <c r="J378" s="292"/>
      <c r="K378" s="291"/>
      <c r="T378" s="292"/>
      <c r="U378" s="291"/>
      <c r="BO378" s="292"/>
      <c r="BX378" s="292"/>
      <c r="CU378" s="292"/>
      <c r="CW378" s="292"/>
      <c r="CX378" s="292"/>
      <c r="DA378" s="292"/>
      <c r="DI378" s="292"/>
      <c r="DK378" s="292"/>
      <c r="DM378" s="292"/>
      <c r="DQ378" s="292"/>
      <c r="DV378" s="292"/>
      <c r="DX378" s="292"/>
      <c r="EH378" s="292"/>
      <c r="EN378" s="292"/>
      <c r="EP378" s="292"/>
      <c r="EQ378" s="292"/>
      <c r="ER378" s="292"/>
      <c r="ES378" s="292"/>
      <c r="ET378" s="292"/>
      <c r="EU378" s="292"/>
      <c r="EV378" s="292"/>
      <c r="EW378" s="292"/>
      <c r="EX378" s="292"/>
      <c r="EY378" s="292"/>
      <c r="EZ378" s="292"/>
      <c r="FC378" s="292"/>
      <c r="FF378" s="292"/>
      <c r="FJ378" s="292"/>
      <c r="FL378" s="292"/>
      <c r="FM378" s="292"/>
      <c r="FN378" s="292"/>
      <c r="FQ378" s="292"/>
    </row>
    <row r="379" spans="1:173">
      <c r="A379" s="291"/>
      <c r="J379" s="292"/>
      <c r="K379" s="291"/>
      <c r="T379" s="292"/>
      <c r="U379" s="291"/>
      <c r="BO379" s="292"/>
      <c r="BX379" s="292"/>
      <c r="CU379" s="292"/>
      <c r="CW379" s="292"/>
      <c r="CX379" s="292"/>
      <c r="DA379" s="292"/>
      <c r="DI379" s="292"/>
      <c r="DK379" s="292"/>
      <c r="DM379" s="292"/>
      <c r="DQ379" s="292"/>
      <c r="DV379" s="292"/>
      <c r="DX379" s="292"/>
      <c r="EH379" s="292"/>
      <c r="EN379" s="292"/>
      <c r="EP379" s="292"/>
      <c r="EQ379" s="292"/>
      <c r="ER379" s="292"/>
      <c r="ES379" s="292"/>
      <c r="ET379" s="292"/>
      <c r="EU379" s="292"/>
      <c r="EV379" s="292"/>
      <c r="EW379" s="292"/>
      <c r="EX379" s="292"/>
      <c r="EY379" s="292"/>
      <c r="EZ379" s="292"/>
      <c r="FC379" s="292"/>
      <c r="FF379" s="292"/>
      <c r="FJ379" s="292"/>
      <c r="FL379" s="292"/>
      <c r="FM379" s="292"/>
      <c r="FN379" s="292"/>
      <c r="FQ379" s="292"/>
    </row>
    <row r="380" spans="1:173">
      <c r="A380" s="291"/>
      <c r="J380" s="292"/>
      <c r="K380" s="291"/>
      <c r="T380" s="292"/>
      <c r="U380" s="291"/>
      <c r="BO380" s="292"/>
      <c r="BX380" s="292"/>
      <c r="CU380" s="292"/>
      <c r="CW380" s="292"/>
      <c r="CX380" s="292"/>
      <c r="DA380" s="292"/>
      <c r="DI380" s="292"/>
      <c r="DK380" s="292"/>
      <c r="DM380" s="292"/>
      <c r="DQ380" s="292"/>
      <c r="DV380" s="292"/>
      <c r="DX380" s="292"/>
      <c r="EH380" s="292"/>
      <c r="EN380" s="292"/>
      <c r="EP380" s="292"/>
      <c r="EQ380" s="292"/>
      <c r="ER380" s="292"/>
      <c r="ES380" s="292"/>
      <c r="ET380" s="292"/>
      <c r="EU380" s="292"/>
      <c r="EV380" s="292"/>
      <c r="EW380" s="292"/>
      <c r="EX380" s="292"/>
      <c r="EY380" s="292"/>
      <c r="EZ380" s="292"/>
      <c r="FC380" s="292"/>
      <c r="FF380" s="292"/>
      <c r="FJ380" s="292"/>
      <c r="FL380" s="292"/>
      <c r="FM380" s="292"/>
      <c r="FN380" s="292"/>
      <c r="FQ380" s="292"/>
    </row>
    <row r="381" spans="1:173">
      <c r="A381" s="291"/>
      <c r="J381" s="292"/>
      <c r="K381" s="291"/>
      <c r="T381" s="292"/>
      <c r="U381" s="291"/>
      <c r="BO381" s="292"/>
      <c r="BX381" s="292"/>
      <c r="CU381" s="292"/>
      <c r="CW381" s="292"/>
      <c r="CX381" s="292"/>
      <c r="DA381" s="292"/>
      <c r="DI381" s="292"/>
      <c r="DK381" s="292"/>
      <c r="DM381" s="292"/>
      <c r="DQ381" s="292"/>
      <c r="DV381" s="292"/>
      <c r="DX381" s="292"/>
      <c r="EH381" s="292"/>
      <c r="EN381" s="292"/>
      <c r="EP381" s="292"/>
      <c r="EQ381" s="292"/>
      <c r="ER381" s="292"/>
      <c r="ES381" s="292"/>
      <c r="ET381" s="292"/>
      <c r="EU381" s="292"/>
      <c r="EV381" s="292"/>
      <c r="EW381" s="292"/>
      <c r="EX381" s="292"/>
      <c r="EY381" s="292"/>
      <c r="EZ381" s="292"/>
      <c r="FC381" s="292"/>
      <c r="FF381" s="292"/>
      <c r="FJ381" s="292"/>
      <c r="FL381" s="292"/>
      <c r="FM381" s="292"/>
      <c r="FN381" s="292"/>
      <c r="FQ381" s="292"/>
    </row>
    <row r="382" spans="1:173">
      <c r="A382" s="291"/>
      <c r="J382" s="292"/>
      <c r="K382" s="291"/>
      <c r="T382" s="292"/>
      <c r="U382" s="291"/>
      <c r="BO382" s="292"/>
      <c r="BX382" s="292"/>
      <c r="CU382" s="292"/>
      <c r="CW382" s="292"/>
      <c r="CX382" s="292"/>
      <c r="DA382" s="292"/>
      <c r="DI382" s="292"/>
      <c r="DK382" s="292"/>
      <c r="DM382" s="292"/>
      <c r="DQ382" s="292"/>
      <c r="DV382" s="292"/>
      <c r="DX382" s="292"/>
      <c r="EH382" s="292"/>
      <c r="EN382" s="292"/>
      <c r="EP382" s="292"/>
      <c r="EQ382" s="292"/>
      <c r="ER382" s="292"/>
      <c r="ES382" s="292"/>
      <c r="ET382" s="292"/>
      <c r="EU382" s="292"/>
      <c r="EV382" s="292"/>
      <c r="EW382" s="292"/>
      <c r="EX382" s="292"/>
      <c r="EY382" s="292"/>
      <c r="EZ382" s="292"/>
      <c r="FC382" s="292"/>
      <c r="FF382" s="292"/>
      <c r="FJ382" s="292"/>
      <c r="FL382" s="292"/>
      <c r="FM382" s="292"/>
      <c r="FN382" s="292"/>
      <c r="FQ382" s="292"/>
    </row>
    <row r="383" spans="1:173">
      <c r="A383" s="291"/>
      <c r="J383" s="292"/>
      <c r="K383" s="291"/>
      <c r="T383" s="292"/>
      <c r="U383" s="291"/>
      <c r="BO383" s="292"/>
      <c r="BX383" s="292"/>
      <c r="CU383" s="292"/>
      <c r="CW383" s="292"/>
      <c r="CX383" s="292"/>
      <c r="DA383" s="292"/>
      <c r="DI383" s="292"/>
      <c r="DK383" s="292"/>
      <c r="DM383" s="292"/>
      <c r="DQ383" s="292"/>
      <c r="DV383" s="292"/>
      <c r="DX383" s="292"/>
      <c r="EH383" s="292"/>
      <c r="EN383" s="292"/>
      <c r="EP383" s="292"/>
      <c r="EQ383" s="292"/>
      <c r="ER383" s="292"/>
      <c r="ES383" s="292"/>
      <c r="ET383" s="292"/>
      <c r="EU383" s="292"/>
      <c r="EV383" s="292"/>
      <c r="EW383" s="292"/>
      <c r="EX383" s="292"/>
      <c r="EY383" s="292"/>
      <c r="EZ383" s="292"/>
      <c r="FC383" s="292"/>
      <c r="FF383" s="292"/>
      <c r="FJ383" s="292"/>
      <c r="FL383" s="292"/>
      <c r="FM383" s="292"/>
      <c r="FN383" s="292"/>
      <c r="FQ383" s="292"/>
    </row>
    <row r="384" spans="1:173">
      <c r="A384" s="291"/>
      <c r="J384" s="292"/>
      <c r="K384" s="291"/>
      <c r="T384" s="292"/>
      <c r="U384" s="291"/>
      <c r="BO384" s="292"/>
      <c r="BX384" s="292"/>
      <c r="CU384" s="292"/>
      <c r="CW384" s="292"/>
      <c r="CX384" s="292"/>
      <c r="DA384" s="292"/>
      <c r="DI384" s="292"/>
      <c r="DK384" s="292"/>
      <c r="DM384" s="292"/>
      <c r="DQ384" s="292"/>
      <c r="DV384" s="292"/>
      <c r="DX384" s="292"/>
      <c r="EH384" s="292"/>
      <c r="EN384" s="292"/>
      <c r="EP384" s="292"/>
      <c r="EQ384" s="292"/>
      <c r="ER384" s="292"/>
      <c r="ES384" s="292"/>
      <c r="ET384" s="292"/>
      <c r="EU384" s="292"/>
      <c r="EV384" s="292"/>
      <c r="EW384" s="292"/>
      <c r="EX384" s="292"/>
      <c r="EY384" s="292"/>
      <c r="EZ384" s="292"/>
      <c r="FC384" s="292"/>
      <c r="FF384" s="292"/>
      <c r="FJ384" s="292"/>
      <c r="FL384" s="292"/>
      <c r="FM384" s="292"/>
      <c r="FN384" s="292"/>
      <c r="FQ384" s="292"/>
    </row>
    <row r="385" spans="1:173">
      <c r="A385" s="291"/>
      <c r="J385" s="292"/>
      <c r="K385" s="291"/>
      <c r="T385" s="292"/>
      <c r="U385" s="291"/>
      <c r="BO385" s="292"/>
      <c r="BX385" s="292"/>
      <c r="CU385" s="292"/>
      <c r="CW385" s="292"/>
      <c r="CX385" s="292"/>
      <c r="DA385" s="292"/>
      <c r="DI385" s="292"/>
      <c r="DK385" s="292"/>
      <c r="DM385" s="292"/>
      <c r="DQ385" s="292"/>
      <c r="DV385" s="292"/>
      <c r="DX385" s="292"/>
      <c r="EH385" s="292"/>
      <c r="EN385" s="292"/>
      <c r="EP385" s="292"/>
      <c r="EQ385" s="292"/>
      <c r="ER385" s="292"/>
      <c r="ES385" s="292"/>
      <c r="ET385" s="292"/>
      <c r="EU385" s="292"/>
      <c r="EV385" s="292"/>
      <c r="EW385" s="292"/>
      <c r="EX385" s="292"/>
      <c r="EY385" s="292"/>
      <c r="EZ385" s="292"/>
      <c r="FC385" s="292"/>
      <c r="FF385" s="292"/>
      <c r="FJ385" s="292"/>
      <c r="FL385" s="292"/>
      <c r="FM385" s="292"/>
      <c r="FN385" s="292"/>
      <c r="FQ385" s="292"/>
    </row>
    <row r="386" spans="1:173">
      <c r="A386" s="291"/>
      <c r="J386" s="292"/>
      <c r="K386" s="291"/>
      <c r="T386" s="292"/>
      <c r="U386" s="291"/>
      <c r="BO386" s="292"/>
      <c r="BX386" s="292"/>
      <c r="CU386" s="292"/>
      <c r="CW386" s="292"/>
      <c r="CX386" s="292"/>
      <c r="DA386" s="292"/>
      <c r="DI386" s="292"/>
      <c r="DK386" s="292"/>
      <c r="DM386" s="292"/>
      <c r="DQ386" s="292"/>
      <c r="DV386" s="292"/>
      <c r="DX386" s="292"/>
      <c r="EH386" s="292"/>
      <c r="EN386" s="292"/>
      <c r="EP386" s="292"/>
      <c r="EQ386" s="292"/>
      <c r="ER386" s="292"/>
      <c r="ES386" s="292"/>
      <c r="ET386" s="292"/>
      <c r="EU386" s="292"/>
      <c r="EV386" s="292"/>
      <c r="EW386" s="292"/>
      <c r="EX386" s="292"/>
      <c r="EY386" s="292"/>
      <c r="EZ386" s="292"/>
      <c r="FC386" s="292"/>
      <c r="FF386" s="292"/>
      <c r="FJ386" s="292"/>
      <c r="FL386" s="292"/>
      <c r="FM386" s="292"/>
      <c r="FN386" s="292"/>
      <c r="FQ386" s="292"/>
    </row>
    <row r="387" spans="1:173">
      <c r="A387" s="291"/>
      <c r="J387" s="292"/>
      <c r="K387" s="291"/>
      <c r="T387" s="292"/>
      <c r="U387" s="291"/>
      <c r="BO387" s="292"/>
      <c r="BX387" s="292"/>
      <c r="CU387" s="292"/>
      <c r="CW387" s="292"/>
      <c r="CX387" s="292"/>
      <c r="DA387" s="292"/>
      <c r="DI387" s="292"/>
      <c r="DK387" s="292"/>
      <c r="DM387" s="292"/>
      <c r="DQ387" s="292"/>
      <c r="DV387" s="292"/>
      <c r="DX387" s="292"/>
      <c r="EH387" s="292"/>
      <c r="EN387" s="292"/>
      <c r="EP387" s="292"/>
      <c r="EQ387" s="292"/>
      <c r="ER387" s="292"/>
      <c r="ES387" s="292"/>
      <c r="ET387" s="292"/>
      <c r="EU387" s="292"/>
      <c r="EV387" s="292"/>
      <c r="EW387" s="292"/>
      <c r="EX387" s="292"/>
      <c r="EY387" s="292"/>
      <c r="EZ387" s="292"/>
      <c r="FC387" s="292"/>
      <c r="FF387" s="292"/>
      <c r="FJ387" s="292"/>
      <c r="FL387" s="292"/>
      <c r="FM387" s="292"/>
      <c r="FN387" s="292"/>
      <c r="FQ387" s="292"/>
    </row>
    <row r="388" spans="1:173">
      <c r="A388" s="291"/>
      <c r="J388" s="292"/>
      <c r="K388" s="291"/>
      <c r="T388" s="292"/>
      <c r="U388" s="291"/>
      <c r="BO388" s="292"/>
      <c r="BX388" s="292"/>
      <c r="CU388" s="292"/>
      <c r="CW388" s="292"/>
      <c r="CX388" s="292"/>
      <c r="DA388" s="292"/>
      <c r="DI388" s="292"/>
      <c r="DK388" s="292"/>
      <c r="DM388" s="292"/>
      <c r="DQ388" s="292"/>
      <c r="DV388" s="292"/>
      <c r="DX388" s="292"/>
      <c r="EH388" s="292"/>
      <c r="EN388" s="292"/>
      <c r="EP388" s="292"/>
      <c r="EQ388" s="292"/>
      <c r="ER388" s="292"/>
      <c r="ES388" s="292"/>
      <c r="ET388" s="292"/>
      <c r="EU388" s="292"/>
      <c r="EV388" s="292"/>
      <c r="EW388" s="292"/>
      <c r="EX388" s="292"/>
      <c r="EY388" s="292"/>
      <c r="EZ388" s="292"/>
      <c r="FC388" s="292"/>
      <c r="FF388" s="292"/>
      <c r="FJ388" s="292"/>
      <c r="FL388" s="292"/>
      <c r="FM388" s="292"/>
      <c r="FN388" s="292"/>
      <c r="FQ388" s="292"/>
    </row>
    <row r="389" spans="1:173">
      <c r="A389" s="291"/>
      <c r="J389" s="292"/>
      <c r="K389" s="291"/>
      <c r="T389" s="292"/>
      <c r="U389" s="291"/>
      <c r="BO389" s="292"/>
      <c r="BX389" s="292"/>
      <c r="CU389" s="292"/>
      <c r="CW389" s="292"/>
      <c r="CX389" s="292"/>
      <c r="DA389" s="292"/>
      <c r="DI389" s="292"/>
      <c r="DK389" s="292"/>
      <c r="DM389" s="292"/>
      <c r="DQ389" s="292"/>
      <c r="DV389" s="292"/>
      <c r="DX389" s="292"/>
      <c r="EH389" s="292"/>
      <c r="EN389" s="292"/>
      <c r="EP389" s="292"/>
      <c r="EQ389" s="292"/>
      <c r="ER389" s="292"/>
      <c r="ES389" s="292"/>
      <c r="ET389" s="292"/>
      <c r="EU389" s="292"/>
      <c r="EV389" s="292"/>
      <c r="EW389" s="292"/>
      <c r="EX389" s="292"/>
      <c r="EY389" s="292"/>
      <c r="EZ389" s="292"/>
      <c r="FC389" s="292"/>
      <c r="FF389" s="292"/>
      <c r="FJ389" s="292"/>
      <c r="FL389" s="292"/>
      <c r="FM389" s="292"/>
      <c r="FN389" s="292"/>
      <c r="FQ389" s="292"/>
    </row>
    <row r="390" spans="1:173">
      <c r="A390" s="291"/>
      <c r="J390" s="292"/>
      <c r="K390" s="291"/>
      <c r="T390" s="292"/>
      <c r="U390" s="291"/>
      <c r="BO390" s="292"/>
      <c r="BX390" s="292"/>
      <c r="CU390" s="292"/>
      <c r="CW390" s="292"/>
      <c r="CX390" s="292"/>
      <c r="DA390" s="292"/>
      <c r="DI390" s="292"/>
      <c r="DK390" s="292"/>
      <c r="DM390" s="292"/>
      <c r="DQ390" s="292"/>
      <c r="DV390" s="292"/>
      <c r="DX390" s="292"/>
      <c r="EH390" s="292"/>
      <c r="EN390" s="292"/>
      <c r="EP390" s="292"/>
      <c r="EQ390" s="292"/>
      <c r="ER390" s="292"/>
      <c r="ES390" s="292"/>
      <c r="ET390" s="292"/>
      <c r="EU390" s="292"/>
      <c r="EV390" s="292"/>
      <c r="EW390" s="292"/>
      <c r="EX390" s="292"/>
      <c r="EY390" s="292"/>
      <c r="EZ390" s="292"/>
      <c r="FC390" s="292"/>
      <c r="FF390" s="292"/>
      <c r="FJ390" s="292"/>
      <c r="FL390" s="292"/>
      <c r="FM390" s="292"/>
      <c r="FN390" s="292"/>
      <c r="FQ390" s="292"/>
    </row>
    <row r="391" spans="1:173">
      <c r="A391" s="291"/>
      <c r="J391" s="292"/>
      <c r="K391" s="291"/>
      <c r="T391" s="292"/>
      <c r="U391" s="291"/>
      <c r="BO391" s="292"/>
      <c r="BX391" s="292"/>
      <c r="CU391" s="292"/>
      <c r="CW391" s="292"/>
      <c r="CX391" s="292"/>
      <c r="DA391" s="292"/>
      <c r="DI391" s="292"/>
      <c r="DK391" s="292"/>
      <c r="DM391" s="292"/>
      <c r="DQ391" s="292"/>
      <c r="DV391" s="292"/>
      <c r="DX391" s="292"/>
      <c r="EH391" s="292"/>
      <c r="EN391" s="292"/>
      <c r="EP391" s="292"/>
      <c r="EQ391" s="292"/>
      <c r="ER391" s="292"/>
      <c r="ES391" s="292"/>
      <c r="ET391" s="292"/>
      <c r="EU391" s="292"/>
      <c r="EV391" s="292"/>
      <c r="EW391" s="292"/>
      <c r="EX391" s="292"/>
      <c r="EY391" s="292"/>
      <c r="EZ391" s="292"/>
      <c r="FC391" s="292"/>
      <c r="FF391" s="292"/>
      <c r="FJ391" s="292"/>
      <c r="FL391" s="292"/>
      <c r="FM391" s="292"/>
      <c r="FN391" s="292"/>
      <c r="FQ391" s="292"/>
    </row>
    <row r="392" spans="1:173">
      <c r="A392" s="291"/>
      <c r="J392" s="292"/>
      <c r="K392" s="291"/>
      <c r="T392" s="292"/>
      <c r="U392" s="291"/>
      <c r="BO392" s="292"/>
      <c r="BX392" s="292"/>
      <c r="CU392" s="292"/>
      <c r="CW392" s="292"/>
      <c r="CX392" s="292"/>
      <c r="DA392" s="292"/>
      <c r="DI392" s="292"/>
      <c r="DK392" s="292"/>
      <c r="DM392" s="292"/>
      <c r="DQ392" s="292"/>
      <c r="DV392" s="292"/>
      <c r="DX392" s="292"/>
      <c r="EH392" s="292"/>
      <c r="EN392" s="292"/>
      <c r="EP392" s="292"/>
      <c r="EQ392" s="292"/>
      <c r="ER392" s="292"/>
      <c r="ES392" s="292"/>
      <c r="ET392" s="292"/>
      <c r="EU392" s="292"/>
      <c r="EV392" s="292"/>
      <c r="EW392" s="292"/>
      <c r="EX392" s="292"/>
      <c r="EY392" s="292"/>
      <c r="EZ392" s="292"/>
      <c r="FC392" s="292"/>
      <c r="FF392" s="292"/>
      <c r="FJ392" s="292"/>
      <c r="FL392" s="292"/>
      <c r="FM392" s="292"/>
      <c r="FN392" s="292"/>
      <c r="FQ392" s="292"/>
    </row>
    <row r="393" spans="1:173">
      <c r="A393" s="291"/>
      <c r="J393" s="292"/>
      <c r="K393" s="291"/>
      <c r="T393" s="292"/>
      <c r="U393" s="291"/>
      <c r="BO393" s="292"/>
      <c r="BX393" s="292"/>
      <c r="CU393" s="292"/>
      <c r="CW393" s="292"/>
      <c r="CX393" s="292"/>
      <c r="DA393" s="292"/>
      <c r="DI393" s="292"/>
      <c r="DK393" s="292"/>
      <c r="DM393" s="292"/>
      <c r="DQ393" s="292"/>
      <c r="DV393" s="292"/>
      <c r="DX393" s="292"/>
      <c r="EH393" s="292"/>
      <c r="EN393" s="292"/>
      <c r="EP393" s="292"/>
      <c r="EQ393" s="292"/>
      <c r="ER393" s="292"/>
      <c r="ES393" s="292"/>
      <c r="ET393" s="292"/>
      <c r="EU393" s="292"/>
      <c r="EV393" s="292"/>
      <c r="EW393" s="292"/>
      <c r="EX393" s="292"/>
      <c r="EY393" s="292"/>
      <c r="EZ393" s="292"/>
      <c r="FC393" s="292"/>
      <c r="FF393" s="292"/>
      <c r="FJ393" s="292"/>
      <c r="FL393" s="292"/>
      <c r="FM393" s="292"/>
      <c r="FN393" s="292"/>
      <c r="FQ393" s="292"/>
    </row>
    <row r="394" spans="1:173">
      <c r="A394" s="291"/>
      <c r="J394" s="292"/>
      <c r="K394" s="291"/>
      <c r="T394" s="292"/>
      <c r="U394" s="291"/>
      <c r="BO394" s="292"/>
      <c r="BX394" s="292"/>
      <c r="CU394" s="292"/>
      <c r="CW394" s="292"/>
      <c r="CX394" s="292"/>
      <c r="DA394" s="292"/>
      <c r="DI394" s="292"/>
      <c r="DK394" s="292"/>
      <c r="DM394" s="292"/>
      <c r="DQ394" s="292"/>
      <c r="DV394" s="292"/>
      <c r="DX394" s="292"/>
      <c r="EH394" s="292"/>
      <c r="EN394" s="292"/>
      <c r="EP394" s="292"/>
      <c r="EQ394" s="292"/>
      <c r="ER394" s="292"/>
      <c r="ES394" s="292"/>
      <c r="ET394" s="292"/>
      <c r="EU394" s="292"/>
      <c r="EV394" s="292"/>
      <c r="EW394" s="292"/>
      <c r="EX394" s="292"/>
      <c r="EY394" s="292"/>
      <c r="EZ394" s="292"/>
      <c r="FC394" s="292"/>
      <c r="FF394" s="292"/>
      <c r="FJ394" s="292"/>
      <c r="FL394" s="292"/>
      <c r="FM394" s="292"/>
      <c r="FN394" s="292"/>
      <c r="FQ394" s="292"/>
    </row>
    <row r="395" spans="1:173">
      <c r="A395" s="291"/>
      <c r="J395" s="292"/>
      <c r="K395" s="291"/>
      <c r="T395" s="292"/>
      <c r="U395" s="291"/>
      <c r="BO395" s="292"/>
      <c r="BX395" s="292"/>
      <c r="CU395" s="292"/>
      <c r="CW395" s="292"/>
      <c r="CX395" s="292"/>
      <c r="DA395" s="292"/>
      <c r="DI395" s="292"/>
      <c r="DK395" s="292"/>
      <c r="DM395" s="292"/>
      <c r="DQ395" s="292"/>
      <c r="DV395" s="292"/>
      <c r="DX395" s="292"/>
      <c r="EH395" s="292"/>
      <c r="EN395" s="292"/>
      <c r="EP395" s="292"/>
      <c r="EQ395" s="292"/>
      <c r="ER395" s="292"/>
      <c r="ES395" s="292"/>
      <c r="ET395" s="292"/>
      <c r="EU395" s="292"/>
      <c r="EV395" s="292"/>
      <c r="EW395" s="292"/>
      <c r="EX395" s="292"/>
      <c r="EY395" s="292"/>
      <c r="EZ395" s="292"/>
      <c r="FC395" s="292"/>
      <c r="FF395" s="292"/>
      <c r="FJ395" s="292"/>
      <c r="FL395" s="292"/>
      <c r="FM395" s="292"/>
      <c r="FN395" s="292"/>
      <c r="FQ395" s="292"/>
    </row>
    <row r="396" spans="1:173">
      <c r="A396" s="291"/>
      <c r="J396" s="292"/>
      <c r="K396" s="291"/>
      <c r="T396" s="292"/>
      <c r="U396" s="291"/>
      <c r="BO396" s="292"/>
      <c r="BX396" s="292"/>
      <c r="CU396" s="292"/>
      <c r="CW396" s="292"/>
      <c r="CX396" s="292"/>
      <c r="DA396" s="292"/>
      <c r="DI396" s="292"/>
      <c r="DK396" s="292"/>
      <c r="DM396" s="292"/>
      <c r="DQ396" s="292"/>
      <c r="DV396" s="292"/>
      <c r="DX396" s="292"/>
      <c r="EH396" s="292"/>
      <c r="EN396" s="292"/>
      <c r="EP396" s="292"/>
      <c r="EQ396" s="292"/>
      <c r="ER396" s="292"/>
      <c r="ES396" s="292"/>
      <c r="ET396" s="292"/>
      <c r="EU396" s="292"/>
      <c r="EV396" s="292"/>
      <c r="EW396" s="292"/>
      <c r="EX396" s="292"/>
      <c r="EY396" s="292"/>
      <c r="EZ396" s="292"/>
      <c r="FC396" s="292"/>
      <c r="FF396" s="292"/>
      <c r="FJ396" s="292"/>
      <c r="FL396" s="292"/>
      <c r="FM396" s="292"/>
      <c r="FN396" s="292"/>
      <c r="FQ396" s="292"/>
    </row>
    <row r="397" spans="1:173">
      <c r="A397" s="291"/>
      <c r="J397" s="292"/>
      <c r="K397" s="291"/>
      <c r="T397" s="292"/>
      <c r="U397" s="291"/>
      <c r="BO397" s="292"/>
      <c r="BX397" s="292"/>
      <c r="CU397" s="292"/>
      <c r="CW397" s="292"/>
      <c r="CX397" s="292"/>
      <c r="DA397" s="292"/>
      <c r="DI397" s="292"/>
      <c r="DK397" s="292"/>
      <c r="DM397" s="292"/>
      <c r="DQ397" s="292"/>
      <c r="DV397" s="292"/>
      <c r="DX397" s="292"/>
      <c r="EH397" s="292"/>
      <c r="EN397" s="292"/>
      <c r="EP397" s="292"/>
      <c r="EQ397" s="292"/>
      <c r="ER397" s="292"/>
      <c r="ES397" s="292"/>
      <c r="ET397" s="292"/>
      <c r="EU397" s="292"/>
      <c r="EV397" s="292"/>
      <c r="EW397" s="292"/>
      <c r="EX397" s="292"/>
      <c r="EY397" s="292"/>
      <c r="EZ397" s="292"/>
      <c r="FC397" s="292"/>
      <c r="FF397" s="292"/>
      <c r="FJ397" s="292"/>
      <c r="FL397" s="292"/>
      <c r="FM397" s="292"/>
      <c r="FN397" s="292"/>
      <c r="FQ397" s="292"/>
    </row>
    <row r="398" spans="1:173">
      <c r="A398" s="291"/>
      <c r="J398" s="292"/>
      <c r="K398" s="291"/>
      <c r="T398" s="292"/>
      <c r="U398" s="291"/>
      <c r="BO398" s="292"/>
      <c r="BX398" s="292"/>
      <c r="CU398" s="292"/>
      <c r="CW398" s="292"/>
      <c r="CX398" s="292"/>
      <c r="DA398" s="292"/>
      <c r="DI398" s="292"/>
      <c r="DK398" s="292"/>
      <c r="DM398" s="292"/>
      <c r="DQ398" s="292"/>
      <c r="DV398" s="292"/>
      <c r="DX398" s="292"/>
      <c r="EH398" s="292"/>
      <c r="EN398" s="292"/>
      <c r="EP398" s="292"/>
      <c r="EQ398" s="292"/>
      <c r="ER398" s="292"/>
      <c r="ES398" s="292"/>
      <c r="ET398" s="292"/>
      <c r="EU398" s="292"/>
      <c r="EV398" s="292"/>
      <c r="EW398" s="292"/>
      <c r="EX398" s="292"/>
      <c r="EY398" s="292"/>
      <c r="EZ398" s="292"/>
      <c r="FC398" s="292"/>
      <c r="FF398" s="292"/>
      <c r="FJ398" s="292"/>
      <c r="FL398" s="292"/>
      <c r="FM398" s="292"/>
      <c r="FN398" s="292"/>
      <c r="FQ398" s="292"/>
    </row>
    <row r="399" spans="1:173">
      <c r="A399" s="291"/>
      <c r="J399" s="292"/>
      <c r="K399" s="291"/>
      <c r="T399" s="292"/>
      <c r="U399" s="291"/>
      <c r="BO399" s="292"/>
      <c r="BX399" s="292"/>
      <c r="CU399" s="292"/>
      <c r="CW399" s="292"/>
      <c r="CX399" s="292"/>
      <c r="DA399" s="292"/>
      <c r="DI399" s="292"/>
      <c r="DK399" s="292"/>
      <c r="DM399" s="292"/>
      <c r="DQ399" s="292"/>
      <c r="DV399" s="292"/>
      <c r="DX399" s="292"/>
      <c r="EH399" s="292"/>
      <c r="EN399" s="292"/>
      <c r="EP399" s="292"/>
      <c r="EQ399" s="292"/>
      <c r="ER399" s="292"/>
      <c r="ES399" s="292"/>
      <c r="ET399" s="292"/>
      <c r="EU399" s="292"/>
      <c r="EV399" s="292"/>
      <c r="EW399" s="292"/>
      <c r="EX399" s="292"/>
      <c r="EY399" s="292"/>
      <c r="EZ399" s="292"/>
      <c r="FC399" s="292"/>
      <c r="FF399" s="292"/>
      <c r="FJ399" s="292"/>
      <c r="FL399" s="292"/>
      <c r="FM399" s="292"/>
      <c r="FN399" s="292"/>
      <c r="FQ399" s="292"/>
    </row>
    <row r="400" spans="1:173">
      <c r="A400" s="291"/>
      <c r="J400" s="292"/>
      <c r="K400" s="291"/>
      <c r="T400" s="292"/>
      <c r="U400" s="291"/>
      <c r="BO400" s="292"/>
      <c r="BX400" s="292"/>
      <c r="CU400" s="292"/>
      <c r="CW400" s="292"/>
      <c r="CX400" s="292"/>
      <c r="DA400" s="292"/>
      <c r="DI400" s="292"/>
      <c r="DK400" s="292"/>
      <c r="DM400" s="292"/>
      <c r="DQ400" s="292"/>
      <c r="DV400" s="292"/>
      <c r="DX400" s="292"/>
      <c r="EH400" s="292"/>
      <c r="EN400" s="292"/>
      <c r="EP400" s="292"/>
      <c r="EQ400" s="292"/>
      <c r="ER400" s="292"/>
      <c r="ES400" s="292"/>
      <c r="ET400" s="292"/>
      <c r="EU400" s="292"/>
      <c r="EV400" s="292"/>
      <c r="EW400" s="292"/>
      <c r="EX400" s="292"/>
      <c r="EY400" s="292"/>
      <c r="EZ400" s="292"/>
      <c r="FC400" s="292"/>
      <c r="FF400" s="292"/>
      <c r="FJ400" s="292"/>
      <c r="FL400" s="292"/>
      <c r="FM400" s="292"/>
      <c r="FN400" s="292"/>
      <c r="FQ400" s="292"/>
    </row>
    <row r="401" spans="1:173">
      <c r="A401" s="291"/>
      <c r="J401" s="292"/>
      <c r="K401" s="291"/>
      <c r="T401" s="292"/>
      <c r="U401" s="291"/>
      <c r="BO401" s="292"/>
      <c r="BX401" s="292"/>
      <c r="CU401" s="292"/>
      <c r="CW401" s="292"/>
      <c r="CX401" s="292"/>
      <c r="DA401" s="292"/>
      <c r="DI401" s="292"/>
      <c r="DK401" s="292"/>
      <c r="DM401" s="292"/>
      <c r="DQ401" s="292"/>
      <c r="DV401" s="292"/>
      <c r="DX401" s="292"/>
      <c r="EH401" s="292"/>
      <c r="EN401" s="292"/>
      <c r="EP401" s="292"/>
      <c r="EQ401" s="292"/>
      <c r="ER401" s="292"/>
      <c r="ES401" s="292"/>
      <c r="ET401" s="292"/>
      <c r="EU401" s="292"/>
      <c r="EV401" s="292"/>
      <c r="EW401" s="292"/>
      <c r="EX401" s="292"/>
      <c r="EY401" s="292"/>
      <c r="EZ401" s="292"/>
      <c r="FC401" s="292"/>
      <c r="FF401" s="292"/>
      <c r="FJ401" s="292"/>
      <c r="FL401" s="292"/>
      <c r="FM401" s="292"/>
      <c r="FN401" s="292"/>
      <c r="FQ401" s="292"/>
    </row>
    <row r="402" spans="1:173">
      <c r="A402" s="291"/>
      <c r="J402" s="292"/>
      <c r="K402" s="291"/>
      <c r="T402" s="292"/>
      <c r="U402" s="291"/>
      <c r="BO402" s="292"/>
      <c r="BX402" s="292"/>
      <c r="CU402" s="292"/>
      <c r="CW402" s="292"/>
      <c r="CX402" s="292"/>
      <c r="DA402" s="292"/>
      <c r="DI402" s="292"/>
      <c r="DK402" s="292"/>
      <c r="DM402" s="292"/>
      <c r="DQ402" s="292"/>
      <c r="DV402" s="292"/>
      <c r="DX402" s="292"/>
      <c r="EH402" s="292"/>
      <c r="EN402" s="292"/>
      <c r="EP402" s="292"/>
      <c r="EQ402" s="292"/>
      <c r="ER402" s="292"/>
      <c r="ES402" s="292"/>
      <c r="ET402" s="292"/>
      <c r="EU402" s="292"/>
      <c r="EV402" s="292"/>
      <c r="EW402" s="292"/>
      <c r="EX402" s="292"/>
      <c r="EY402" s="292"/>
      <c r="EZ402" s="292"/>
      <c r="FC402" s="292"/>
      <c r="FF402" s="292"/>
      <c r="FJ402" s="292"/>
      <c r="FL402" s="292"/>
      <c r="FM402" s="292"/>
      <c r="FN402" s="292"/>
      <c r="FQ402" s="292"/>
    </row>
    <row r="403" spans="1:173">
      <c r="A403" s="291"/>
      <c r="J403" s="292"/>
      <c r="K403" s="291"/>
      <c r="T403" s="292"/>
      <c r="U403" s="291"/>
      <c r="BO403" s="292"/>
      <c r="BX403" s="292"/>
      <c r="CU403" s="292"/>
      <c r="CW403" s="292"/>
      <c r="CX403" s="292"/>
      <c r="DA403" s="292"/>
      <c r="DI403" s="292"/>
      <c r="DK403" s="292"/>
      <c r="DM403" s="292"/>
      <c r="DQ403" s="292"/>
      <c r="DV403" s="292"/>
      <c r="DX403" s="292"/>
      <c r="EH403" s="292"/>
      <c r="EN403" s="292"/>
      <c r="EP403" s="292"/>
      <c r="EQ403" s="292"/>
      <c r="ER403" s="292"/>
      <c r="ES403" s="292"/>
      <c r="ET403" s="292"/>
      <c r="EU403" s="292"/>
      <c r="EV403" s="292"/>
      <c r="EW403" s="292"/>
      <c r="EX403" s="292"/>
      <c r="EY403" s="292"/>
      <c r="EZ403" s="292"/>
      <c r="FC403" s="292"/>
      <c r="FF403" s="292"/>
      <c r="FJ403" s="292"/>
      <c r="FL403" s="292"/>
      <c r="FM403" s="292"/>
      <c r="FN403" s="292"/>
      <c r="FQ403" s="292"/>
    </row>
    <row r="404" spans="1:173">
      <c r="A404" s="291"/>
      <c r="J404" s="292"/>
      <c r="K404" s="291"/>
      <c r="T404" s="292"/>
      <c r="U404" s="291"/>
      <c r="BO404" s="292"/>
      <c r="BX404" s="292"/>
      <c r="CU404" s="292"/>
      <c r="CW404" s="292"/>
      <c r="CX404" s="292"/>
      <c r="DA404" s="292"/>
      <c r="DI404" s="292"/>
      <c r="DK404" s="292"/>
      <c r="DM404" s="292"/>
      <c r="DQ404" s="292"/>
      <c r="DV404" s="292"/>
      <c r="DX404" s="292"/>
      <c r="EH404" s="292"/>
      <c r="EN404" s="292"/>
      <c r="EP404" s="292"/>
      <c r="EQ404" s="292"/>
      <c r="ER404" s="292"/>
      <c r="ES404" s="292"/>
      <c r="ET404" s="292"/>
      <c r="EU404" s="292"/>
      <c r="EV404" s="292"/>
      <c r="EW404" s="292"/>
      <c r="EX404" s="292"/>
      <c r="EY404" s="292"/>
      <c r="EZ404" s="292"/>
      <c r="FC404" s="292"/>
      <c r="FF404" s="292"/>
      <c r="FJ404" s="292"/>
      <c r="FL404" s="292"/>
      <c r="FM404" s="292"/>
      <c r="FN404" s="292"/>
      <c r="FQ404" s="292"/>
    </row>
    <row r="405" spans="1:173">
      <c r="A405" s="291"/>
      <c r="J405" s="292"/>
      <c r="K405" s="291"/>
      <c r="T405" s="292"/>
      <c r="U405" s="291"/>
      <c r="BO405" s="292"/>
      <c r="BX405" s="292"/>
      <c r="CU405" s="292"/>
      <c r="CW405" s="292"/>
      <c r="CX405" s="292"/>
      <c r="DA405" s="292"/>
      <c r="DI405" s="292"/>
      <c r="DK405" s="292"/>
      <c r="DM405" s="292"/>
      <c r="DQ405" s="292"/>
      <c r="DV405" s="292"/>
      <c r="DX405" s="292"/>
      <c r="EH405" s="292"/>
      <c r="EN405" s="292"/>
      <c r="EP405" s="292"/>
      <c r="EQ405" s="292"/>
      <c r="ER405" s="292"/>
      <c r="ES405" s="292"/>
      <c r="ET405" s="292"/>
      <c r="EU405" s="292"/>
      <c r="EV405" s="292"/>
      <c r="EW405" s="292"/>
      <c r="EX405" s="292"/>
      <c r="EY405" s="292"/>
      <c r="EZ405" s="292"/>
      <c r="FC405" s="292"/>
      <c r="FF405" s="292"/>
      <c r="FJ405" s="292"/>
      <c r="FL405" s="292"/>
      <c r="FM405" s="292"/>
      <c r="FN405" s="292"/>
      <c r="FQ405" s="292"/>
    </row>
    <row r="406" spans="1:173">
      <c r="A406" s="291"/>
      <c r="J406" s="292"/>
      <c r="K406" s="291"/>
      <c r="T406" s="292"/>
      <c r="U406" s="291"/>
      <c r="BO406" s="292"/>
      <c r="BX406" s="292"/>
      <c r="CU406" s="292"/>
      <c r="CW406" s="292"/>
      <c r="CX406" s="292"/>
      <c r="DA406" s="292"/>
      <c r="DI406" s="292"/>
      <c r="DK406" s="292"/>
      <c r="DM406" s="292"/>
      <c r="DQ406" s="292"/>
      <c r="DV406" s="292"/>
      <c r="DX406" s="292"/>
      <c r="EH406" s="292"/>
      <c r="EN406" s="292"/>
      <c r="EP406" s="292"/>
      <c r="EQ406" s="292"/>
      <c r="ER406" s="292"/>
      <c r="ES406" s="292"/>
      <c r="ET406" s="292"/>
      <c r="EU406" s="292"/>
      <c r="EV406" s="292"/>
      <c r="EW406" s="292"/>
      <c r="EX406" s="292"/>
      <c r="EY406" s="292"/>
      <c r="EZ406" s="292"/>
      <c r="FC406" s="292"/>
      <c r="FF406" s="292"/>
      <c r="FJ406" s="292"/>
      <c r="FL406" s="292"/>
      <c r="FM406" s="292"/>
      <c r="FN406" s="292"/>
      <c r="FQ406" s="292"/>
    </row>
    <row r="407" spans="1:173">
      <c r="A407" s="291"/>
      <c r="J407" s="292"/>
      <c r="K407" s="291"/>
      <c r="T407" s="292"/>
      <c r="U407" s="291"/>
      <c r="BO407" s="292"/>
      <c r="BX407" s="292"/>
      <c r="CU407" s="292"/>
      <c r="CW407" s="292"/>
      <c r="CX407" s="292"/>
      <c r="DA407" s="292"/>
      <c r="DI407" s="292"/>
      <c r="DK407" s="292"/>
      <c r="DM407" s="292"/>
      <c r="DQ407" s="292"/>
      <c r="DV407" s="292"/>
      <c r="DX407" s="292"/>
      <c r="EH407" s="292"/>
      <c r="EN407" s="292"/>
      <c r="EP407" s="292"/>
      <c r="EQ407" s="292"/>
      <c r="ER407" s="292"/>
      <c r="ES407" s="292"/>
      <c r="ET407" s="292"/>
      <c r="EU407" s="292"/>
      <c r="EV407" s="292"/>
      <c r="EW407" s="292"/>
      <c r="EX407" s="292"/>
      <c r="EY407" s="292"/>
      <c r="EZ407" s="292"/>
      <c r="FC407" s="292"/>
      <c r="FF407" s="292"/>
      <c r="FJ407" s="292"/>
      <c r="FL407" s="292"/>
      <c r="FM407" s="292"/>
      <c r="FN407" s="292"/>
      <c r="FQ407" s="292"/>
    </row>
    <row r="408" spans="1:173">
      <c r="A408" s="291"/>
      <c r="J408" s="292"/>
      <c r="K408" s="291"/>
      <c r="T408" s="292"/>
      <c r="U408" s="291"/>
      <c r="BO408" s="292"/>
      <c r="BX408" s="292"/>
      <c r="CU408" s="292"/>
      <c r="CW408" s="292"/>
      <c r="CX408" s="292"/>
      <c r="DA408" s="292"/>
      <c r="DI408" s="292"/>
      <c r="DK408" s="292"/>
      <c r="DM408" s="292"/>
      <c r="DQ408" s="292"/>
      <c r="DV408" s="292"/>
      <c r="DX408" s="292"/>
      <c r="EH408" s="292"/>
      <c r="EN408" s="292"/>
      <c r="EP408" s="292"/>
      <c r="EQ408" s="292"/>
      <c r="ER408" s="292"/>
      <c r="ES408" s="292"/>
      <c r="ET408" s="292"/>
      <c r="EU408" s="292"/>
      <c r="EV408" s="292"/>
      <c r="EW408" s="292"/>
      <c r="EX408" s="292"/>
      <c r="EY408" s="292"/>
      <c r="EZ408" s="292"/>
      <c r="FC408" s="292"/>
      <c r="FF408" s="292"/>
      <c r="FJ408" s="292"/>
      <c r="FL408" s="292"/>
      <c r="FM408" s="292"/>
      <c r="FN408" s="292"/>
      <c r="FQ408" s="292"/>
    </row>
    <row r="409" spans="1:173">
      <c r="A409" s="291"/>
      <c r="J409" s="292"/>
      <c r="K409" s="291"/>
      <c r="T409" s="292"/>
      <c r="U409" s="291"/>
      <c r="BO409" s="292"/>
      <c r="BX409" s="292"/>
      <c r="CU409" s="292"/>
      <c r="CW409" s="292"/>
      <c r="CX409" s="292"/>
      <c r="DA409" s="292"/>
      <c r="DI409" s="292"/>
      <c r="DK409" s="292"/>
      <c r="DM409" s="292"/>
      <c r="DQ409" s="292"/>
      <c r="DV409" s="292"/>
      <c r="DX409" s="292"/>
      <c r="EH409" s="292"/>
      <c r="EN409" s="292"/>
      <c r="EP409" s="292"/>
      <c r="EQ409" s="292"/>
      <c r="ER409" s="292"/>
      <c r="ES409" s="292"/>
      <c r="ET409" s="292"/>
      <c r="EU409" s="292"/>
      <c r="EV409" s="292"/>
      <c r="EW409" s="292"/>
      <c r="EX409" s="292"/>
      <c r="EY409" s="292"/>
      <c r="EZ409" s="292"/>
      <c r="FC409" s="292"/>
      <c r="FF409" s="292"/>
      <c r="FJ409" s="292"/>
      <c r="FL409" s="292"/>
      <c r="FM409" s="292"/>
      <c r="FN409" s="292"/>
      <c r="FQ409" s="292"/>
    </row>
    <row r="410" spans="1:173">
      <c r="A410" s="291"/>
      <c r="J410" s="292"/>
      <c r="K410" s="291"/>
      <c r="T410" s="292"/>
      <c r="U410" s="291"/>
      <c r="BO410" s="292"/>
      <c r="BX410" s="292"/>
      <c r="CU410" s="292"/>
      <c r="CW410" s="292"/>
      <c r="CX410" s="292"/>
      <c r="DA410" s="292"/>
      <c r="DI410" s="292"/>
      <c r="DK410" s="292"/>
      <c r="DM410" s="292"/>
      <c r="DQ410" s="292"/>
      <c r="DV410" s="292"/>
      <c r="DX410" s="292"/>
      <c r="EH410" s="292"/>
      <c r="EN410" s="292"/>
      <c r="EP410" s="292"/>
      <c r="EQ410" s="292"/>
      <c r="ER410" s="292"/>
      <c r="ES410" s="292"/>
      <c r="ET410" s="292"/>
      <c r="EU410" s="292"/>
      <c r="EV410" s="292"/>
      <c r="EW410" s="292"/>
      <c r="EX410" s="292"/>
      <c r="EY410" s="292"/>
      <c r="EZ410" s="292"/>
      <c r="FC410" s="292"/>
      <c r="FF410" s="292"/>
      <c r="FJ410" s="292"/>
      <c r="FL410" s="292"/>
      <c r="FM410" s="292"/>
      <c r="FN410" s="292"/>
      <c r="FQ410" s="292"/>
    </row>
    <row r="411" spans="1:173">
      <c r="A411" s="291"/>
      <c r="J411" s="292"/>
      <c r="K411" s="291"/>
      <c r="T411" s="292"/>
      <c r="U411" s="291"/>
      <c r="BO411" s="292"/>
      <c r="BX411" s="292"/>
      <c r="CU411" s="292"/>
      <c r="CW411" s="292"/>
      <c r="CX411" s="292"/>
      <c r="DA411" s="292"/>
      <c r="DI411" s="292"/>
      <c r="DK411" s="292"/>
      <c r="DM411" s="292"/>
      <c r="DQ411" s="292"/>
      <c r="DV411" s="292"/>
      <c r="DX411" s="292"/>
      <c r="EH411" s="292"/>
      <c r="EN411" s="292"/>
      <c r="EP411" s="292"/>
      <c r="EQ411" s="292"/>
      <c r="ER411" s="292"/>
      <c r="ES411" s="292"/>
      <c r="ET411" s="292"/>
      <c r="EU411" s="292"/>
      <c r="EV411" s="292"/>
      <c r="EW411" s="292"/>
      <c r="EX411" s="292"/>
      <c r="EY411" s="292"/>
      <c r="EZ411" s="292"/>
      <c r="FC411" s="292"/>
      <c r="FF411" s="292"/>
      <c r="FJ411" s="292"/>
      <c r="FL411" s="292"/>
      <c r="FM411" s="292"/>
      <c r="FN411" s="292"/>
      <c r="FQ411" s="292"/>
    </row>
    <row r="412" spans="1:173">
      <c r="A412" s="291"/>
      <c r="J412" s="292"/>
      <c r="K412" s="291"/>
      <c r="T412" s="292"/>
      <c r="U412" s="291"/>
      <c r="BO412" s="292"/>
      <c r="BX412" s="292"/>
      <c r="CU412" s="292"/>
      <c r="CW412" s="292"/>
      <c r="CX412" s="292"/>
      <c r="DA412" s="292"/>
      <c r="DI412" s="292"/>
      <c r="DK412" s="292"/>
      <c r="DM412" s="292"/>
      <c r="DQ412" s="292"/>
      <c r="DV412" s="292"/>
      <c r="DX412" s="292"/>
      <c r="EH412" s="292"/>
      <c r="EN412" s="292"/>
      <c r="EP412" s="292"/>
      <c r="EQ412" s="292"/>
      <c r="ER412" s="292"/>
      <c r="ES412" s="292"/>
      <c r="ET412" s="292"/>
      <c r="EU412" s="292"/>
      <c r="EV412" s="292"/>
      <c r="EW412" s="292"/>
      <c r="EX412" s="292"/>
      <c r="EY412" s="292"/>
      <c r="EZ412" s="292"/>
      <c r="FC412" s="292"/>
      <c r="FF412" s="292"/>
      <c r="FJ412" s="292"/>
      <c r="FL412" s="292"/>
      <c r="FM412" s="292"/>
      <c r="FN412" s="292"/>
      <c r="FQ412" s="292"/>
    </row>
    <row r="413" spans="1:173">
      <c r="A413" s="291"/>
      <c r="J413" s="292"/>
      <c r="K413" s="291"/>
      <c r="T413" s="292"/>
      <c r="U413" s="291"/>
      <c r="BO413" s="292"/>
      <c r="BX413" s="292"/>
      <c r="CU413" s="292"/>
      <c r="CW413" s="292"/>
      <c r="CX413" s="292"/>
      <c r="DA413" s="292"/>
      <c r="DI413" s="292"/>
      <c r="DK413" s="292"/>
      <c r="DM413" s="292"/>
      <c r="DQ413" s="292"/>
      <c r="DV413" s="292"/>
      <c r="DX413" s="292"/>
      <c r="EH413" s="292"/>
      <c r="EN413" s="292"/>
      <c r="EP413" s="292"/>
      <c r="EQ413" s="292"/>
      <c r="ER413" s="292"/>
      <c r="ES413" s="292"/>
      <c r="ET413" s="292"/>
      <c r="EU413" s="292"/>
      <c r="EV413" s="292"/>
      <c r="EW413" s="292"/>
      <c r="EX413" s="292"/>
      <c r="EY413" s="292"/>
      <c r="EZ413" s="292"/>
      <c r="FC413" s="292"/>
      <c r="FF413" s="292"/>
      <c r="FJ413" s="292"/>
      <c r="FL413" s="292"/>
      <c r="FM413" s="292"/>
      <c r="FN413" s="292"/>
      <c r="FQ413" s="292"/>
    </row>
    <row r="414" spans="1:173">
      <c r="A414" s="291"/>
      <c r="J414" s="292"/>
      <c r="K414" s="291"/>
      <c r="T414" s="292"/>
      <c r="U414" s="291"/>
      <c r="BO414" s="292"/>
      <c r="BX414" s="292"/>
      <c r="CU414" s="292"/>
      <c r="CW414" s="292"/>
      <c r="CX414" s="292"/>
      <c r="DA414" s="292"/>
      <c r="DI414" s="292"/>
      <c r="DK414" s="292"/>
      <c r="DM414" s="292"/>
      <c r="DQ414" s="292"/>
      <c r="DV414" s="292"/>
      <c r="DX414" s="292"/>
      <c r="EH414" s="292"/>
      <c r="EN414" s="292"/>
      <c r="EP414" s="292"/>
      <c r="EQ414" s="292"/>
      <c r="ER414" s="292"/>
      <c r="ES414" s="292"/>
      <c r="ET414" s="292"/>
      <c r="EU414" s="292"/>
      <c r="EV414" s="292"/>
      <c r="EW414" s="292"/>
      <c r="EX414" s="292"/>
      <c r="EY414" s="292"/>
      <c r="EZ414" s="292"/>
      <c r="FC414" s="292"/>
      <c r="FF414" s="292"/>
      <c r="FJ414" s="292"/>
      <c r="FL414" s="292"/>
      <c r="FM414" s="292"/>
      <c r="FN414" s="292"/>
      <c r="FQ414" s="292"/>
    </row>
    <row r="415" spans="1:173">
      <c r="A415" s="291"/>
      <c r="J415" s="292"/>
      <c r="K415" s="291"/>
      <c r="T415" s="292"/>
      <c r="U415" s="291"/>
      <c r="BO415" s="292"/>
      <c r="BX415" s="292"/>
      <c r="CU415" s="292"/>
      <c r="CW415" s="292"/>
      <c r="CX415" s="292"/>
      <c r="DA415" s="292"/>
      <c r="DI415" s="292"/>
      <c r="DK415" s="292"/>
      <c r="DM415" s="292"/>
      <c r="DQ415" s="292"/>
      <c r="DV415" s="292"/>
      <c r="DX415" s="292"/>
      <c r="EH415" s="292"/>
      <c r="EN415" s="292"/>
      <c r="EP415" s="292"/>
      <c r="EQ415" s="292"/>
      <c r="ER415" s="292"/>
      <c r="ES415" s="292"/>
      <c r="ET415" s="292"/>
      <c r="EU415" s="292"/>
      <c r="EV415" s="292"/>
      <c r="EW415" s="292"/>
      <c r="EX415" s="292"/>
      <c r="EY415" s="292"/>
      <c r="EZ415" s="292"/>
      <c r="FC415" s="292"/>
      <c r="FF415" s="292"/>
      <c r="FJ415" s="292"/>
      <c r="FL415" s="292"/>
      <c r="FM415" s="292"/>
      <c r="FN415" s="292"/>
      <c r="FQ415" s="292"/>
    </row>
    <row r="416" spans="1:173">
      <c r="A416" s="291"/>
      <c r="J416" s="292"/>
      <c r="K416" s="291"/>
      <c r="T416" s="292"/>
      <c r="U416" s="291"/>
      <c r="BO416" s="292"/>
      <c r="BX416" s="292"/>
      <c r="CU416" s="292"/>
      <c r="CW416" s="292"/>
      <c r="CX416" s="292"/>
      <c r="DA416" s="292"/>
      <c r="DI416" s="292"/>
      <c r="DK416" s="292"/>
      <c r="DM416" s="292"/>
      <c r="DQ416" s="292"/>
      <c r="DV416" s="292"/>
      <c r="DX416" s="292"/>
      <c r="EH416" s="292"/>
      <c r="EN416" s="292"/>
      <c r="EP416" s="292"/>
      <c r="EQ416" s="292"/>
      <c r="ER416" s="292"/>
      <c r="ES416" s="292"/>
      <c r="ET416" s="292"/>
      <c r="EU416" s="292"/>
      <c r="EV416" s="292"/>
      <c r="EW416" s="292"/>
      <c r="EX416" s="292"/>
      <c r="EY416" s="292"/>
      <c r="EZ416" s="292"/>
      <c r="FC416" s="292"/>
      <c r="FF416" s="292"/>
      <c r="FJ416" s="292"/>
      <c r="FL416" s="292"/>
      <c r="FM416" s="292"/>
      <c r="FN416" s="292"/>
      <c r="FQ416" s="292"/>
    </row>
    <row r="417" spans="1:173">
      <c r="A417" s="291"/>
      <c r="J417" s="292"/>
      <c r="K417" s="291"/>
      <c r="T417" s="292"/>
      <c r="U417" s="291"/>
      <c r="BO417" s="292"/>
      <c r="BX417" s="292"/>
      <c r="CU417" s="292"/>
      <c r="CW417" s="292"/>
      <c r="CX417" s="292"/>
      <c r="DA417" s="292"/>
      <c r="DI417" s="292"/>
      <c r="DK417" s="292"/>
      <c r="DM417" s="292"/>
      <c r="DQ417" s="292"/>
      <c r="DV417" s="292"/>
      <c r="DX417" s="292"/>
      <c r="EH417" s="292"/>
      <c r="EN417" s="292"/>
      <c r="EP417" s="292"/>
      <c r="EQ417" s="292"/>
      <c r="ER417" s="292"/>
      <c r="ES417" s="292"/>
      <c r="ET417" s="292"/>
      <c r="EU417" s="292"/>
      <c r="EV417" s="292"/>
      <c r="EW417" s="292"/>
      <c r="EX417" s="292"/>
      <c r="EY417" s="292"/>
      <c r="EZ417" s="292"/>
      <c r="FC417" s="292"/>
      <c r="FF417" s="292"/>
      <c r="FJ417" s="292"/>
      <c r="FL417" s="292"/>
      <c r="FM417" s="292"/>
      <c r="FN417" s="292"/>
      <c r="FQ417" s="292"/>
    </row>
    <row r="418" spans="1:173">
      <c r="A418" s="291"/>
      <c r="J418" s="292"/>
      <c r="K418" s="291"/>
      <c r="T418" s="292"/>
      <c r="U418" s="291"/>
      <c r="BO418" s="292"/>
      <c r="BX418" s="292"/>
      <c r="CU418" s="292"/>
      <c r="CW418" s="292"/>
      <c r="CX418" s="292"/>
      <c r="DA418" s="292"/>
      <c r="DI418" s="292"/>
      <c r="DK418" s="292"/>
      <c r="DM418" s="292"/>
      <c r="DQ418" s="292"/>
      <c r="DV418" s="292"/>
      <c r="DX418" s="292"/>
      <c r="EH418" s="292"/>
      <c r="EN418" s="292"/>
      <c r="EP418" s="292"/>
      <c r="EQ418" s="292"/>
      <c r="ER418" s="292"/>
      <c r="ES418" s="292"/>
      <c r="ET418" s="292"/>
      <c r="EU418" s="292"/>
      <c r="EV418" s="292"/>
      <c r="EW418" s="292"/>
      <c r="EX418" s="292"/>
      <c r="EY418" s="292"/>
      <c r="EZ418" s="292"/>
      <c r="FC418" s="292"/>
      <c r="FF418" s="292"/>
      <c r="FJ418" s="292"/>
      <c r="FL418" s="292"/>
      <c r="FM418" s="292"/>
      <c r="FN418" s="292"/>
      <c r="FQ418" s="292"/>
    </row>
    <row r="419" spans="1:173">
      <c r="A419" s="291"/>
      <c r="J419" s="292"/>
      <c r="K419" s="291"/>
      <c r="T419" s="292"/>
      <c r="U419" s="291"/>
      <c r="BO419" s="292"/>
      <c r="BX419" s="292"/>
      <c r="CU419" s="292"/>
      <c r="CW419" s="292"/>
      <c r="CX419" s="292"/>
      <c r="DA419" s="292"/>
      <c r="DI419" s="292"/>
      <c r="DK419" s="292"/>
      <c r="DM419" s="292"/>
      <c r="DQ419" s="292"/>
      <c r="DV419" s="292"/>
      <c r="DX419" s="292"/>
      <c r="EH419" s="292"/>
      <c r="EN419" s="292"/>
      <c r="EP419" s="292"/>
      <c r="EQ419" s="292"/>
      <c r="ER419" s="292"/>
      <c r="ES419" s="292"/>
      <c r="ET419" s="292"/>
      <c r="EU419" s="292"/>
      <c r="EV419" s="292"/>
      <c r="EW419" s="292"/>
      <c r="EX419" s="292"/>
      <c r="EY419" s="292"/>
      <c r="EZ419" s="292"/>
      <c r="FC419" s="292"/>
      <c r="FF419" s="292"/>
      <c r="FJ419" s="292"/>
      <c r="FL419" s="292"/>
      <c r="FM419" s="292"/>
      <c r="FN419" s="292"/>
      <c r="FQ419" s="292"/>
    </row>
    <row r="420" spans="1:173">
      <c r="A420" s="291"/>
      <c r="J420" s="292"/>
      <c r="K420" s="291"/>
      <c r="T420" s="292"/>
      <c r="U420" s="291"/>
      <c r="BO420" s="292"/>
      <c r="BX420" s="292"/>
      <c r="CU420" s="292"/>
      <c r="CW420" s="292"/>
      <c r="CX420" s="292"/>
      <c r="DA420" s="292"/>
      <c r="DI420" s="292"/>
      <c r="DK420" s="292"/>
      <c r="DM420" s="292"/>
      <c r="DQ420" s="292"/>
      <c r="DV420" s="292"/>
      <c r="DX420" s="292"/>
      <c r="EH420" s="292"/>
      <c r="EN420" s="292"/>
      <c r="EP420" s="292"/>
      <c r="EQ420" s="292"/>
      <c r="ER420" s="292"/>
      <c r="ES420" s="292"/>
      <c r="ET420" s="292"/>
      <c r="EU420" s="292"/>
      <c r="EV420" s="292"/>
      <c r="EW420" s="292"/>
      <c r="EX420" s="292"/>
      <c r="EY420" s="292"/>
      <c r="EZ420" s="292"/>
      <c r="FC420" s="292"/>
      <c r="FF420" s="292"/>
      <c r="FJ420" s="292"/>
      <c r="FL420" s="292"/>
      <c r="FM420" s="292"/>
      <c r="FN420" s="292"/>
      <c r="FQ420" s="292"/>
    </row>
    <row r="421" spans="1:173">
      <c r="A421" s="291"/>
      <c r="J421" s="292"/>
      <c r="K421" s="291"/>
      <c r="T421" s="292"/>
      <c r="U421" s="291"/>
      <c r="BO421" s="292"/>
      <c r="BX421" s="292"/>
      <c r="CU421" s="292"/>
      <c r="CW421" s="292"/>
      <c r="CX421" s="292"/>
      <c r="DA421" s="292"/>
      <c r="DI421" s="292"/>
      <c r="DK421" s="292"/>
      <c r="DM421" s="292"/>
      <c r="DQ421" s="292"/>
      <c r="DV421" s="292"/>
      <c r="DX421" s="292"/>
      <c r="EH421" s="292"/>
      <c r="EN421" s="292"/>
      <c r="EP421" s="292"/>
      <c r="EQ421" s="292"/>
      <c r="ER421" s="292"/>
      <c r="ES421" s="292"/>
      <c r="ET421" s="292"/>
      <c r="EU421" s="292"/>
      <c r="EV421" s="292"/>
      <c r="EW421" s="292"/>
      <c r="EX421" s="292"/>
      <c r="EY421" s="292"/>
      <c r="EZ421" s="292"/>
      <c r="FC421" s="292"/>
      <c r="FF421" s="292"/>
      <c r="FJ421" s="292"/>
      <c r="FL421" s="292"/>
      <c r="FM421" s="292"/>
      <c r="FN421" s="292"/>
      <c r="FQ421" s="292"/>
    </row>
    <row r="422" spans="1:173">
      <c r="A422" s="291"/>
      <c r="J422" s="292"/>
      <c r="K422" s="291"/>
      <c r="T422" s="292"/>
      <c r="U422" s="291"/>
      <c r="BO422" s="292"/>
      <c r="BX422" s="292"/>
      <c r="CU422" s="292"/>
      <c r="CW422" s="292"/>
      <c r="CX422" s="292"/>
      <c r="DA422" s="292"/>
      <c r="DI422" s="292"/>
      <c r="DK422" s="292"/>
      <c r="DM422" s="292"/>
      <c r="DQ422" s="292"/>
      <c r="DV422" s="292"/>
      <c r="DX422" s="292"/>
      <c r="EH422" s="292"/>
      <c r="EN422" s="292"/>
      <c r="EP422" s="292"/>
      <c r="EQ422" s="292"/>
      <c r="ER422" s="292"/>
      <c r="ES422" s="292"/>
      <c r="ET422" s="292"/>
      <c r="EU422" s="292"/>
      <c r="EV422" s="292"/>
      <c r="EW422" s="292"/>
      <c r="EX422" s="292"/>
      <c r="EY422" s="292"/>
      <c r="EZ422" s="292"/>
      <c r="FC422" s="292"/>
      <c r="FF422" s="292"/>
      <c r="FJ422" s="292"/>
      <c r="FL422" s="292"/>
      <c r="FM422" s="292"/>
      <c r="FN422" s="292"/>
      <c r="FQ422" s="292"/>
    </row>
    <row r="423" spans="1:173">
      <c r="A423" s="291"/>
      <c r="J423" s="292"/>
      <c r="K423" s="291"/>
      <c r="T423" s="292"/>
      <c r="U423" s="291"/>
      <c r="BO423" s="292"/>
      <c r="BX423" s="292"/>
      <c r="CU423" s="292"/>
      <c r="CW423" s="292"/>
      <c r="CX423" s="292"/>
      <c r="DA423" s="292"/>
      <c r="DI423" s="292"/>
      <c r="DK423" s="292"/>
      <c r="DM423" s="292"/>
      <c r="DQ423" s="292"/>
      <c r="DV423" s="292"/>
      <c r="DX423" s="292"/>
      <c r="EH423" s="292"/>
      <c r="EN423" s="292"/>
      <c r="EP423" s="292"/>
      <c r="EQ423" s="292"/>
      <c r="ER423" s="292"/>
      <c r="ES423" s="292"/>
      <c r="ET423" s="292"/>
      <c r="EU423" s="292"/>
      <c r="EV423" s="292"/>
      <c r="EW423" s="292"/>
      <c r="EX423" s="292"/>
      <c r="EY423" s="292"/>
      <c r="EZ423" s="292"/>
      <c r="FC423" s="292"/>
      <c r="FF423" s="292"/>
      <c r="FJ423" s="292"/>
      <c r="FL423" s="292"/>
      <c r="FM423" s="292"/>
      <c r="FN423" s="292"/>
      <c r="FQ423" s="292"/>
    </row>
    <row r="424" spans="1:173">
      <c r="A424" s="291"/>
      <c r="J424" s="292"/>
      <c r="K424" s="291"/>
      <c r="T424" s="292"/>
      <c r="U424" s="291"/>
      <c r="BO424" s="292"/>
      <c r="BX424" s="292"/>
      <c r="CU424" s="292"/>
      <c r="CW424" s="292"/>
      <c r="CX424" s="292"/>
      <c r="DA424" s="292"/>
      <c r="DI424" s="292"/>
      <c r="DK424" s="292"/>
      <c r="DM424" s="292"/>
      <c r="DQ424" s="292"/>
      <c r="DV424" s="292"/>
      <c r="DX424" s="292"/>
      <c r="EH424" s="292"/>
      <c r="EN424" s="292"/>
      <c r="EP424" s="292"/>
      <c r="EQ424" s="292"/>
      <c r="ER424" s="292"/>
      <c r="ES424" s="292"/>
      <c r="ET424" s="292"/>
      <c r="EU424" s="292"/>
      <c r="EV424" s="292"/>
      <c r="EW424" s="292"/>
      <c r="EX424" s="292"/>
      <c r="EY424" s="292"/>
      <c r="EZ424" s="292"/>
      <c r="FC424" s="292"/>
      <c r="FF424" s="292"/>
      <c r="FJ424" s="292"/>
      <c r="FL424" s="292"/>
      <c r="FM424" s="292"/>
      <c r="FN424" s="292"/>
      <c r="FQ424" s="292"/>
    </row>
    <row r="425" spans="1:173">
      <c r="A425" s="291"/>
      <c r="J425" s="292"/>
      <c r="K425" s="291"/>
      <c r="T425" s="292"/>
      <c r="U425" s="291"/>
      <c r="BO425" s="292"/>
      <c r="BX425" s="292"/>
      <c r="CU425" s="292"/>
      <c r="CW425" s="292"/>
      <c r="CX425" s="292"/>
      <c r="DA425" s="292"/>
      <c r="DI425" s="292"/>
      <c r="DK425" s="292"/>
      <c r="DM425" s="292"/>
      <c r="DQ425" s="292"/>
      <c r="DV425" s="292"/>
      <c r="DX425" s="292"/>
      <c r="EH425" s="292"/>
      <c r="EN425" s="292"/>
      <c r="EP425" s="292"/>
      <c r="EQ425" s="292"/>
      <c r="ER425" s="292"/>
      <c r="ES425" s="292"/>
      <c r="ET425" s="292"/>
      <c r="EU425" s="292"/>
      <c r="EV425" s="292"/>
      <c r="EW425" s="292"/>
      <c r="EX425" s="292"/>
      <c r="EY425" s="292"/>
      <c r="EZ425" s="292"/>
      <c r="FC425" s="292"/>
      <c r="FF425" s="292"/>
      <c r="FJ425" s="292"/>
      <c r="FL425" s="292"/>
      <c r="FM425" s="292"/>
      <c r="FN425" s="292"/>
      <c r="FQ425" s="292"/>
    </row>
    <row r="426" spans="1:173">
      <c r="A426" s="291"/>
      <c r="J426" s="292"/>
      <c r="K426" s="291"/>
      <c r="T426" s="292"/>
      <c r="U426" s="291"/>
      <c r="BO426" s="292"/>
      <c r="BX426" s="292"/>
      <c r="CU426" s="292"/>
      <c r="CW426" s="292"/>
      <c r="CX426" s="292"/>
      <c r="DA426" s="292"/>
      <c r="DI426" s="292"/>
      <c r="DK426" s="292"/>
      <c r="DM426" s="292"/>
      <c r="DQ426" s="292"/>
      <c r="DV426" s="292"/>
      <c r="DX426" s="292"/>
      <c r="EH426" s="292"/>
      <c r="EN426" s="292"/>
      <c r="EP426" s="292"/>
      <c r="EQ426" s="292"/>
      <c r="ER426" s="292"/>
      <c r="ES426" s="292"/>
      <c r="ET426" s="292"/>
      <c r="EU426" s="292"/>
      <c r="EV426" s="292"/>
      <c r="EW426" s="292"/>
      <c r="EX426" s="292"/>
      <c r="EY426" s="292"/>
      <c r="EZ426" s="292"/>
      <c r="FC426" s="292"/>
      <c r="FF426" s="292"/>
      <c r="FJ426" s="292"/>
      <c r="FL426" s="292"/>
      <c r="FM426" s="292"/>
      <c r="FN426" s="292"/>
      <c r="FQ426" s="292"/>
    </row>
    <row r="427" spans="1:173">
      <c r="A427" s="291"/>
      <c r="J427" s="292"/>
      <c r="K427" s="291"/>
      <c r="T427" s="292"/>
      <c r="U427" s="291"/>
      <c r="BO427" s="292"/>
      <c r="BX427" s="292"/>
      <c r="CU427" s="292"/>
      <c r="CW427" s="292"/>
      <c r="CX427" s="292"/>
      <c r="DA427" s="292"/>
      <c r="DI427" s="292"/>
      <c r="DK427" s="292"/>
      <c r="DM427" s="292"/>
      <c r="DQ427" s="292"/>
      <c r="DV427" s="292"/>
      <c r="DX427" s="292"/>
      <c r="EH427" s="292"/>
      <c r="EN427" s="292"/>
      <c r="EP427" s="292"/>
      <c r="EQ427" s="292"/>
      <c r="ER427" s="292"/>
      <c r="ES427" s="292"/>
      <c r="ET427" s="292"/>
      <c r="EU427" s="292"/>
      <c r="EV427" s="292"/>
      <c r="EW427" s="292"/>
      <c r="EX427" s="292"/>
      <c r="EY427" s="292"/>
      <c r="EZ427" s="292"/>
      <c r="FC427" s="292"/>
      <c r="FF427" s="292"/>
      <c r="FJ427" s="292"/>
      <c r="FL427" s="292"/>
      <c r="FM427" s="292"/>
      <c r="FN427" s="292"/>
      <c r="FQ427" s="292"/>
    </row>
    <row r="428" spans="1:173">
      <c r="A428" s="291"/>
      <c r="J428" s="292"/>
      <c r="K428" s="291"/>
      <c r="T428" s="292"/>
      <c r="U428" s="291"/>
      <c r="BO428" s="292"/>
      <c r="BX428" s="292"/>
      <c r="CU428" s="292"/>
      <c r="CW428" s="292"/>
      <c r="CX428" s="292"/>
      <c r="DA428" s="292"/>
      <c r="DI428" s="292"/>
      <c r="DK428" s="292"/>
      <c r="DM428" s="292"/>
      <c r="DQ428" s="292"/>
      <c r="DV428" s="292"/>
      <c r="DX428" s="292"/>
      <c r="EH428" s="292"/>
      <c r="EN428" s="292"/>
      <c r="EP428" s="292"/>
      <c r="EQ428" s="292"/>
      <c r="ER428" s="292"/>
      <c r="ES428" s="292"/>
      <c r="ET428" s="292"/>
      <c r="EU428" s="292"/>
      <c r="EV428" s="292"/>
      <c r="EW428" s="292"/>
      <c r="EX428" s="292"/>
      <c r="EY428" s="292"/>
      <c r="EZ428" s="292"/>
      <c r="FC428" s="292"/>
      <c r="FF428" s="292"/>
      <c r="FJ428" s="292"/>
      <c r="FL428" s="292"/>
      <c r="FM428" s="292"/>
      <c r="FN428" s="292"/>
      <c r="FQ428" s="292"/>
    </row>
    <row r="429" spans="1:173">
      <c r="A429" s="291"/>
      <c r="J429" s="292"/>
      <c r="K429" s="291"/>
      <c r="T429" s="292"/>
      <c r="U429" s="291"/>
      <c r="BO429" s="292"/>
      <c r="BX429" s="292"/>
      <c r="CU429" s="292"/>
      <c r="CW429" s="292"/>
      <c r="CX429" s="292"/>
      <c r="DA429" s="292"/>
      <c r="DI429" s="292"/>
      <c r="DK429" s="292"/>
      <c r="DM429" s="292"/>
      <c r="DQ429" s="292"/>
      <c r="DV429" s="292"/>
      <c r="DX429" s="292"/>
      <c r="EH429" s="292"/>
      <c r="EN429" s="292"/>
      <c r="EP429" s="292"/>
      <c r="EQ429" s="292"/>
      <c r="ER429" s="292"/>
      <c r="ES429" s="292"/>
      <c r="ET429" s="292"/>
      <c r="EU429" s="292"/>
      <c r="EV429" s="292"/>
      <c r="EW429" s="292"/>
      <c r="EX429" s="292"/>
      <c r="EY429" s="292"/>
      <c r="EZ429" s="292"/>
      <c r="FC429" s="292"/>
      <c r="FF429" s="292"/>
      <c r="FJ429" s="292"/>
      <c r="FL429" s="292"/>
      <c r="FM429" s="292"/>
      <c r="FN429" s="292"/>
      <c r="FQ429" s="292"/>
    </row>
    <row r="430" spans="1:173">
      <c r="A430" s="291"/>
      <c r="J430" s="292"/>
      <c r="K430" s="291"/>
      <c r="T430" s="292"/>
      <c r="U430" s="291"/>
      <c r="BO430" s="292"/>
      <c r="BX430" s="292"/>
      <c r="CU430" s="292"/>
      <c r="CW430" s="292"/>
      <c r="CX430" s="292"/>
      <c r="DA430" s="292"/>
      <c r="DI430" s="292"/>
      <c r="DK430" s="292"/>
      <c r="DM430" s="292"/>
      <c r="DQ430" s="292"/>
      <c r="DV430" s="292"/>
      <c r="DX430" s="292"/>
      <c r="EH430" s="292"/>
      <c r="EN430" s="292"/>
      <c r="EP430" s="292"/>
      <c r="EQ430" s="292"/>
      <c r="ER430" s="292"/>
      <c r="ES430" s="292"/>
      <c r="ET430" s="292"/>
      <c r="EU430" s="292"/>
      <c r="EV430" s="292"/>
      <c r="EW430" s="292"/>
      <c r="EX430" s="292"/>
      <c r="EY430" s="292"/>
      <c r="EZ430" s="292"/>
      <c r="FC430" s="292"/>
      <c r="FF430" s="292"/>
      <c r="FJ430" s="292"/>
      <c r="FL430" s="292"/>
      <c r="FM430" s="292"/>
      <c r="FN430" s="292"/>
      <c r="FQ430" s="292"/>
    </row>
    <row r="431" spans="1:173">
      <c r="A431" s="291"/>
      <c r="J431" s="292"/>
      <c r="K431" s="291"/>
      <c r="T431" s="292"/>
      <c r="U431" s="291"/>
      <c r="BO431" s="292"/>
      <c r="BX431" s="292"/>
      <c r="CU431" s="292"/>
      <c r="CW431" s="292"/>
      <c r="CX431" s="292"/>
      <c r="DA431" s="292"/>
      <c r="DI431" s="292"/>
      <c r="DK431" s="292"/>
      <c r="DM431" s="292"/>
      <c r="DQ431" s="292"/>
      <c r="DV431" s="292"/>
      <c r="DX431" s="292"/>
      <c r="EH431" s="292"/>
      <c r="EN431" s="292"/>
      <c r="EP431" s="292"/>
      <c r="EQ431" s="292"/>
      <c r="ER431" s="292"/>
      <c r="ES431" s="292"/>
      <c r="ET431" s="292"/>
      <c r="EU431" s="292"/>
      <c r="EV431" s="292"/>
      <c r="EW431" s="292"/>
      <c r="EX431" s="292"/>
      <c r="EY431" s="292"/>
      <c r="EZ431" s="292"/>
      <c r="FC431" s="292"/>
      <c r="FF431" s="292"/>
      <c r="FJ431" s="292"/>
      <c r="FL431" s="292"/>
      <c r="FM431" s="292"/>
      <c r="FN431" s="292"/>
      <c r="FQ431" s="292"/>
    </row>
    <row r="432" spans="1:173">
      <c r="A432" s="291"/>
      <c r="J432" s="292"/>
      <c r="K432" s="291"/>
      <c r="T432" s="292"/>
      <c r="U432" s="291"/>
      <c r="BO432" s="292"/>
      <c r="BX432" s="292"/>
      <c r="CU432" s="292"/>
      <c r="CW432" s="292"/>
      <c r="CX432" s="292"/>
      <c r="DA432" s="292"/>
      <c r="DI432" s="292"/>
      <c r="DK432" s="292"/>
      <c r="DM432" s="292"/>
      <c r="DQ432" s="292"/>
      <c r="DV432" s="292"/>
      <c r="DX432" s="292"/>
      <c r="EH432" s="292"/>
      <c r="EN432" s="292"/>
      <c r="EP432" s="292"/>
      <c r="EQ432" s="292"/>
      <c r="ER432" s="292"/>
      <c r="ES432" s="292"/>
      <c r="ET432" s="292"/>
      <c r="EU432" s="292"/>
      <c r="EV432" s="292"/>
      <c r="EW432" s="292"/>
      <c r="EX432" s="292"/>
      <c r="EY432" s="292"/>
      <c r="EZ432" s="292"/>
      <c r="FC432" s="292"/>
      <c r="FF432" s="292"/>
      <c r="FJ432" s="292"/>
      <c r="FL432" s="292"/>
      <c r="FM432" s="292"/>
      <c r="FN432" s="292"/>
      <c r="FQ432" s="292"/>
    </row>
    <row r="433" spans="1:173">
      <c r="A433" s="291"/>
      <c r="J433" s="292"/>
      <c r="K433" s="291"/>
      <c r="T433" s="292"/>
      <c r="U433" s="291"/>
      <c r="BO433" s="292"/>
      <c r="BX433" s="292"/>
      <c r="CU433" s="292"/>
      <c r="CW433" s="292"/>
      <c r="CX433" s="292"/>
      <c r="DA433" s="292"/>
      <c r="DI433" s="292"/>
      <c r="DK433" s="292"/>
      <c r="DM433" s="292"/>
      <c r="DQ433" s="292"/>
      <c r="DV433" s="292"/>
      <c r="DX433" s="292"/>
      <c r="EH433" s="292"/>
      <c r="EN433" s="292"/>
      <c r="EP433" s="292"/>
      <c r="EQ433" s="292"/>
      <c r="ER433" s="292"/>
      <c r="ES433" s="292"/>
      <c r="ET433" s="292"/>
      <c r="EU433" s="292"/>
      <c r="EV433" s="292"/>
      <c r="EW433" s="292"/>
      <c r="EX433" s="292"/>
      <c r="EY433" s="292"/>
      <c r="EZ433" s="292"/>
      <c r="FC433" s="292"/>
      <c r="FF433" s="292"/>
      <c r="FJ433" s="292"/>
      <c r="FL433" s="292"/>
      <c r="FM433" s="292"/>
      <c r="FN433" s="292"/>
      <c r="FQ433" s="292"/>
    </row>
    <row r="434" spans="1:173">
      <c r="A434" s="291"/>
      <c r="J434" s="292"/>
      <c r="K434" s="291"/>
      <c r="T434" s="292"/>
      <c r="U434" s="291"/>
      <c r="BO434" s="292"/>
      <c r="BX434" s="292"/>
      <c r="CU434" s="292"/>
      <c r="CW434" s="292"/>
      <c r="CX434" s="292"/>
      <c r="DA434" s="292"/>
      <c r="DI434" s="292"/>
      <c r="DK434" s="292"/>
      <c r="DM434" s="292"/>
      <c r="DQ434" s="292"/>
      <c r="DV434" s="292"/>
      <c r="DX434" s="292"/>
      <c r="EH434" s="292"/>
      <c r="EN434" s="292"/>
      <c r="EP434" s="292"/>
      <c r="EQ434" s="292"/>
      <c r="ER434" s="292"/>
      <c r="ES434" s="292"/>
      <c r="ET434" s="292"/>
      <c r="EU434" s="292"/>
      <c r="EV434" s="292"/>
      <c r="EW434" s="292"/>
      <c r="EX434" s="292"/>
      <c r="EY434" s="292"/>
      <c r="EZ434" s="292"/>
      <c r="FC434" s="292"/>
      <c r="FF434" s="292"/>
      <c r="FJ434" s="292"/>
      <c r="FL434" s="292"/>
      <c r="FM434" s="292"/>
      <c r="FN434" s="292"/>
      <c r="FQ434" s="292"/>
    </row>
    <row r="435" spans="1:173">
      <c r="A435" s="291"/>
      <c r="J435" s="292"/>
      <c r="K435" s="291"/>
      <c r="T435" s="292"/>
      <c r="U435" s="291"/>
      <c r="BO435" s="292"/>
      <c r="BX435" s="292"/>
      <c r="CU435" s="292"/>
      <c r="CW435" s="292"/>
      <c r="CX435" s="292"/>
      <c r="DA435" s="292"/>
      <c r="DI435" s="292"/>
      <c r="DK435" s="292"/>
      <c r="DM435" s="292"/>
      <c r="DQ435" s="292"/>
      <c r="DV435" s="292"/>
      <c r="DX435" s="292"/>
      <c r="EH435" s="292"/>
      <c r="EN435" s="292"/>
      <c r="EP435" s="292"/>
      <c r="EQ435" s="292"/>
      <c r="ER435" s="292"/>
      <c r="ES435" s="292"/>
      <c r="ET435" s="292"/>
      <c r="EU435" s="292"/>
      <c r="EV435" s="292"/>
      <c r="EW435" s="292"/>
      <c r="EX435" s="292"/>
      <c r="EY435" s="292"/>
      <c r="EZ435" s="292"/>
      <c r="FC435" s="292"/>
      <c r="FF435" s="292"/>
      <c r="FJ435" s="292"/>
      <c r="FL435" s="292"/>
      <c r="FM435" s="292"/>
      <c r="FN435" s="292"/>
      <c r="FQ435" s="292"/>
    </row>
    <row r="436" spans="1:173">
      <c r="A436" s="291"/>
      <c r="J436" s="292"/>
      <c r="K436" s="291"/>
      <c r="T436" s="292"/>
      <c r="U436" s="291"/>
      <c r="BO436" s="292"/>
      <c r="BX436" s="292"/>
      <c r="CU436" s="292"/>
      <c r="CW436" s="292"/>
      <c r="CX436" s="292"/>
      <c r="DA436" s="292"/>
      <c r="DI436" s="292"/>
      <c r="DK436" s="292"/>
      <c r="DM436" s="292"/>
      <c r="DQ436" s="292"/>
      <c r="DV436" s="292"/>
      <c r="DX436" s="292"/>
      <c r="EH436" s="292"/>
      <c r="EN436" s="292"/>
      <c r="EP436" s="292"/>
      <c r="EQ436" s="292"/>
      <c r="ER436" s="292"/>
      <c r="ES436" s="292"/>
      <c r="ET436" s="292"/>
      <c r="EU436" s="292"/>
      <c r="EV436" s="292"/>
      <c r="EW436" s="292"/>
      <c r="EX436" s="292"/>
      <c r="EY436" s="292"/>
      <c r="EZ436" s="292"/>
      <c r="FC436" s="292"/>
      <c r="FF436" s="292"/>
      <c r="FJ436" s="292"/>
      <c r="FL436" s="292"/>
      <c r="FM436" s="292"/>
      <c r="FN436" s="292"/>
      <c r="FQ436" s="292"/>
    </row>
    <row r="437" spans="1:173">
      <c r="A437" s="291"/>
      <c r="J437" s="292"/>
      <c r="K437" s="291"/>
      <c r="T437" s="292"/>
      <c r="U437" s="291"/>
      <c r="BO437" s="292"/>
      <c r="BX437" s="292"/>
      <c r="CU437" s="292"/>
      <c r="CW437" s="292"/>
      <c r="CX437" s="292"/>
      <c r="DA437" s="292"/>
      <c r="DI437" s="292"/>
      <c r="DK437" s="292"/>
      <c r="DM437" s="292"/>
      <c r="DQ437" s="292"/>
      <c r="DV437" s="292"/>
      <c r="DX437" s="292"/>
      <c r="EH437" s="292"/>
      <c r="EN437" s="292"/>
      <c r="EP437" s="292"/>
      <c r="EQ437" s="292"/>
      <c r="ER437" s="292"/>
      <c r="ES437" s="292"/>
      <c r="ET437" s="292"/>
      <c r="EU437" s="292"/>
      <c r="EV437" s="292"/>
      <c r="EW437" s="292"/>
      <c r="EX437" s="292"/>
      <c r="EY437" s="292"/>
      <c r="EZ437" s="292"/>
      <c r="FC437" s="292"/>
      <c r="FF437" s="292"/>
      <c r="FJ437" s="292"/>
      <c r="FL437" s="292"/>
      <c r="FM437" s="292"/>
      <c r="FN437" s="292"/>
      <c r="FQ437" s="292"/>
    </row>
    <row r="438" spans="1:173">
      <c r="A438" s="291"/>
      <c r="J438" s="292"/>
      <c r="K438" s="291"/>
      <c r="T438" s="292"/>
      <c r="U438" s="291"/>
      <c r="BO438" s="292"/>
      <c r="BX438" s="292"/>
      <c r="CU438" s="292"/>
      <c r="CW438" s="292"/>
      <c r="CX438" s="292"/>
      <c r="DA438" s="292"/>
      <c r="DI438" s="292"/>
      <c r="DK438" s="292"/>
      <c r="DM438" s="292"/>
      <c r="DQ438" s="292"/>
      <c r="DV438" s="292"/>
      <c r="DX438" s="292"/>
      <c r="EH438" s="292"/>
      <c r="EN438" s="292"/>
      <c r="EP438" s="292"/>
      <c r="EQ438" s="292"/>
      <c r="ER438" s="292"/>
      <c r="ES438" s="292"/>
      <c r="ET438" s="292"/>
      <c r="EU438" s="292"/>
      <c r="EV438" s="292"/>
      <c r="EW438" s="292"/>
      <c r="EX438" s="292"/>
      <c r="EY438" s="292"/>
      <c r="EZ438" s="292"/>
      <c r="FC438" s="292"/>
      <c r="FF438" s="292"/>
      <c r="FJ438" s="292"/>
      <c r="FL438" s="292"/>
      <c r="FM438" s="292"/>
      <c r="FN438" s="292"/>
      <c r="FQ438" s="292"/>
    </row>
    <row r="439" spans="1:173">
      <c r="A439" s="291"/>
      <c r="J439" s="292"/>
      <c r="K439" s="291"/>
      <c r="T439" s="292"/>
      <c r="U439" s="291"/>
      <c r="BO439" s="292"/>
      <c r="BX439" s="292"/>
      <c r="CU439" s="292"/>
      <c r="CW439" s="292"/>
      <c r="CX439" s="292"/>
      <c r="DA439" s="292"/>
      <c r="DI439" s="292"/>
      <c r="DK439" s="292"/>
      <c r="DM439" s="292"/>
      <c r="DQ439" s="292"/>
      <c r="DV439" s="292"/>
      <c r="DX439" s="292"/>
      <c r="EH439" s="292"/>
      <c r="EN439" s="292"/>
      <c r="EP439" s="292"/>
      <c r="EQ439" s="292"/>
      <c r="ER439" s="292"/>
      <c r="ES439" s="292"/>
      <c r="ET439" s="292"/>
      <c r="EU439" s="292"/>
      <c r="EV439" s="292"/>
      <c r="EW439" s="292"/>
      <c r="EX439" s="292"/>
      <c r="EY439" s="292"/>
      <c r="EZ439" s="292"/>
      <c r="FC439" s="292"/>
      <c r="FF439" s="292"/>
      <c r="FJ439" s="292"/>
      <c r="FL439" s="292"/>
      <c r="FM439" s="292"/>
      <c r="FN439" s="292"/>
      <c r="FQ439" s="292"/>
    </row>
    <row r="440" spans="1:173">
      <c r="A440" s="291"/>
      <c r="J440" s="292"/>
      <c r="K440" s="291"/>
      <c r="T440" s="292"/>
      <c r="U440" s="291"/>
      <c r="BO440" s="292"/>
      <c r="BX440" s="292"/>
      <c r="CU440" s="292"/>
      <c r="CW440" s="292"/>
      <c r="CX440" s="292"/>
      <c r="DA440" s="292"/>
      <c r="DI440" s="292"/>
      <c r="DK440" s="292"/>
      <c r="DM440" s="292"/>
      <c r="DQ440" s="292"/>
      <c r="DV440" s="292"/>
      <c r="DX440" s="292"/>
      <c r="EH440" s="292"/>
      <c r="EN440" s="292"/>
      <c r="EP440" s="292"/>
      <c r="EQ440" s="292"/>
      <c r="ER440" s="292"/>
      <c r="ES440" s="292"/>
      <c r="ET440" s="292"/>
      <c r="EU440" s="292"/>
      <c r="EV440" s="292"/>
      <c r="EW440" s="292"/>
      <c r="EX440" s="292"/>
      <c r="EY440" s="292"/>
      <c r="EZ440" s="292"/>
      <c r="FC440" s="292"/>
      <c r="FF440" s="292"/>
      <c r="FJ440" s="292"/>
      <c r="FL440" s="292"/>
      <c r="FM440" s="292"/>
      <c r="FN440" s="292"/>
      <c r="FQ440" s="292"/>
    </row>
    <row r="441" spans="1:173">
      <c r="A441" s="291"/>
      <c r="J441" s="292"/>
      <c r="K441" s="291"/>
      <c r="T441" s="292"/>
      <c r="U441" s="291"/>
      <c r="BO441" s="292"/>
      <c r="BX441" s="292"/>
      <c r="CU441" s="292"/>
      <c r="CW441" s="292"/>
      <c r="CX441" s="292"/>
      <c r="DA441" s="292"/>
      <c r="DI441" s="292"/>
      <c r="DK441" s="292"/>
      <c r="DM441" s="292"/>
      <c r="DQ441" s="292"/>
      <c r="DV441" s="292"/>
      <c r="DX441" s="292"/>
      <c r="EH441" s="292"/>
      <c r="EN441" s="292"/>
      <c r="EP441" s="292"/>
      <c r="EQ441" s="292"/>
      <c r="ER441" s="292"/>
      <c r="ES441" s="292"/>
      <c r="ET441" s="292"/>
      <c r="EU441" s="292"/>
      <c r="EV441" s="292"/>
      <c r="EW441" s="292"/>
      <c r="EX441" s="292"/>
      <c r="EY441" s="292"/>
      <c r="EZ441" s="292"/>
      <c r="FC441" s="292"/>
      <c r="FF441" s="292"/>
      <c r="FJ441" s="292"/>
      <c r="FL441" s="292"/>
      <c r="FM441" s="292"/>
      <c r="FN441" s="292"/>
      <c r="FQ441" s="292"/>
    </row>
    <row r="442" spans="1:173">
      <c r="A442" s="291"/>
      <c r="J442" s="292"/>
      <c r="K442" s="291"/>
      <c r="T442" s="292"/>
      <c r="U442" s="291"/>
      <c r="BO442" s="292"/>
      <c r="BX442" s="292"/>
      <c r="CU442" s="292"/>
      <c r="CW442" s="292"/>
      <c r="CX442" s="292"/>
      <c r="DA442" s="292"/>
      <c r="DI442" s="292"/>
      <c r="DK442" s="292"/>
      <c r="DM442" s="292"/>
      <c r="DQ442" s="292"/>
      <c r="DV442" s="292"/>
      <c r="DX442" s="292"/>
      <c r="EH442" s="292"/>
      <c r="EN442" s="292"/>
      <c r="EP442" s="292"/>
      <c r="EQ442" s="292"/>
      <c r="ER442" s="292"/>
      <c r="ES442" s="292"/>
      <c r="ET442" s="292"/>
      <c r="EU442" s="292"/>
      <c r="EV442" s="292"/>
      <c r="EW442" s="292"/>
      <c r="EX442" s="292"/>
      <c r="EY442" s="292"/>
      <c r="EZ442" s="292"/>
      <c r="FC442" s="292"/>
      <c r="FF442" s="292"/>
      <c r="FJ442" s="292"/>
      <c r="FL442" s="292"/>
      <c r="FM442" s="292"/>
      <c r="FN442" s="292"/>
      <c r="FQ442" s="292"/>
    </row>
    <row r="443" spans="1:173">
      <c r="A443" s="291"/>
      <c r="J443" s="292"/>
      <c r="K443" s="291"/>
      <c r="T443" s="292"/>
      <c r="U443" s="291"/>
      <c r="BO443" s="292"/>
      <c r="BX443" s="292"/>
      <c r="CU443" s="292"/>
      <c r="CW443" s="292"/>
      <c r="CX443" s="292"/>
      <c r="DA443" s="292"/>
      <c r="DI443" s="292"/>
      <c r="DK443" s="292"/>
      <c r="DM443" s="292"/>
      <c r="DQ443" s="292"/>
      <c r="DV443" s="292"/>
      <c r="DX443" s="292"/>
      <c r="EH443" s="292"/>
      <c r="EN443" s="292"/>
      <c r="EP443" s="292"/>
      <c r="EQ443" s="292"/>
      <c r="ER443" s="292"/>
      <c r="ES443" s="292"/>
      <c r="ET443" s="292"/>
      <c r="EU443" s="292"/>
      <c r="EV443" s="292"/>
      <c r="EW443" s="292"/>
      <c r="EX443" s="292"/>
      <c r="EY443" s="292"/>
      <c r="EZ443" s="292"/>
      <c r="FC443" s="292"/>
      <c r="FF443" s="292"/>
      <c r="FJ443" s="292"/>
      <c r="FL443" s="292"/>
      <c r="FM443" s="292"/>
      <c r="FN443" s="292"/>
      <c r="FQ443" s="292"/>
    </row>
    <row r="444" spans="1:173">
      <c r="A444" s="291"/>
      <c r="J444" s="292"/>
      <c r="K444" s="291"/>
      <c r="T444" s="292"/>
      <c r="U444" s="291"/>
      <c r="BO444" s="292"/>
      <c r="BX444" s="292"/>
      <c r="CU444" s="292"/>
      <c r="CW444" s="292"/>
      <c r="CX444" s="292"/>
      <c r="DA444" s="292"/>
      <c r="DI444" s="292"/>
      <c r="DK444" s="292"/>
      <c r="DM444" s="292"/>
      <c r="DQ444" s="292"/>
      <c r="DV444" s="292"/>
      <c r="DX444" s="292"/>
      <c r="EH444" s="292"/>
      <c r="EN444" s="292"/>
      <c r="EP444" s="292"/>
      <c r="EQ444" s="292"/>
      <c r="ER444" s="292"/>
      <c r="ES444" s="292"/>
      <c r="ET444" s="292"/>
      <c r="EU444" s="292"/>
      <c r="EV444" s="292"/>
      <c r="EW444" s="292"/>
      <c r="EX444" s="292"/>
      <c r="EY444" s="292"/>
      <c r="EZ444" s="292"/>
      <c r="FC444" s="292"/>
      <c r="FF444" s="292"/>
      <c r="FJ444" s="292"/>
      <c r="FL444" s="292"/>
      <c r="FM444" s="292"/>
      <c r="FN444" s="292"/>
      <c r="FQ444" s="292"/>
    </row>
    <row r="445" spans="1:173">
      <c r="A445" s="291"/>
      <c r="J445" s="292"/>
      <c r="K445" s="291"/>
      <c r="T445" s="292"/>
      <c r="U445" s="291"/>
      <c r="BO445" s="292"/>
      <c r="BX445" s="292"/>
      <c r="CU445" s="292"/>
      <c r="CW445" s="292"/>
      <c r="CX445" s="292"/>
      <c r="DA445" s="292"/>
      <c r="DI445" s="292"/>
      <c r="DK445" s="292"/>
      <c r="DM445" s="292"/>
      <c r="DQ445" s="292"/>
      <c r="DV445" s="292"/>
      <c r="DX445" s="292"/>
      <c r="EH445" s="292"/>
      <c r="EN445" s="292"/>
      <c r="EP445" s="292"/>
      <c r="EQ445" s="292"/>
      <c r="ER445" s="292"/>
      <c r="ES445" s="292"/>
      <c r="ET445" s="292"/>
      <c r="EU445" s="292"/>
      <c r="EV445" s="292"/>
      <c r="EW445" s="292"/>
      <c r="EX445" s="292"/>
      <c r="EY445" s="292"/>
      <c r="EZ445" s="292"/>
      <c r="FC445" s="292"/>
      <c r="FF445" s="292"/>
      <c r="FJ445" s="292"/>
      <c r="FL445" s="292"/>
      <c r="FM445" s="292"/>
      <c r="FN445" s="292"/>
      <c r="FQ445" s="292"/>
    </row>
    <row r="446" spans="1:173">
      <c r="A446" s="291"/>
      <c r="J446" s="292"/>
      <c r="K446" s="291"/>
      <c r="T446" s="292"/>
      <c r="U446" s="291"/>
      <c r="BO446" s="292"/>
      <c r="BX446" s="292"/>
      <c r="CU446" s="292"/>
      <c r="CW446" s="292"/>
      <c r="CX446" s="292"/>
      <c r="DA446" s="292"/>
      <c r="DI446" s="292"/>
      <c r="DK446" s="292"/>
      <c r="DM446" s="292"/>
      <c r="DQ446" s="292"/>
      <c r="DV446" s="292"/>
      <c r="DX446" s="292"/>
      <c r="EH446" s="292"/>
      <c r="EN446" s="292"/>
      <c r="EP446" s="292"/>
      <c r="EQ446" s="292"/>
      <c r="ER446" s="292"/>
      <c r="ES446" s="292"/>
      <c r="ET446" s="292"/>
      <c r="EU446" s="292"/>
      <c r="EV446" s="292"/>
      <c r="EW446" s="292"/>
      <c r="EX446" s="292"/>
      <c r="EY446" s="292"/>
      <c r="EZ446" s="292"/>
      <c r="FC446" s="292"/>
      <c r="FF446" s="292"/>
      <c r="FJ446" s="292"/>
      <c r="FL446" s="292"/>
      <c r="FM446" s="292"/>
      <c r="FN446" s="292"/>
      <c r="FQ446" s="292"/>
    </row>
    <row r="447" spans="1:173">
      <c r="A447" s="291"/>
      <c r="J447" s="292"/>
      <c r="K447" s="291"/>
      <c r="T447" s="292"/>
      <c r="U447" s="291"/>
      <c r="BO447" s="292"/>
      <c r="BX447" s="292"/>
      <c r="CU447" s="292"/>
      <c r="CW447" s="292"/>
      <c r="CX447" s="292"/>
      <c r="DA447" s="292"/>
      <c r="DI447" s="292"/>
      <c r="DK447" s="292"/>
      <c r="DM447" s="292"/>
      <c r="DQ447" s="292"/>
      <c r="DV447" s="292"/>
      <c r="DX447" s="292"/>
      <c r="EH447" s="292"/>
      <c r="EN447" s="292"/>
      <c r="EP447" s="292"/>
      <c r="EQ447" s="292"/>
      <c r="ER447" s="292"/>
      <c r="ES447" s="292"/>
      <c r="ET447" s="292"/>
      <c r="EU447" s="292"/>
      <c r="EV447" s="292"/>
      <c r="EW447" s="292"/>
      <c r="EX447" s="292"/>
      <c r="EY447" s="292"/>
      <c r="EZ447" s="292"/>
      <c r="FC447" s="292"/>
      <c r="FF447" s="292"/>
      <c r="FJ447" s="292"/>
      <c r="FL447" s="292"/>
      <c r="FM447" s="292"/>
      <c r="FN447" s="292"/>
      <c r="FQ447" s="292"/>
    </row>
    <row r="448" spans="1:173">
      <c r="A448" s="291"/>
      <c r="J448" s="292"/>
      <c r="K448" s="291"/>
      <c r="T448" s="292"/>
      <c r="U448" s="291"/>
      <c r="BO448" s="292"/>
      <c r="BX448" s="292"/>
      <c r="CU448" s="292"/>
      <c r="CW448" s="292"/>
      <c r="CX448" s="292"/>
      <c r="DA448" s="292"/>
      <c r="DI448" s="292"/>
      <c r="DK448" s="292"/>
      <c r="DM448" s="292"/>
      <c r="DQ448" s="292"/>
      <c r="DV448" s="292"/>
      <c r="DX448" s="292"/>
      <c r="EH448" s="292"/>
      <c r="EN448" s="292"/>
      <c r="EP448" s="292"/>
      <c r="EQ448" s="292"/>
      <c r="ER448" s="292"/>
      <c r="ES448" s="292"/>
      <c r="ET448" s="292"/>
      <c r="EU448" s="292"/>
      <c r="EV448" s="292"/>
      <c r="EW448" s="292"/>
      <c r="EX448" s="292"/>
      <c r="EY448" s="292"/>
      <c r="EZ448" s="292"/>
      <c r="FC448" s="292"/>
      <c r="FF448" s="292"/>
      <c r="FJ448" s="292"/>
      <c r="FL448" s="292"/>
      <c r="FM448" s="292"/>
      <c r="FN448" s="292"/>
      <c r="FQ448" s="292"/>
    </row>
    <row r="449" spans="1:173">
      <c r="A449" s="291"/>
      <c r="J449" s="292"/>
      <c r="K449" s="291"/>
      <c r="T449" s="292"/>
      <c r="U449" s="291"/>
      <c r="BO449" s="292"/>
      <c r="BX449" s="292"/>
      <c r="CU449" s="292"/>
      <c r="CW449" s="292"/>
      <c r="CX449" s="292"/>
      <c r="DA449" s="292"/>
      <c r="DI449" s="292"/>
      <c r="DK449" s="292"/>
      <c r="DM449" s="292"/>
      <c r="DQ449" s="292"/>
      <c r="DV449" s="292"/>
      <c r="DX449" s="292"/>
      <c r="EH449" s="292"/>
      <c r="EN449" s="292"/>
      <c r="EP449" s="292"/>
      <c r="EQ449" s="292"/>
      <c r="ER449" s="292"/>
      <c r="ES449" s="292"/>
      <c r="ET449" s="292"/>
      <c r="EU449" s="292"/>
      <c r="EV449" s="292"/>
      <c r="EW449" s="292"/>
      <c r="EX449" s="292"/>
      <c r="EY449" s="292"/>
      <c r="EZ449" s="292"/>
      <c r="FC449" s="292"/>
      <c r="FF449" s="292"/>
      <c r="FJ449" s="292"/>
      <c r="FL449" s="292"/>
      <c r="FM449" s="292"/>
      <c r="FN449" s="292"/>
      <c r="FQ449" s="292"/>
    </row>
    <row r="450" spans="1:173">
      <c r="A450" s="291"/>
      <c r="J450" s="292"/>
      <c r="K450" s="291"/>
      <c r="T450" s="292"/>
      <c r="U450" s="291"/>
      <c r="BO450" s="292"/>
      <c r="BX450" s="292"/>
      <c r="CU450" s="292"/>
      <c r="CW450" s="292"/>
      <c r="CX450" s="292"/>
      <c r="DA450" s="292"/>
      <c r="DI450" s="292"/>
      <c r="DK450" s="292"/>
      <c r="DM450" s="292"/>
      <c r="DQ450" s="292"/>
      <c r="DV450" s="292"/>
      <c r="DX450" s="292"/>
      <c r="EH450" s="292"/>
      <c r="EN450" s="292"/>
      <c r="EP450" s="292"/>
      <c r="EQ450" s="292"/>
      <c r="ER450" s="292"/>
      <c r="ES450" s="292"/>
      <c r="ET450" s="292"/>
      <c r="EU450" s="292"/>
      <c r="EV450" s="292"/>
      <c r="EW450" s="292"/>
      <c r="EX450" s="292"/>
      <c r="EY450" s="292"/>
      <c r="EZ450" s="292"/>
      <c r="FC450" s="292"/>
      <c r="FF450" s="292"/>
      <c r="FJ450" s="292"/>
      <c r="FL450" s="292"/>
      <c r="FM450" s="292"/>
      <c r="FN450" s="292"/>
      <c r="FQ450" s="292"/>
    </row>
    <row r="451" spans="1:173">
      <c r="A451" s="291"/>
      <c r="J451" s="292"/>
      <c r="K451" s="291"/>
      <c r="T451" s="292"/>
      <c r="U451" s="291"/>
      <c r="BO451" s="292"/>
      <c r="BX451" s="292"/>
      <c r="CU451" s="292"/>
      <c r="CW451" s="292"/>
      <c r="CX451" s="292"/>
      <c r="DA451" s="292"/>
      <c r="DI451" s="292"/>
      <c r="DK451" s="292"/>
      <c r="DM451" s="292"/>
      <c r="DQ451" s="292"/>
      <c r="DV451" s="292"/>
      <c r="DX451" s="292"/>
      <c r="EH451" s="292"/>
      <c r="EN451" s="292"/>
      <c r="EP451" s="292"/>
      <c r="EQ451" s="292"/>
      <c r="ER451" s="292"/>
      <c r="ES451" s="292"/>
      <c r="ET451" s="292"/>
      <c r="EU451" s="292"/>
      <c r="EV451" s="292"/>
      <c r="EW451" s="292"/>
      <c r="EX451" s="292"/>
      <c r="EY451" s="292"/>
      <c r="EZ451" s="292"/>
      <c r="FC451" s="292"/>
      <c r="FF451" s="292"/>
      <c r="FJ451" s="292"/>
      <c r="FL451" s="292"/>
      <c r="FM451" s="292"/>
      <c r="FN451" s="292"/>
      <c r="FQ451" s="292"/>
    </row>
    <row r="452" spans="1:173">
      <c r="A452" s="291"/>
      <c r="J452" s="292"/>
      <c r="K452" s="291"/>
      <c r="T452" s="292"/>
      <c r="U452" s="291"/>
      <c r="BO452" s="292"/>
      <c r="BX452" s="292"/>
      <c r="CU452" s="292"/>
      <c r="CW452" s="292"/>
      <c r="CX452" s="292"/>
      <c r="DA452" s="292"/>
      <c r="DI452" s="292"/>
      <c r="DK452" s="292"/>
      <c r="DM452" s="292"/>
      <c r="DQ452" s="292"/>
      <c r="DV452" s="292"/>
      <c r="DX452" s="292"/>
      <c r="EH452" s="292"/>
      <c r="EN452" s="292"/>
      <c r="EP452" s="292"/>
      <c r="EQ452" s="292"/>
      <c r="ER452" s="292"/>
      <c r="ES452" s="292"/>
      <c r="ET452" s="292"/>
      <c r="EU452" s="292"/>
      <c r="EV452" s="292"/>
      <c r="EW452" s="292"/>
      <c r="EX452" s="292"/>
      <c r="EY452" s="292"/>
      <c r="EZ452" s="292"/>
      <c r="FC452" s="292"/>
      <c r="FF452" s="292"/>
      <c r="FJ452" s="292"/>
      <c r="FL452" s="292"/>
      <c r="FM452" s="292"/>
      <c r="FN452" s="292"/>
      <c r="FQ452" s="292"/>
    </row>
    <row r="453" spans="1:173">
      <c r="A453" s="291"/>
      <c r="J453" s="292"/>
      <c r="K453" s="291"/>
      <c r="T453" s="292"/>
      <c r="U453" s="291"/>
      <c r="BO453" s="292"/>
      <c r="BX453" s="292"/>
      <c r="CU453" s="292"/>
      <c r="CW453" s="292"/>
      <c r="CX453" s="292"/>
      <c r="DA453" s="292"/>
      <c r="DI453" s="292"/>
      <c r="DK453" s="292"/>
      <c r="DM453" s="292"/>
      <c r="DQ453" s="292"/>
      <c r="DV453" s="292"/>
      <c r="DX453" s="292"/>
      <c r="EH453" s="292"/>
      <c r="EN453" s="292"/>
      <c r="EP453" s="292"/>
      <c r="EQ453" s="292"/>
      <c r="ER453" s="292"/>
      <c r="ES453" s="292"/>
      <c r="ET453" s="292"/>
      <c r="EU453" s="292"/>
      <c r="EV453" s="292"/>
      <c r="EW453" s="292"/>
      <c r="EX453" s="292"/>
      <c r="EY453" s="292"/>
      <c r="EZ453" s="292"/>
      <c r="FC453" s="292"/>
      <c r="FF453" s="292"/>
      <c r="FJ453" s="292"/>
      <c r="FL453" s="292"/>
      <c r="FM453" s="292"/>
      <c r="FN453" s="292"/>
      <c r="FQ453" s="292"/>
    </row>
    <row r="454" spans="1:173">
      <c r="A454" s="291"/>
      <c r="J454" s="292"/>
      <c r="K454" s="291"/>
      <c r="T454" s="292"/>
      <c r="U454" s="291"/>
      <c r="BO454" s="292"/>
      <c r="BX454" s="292"/>
      <c r="CU454" s="292"/>
      <c r="CW454" s="292"/>
      <c r="CX454" s="292"/>
      <c r="DA454" s="292"/>
      <c r="DI454" s="292"/>
      <c r="DK454" s="292"/>
      <c r="DM454" s="292"/>
      <c r="DQ454" s="292"/>
      <c r="DV454" s="292"/>
      <c r="DX454" s="292"/>
      <c r="EH454" s="292"/>
      <c r="EN454" s="292"/>
      <c r="EP454" s="292"/>
      <c r="EQ454" s="292"/>
      <c r="ER454" s="292"/>
      <c r="ES454" s="292"/>
      <c r="ET454" s="292"/>
      <c r="EU454" s="292"/>
      <c r="EV454" s="292"/>
      <c r="EW454" s="292"/>
      <c r="EX454" s="292"/>
      <c r="EY454" s="292"/>
      <c r="EZ454" s="292"/>
      <c r="FC454" s="292"/>
      <c r="FF454" s="292"/>
      <c r="FJ454" s="292"/>
      <c r="FL454" s="292"/>
      <c r="FM454" s="292"/>
      <c r="FN454" s="292"/>
      <c r="FQ454" s="292"/>
    </row>
    <row r="455" spans="1:173">
      <c r="A455" s="291"/>
      <c r="J455" s="292"/>
      <c r="K455" s="291"/>
      <c r="T455" s="292"/>
      <c r="U455" s="291"/>
      <c r="BO455" s="292"/>
      <c r="BX455" s="292"/>
      <c r="CU455" s="292"/>
      <c r="CW455" s="292"/>
      <c r="CX455" s="292"/>
      <c r="DA455" s="292"/>
      <c r="DI455" s="292"/>
      <c r="DK455" s="292"/>
      <c r="DM455" s="292"/>
      <c r="DQ455" s="292"/>
      <c r="DV455" s="292"/>
      <c r="DX455" s="292"/>
      <c r="EH455" s="292"/>
      <c r="EN455" s="292"/>
      <c r="EP455" s="292"/>
      <c r="EQ455" s="292"/>
      <c r="ER455" s="292"/>
      <c r="ES455" s="292"/>
      <c r="ET455" s="292"/>
      <c r="EU455" s="292"/>
      <c r="EV455" s="292"/>
      <c r="EW455" s="292"/>
      <c r="EX455" s="292"/>
      <c r="EY455" s="292"/>
      <c r="EZ455" s="292"/>
      <c r="FC455" s="292"/>
      <c r="FF455" s="292"/>
      <c r="FJ455" s="292"/>
      <c r="FL455" s="292"/>
      <c r="FM455" s="292"/>
      <c r="FN455" s="292"/>
      <c r="FQ455" s="292"/>
    </row>
    <row r="456" spans="1:173">
      <c r="A456" s="291"/>
      <c r="J456" s="292"/>
      <c r="K456" s="291"/>
      <c r="T456" s="292"/>
      <c r="U456" s="291"/>
      <c r="BO456" s="292"/>
      <c r="BX456" s="292"/>
      <c r="CU456" s="292"/>
      <c r="CW456" s="292"/>
      <c r="CX456" s="292"/>
      <c r="DA456" s="292"/>
      <c r="DI456" s="292"/>
      <c r="DK456" s="292"/>
      <c r="DM456" s="292"/>
      <c r="DQ456" s="292"/>
      <c r="DV456" s="292"/>
      <c r="DX456" s="292"/>
      <c r="EH456" s="292"/>
      <c r="EN456" s="292"/>
      <c r="EP456" s="292"/>
      <c r="EQ456" s="292"/>
      <c r="ER456" s="292"/>
      <c r="ES456" s="292"/>
      <c r="ET456" s="292"/>
      <c r="EU456" s="292"/>
      <c r="EV456" s="292"/>
      <c r="EW456" s="292"/>
      <c r="EX456" s="292"/>
      <c r="EY456" s="292"/>
      <c r="EZ456" s="292"/>
      <c r="FC456" s="292"/>
      <c r="FF456" s="292"/>
      <c r="FJ456" s="292"/>
      <c r="FL456" s="292"/>
      <c r="FM456" s="292"/>
      <c r="FN456" s="292"/>
      <c r="FQ456" s="292"/>
    </row>
    <row r="457" spans="1:173">
      <c r="A457" s="291"/>
      <c r="J457" s="292"/>
      <c r="K457" s="291"/>
      <c r="T457" s="292"/>
      <c r="U457" s="291"/>
      <c r="BO457" s="292"/>
      <c r="BX457" s="292"/>
      <c r="CU457" s="292"/>
      <c r="CW457" s="292"/>
      <c r="CX457" s="292"/>
      <c r="DA457" s="292"/>
      <c r="DI457" s="292"/>
      <c r="DK457" s="292"/>
      <c r="DM457" s="292"/>
      <c r="DQ457" s="292"/>
      <c r="DV457" s="292"/>
      <c r="DX457" s="292"/>
      <c r="EH457" s="292"/>
      <c r="EN457" s="292"/>
      <c r="EP457" s="292"/>
      <c r="EQ457" s="292"/>
      <c r="ER457" s="292"/>
      <c r="ES457" s="292"/>
      <c r="ET457" s="292"/>
      <c r="EU457" s="292"/>
      <c r="EV457" s="292"/>
      <c r="EW457" s="292"/>
      <c r="EX457" s="292"/>
      <c r="EY457" s="292"/>
      <c r="EZ457" s="292"/>
      <c r="FC457" s="292"/>
      <c r="FF457" s="292"/>
      <c r="FJ457" s="292"/>
      <c r="FL457" s="292"/>
      <c r="FM457" s="292"/>
      <c r="FN457" s="292"/>
      <c r="FQ457" s="292"/>
    </row>
    <row r="458" spans="1:173">
      <c r="A458" s="291"/>
      <c r="J458" s="292"/>
      <c r="K458" s="291"/>
      <c r="T458" s="292"/>
      <c r="U458" s="291"/>
      <c r="BO458" s="292"/>
      <c r="BX458" s="292"/>
      <c r="CU458" s="292"/>
      <c r="CW458" s="292"/>
      <c r="CX458" s="292"/>
      <c r="DA458" s="292"/>
      <c r="DI458" s="292"/>
      <c r="DK458" s="292"/>
      <c r="DM458" s="292"/>
      <c r="DQ458" s="292"/>
      <c r="DV458" s="292"/>
      <c r="DX458" s="292"/>
      <c r="EH458" s="292"/>
      <c r="EN458" s="292"/>
      <c r="EP458" s="292"/>
      <c r="EQ458" s="292"/>
      <c r="ER458" s="292"/>
      <c r="ES458" s="292"/>
      <c r="ET458" s="292"/>
      <c r="EU458" s="292"/>
      <c r="EV458" s="292"/>
      <c r="EW458" s="292"/>
      <c r="EX458" s="292"/>
      <c r="EY458" s="292"/>
      <c r="EZ458" s="292"/>
      <c r="FC458" s="292"/>
      <c r="FF458" s="292"/>
      <c r="FJ458" s="292"/>
      <c r="FL458" s="292"/>
      <c r="FM458" s="292"/>
      <c r="FN458" s="292"/>
      <c r="FQ458" s="292"/>
    </row>
    <row r="459" spans="1:173">
      <c r="A459" s="291"/>
      <c r="J459" s="292"/>
      <c r="K459" s="291"/>
      <c r="T459" s="292"/>
      <c r="U459" s="291"/>
      <c r="BO459" s="292"/>
      <c r="BX459" s="292"/>
      <c r="CU459" s="292"/>
      <c r="CW459" s="292"/>
      <c r="CX459" s="292"/>
      <c r="DA459" s="292"/>
      <c r="DI459" s="292"/>
      <c r="DK459" s="292"/>
      <c r="DM459" s="292"/>
      <c r="DQ459" s="292"/>
      <c r="DV459" s="292"/>
      <c r="DX459" s="292"/>
      <c r="EH459" s="292"/>
      <c r="EN459" s="292"/>
      <c r="EP459" s="292"/>
      <c r="EQ459" s="292"/>
      <c r="ER459" s="292"/>
      <c r="ES459" s="292"/>
      <c r="ET459" s="292"/>
      <c r="EU459" s="292"/>
      <c r="EV459" s="292"/>
      <c r="EW459" s="292"/>
      <c r="EX459" s="292"/>
      <c r="EY459" s="292"/>
      <c r="EZ459" s="292"/>
      <c r="FC459" s="292"/>
      <c r="FF459" s="292"/>
      <c r="FJ459" s="292"/>
      <c r="FL459" s="292"/>
      <c r="FM459" s="292"/>
      <c r="FN459" s="292"/>
      <c r="FQ459" s="292"/>
    </row>
    <row r="460" spans="1:173">
      <c r="A460" s="291"/>
      <c r="J460" s="292"/>
      <c r="K460" s="291"/>
      <c r="T460" s="292"/>
      <c r="U460" s="291"/>
      <c r="BO460" s="292"/>
      <c r="BX460" s="292"/>
      <c r="CU460" s="292"/>
      <c r="CW460" s="292"/>
      <c r="CX460" s="292"/>
      <c r="DA460" s="292"/>
      <c r="DI460" s="292"/>
      <c r="DK460" s="292"/>
      <c r="DM460" s="292"/>
      <c r="DQ460" s="292"/>
      <c r="DV460" s="292"/>
      <c r="DX460" s="292"/>
      <c r="EH460" s="292"/>
      <c r="EN460" s="292"/>
      <c r="EP460" s="292"/>
      <c r="EQ460" s="292"/>
      <c r="ER460" s="292"/>
      <c r="ES460" s="292"/>
      <c r="ET460" s="292"/>
      <c r="EU460" s="292"/>
      <c r="EV460" s="292"/>
      <c r="EW460" s="292"/>
      <c r="EX460" s="292"/>
      <c r="EY460" s="292"/>
      <c r="EZ460" s="292"/>
      <c r="FC460" s="292"/>
      <c r="FF460" s="292"/>
      <c r="FJ460" s="292"/>
      <c r="FL460" s="292"/>
      <c r="FM460" s="292"/>
      <c r="FN460" s="292"/>
      <c r="FQ460" s="292"/>
    </row>
    <row r="461" spans="1:173">
      <c r="A461" s="291"/>
      <c r="J461" s="292"/>
      <c r="K461" s="291"/>
      <c r="T461" s="292"/>
      <c r="U461" s="291"/>
      <c r="BO461" s="292"/>
      <c r="BX461" s="292"/>
      <c r="CU461" s="292"/>
      <c r="CW461" s="292"/>
      <c r="CX461" s="292"/>
      <c r="DA461" s="292"/>
      <c r="DI461" s="292"/>
      <c r="DK461" s="292"/>
      <c r="DM461" s="292"/>
      <c r="DQ461" s="292"/>
      <c r="DV461" s="292"/>
      <c r="DX461" s="292"/>
      <c r="EH461" s="292"/>
      <c r="EN461" s="292"/>
      <c r="EP461" s="292"/>
      <c r="EQ461" s="292"/>
      <c r="ER461" s="292"/>
      <c r="ES461" s="292"/>
      <c r="ET461" s="292"/>
      <c r="EU461" s="292"/>
      <c r="EV461" s="292"/>
      <c r="EW461" s="292"/>
      <c r="EX461" s="292"/>
      <c r="EY461" s="292"/>
      <c r="EZ461" s="292"/>
      <c r="FC461" s="292"/>
      <c r="FF461" s="292"/>
      <c r="FJ461" s="292"/>
      <c r="FL461" s="292"/>
      <c r="FM461" s="292"/>
      <c r="FN461" s="292"/>
      <c r="FQ461" s="292"/>
    </row>
    <row r="462" spans="1:173">
      <c r="A462" s="291"/>
      <c r="J462" s="292"/>
      <c r="K462" s="291"/>
      <c r="T462" s="292"/>
      <c r="U462" s="291"/>
      <c r="BO462" s="292"/>
      <c r="BX462" s="292"/>
      <c r="CU462" s="292"/>
      <c r="CW462" s="292"/>
      <c r="CX462" s="292"/>
      <c r="DA462" s="292"/>
      <c r="DI462" s="292"/>
      <c r="DK462" s="292"/>
      <c r="DM462" s="292"/>
      <c r="DQ462" s="292"/>
      <c r="DV462" s="292"/>
      <c r="DX462" s="292"/>
      <c r="EH462" s="292"/>
      <c r="EN462" s="292"/>
      <c r="EP462" s="292"/>
      <c r="EQ462" s="292"/>
      <c r="ER462" s="292"/>
      <c r="ES462" s="292"/>
      <c r="ET462" s="292"/>
      <c r="EU462" s="292"/>
      <c r="EV462" s="292"/>
      <c r="EW462" s="292"/>
      <c r="EX462" s="292"/>
      <c r="EY462" s="292"/>
      <c r="EZ462" s="292"/>
      <c r="FC462" s="292"/>
      <c r="FF462" s="292"/>
      <c r="FJ462" s="292"/>
      <c r="FL462" s="292"/>
      <c r="FM462" s="292"/>
      <c r="FN462" s="292"/>
      <c r="FQ462" s="292"/>
    </row>
    <row r="463" spans="1:173">
      <c r="A463" s="291"/>
      <c r="J463" s="292"/>
      <c r="K463" s="291"/>
      <c r="T463" s="292"/>
      <c r="U463" s="291"/>
      <c r="BO463" s="292"/>
      <c r="BX463" s="292"/>
      <c r="CU463" s="292"/>
      <c r="CW463" s="292"/>
      <c r="CX463" s="292"/>
      <c r="DA463" s="292"/>
      <c r="DI463" s="292"/>
      <c r="DK463" s="292"/>
      <c r="DM463" s="292"/>
      <c r="DQ463" s="292"/>
      <c r="DV463" s="292"/>
      <c r="DX463" s="292"/>
      <c r="EH463" s="292"/>
      <c r="EN463" s="292"/>
      <c r="EP463" s="292"/>
      <c r="EQ463" s="292"/>
      <c r="ER463" s="292"/>
      <c r="ES463" s="292"/>
      <c r="ET463" s="292"/>
      <c r="EU463" s="292"/>
      <c r="EV463" s="292"/>
      <c r="EW463" s="292"/>
      <c r="EX463" s="292"/>
      <c r="EY463" s="292"/>
      <c r="EZ463" s="292"/>
      <c r="FC463" s="292"/>
      <c r="FF463" s="292"/>
      <c r="FJ463" s="292"/>
      <c r="FL463" s="292"/>
      <c r="FM463" s="292"/>
      <c r="FN463" s="292"/>
      <c r="FQ463" s="292"/>
    </row>
    <row r="464" spans="1:173">
      <c r="A464" s="291"/>
      <c r="J464" s="292"/>
      <c r="K464" s="291"/>
      <c r="T464" s="292"/>
      <c r="U464" s="291"/>
      <c r="BO464" s="292"/>
      <c r="BX464" s="292"/>
      <c r="CU464" s="292"/>
      <c r="CW464" s="292"/>
      <c r="CX464" s="292"/>
      <c r="DA464" s="292"/>
      <c r="DI464" s="292"/>
      <c r="DK464" s="292"/>
      <c r="DM464" s="292"/>
      <c r="DQ464" s="292"/>
      <c r="DV464" s="292"/>
      <c r="DX464" s="292"/>
      <c r="EH464" s="292"/>
      <c r="EN464" s="292"/>
      <c r="EP464" s="292"/>
      <c r="EQ464" s="292"/>
      <c r="ER464" s="292"/>
      <c r="ES464" s="292"/>
      <c r="ET464" s="292"/>
      <c r="EU464" s="292"/>
      <c r="EV464" s="292"/>
      <c r="EW464" s="292"/>
      <c r="EX464" s="292"/>
      <c r="EY464" s="292"/>
      <c r="EZ464" s="292"/>
      <c r="FC464" s="292"/>
      <c r="FF464" s="292"/>
      <c r="FJ464" s="292"/>
      <c r="FL464" s="292"/>
      <c r="FM464" s="292"/>
      <c r="FN464" s="292"/>
      <c r="FQ464" s="292"/>
    </row>
    <row r="465" spans="1:173">
      <c r="A465" s="291"/>
      <c r="J465" s="292"/>
      <c r="K465" s="291"/>
      <c r="T465" s="292"/>
      <c r="U465" s="291"/>
      <c r="BO465" s="292"/>
      <c r="BX465" s="292"/>
      <c r="CU465" s="292"/>
      <c r="CW465" s="292"/>
      <c r="CX465" s="292"/>
      <c r="DA465" s="292"/>
      <c r="DI465" s="292"/>
      <c r="DK465" s="292"/>
      <c r="DM465" s="292"/>
      <c r="DQ465" s="292"/>
      <c r="DV465" s="292"/>
      <c r="DX465" s="292"/>
      <c r="EH465" s="292"/>
      <c r="EN465" s="292"/>
      <c r="EP465" s="292"/>
      <c r="EQ465" s="292"/>
      <c r="ER465" s="292"/>
      <c r="ES465" s="292"/>
      <c r="ET465" s="292"/>
      <c r="EU465" s="292"/>
      <c r="EV465" s="292"/>
      <c r="EW465" s="292"/>
      <c r="EX465" s="292"/>
      <c r="EY465" s="292"/>
      <c r="EZ465" s="292"/>
      <c r="FC465" s="292"/>
      <c r="FF465" s="292"/>
      <c r="FJ465" s="292"/>
      <c r="FL465" s="292"/>
      <c r="FM465" s="292"/>
      <c r="FN465" s="292"/>
      <c r="FQ465" s="292"/>
    </row>
    <row r="466" spans="1:173">
      <c r="A466" s="291"/>
      <c r="J466" s="292"/>
      <c r="K466" s="291"/>
      <c r="T466" s="292"/>
      <c r="U466" s="291"/>
      <c r="BO466" s="292"/>
      <c r="BX466" s="292"/>
      <c r="CU466" s="292"/>
      <c r="CW466" s="292"/>
      <c r="CX466" s="292"/>
      <c r="DA466" s="292"/>
      <c r="DI466" s="292"/>
      <c r="DK466" s="292"/>
      <c r="DM466" s="292"/>
      <c r="DQ466" s="292"/>
      <c r="DV466" s="292"/>
      <c r="DX466" s="292"/>
      <c r="EH466" s="292"/>
      <c r="EN466" s="292"/>
      <c r="EP466" s="292"/>
      <c r="EQ466" s="292"/>
      <c r="ER466" s="292"/>
      <c r="ES466" s="292"/>
      <c r="ET466" s="292"/>
      <c r="EU466" s="292"/>
      <c r="EV466" s="292"/>
      <c r="EW466" s="292"/>
      <c r="EX466" s="292"/>
      <c r="EY466" s="292"/>
      <c r="EZ466" s="292"/>
      <c r="FC466" s="292"/>
      <c r="FF466" s="292"/>
      <c r="FJ466" s="292"/>
      <c r="FL466" s="292"/>
      <c r="FM466" s="292"/>
      <c r="FN466" s="292"/>
      <c r="FQ466" s="292"/>
    </row>
    <row r="467" spans="1:173">
      <c r="A467" s="291"/>
      <c r="J467" s="292"/>
      <c r="K467" s="291"/>
      <c r="T467" s="292"/>
      <c r="U467" s="291"/>
      <c r="BO467" s="292"/>
      <c r="BX467" s="292"/>
      <c r="CU467" s="292"/>
      <c r="CW467" s="292"/>
      <c r="CX467" s="292"/>
      <c r="DA467" s="292"/>
      <c r="DI467" s="292"/>
      <c r="DK467" s="292"/>
      <c r="DM467" s="292"/>
      <c r="DQ467" s="292"/>
      <c r="DV467" s="292"/>
      <c r="DX467" s="292"/>
      <c r="EH467" s="292"/>
      <c r="EN467" s="292"/>
      <c r="EP467" s="292"/>
      <c r="EQ467" s="292"/>
      <c r="ER467" s="292"/>
      <c r="ES467" s="292"/>
      <c r="ET467" s="292"/>
      <c r="EU467" s="292"/>
      <c r="EV467" s="292"/>
      <c r="EW467" s="292"/>
      <c r="EX467" s="292"/>
      <c r="EY467" s="292"/>
      <c r="EZ467" s="292"/>
      <c r="FC467" s="292"/>
      <c r="FF467" s="292"/>
      <c r="FJ467" s="292"/>
      <c r="FL467" s="292"/>
      <c r="FM467" s="292"/>
      <c r="FN467" s="292"/>
      <c r="FQ467" s="292"/>
    </row>
    <row r="468" spans="1:173">
      <c r="A468" s="291"/>
      <c r="J468" s="292"/>
      <c r="K468" s="291"/>
      <c r="T468" s="292"/>
      <c r="U468" s="291"/>
      <c r="BO468" s="292"/>
      <c r="BX468" s="292"/>
      <c r="CU468" s="292"/>
      <c r="CW468" s="292"/>
      <c r="CX468" s="292"/>
      <c r="DA468" s="292"/>
      <c r="DI468" s="292"/>
      <c r="DK468" s="292"/>
      <c r="DM468" s="292"/>
      <c r="DQ468" s="292"/>
      <c r="DV468" s="292"/>
      <c r="DX468" s="292"/>
      <c r="EH468" s="292"/>
      <c r="EN468" s="292"/>
      <c r="EP468" s="292"/>
      <c r="EQ468" s="292"/>
      <c r="ER468" s="292"/>
      <c r="ES468" s="292"/>
      <c r="ET468" s="292"/>
      <c r="EU468" s="292"/>
      <c r="EV468" s="292"/>
      <c r="EW468" s="292"/>
      <c r="EX468" s="292"/>
      <c r="EY468" s="292"/>
      <c r="EZ468" s="292"/>
      <c r="FC468" s="292"/>
      <c r="FF468" s="292"/>
      <c r="FJ468" s="292"/>
      <c r="FL468" s="292"/>
      <c r="FM468" s="292"/>
      <c r="FN468" s="292"/>
      <c r="FQ468" s="292"/>
    </row>
    <row r="469" spans="1:173">
      <c r="A469" s="291"/>
      <c r="J469" s="292"/>
      <c r="K469" s="291"/>
      <c r="T469" s="292"/>
      <c r="U469" s="291"/>
      <c r="BO469" s="292"/>
      <c r="BX469" s="292"/>
      <c r="CU469" s="292"/>
      <c r="CW469" s="292"/>
      <c r="CX469" s="292"/>
      <c r="DA469" s="292"/>
      <c r="DI469" s="292"/>
      <c r="DK469" s="292"/>
      <c r="DM469" s="292"/>
      <c r="DQ469" s="292"/>
      <c r="DV469" s="292"/>
      <c r="DX469" s="292"/>
      <c r="EH469" s="292"/>
      <c r="EN469" s="292"/>
      <c r="EP469" s="292"/>
      <c r="EQ469" s="292"/>
      <c r="ER469" s="292"/>
      <c r="ES469" s="292"/>
      <c r="ET469" s="292"/>
      <c r="EU469" s="292"/>
      <c r="EV469" s="292"/>
      <c r="EW469" s="292"/>
      <c r="EX469" s="292"/>
      <c r="EY469" s="292"/>
      <c r="EZ469" s="292"/>
      <c r="FC469" s="292"/>
      <c r="FF469" s="292"/>
      <c r="FJ469" s="292"/>
      <c r="FL469" s="292"/>
      <c r="FM469" s="292"/>
      <c r="FN469" s="292"/>
      <c r="FQ469" s="292"/>
    </row>
    <row r="470" spans="1:173">
      <c r="A470" s="291"/>
      <c r="J470" s="292"/>
      <c r="K470" s="291"/>
      <c r="T470" s="292"/>
      <c r="U470" s="291"/>
      <c r="BO470" s="292"/>
      <c r="BX470" s="292"/>
      <c r="CU470" s="292"/>
      <c r="CW470" s="292"/>
      <c r="CX470" s="292"/>
      <c r="DA470" s="292"/>
      <c r="DI470" s="292"/>
      <c r="DK470" s="292"/>
      <c r="DM470" s="292"/>
      <c r="DQ470" s="292"/>
      <c r="DV470" s="292"/>
      <c r="DX470" s="292"/>
      <c r="EH470" s="292"/>
      <c r="EN470" s="292"/>
      <c r="EP470" s="292"/>
      <c r="EQ470" s="292"/>
      <c r="ER470" s="292"/>
      <c r="ES470" s="292"/>
      <c r="ET470" s="292"/>
      <c r="EU470" s="292"/>
      <c r="EV470" s="292"/>
      <c r="EW470" s="292"/>
      <c r="EX470" s="292"/>
      <c r="EY470" s="292"/>
      <c r="EZ470" s="292"/>
      <c r="FC470" s="292"/>
      <c r="FF470" s="292"/>
      <c r="FJ470" s="292"/>
      <c r="FL470" s="292"/>
      <c r="FM470" s="292"/>
      <c r="FN470" s="292"/>
      <c r="FQ470" s="292"/>
    </row>
    <row r="471" spans="1:173">
      <c r="A471" s="291"/>
      <c r="J471" s="292"/>
      <c r="K471" s="291"/>
      <c r="T471" s="292"/>
      <c r="U471" s="291"/>
      <c r="BO471" s="292"/>
      <c r="BX471" s="292"/>
      <c r="CU471" s="292"/>
      <c r="CW471" s="292"/>
      <c r="CX471" s="292"/>
      <c r="DA471" s="292"/>
      <c r="DI471" s="292"/>
      <c r="DK471" s="292"/>
      <c r="DM471" s="292"/>
      <c r="DQ471" s="292"/>
      <c r="DV471" s="292"/>
      <c r="DX471" s="292"/>
      <c r="EH471" s="292"/>
      <c r="EN471" s="292"/>
      <c r="EP471" s="292"/>
      <c r="EQ471" s="292"/>
      <c r="ER471" s="292"/>
      <c r="ES471" s="292"/>
      <c r="ET471" s="292"/>
      <c r="EU471" s="292"/>
      <c r="EV471" s="292"/>
      <c r="EW471" s="292"/>
      <c r="EX471" s="292"/>
      <c r="EY471" s="292"/>
      <c r="EZ471" s="292"/>
      <c r="FC471" s="292"/>
      <c r="FF471" s="292"/>
      <c r="FJ471" s="292"/>
      <c r="FL471" s="292"/>
      <c r="FM471" s="292"/>
      <c r="FN471" s="292"/>
      <c r="FQ471" s="292"/>
    </row>
    <row r="472" spans="1:173">
      <c r="A472" s="291"/>
      <c r="J472" s="292"/>
      <c r="K472" s="291"/>
      <c r="T472" s="292"/>
      <c r="U472" s="291"/>
      <c r="BO472" s="292"/>
      <c r="BX472" s="292"/>
      <c r="CU472" s="292"/>
      <c r="CW472" s="292"/>
      <c r="CX472" s="292"/>
      <c r="DA472" s="292"/>
      <c r="DI472" s="292"/>
      <c r="DK472" s="292"/>
      <c r="DM472" s="292"/>
      <c r="DQ472" s="292"/>
      <c r="DV472" s="292"/>
      <c r="DX472" s="292"/>
      <c r="EH472" s="292"/>
      <c r="EN472" s="292"/>
      <c r="EP472" s="292"/>
      <c r="EQ472" s="292"/>
      <c r="ER472" s="292"/>
      <c r="ES472" s="292"/>
      <c r="ET472" s="292"/>
      <c r="EU472" s="292"/>
      <c r="EV472" s="292"/>
      <c r="EW472" s="292"/>
      <c r="EX472" s="292"/>
      <c r="EY472" s="292"/>
      <c r="EZ472" s="292"/>
      <c r="FC472" s="292"/>
      <c r="FF472" s="292"/>
      <c r="FJ472" s="292"/>
      <c r="FL472" s="292"/>
      <c r="FM472" s="292"/>
      <c r="FN472" s="292"/>
      <c r="FQ472" s="292"/>
    </row>
    <row r="473" spans="1:173">
      <c r="A473" s="291"/>
      <c r="J473" s="292"/>
      <c r="K473" s="291"/>
      <c r="T473" s="292"/>
      <c r="U473" s="291"/>
      <c r="BO473" s="292"/>
      <c r="BX473" s="292"/>
      <c r="CU473" s="292"/>
      <c r="CW473" s="292"/>
      <c r="CX473" s="292"/>
      <c r="DA473" s="292"/>
      <c r="DI473" s="292"/>
      <c r="DK473" s="292"/>
      <c r="DM473" s="292"/>
      <c r="DQ473" s="292"/>
      <c r="DV473" s="292"/>
      <c r="DX473" s="292"/>
      <c r="EH473" s="292"/>
      <c r="EN473" s="292"/>
      <c r="EP473" s="292"/>
      <c r="EQ473" s="292"/>
      <c r="ER473" s="292"/>
      <c r="ES473" s="292"/>
      <c r="ET473" s="292"/>
      <c r="EU473" s="292"/>
      <c r="EV473" s="292"/>
      <c r="EW473" s="292"/>
      <c r="EX473" s="292"/>
      <c r="EY473" s="292"/>
      <c r="EZ473" s="292"/>
      <c r="FC473" s="292"/>
      <c r="FF473" s="292"/>
      <c r="FJ473" s="292"/>
      <c r="FL473" s="292"/>
      <c r="FM473" s="292"/>
      <c r="FN473" s="292"/>
      <c r="FQ473" s="292"/>
    </row>
    <row r="474" spans="1:173">
      <c r="A474" s="291"/>
      <c r="J474" s="292"/>
      <c r="K474" s="291"/>
      <c r="T474" s="292"/>
      <c r="U474" s="291"/>
      <c r="BO474" s="292"/>
      <c r="BX474" s="292"/>
      <c r="CU474" s="292"/>
      <c r="CW474" s="292"/>
      <c r="CX474" s="292"/>
      <c r="DA474" s="292"/>
      <c r="DI474" s="292"/>
      <c r="DK474" s="292"/>
      <c r="DM474" s="292"/>
      <c r="DQ474" s="292"/>
      <c r="DV474" s="292"/>
      <c r="DX474" s="292"/>
      <c r="EH474" s="292"/>
      <c r="EN474" s="292"/>
      <c r="EP474" s="292"/>
      <c r="EQ474" s="292"/>
      <c r="ER474" s="292"/>
      <c r="ES474" s="292"/>
      <c r="ET474" s="292"/>
      <c r="EU474" s="292"/>
      <c r="EV474" s="292"/>
      <c r="EW474" s="292"/>
      <c r="EX474" s="292"/>
      <c r="EY474" s="292"/>
      <c r="EZ474" s="292"/>
      <c r="FC474" s="292"/>
      <c r="FF474" s="292"/>
      <c r="FJ474" s="292"/>
      <c r="FL474" s="292"/>
      <c r="FM474" s="292"/>
      <c r="FN474" s="292"/>
      <c r="FQ474" s="292"/>
    </row>
    <row r="475" spans="1:173">
      <c r="A475" s="291"/>
      <c r="J475" s="292"/>
      <c r="K475" s="291"/>
      <c r="T475" s="292"/>
      <c r="U475" s="291"/>
      <c r="BO475" s="292"/>
      <c r="BX475" s="292"/>
      <c r="CU475" s="292"/>
      <c r="CW475" s="292"/>
      <c r="CX475" s="292"/>
      <c r="DA475" s="292"/>
      <c r="DI475" s="292"/>
      <c r="DK475" s="292"/>
      <c r="DM475" s="292"/>
      <c r="DQ475" s="292"/>
      <c r="DV475" s="292"/>
      <c r="DX475" s="292"/>
      <c r="EH475" s="292"/>
      <c r="EN475" s="292"/>
      <c r="EP475" s="292"/>
      <c r="EQ475" s="292"/>
      <c r="ER475" s="292"/>
      <c r="ES475" s="292"/>
      <c r="ET475" s="292"/>
      <c r="EU475" s="292"/>
      <c r="EV475" s="292"/>
      <c r="EW475" s="292"/>
      <c r="EX475" s="292"/>
      <c r="EY475" s="292"/>
      <c r="EZ475" s="292"/>
      <c r="FC475" s="292"/>
      <c r="FF475" s="292"/>
      <c r="FJ475" s="292"/>
      <c r="FL475" s="292"/>
      <c r="FM475" s="292"/>
      <c r="FN475" s="292"/>
      <c r="FQ475" s="292"/>
    </row>
    <row r="476" spans="1:173">
      <c r="A476" s="291"/>
      <c r="J476" s="292"/>
      <c r="K476" s="291"/>
      <c r="T476" s="292"/>
      <c r="U476" s="291"/>
      <c r="BO476" s="292"/>
      <c r="BX476" s="292"/>
      <c r="CU476" s="292"/>
      <c r="CW476" s="292"/>
      <c r="CX476" s="292"/>
      <c r="DA476" s="292"/>
      <c r="DI476" s="292"/>
      <c r="DK476" s="292"/>
      <c r="DM476" s="292"/>
      <c r="DQ476" s="292"/>
      <c r="DV476" s="292"/>
      <c r="DX476" s="292"/>
      <c r="EH476" s="292"/>
      <c r="EN476" s="292"/>
      <c r="EP476" s="292"/>
      <c r="EQ476" s="292"/>
      <c r="ER476" s="292"/>
      <c r="ES476" s="292"/>
      <c r="ET476" s="292"/>
      <c r="EU476" s="292"/>
      <c r="EV476" s="292"/>
      <c r="EW476" s="292"/>
      <c r="EX476" s="292"/>
      <c r="EY476" s="292"/>
      <c r="EZ476" s="292"/>
      <c r="FC476" s="292"/>
      <c r="FF476" s="292"/>
      <c r="FJ476" s="292"/>
      <c r="FL476" s="292"/>
      <c r="FM476" s="292"/>
      <c r="FN476" s="292"/>
      <c r="FQ476" s="292"/>
    </row>
    <row r="477" spans="1:173">
      <c r="A477" s="291"/>
      <c r="J477" s="292"/>
      <c r="K477" s="291"/>
      <c r="T477" s="292"/>
      <c r="U477" s="291"/>
      <c r="BO477" s="292"/>
      <c r="BX477" s="292"/>
      <c r="CU477" s="292"/>
      <c r="CW477" s="292"/>
      <c r="CX477" s="292"/>
      <c r="DA477" s="292"/>
      <c r="DI477" s="292"/>
      <c r="DK477" s="292"/>
      <c r="DM477" s="292"/>
      <c r="DQ477" s="292"/>
      <c r="DV477" s="292"/>
      <c r="DX477" s="292"/>
      <c r="EH477" s="292"/>
      <c r="EN477" s="292"/>
      <c r="EP477" s="292"/>
      <c r="EQ477" s="292"/>
      <c r="ER477" s="292"/>
      <c r="ES477" s="292"/>
      <c r="ET477" s="292"/>
      <c r="EU477" s="292"/>
      <c r="EV477" s="292"/>
      <c r="EW477" s="292"/>
      <c r="EX477" s="292"/>
      <c r="EY477" s="292"/>
      <c r="EZ477" s="292"/>
      <c r="FC477" s="292"/>
      <c r="FF477" s="292"/>
      <c r="FJ477" s="292"/>
      <c r="FL477" s="292"/>
      <c r="FM477" s="292"/>
      <c r="FN477" s="292"/>
      <c r="FQ477" s="292"/>
    </row>
    <row r="478" spans="1:173">
      <c r="A478" s="291"/>
      <c r="J478" s="292"/>
      <c r="K478" s="291"/>
      <c r="T478" s="292"/>
      <c r="U478" s="291"/>
      <c r="BO478" s="292"/>
      <c r="BX478" s="292"/>
      <c r="CU478" s="292"/>
      <c r="CW478" s="292"/>
      <c r="CX478" s="292"/>
      <c r="DA478" s="292"/>
      <c r="DI478" s="292"/>
      <c r="DK478" s="292"/>
      <c r="DM478" s="292"/>
      <c r="DQ478" s="292"/>
      <c r="DV478" s="292"/>
      <c r="DX478" s="292"/>
      <c r="EH478" s="292"/>
      <c r="EN478" s="292"/>
      <c r="EP478" s="292"/>
      <c r="EQ478" s="292"/>
      <c r="ER478" s="292"/>
      <c r="ES478" s="292"/>
      <c r="ET478" s="292"/>
      <c r="EU478" s="292"/>
      <c r="EV478" s="292"/>
      <c r="EW478" s="292"/>
      <c r="EX478" s="292"/>
      <c r="EY478" s="292"/>
      <c r="EZ478" s="292"/>
      <c r="FC478" s="292"/>
      <c r="FF478" s="292"/>
      <c r="FJ478" s="292"/>
      <c r="FL478" s="292"/>
      <c r="FM478" s="292"/>
      <c r="FN478" s="292"/>
      <c r="FQ478" s="292"/>
    </row>
    <row r="479" spans="1:173">
      <c r="A479" s="291"/>
      <c r="J479" s="292"/>
      <c r="K479" s="291"/>
      <c r="T479" s="292"/>
      <c r="U479" s="291"/>
      <c r="BO479" s="292"/>
      <c r="BX479" s="292"/>
      <c r="CU479" s="292"/>
      <c r="CW479" s="292"/>
      <c r="CX479" s="292"/>
      <c r="DA479" s="292"/>
      <c r="DI479" s="292"/>
      <c r="DK479" s="292"/>
      <c r="DM479" s="292"/>
      <c r="DQ479" s="292"/>
      <c r="DV479" s="292"/>
      <c r="DX479" s="292"/>
      <c r="EH479" s="292"/>
      <c r="EN479" s="292"/>
      <c r="EP479" s="292"/>
      <c r="EQ479" s="292"/>
      <c r="ER479" s="292"/>
      <c r="ES479" s="292"/>
      <c r="ET479" s="292"/>
      <c r="EU479" s="292"/>
      <c r="EV479" s="292"/>
      <c r="EW479" s="292"/>
      <c r="EX479" s="292"/>
      <c r="EY479" s="292"/>
      <c r="EZ479" s="292"/>
      <c r="FC479" s="292"/>
      <c r="FF479" s="292"/>
      <c r="FJ479" s="292"/>
      <c r="FL479" s="292"/>
      <c r="FM479" s="292"/>
      <c r="FN479" s="292"/>
      <c r="FQ479" s="292"/>
    </row>
    <row r="480" spans="1:173">
      <c r="A480" s="291"/>
      <c r="J480" s="292"/>
      <c r="K480" s="291"/>
      <c r="T480" s="292"/>
      <c r="U480" s="291"/>
      <c r="BO480" s="292"/>
      <c r="BX480" s="292"/>
      <c r="CU480" s="292"/>
      <c r="CW480" s="292"/>
      <c r="CX480" s="292"/>
      <c r="DA480" s="292"/>
      <c r="DI480" s="292"/>
      <c r="DK480" s="292"/>
      <c r="DM480" s="292"/>
      <c r="DQ480" s="292"/>
      <c r="DV480" s="292"/>
      <c r="DX480" s="292"/>
      <c r="EH480" s="292"/>
      <c r="EN480" s="292"/>
      <c r="EP480" s="292"/>
      <c r="EQ480" s="292"/>
      <c r="ER480" s="292"/>
      <c r="ES480" s="292"/>
      <c r="ET480" s="292"/>
      <c r="EU480" s="292"/>
      <c r="EV480" s="292"/>
      <c r="EW480" s="292"/>
      <c r="EX480" s="292"/>
      <c r="EY480" s="292"/>
      <c r="EZ480" s="292"/>
      <c r="FC480" s="292"/>
      <c r="FF480" s="292"/>
      <c r="FJ480" s="292"/>
      <c r="FL480" s="292"/>
      <c r="FM480" s="292"/>
      <c r="FN480" s="292"/>
      <c r="FQ480" s="292"/>
    </row>
    <row r="481" spans="1:173">
      <c r="A481" s="291"/>
      <c r="J481" s="292"/>
      <c r="K481" s="291"/>
      <c r="T481" s="292"/>
      <c r="U481" s="291"/>
      <c r="BO481" s="292"/>
      <c r="BX481" s="292"/>
      <c r="CU481" s="292"/>
      <c r="CW481" s="292"/>
      <c r="CX481" s="292"/>
      <c r="DA481" s="292"/>
      <c r="DI481" s="292"/>
      <c r="DK481" s="292"/>
      <c r="DM481" s="292"/>
      <c r="DQ481" s="292"/>
      <c r="DV481" s="292"/>
      <c r="DX481" s="292"/>
      <c r="EH481" s="292"/>
      <c r="EN481" s="292"/>
      <c r="EP481" s="292"/>
      <c r="EQ481" s="292"/>
      <c r="ER481" s="292"/>
      <c r="ES481" s="292"/>
      <c r="ET481" s="292"/>
      <c r="EU481" s="292"/>
      <c r="EV481" s="292"/>
      <c r="EW481" s="292"/>
      <c r="EX481" s="292"/>
      <c r="EY481" s="292"/>
      <c r="EZ481" s="292"/>
      <c r="FC481" s="292"/>
      <c r="FF481" s="292"/>
      <c r="FJ481" s="292"/>
      <c r="FL481" s="292"/>
      <c r="FM481" s="292"/>
      <c r="FN481" s="292"/>
      <c r="FQ481" s="292"/>
    </row>
    <row r="482" spans="1:173">
      <c r="A482" s="291"/>
      <c r="J482" s="292"/>
      <c r="K482" s="291"/>
      <c r="T482" s="292"/>
      <c r="U482" s="291"/>
      <c r="BO482" s="292"/>
      <c r="BX482" s="292"/>
      <c r="CU482" s="292"/>
      <c r="CW482" s="292"/>
      <c r="CX482" s="292"/>
      <c r="DA482" s="292"/>
      <c r="DI482" s="292"/>
      <c r="DK482" s="292"/>
      <c r="DM482" s="292"/>
      <c r="DQ482" s="292"/>
      <c r="DV482" s="292"/>
      <c r="DX482" s="292"/>
      <c r="EH482" s="292"/>
      <c r="EN482" s="292"/>
      <c r="EP482" s="292"/>
      <c r="EQ482" s="292"/>
      <c r="ER482" s="292"/>
      <c r="ES482" s="292"/>
      <c r="ET482" s="292"/>
      <c r="EU482" s="292"/>
      <c r="EV482" s="292"/>
      <c r="EW482" s="292"/>
      <c r="EX482" s="292"/>
      <c r="EY482" s="292"/>
      <c r="EZ482" s="292"/>
      <c r="FC482" s="292"/>
      <c r="FF482" s="292"/>
      <c r="FJ482" s="292"/>
      <c r="FL482" s="292"/>
      <c r="FM482" s="292"/>
      <c r="FN482" s="292"/>
      <c r="FQ482" s="292"/>
    </row>
    <row r="483" spans="1:173">
      <c r="A483" s="291"/>
      <c r="J483" s="292"/>
      <c r="K483" s="291"/>
      <c r="T483" s="292"/>
      <c r="U483" s="291"/>
      <c r="BO483" s="292"/>
      <c r="BX483" s="292"/>
      <c r="CU483" s="292"/>
      <c r="CW483" s="292"/>
      <c r="CX483" s="292"/>
      <c r="DA483" s="292"/>
      <c r="DI483" s="292"/>
      <c r="DK483" s="292"/>
      <c r="DM483" s="292"/>
      <c r="DQ483" s="292"/>
      <c r="DV483" s="292"/>
      <c r="DX483" s="292"/>
      <c r="EH483" s="292"/>
      <c r="EN483" s="292"/>
      <c r="EP483" s="292"/>
      <c r="EQ483" s="292"/>
      <c r="ER483" s="292"/>
      <c r="ES483" s="292"/>
      <c r="ET483" s="292"/>
      <c r="EU483" s="292"/>
      <c r="EV483" s="292"/>
      <c r="EW483" s="292"/>
      <c r="EX483" s="292"/>
      <c r="EY483" s="292"/>
      <c r="EZ483" s="292"/>
      <c r="FC483" s="292"/>
      <c r="FF483" s="292"/>
      <c r="FJ483" s="292"/>
      <c r="FL483" s="292"/>
      <c r="FM483" s="292"/>
      <c r="FN483" s="292"/>
      <c r="FQ483" s="292"/>
    </row>
    <row r="484" spans="1:173">
      <c r="A484" s="291"/>
      <c r="J484" s="292"/>
      <c r="K484" s="291"/>
      <c r="T484" s="292"/>
      <c r="U484" s="291"/>
      <c r="BO484" s="292"/>
      <c r="BX484" s="292"/>
      <c r="CU484" s="292"/>
      <c r="CW484" s="292"/>
      <c r="CX484" s="292"/>
      <c r="DA484" s="292"/>
      <c r="DI484" s="292"/>
      <c r="DK484" s="292"/>
      <c r="DM484" s="292"/>
      <c r="DQ484" s="292"/>
      <c r="DV484" s="292"/>
      <c r="DX484" s="292"/>
      <c r="EH484" s="292"/>
      <c r="EN484" s="292"/>
      <c r="EP484" s="292"/>
      <c r="EQ484" s="292"/>
      <c r="ER484" s="292"/>
      <c r="ES484" s="292"/>
      <c r="ET484" s="292"/>
      <c r="EU484" s="292"/>
      <c r="EV484" s="292"/>
      <c r="EW484" s="292"/>
      <c r="EX484" s="292"/>
      <c r="EY484" s="292"/>
      <c r="EZ484" s="292"/>
      <c r="FC484" s="292"/>
      <c r="FF484" s="292"/>
      <c r="FJ484" s="292"/>
      <c r="FL484" s="292"/>
      <c r="FM484" s="292"/>
      <c r="FN484" s="292"/>
      <c r="FQ484" s="292"/>
    </row>
    <row r="485" spans="1:173">
      <c r="A485" s="291"/>
      <c r="J485" s="292"/>
      <c r="K485" s="291"/>
      <c r="T485" s="292"/>
      <c r="U485" s="291"/>
      <c r="BO485" s="292"/>
      <c r="BX485" s="292"/>
      <c r="CU485" s="292"/>
      <c r="CW485" s="292"/>
      <c r="CX485" s="292"/>
      <c r="DA485" s="292"/>
      <c r="DI485" s="292"/>
      <c r="DK485" s="292"/>
      <c r="DM485" s="292"/>
      <c r="DQ485" s="292"/>
      <c r="DV485" s="292"/>
      <c r="DX485" s="292"/>
      <c r="EH485" s="292"/>
      <c r="EN485" s="292"/>
      <c r="EP485" s="292"/>
      <c r="EQ485" s="292"/>
      <c r="ER485" s="292"/>
      <c r="ES485" s="292"/>
      <c r="ET485" s="292"/>
      <c r="EU485" s="292"/>
      <c r="EV485" s="292"/>
      <c r="EW485" s="292"/>
      <c r="EX485" s="292"/>
      <c r="EY485" s="292"/>
      <c r="EZ485" s="292"/>
      <c r="FC485" s="292"/>
      <c r="FF485" s="292"/>
      <c r="FJ485" s="292"/>
      <c r="FL485" s="292"/>
      <c r="FM485" s="292"/>
      <c r="FN485" s="292"/>
      <c r="FQ485" s="292"/>
    </row>
    <row r="486" spans="1:173">
      <c r="A486" s="291"/>
      <c r="J486" s="292"/>
      <c r="K486" s="291"/>
      <c r="T486" s="292"/>
      <c r="U486" s="291"/>
      <c r="BO486" s="292"/>
      <c r="BX486" s="292"/>
      <c r="CU486" s="292"/>
      <c r="CW486" s="292"/>
      <c r="CX486" s="292"/>
      <c r="DA486" s="292"/>
      <c r="DI486" s="292"/>
      <c r="DK486" s="292"/>
      <c r="DM486" s="292"/>
      <c r="DQ486" s="292"/>
      <c r="DV486" s="292"/>
      <c r="DX486" s="292"/>
      <c r="EH486" s="292"/>
      <c r="EN486" s="292"/>
      <c r="EP486" s="292"/>
      <c r="EQ486" s="292"/>
      <c r="ER486" s="292"/>
      <c r="ES486" s="292"/>
      <c r="ET486" s="292"/>
      <c r="EU486" s="292"/>
      <c r="EV486" s="292"/>
      <c r="EW486" s="292"/>
      <c r="EX486" s="292"/>
      <c r="EY486" s="292"/>
      <c r="EZ486" s="292"/>
      <c r="FC486" s="292"/>
      <c r="FF486" s="292"/>
      <c r="FJ486" s="292"/>
      <c r="FL486" s="292"/>
      <c r="FM486" s="292"/>
      <c r="FN486" s="292"/>
      <c r="FQ486" s="292"/>
    </row>
    <row r="487" spans="1:173">
      <c r="A487" s="291"/>
      <c r="J487" s="292"/>
      <c r="K487" s="291"/>
      <c r="T487" s="292"/>
      <c r="U487" s="291"/>
      <c r="BO487" s="292"/>
      <c r="BX487" s="292"/>
      <c r="CU487" s="292"/>
      <c r="CW487" s="292"/>
      <c r="CX487" s="292"/>
      <c r="DA487" s="292"/>
      <c r="DI487" s="292"/>
      <c r="DK487" s="292"/>
      <c r="DM487" s="292"/>
      <c r="DQ487" s="292"/>
      <c r="DV487" s="292"/>
      <c r="DX487" s="292"/>
      <c r="EH487" s="292"/>
      <c r="EN487" s="292"/>
      <c r="EP487" s="292"/>
      <c r="EQ487" s="292"/>
      <c r="ER487" s="292"/>
      <c r="ES487" s="292"/>
      <c r="ET487" s="292"/>
      <c r="EU487" s="292"/>
      <c r="EV487" s="292"/>
      <c r="EW487" s="292"/>
      <c r="EX487" s="292"/>
      <c r="EY487" s="292"/>
      <c r="EZ487" s="292"/>
      <c r="FC487" s="292"/>
      <c r="FF487" s="292"/>
      <c r="FJ487" s="292"/>
      <c r="FL487" s="292"/>
      <c r="FM487" s="292"/>
      <c r="FN487" s="292"/>
      <c r="FQ487" s="292"/>
    </row>
    <row r="488" spans="1:173">
      <c r="A488" s="291"/>
      <c r="J488" s="292"/>
      <c r="K488" s="291"/>
      <c r="T488" s="292"/>
      <c r="U488" s="291"/>
      <c r="BO488" s="292"/>
      <c r="BX488" s="292"/>
      <c r="CU488" s="292"/>
      <c r="CW488" s="292"/>
      <c r="CX488" s="292"/>
      <c r="DA488" s="292"/>
      <c r="DI488" s="292"/>
      <c r="DK488" s="292"/>
      <c r="DM488" s="292"/>
      <c r="DQ488" s="292"/>
      <c r="DV488" s="292"/>
      <c r="DX488" s="292"/>
      <c r="EH488" s="292"/>
      <c r="EN488" s="292"/>
      <c r="EP488" s="292"/>
      <c r="EQ488" s="292"/>
      <c r="ER488" s="292"/>
      <c r="ES488" s="292"/>
      <c r="ET488" s="292"/>
      <c r="EU488" s="292"/>
      <c r="EV488" s="292"/>
      <c r="EW488" s="292"/>
      <c r="EX488" s="292"/>
      <c r="EY488" s="292"/>
      <c r="EZ488" s="292"/>
      <c r="FC488" s="292"/>
      <c r="FF488" s="292"/>
      <c r="FJ488" s="292"/>
      <c r="FL488" s="292"/>
      <c r="FM488" s="292"/>
      <c r="FN488" s="292"/>
      <c r="FQ488" s="292"/>
    </row>
    <row r="489" spans="1:173">
      <c r="A489" s="291"/>
      <c r="J489" s="292"/>
      <c r="K489" s="291"/>
      <c r="T489" s="292"/>
      <c r="U489" s="291"/>
      <c r="BO489" s="292"/>
      <c r="BX489" s="292"/>
      <c r="CU489" s="292"/>
      <c r="CW489" s="292"/>
      <c r="CX489" s="292"/>
      <c r="DA489" s="292"/>
      <c r="DI489" s="292"/>
      <c r="DK489" s="292"/>
      <c r="DM489" s="292"/>
      <c r="DQ489" s="292"/>
      <c r="DV489" s="292"/>
      <c r="DX489" s="292"/>
      <c r="EH489" s="292"/>
      <c r="EN489" s="292"/>
      <c r="EP489" s="292"/>
      <c r="EQ489" s="292"/>
      <c r="ER489" s="292"/>
      <c r="ES489" s="292"/>
      <c r="ET489" s="292"/>
      <c r="EU489" s="292"/>
      <c r="EV489" s="292"/>
      <c r="EW489" s="292"/>
      <c r="EX489" s="292"/>
      <c r="EY489" s="292"/>
      <c r="EZ489" s="292"/>
      <c r="FC489" s="292"/>
      <c r="FF489" s="292"/>
      <c r="FJ489" s="292"/>
      <c r="FL489" s="292"/>
      <c r="FM489" s="292"/>
      <c r="FN489" s="292"/>
      <c r="FQ489" s="292"/>
    </row>
    <row r="490" spans="1:173">
      <c r="A490" s="291"/>
      <c r="J490" s="292"/>
      <c r="K490" s="291"/>
      <c r="T490" s="292"/>
      <c r="U490" s="291"/>
      <c r="BO490" s="292"/>
      <c r="BX490" s="292"/>
      <c r="CU490" s="292"/>
      <c r="CW490" s="292"/>
      <c r="CX490" s="292"/>
      <c r="DA490" s="292"/>
      <c r="DI490" s="292"/>
      <c r="DK490" s="292"/>
      <c r="DM490" s="292"/>
      <c r="DQ490" s="292"/>
      <c r="DV490" s="292"/>
      <c r="DX490" s="292"/>
      <c r="EH490" s="292"/>
      <c r="EN490" s="292"/>
      <c r="EP490" s="292"/>
      <c r="EQ490" s="292"/>
      <c r="ER490" s="292"/>
      <c r="ES490" s="292"/>
      <c r="ET490" s="292"/>
      <c r="EU490" s="292"/>
      <c r="EV490" s="292"/>
      <c r="EW490" s="292"/>
      <c r="EX490" s="292"/>
      <c r="EY490" s="292"/>
      <c r="EZ490" s="292"/>
      <c r="FC490" s="292"/>
      <c r="FF490" s="292"/>
      <c r="FJ490" s="292"/>
      <c r="FL490" s="292"/>
      <c r="FM490" s="292"/>
      <c r="FN490" s="292"/>
      <c r="FQ490" s="292"/>
    </row>
    <row r="491" spans="1:173">
      <c r="A491" s="291"/>
      <c r="J491" s="292"/>
      <c r="K491" s="291"/>
      <c r="T491" s="292"/>
      <c r="U491" s="291"/>
      <c r="BO491" s="292"/>
      <c r="BX491" s="292"/>
      <c r="CU491" s="292"/>
      <c r="CW491" s="292"/>
      <c r="CX491" s="292"/>
      <c r="DA491" s="292"/>
      <c r="DI491" s="292"/>
      <c r="DK491" s="292"/>
      <c r="DM491" s="292"/>
      <c r="DQ491" s="292"/>
      <c r="DV491" s="292"/>
      <c r="DX491" s="292"/>
      <c r="EH491" s="292"/>
      <c r="EN491" s="292"/>
      <c r="EP491" s="292"/>
      <c r="EQ491" s="292"/>
      <c r="ER491" s="292"/>
      <c r="ES491" s="292"/>
      <c r="ET491" s="292"/>
      <c r="EU491" s="292"/>
      <c r="EV491" s="292"/>
      <c r="EW491" s="292"/>
      <c r="EX491" s="292"/>
      <c r="EY491" s="292"/>
      <c r="EZ491" s="292"/>
      <c r="FC491" s="292"/>
      <c r="FF491" s="292"/>
      <c r="FJ491" s="292"/>
      <c r="FL491" s="292"/>
      <c r="FM491" s="292"/>
      <c r="FN491" s="292"/>
      <c r="FQ491" s="292"/>
    </row>
    <row r="492" spans="1:173">
      <c r="A492" s="291"/>
      <c r="J492" s="292"/>
      <c r="K492" s="291"/>
      <c r="T492" s="292"/>
      <c r="U492" s="291"/>
      <c r="BO492" s="292"/>
      <c r="BX492" s="292"/>
      <c r="CU492" s="292"/>
      <c r="CW492" s="292"/>
      <c r="CX492" s="292"/>
      <c r="DA492" s="292"/>
      <c r="DI492" s="292"/>
      <c r="DK492" s="292"/>
      <c r="DM492" s="292"/>
      <c r="DQ492" s="292"/>
      <c r="DV492" s="292"/>
      <c r="DX492" s="292"/>
      <c r="EH492" s="292"/>
      <c r="EN492" s="292"/>
      <c r="EP492" s="292"/>
      <c r="EQ492" s="292"/>
      <c r="ER492" s="292"/>
      <c r="ES492" s="292"/>
      <c r="ET492" s="292"/>
      <c r="EU492" s="292"/>
      <c r="EV492" s="292"/>
      <c r="EW492" s="292"/>
      <c r="EX492" s="292"/>
      <c r="EY492" s="292"/>
      <c r="EZ492" s="292"/>
      <c r="FC492" s="292"/>
      <c r="FF492" s="292"/>
      <c r="FJ492" s="292"/>
      <c r="FL492" s="292"/>
      <c r="FM492" s="292"/>
      <c r="FN492" s="292"/>
      <c r="FQ492" s="292"/>
    </row>
    <row r="493" spans="1:173">
      <c r="A493" s="291"/>
      <c r="J493" s="292"/>
      <c r="K493" s="291"/>
      <c r="T493" s="292"/>
      <c r="U493" s="291"/>
      <c r="BO493" s="292"/>
      <c r="BX493" s="292"/>
      <c r="CU493" s="292"/>
      <c r="CW493" s="292"/>
      <c r="CX493" s="292"/>
      <c r="DA493" s="292"/>
      <c r="DI493" s="292"/>
      <c r="DK493" s="292"/>
      <c r="DM493" s="292"/>
      <c r="DQ493" s="292"/>
      <c r="DV493" s="292"/>
      <c r="DX493" s="292"/>
      <c r="EH493" s="292"/>
      <c r="EN493" s="292"/>
      <c r="EP493" s="292"/>
      <c r="EQ493" s="292"/>
      <c r="ER493" s="292"/>
      <c r="ES493" s="292"/>
      <c r="ET493" s="292"/>
      <c r="EU493" s="292"/>
      <c r="EV493" s="292"/>
      <c r="EW493" s="292"/>
      <c r="EX493" s="292"/>
      <c r="EY493" s="292"/>
      <c r="EZ493" s="292"/>
      <c r="FC493" s="292"/>
      <c r="FF493" s="292"/>
      <c r="FJ493" s="292"/>
      <c r="FL493" s="292"/>
      <c r="FM493" s="292"/>
      <c r="FN493" s="292"/>
      <c r="FQ493" s="292"/>
    </row>
    <row r="494" spans="1:173">
      <c r="A494" s="291"/>
      <c r="J494" s="292"/>
      <c r="K494" s="291"/>
      <c r="T494" s="292"/>
      <c r="U494" s="291"/>
      <c r="BO494" s="292"/>
      <c r="BX494" s="292"/>
      <c r="CU494" s="292"/>
      <c r="CW494" s="292"/>
      <c r="CX494" s="292"/>
      <c r="DA494" s="292"/>
      <c r="DI494" s="292"/>
      <c r="DK494" s="292"/>
      <c r="DM494" s="292"/>
      <c r="DQ494" s="292"/>
      <c r="DV494" s="292"/>
      <c r="DX494" s="292"/>
      <c r="EH494" s="292"/>
      <c r="EN494" s="292"/>
      <c r="EP494" s="292"/>
      <c r="EQ494" s="292"/>
      <c r="ER494" s="292"/>
      <c r="ES494" s="292"/>
      <c r="ET494" s="292"/>
      <c r="EU494" s="292"/>
      <c r="EV494" s="292"/>
      <c r="EW494" s="292"/>
      <c r="EX494" s="292"/>
      <c r="EY494" s="292"/>
      <c r="EZ494" s="292"/>
      <c r="FC494" s="292"/>
      <c r="FF494" s="292"/>
      <c r="FJ494" s="292"/>
      <c r="FL494" s="292"/>
      <c r="FM494" s="292"/>
      <c r="FN494" s="292"/>
      <c r="FQ494" s="292"/>
    </row>
    <row r="495" spans="1:173">
      <c r="A495" s="291"/>
      <c r="J495" s="292"/>
      <c r="K495" s="291"/>
      <c r="T495" s="292"/>
      <c r="U495" s="291"/>
      <c r="BO495" s="292"/>
      <c r="BX495" s="292"/>
      <c r="CU495" s="292"/>
      <c r="CW495" s="292"/>
      <c r="CX495" s="292"/>
      <c r="DA495" s="292"/>
      <c r="DI495" s="292"/>
      <c r="DK495" s="292"/>
      <c r="DM495" s="292"/>
      <c r="DQ495" s="292"/>
      <c r="DV495" s="292"/>
      <c r="DX495" s="292"/>
      <c r="EH495" s="292"/>
      <c r="EN495" s="292"/>
      <c r="EP495" s="292"/>
      <c r="EQ495" s="292"/>
      <c r="ER495" s="292"/>
      <c r="ES495" s="292"/>
      <c r="ET495" s="292"/>
      <c r="EU495" s="292"/>
      <c r="EV495" s="292"/>
      <c r="EW495" s="292"/>
      <c r="EX495" s="292"/>
      <c r="EY495" s="292"/>
      <c r="EZ495" s="292"/>
      <c r="FC495" s="292"/>
      <c r="FF495" s="292"/>
      <c r="FJ495" s="292"/>
      <c r="FL495" s="292"/>
      <c r="FM495" s="292"/>
      <c r="FN495" s="292"/>
      <c r="FQ495" s="292"/>
    </row>
    <row r="496" spans="1:173">
      <c r="A496" s="291"/>
      <c r="J496" s="292"/>
      <c r="K496" s="291"/>
      <c r="T496" s="292"/>
      <c r="U496" s="291"/>
      <c r="BO496" s="292"/>
      <c r="BX496" s="292"/>
      <c r="CU496" s="292"/>
      <c r="CW496" s="292"/>
      <c r="CX496" s="292"/>
      <c r="DA496" s="292"/>
      <c r="DI496" s="292"/>
      <c r="DK496" s="292"/>
      <c r="DM496" s="292"/>
      <c r="DQ496" s="292"/>
      <c r="DV496" s="292"/>
      <c r="DX496" s="292"/>
      <c r="EH496" s="292"/>
      <c r="EN496" s="292"/>
      <c r="EP496" s="292"/>
      <c r="EQ496" s="292"/>
      <c r="ER496" s="292"/>
      <c r="ES496" s="292"/>
      <c r="ET496" s="292"/>
      <c r="EU496" s="292"/>
      <c r="EV496" s="292"/>
      <c r="EW496" s="292"/>
      <c r="EX496" s="292"/>
      <c r="EY496" s="292"/>
      <c r="EZ496" s="292"/>
      <c r="FC496" s="292"/>
      <c r="FF496" s="292"/>
      <c r="FJ496" s="292"/>
      <c r="FL496" s="292"/>
      <c r="FM496" s="292"/>
      <c r="FN496" s="292"/>
      <c r="FQ496" s="292"/>
    </row>
    <row r="497" spans="1:173">
      <c r="A497" s="291"/>
      <c r="J497" s="292"/>
      <c r="K497" s="291"/>
      <c r="T497" s="292"/>
      <c r="U497" s="291"/>
      <c r="BO497" s="292"/>
      <c r="BX497" s="292"/>
      <c r="CU497" s="292"/>
      <c r="CW497" s="292"/>
      <c r="CX497" s="292"/>
      <c r="DA497" s="292"/>
      <c r="DI497" s="292"/>
      <c r="DK497" s="292"/>
      <c r="DM497" s="292"/>
      <c r="DQ497" s="292"/>
      <c r="DV497" s="292"/>
      <c r="DX497" s="292"/>
      <c r="EH497" s="292"/>
      <c r="EN497" s="292"/>
      <c r="EP497" s="292"/>
      <c r="EQ497" s="292"/>
      <c r="ER497" s="292"/>
      <c r="ES497" s="292"/>
      <c r="ET497" s="292"/>
      <c r="EU497" s="292"/>
      <c r="EV497" s="292"/>
      <c r="EW497" s="292"/>
      <c r="EX497" s="292"/>
      <c r="EY497" s="292"/>
      <c r="EZ497" s="292"/>
      <c r="FC497" s="292"/>
      <c r="FF497" s="292"/>
      <c r="FJ497" s="292"/>
      <c r="FL497" s="292"/>
      <c r="FM497" s="292"/>
      <c r="FN497" s="292"/>
      <c r="FQ497" s="292"/>
    </row>
    <row r="498" spans="1:173">
      <c r="A498" s="291"/>
      <c r="J498" s="292"/>
      <c r="K498" s="291"/>
      <c r="T498" s="292"/>
      <c r="U498" s="291"/>
      <c r="BO498" s="292"/>
      <c r="BX498" s="292"/>
      <c r="CU498" s="292"/>
      <c r="CW498" s="292"/>
      <c r="CX498" s="292"/>
      <c r="DA498" s="292"/>
      <c r="DI498" s="292"/>
      <c r="DK498" s="292"/>
      <c r="DM498" s="292"/>
      <c r="DQ498" s="292"/>
      <c r="DV498" s="292"/>
      <c r="DX498" s="292"/>
      <c r="EH498" s="292"/>
      <c r="EN498" s="292"/>
      <c r="EP498" s="292"/>
      <c r="EQ498" s="292"/>
      <c r="ER498" s="292"/>
      <c r="ES498" s="292"/>
      <c r="ET498" s="292"/>
      <c r="EU498" s="292"/>
      <c r="EV498" s="292"/>
      <c r="EW498" s="292"/>
      <c r="EX498" s="292"/>
      <c r="EY498" s="292"/>
      <c r="EZ498" s="292"/>
      <c r="FC498" s="292"/>
      <c r="FF498" s="292"/>
      <c r="FJ498" s="292"/>
      <c r="FL498" s="292"/>
      <c r="FM498" s="292"/>
      <c r="FN498" s="292"/>
      <c r="FQ498" s="292"/>
    </row>
    <row r="499" spans="1:173">
      <c r="A499" s="291"/>
      <c r="J499" s="292"/>
      <c r="K499" s="291"/>
      <c r="T499" s="292"/>
      <c r="U499" s="291"/>
      <c r="BO499" s="292"/>
      <c r="BX499" s="292"/>
      <c r="CU499" s="292"/>
      <c r="CW499" s="292"/>
      <c r="CX499" s="292"/>
      <c r="DA499" s="292"/>
      <c r="DI499" s="292"/>
      <c r="DK499" s="292"/>
      <c r="DM499" s="292"/>
      <c r="DQ499" s="292"/>
      <c r="DV499" s="292"/>
      <c r="DX499" s="292"/>
      <c r="EH499" s="292"/>
      <c r="EN499" s="292"/>
      <c r="EP499" s="292"/>
      <c r="EQ499" s="292"/>
      <c r="ER499" s="292"/>
      <c r="ES499" s="292"/>
      <c r="ET499" s="292"/>
      <c r="EU499" s="292"/>
      <c r="EV499" s="292"/>
      <c r="EW499" s="292"/>
      <c r="EX499" s="292"/>
      <c r="EY499" s="292"/>
      <c r="EZ499" s="292"/>
      <c r="FC499" s="292"/>
      <c r="FF499" s="292"/>
      <c r="FJ499" s="292"/>
      <c r="FL499" s="292"/>
      <c r="FM499" s="292"/>
      <c r="FN499" s="292"/>
      <c r="FQ499" s="292"/>
    </row>
    <row r="500" spans="1:173">
      <c r="A500" s="291"/>
      <c r="J500" s="292"/>
      <c r="K500" s="291"/>
      <c r="T500" s="292"/>
      <c r="U500" s="291"/>
      <c r="BO500" s="292"/>
      <c r="BX500" s="292"/>
      <c r="CU500" s="292"/>
      <c r="CW500" s="292"/>
      <c r="CX500" s="292"/>
      <c r="DA500" s="292"/>
      <c r="DI500" s="292"/>
      <c r="DK500" s="292"/>
      <c r="DM500" s="292"/>
      <c r="DQ500" s="292"/>
      <c r="DV500" s="292"/>
      <c r="DX500" s="292"/>
      <c r="EH500" s="292"/>
      <c r="EN500" s="292"/>
      <c r="EP500" s="292"/>
      <c r="EQ500" s="292"/>
      <c r="ER500" s="292"/>
      <c r="ES500" s="292"/>
      <c r="ET500" s="292"/>
      <c r="EU500" s="292"/>
      <c r="EV500" s="292"/>
      <c r="EW500" s="292"/>
      <c r="EX500" s="292"/>
      <c r="EY500" s="292"/>
      <c r="EZ500" s="292"/>
      <c r="FC500" s="292"/>
      <c r="FF500" s="292"/>
      <c r="FJ500" s="292"/>
      <c r="FL500" s="292"/>
      <c r="FM500" s="292"/>
      <c r="FN500" s="292"/>
      <c r="FQ500" s="292"/>
    </row>
    <row r="501" spans="1:173">
      <c r="A501" s="291"/>
      <c r="J501" s="292"/>
      <c r="K501" s="291"/>
      <c r="T501" s="292"/>
      <c r="U501" s="291"/>
      <c r="BO501" s="292"/>
      <c r="BX501" s="292"/>
      <c r="CU501" s="292"/>
      <c r="CW501" s="292"/>
      <c r="CX501" s="292"/>
      <c r="DA501" s="292"/>
      <c r="DI501" s="292"/>
      <c r="DK501" s="292"/>
      <c r="DM501" s="292"/>
      <c r="DQ501" s="292"/>
      <c r="DV501" s="292"/>
      <c r="DX501" s="292"/>
      <c r="EH501" s="292"/>
      <c r="EN501" s="292"/>
      <c r="EP501" s="292"/>
      <c r="EQ501" s="292"/>
      <c r="ER501" s="292"/>
      <c r="ES501" s="292"/>
      <c r="ET501" s="292"/>
      <c r="EU501" s="292"/>
      <c r="EV501" s="292"/>
      <c r="EW501" s="292"/>
      <c r="EX501" s="292"/>
      <c r="EY501" s="292"/>
      <c r="EZ501" s="292"/>
      <c r="FC501" s="292"/>
      <c r="FF501" s="292"/>
      <c r="FJ501" s="292"/>
      <c r="FL501" s="292"/>
      <c r="FM501" s="292"/>
      <c r="FN501" s="292"/>
      <c r="FQ501" s="292"/>
    </row>
    <row r="502" spans="1:173">
      <c r="A502" s="291"/>
      <c r="J502" s="292"/>
      <c r="K502" s="291"/>
      <c r="T502" s="292"/>
      <c r="U502" s="291"/>
      <c r="BO502" s="292"/>
      <c r="BX502" s="292"/>
      <c r="CU502" s="292"/>
      <c r="CW502" s="292"/>
      <c r="CX502" s="292"/>
      <c r="DA502" s="292"/>
      <c r="DI502" s="292"/>
      <c r="DK502" s="292"/>
      <c r="DM502" s="292"/>
      <c r="DQ502" s="292"/>
      <c r="DV502" s="292"/>
      <c r="DX502" s="292"/>
      <c r="EH502" s="292"/>
      <c r="EN502" s="292"/>
      <c r="EP502" s="292"/>
      <c r="EQ502" s="292"/>
      <c r="ER502" s="292"/>
      <c r="ES502" s="292"/>
      <c r="ET502" s="292"/>
      <c r="EU502" s="292"/>
      <c r="EV502" s="292"/>
      <c r="EW502" s="292"/>
      <c r="EX502" s="292"/>
      <c r="EY502" s="292"/>
      <c r="EZ502" s="292"/>
      <c r="FC502" s="292"/>
      <c r="FF502" s="292"/>
      <c r="FJ502" s="292"/>
      <c r="FL502" s="292"/>
      <c r="FM502" s="292"/>
      <c r="FN502" s="292"/>
      <c r="FQ502" s="292"/>
    </row>
    <row r="503" spans="1:173">
      <c r="A503" s="291"/>
      <c r="J503" s="292"/>
      <c r="K503" s="291"/>
      <c r="T503" s="292"/>
      <c r="U503" s="291"/>
      <c r="BO503" s="292"/>
      <c r="BX503" s="292"/>
      <c r="CU503" s="292"/>
      <c r="CW503" s="292"/>
      <c r="CX503" s="292"/>
      <c r="DA503" s="292"/>
      <c r="DI503" s="292"/>
      <c r="DK503" s="292"/>
      <c r="DM503" s="292"/>
      <c r="DQ503" s="292"/>
      <c r="DV503" s="292"/>
      <c r="DX503" s="292"/>
      <c r="EH503" s="292"/>
      <c r="EN503" s="292"/>
      <c r="EP503" s="292"/>
      <c r="EQ503" s="292"/>
      <c r="ER503" s="292"/>
      <c r="ES503" s="292"/>
      <c r="ET503" s="292"/>
      <c r="EU503" s="292"/>
      <c r="EV503" s="292"/>
      <c r="EW503" s="292"/>
      <c r="EX503" s="292"/>
      <c r="EY503" s="292"/>
      <c r="EZ503" s="292"/>
      <c r="FC503" s="292"/>
      <c r="FF503" s="292"/>
      <c r="FJ503" s="292"/>
      <c r="FL503" s="292"/>
      <c r="FM503" s="292"/>
      <c r="FN503" s="292"/>
      <c r="FQ503" s="292"/>
    </row>
    <row r="504" spans="1:173">
      <c r="A504" s="291"/>
      <c r="J504" s="292"/>
      <c r="K504" s="291"/>
      <c r="T504" s="292"/>
      <c r="U504" s="291"/>
      <c r="BO504" s="292"/>
      <c r="BX504" s="292"/>
      <c r="CU504" s="292"/>
      <c r="CW504" s="292"/>
      <c r="CX504" s="292"/>
      <c r="DA504" s="292"/>
      <c r="DI504" s="292"/>
      <c r="DK504" s="292"/>
      <c r="DM504" s="292"/>
      <c r="DQ504" s="292"/>
      <c r="DV504" s="292"/>
      <c r="DX504" s="292"/>
      <c r="EH504" s="292"/>
      <c r="EN504" s="292"/>
      <c r="EP504" s="292"/>
      <c r="EQ504" s="292"/>
      <c r="ER504" s="292"/>
      <c r="ES504" s="292"/>
      <c r="ET504" s="292"/>
      <c r="EU504" s="292"/>
      <c r="EV504" s="292"/>
      <c r="EW504" s="292"/>
      <c r="EX504" s="292"/>
      <c r="EY504" s="292"/>
      <c r="EZ504" s="292"/>
      <c r="FC504" s="292"/>
      <c r="FF504" s="292"/>
      <c r="FJ504" s="292"/>
      <c r="FL504" s="292"/>
      <c r="FM504" s="292"/>
      <c r="FN504" s="292"/>
      <c r="FQ504" s="292"/>
    </row>
    <row r="505" spans="1:173">
      <c r="A505" s="291"/>
      <c r="J505" s="292"/>
      <c r="K505" s="291"/>
      <c r="T505" s="292"/>
      <c r="U505" s="291"/>
      <c r="BO505" s="292"/>
      <c r="BX505" s="292"/>
      <c r="CU505" s="292"/>
      <c r="CW505" s="292"/>
      <c r="CX505" s="292"/>
      <c r="DA505" s="292"/>
      <c r="DI505" s="292"/>
      <c r="DK505" s="292"/>
      <c r="DM505" s="292"/>
      <c r="DQ505" s="292"/>
      <c r="DV505" s="292"/>
      <c r="DX505" s="292"/>
      <c r="EH505" s="292"/>
      <c r="EN505" s="292"/>
      <c r="EP505" s="292"/>
      <c r="EQ505" s="292"/>
      <c r="ER505" s="292"/>
      <c r="ES505" s="292"/>
      <c r="ET505" s="292"/>
      <c r="EU505" s="292"/>
      <c r="EV505" s="292"/>
      <c r="EW505" s="292"/>
      <c r="EX505" s="292"/>
      <c r="EY505" s="292"/>
      <c r="EZ505" s="292"/>
      <c r="FC505" s="292"/>
      <c r="FF505" s="292"/>
      <c r="FJ505" s="292"/>
      <c r="FL505" s="292"/>
      <c r="FM505" s="292"/>
      <c r="FN505" s="292"/>
      <c r="FQ505" s="292"/>
    </row>
    <row r="506" spans="1:173">
      <c r="A506" s="291"/>
      <c r="J506" s="292"/>
      <c r="K506" s="291"/>
      <c r="T506" s="292"/>
      <c r="U506" s="291"/>
      <c r="BO506" s="292"/>
      <c r="BX506" s="292"/>
      <c r="CU506" s="292"/>
      <c r="CW506" s="292"/>
      <c r="CX506" s="292"/>
      <c r="DA506" s="292"/>
      <c r="DI506" s="292"/>
      <c r="DK506" s="292"/>
      <c r="DM506" s="292"/>
      <c r="DQ506" s="292"/>
      <c r="DV506" s="292"/>
      <c r="DX506" s="292"/>
      <c r="EH506" s="292"/>
      <c r="EN506" s="292"/>
      <c r="EP506" s="292"/>
      <c r="EQ506" s="292"/>
      <c r="ER506" s="292"/>
      <c r="ES506" s="292"/>
      <c r="ET506" s="292"/>
      <c r="EU506" s="292"/>
      <c r="EV506" s="292"/>
      <c r="EW506" s="292"/>
      <c r="EX506" s="292"/>
      <c r="EY506" s="292"/>
      <c r="EZ506" s="292"/>
      <c r="FC506" s="292"/>
      <c r="FF506" s="292"/>
      <c r="FJ506" s="292"/>
      <c r="FL506" s="292"/>
      <c r="FM506" s="292"/>
      <c r="FN506" s="292"/>
      <c r="FQ506" s="292"/>
    </row>
    <row r="507" spans="1:173">
      <c r="A507" s="291"/>
      <c r="J507" s="292"/>
      <c r="K507" s="291"/>
      <c r="T507" s="292"/>
      <c r="U507" s="291"/>
      <c r="BO507" s="292"/>
      <c r="BX507" s="292"/>
      <c r="CU507" s="292"/>
      <c r="CW507" s="292"/>
      <c r="CX507" s="292"/>
      <c r="DA507" s="292"/>
      <c r="DI507" s="292"/>
      <c r="DK507" s="292"/>
      <c r="DM507" s="292"/>
      <c r="DQ507" s="292"/>
      <c r="DV507" s="292"/>
      <c r="DX507" s="292"/>
      <c r="EH507" s="292"/>
      <c r="EN507" s="292"/>
      <c r="EP507" s="292"/>
      <c r="EQ507" s="292"/>
      <c r="ER507" s="292"/>
      <c r="ES507" s="292"/>
      <c r="ET507" s="292"/>
      <c r="EU507" s="292"/>
      <c r="EV507" s="292"/>
      <c r="EW507" s="292"/>
      <c r="EX507" s="292"/>
      <c r="EY507" s="292"/>
      <c r="EZ507" s="292"/>
      <c r="FC507" s="292"/>
      <c r="FF507" s="292"/>
      <c r="FJ507" s="292"/>
      <c r="FL507" s="292"/>
      <c r="FM507" s="292"/>
      <c r="FN507" s="292"/>
      <c r="FQ507" s="292"/>
    </row>
    <row r="508" spans="1:173">
      <c r="A508" s="291"/>
      <c r="J508" s="292"/>
      <c r="K508" s="291"/>
      <c r="T508" s="292"/>
      <c r="U508" s="291"/>
      <c r="BO508" s="292"/>
      <c r="BX508" s="292"/>
      <c r="CU508" s="292"/>
      <c r="CW508" s="292"/>
      <c r="CX508" s="292"/>
      <c r="DA508" s="292"/>
      <c r="DI508" s="292"/>
      <c r="DK508" s="292"/>
      <c r="DM508" s="292"/>
      <c r="DQ508" s="292"/>
      <c r="DV508" s="292"/>
      <c r="DX508" s="292"/>
      <c r="EH508" s="292"/>
      <c r="EN508" s="292"/>
      <c r="EP508" s="292"/>
      <c r="EQ508" s="292"/>
      <c r="ER508" s="292"/>
      <c r="ES508" s="292"/>
      <c r="ET508" s="292"/>
      <c r="EU508" s="292"/>
      <c r="EV508" s="292"/>
      <c r="EW508" s="292"/>
      <c r="EX508" s="292"/>
      <c r="EY508" s="292"/>
      <c r="EZ508" s="292"/>
      <c r="FC508" s="292"/>
      <c r="FF508" s="292"/>
      <c r="FJ508" s="292"/>
      <c r="FL508" s="292"/>
      <c r="FM508" s="292"/>
      <c r="FN508" s="292"/>
      <c r="FQ508" s="292"/>
    </row>
    <row r="509" spans="1:173">
      <c r="A509" s="291"/>
      <c r="J509" s="292"/>
      <c r="K509" s="291"/>
      <c r="T509" s="292"/>
      <c r="U509" s="291"/>
      <c r="BO509" s="292"/>
      <c r="BX509" s="292"/>
      <c r="CU509" s="292"/>
      <c r="CW509" s="292"/>
      <c r="CX509" s="292"/>
      <c r="DA509" s="292"/>
      <c r="DI509" s="292"/>
      <c r="DK509" s="292"/>
      <c r="DM509" s="292"/>
      <c r="DQ509" s="292"/>
      <c r="DV509" s="292"/>
      <c r="DX509" s="292"/>
      <c r="EH509" s="292"/>
      <c r="EN509" s="292"/>
      <c r="EP509" s="292"/>
      <c r="EQ509" s="292"/>
      <c r="ER509" s="292"/>
      <c r="ES509" s="292"/>
      <c r="ET509" s="292"/>
      <c r="EU509" s="292"/>
      <c r="EV509" s="292"/>
      <c r="EW509" s="292"/>
      <c r="EX509" s="292"/>
      <c r="EY509" s="292"/>
      <c r="EZ509" s="292"/>
      <c r="FC509" s="292"/>
      <c r="FF509" s="292"/>
      <c r="FJ509" s="292"/>
      <c r="FL509" s="292"/>
      <c r="FM509" s="292"/>
      <c r="FN509" s="292"/>
      <c r="FQ509" s="292"/>
    </row>
    <row r="510" spans="1:173">
      <c r="A510" s="291"/>
      <c r="J510" s="292"/>
      <c r="K510" s="291"/>
      <c r="T510" s="292"/>
      <c r="U510" s="291"/>
      <c r="BO510" s="292"/>
      <c r="BX510" s="292"/>
      <c r="CU510" s="292"/>
      <c r="CW510" s="292"/>
      <c r="CX510" s="292"/>
      <c r="DA510" s="292"/>
      <c r="DI510" s="292"/>
      <c r="DK510" s="292"/>
      <c r="DM510" s="292"/>
      <c r="DQ510" s="292"/>
      <c r="DV510" s="292"/>
      <c r="DX510" s="292"/>
      <c r="EH510" s="292"/>
      <c r="EN510" s="292"/>
      <c r="EP510" s="292"/>
      <c r="EQ510" s="292"/>
      <c r="ER510" s="292"/>
      <c r="ES510" s="292"/>
      <c r="ET510" s="292"/>
      <c r="EU510" s="292"/>
      <c r="EV510" s="292"/>
      <c r="EW510" s="292"/>
      <c r="EX510" s="292"/>
      <c r="EY510" s="292"/>
      <c r="EZ510" s="292"/>
      <c r="FC510" s="292"/>
      <c r="FF510" s="292"/>
      <c r="FJ510" s="292"/>
      <c r="FL510" s="292"/>
      <c r="FM510" s="292"/>
      <c r="FN510" s="292"/>
      <c r="FQ510" s="292"/>
    </row>
    <row r="511" spans="1:173">
      <c r="A511" s="291"/>
      <c r="J511" s="292"/>
      <c r="K511" s="291"/>
      <c r="T511" s="292"/>
      <c r="U511" s="291"/>
      <c r="BO511" s="292"/>
      <c r="BX511" s="292"/>
      <c r="CU511" s="292"/>
      <c r="CW511" s="292"/>
      <c r="CX511" s="292"/>
      <c r="DA511" s="292"/>
      <c r="DI511" s="292"/>
      <c r="DK511" s="292"/>
      <c r="DM511" s="292"/>
      <c r="DQ511" s="292"/>
      <c r="DV511" s="292"/>
      <c r="DX511" s="292"/>
      <c r="EH511" s="292"/>
      <c r="EN511" s="292"/>
      <c r="EP511" s="292"/>
      <c r="EQ511" s="292"/>
      <c r="ER511" s="292"/>
      <c r="ES511" s="292"/>
      <c r="ET511" s="292"/>
      <c r="EU511" s="292"/>
      <c r="EV511" s="292"/>
      <c r="EW511" s="292"/>
      <c r="EX511" s="292"/>
      <c r="EY511" s="292"/>
      <c r="EZ511" s="292"/>
      <c r="FC511" s="292"/>
      <c r="FF511" s="292"/>
      <c r="FJ511" s="292"/>
      <c r="FL511" s="292"/>
      <c r="FM511" s="292"/>
      <c r="FN511" s="292"/>
      <c r="FQ511" s="292"/>
    </row>
    <row r="512" spans="1:173">
      <c r="A512" s="291"/>
      <c r="J512" s="292"/>
      <c r="K512" s="291"/>
      <c r="T512" s="292"/>
      <c r="U512" s="291"/>
      <c r="BO512" s="292"/>
      <c r="BX512" s="292"/>
      <c r="CU512" s="292"/>
      <c r="CW512" s="292"/>
      <c r="CX512" s="292"/>
      <c r="DA512" s="292"/>
      <c r="DI512" s="292"/>
      <c r="DK512" s="292"/>
      <c r="DM512" s="292"/>
      <c r="DQ512" s="292"/>
      <c r="DV512" s="292"/>
      <c r="DX512" s="292"/>
      <c r="EH512" s="292"/>
      <c r="EN512" s="292"/>
      <c r="EP512" s="292"/>
      <c r="EQ512" s="292"/>
      <c r="ER512" s="292"/>
      <c r="ES512" s="292"/>
      <c r="ET512" s="292"/>
      <c r="EU512" s="292"/>
      <c r="EV512" s="292"/>
      <c r="EW512" s="292"/>
      <c r="EX512" s="292"/>
      <c r="EY512" s="292"/>
      <c r="EZ512" s="292"/>
      <c r="FC512" s="292"/>
      <c r="FF512" s="292"/>
      <c r="FJ512" s="292"/>
      <c r="FL512" s="292"/>
      <c r="FM512" s="292"/>
      <c r="FN512" s="292"/>
      <c r="FQ512" s="292"/>
    </row>
    <row r="513" spans="1:173">
      <c r="A513" s="291"/>
      <c r="J513" s="292"/>
      <c r="K513" s="291"/>
      <c r="T513" s="292"/>
      <c r="U513" s="291"/>
      <c r="BO513" s="292"/>
      <c r="BX513" s="292"/>
      <c r="CU513" s="292"/>
      <c r="CW513" s="292"/>
      <c r="CX513" s="292"/>
      <c r="DA513" s="292"/>
      <c r="DI513" s="292"/>
      <c r="DK513" s="292"/>
      <c r="DM513" s="292"/>
      <c r="DQ513" s="292"/>
      <c r="DV513" s="292"/>
      <c r="DX513" s="292"/>
      <c r="EH513" s="292"/>
      <c r="EN513" s="292"/>
      <c r="EP513" s="292"/>
      <c r="EQ513" s="292"/>
      <c r="ER513" s="292"/>
      <c r="ES513" s="292"/>
      <c r="ET513" s="292"/>
      <c r="EU513" s="292"/>
      <c r="EV513" s="292"/>
      <c r="EW513" s="292"/>
      <c r="EX513" s="292"/>
      <c r="EY513" s="292"/>
      <c r="EZ513" s="292"/>
      <c r="FC513" s="292"/>
      <c r="FF513" s="292"/>
      <c r="FJ513" s="292"/>
      <c r="FL513" s="292"/>
      <c r="FM513" s="292"/>
      <c r="FN513" s="292"/>
      <c r="FQ513" s="292"/>
    </row>
    <row r="514" spans="1:173">
      <c r="A514" s="291"/>
      <c r="J514" s="292"/>
      <c r="K514" s="291"/>
      <c r="T514" s="292"/>
      <c r="U514" s="291"/>
      <c r="BO514" s="292"/>
      <c r="BX514" s="292"/>
      <c r="CU514" s="292"/>
      <c r="CW514" s="292"/>
      <c r="CX514" s="292"/>
      <c r="DA514" s="292"/>
      <c r="DI514" s="292"/>
      <c r="DK514" s="292"/>
      <c r="DM514" s="292"/>
      <c r="DQ514" s="292"/>
      <c r="DV514" s="292"/>
      <c r="DX514" s="292"/>
      <c r="EH514" s="292"/>
      <c r="EN514" s="292"/>
      <c r="EP514" s="292"/>
      <c r="EQ514" s="292"/>
      <c r="ER514" s="292"/>
      <c r="ES514" s="292"/>
      <c r="ET514" s="292"/>
      <c r="EU514" s="292"/>
      <c r="EV514" s="292"/>
      <c r="EW514" s="292"/>
      <c r="EX514" s="292"/>
      <c r="EY514" s="292"/>
      <c r="EZ514" s="292"/>
      <c r="FC514" s="292"/>
      <c r="FF514" s="292"/>
      <c r="FJ514" s="292"/>
      <c r="FL514" s="292"/>
      <c r="FM514" s="292"/>
      <c r="FN514" s="292"/>
      <c r="FQ514" s="292"/>
    </row>
    <row r="515" spans="1:173">
      <c r="A515" s="291"/>
      <c r="J515" s="292"/>
      <c r="K515" s="291"/>
      <c r="T515" s="292"/>
      <c r="U515" s="291"/>
      <c r="BO515" s="292"/>
      <c r="BX515" s="292"/>
      <c r="CU515" s="292"/>
      <c r="CW515" s="292"/>
      <c r="CX515" s="292"/>
      <c r="DA515" s="292"/>
      <c r="DI515" s="292"/>
      <c r="DK515" s="292"/>
      <c r="DM515" s="292"/>
      <c r="DQ515" s="292"/>
      <c r="DV515" s="292"/>
      <c r="DX515" s="292"/>
      <c r="EH515" s="292"/>
      <c r="EN515" s="292"/>
      <c r="EP515" s="292"/>
      <c r="EQ515" s="292"/>
      <c r="ER515" s="292"/>
      <c r="ES515" s="292"/>
      <c r="ET515" s="292"/>
      <c r="EU515" s="292"/>
      <c r="EV515" s="292"/>
      <c r="EW515" s="292"/>
      <c r="EX515" s="292"/>
      <c r="EY515" s="292"/>
      <c r="EZ515" s="292"/>
      <c r="FC515" s="292"/>
      <c r="FF515" s="292"/>
      <c r="FJ515" s="292"/>
      <c r="FL515" s="292"/>
      <c r="FM515" s="292"/>
      <c r="FN515" s="292"/>
      <c r="FQ515" s="292"/>
    </row>
    <row r="516" spans="1:173">
      <c r="A516" s="291"/>
      <c r="J516" s="292"/>
      <c r="K516" s="291"/>
      <c r="T516" s="292"/>
      <c r="U516" s="291"/>
      <c r="BO516" s="292"/>
      <c r="BX516" s="292"/>
      <c r="CU516" s="292"/>
      <c r="CW516" s="292"/>
      <c r="CX516" s="292"/>
      <c r="DA516" s="292"/>
      <c r="DI516" s="292"/>
      <c r="DK516" s="292"/>
      <c r="DM516" s="292"/>
      <c r="DQ516" s="292"/>
      <c r="DV516" s="292"/>
      <c r="DX516" s="292"/>
      <c r="EH516" s="292"/>
      <c r="EN516" s="292"/>
      <c r="EP516" s="292"/>
      <c r="EQ516" s="292"/>
      <c r="ER516" s="292"/>
      <c r="ES516" s="292"/>
      <c r="ET516" s="292"/>
      <c r="EU516" s="292"/>
      <c r="EV516" s="292"/>
      <c r="EW516" s="292"/>
      <c r="EX516" s="292"/>
      <c r="EY516" s="292"/>
      <c r="EZ516" s="292"/>
      <c r="FC516" s="292"/>
      <c r="FF516" s="292"/>
      <c r="FJ516" s="292"/>
      <c r="FL516" s="292"/>
      <c r="FM516" s="292"/>
      <c r="FN516" s="292"/>
      <c r="FQ516" s="292"/>
    </row>
    <row r="517" spans="1:173">
      <c r="A517" s="291"/>
      <c r="J517" s="292"/>
      <c r="K517" s="291"/>
      <c r="T517" s="292"/>
      <c r="U517" s="291"/>
      <c r="BO517" s="292"/>
      <c r="BX517" s="292"/>
      <c r="CU517" s="292"/>
      <c r="CW517" s="292"/>
      <c r="CX517" s="292"/>
      <c r="DA517" s="292"/>
      <c r="DI517" s="292"/>
      <c r="DK517" s="292"/>
      <c r="DM517" s="292"/>
      <c r="DQ517" s="292"/>
      <c r="DV517" s="292"/>
      <c r="DX517" s="292"/>
      <c r="EH517" s="292"/>
      <c r="EN517" s="292"/>
      <c r="EP517" s="292"/>
      <c r="EQ517" s="292"/>
      <c r="ER517" s="292"/>
      <c r="ES517" s="292"/>
      <c r="ET517" s="292"/>
      <c r="EU517" s="292"/>
      <c r="EV517" s="292"/>
      <c r="EW517" s="292"/>
      <c r="EX517" s="292"/>
      <c r="EY517" s="292"/>
      <c r="EZ517" s="292"/>
      <c r="FC517" s="292"/>
      <c r="FF517" s="292"/>
      <c r="FJ517" s="292"/>
      <c r="FL517" s="292"/>
      <c r="FM517" s="292"/>
      <c r="FN517" s="292"/>
      <c r="FQ517" s="292"/>
    </row>
    <row r="518" spans="1:173">
      <c r="A518" s="291"/>
      <c r="J518" s="292"/>
      <c r="K518" s="291"/>
      <c r="T518" s="292"/>
      <c r="U518" s="291"/>
      <c r="BO518" s="292"/>
      <c r="BX518" s="292"/>
      <c r="CU518" s="292"/>
      <c r="CW518" s="292"/>
      <c r="CX518" s="292"/>
      <c r="DA518" s="292"/>
      <c r="DI518" s="292"/>
      <c r="DK518" s="292"/>
      <c r="DM518" s="292"/>
      <c r="DQ518" s="292"/>
      <c r="DV518" s="292"/>
      <c r="DX518" s="292"/>
      <c r="EH518" s="292"/>
      <c r="EN518" s="292"/>
      <c r="EP518" s="292"/>
      <c r="EQ518" s="292"/>
      <c r="ER518" s="292"/>
      <c r="ES518" s="292"/>
      <c r="ET518" s="292"/>
      <c r="EU518" s="292"/>
      <c r="EV518" s="292"/>
      <c r="EW518" s="292"/>
      <c r="EX518" s="292"/>
      <c r="EY518" s="292"/>
      <c r="EZ518" s="292"/>
      <c r="FC518" s="292"/>
      <c r="FF518" s="292"/>
      <c r="FJ518" s="292"/>
      <c r="FL518" s="292"/>
      <c r="FM518" s="292"/>
      <c r="FN518" s="292"/>
      <c r="FQ518" s="292"/>
    </row>
    <row r="519" spans="1:173">
      <c r="A519" s="291"/>
      <c r="J519" s="292"/>
      <c r="K519" s="291"/>
      <c r="T519" s="292"/>
      <c r="U519" s="291"/>
      <c r="BO519" s="292"/>
      <c r="BX519" s="292"/>
      <c r="CU519" s="292"/>
      <c r="CW519" s="292"/>
      <c r="CX519" s="292"/>
      <c r="DA519" s="292"/>
      <c r="DI519" s="292"/>
      <c r="DK519" s="292"/>
      <c r="DM519" s="292"/>
      <c r="DQ519" s="292"/>
      <c r="DV519" s="292"/>
      <c r="DX519" s="292"/>
      <c r="EH519" s="292"/>
      <c r="EN519" s="292"/>
      <c r="EP519" s="292"/>
      <c r="EQ519" s="292"/>
      <c r="ER519" s="292"/>
      <c r="ES519" s="292"/>
      <c r="ET519" s="292"/>
      <c r="EU519" s="292"/>
      <c r="EV519" s="292"/>
      <c r="EW519" s="292"/>
      <c r="EX519" s="292"/>
      <c r="EY519" s="292"/>
      <c r="EZ519" s="292"/>
      <c r="FC519" s="292"/>
      <c r="FF519" s="292"/>
      <c r="FJ519" s="292"/>
      <c r="FL519" s="292"/>
      <c r="FM519" s="292"/>
      <c r="FN519" s="292"/>
      <c r="FQ519" s="292"/>
    </row>
    <row r="520" spans="1:173">
      <c r="A520" s="291"/>
      <c r="J520" s="292"/>
      <c r="K520" s="291"/>
      <c r="T520" s="292"/>
      <c r="U520" s="291"/>
      <c r="BO520" s="292"/>
      <c r="BX520" s="292"/>
      <c r="CU520" s="292"/>
      <c r="CW520" s="292"/>
      <c r="CX520" s="292"/>
      <c r="DA520" s="292"/>
      <c r="DI520" s="292"/>
      <c r="DK520" s="292"/>
      <c r="DM520" s="292"/>
      <c r="DQ520" s="292"/>
      <c r="DV520" s="292"/>
      <c r="DX520" s="292"/>
      <c r="EH520" s="292"/>
      <c r="EN520" s="292"/>
      <c r="EP520" s="292"/>
      <c r="EQ520" s="292"/>
      <c r="ER520" s="292"/>
      <c r="ES520" s="292"/>
      <c r="ET520" s="292"/>
      <c r="EU520" s="292"/>
      <c r="EV520" s="292"/>
      <c r="EW520" s="292"/>
      <c r="EX520" s="292"/>
      <c r="EY520" s="292"/>
      <c r="EZ520" s="292"/>
      <c r="FC520" s="292"/>
      <c r="FF520" s="292"/>
      <c r="FJ520" s="292"/>
      <c r="FL520" s="292"/>
      <c r="FM520" s="292"/>
      <c r="FN520" s="292"/>
      <c r="FQ520" s="292"/>
    </row>
    <row r="521" spans="1:173">
      <c r="A521" s="291"/>
      <c r="J521" s="292"/>
      <c r="K521" s="291"/>
      <c r="T521" s="292"/>
      <c r="U521" s="291"/>
      <c r="BO521" s="292"/>
      <c r="BX521" s="292"/>
      <c r="CU521" s="292"/>
      <c r="CW521" s="292"/>
      <c r="CX521" s="292"/>
      <c r="DA521" s="292"/>
      <c r="DI521" s="292"/>
      <c r="DK521" s="292"/>
      <c r="DM521" s="292"/>
      <c r="DQ521" s="292"/>
      <c r="DV521" s="292"/>
      <c r="DX521" s="292"/>
      <c r="EH521" s="292"/>
      <c r="EN521" s="292"/>
      <c r="EP521" s="292"/>
      <c r="EQ521" s="292"/>
      <c r="ER521" s="292"/>
      <c r="ES521" s="292"/>
      <c r="ET521" s="292"/>
      <c r="EU521" s="292"/>
      <c r="EV521" s="292"/>
      <c r="EW521" s="292"/>
      <c r="EX521" s="292"/>
      <c r="EY521" s="292"/>
      <c r="EZ521" s="292"/>
      <c r="FC521" s="292"/>
      <c r="FF521" s="292"/>
      <c r="FJ521" s="292"/>
      <c r="FL521" s="292"/>
      <c r="FM521" s="292"/>
      <c r="FN521" s="292"/>
      <c r="FQ521" s="292"/>
    </row>
    <row r="522" spans="1:173">
      <c r="A522" s="291"/>
      <c r="J522" s="292"/>
      <c r="K522" s="291"/>
      <c r="T522" s="292"/>
      <c r="U522" s="291"/>
      <c r="BO522" s="292"/>
      <c r="BX522" s="292"/>
      <c r="CU522" s="292"/>
      <c r="CW522" s="292"/>
      <c r="CX522" s="292"/>
      <c r="DA522" s="292"/>
      <c r="DI522" s="292"/>
      <c r="DK522" s="292"/>
      <c r="DM522" s="292"/>
      <c r="DQ522" s="292"/>
      <c r="DV522" s="292"/>
      <c r="DX522" s="292"/>
      <c r="EH522" s="292"/>
      <c r="EN522" s="292"/>
      <c r="EP522" s="292"/>
      <c r="EQ522" s="292"/>
      <c r="ER522" s="292"/>
      <c r="ES522" s="292"/>
      <c r="ET522" s="292"/>
      <c r="EU522" s="292"/>
      <c r="EV522" s="292"/>
      <c r="EW522" s="292"/>
      <c r="EX522" s="292"/>
      <c r="EY522" s="292"/>
      <c r="EZ522" s="292"/>
      <c r="FC522" s="292"/>
      <c r="FF522" s="292"/>
      <c r="FJ522" s="292"/>
      <c r="FL522" s="292"/>
      <c r="FM522" s="292"/>
      <c r="FN522" s="292"/>
      <c r="FQ522" s="292"/>
    </row>
    <row r="523" spans="1:173">
      <c r="A523" s="291"/>
      <c r="J523" s="292"/>
      <c r="K523" s="291"/>
      <c r="T523" s="292"/>
      <c r="U523" s="291"/>
      <c r="BO523" s="292"/>
      <c r="BX523" s="292"/>
      <c r="CU523" s="292"/>
      <c r="CW523" s="292"/>
      <c r="CX523" s="292"/>
      <c r="DA523" s="292"/>
      <c r="DI523" s="292"/>
      <c r="DK523" s="292"/>
      <c r="DM523" s="292"/>
      <c r="DQ523" s="292"/>
      <c r="DV523" s="292"/>
      <c r="DX523" s="292"/>
      <c r="EH523" s="292"/>
      <c r="EN523" s="292"/>
      <c r="EP523" s="292"/>
      <c r="EQ523" s="292"/>
      <c r="ER523" s="292"/>
      <c r="ES523" s="292"/>
      <c r="ET523" s="292"/>
      <c r="EU523" s="292"/>
      <c r="EV523" s="292"/>
      <c r="EW523" s="292"/>
      <c r="EX523" s="292"/>
      <c r="EY523" s="292"/>
      <c r="EZ523" s="292"/>
      <c r="FC523" s="292"/>
      <c r="FF523" s="292"/>
      <c r="FJ523" s="292"/>
      <c r="FL523" s="292"/>
      <c r="FM523" s="292"/>
      <c r="FN523" s="292"/>
      <c r="FQ523" s="292"/>
    </row>
    <row r="524" spans="1:173">
      <c r="A524" s="291"/>
      <c r="J524" s="292"/>
      <c r="K524" s="291"/>
      <c r="T524" s="292"/>
      <c r="U524" s="291"/>
      <c r="BO524" s="292"/>
      <c r="BX524" s="292"/>
      <c r="CU524" s="292"/>
      <c r="CW524" s="292"/>
      <c r="CX524" s="292"/>
      <c r="DA524" s="292"/>
      <c r="DI524" s="292"/>
      <c r="DK524" s="292"/>
      <c r="DM524" s="292"/>
      <c r="DQ524" s="292"/>
      <c r="DV524" s="292"/>
      <c r="DX524" s="292"/>
      <c r="EH524" s="292"/>
      <c r="EN524" s="292"/>
      <c r="EP524" s="292"/>
      <c r="EQ524" s="292"/>
      <c r="ER524" s="292"/>
      <c r="ES524" s="292"/>
      <c r="ET524" s="292"/>
      <c r="EU524" s="292"/>
      <c r="EV524" s="292"/>
      <c r="EW524" s="292"/>
      <c r="EX524" s="292"/>
      <c r="EY524" s="292"/>
      <c r="EZ524" s="292"/>
      <c r="FC524" s="292"/>
      <c r="FF524" s="292"/>
      <c r="FJ524" s="292"/>
      <c r="FL524" s="292"/>
      <c r="FM524" s="292"/>
      <c r="FN524" s="292"/>
      <c r="FQ524" s="292"/>
    </row>
    <row r="525" spans="1:173">
      <c r="A525" s="291"/>
      <c r="J525" s="292"/>
      <c r="K525" s="291"/>
      <c r="T525" s="292"/>
      <c r="U525" s="291"/>
      <c r="BO525" s="292"/>
      <c r="BX525" s="292"/>
      <c r="CU525" s="292"/>
      <c r="CW525" s="292"/>
      <c r="CX525" s="292"/>
      <c r="DA525" s="292"/>
      <c r="DI525" s="292"/>
      <c r="DK525" s="292"/>
      <c r="DM525" s="292"/>
      <c r="DQ525" s="292"/>
      <c r="DV525" s="292"/>
      <c r="DX525" s="292"/>
      <c r="EH525" s="292"/>
      <c r="EN525" s="292"/>
      <c r="EP525" s="292"/>
      <c r="EQ525" s="292"/>
      <c r="ER525" s="292"/>
      <c r="ES525" s="292"/>
      <c r="ET525" s="292"/>
      <c r="EU525" s="292"/>
      <c r="EV525" s="292"/>
      <c r="EW525" s="292"/>
      <c r="EX525" s="292"/>
      <c r="EY525" s="292"/>
      <c r="EZ525" s="292"/>
      <c r="FC525" s="292"/>
      <c r="FF525" s="292"/>
      <c r="FJ525" s="292"/>
      <c r="FL525" s="292"/>
      <c r="FM525" s="292"/>
      <c r="FN525" s="292"/>
      <c r="FQ525" s="292"/>
    </row>
    <row r="526" spans="1:173">
      <c r="A526" s="291"/>
      <c r="J526" s="292"/>
      <c r="K526" s="291"/>
      <c r="T526" s="292"/>
      <c r="U526" s="291"/>
      <c r="BO526" s="292"/>
      <c r="BX526" s="292"/>
      <c r="CU526" s="292"/>
      <c r="CW526" s="292"/>
      <c r="CX526" s="292"/>
      <c r="DA526" s="292"/>
      <c r="DI526" s="292"/>
      <c r="DK526" s="292"/>
      <c r="DM526" s="292"/>
      <c r="DQ526" s="292"/>
      <c r="DV526" s="292"/>
      <c r="DX526" s="292"/>
      <c r="EH526" s="292"/>
      <c r="EN526" s="292"/>
      <c r="EP526" s="292"/>
      <c r="EQ526" s="292"/>
      <c r="ER526" s="292"/>
      <c r="ES526" s="292"/>
      <c r="ET526" s="292"/>
      <c r="EU526" s="292"/>
      <c r="EV526" s="292"/>
      <c r="EW526" s="292"/>
      <c r="EX526" s="292"/>
      <c r="EY526" s="292"/>
      <c r="EZ526" s="292"/>
      <c r="FC526" s="292"/>
      <c r="FF526" s="292"/>
      <c r="FJ526" s="292"/>
      <c r="FL526" s="292"/>
      <c r="FM526" s="292"/>
      <c r="FN526" s="292"/>
      <c r="FQ526" s="292"/>
    </row>
    <row r="527" spans="1:173">
      <c r="A527" s="291"/>
      <c r="J527" s="292"/>
      <c r="K527" s="291"/>
      <c r="T527" s="292"/>
      <c r="U527" s="291"/>
      <c r="BO527" s="292"/>
      <c r="BX527" s="292"/>
      <c r="CU527" s="292"/>
      <c r="CW527" s="292"/>
      <c r="CX527" s="292"/>
      <c r="DA527" s="292"/>
      <c r="DI527" s="292"/>
      <c r="DK527" s="292"/>
      <c r="DM527" s="292"/>
      <c r="DQ527" s="292"/>
      <c r="DV527" s="292"/>
      <c r="DX527" s="292"/>
      <c r="EH527" s="292"/>
      <c r="EN527" s="292"/>
      <c r="EP527" s="292"/>
      <c r="EQ527" s="292"/>
      <c r="ER527" s="292"/>
      <c r="ES527" s="292"/>
      <c r="ET527" s="292"/>
      <c r="EU527" s="292"/>
      <c r="EV527" s="292"/>
      <c r="EW527" s="292"/>
      <c r="EX527" s="292"/>
      <c r="EY527" s="292"/>
      <c r="EZ527" s="292"/>
      <c r="FC527" s="292"/>
      <c r="FF527" s="292"/>
      <c r="FJ527" s="292"/>
      <c r="FL527" s="292"/>
      <c r="FM527" s="292"/>
      <c r="FN527" s="292"/>
      <c r="FQ527" s="292"/>
    </row>
    <row r="528" spans="1:173">
      <c r="A528" s="291"/>
      <c r="J528" s="292"/>
      <c r="K528" s="291"/>
      <c r="T528" s="292"/>
      <c r="U528" s="291"/>
      <c r="BO528" s="292"/>
      <c r="BX528" s="292"/>
      <c r="CU528" s="292"/>
      <c r="CW528" s="292"/>
      <c r="CX528" s="292"/>
      <c r="DA528" s="292"/>
      <c r="DI528" s="292"/>
      <c r="DK528" s="292"/>
      <c r="DM528" s="292"/>
      <c r="DQ528" s="292"/>
      <c r="DV528" s="292"/>
      <c r="DX528" s="292"/>
      <c r="EH528" s="292"/>
      <c r="EN528" s="292"/>
      <c r="EP528" s="292"/>
      <c r="EQ528" s="292"/>
      <c r="ER528" s="292"/>
      <c r="ES528" s="292"/>
      <c r="ET528" s="292"/>
      <c r="EU528" s="292"/>
      <c r="EV528" s="292"/>
      <c r="EW528" s="292"/>
      <c r="EX528" s="292"/>
      <c r="EY528" s="292"/>
      <c r="EZ528" s="292"/>
      <c r="FC528" s="292"/>
      <c r="FF528" s="292"/>
      <c r="FJ528" s="292"/>
      <c r="FL528" s="292"/>
      <c r="FM528" s="292"/>
      <c r="FN528" s="292"/>
      <c r="FQ528" s="292"/>
    </row>
    <row r="529" spans="1:173">
      <c r="A529" s="291"/>
      <c r="J529" s="292"/>
      <c r="K529" s="291"/>
      <c r="T529" s="292"/>
      <c r="U529" s="291"/>
      <c r="BO529" s="292"/>
      <c r="BX529" s="292"/>
      <c r="CU529" s="292"/>
      <c r="CW529" s="292"/>
      <c r="CX529" s="292"/>
      <c r="DA529" s="292"/>
      <c r="DI529" s="292"/>
      <c r="DK529" s="292"/>
      <c r="DM529" s="292"/>
      <c r="DQ529" s="292"/>
      <c r="DV529" s="292"/>
      <c r="DX529" s="292"/>
      <c r="EH529" s="292"/>
      <c r="EN529" s="292"/>
      <c r="EP529" s="292"/>
      <c r="EQ529" s="292"/>
      <c r="ER529" s="292"/>
      <c r="ES529" s="292"/>
      <c r="ET529" s="292"/>
      <c r="EU529" s="292"/>
      <c r="EV529" s="292"/>
      <c r="EW529" s="292"/>
      <c r="EX529" s="292"/>
      <c r="EY529" s="292"/>
      <c r="EZ529" s="292"/>
      <c r="FC529" s="292"/>
      <c r="FF529" s="292"/>
      <c r="FJ529" s="292"/>
      <c r="FL529" s="292"/>
      <c r="FM529" s="292"/>
      <c r="FN529" s="292"/>
      <c r="FQ529" s="292"/>
    </row>
    <row r="530" spans="1:173">
      <c r="A530" s="291"/>
      <c r="J530" s="292"/>
      <c r="K530" s="291"/>
      <c r="T530" s="292"/>
      <c r="U530" s="291"/>
      <c r="BO530" s="292"/>
      <c r="BX530" s="292"/>
      <c r="CU530" s="292"/>
      <c r="CW530" s="292"/>
      <c r="CX530" s="292"/>
      <c r="DA530" s="292"/>
      <c r="DI530" s="292"/>
      <c r="DK530" s="292"/>
      <c r="DM530" s="292"/>
      <c r="DQ530" s="292"/>
      <c r="DV530" s="292"/>
      <c r="DX530" s="292"/>
      <c r="EH530" s="292"/>
      <c r="EN530" s="292"/>
      <c r="EP530" s="292"/>
      <c r="EQ530" s="292"/>
      <c r="ER530" s="292"/>
      <c r="ES530" s="292"/>
      <c r="ET530" s="292"/>
      <c r="EU530" s="292"/>
      <c r="EV530" s="292"/>
      <c r="EW530" s="292"/>
      <c r="EX530" s="292"/>
      <c r="EY530" s="292"/>
      <c r="EZ530" s="292"/>
      <c r="FC530" s="292"/>
      <c r="FF530" s="292"/>
      <c r="FJ530" s="292"/>
      <c r="FL530" s="292"/>
      <c r="FM530" s="292"/>
      <c r="FN530" s="292"/>
      <c r="FQ530" s="292"/>
    </row>
    <row r="531" spans="1:173">
      <c r="A531" s="291"/>
      <c r="J531" s="292"/>
      <c r="K531" s="291"/>
      <c r="T531" s="292"/>
      <c r="U531" s="291"/>
      <c r="BO531" s="292"/>
      <c r="BX531" s="292"/>
      <c r="CU531" s="292"/>
      <c r="CW531" s="292"/>
      <c r="CX531" s="292"/>
      <c r="DA531" s="292"/>
      <c r="DI531" s="292"/>
      <c r="DK531" s="292"/>
      <c r="DM531" s="292"/>
      <c r="DQ531" s="292"/>
      <c r="DV531" s="292"/>
      <c r="DX531" s="292"/>
      <c r="EH531" s="292"/>
      <c r="EN531" s="292"/>
      <c r="EP531" s="292"/>
      <c r="EQ531" s="292"/>
      <c r="ER531" s="292"/>
      <c r="ES531" s="292"/>
      <c r="ET531" s="292"/>
      <c r="EU531" s="292"/>
      <c r="EV531" s="292"/>
      <c r="EW531" s="292"/>
      <c r="EX531" s="292"/>
      <c r="EY531" s="292"/>
      <c r="EZ531" s="292"/>
      <c r="FC531" s="292"/>
      <c r="FF531" s="292"/>
      <c r="FJ531" s="292"/>
      <c r="FL531" s="292"/>
      <c r="FM531" s="292"/>
      <c r="FN531" s="292"/>
      <c r="FQ531" s="292"/>
    </row>
    <row r="532" spans="1:173">
      <c r="A532" s="291"/>
      <c r="J532" s="292"/>
      <c r="K532" s="291"/>
      <c r="T532" s="292"/>
      <c r="U532" s="291"/>
      <c r="BO532" s="292"/>
      <c r="BX532" s="292"/>
      <c r="CU532" s="292"/>
      <c r="CW532" s="292"/>
      <c r="CX532" s="292"/>
      <c r="DA532" s="292"/>
      <c r="DI532" s="292"/>
      <c r="DK532" s="292"/>
      <c r="DM532" s="292"/>
      <c r="DQ532" s="292"/>
      <c r="DV532" s="292"/>
      <c r="DX532" s="292"/>
      <c r="EH532" s="292"/>
      <c r="EN532" s="292"/>
      <c r="EP532" s="292"/>
      <c r="EQ532" s="292"/>
      <c r="ER532" s="292"/>
      <c r="ES532" s="292"/>
      <c r="ET532" s="292"/>
      <c r="EU532" s="292"/>
      <c r="EV532" s="292"/>
      <c r="EW532" s="292"/>
      <c r="EX532" s="292"/>
      <c r="EY532" s="292"/>
      <c r="EZ532" s="292"/>
      <c r="FC532" s="292"/>
      <c r="FF532" s="292"/>
      <c r="FJ532" s="292"/>
      <c r="FL532" s="292"/>
      <c r="FM532" s="292"/>
      <c r="FN532" s="292"/>
      <c r="FQ532" s="292"/>
    </row>
    <row r="533" spans="1:173">
      <c r="A533" s="291"/>
      <c r="J533" s="292"/>
      <c r="K533" s="291"/>
      <c r="T533" s="292"/>
      <c r="U533" s="291"/>
      <c r="BO533" s="292"/>
      <c r="BX533" s="292"/>
      <c r="CU533" s="292"/>
      <c r="CW533" s="292"/>
      <c r="CX533" s="292"/>
      <c r="DA533" s="292"/>
      <c r="DI533" s="292"/>
      <c r="DK533" s="292"/>
      <c r="DM533" s="292"/>
      <c r="DQ533" s="292"/>
      <c r="DV533" s="292"/>
      <c r="DX533" s="292"/>
      <c r="EH533" s="292"/>
      <c r="EN533" s="292"/>
      <c r="EP533" s="292"/>
      <c r="EQ533" s="292"/>
      <c r="ER533" s="292"/>
      <c r="ES533" s="292"/>
      <c r="ET533" s="292"/>
      <c r="EU533" s="292"/>
      <c r="EV533" s="292"/>
      <c r="EW533" s="292"/>
      <c r="EX533" s="292"/>
      <c r="EY533" s="292"/>
      <c r="EZ533" s="292"/>
      <c r="FC533" s="292"/>
      <c r="FF533" s="292"/>
      <c r="FJ533" s="292"/>
      <c r="FL533" s="292"/>
      <c r="FM533" s="292"/>
      <c r="FN533" s="292"/>
      <c r="FQ533" s="292"/>
    </row>
    <row r="534" spans="1:173">
      <c r="A534" s="291"/>
      <c r="J534" s="292"/>
      <c r="K534" s="291"/>
      <c r="T534" s="292"/>
      <c r="U534" s="291"/>
      <c r="BO534" s="292"/>
      <c r="BX534" s="292"/>
      <c r="CU534" s="292"/>
      <c r="CW534" s="292"/>
      <c r="CX534" s="292"/>
      <c r="DA534" s="292"/>
      <c r="DI534" s="292"/>
      <c r="DK534" s="292"/>
      <c r="DM534" s="292"/>
      <c r="DQ534" s="292"/>
      <c r="DV534" s="292"/>
      <c r="DX534" s="292"/>
      <c r="EH534" s="292"/>
      <c r="EN534" s="292"/>
      <c r="EP534" s="292"/>
      <c r="EQ534" s="292"/>
      <c r="ER534" s="292"/>
      <c r="ES534" s="292"/>
      <c r="ET534" s="292"/>
      <c r="EU534" s="292"/>
      <c r="EV534" s="292"/>
      <c r="EW534" s="292"/>
      <c r="EX534" s="292"/>
      <c r="EY534" s="292"/>
      <c r="EZ534" s="292"/>
      <c r="FC534" s="292"/>
      <c r="FF534" s="292"/>
      <c r="FJ534" s="292"/>
      <c r="FL534" s="292"/>
      <c r="FM534" s="292"/>
      <c r="FN534" s="292"/>
      <c r="FQ534" s="292"/>
    </row>
    <row r="535" spans="1:173">
      <c r="A535" s="291"/>
      <c r="J535" s="292"/>
      <c r="K535" s="291"/>
      <c r="T535" s="292"/>
      <c r="U535" s="291"/>
      <c r="BO535" s="292"/>
      <c r="BX535" s="292"/>
      <c r="CU535" s="292"/>
      <c r="CW535" s="292"/>
      <c r="CX535" s="292"/>
      <c r="DA535" s="292"/>
      <c r="DI535" s="292"/>
      <c r="DK535" s="292"/>
      <c r="DM535" s="292"/>
      <c r="DQ535" s="292"/>
      <c r="DV535" s="292"/>
      <c r="DX535" s="292"/>
      <c r="EH535" s="292"/>
      <c r="EN535" s="292"/>
      <c r="EP535" s="292"/>
      <c r="EQ535" s="292"/>
      <c r="ER535" s="292"/>
      <c r="ES535" s="292"/>
      <c r="ET535" s="292"/>
      <c r="EU535" s="292"/>
      <c r="EV535" s="292"/>
      <c r="EW535" s="292"/>
      <c r="EX535" s="292"/>
      <c r="EY535" s="292"/>
      <c r="EZ535" s="292"/>
      <c r="FC535" s="292"/>
      <c r="FF535" s="292"/>
      <c r="FJ535" s="292"/>
      <c r="FL535" s="292"/>
      <c r="FM535" s="292"/>
      <c r="FN535" s="292"/>
      <c r="FQ535" s="292"/>
    </row>
    <row r="536" spans="1:173">
      <c r="A536" s="291"/>
      <c r="J536" s="292"/>
      <c r="K536" s="291"/>
      <c r="T536" s="292"/>
      <c r="U536" s="291"/>
      <c r="BO536" s="292"/>
      <c r="BX536" s="292"/>
      <c r="CU536" s="292"/>
      <c r="CW536" s="292"/>
      <c r="CX536" s="292"/>
      <c r="DA536" s="292"/>
      <c r="DI536" s="292"/>
      <c r="DK536" s="292"/>
      <c r="DM536" s="292"/>
      <c r="DQ536" s="292"/>
      <c r="DV536" s="292"/>
      <c r="DX536" s="292"/>
      <c r="EH536" s="292"/>
      <c r="EN536" s="292"/>
      <c r="EP536" s="292"/>
      <c r="EQ536" s="292"/>
      <c r="ER536" s="292"/>
      <c r="ES536" s="292"/>
      <c r="ET536" s="292"/>
      <c r="EU536" s="292"/>
      <c r="EV536" s="292"/>
      <c r="EW536" s="292"/>
      <c r="EX536" s="292"/>
      <c r="EY536" s="292"/>
      <c r="EZ536" s="292"/>
      <c r="FC536" s="292"/>
      <c r="FF536" s="292"/>
      <c r="FJ536" s="292"/>
      <c r="FL536" s="292"/>
      <c r="FM536" s="292"/>
      <c r="FN536" s="292"/>
      <c r="FQ536" s="292"/>
    </row>
    <row r="537" spans="1:173">
      <c r="A537" s="291"/>
      <c r="J537" s="292"/>
      <c r="K537" s="291"/>
      <c r="T537" s="292"/>
      <c r="U537" s="291"/>
      <c r="BO537" s="292"/>
      <c r="BX537" s="292"/>
      <c r="CU537" s="292"/>
      <c r="CW537" s="292"/>
      <c r="CX537" s="292"/>
      <c r="DA537" s="292"/>
      <c r="DI537" s="292"/>
      <c r="DK537" s="292"/>
      <c r="DM537" s="292"/>
      <c r="DQ537" s="292"/>
      <c r="DV537" s="292"/>
      <c r="DX537" s="292"/>
      <c r="EH537" s="292"/>
      <c r="EN537" s="292"/>
      <c r="EP537" s="292"/>
      <c r="EQ537" s="292"/>
      <c r="ER537" s="292"/>
      <c r="ES537" s="292"/>
      <c r="ET537" s="292"/>
      <c r="EU537" s="292"/>
      <c r="EV537" s="292"/>
      <c r="EW537" s="292"/>
      <c r="EX537" s="292"/>
      <c r="EY537" s="292"/>
      <c r="EZ537" s="292"/>
      <c r="FC537" s="292"/>
      <c r="FF537" s="292"/>
      <c r="FJ537" s="292"/>
      <c r="FL537" s="292"/>
      <c r="FM537" s="292"/>
      <c r="FN537" s="292"/>
      <c r="FQ537" s="292"/>
    </row>
    <row r="538" spans="1:173">
      <c r="A538" s="291"/>
      <c r="J538" s="292"/>
      <c r="K538" s="291"/>
      <c r="T538" s="292"/>
      <c r="U538" s="291"/>
      <c r="BO538" s="292"/>
      <c r="BX538" s="292"/>
      <c r="CU538" s="292"/>
      <c r="CW538" s="292"/>
      <c r="CX538" s="292"/>
      <c r="DA538" s="292"/>
      <c r="DI538" s="292"/>
      <c r="DK538" s="292"/>
      <c r="DM538" s="292"/>
      <c r="DQ538" s="292"/>
      <c r="DV538" s="292"/>
      <c r="DX538" s="292"/>
      <c r="EH538" s="292"/>
      <c r="EN538" s="292"/>
      <c r="EP538" s="292"/>
      <c r="EQ538" s="292"/>
      <c r="ER538" s="292"/>
      <c r="ES538" s="292"/>
      <c r="ET538" s="292"/>
      <c r="EU538" s="292"/>
      <c r="EV538" s="292"/>
      <c r="EW538" s="292"/>
      <c r="EX538" s="292"/>
      <c r="EY538" s="292"/>
      <c r="EZ538" s="292"/>
      <c r="FC538" s="292"/>
      <c r="FF538" s="292"/>
      <c r="FJ538" s="292"/>
      <c r="FL538" s="292"/>
      <c r="FM538" s="292"/>
      <c r="FN538" s="292"/>
      <c r="FQ538" s="292"/>
    </row>
    <row r="539" spans="1:173">
      <c r="A539" s="291"/>
      <c r="J539" s="292"/>
      <c r="K539" s="291"/>
      <c r="T539" s="292"/>
      <c r="U539" s="291"/>
      <c r="BO539" s="292"/>
      <c r="BX539" s="292"/>
      <c r="CU539" s="292"/>
      <c r="CW539" s="292"/>
      <c r="CX539" s="292"/>
      <c r="DA539" s="292"/>
      <c r="DI539" s="292"/>
      <c r="DK539" s="292"/>
      <c r="DM539" s="292"/>
      <c r="DQ539" s="292"/>
      <c r="DV539" s="292"/>
      <c r="DX539" s="292"/>
      <c r="EH539" s="292"/>
      <c r="EN539" s="292"/>
      <c r="EP539" s="292"/>
      <c r="EQ539" s="292"/>
      <c r="ER539" s="292"/>
      <c r="ES539" s="292"/>
      <c r="ET539" s="292"/>
      <c r="EU539" s="292"/>
      <c r="EV539" s="292"/>
      <c r="EW539" s="292"/>
      <c r="EX539" s="292"/>
      <c r="EY539" s="292"/>
      <c r="EZ539" s="292"/>
      <c r="FC539" s="292"/>
      <c r="FF539" s="292"/>
      <c r="FJ539" s="292"/>
      <c r="FL539" s="292"/>
      <c r="FM539" s="292"/>
      <c r="FN539" s="292"/>
      <c r="FQ539" s="292"/>
    </row>
    <row r="540" spans="1:173">
      <c r="A540" s="291"/>
      <c r="J540" s="292"/>
      <c r="K540" s="291"/>
      <c r="T540" s="292"/>
      <c r="U540" s="291"/>
      <c r="BO540" s="292"/>
      <c r="BX540" s="292"/>
      <c r="CU540" s="292"/>
      <c r="CW540" s="292"/>
      <c r="CX540" s="292"/>
      <c r="DA540" s="292"/>
      <c r="DI540" s="292"/>
      <c r="DK540" s="292"/>
      <c r="DM540" s="292"/>
      <c r="DQ540" s="292"/>
      <c r="DV540" s="292"/>
      <c r="DX540" s="292"/>
      <c r="EH540" s="292"/>
      <c r="EN540" s="292"/>
      <c r="EP540" s="292"/>
      <c r="EQ540" s="292"/>
      <c r="ER540" s="292"/>
      <c r="ES540" s="292"/>
      <c r="ET540" s="292"/>
      <c r="EU540" s="292"/>
      <c r="EV540" s="292"/>
      <c r="EW540" s="292"/>
      <c r="EX540" s="292"/>
      <c r="EY540" s="292"/>
      <c r="EZ540" s="292"/>
      <c r="FC540" s="292"/>
      <c r="FF540" s="292"/>
      <c r="FJ540" s="292"/>
      <c r="FL540" s="292"/>
      <c r="FM540" s="292"/>
      <c r="FN540" s="292"/>
      <c r="FQ540" s="292"/>
    </row>
    <row r="541" spans="1:173">
      <c r="A541" s="291"/>
      <c r="J541" s="292"/>
      <c r="K541" s="291"/>
      <c r="T541" s="292"/>
      <c r="U541" s="291"/>
      <c r="BO541" s="292"/>
      <c r="BX541" s="292"/>
      <c r="CU541" s="292"/>
      <c r="CW541" s="292"/>
      <c r="CX541" s="292"/>
      <c r="DA541" s="292"/>
      <c r="DI541" s="292"/>
      <c r="DK541" s="292"/>
      <c r="DM541" s="292"/>
      <c r="DQ541" s="292"/>
      <c r="DV541" s="292"/>
      <c r="DX541" s="292"/>
      <c r="EH541" s="292"/>
      <c r="EN541" s="292"/>
      <c r="EP541" s="292"/>
      <c r="EQ541" s="292"/>
      <c r="ER541" s="292"/>
      <c r="ES541" s="292"/>
      <c r="ET541" s="292"/>
      <c r="EU541" s="292"/>
      <c r="EV541" s="292"/>
      <c r="EW541" s="292"/>
      <c r="EX541" s="292"/>
      <c r="EY541" s="292"/>
      <c r="EZ541" s="292"/>
      <c r="FC541" s="292"/>
      <c r="FF541" s="292"/>
      <c r="FJ541" s="292"/>
      <c r="FL541" s="292"/>
      <c r="FM541" s="292"/>
      <c r="FN541" s="292"/>
      <c r="FQ541" s="292"/>
    </row>
    <row r="542" spans="1:173">
      <c r="A542" s="291"/>
      <c r="J542" s="292"/>
      <c r="K542" s="291"/>
      <c r="T542" s="292"/>
      <c r="U542" s="291"/>
      <c r="BO542" s="292"/>
      <c r="BX542" s="292"/>
      <c r="CU542" s="292"/>
      <c r="CW542" s="292"/>
      <c r="CX542" s="292"/>
      <c r="DA542" s="292"/>
      <c r="DI542" s="292"/>
      <c r="DK542" s="292"/>
      <c r="DM542" s="292"/>
      <c r="DQ542" s="292"/>
      <c r="DV542" s="292"/>
      <c r="DX542" s="292"/>
      <c r="EH542" s="292"/>
      <c r="EN542" s="292"/>
      <c r="EP542" s="292"/>
      <c r="EQ542" s="292"/>
      <c r="ER542" s="292"/>
      <c r="ES542" s="292"/>
      <c r="ET542" s="292"/>
      <c r="EU542" s="292"/>
      <c r="EV542" s="292"/>
      <c r="EW542" s="292"/>
      <c r="EX542" s="292"/>
      <c r="EY542" s="292"/>
      <c r="EZ542" s="292"/>
      <c r="FC542" s="292"/>
      <c r="FF542" s="292"/>
      <c r="FJ542" s="292"/>
      <c r="FL542" s="292"/>
      <c r="FM542" s="292"/>
      <c r="FN542" s="292"/>
      <c r="FQ542" s="292"/>
    </row>
    <row r="543" spans="1:173">
      <c r="A543" s="291"/>
      <c r="J543" s="292"/>
      <c r="K543" s="291"/>
      <c r="T543" s="292"/>
      <c r="U543" s="291"/>
      <c r="BO543" s="292"/>
      <c r="BX543" s="292"/>
      <c r="CU543" s="292"/>
      <c r="CW543" s="292"/>
      <c r="CX543" s="292"/>
      <c r="DA543" s="292"/>
      <c r="DI543" s="292"/>
      <c r="DK543" s="292"/>
      <c r="DM543" s="292"/>
      <c r="DQ543" s="292"/>
      <c r="DV543" s="292"/>
      <c r="DX543" s="292"/>
      <c r="EH543" s="292"/>
      <c r="EN543" s="292"/>
      <c r="EP543" s="292"/>
      <c r="EQ543" s="292"/>
      <c r="ER543" s="292"/>
      <c r="ES543" s="292"/>
      <c r="ET543" s="292"/>
      <c r="EU543" s="292"/>
      <c r="EV543" s="292"/>
      <c r="EW543" s="292"/>
      <c r="EX543" s="292"/>
      <c r="EY543" s="292"/>
      <c r="EZ543" s="292"/>
      <c r="FC543" s="292"/>
      <c r="FF543" s="292"/>
      <c r="FJ543" s="292"/>
      <c r="FL543" s="292"/>
      <c r="FM543" s="292"/>
      <c r="FN543" s="292"/>
      <c r="FQ543" s="292"/>
    </row>
    <row r="544" spans="1:173">
      <c r="A544" s="291"/>
      <c r="J544" s="292"/>
      <c r="K544" s="291"/>
      <c r="T544" s="292"/>
      <c r="U544" s="291"/>
      <c r="BO544" s="292"/>
      <c r="BX544" s="292"/>
      <c r="CU544" s="292"/>
      <c r="CW544" s="292"/>
      <c r="CX544" s="292"/>
      <c r="DA544" s="292"/>
      <c r="DI544" s="292"/>
      <c r="DK544" s="292"/>
      <c r="DM544" s="292"/>
      <c r="DQ544" s="292"/>
      <c r="DV544" s="292"/>
      <c r="DX544" s="292"/>
      <c r="EH544" s="292"/>
      <c r="EN544" s="292"/>
      <c r="EP544" s="292"/>
      <c r="EQ544" s="292"/>
      <c r="ER544" s="292"/>
      <c r="ES544" s="292"/>
      <c r="ET544" s="292"/>
      <c r="EU544" s="292"/>
      <c r="EV544" s="292"/>
      <c r="EW544" s="292"/>
      <c r="EX544" s="292"/>
      <c r="EY544" s="292"/>
      <c r="EZ544" s="292"/>
      <c r="FC544" s="292"/>
      <c r="FF544" s="292"/>
      <c r="FJ544" s="292"/>
      <c r="FL544" s="292"/>
      <c r="FM544" s="292"/>
      <c r="FN544" s="292"/>
      <c r="FQ544" s="292"/>
    </row>
    <row r="545" spans="1:173">
      <c r="A545" s="291"/>
      <c r="J545" s="292"/>
      <c r="K545" s="291"/>
      <c r="T545" s="292"/>
      <c r="U545" s="291"/>
      <c r="BO545" s="292"/>
      <c r="BX545" s="292"/>
      <c r="CU545" s="292"/>
      <c r="CW545" s="292"/>
      <c r="CX545" s="292"/>
      <c r="DA545" s="292"/>
      <c r="DI545" s="292"/>
      <c r="DK545" s="292"/>
      <c r="DM545" s="292"/>
      <c r="DQ545" s="292"/>
      <c r="DV545" s="292"/>
      <c r="DX545" s="292"/>
      <c r="EH545" s="292"/>
      <c r="EN545" s="292"/>
      <c r="EP545" s="292"/>
      <c r="EQ545" s="292"/>
      <c r="ER545" s="292"/>
      <c r="ES545" s="292"/>
      <c r="ET545" s="292"/>
      <c r="EU545" s="292"/>
      <c r="EV545" s="292"/>
      <c r="EW545" s="292"/>
      <c r="EX545" s="292"/>
      <c r="EY545" s="292"/>
      <c r="EZ545" s="292"/>
      <c r="FC545" s="292"/>
      <c r="FF545" s="292"/>
      <c r="FJ545" s="292"/>
      <c r="FL545" s="292"/>
      <c r="FM545" s="292"/>
      <c r="FN545" s="292"/>
      <c r="FQ545" s="292"/>
    </row>
    <row r="546" spans="1:173">
      <c r="A546" s="291"/>
      <c r="J546" s="292"/>
      <c r="K546" s="291"/>
      <c r="T546" s="292"/>
      <c r="U546" s="291"/>
      <c r="BO546" s="292"/>
      <c r="BX546" s="292"/>
      <c r="CU546" s="292"/>
      <c r="CW546" s="292"/>
      <c r="CX546" s="292"/>
      <c r="DA546" s="292"/>
      <c r="DI546" s="292"/>
      <c r="DK546" s="292"/>
      <c r="DM546" s="292"/>
      <c r="DQ546" s="292"/>
      <c r="DV546" s="292"/>
      <c r="DX546" s="292"/>
      <c r="EH546" s="292"/>
      <c r="EN546" s="292"/>
      <c r="EP546" s="292"/>
      <c r="EQ546" s="292"/>
      <c r="ER546" s="292"/>
      <c r="ES546" s="292"/>
      <c r="ET546" s="292"/>
      <c r="EU546" s="292"/>
      <c r="EV546" s="292"/>
      <c r="EW546" s="292"/>
      <c r="EX546" s="292"/>
      <c r="EY546" s="292"/>
      <c r="EZ546" s="292"/>
      <c r="FC546" s="292"/>
      <c r="FF546" s="292"/>
      <c r="FJ546" s="292"/>
      <c r="FL546" s="292"/>
      <c r="FM546" s="292"/>
      <c r="FN546" s="292"/>
      <c r="FQ546" s="292"/>
    </row>
    <row r="547" spans="1:173">
      <c r="A547" s="291"/>
      <c r="J547" s="292"/>
      <c r="K547" s="291"/>
      <c r="T547" s="292"/>
      <c r="U547" s="291"/>
      <c r="BO547" s="292"/>
      <c r="BX547" s="292"/>
      <c r="CU547" s="292"/>
      <c r="CW547" s="292"/>
      <c r="CX547" s="292"/>
      <c r="DA547" s="292"/>
      <c r="DI547" s="292"/>
      <c r="DK547" s="292"/>
      <c r="DM547" s="292"/>
      <c r="DQ547" s="292"/>
      <c r="DV547" s="292"/>
      <c r="DX547" s="292"/>
      <c r="EH547" s="292"/>
      <c r="EN547" s="292"/>
      <c r="EP547" s="292"/>
      <c r="EQ547" s="292"/>
      <c r="ER547" s="292"/>
      <c r="ES547" s="292"/>
      <c r="ET547" s="292"/>
      <c r="EU547" s="292"/>
      <c r="EV547" s="292"/>
      <c r="EW547" s="292"/>
      <c r="EX547" s="292"/>
      <c r="EY547" s="292"/>
      <c r="EZ547" s="292"/>
      <c r="FC547" s="292"/>
      <c r="FF547" s="292"/>
      <c r="FJ547" s="292"/>
      <c r="FL547" s="292"/>
      <c r="FM547" s="292"/>
      <c r="FN547" s="292"/>
      <c r="FQ547" s="292"/>
    </row>
    <row r="548" spans="1:173">
      <c r="A548" s="291"/>
      <c r="J548" s="292"/>
      <c r="K548" s="291"/>
      <c r="T548" s="292"/>
      <c r="U548" s="291"/>
      <c r="BO548" s="292"/>
      <c r="BX548" s="292"/>
      <c r="CU548" s="292"/>
      <c r="CW548" s="292"/>
      <c r="CX548" s="292"/>
      <c r="DA548" s="292"/>
      <c r="DI548" s="292"/>
      <c r="DK548" s="292"/>
      <c r="DM548" s="292"/>
      <c r="DQ548" s="292"/>
      <c r="DV548" s="292"/>
      <c r="DX548" s="292"/>
      <c r="EH548" s="292"/>
      <c r="EN548" s="292"/>
      <c r="EP548" s="292"/>
      <c r="EQ548" s="292"/>
      <c r="ER548" s="292"/>
      <c r="ES548" s="292"/>
      <c r="ET548" s="292"/>
      <c r="EU548" s="292"/>
      <c r="EV548" s="292"/>
      <c r="EW548" s="292"/>
      <c r="EX548" s="292"/>
      <c r="EY548" s="292"/>
      <c r="EZ548" s="292"/>
      <c r="FC548" s="292"/>
      <c r="FF548" s="292"/>
      <c r="FJ548" s="292"/>
      <c r="FL548" s="292"/>
      <c r="FM548" s="292"/>
      <c r="FN548" s="292"/>
      <c r="FQ548" s="292"/>
    </row>
    <row r="549" spans="1:173">
      <c r="A549" s="291"/>
      <c r="J549" s="292"/>
      <c r="K549" s="291"/>
      <c r="T549" s="292"/>
      <c r="U549" s="291"/>
      <c r="BO549" s="292"/>
      <c r="BX549" s="292"/>
      <c r="CU549" s="292"/>
      <c r="CW549" s="292"/>
      <c r="CX549" s="292"/>
      <c r="DA549" s="292"/>
      <c r="DI549" s="292"/>
      <c r="DK549" s="292"/>
      <c r="DM549" s="292"/>
      <c r="DQ549" s="292"/>
      <c r="DV549" s="292"/>
      <c r="DX549" s="292"/>
      <c r="EH549" s="292"/>
      <c r="EN549" s="292"/>
      <c r="EP549" s="292"/>
      <c r="EQ549" s="292"/>
      <c r="ER549" s="292"/>
      <c r="ES549" s="292"/>
      <c r="ET549" s="292"/>
      <c r="EU549" s="292"/>
      <c r="EV549" s="292"/>
      <c r="EW549" s="292"/>
      <c r="EX549" s="292"/>
      <c r="EY549" s="292"/>
      <c r="EZ549" s="292"/>
      <c r="FC549" s="292"/>
      <c r="FF549" s="292"/>
      <c r="FJ549" s="292"/>
      <c r="FL549" s="292"/>
      <c r="FM549" s="292"/>
      <c r="FN549" s="292"/>
      <c r="FQ549" s="292"/>
    </row>
    <row r="550" spans="1:173">
      <c r="A550" s="291"/>
      <c r="J550" s="292"/>
      <c r="K550" s="291"/>
      <c r="T550" s="292"/>
      <c r="U550" s="291"/>
      <c r="BO550" s="292"/>
      <c r="BX550" s="292"/>
      <c r="CU550" s="292"/>
      <c r="CW550" s="292"/>
      <c r="CX550" s="292"/>
      <c r="DA550" s="292"/>
      <c r="DI550" s="292"/>
      <c r="DK550" s="292"/>
      <c r="DM550" s="292"/>
      <c r="DQ550" s="292"/>
      <c r="DV550" s="292"/>
      <c r="DX550" s="292"/>
      <c r="EH550" s="292"/>
      <c r="EN550" s="292"/>
      <c r="EP550" s="292"/>
      <c r="EQ550" s="292"/>
      <c r="ER550" s="292"/>
      <c r="ES550" s="292"/>
      <c r="ET550" s="292"/>
      <c r="EU550" s="292"/>
      <c r="EV550" s="292"/>
      <c r="EW550" s="292"/>
      <c r="EX550" s="292"/>
      <c r="EY550" s="292"/>
      <c r="EZ550" s="292"/>
      <c r="FC550" s="292"/>
      <c r="FF550" s="292"/>
      <c r="FJ550" s="292"/>
      <c r="FL550" s="292"/>
      <c r="FM550" s="292"/>
      <c r="FN550" s="292"/>
      <c r="FQ550" s="292"/>
    </row>
    <row r="551" spans="1:173">
      <c r="A551" s="291"/>
      <c r="J551" s="292"/>
      <c r="K551" s="291"/>
      <c r="T551" s="292"/>
      <c r="U551" s="291"/>
      <c r="BO551" s="292"/>
      <c r="BX551" s="292"/>
      <c r="CU551" s="292"/>
      <c r="CW551" s="292"/>
      <c r="CX551" s="292"/>
      <c r="DA551" s="292"/>
      <c r="DI551" s="292"/>
      <c r="DK551" s="292"/>
      <c r="DM551" s="292"/>
      <c r="DQ551" s="292"/>
      <c r="DV551" s="292"/>
      <c r="DX551" s="292"/>
      <c r="EH551" s="292"/>
      <c r="EN551" s="292"/>
      <c r="EP551" s="292"/>
      <c r="EQ551" s="292"/>
      <c r="ER551" s="292"/>
      <c r="ES551" s="292"/>
      <c r="ET551" s="292"/>
      <c r="EU551" s="292"/>
      <c r="EV551" s="292"/>
      <c r="EW551" s="292"/>
      <c r="EX551" s="292"/>
      <c r="EY551" s="292"/>
      <c r="EZ551" s="292"/>
      <c r="FC551" s="292"/>
      <c r="FF551" s="292"/>
      <c r="FJ551" s="292"/>
      <c r="FL551" s="292"/>
      <c r="FM551" s="292"/>
      <c r="FN551" s="292"/>
      <c r="FQ551" s="292"/>
    </row>
    <row r="552" spans="1:173">
      <c r="A552" s="291"/>
      <c r="J552" s="292"/>
      <c r="K552" s="291"/>
      <c r="T552" s="292"/>
      <c r="U552" s="291"/>
      <c r="BO552" s="292"/>
      <c r="BX552" s="292"/>
      <c r="CU552" s="292"/>
      <c r="CW552" s="292"/>
      <c r="CX552" s="292"/>
      <c r="DA552" s="292"/>
      <c r="DI552" s="292"/>
      <c r="DK552" s="292"/>
      <c r="DM552" s="292"/>
      <c r="DQ552" s="292"/>
      <c r="DV552" s="292"/>
      <c r="DX552" s="292"/>
      <c r="EH552" s="292"/>
      <c r="EN552" s="292"/>
      <c r="EP552" s="292"/>
      <c r="EQ552" s="292"/>
      <c r="ER552" s="292"/>
      <c r="ES552" s="292"/>
      <c r="ET552" s="292"/>
      <c r="EU552" s="292"/>
      <c r="EV552" s="292"/>
      <c r="EW552" s="292"/>
      <c r="EX552" s="292"/>
      <c r="EY552" s="292"/>
      <c r="EZ552" s="292"/>
      <c r="FC552" s="292"/>
      <c r="FF552" s="292"/>
      <c r="FJ552" s="292"/>
      <c r="FL552" s="292"/>
      <c r="FM552" s="292"/>
      <c r="FN552" s="292"/>
      <c r="FQ552" s="292"/>
    </row>
    <row r="553" spans="1:173">
      <c r="A553" s="291"/>
      <c r="J553" s="292"/>
      <c r="K553" s="291"/>
      <c r="T553" s="292"/>
      <c r="U553" s="291"/>
      <c r="BO553" s="292"/>
      <c r="BX553" s="292"/>
      <c r="CU553" s="292"/>
      <c r="CW553" s="292"/>
      <c r="CX553" s="292"/>
      <c r="DA553" s="292"/>
      <c r="DI553" s="292"/>
      <c r="DK553" s="292"/>
      <c r="DM553" s="292"/>
      <c r="DQ553" s="292"/>
      <c r="DV553" s="292"/>
      <c r="DX553" s="292"/>
      <c r="EH553" s="292"/>
      <c r="EN553" s="292"/>
      <c r="EP553" s="292"/>
      <c r="EQ553" s="292"/>
      <c r="ER553" s="292"/>
      <c r="ES553" s="292"/>
      <c r="ET553" s="292"/>
      <c r="EU553" s="292"/>
      <c r="EV553" s="292"/>
      <c r="EW553" s="292"/>
      <c r="EX553" s="292"/>
      <c r="EY553" s="292"/>
      <c r="EZ553" s="292"/>
      <c r="FC553" s="292"/>
      <c r="FF553" s="292"/>
      <c r="FJ553" s="292"/>
      <c r="FL553" s="292"/>
      <c r="FM553" s="292"/>
      <c r="FN553" s="292"/>
      <c r="FQ553" s="292"/>
    </row>
    <row r="554" spans="1:173">
      <c r="A554" s="291"/>
      <c r="J554" s="292"/>
      <c r="K554" s="291"/>
      <c r="T554" s="292"/>
      <c r="U554" s="291"/>
      <c r="BO554" s="292"/>
      <c r="BX554" s="292"/>
      <c r="CU554" s="292"/>
      <c r="CW554" s="292"/>
      <c r="CX554" s="292"/>
      <c r="DA554" s="292"/>
      <c r="DI554" s="292"/>
      <c r="DK554" s="292"/>
      <c r="DM554" s="292"/>
      <c r="DQ554" s="292"/>
      <c r="DV554" s="292"/>
      <c r="DX554" s="292"/>
      <c r="EH554" s="292"/>
      <c r="EN554" s="292"/>
      <c r="EP554" s="292"/>
      <c r="EQ554" s="292"/>
      <c r="ER554" s="292"/>
      <c r="ES554" s="292"/>
      <c r="ET554" s="292"/>
      <c r="EU554" s="292"/>
      <c r="EV554" s="292"/>
      <c r="EW554" s="292"/>
      <c r="EX554" s="292"/>
      <c r="EY554" s="292"/>
      <c r="EZ554" s="292"/>
      <c r="FC554" s="292"/>
      <c r="FF554" s="292"/>
      <c r="FJ554" s="292"/>
      <c r="FL554" s="292"/>
      <c r="FM554" s="292"/>
      <c r="FN554" s="292"/>
      <c r="FQ554" s="292"/>
    </row>
    <row r="555" spans="1:173">
      <c r="A555" s="291"/>
      <c r="J555" s="292"/>
      <c r="K555" s="291"/>
      <c r="T555" s="292"/>
      <c r="U555" s="291"/>
      <c r="BO555" s="292"/>
      <c r="BX555" s="292"/>
      <c r="CU555" s="292"/>
      <c r="CW555" s="292"/>
      <c r="CX555" s="292"/>
      <c r="DA555" s="292"/>
      <c r="DI555" s="292"/>
      <c r="DK555" s="292"/>
      <c r="DM555" s="292"/>
      <c r="DQ555" s="292"/>
      <c r="DV555" s="292"/>
      <c r="DX555" s="292"/>
      <c r="EH555" s="292"/>
      <c r="EN555" s="292"/>
      <c r="EP555" s="292"/>
      <c r="EQ555" s="292"/>
      <c r="ER555" s="292"/>
      <c r="ES555" s="292"/>
      <c r="ET555" s="292"/>
      <c r="EU555" s="292"/>
      <c r="EV555" s="292"/>
      <c r="EW555" s="292"/>
      <c r="EX555" s="292"/>
      <c r="EY555" s="292"/>
      <c r="EZ555" s="292"/>
      <c r="FC555" s="292"/>
      <c r="FF555" s="292"/>
      <c r="FJ555" s="292"/>
      <c r="FL555" s="292"/>
      <c r="FM555" s="292"/>
      <c r="FN555" s="292"/>
      <c r="FQ555" s="292"/>
    </row>
    <row r="556" spans="1:173">
      <c r="A556" s="291"/>
      <c r="J556" s="292"/>
      <c r="K556" s="291"/>
      <c r="T556" s="292"/>
      <c r="U556" s="291"/>
      <c r="BO556" s="292"/>
      <c r="BX556" s="292"/>
      <c r="CU556" s="292"/>
      <c r="CW556" s="292"/>
      <c r="CX556" s="292"/>
      <c r="DA556" s="292"/>
      <c r="DI556" s="292"/>
      <c r="DK556" s="292"/>
      <c r="DM556" s="292"/>
      <c r="DQ556" s="292"/>
      <c r="DV556" s="292"/>
      <c r="DX556" s="292"/>
      <c r="EH556" s="292"/>
      <c r="EN556" s="292"/>
      <c r="EP556" s="292"/>
      <c r="EQ556" s="292"/>
      <c r="ER556" s="292"/>
      <c r="ES556" s="292"/>
      <c r="ET556" s="292"/>
      <c r="EU556" s="292"/>
      <c r="EV556" s="292"/>
      <c r="EW556" s="292"/>
      <c r="EX556" s="292"/>
      <c r="EY556" s="292"/>
      <c r="EZ556" s="292"/>
      <c r="FC556" s="292"/>
      <c r="FF556" s="292"/>
      <c r="FJ556" s="292"/>
      <c r="FL556" s="292"/>
      <c r="FM556" s="292"/>
      <c r="FN556" s="292"/>
      <c r="FQ556" s="292"/>
    </row>
    <row r="557" spans="1:173">
      <c r="A557" s="291"/>
      <c r="J557" s="292"/>
      <c r="K557" s="291"/>
      <c r="T557" s="292"/>
      <c r="U557" s="291"/>
      <c r="BO557" s="292"/>
      <c r="BX557" s="292"/>
      <c r="CU557" s="292"/>
      <c r="CW557" s="292"/>
      <c r="CX557" s="292"/>
      <c r="DA557" s="292"/>
      <c r="DI557" s="292"/>
      <c r="DK557" s="292"/>
      <c r="DM557" s="292"/>
      <c r="DQ557" s="292"/>
      <c r="DV557" s="292"/>
      <c r="DX557" s="292"/>
      <c r="EH557" s="292"/>
      <c r="EN557" s="292"/>
      <c r="EP557" s="292"/>
      <c r="EQ557" s="292"/>
      <c r="ER557" s="292"/>
      <c r="ES557" s="292"/>
      <c r="ET557" s="292"/>
      <c r="EU557" s="292"/>
      <c r="EV557" s="292"/>
      <c r="EW557" s="292"/>
      <c r="EX557" s="292"/>
      <c r="EY557" s="292"/>
      <c r="EZ557" s="292"/>
      <c r="FC557" s="292"/>
      <c r="FF557" s="292"/>
      <c r="FJ557" s="292"/>
      <c r="FL557" s="292"/>
      <c r="FM557" s="292"/>
      <c r="FN557" s="292"/>
      <c r="FQ557" s="292"/>
    </row>
    <row r="558" spans="1:173">
      <c r="A558" s="291"/>
      <c r="J558" s="292"/>
      <c r="K558" s="291"/>
      <c r="T558" s="292"/>
      <c r="U558" s="291"/>
      <c r="BO558" s="292"/>
      <c r="BX558" s="292"/>
      <c r="CU558" s="292"/>
      <c r="CW558" s="292"/>
      <c r="CX558" s="292"/>
      <c r="DA558" s="292"/>
      <c r="DI558" s="292"/>
      <c r="DK558" s="292"/>
      <c r="DM558" s="292"/>
      <c r="DQ558" s="292"/>
      <c r="DV558" s="292"/>
      <c r="DX558" s="292"/>
      <c r="EH558" s="292"/>
      <c r="EN558" s="292"/>
      <c r="EP558" s="292"/>
      <c r="EQ558" s="292"/>
      <c r="ER558" s="292"/>
      <c r="ES558" s="292"/>
      <c r="ET558" s="292"/>
      <c r="EU558" s="292"/>
      <c r="EV558" s="292"/>
      <c r="EW558" s="292"/>
      <c r="EX558" s="292"/>
      <c r="EY558" s="292"/>
      <c r="EZ558" s="292"/>
      <c r="FC558" s="292"/>
      <c r="FF558" s="292"/>
      <c r="FJ558" s="292"/>
      <c r="FL558" s="292"/>
      <c r="FM558" s="292"/>
      <c r="FN558" s="292"/>
      <c r="FQ558" s="292"/>
    </row>
    <row r="559" spans="1:173">
      <c r="A559" s="291"/>
      <c r="J559" s="292"/>
      <c r="K559" s="291"/>
      <c r="T559" s="292"/>
      <c r="U559" s="291"/>
      <c r="BO559" s="292"/>
      <c r="BX559" s="292"/>
      <c r="CU559" s="292"/>
      <c r="CW559" s="292"/>
      <c r="CX559" s="292"/>
      <c r="DA559" s="292"/>
      <c r="DI559" s="292"/>
      <c r="DK559" s="292"/>
      <c r="DM559" s="292"/>
      <c r="DQ559" s="292"/>
      <c r="DV559" s="292"/>
      <c r="DX559" s="292"/>
      <c r="EH559" s="292"/>
      <c r="EN559" s="292"/>
      <c r="EP559" s="292"/>
      <c r="EQ559" s="292"/>
      <c r="ER559" s="292"/>
      <c r="ES559" s="292"/>
      <c r="ET559" s="292"/>
      <c r="EU559" s="292"/>
      <c r="EV559" s="292"/>
      <c r="EW559" s="292"/>
      <c r="EX559" s="292"/>
      <c r="EY559" s="292"/>
      <c r="EZ559" s="292"/>
      <c r="FC559" s="292"/>
      <c r="FF559" s="292"/>
      <c r="FJ559" s="292"/>
      <c r="FL559" s="292"/>
      <c r="FM559" s="292"/>
      <c r="FN559" s="292"/>
      <c r="FQ559" s="292"/>
    </row>
    <row r="560" spans="1:173">
      <c r="A560" s="291"/>
      <c r="J560" s="292"/>
      <c r="K560" s="291"/>
      <c r="T560" s="292"/>
      <c r="U560" s="291"/>
      <c r="BO560" s="292"/>
      <c r="BX560" s="292"/>
      <c r="CU560" s="292"/>
      <c r="CW560" s="292"/>
      <c r="CX560" s="292"/>
      <c r="DA560" s="292"/>
      <c r="DI560" s="292"/>
      <c r="DK560" s="292"/>
      <c r="DM560" s="292"/>
      <c r="DQ560" s="292"/>
      <c r="DV560" s="292"/>
      <c r="DX560" s="292"/>
      <c r="EH560" s="292"/>
      <c r="EN560" s="292"/>
      <c r="EP560" s="292"/>
      <c r="EQ560" s="292"/>
      <c r="ER560" s="292"/>
      <c r="ES560" s="292"/>
      <c r="ET560" s="292"/>
      <c r="EU560" s="292"/>
      <c r="EV560" s="292"/>
      <c r="EW560" s="292"/>
      <c r="EX560" s="292"/>
      <c r="EY560" s="292"/>
      <c r="EZ560" s="292"/>
      <c r="FC560" s="292"/>
      <c r="FF560" s="292"/>
      <c r="FJ560" s="292"/>
      <c r="FL560" s="292"/>
      <c r="FM560" s="292"/>
      <c r="FN560" s="292"/>
      <c r="FQ560" s="292"/>
    </row>
    <row r="561" spans="1:173">
      <c r="A561" s="291"/>
      <c r="J561" s="292"/>
      <c r="K561" s="291"/>
      <c r="T561" s="292"/>
      <c r="U561" s="291"/>
      <c r="BO561" s="292"/>
      <c r="BX561" s="292"/>
      <c r="CU561" s="292"/>
      <c r="CW561" s="292"/>
      <c r="CX561" s="292"/>
      <c r="DA561" s="292"/>
      <c r="DI561" s="292"/>
      <c r="DK561" s="292"/>
      <c r="DM561" s="292"/>
      <c r="DQ561" s="292"/>
      <c r="DV561" s="292"/>
      <c r="DX561" s="292"/>
      <c r="EH561" s="292"/>
      <c r="EN561" s="292"/>
      <c r="EP561" s="292"/>
      <c r="EQ561" s="292"/>
      <c r="ER561" s="292"/>
      <c r="ES561" s="292"/>
      <c r="ET561" s="292"/>
      <c r="EU561" s="292"/>
      <c r="EV561" s="292"/>
      <c r="EW561" s="292"/>
      <c r="EX561" s="292"/>
      <c r="EY561" s="292"/>
      <c r="EZ561" s="292"/>
      <c r="FC561" s="292"/>
      <c r="FF561" s="292"/>
      <c r="FJ561" s="292"/>
      <c r="FL561" s="292"/>
      <c r="FM561" s="292"/>
      <c r="FN561" s="292"/>
      <c r="FQ561" s="292"/>
    </row>
    <row r="562" spans="1:173">
      <c r="A562" s="291"/>
      <c r="J562" s="292"/>
      <c r="K562" s="291"/>
      <c r="T562" s="292"/>
      <c r="U562" s="291"/>
      <c r="BO562" s="292"/>
      <c r="BX562" s="292"/>
      <c r="CU562" s="292"/>
      <c r="CW562" s="292"/>
      <c r="CX562" s="292"/>
      <c r="DA562" s="292"/>
      <c r="DI562" s="292"/>
      <c r="DK562" s="292"/>
      <c r="DM562" s="292"/>
      <c r="DQ562" s="292"/>
      <c r="DV562" s="292"/>
      <c r="DX562" s="292"/>
      <c r="EH562" s="292"/>
      <c r="EN562" s="292"/>
      <c r="EP562" s="292"/>
      <c r="EQ562" s="292"/>
      <c r="ER562" s="292"/>
      <c r="ES562" s="292"/>
      <c r="ET562" s="292"/>
      <c r="EU562" s="292"/>
      <c r="EV562" s="292"/>
      <c r="EW562" s="292"/>
      <c r="EX562" s="292"/>
      <c r="EY562" s="292"/>
      <c r="EZ562" s="292"/>
      <c r="FC562" s="292"/>
      <c r="FF562" s="292"/>
      <c r="FJ562" s="292"/>
      <c r="FL562" s="292"/>
      <c r="FM562" s="292"/>
      <c r="FN562" s="292"/>
      <c r="FQ562" s="292"/>
    </row>
    <row r="563" spans="1:173">
      <c r="A563" s="291"/>
      <c r="J563" s="292"/>
      <c r="K563" s="291"/>
      <c r="T563" s="292"/>
      <c r="U563" s="291"/>
      <c r="BO563" s="292"/>
      <c r="BX563" s="292"/>
      <c r="CU563" s="292"/>
      <c r="CW563" s="292"/>
      <c r="CX563" s="292"/>
      <c r="DA563" s="292"/>
      <c r="DI563" s="292"/>
      <c r="DK563" s="292"/>
      <c r="DM563" s="292"/>
      <c r="DQ563" s="292"/>
      <c r="DV563" s="292"/>
      <c r="DX563" s="292"/>
      <c r="EH563" s="292"/>
      <c r="EN563" s="292"/>
      <c r="EP563" s="292"/>
      <c r="EQ563" s="292"/>
      <c r="ER563" s="292"/>
      <c r="ES563" s="292"/>
      <c r="ET563" s="292"/>
      <c r="EU563" s="292"/>
      <c r="EV563" s="292"/>
      <c r="EW563" s="292"/>
      <c r="EX563" s="292"/>
      <c r="EY563" s="292"/>
      <c r="EZ563" s="292"/>
      <c r="FC563" s="292"/>
      <c r="FF563" s="292"/>
      <c r="FJ563" s="292"/>
      <c r="FL563" s="292"/>
      <c r="FM563" s="292"/>
      <c r="FN563" s="292"/>
      <c r="FQ563" s="292"/>
    </row>
    <row r="564" spans="1:173">
      <c r="A564" s="291"/>
      <c r="J564" s="292"/>
      <c r="K564" s="291"/>
      <c r="T564" s="292"/>
      <c r="U564" s="291"/>
      <c r="BO564" s="292"/>
      <c r="BX564" s="292"/>
      <c r="CU564" s="292"/>
      <c r="CW564" s="292"/>
      <c r="CX564" s="292"/>
      <c r="DA564" s="292"/>
      <c r="DI564" s="292"/>
      <c r="DK564" s="292"/>
      <c r="DM564" s="292"/>
      <c r="DQ564" s="292"/>
      <c r="DV564" s="292"/>
      <c r="DX564" s="292"/>
      <c r="EH564" s="292"/>
      <c r="EN564" s="292"/>
      <c r="EP564" s="292"/>
      <c r="EQ564" s="292"/>
      <c r="ER564" s="292"/>
      <c r="ES564" s="292"/>
      <c r="ET564" s="292"/>
      <c r="EU564" s="292"/>
      <c r="EV564" s="292"/>
      <c r="EW564" s="292"/>
      <c r="EX564" s="292"/>
      <c r="EY564" s="292"/>
      <c r="EZ564" s="292"/>
      <c r="FC564" s="292"/>
      <c r="FF564" s="292"/>
      <c r="FJ564" s="292"/>
      <c r="FL564" s="292"/>
      <c r="FM564" s="292"/>
      <c r="FN564" s="292"/>
      <c r="FQ564" s="292"/>
    </row>
    <row r="565" spans="1:173">
      <c r="A565" s="291"/>
      <c r="J565" s="292"/>
      <c r="K565" s="291"/>
      <c r="T565" s="292"/>
      <c r="U565" s="291"/>
      <c r="BO565" s="292"/>
      <c r="BX565" s="292"/>
      <c r="CU565" s="292"/>
      <c r="CW565" s="292"/>
      <c r="CX565" s="292"/>
      <c r="DA565" s="292"/>
      <c r="DI565" s="292"/>
      <c r="DK565" s="292"/>
      <c r="DM565" s="292"/>
      <c r="DQ565" s="292"/>
      <c r="DV565" s="292"/>
      <c r="DX565" s="292"/>
      <c r="EH565" s="292"/>
      <c r="EN565" s="292"/>
      <c r="EP565" s="292"/>
      <c r="EQ565" s="292"/>
      <c r="ER565" s="292"/>
      <c r="ES565" s="292"/>
      <c r="ET565" s="292"/>
      <c r="EU565" s="292"/>
      <c r="EV565" s="292"/>
      <c r="EW565" s="292"/>
      <c r="EX565" s="292"/>
      <c r="EY565" s="292"/>
      <c r="EZ565" s="292"/>
      <c r="FC565" s="292"/>
      <c r="FF565" s="292"/>
      <c r="FJ565" s="292"/>
      <c r="FL565" s="292"/>
      <c r="FM565" s="292"/>
      <c r="FN565" s="292"/>
      <c r="FQ565" s="292"/>
    </row>
    <row r="566" spans="1:173">
      <c r="A566" s="291"/>
      <c r="J566" s="292"/>
      <c r="K566" s="291"/>
      <c r="T566" s="292"/>
      <c r="U566" s="291"/>
      <c r="BO566" s="292"/>
      <c r="BX566" s="292"/>
      <c r="CU566" s="292"/>
      <c r="CW566" s="292"/>
      <c r="CX566" s="292"/>
      <c r="DA566" s="292"/>
      <c r="DI566" s="292"/>
      <c r="DK566" s="292"/>
      <c r="DM566" s="292"/>
      <c r="DQ566" s="292"/>
      <c r="DV566" s="292"/>
      <c r="DX566" s="292"/>
      <c r="EH566" s="292"/>
      <c r="EN566" s="292"/>
      <c r="EP566" s="292"/>
      <c r="EQ566" s="292"/>
      <c r="ER566" s="292"/>
      <c r="ES566" s="292"/>
      <c r="ET566" s="292"/>
      <c r="EU566" s="292"/>
      <c r="EV566" s="292"/>
      <c r="EW566" s="292"/>
      <c r="EX566" s="292"/>
      <c r="EY566" s="292"/>
      <c r="EZ566" s="292"/>
      <c r="FC566" s="292"/>
      <c r="FF566" s="292"/>
      <c r="FJ566" s="292"/>
      <c r="FL566" s="292"/>
      <c r="FM566" s="292"/>
      <c r="FN566" s="292"/>
      <c r="FQ566" s="292"/>
    </row>
    <row r="567" spans="1:173">
      <c r="A567" s="291"/>
      <c r="J567" s="292"/>
      <c r="K567" s="291"/>
      <c r="T567" s="292"/>
      <c r="U567" s="291"/>
      <c r="BO567" s="292"/>
      <c r="BX567" s="292"/>
      <c r="CU567" s="292"/>
      <c r="CW567" s="292"/>
      <c r="CX567" s="292"/>
      <c r="DA567" s="292"/>
      <c r="DI567" s="292"/>
      <c r="DK567" s="292"/>
      <c r="DM567" s="292"/>
      <c r="DQ567" s="292"/>
      <c r="DV567" s="292"/>
      <c r="DX567" s="292"/>
      <c r="EH567" s="292"/>
      <c r="EN567" s="292"/>
      <c r="EP567" s="292"/>
      <c r="EQ567" s="292"/>
      <c r="ER567" s="292"/>
      <c r="ES567" s="292"/>
      <c r="ET567" s="292"/>
      <c r="EU567" s="292"/>
      <c r="EV567" s="292"/>
      <c r="EW567" s="292"/>
      <c r="EX567" s="292"/>
      <c r="EY567" s="292"/>
      <c r="EZ567" s="292"/>
      <c r="FC567" s="292"/>
      <c r="FF567" s="292"/>
      <c r="FJ567" s="292"/>
      <c r="FL567" s="292"/>
      <c r="FM567" s="292"/>
      <c r="FN567" s="292"/>
      <c r="FQ567" s="292"/>
    </row>
    <row r="568" spans="1:173">
      <c r="A568" s="291"/>
      <c r="J568" s="292"/>
      <c r="K568" s="291"/>
      <c r="T568" s="292"/>
      <c r="U568" s="291"/>
      <c r="BO568" s="292"/>
      <c r="BX568" s="292"/>
      <c r="CU568" s="292"/>
      <c r="CW568" s="292"/>
      <c r="CX568" s="292"/>
      <c r="DA568" s="292"/>
      <c r="DI568" s="292"/>
      <c r="DK568" s="292"/>
      <c r="DM568" s="292"/>
      <c r="DQ568" s="292"/>
      <c r="DV568" s="292"/>
      <c r="DX568" s="292"/>
      <c r="EH568" s="292"/>
      <c r="EN568" s="292"/>
      <c r="EP568" s="292"/>
      <c r="EQ568" s="292"/>
      <c r="ER568" s="292"/>
      <c r="ES568" s="292"/>
      <c r="ET568" s="292"/>
      <c r="EU568" s="292"/>
      <c r="EV568" s="292"/>
      <c r="EW568" s="292"/>
      <c r="EX568" s="292"/>
      <c r="EY568" s="292"/>
      <c r="EZ568" s="292"/>
      <c r="FC568" s="292"/>
      <c r="FF568" s="292"/>
      <c r="FJ568" s="292"/>
      <c r="FL568" s="292"/>
      <c r="FM568" s="292"/>
      <c r="FN568" s="292"/>
      <c r="FQ568" s="292"/>
    </row>
    <row r="569" spans="1:173">
      <c r="A569" s="291"/>
      <c r="J569" s="292"/>
      <c r="K569" s="291"/>
      <c r="T569" s="292"/>
      <c r="U569" s="291"/>
      <c r="BO569" s="292"/>
      <c r="BX569" s="292"/>
      <c r="CU569" s="292"/>
      <c r="CW569" s="292"/>
      <c r="CX569" s="292"/>
      <c r="DA569" s="292"/>
      <c r="DI569" s="292"/>
      <c r="DK569" s="292"/>
      <c r="DM569" s="292"/>
      <c r="DQ569" s="292"/>
      <c r="DV569" s="292"/>
      <c r="DX569" s="292"/>
      <c r="EH569" s="292"/>
      <c r="EN569" s="292"/>
      <c r="EP569" s="292"/>
      <c r="EQ569" s="292"/>
      <c r="ER569" s="292"/>
      <c r="ES569" s="292"/>
      <c r="ET569" s="292"/>
      <c r="EU569" s="292"/>
      <c r="EV569" s="292"/>
      <c r="EW569" s="292"/>
      <c r="EX569" s="292"/>
      <c r="EY569" s="292"/>
      <c r="EZ569" s="292"/>
      <c r="FC569" s="292"/>
      <c r="FF569" s="292"/>
      <c r="FJ569" s="292"/>
      <c r="FL569" s="292"/>
      <c r="FM569" s="292"/>
      <c r="FN569" s="292"/>
      <c r="FQ569" s="292"/>
    </row>
    <row r="570" spans="1:173">
      <c r="A570" s="291"/>
      <c r="J570" s="292"/>
      <c r="K570" s="291"/>
      <c r="T570" s="292"/>
      <c r="U570" s="291"/>
      <c r="BO570" s="292"/>
      <c r="BX570" s="292"/>
      <c r="CU570" s="292"/>
      <c r="CW570" s="292"/>
      <c r="CX570" s="292"/>
      <c r="DA570" s="292"/>
      <c r="DI570" s="292"/>
      <c r="DK570" s="292"/>
      <c r="DM570" s="292"/>
      <c r="DQ570" s="292"/>
      <c r="DV570" s="292"/>
      <c r="DX570" s="292"/>
      <c r="EH570" s="292"/>
      <c r="EN570" s="292"/>
      <c r="EP570" s="292"/>
      <c r="EQ570" s="292"/>
      <c r="ER570" s="292"/>
      <c r="ES570" s="292"/>
      <c r="ET570" s="292"/>
      <c r="EU570" s="292"/>
      <c r="EV570" s="292"/>
      <c r="EW570" s="292"/>
      <c r="EX570" s="292"/>
      <c r="EY570" s="292"/>
      <c r="EZ570" s="292"/>
      <c r="FC570" s="292"/>
      <c r="FF570" s="292"/>
      <c r="FJ570" s="292"/>
      <c r="FL570" s="292"/>
      <c r="FM570" s="292"/>
      <c r="FN570" s="292"/>
      <c r="FQ570" s="292"/>
    </row>
    <row r="571" spans="1:173">
      <c r="A571" s="291"/>
      <c r="J571" s="292"/>
      <c r="K571" s="291"/>
      <c r="T571" s="292"/>
      <c r="U571" s="291"/>
      <c r="BO571" s="292"/>
      <c r="BX571" s="292"/>
      <c r="CU571" s="292"/>
      <c r="CW571" s="292"/>
      <c r="CX571" s="292"/>
      <c r="DA571" s="292"/>
      <c r="DI571" s="292"/>
      <c r="DK571" s="292"/>
      <c r="DM571" s="292"/>
      <c r="DQ571" s="292"/>
      <c r="DV571" s="292"/>
      <c r="DX571" s="292"/>
      <c r="EH571" s="292"/>
      <c r="EN571" s="292"/>
      <c r="EP571" s="292"/>
      <c r="EQ571" s="292"/>
      <c r="ER571" s="292"/>
      <c r="ES571" s="292"/>
      <c r="ET571" s="292"/>
      <c r="EU571" s="292"/>
      <c r="EV571" s="292"/>
      <c r="EW571" s="292"/>
      <c r="EX571" s="292"/>
      <c r="EY571" s="292"/>
      <c r="EZ571" s="292"/>
      <c r="FC571" s="292"/>
      <c r="FF571" s="292"/>
      <c r="FJ571" s="292"/>
      <c r="FL571" s="292"/>
      <c r="FM571" s="292"/>
      <c r="FN571" s="292"/>
      <c r="FQ571" s="292"/>
    </row>
    <row r="572" spans="1:173">
      <c r="A572" s="291"/>
      <c r="J572" s="292"/>
      <c r="K572" s="291"/>
      <c r="T572" s="292"/>
      <c r="U572" s="291"/>
      <c r="BO572" s="292"/>
      <c r="BX572" s="292"/>
      <c r="CU572" s="292"/>
      <c r="CW572" s="292"/>
      <c r="CX572" s="292"/>
      <c r="DA572" s="292"/>
      <c r="DI572" s="292"/>
      <c r="DK572" s="292"/>
      <c r="DM572" s="292"/>
      <c r="DQ572" s="292"/>
      <c r="DV572" s="292"/>
      <c r="DX572" s="292"/>
      <c r="EH572" s="292"/>
      <c r="EN572" s="292"/>
      <c r="EP572" s="292"/>
      <c r="EQ572" s="292"/>
      <c r="ER572" s="292"/>
      <c r="ES572" s="292"/>
      <c r="ET572" s="292"/>
      <c r="EU572" s="292"/>
      <c r="EV572" s="292"/>
      <c r="EW572" s="292"/>
      <c r="EX572" s="292"/>
      <c r="EY572" s="292"/>
      <c r="EZ572" s="292"/>
      <c r="FC572" s="292"/>
      <c r="FF572" s="292"/>
      <c r="FJ572" s="292"/>
      <c r="FL572" s="292"/>
      <c r="FM572" s="292"/>
      <c r="FN572" s="292"/>
      <c r="FQ572" s="292"/>
    </row>
    <row r="573" spans="1:173">
      <c r="A573" s="291"/>
      <c r="J573" s="292"/>
      <c r="K573" s="291"/>
      <c r="T573" s="292"/>
      <c r="U573" s="291"/>
      <c r="BO573" s="292"/>
      <c r="BX573" s="292"/>
      <c r="CU573" s="292"/>
      <c r="CW573" s="292"/>
      <c r="CX573" s="292"/>
      <c r="DA573" s="292"/>
      <c r="DI573" s="292"/>
      <c r="DK573" s="292"/>
      <c r="DM573" s="292"/>
      <c r="DQ573" s="292"/>
      <c r="DV573" s="292"/>
      <c r="DX573" s="292"/>
      <c r="EH573" s="292"/>
      <c r="EN573" s="292"/>
      <c r="EP573" s="292"/>
      <c r="EQ573" s="292"/>
      <c r="ER573" s="292"/>
      <c r="ES573" s="292"/>
      <c r="ET573" s="292"/>
      <c r="EU573" s="292"/>
      <c r="EV573" s="292"/>
      <c r="EW573" s="292"/>
      <c r="EX573" s="292"/>
      <c r="EY573" s="292"/>
      <c r="EZ573" s="292"/>
      <c r="FC573" s="292"/>
      <c r="FF573" s="292"/>
      <c r="FJ573" s="292"/>
      <c r="FL573" s="292"/>
      <c r="FM573" s="292"/>
      <c r="FN573" s="292"/>
      <c r="FQ573" s="292"/>
    </row>
    <row r="574" spans="1:173">
      <c r="A574" s="291"/>
      <c r="J574" s="292"/>
      <c r="K574" s="291"/>
      <c r="T574" s="292"/>
      <c r="U574" s="291"/>
      <c r="BO574" s="292"/>
      <c r="BX574" s="292"/>
      <c r="CU574" s="292"/>
      <c r="CW574" s="292"/>
      <c r="CX574" s="292"/>
      <c r="DA574" s="292"/>
      <c r="DI574" s="292"/>
      <c r="DK574" s="292"/>
      <c r="DM574" s="292"/>
      <c r="DQ574" s="292"/>
      <c r="DV574" s="292"/>
      <c r="DX574" s="292"/>
      <c r="EH574" s="292"/>
      <c r="EN574" s="292"/>
      <c r="EP574" s="292"/>
      <c r="EQ574" s="292"/>
      <c r="ER574" s="292"/>
      <c r="ES574" s="292"/>
      <c r="ET574" s="292"/>
      <c r="EU574" s="292"/>
      <c r="EV574" s="292"/>
      <c r="EW574" s="292"/>
      <c r="EX574" s="292"/>
      <c r="EY574" s="292"/>
      <c r="EZ574" s="292"/>
      <c r="FC574" s="292"/>
      <c r="FF574" s="292"/>
      <c r="FJ574" s="292"/>
      <c r="FL574" s="292"/>
      <c r="FM574" s="292"/>
      <c r="FN574" s="292"/>
      <c r="FQ574" s="292"/>
    </row>
    <row r="575" spans="1:173">
      <c r="A575" s="291"/>
      <c r="J575" s="292"/>
      <c r="K575" s="291"/>
      <c r="T575" s="292"/>
      <c r="U575" s="291"/>
      <c r="BO575" s="292"/>
      <c r="BX575" s="292"/>
      <c r="CU575" s="292"/>
      <c r="CW575" s="292"/>
      <c r="CX575" s="292"/>
      <c r="DA575" s="292"/>
      <c r="DI575" s="292"/>
      <c r="DK575" s="292"/>
      <c r="DM575" s="292"/>
      <c r="DQ575" s="292"/>
      <c r="DV575" s="292"/>
      <c r="DX575" s="292"/>
      <c r="EH575" s="292"/>
      <c r="EN575" s="292"/>
      <c r="EP575" s="292"/>
      <c r="EQ575" s="292"/>
      <c r="ER575" s="292"/>
      <c r="ES575" s="292"/>
      <c r="ET575" s="292"/>
      <c r="EU575" s="292"/>
      <c r="EV575" s="292"/>
      <c r="EW575" s="292"/>
      <c r="EX575" s="292"/>
      <c r="EY575" s="292"/>
      <c r="EZ575" s="292"/>
      <c r="FC575" s="292"/>
      <c r="FF575" s="292"/>
      <c r="FJ575" s="292"/>
      <c r="FL575" s="292"/>
      <c r="FM575" s="292"/>
      <c r="FN575" s="292"/>
      <c r="FQ575" s="292"/>
    </row>
    <row r="576" spans="1:173">
      <c r="A576" s="291"/>
      <c r="J576" s="292"/>
      <c r="K576" s="291"/>
      <c r="T576" s="292"/>
      <c r="U576" s="291"/>
      <c r="BO576" s="292"/>
      <c r="BX576" s="292"/>
      <c r="CU576" s="292"/>
      <c r="CW576" s="292"/>
      <c r="CX576" s="292"/>
      <c r="DA576" s="292"/>
      <c r="DI576" s="292"/>
      <c r="DK576" s="292"/>
      <c r="DM576" s="292"/>
      <c r="DQ576" s="292"/>
      <c r="DV576" s="292"/>
      <c r="DX576" s="292"/>
      <c r="EH576" s="292"/>
      <c r="EN576" s="292"/>
      <c r="EP576" s="292"/>
      <c r="EQ576" s="292"/>
      <c r="ER576" s="292"/>
      <c r="ES576" s="292"/>
      <c r="ET576" s="292"/>
      <c r="EU576" s="292"/>
      <c r="EV576" s="292"/>
      <c r="EW576" s="292"/>
      <c r="EX576" s="292"/>
      <c r="EY576" s="292"/>
      <c r="EZ576" s="292"/>
      <c r="FC576" s="292"/>
      <c r="FF576" s="292"/>
      <c r="FJ576" s="292"/>
      <c r="FL576" s="292"/>
      <c r="FM576" s="292"/>
      <c r="FN576" s="292"/>
      <c r="FQ576" s="292"/>
    </row>
    <row r="577" spans="1:173">
      <c r="A577" s="291"/>
      <c r="J577" s="292"/>
      <c r="K577" s="291"/>
      <c r="T577" s="292"/>
      <c r="U577" s="291"/>
      <c r="BO577" s="292"/>
      <c r="BX577" s="292"/>
      <c r="CU577" s="292"/>
      <c r="CW577" s="292"/>
      <c r="CX577" s="292"/>
      <c r="DA577" s="292"/>
      <c r="DI577" s="292"/>
      <c r="DK577" s="292"/>
      <c r="DM577" s="292"/>
      <c r="DQ577" s="292"/>
      <c r="DV577" s="292"/>
      <c r="DX577" s="292"/>
      <c r="EH577" s="292"/>
      <c r="EN577" s="292"/>
      <c r="EP577" s="292"/>
      <c r="EQ577" s="292"/>
      <c r="ER577" s="292"/>
      <c r="ES577" s="292"/>
      <c r="ET577" s="292"/>
      <c r="EU577" s="292"/>
      <c r="EV577" s="292"/>
      <c r="EW577" s="292"/>
      <c r="EX577" s="292"/>
      <c r="EY577" s="292"/>
      <c r="EZ577" s="292"/>
      <c r="FC577" s="292"/>
      <c r="FF577" s="292"/>
      <c r="FJ577" s="292"/>
      <c r="FL577" s="292"/>
      <c r="FM577" s="292"/>
      <c r="FN577" s="292"/>
      <c r="FQ577" s="292"/>
    </row>
    <row r="578" spans="1:173">
      <c r="A578" s="291"/>
      <c r="J578" s="292"/>
      <c r="K578" s="291"/>
      <c r="T578" s="292"/>
      <c r="U578" s="291"/>
      <c r="BO578" s="292"/>
      <c r="BX578" s="292"/>
      <c r="CU578" s="292"/>
      <c r="CW578" s="292"/>
      <c r="CX578" s="292"/>
      <c r="DA578" s="292"/>
      <c r="DI578" s="292"/>
      <c r="DK578" s="292"/>
      <c r="DM578" s="292"/>
      <c r="DQ578" s="292"/>
      <c r="DV578" s="292"/>
      <c r="DX578" s="292"/>
      <c r="EH578" s="292"/>
      <c r="EN578" s="292"/>
      <c r="EP578" s="292"/>
      <c r="EQ578" s="292"/>
      <c r="ER578" s="292"/>
      <c r="ES578" s="292"/>
      <c r="ET578" s="292"/>
      <c r="EU578" s="292"/>
      <c r="EV578" s="292"/>
      <c r="EW578" s="292"/>
      <c r="EX578" s="292"/>
      <c r="EY578" s="292"/>
      <c r="EZ578" s="292"/>
      <c r="FC578" s="292"/>
      <c r="FF578" s="292"/>
      <c r="FJ578" s="292"/>
      <c r="FL578" s="292"/>
      <c r="FM578" s="292"/>
      <c r="FN578" s="292"/>
      <c r="FQ578" s="292"/>
    </row>
    <row r="579" spans="1:173">
      <c r="A579" s="291"/>
      <c r="J579" s="292"/>
      <c r="K579" s="291"/>
      <c r="T579" s="292"/>
      <c r="U579" s="291"/>
      <c r="BO579" s="292"/>
      <c r="BX579" s="292"/>
      <c r="CU579" s="292"/>
      <c r="CW579" s="292"/>
      <c r="CX579" s="292"/>
      <c r="DA579" s="292"/>
      <c r="DI579" s="292"/>
      <c r="DK579" s="292"/>
      <c r="DM579" s="292"/>
      <c r="DQ579" s="292"/>
      <c r="DV579" s="292"/>
      <c r="DX579" s="292"/>
      <c r="EH579" s="292"/>
      <c r="EN579" s="292"/>
      <c r="EP579" s="292"/>
      <c r="EQ579" s="292"/>
      <c r="ER579" s="292"/>
      <c r="ES579" s="292"/>
      <c r="ET579" s="292"/>
      <c r="EU579" s="292"/>
      <c r="EV579" s="292"/>
      <c r="EW579" s="292"/>
      <c r="EX579" s="292"/>
      <c r="EY579" s="292"/>
      <c r="EZ579" s="292"/>
      <c r="FC579" s="292"/>
      <c r="FF579" s="292"/>
      <c r="FJ579" s="292"/>
      <c r="FL579" s="292"/>
      <c r="FM579" s="292"/>
      <c r="FN579" s="292"/>
      <c r="FQ579" s="292"/>
    </row>
    <row r="580" spans="1:173">
      <c r="A580" s="291"/>
      <c r="J580" s="292"/>
      <c r="K580" s="291"/>
      <c r="T580" s="292"/>
      <c r="U580" s="291"/>
      <c r="BO580" s="292"/>
      <c r="BX580" s="292"/>
      <c r="CU580" s="292"/>
      <c r="CW580" s="292"/>
      <c r="CX580" s="292"/>
      <c r="DA580" s="292"/>
      <c r="DI580" s="292"/>
      <c r="DK580" s="292"/>
      <c r="DM580" s="292"/>
      <c r="DQ580" s="292"/>
      <c r="DV580" s="292"/>
      <c r="DX580" s="292"/>
      <c r="EH580" s="292"/>
      <c r="EN580" s="292"/>
      <c r="EP580" s="292"/>
      <c r="EQ580" s="292"/>
      <c r="ER580" s="292"/>
      <c r="ES580" s="292"/>
      <c r="ET580" s="292"/>
      <c r="EU580" s="292"/>
      <c r="EV580" s="292"/>
      <c r="EW580" s="292"/>
      <c r="EX580" s="292"/>
      <c r="EY580" s="292"/>
      <c r="EZ580" s="292"/>
      <c r="FC580" s="292"/>
      <c r="FF580" s="292"/>
      <c r="FJ580" s="292"/>
      <c r="FL580" s="292"/>
      <c r="FM580" s="292"/>
      <c r="FN580" s="292"/>
      <c r="FQ580" s="292"/>
    </row>
    <row r="581" spans="1:173">
      <c r="A581" s="291"/>
      <c r="J581" s="292"/>
      <c r="K581" s="291"/>
      <c r="T581" s="292"/>
      <c r="U581" s="291"/>
      <c r="BO581" s="292"/>
      <c r="BX581" s="292"/>
      <c r="CU581" s="292"/>
      <c r="CW581" s="292"/>
      <c r="CX581" s="292"/>
      <c r="DA581" s="292"/>
      <c r="DI581" s="292"/>
      <c r="DK581" s="292"/>
      <c r="DM581" s="292"/>
      <c r="DQ581" s="292"/>
      <c r="DV581" s="292"/>
      <c r="DX581" s="292"/>
      <c r="EH581" s="292"/>
      <c r="EN581" s="292"/>
      <c r="EP581" s="292"/>
      <c r="EQ581" s="292"/>
      <c r="ER581" s="292"/>
      <c r="ES581" s="292"/>
      <c r="ET581" s="292"/>
      <c r="EU581" s="292"/>
      <c r="EV581" s="292"/>
      <c r="EW581" s="292"/>
      <c r="EX581" s="292"/>
      <c r="EY581" s="292"/>
      <c r="EZ581" s="292"/>
      <c r="FC581" s="292"/>
      <c r="FF581" s="292"/>
      <c r="FJ581" s="292"/>
      <c r="FL581" s="292"/>
      <c r="FM581" s="292"/>
      <c r="FN581" s="292"/>
      <c r="FQ581" s="292"/>
    </row>
    <row r="582" spans="1:173">
      <c r="A582" s="291"/>
      <c r="J582" s="292"/>
      <c r="K582" s="291"/>
      <c r="T582" s="292"/>
      <c r="U582" s="291"/>
      <c r="BO582" s="292"/>
      <c r="BX582" s="292"/>
      <c r="CU582" s="292"/>
      <c r="CW582" s="292"/>
      <c r="CX582" s="292"/>
      <c r="DA582" s="292"/>
      <c r="DI582" s="292"/>
      <c r="DK582" s="292"/>
      <c r="DM582" s="292"/>
      <c r="DQ582" s="292"/>
      <c r="DV582" s="292"/>
      <c r="DX582" s="292"/>
      <c r="EH582" s="292"/>
      <c r="EN582" s="292"/>
      <c r="EP582" s="292"/>
      <c r="EQ582" s="292"/>
      <c r="ER582" s="292"/>
      <c r="ES582" s="292"/>
      <c r="ET582" s="292"/>
      <c r="EU582" s="292"/>
      <c r="EV582" s="292"/>
      <c r="EW582" s="292"/>
      <c r="EX582" s="292"/>
      <c r="EY582" s="292"/>
      <c r="EZ582" s="292"/>
      <c r="FC582" s="292"/>
      <c r="FF582" s="292"/>
      <c r="FJ582" s="292"/>
      <c r="FL582" s="292"/>
      <c r="FM582" s="292"/>
      <c r="FN582" s="292"/>
      <c r="FQ582" s="292"/>
    </row>
    <row r="583" spans="1:173">
      <c r="A583" s="291"/>
      <c r="J583" s="292"/>
      <c r="K583" s="291"/>
      <c r="T583" s="292"/>
      <c r="U583" s="291"/>
      <c r="BO583" s="292"/>
      <c r="BX583" s="292"/>
      <c r="CU583" s="292"/>
      <c r="CW583" s="292"/>
      <c r="CX583" s="292"/>
      <c r="DA583" s="292"/>
      <c r="DI583" s="292"/>
      <c r="DK583" s="292"/>
      <c r="DM583" s="292"/>
      <c r="DQ583" s="292"/>
      <c r="DV583" s="292"/>
      <c r="DX583" s="292"/>
      <c r="EH583" s="292"/>
      <c r="EN583" s="292"/>
      <c r="EP583" s="292"/>
      <c r="EQ583" s="292"/>
      <c r="ER583" s="292"/>
      <c r="ES583" s="292"/>
      <c r="ET583" s="292"/>
      <c r="EU583" s="292"/>
      <c r="EV583" s="292"/>
      <c r="EW583" s="292"/>
      <c r="EX583" s="292"/>
      <c r="EY583" s="292"/>
      <c r="EZ583" s="292"/>
      <c r="FC583" s="292"/>
      <c r="FF583" s="292"/>
      <c r="FJ583" s="292"/>
      <c r="FL583" s="292"/>
      <c r="FM583" s="292"/>
      <c r="FN583" s="292"/>
      <c r="FQ583" s="292"/>
    </row>
    <row r="584" spans="1:173">
      <c r="A584" s="291"/>
      <c r="J584" s="292"/>
      <c r="K584" s="291"/>
      <c r="T584" s="292"/>
      <c r="U584" s="291"/>
      <c r="BO584" s="292"/>
      <c r="BX584" s="292"/>
      <c r="CU584" s="292"/>
      <c r="CW584" s="292"/>
      <c r="CX584" s="292"/>
      <c r="DA584" s="292"/>
      <c r="DI584" s="292"/>
      <c r="DK584" s="292"/>
      <c r="DM584" s="292"/>
      <c r="DQ584" s="292"/>
      <c r="DV584" s="292"/>
      <c r="DX584" s="292"/>
      <c r="EH584" s="292"/>
      <c r="EN584" s="292"/>
      <c r="EP584" s="292"/>
      <c r="EQ584" s="292"/>
      <c r="ER584" s="292"/>
      <c r="ES584" s="292"/>
      <c r="ET584" s="292"/>
      <c r="EU584" s="292"/>
      <c r="EV584" s="292"/>
      <c r="EW584" s="292"/>
      <c r="EX584" s="292"/>
      <c r="EY584" s="292"/>
      <c r="EZ584" s="292"/>
      <c r="FC584" s="292"/>
      <c r="FF584" s="292"/>
      <c r="FJ584" s="292"/>
      <c r="FL584" s="292"/>
      <c r="FM584" s="292"/>
      <c r="FN584" s="292"/>
      <c r="FQ584" s="292"/>
    </row>
    <row r="585" spans="1:173">
      <c r="A585" s="291"/>
      <c r="J585" s="292"/>
      <c r="K585" s="291"/>
      <c r="T585" s="292"/>
      <c r="U585" s="291"/>
      <c r="BO585" s="292"/>
      <c r="BX585" s="292"/>
      <c r="CU585" s="292"/>
      <c r="CW585" s="292"/>
      <c r="CX585" s="292"/>
      <c r="DA585" s="292"/>
      <c r="DI585" s="292"/>
      <c r="DK585" s="292"/>
      <c r="DM585" s="292"/>
      <c r="DQ585" s="292"/>
      <c r="DV585" s="292"/>
      <c r="DX585" s="292"/>
      <c r="EH585" s="292"/>
      <c r="EN585" s="292"/>
      <c r="EP585" s="292"/>
      <c r="EQ585" s="292"/>
      <c r="ER585" s="292"/>
      <c r="ES585" s="292"/>
      <c r="ET585" s="292"/>
      <c r="EU585" s="292"/>
      <c r="EV585" s="292"/>
      <c r="EW585" s="292"/>
      <c r="EX585" s="292"/>
      <c r="EY585" s="292"/>
      <c r="EZ585" s="292"/>
      <c r="FC585" s="292"/>
      <c r="FF585" s="292"/>
      <c r="FJ585" s="292"/>
      <c r="FL585" s="292"/>
      <c r="FM585" s="292"/>
      <c r="FN585" s="292"/>
      <c r="FQ585" s="292"/>
    </row>
    <row r="586" spans="1:173">
      <c r="A586" s="291"/>
      <c r="J586" s="292"/>
      <c r="K586" s="291"/>
      <c r="T586" s="292"/>
      <c r="U586" s="291"/>
      <c r="BO586" s="292"/>
      <c r="BX586" s="292"/>
      <c r="CU586" s="292"/>
      <c r="CW586" s="292"/>
      <c r="CX586" s="292"/>
      <c r="DA586" s="292"/>
      <c r="DI586" s="292"/>
      <c r="DK586" s="292"/>
      <c r="DM586" s="292"/>
      <c r="DQ586" s="292"/>
      <c r="DV586" s="292"/>
      <c r="DX586" s="292"/>
      <c r="EH586" s="292"/>
      <c r="EN586" s="292"/>
      <c r="EP586" s="292"/>
      <c r="EQ586" s="292"/>
      <c r="ER586" s="292"/>
      <c r="ES586" s="292"/>
      <c r="ET586" s="292"/>
      <c r="EU586" s="292"/>
      <c r="EV586" s="292"/>
      <c r="EW586" s="292"/>
      <c r="EX586" s="292"/>
      <c r="EY586" s="292"/>
      <c r="EZ586" s="292"/>
      <c r="FC586" s="292"/>
      <c r="FF586" s="292"/>
      <c r="FJ586" s="292"/>
      <c r="FL586" s="292"/>
      <c r="FM586" s="292"/>
      <c r="FN586" s="292"/>
      <c r="FQ586" s="292"/>
    </row>
    <row r="587" spans="1:173">
      <c r="A587" s="291"/>
      <c r="J587" s="292"/>
      <c r="K587" s="291"/>
      <c r="T587" s="292"/>
      <c r="U587" s="291"/>
      <c r="BO587" s="292"/>
      <c r="BX587" s="292"/>
      <c r="CU587" s="292"/>
      <c r="CW587" s="292"/>
      <c r="CX587" s="292"/>
      <c r="DA587" s="292"/>
      <c r="DI587" s="292"/>
      <c r="DK587" s="292"/>
      <c r="DM587" s="292"/>
      <c r="DQ587" s="292"/>
      <c r="DV587" s="292"/>
      <c r="DX587" s="292"/>
      <c r="EH587" s="292"/>
      <c r="EN587" s="292"/>
      <c r="EP587" s="292"/>
      <c r="EQ587" s="292"/>
      <c r="ER587" s="292"/>
      <c r="ES587" s="292"/>
      <c r="ET587" s="292"/>
      <c r="EU587" s="292"/>
      <c r="EV587" s="292"/>
      <c r="EW587" s="292"/>
      <c r="EX587" s="292"/>
      <c r="EY587" s="292"/>
      <c r="EZ587" s="292"/>
      <c r="FC587" s="292"/>
      <c r="FF587" s="292"/>
      <c r="FJ587" s="292"/>
      <c r="FL587" s="292"/>
      <c r="FM587" s="292"/>
      <c r="FN587" s="292"/>
      <c r="FQ587" s="292"/>
    </row>
    <row r="588" spans="1:173">
      <c r="A588" s="291"/>
      <c r="J588" s="292"/>
      <c r="K588" s="291"/>
      <c r="T588" s="292"/>
      <c r="U588" s="291"/>
      <c r="BO588" s="292"/>
      <c r="BX588" s="292"/>
      <c r="CU588" s="292"/>
      <c r="CW588" s="292"/>
      <c r="CX588" s="292"/>
      <c r="DA588" s="292"/>
      <c r="DI588" s="292"/>
      <c r="DK588" s="292"/>
      <c r="DM588" s="292"/>
      <c r="DQ588" s="292"/>
      <c r="DV588" s="292"/>
      <c r="DX588" s="292"/>
      <c r="EH588" s="292"/>
      <c r="EN588" s="292"/>
      <c r="EP588" s="292"/>
      <c r="EQ588" s="292"/>
      <c r="ER588" s="292"/>
      <c r="ES588" s="292"/>
      <c r="ET588" s="292"/>
      <c r="EU588" s="292"/>
      <c r="EV588" s="292"/>
      <c r="EW588" s="292"/>
      <c r="EX588" s="292"/>
      <c r="EY588" s="292"/>
      <c r="EZ588" s="292"/>
      <c r="FC588" s="292"/>
      <c r="FF588" s="292"/>
      <c r="FJ588" s="292"/>
      <c r="FL588" s="292"/>
      <c r="FM588" s="292"/>
      <c r="FN588" s="292"/>
      <c r="FQ588" s="292"/>
    </row>
    <row r="589" spans="1:173">
      <c r="A589" s="291"/>
      <c r="J589" s="292"/>
      <c r="K589" s="291"/>
      <c r="T589" s="292"/>
      <c r="U589" s="291"/>
      <c r="BO589" s="292"/>
      <c r="BX589" s="292"/>
      <c r="CU589" s="292"/>
      <c r="CW589" s="292"/>
      <c r="CX589" s="292"/>
      <c r="DA589" s="292"/>
      <c r="DI589" s="292"/>
      <c r="DK589" s="292"/>
      <c r="DM589" s="292"/>
      <c r="DQ589" s="292"/>
      <c r="DV589" s="292"/>
      <c r="DX589" s="292"/>
      <c r="EH589" s="292"/>
      <c r="EN589" s="292"/>
      <c r="EP589" s="292"/>
      <c r="EQ589" s="292"/>
      <c r="ER589" s="292"/>
      <c r="ES589" s="292"/>
      <c r="ET589" s="292"/>
      <c r="EU589" s="292"/>
      <c r="EV589" s="292"/>
      <c r="EW589" s="292"/>
      <c r="EX589" s="292"/>
      <c r="EY589" s="292"/>
      <c r="EZ589" s="292"/>
      <c r="FC589" s="292"/>
      <c r="FF589" s="292"/>
      <c r="FJ589" s="292"/>
      <c r="FL589" s="292"/>
      <c r="FM589" s="292"/>
      <c r="FN589" s="292"/>
      <c r="FQ589" s="292"/>
    </row>
    <row r="590" spans="1:173">
      <c r="A590" s="291"/>
      <c r="J590" s="292"/>
      <c r="K590" s="291"/>
      <c r="T590" s="292"/>
      <c r="U590" s="291"/>
      <c r="BO590" s="292"/>
      <c r="BX590" s="292"/>
      <c r="CU590" s="292"/>
      <c r="CW590" s="292"/>
      <c r="CX590" s="292"/>
      <c r="DA590" s="292"/>
      <c r="DI590" s="292"/>
      <c r="DK590" s="292"/>
      <c r="DM590" s="292"/>
      <c r="DQ590" s="292"/>
      <c r="DV590" s="292"/>
      <c r="DX590" s="292"/>
      <c r="EH590" s="292"/>
      <c r="EN590" s="292"/>
      <c r="EP590" s="292"/>
      <c r="EQ590" s="292"/>
      <c r="ER590" s="292"/>
      <c r="ES590" s="292"/>
      <c r="ET590" s="292"/>
      <c r="EU590" s="292"/>
      <c r="EV590" s="292"/>
      <c r="EW590" s="292"/>
      <c r="EX590" s="292"/>
      <c r="EY590" s="292"/>
      <c r="EZ590" s="292"/>
      <c r="FC590" s="292"/>
      <c r="FF590" s="292"/>
      <c r="FJ590" s="292"/>
      <c r="FL590" s="292"/>
      <c r="FM590" s="292"/>
      <c r="FN590" s="292"/>
      <c r="FQ590" s="292"/>
    </row>
    <row r="591" spans="1:173">
      <c r="A591" s="291"/>
      <c r="J591" s="292"/>
      <c r="K591" s="291"/>
      <c r="T591" s="292"/>
      <c r="U591" s="291"/>
      <c r="BO591" s="292"/>
      <c r="BX591" s="292"/>
      <c r="CU591" s="292"/>
      <c r="CW591" s="292"/>
      <c r="CX591" s="292"/>
      <c r="DA591" s="292"/>
      <c r="DI591" s="292"/>
      <c r="DK591" s="292"/>
      <c r="DM591" s="292"/>
      <c r="DQ591" s="292"/>
      <c r="DV591" s="292"/>
      <c r="DX591" s="292"/>
      <c r="EH591" s="292"/>
      <c r="EN591" s="292"/>
      <c r="EP591" s="292"/>
      <c r="EQ591" s="292"/>
      <c r="ER591" s="292"/>
      <c r="ES591" s="292"/>
      <c r="ET591" s="292"/>
      <c r="EU591" s="292"/>
      <c r="EV591" s="292"/>
      <c r="EW591" s="292"/>
      <c r="EX591" s="292"/>
      <c r="EY591" s="292"/>
      <c r="EZ591" s="292"/>
      <c r="FC591" s="292"/>
      <c r="FF591" s="292"/>
      <c r="FJ591" s="292"/>
      <c r="FL591" s="292"/>
      <c r="FM591" s="292"/>
      <c r="FN591" s="292"/>
      <c r="FQ591" s="292"/>
    </row>
    <row r="592" spans="1:173">
      <c r="A592" s="291"/>
      <c r="J592" s="292"/>
      <c r="K592" s="291"/>
      <c r="T592" s="292"/>
      <c r="U592" s="291"/>
      <c r="BO592" s="292"/>
      <c r="BX592" s="292"/>
      <c r="CU592" s="292"/>
      <c r="CW592" s="292"/>
      <c r="CX592" s="292"/>
      <c r="DA592" s="292"/>
      <c r="DI592" s="292"/>
      <c r="DK592" s="292"/>
      <c r="DM592" s="292"/>
      <c r="DQ592" s="292"/>
      <c r="DV592" s="292"/>
      <c r="DX592" s="292"/>
      <c r="EH592" s="292"/>
      <c r="EN592" s="292"/>
      <c r="EP592" s="292"/>
      <c r="EQ592" s="292"/>
      <c r="ER592" s="292"/>
      <c r="ES592" s="292"/>
      <c r="ET592" s="292"/>
      <c r="EU592" s="292"/>
      <c r="EV592" s="292"/>
      <c r="EW592" s="292"/>
      <c r="EX592" s="292"/>
      <c r="EY592" s="292"/>
      <c r="EZ592" s="292"/>
      <c r="FC592" s="292"/>
      <c r="FF592" s="292"/>
      <c r="FJ592" s="292"/>
      <c r="FL592" s="292"/>
      <c r="FM592" s="292"/>
      <c r="FN592" s="292"/>
      <c r="FQ592" s="292"/>
    </row>
    <row r="593" spans="1:173">
      <c r="A593" s="291"/>
      <c r="J593" s="292"/>
      <c r="K593" s="291"/>
      <c r="T593" s="292"/>
      <c r="U593" s="291"/>
      <c r="BO593" s="292"/>
      <c r="BX593" s="292"/>
      <c r="CU593" s="292"/>
      <c r="CW593" s="292"/>
      <c r="CX593" s="292"/>
      <c r="DA593" s="292"/>
      <c r="DI593" s="292"/>
      <c r="DK593" s="292"/>
      <c r="DM593" s="292"/>
      <c r="DQ593" s="292"/>
      <c r="DV593" s="292"/>
      <c r="DX593" s="292"/>
      <c r="EH593" s="292"/>
      <c r="EN593" s="292"/>
      <c r="EP593" s="292"/>
      <c r="EQ593" s="292"/>
      <c r="ER593" s="292"/>
      <c r="ES593" s="292"/>
      <c r="ET593" s="292"/>
      <c r="EU593" s="292"/>
      <c r="EV593" s="292"/>
      <c r="EW593" s="292"/>
      <c r="EX593" s="292"/>
      <c r="EY593" s="292"/>
      <c r="EZ593" s="292"/>
      <c r="FC593" s="292"/>
      <c r="FF593" s="292"/>
      <c r="FJ593" s="292"/>
      <c r="FL593" s="292"/>
      <c r="FM593" s="292"/>
      <c r="FN593" s="292"/>
      <c r="FQ593" s="292"/>
    </row>
    <row r="594" spans="1:173">
      <c r="A594" s="291"/>
      <c r="J594" s="292"/>
      <c r="K594" s="291"/>
      <c r="T594" s="292"/>
      <c r="U594" s="291"/>
      <c r="BO594" s="292"/>
      <c r="BX594" s="292"/>
      <c r="CU594" s="292"/>
      <c r="CW594" s="292"/>
      <c r="CX594" s="292"/>
      <c r="DA594" s="292"/>
      <c r="DI594" s="292"/>
      <c r="DK594" s="292"/>
      <c r="DM594" s="292"/>
      <c r="DQ594" s="292"/>
      <c r="DV594" s="292"/>
      <c r="DX594" s="292"/>
      <c r="EH594" s="292"/>
      <c r="EN594" s="292"/>
      <c r="EP594" s="292"/>
      <c r="EQ594" s="292"/>
      <c r="ER594" s="292"/>
      <c r="ES594" s="292"/>
      <c r="ET594" s="292"/>
      <c r="EU594" s="292"/>
      <c r="EV594" s="292"/>
      <c r="EW594" s="292"/>
      <c r="EX594" s="292"/>
      <c r="EY594" s="292"/>
      <c r="EZ594" s="292"/>
      <c r="FC594" s="292"/>
      <c r="FF594" s="292"/>
      <c r="FJ594" s="292"/>
      <c r="FL594" s="292"/>
      <c r="FM594" s="292"/>
      <c r="FN594" s="292"/>
      <c r="FQ594" s="292"/>
    </row>
    <row r="595" spans="1:173">
      <c r="A595" s="291"/>
      <c r="J595" s="292"/>
      <c r="K595" s="291"/>
      <c r="T595" s="292"/>
      <c r="U595" s="291"/>
      <c r="BO595" s="292"/>
      <c r="BX595" s="292"/>
      <c r="CU595" s="292"/>
      <c r="CW595" s="292"/>
      <c r="CX595" s="292"/>
      <c r="DA595" s="292"/>
      <c r="DI595" s="292"/>
      <c r="DK595" s="292"/>
      <c r="DM595" s="292"/>
      <c r="DQ595" s="292"/>
      <c r="DV595" s="292"/>
      <c r="DX595" s="292"/>
      <c r="EH595" s="292"/>
      <c r="EN595" s="292"/>
      <c r="EP595" s="292"/>
      <c r="EQ595" s="292"/>
      <c r="ER595" s="292"/>
      <c r="ES595" s="292"/>
      <c r="ET595" s="292"/>
      <c r="EU595" s="292"/>
      <c r="EV595" s="292"/>
      <c r="EW595" s="292"/>
      <c r="EX595" s="292"/>
      <c r="EY595" s="292"/>
      <c r="EZ595" s="292"/>
      <c r="FC595" s="292"/>
      <c r="FF595" s="292"/>
      <c r="FJ595" s="292"/>
      <c r="FL595" s="292"/>
      <c r="FM595" s="292"/>
      <c r="FN595" s="292"/>
      <c r="FQ595" s="292"/>
    </row>
    <row r="596" spans="1:173">
      <c r="A596" s="291"/>
      <c r="J596" s="292"/>
      <c r="K596" s="291"/>
      <c r="T596" s="292"/>
      <c r="U596" s="291"/>
      <c r="BO596" s="292"/>
      <c r="BX596" s="292"/>
      <c r="CU596" s="292"/>
      <c r="CW596" s="292"/>
      <c r="CX596" s="292"/>
      <c r="DA596" s="292"/>
      <c r="DI596" s="292"/>
      <c r="DK596" s="292"/>
      <c r="DM596" s="292"/>
      <c r="DQ596" s="292"/>
      <c r="DV596" s="292"/>
      <c r="DX596" s="292"/>
      <c r="EH596" s="292"/>
      <c r="EN596" s="292"/>
      <c r="EP596" s="292"/>
      <c r="EQ596" s="292"/>
      <c r="ER596" s="292"/>
      <c r="ES596" s="292"/>
      <c r="ET596" s="292"/>
      <c r="EU596" s="292"/>
      <c r="EV596" s="292"/>
      <c r="EW596" s="292"/>
      <c r="EX596" s="292"/>
      <c r="EY596" s="292"/>
      <c r="EZ596" s="292"/>
      <c r="FC596" s="292"/>
      <c r="FF596" s="292"/>
      <c r="FJ596" s="292"/>
      <c r="FL596" s="292"/>
      <c r="FM596" s="292"/>
      <c r="FN596" s="292"/>
      <c r="FQ596" s="292"/>
    </row>
    <row r="597" spans="1:173">
      <c r="A597" s="291"/>
      <c r="J597" s="292"/>
      <c r="K597" s="291"/>
      <c r="T597" s="292"/>
      <c r="U597" s="291"/>
      <c r="BO597" s="292"/>
      <c r="BX597" s="292"/>
      <c r="CU597" s="292"/>
      <c r="CW597" s="292"/>
      <c r="CX597" s="292"/>
      <c r="DA597" s="292"/>
      <c r="DI597" s="292"/>
      <c r="DK597" s="292"/>
      <c r="DM597" s="292"/>
      <c r="DQ597" s="292"/>
      <c r="DV597" s="292"/>
      <c r="DX597" s="292"/>
      <c r="EH597" s="292"/>
      <c r="EN597" s="292"/>
      <c r="EP597" s="292"/>
      <c r="EQ597" s="292"/>
      <c r="ER597" s="292"/>
      <c r="ES597" s="292"/>
      <c r="ET597" s="292"/>
      <c r="EU597" s="292"/>
      <c r="EV597" s="292"/>
      <c r="EW597" s="292"/>
      <c r="EX597" s="292"/>
      <c r="EY597" s="292"/>
      <c r="EZ597" s="292"/>
      <c r="FC597" s="292"/>
      <c r="FF597" s="292"/>
      <c r="FJ597" s="292"/>
      <c r="FL597" s="292"/>
      <c r="FM597" s="292"/>
      <c r="FN597" s="292"/>
      <c r="FQ597" s="292"/>
    </row>
    <row r="598" spans="1:173">
      <c r="A598" s="291"/>
      <c r="J598" s="292"/>
      <c r="K598" s="291"/>
      <c r="T598" s="292"/>
      <c r="U598" s="291"/>
      <c r="BO598" s="292"/>
      <c r="BX598" s="292"/>
      <c r="CU598" s="292"/>
      <c r="CW598" s="292"/>
      <c r="CX598" s="292"/>
      <c r="DA598" s="292"/>
      <c r="DI598" s="292"/>
      <c r="DK598" s="292"/>
      <c r="DM598" s="292"/>
      <c r="DQ598" s="292"/>
      <c r="DV598" s="292"/>
      <c r="DX598" s="292"/>
      <c r="EH598" s="292"/>
      <c r="EN598" s="292"/>
      <c r="EP598" s="292"/>
      <c r="EQ598" s="292"/>
      <c r="ER598" s="292"/>
      <c r="ES598" s="292"/>
      <c r="ET598" s="292"/>
      <c r="EU598" s="292"/>
      <c r="EV598" s="292"/>
      <c r="EW598" s="292"/>
      <c r="EX598" s="292"/>
      <c r="EY598" s="292"/>
      <c r="EZ598" s="292"/>
      <c r="FC598" s="292"/>
      <c r="FF598" s="292"/>
      <c r="FJ598" s="292"/>
      <c r="FL598" s="292"/>
      <c r="FM598" s="292"/>
      <c r="FN598" s="292"/>
      <c r="FQ598" s="292"/>
    </row>
    <row r="599" spans="1:173">
      <c r="A599" s="291"/>
      <c r="J599" s="292"/>
      <c r="K599" s="291"/>
      <c r="T599" s="292"/>
      <c r="U599" s="291"/>
      <c r="BO599" s="292"/>
      <c r="BX599" s="292"/>
      <c r="CU599" s="292"/>
      <c r="CW599" s="292"/>
      <c r="CX599" s="292"/>
      <c r="DA599" s="292"/>
      <c r="DI599" s="292"/>
      <c r="DK599" s="292"/>
      <c r="DM599" s="292"/>
      <c r="DQ599" s="292"/>
      <c r="DV599" s="292"/>
      <c r="DX599" s="292"/>
      <c r="EH599" s="292"/>
      <c r="EN599" s="292"/>
      <c r="EP599" s="292"/>
      <c r="EQ599" s="292"/>
      <c r="ER599" s="292"/>
      <c r="ES599" s="292"/>
      <c r="ET599" s="292"/>
      <c r="EU599" s="292"/>
      <c r="EV599" s="292"/>
      <c r="EW599" s="292"/>
      <c r="EX599" s="292"/>
      <c r="EY599" s="292"/>
      <c r="EZ599" s="292"/>
      <c r="FC599" s="292"/>
      <c r="FF599" s="292"/>
      <c r="FJ599" s="292"/>
      <c r="FL599" s="292"/>
      <c r="FM599" s="292"/>
      <c r="FN599" s="292"/>
      <c r="FQ599" s="292"/>
    </row>
    <row r="600" spans="1:173">
      <c r="A600" s="291"/>
      <c r="J600" s="292"/>
      <c r="K600" s="291"/>
      <c r="T600" s="292"/>
      <c r="U600" s="291"/>
      <c r="BO600" s="292"/>
      <c r="BX600" s="292"/>
      <c r="CU600" s="292"/>
      <c r="CW600" s="292"/>
      <c r="CX600" s="292"/>
      <c r="DA600" s="292"/>
      <c r="DI600" s="292"/>
      <c r="DK600" s="292"/>
      <c r="DM600" s="292"/>
      <c r="DQ600" s="292"/>
      <c r="DV600" s="292"/>
      <c r="DX600" s="292"/>
      <c r="EH600" s="292"/>
      <c r="EN600" s="292"/>
      <c r="EP600" s="292"/>
      <c r="EQ600" s="292"/>
      <c r="ER600" s="292"/>
      <c r="ES600" s="292"/>
      <c r="ET600" s="292"/>
      <c r="EU600" s="292"/>
      <c r="EV600" s="292"/>
      <c r="EW600" s="292"/>
      <c r="EX600" s="292"/>
      <c r="EY600" s="292"/>
      <c r="EZ600" s="292"/>
      <c r="FC600" s="292"/>
      <c r="FF600" s="292"/>
      <c r="FJ600" s="292"/>
      <c r="FL600" s="292"/>
      <c r="FM600" s="292"/>
      <c r="FN600" s="292"/>
      <c r="FQ600" s="292"/>
    </row>
    <row r="601" spans="1:173">
      <c r="A601" s="291"/>
      <c r="J601" s="292"/>
      <c r="K601" s="291"/>
      <c r="T601" s="292"/>
      <c r="U601" s="291"/>
      <c r="BO601" s="292"/>
      <c r="BX601" s="292"/>
      <c r="CU601" s="292"/>
      <c r="CW601" s="292"/>
      <c r="CX601" s="292"/>
      <c r="DA601" s="292"/>
      <c r="DI601" s="292"/>
      <c r="DK601" s="292"/>
      <c r="DM601" s="292"/>
      <c r="DQ601" s="292"/>
      <c r="DV601" s="292"/>
      <c r="DX601" s="292"/>
      <c r="EH601" s="292"/>
      <c r="EN601" s="292"/>
      <c r="EP601" s="292"/>
      <c r="EQ601" s="292"/>
      <c r="ER601" s="292"/>
      <c r="ES601" s="292"/>
      <c r="ET601" s="292"/>
      <c r="EU601" s="292"/>
      <c r="EV601" s="292"/>
      <c r="EW601" s="292"/>
      <c r="EX601" s="292"/>
      <c r="EY601" s="292"/>
      <c r="EZ601" s="292"/>
      <c r="FC601" s="292"/>
      <c r="FF601" s="292"/>
      <c r="FJ601" s="292"/>
      <c r="FL601" s="292"/>
      <c r="FM601" s="292"/>
      <c r="FN601" s="292"/>
      <c r="FQ601" s="292"/>
    </row>
    <row r="602" spans="1:173">
      <c r="A602" s="291"/>
      <c r="J602" s="292"/>
      <c r="K602" s="291"/>
      <c r="T602" s="292"/>
      <c r="U602" s="291"/>
      <c r="BO602" s="292"/>
      <c r="BX602" s="292"/>
      <c r="CU602" s="292"/>
      <c r="CW602" s="292"/>
      <c r="CX602" s="292"/>
      <c r="DA602" s="292"/>
      <c r="DI602" s="292"/>
      <c r="DK602" s="292"/>
      <c r="DM602" s="292"/>
      <c r="DQ602" s="292"/>
      <c r="DV602" s="292"/>
      <c r="DX602" s="292"/>
      <c r="EH602" s="292"/>
      <c r="EN602" s="292"/>
      <c r="EP602" s="292"/>
      <c r="EQ602" s="292"/>
      <c r="ER602" s="292"/>
      <c r="ES602" s="292"/>
      <c r="ET602" s="292"/>
      <c r="EU602" s="292"/>
      <c r="EV602" s="292"/>
      <c r="EW602" s="292"/>
      <c r="EX602" s="292"/>
      <c r="EY602" s="292"/>
      <c r="EZ602" s="292"/>
      <c r="FC602" s="292"/>
      <c r="FF602" s="292"/>
      <c r="FJ602" s="292"/>
      <c r="FL602" s="292"/>
      <c r="FM602" s="292"/>
      <c r="FN602" s="292"/>
      <c r="FQ602" s="292"/>
    </row>
    <row r="603" spans="1:173">
      <c r="A603" s="291"/>
      <c r="J603" s="292"/>
      <c r="K603" s="291"/>
      <c r="T603" s="292"/>
      <c r="U603" s="291"/>
      <c r="BO603" s="292"/>
      <c r="BX603" s="292"/>
      <c r="CU603" s="292"/>
      <c r="CW603" s="292"/>
      <c r="CX603" s="292"/>
      <c r="DA603" s="292"/>
      <c r="DI603" s="292"/>
      <c r="DK603" s="292"/>
      <c r="DM603" s="292"/>
      <c r="DQ603" s="292"/>
      <c r="DV603" s="292"/>
      <c r="DX603" s="292"/>
      <c r="EH603" s="292"/>
      <c r="EN603" s="292"/>
      <c r="EP603" s="292"/>
      <c r="EQ603" s="292"/>
      <c r="ER603" s="292"/>
      <c r="ES603" s="292"/>
      <c r="ET603" s="292"/>
      <c r="EU603" s="292"/>
      <c r="EV603" s="292"/>
      <c r="EW603" s="292"/>
      <c r="EX603" s="292"/>
      <c r="EY603" s="292"/>
      <c r="EZ603" s="292"/>
      <c r="FC603" s="292"/>
      <c r="FF603" s="292"/>
      <c r="FJ603" s="292"/>
      <c r="FL603" s="292"/>
      <c r="FM603" s="292"/>
      <c r="FN603" s="292"/>
      <c r="FQ603" s="292"/>
    </row>
    <row r="604" spans="1:173">
      <c r="A604" s="291"/>
      <c r="J604" s="292"/>
      <c r="K604" s="291"/>
      <c r="T604" s="292"/>
      <c r="U604" s="291"/>
      <c r="BO604" s="292"/>
      <c r="BX604" s="292"/>
      <c r="CU604" s="292"/>
      <c r="CW604" s="292"/>
      <c r="CX604" s="292"/>
      <c r="DA604" s="292"/>
      <c r="DI604" s="292"/>
      <c r="DK604" s="292"/>
      <c r="DM604" s="292"/>
      <c r="DQ604" s="292"/>
      <c r="DV604" s="292"/>
      <c r="DX604" s="292"/>
      <c r="EH604" s="292"/>
      <c r="EN604" s="292"/>
      <c r="EP604" s="292"/>
      <c r="EQ604" s="292"/>
      <c r="ER604" s="292"/>
      <c r="ES604" s="292"/>
      <c r="ET604" s="292"/>
      <c r="EU604" s="292"/>
      <c r="EV604" s="292"/>
      <c r="EW604" s="292"/>
      <c r="EX604" s="292"/>
      <c r="EY604" s="292"/>
      <c r="EZ604" s="292"/>
      <c r="FC604" s="292"/>
      <c r="FF604" s="292"/>
      <c r="FJ604" s="292"/>
      <c r="FL604" s="292"/>
      <c r="FM604" s="292"/>
      <c r="FN604" s="292"/>
      <c r="FQ604" s="292"/>
    </row>
    <row r="605" spans="1:173">
      <c r="A605" s="291"/>
      <c r="J605" s="292"/>
      <c r="K605" s="291"/>
      <c r="T605" s="292"/>
      <c r="U605" s="291"/>
      <c r="BO605" s="292"/>
      <c r="BX605" s="292"/>
      <c r="CU605" s="292"/>
      <c r="CW605" s="292"/>
      <c r="CX605" s="292"/>
      <c r="DA605" s="292"/>
      <c r="DI605" s="292"/>
      <c r="DK605" s="292"/>
      <c r="DM605" s="292"/>
      <c r="DQ605" s="292"/>
      <c r="DV605" s="292"/>
      <c r="DX605" s="292"/>
      <c r="EH605" s="292"/>
      <c r="EN605" s="292"/>
      <c r="EP605" s="292"/>
      <c r="EQ605" s="292"/>
      <c r="ER605" s="292"/>
      <c r="ES605" s="292"/>
      <c r="ET605" s="292"/>
      <c r="EU605" s="292"/>
      <c r="EV605" s="292"/>
      <c r="EW605" s="292"/>
      <c r="EX605" s="292"/>
      <c r="EY605" s="292"/>
      <c r="EZ605" s="292"/>
      <c r="FC605" s="292"/>
      <c r="FF605" s="292"/>
      <c r="FJ605" s="292"/>
      <c r="FL605" s="292"/>
      <c r="FM605" s="292"/>
      <c r="FN605" s="292"/>
      <c r="FQ605" s="292"/>
    </row>
    <row r="606" spans="1:173">
      <c r="A606" s="291"/>
      <c r="J606" s="292"/>
      <c r="K606" s="291"/>
      <c r="T606" s="292"/>
      <c r="U606" s="291"/>
      <c r="BO606" s="292"/>
      <c r="BX606" s="292"/>
      <c r="CU606" s="292"/>
      <c r="CW606" s="292"/>
      <c r="CX606" s="292"/>
      <c r="DA606" s="292"/>
      <c r="DI606" s="292"/>
      <c r="DK606" s="292"/>
      <c r="DM606" s="292"/>
      <c r="DQ606" s="292"/>
      <c r="DV606" s="292"/>
      <c r="DX606" s="292"/>
      <c r="EH606" s="292"/>
      <c r="EN606" s="292"/>
      <c r="EP606" s="292"/>
      <c r="EQ606" s="292"/>
      <c r="ER606" s="292"/>
      <c r="ES606" s="292"/>
      <c r="ET606" s="292"/>
      <c r="EU606" s="292"/>
      <c r="EV606" s="292"/>
      <c r="EW606" s="292"/>
      <c r="EX606" s="292"/>
      <c r="EY606" s="292"/>
      <c r="EZ606" s="292"/>
      <c r="FC606" s="292"/>
      <c r="FF606" s="292"/>
      <c r="FJ606" s="292"/>
      <c r="FL606" s="292"/>
      <c r="FM606" s="292"/>
      <c r="FN606" s="292"/>
      <c r="FQ606" s="292"/>
    </row>
    <row r="607" spans="1:173">
      <c r="A607" s="291"/>
      <c r="J607" s="292"/>
      <c r="K607" s="291"/>
      <c r="T607" s="292"/>
      <c r="U607" s="291"/>
      <c r="BO607" s="292"/>
      <c r="BX607" s="292"/>
      <c r="CU607" s="292"/>
      <c r="CW607" s="292"/>
      <c r="CX607" s="292"/>
      <c r="DA607" s="292"/>
      <c r="DI607" s="292"/>
      <c r="DK607" s="292"/>
      <c r="DM607" s="292"/>
      <c r="DQ607" s="292"/>
      <c r="DV607" s="292"/>
      <c r="DX607" s="292"/>
      <c r="EH607" s="292"/>
      <c r="EN607" s="292"/>
      <c r="EP607" s="292"/>
      <c r="EQ607" s="292"/>
      <c r="ER607" s="292"/>
      <c r="ES607" s="292"/>
      <c r="ET607" s="292"/>
      <c r="EU607" s="292"/>
      <c r="EV607" s="292"/>
      <c r="EW607" s="292"/>
      <c r="EX607" s="292"/>
      <c r="EY607" s="292"/>
      <c r="EZ607" s="292"/>
      <c r="FC607" s="292"/>
      <c r="FF607" s="292"/>
      <c r="FJ607" s="292"/>
      <c r="FL607" s="292"/>
      <c r="FM607" s="292"/>
      <c r="FN607" s="292"/>
      <c r="FQ607" s="292"/>
    </row>
    <row r="608" spans="1:173">
      <c r="A608" s="291"/>
      <c r="J608" s="292"/>
      <c r="K608" s="291"/>
      <c r="T608" s="292"/>
      <c r="U608" s="291"/>
      <c r="BO608" s="292"/>
      <c r="BX608" s="292"/>
      <c r="CU608" s="292"/>
      <c r="CW608" s="292"/>
      <c r="CX608" s="292"/>
      <c r="DA608" s="292"/>
      <c r="DI608" s="292"/>
      <c r="DK608" s="292"/>
      <c r="DM608" s="292"/>
      <c r="DQ608" s="292"/>
      <c r="DV608" s="292"/>
      <c r="DX608" s="292"/>
      <c r="EH608" s="292"/>
      <c r="EN608" s="292"/>
      <c r="EP608" s="292"/>
      <c r="EQ608" s="292"/>
      <c r="ER608" s="292"/>
      <c r="ES608" s="292"/>
      <c r="ET608" s="292"/>
      <c r="EU608" s="292"/>
      <c r="EV608" s="292"/>
      <c r="EW608" s="292"/>
      <c r="EX608" s="292"/>
      <c r="EY608" s="292"/>
      <c r="EZ608" s="292"/>
      <c r="FC608" s="292"/>
      <c r="FF608" s="292"/>
      <c r="FJ608" s="292"/>
      <c r="FL608" s="292"/>
      <c r="FM608" s="292"/>
      <c r="FN608" s="292"/>
      <c r="FQ608" s="292"/>
    </row>
    <row r="609" spans="1:173">
      <c r="A609" s="291"/>
      <c r="J609" s="292"/>
      <c r="K609" s="291"/>
      <c r="T609" s="292"/>
      <c r="U609" s="291"/>
      <c r="BO609" s="292"/>
      <c r="BX609" s="292"/>
      <c r="CU609" s="292"/>
      <c r="CW609" s="292"/>
      <c r="CX609" s="292"/>
      <c r="DA609" s="292"/>
      <c r="DI609" s="292"/>
      <c r="DK609" s="292"/>
      <c r="DM609" s="292"/>
      <c r="DQ609" s="292"/>
      <c r="DV609" s="292"/>
      <c r="DX609" s="292"/>
      <c r="EH609" s="292"/>
      <c r="EN609" s="292"/>
      <c r="EP609" s="292"/>
      <c r="EQ609" s="292"/>
      <c r="ER609" s="292"/>
      <c r="ES609" s="292"/>
      <c r="ET609" s="292"/>
      <c r="EU609" s="292"/>
      <c r="EV609" s="292"/>
      <c r="EW609" s="292"/>
      <c r="EX609" s="292"/>
      <c r="EY609" s="292"/>
      <c r="EZ609" s="292"/>
      <c r="FC609" s="292"/>
      <c r="FF609" s="292"/>
      <c r="FJ609" s="292"/>
      <c r="FL609" s="292"/>
      <c r="FM609" s="292"/>
      <c r="FN609" s="292"/>
      <c r="FQ609" s="292"/>
    </row>
    <row r="610" spans="1:173">
      <c r="A610" s="291"/>
      <c r="J610" s="292"/>
      <c r="K610" s="291"/>
      <c r="T610" s="292"/>
      <c r="U610" s="291"/>
      <c r="BO610" s="292"/>
      <c r="BX610" s="292"/>
      <c r="CU610" s="292"/>
      <c r="CW610" s="292"/>
      <c r="CX610" s="292"/>
      <c r="DA610" s="292"/>
      <c r="DI610" s="292"/>
      <c r="DK610" s="292"/>
      <c r="DM610" s="292"/>
      <c r="DQ610" s="292"/>
      <c r="DV610" s="292"/>
      <c r="DX610" s="292"/>
      <c r="EH610" s="292"/>
      <c r="EN610" s="292"/>
      <c r="EP610" s="292"/>
      <c r="EQ610" s="292"/>
      <c r="ER610" s="292"/>
      <c r="ES610" s="292"/>
      <c r="ET610" s="292"/>
      <c r="EU610" s="292"/>
      <c r="EV610" s="292"/>
      <c r="EW610" s="292"/>
      <c r="EX610" s="292"/>
      <c r="EY610" s="292"/>
      <c r="EZ610" s="292"/>
      <c r="FC610" s="292"/>
      <c r="FF610" s="292"/>
      <c r="FJ610" s="292"/>
      <c r="FL610" s="292"/>
      <c r="FM610" s="292"/>
      <c r="FN610" s="292"/>
      <c r="FQ610" s="292"/>
    </row>
    <row r="611" spans="1:173">
      <c r="A611" s="291"/>
      <c r="J611" s="292"/>
      <c r="K611" s="291"/>
      <c r="T611" s="292"/>
      <c r="U611" s="291"/>
      <c r="BO611" s="292"/>
      <c r="BX611" s="292"/>
      <c r="CU611" s="292"/>
      <c r="CW611" s="292"/>
      <c r="CX611" s="292"/>
      <c r="DA611" s="292"/>
      <c r="DI611" s="292"/>
      <c r="DK611" s="292"/>
      <c r="DM611" s="292"/>
      <c r="DQ611" s="292"/>
      <c r="DV611" s="292"/>
      <c r="DX611" s="292"/>
      <c r="EH611" s="292"/>
      <c r="EN611" s="292"/>
      <c r="EP611" s="292"/>
      <c r="EQ611" s="292"/>
      <c r="ER611" s="292"/>
      <c r="ES611" s="292"/>
      <c r="ET611" s="292"/>
      <c r="EU611" s="292"/>
      <c r="EV611" s="292"/>
      <c r="EW611" s="292"/>
      <c r="EX611" s="292"/>
      <c r="EY611" s="292"/>
      <c r="EZ611" s="292"/>
      <c r="FC611" s="292"/>
      <c r="FF611" s="292"/>
      <c r="FJ611" s="292"/>
      <c r="FL611" s="292"/>
      <c r="FM611" s="292"/>
      <c r="FN611" s="292"/>
      <c r="FQ611" s="292"/>
    </row>
    <row r="612" spans="1:173">
      <c r="A612" s="291"/>
      <c r="J612" s="292"/>
      <c r="K612" s="291"/>
      <c r="T612" s="292"/>
      <c r="U612" s="291"/>
      <c r="BO612" s="292"/>
      <c r="BX612" s="292"/>
      <c r="CU612" s="292"/>
      <c r="CW612" s="292"/>
      <c r="CX612" s="292"/>
      <c r="DA612" s="292"/>
      <c r="DI612" s="292"/>
      <c r="DK612" s="292"/>
      <c r="DM612" s="292"/>
      <c r="DQ612" s="292"/>
      <c r="DV612" s="292"/>
      <c r="DX612" s="292"/>
      <c r="EH612" s="292"/>
      <c r="EN612" s="292"/>
      <c r="EP612" s="292"/>
      <c r="EQ612" s="292"/>
      <c r="ER612" s="292"/>
      <c r="ES612" s="292"/>
      <c r="ET612" s="292"/>
      <c r="EU612" s="292"/>
      <c r="EV612" s="292"/>
      <c r="EW612" s="292"/>
      <c r="EX612" s="292"/>
      <c r="EY612" s="292"/>
      <c r="EZ612" s="292"/>
      <c r="FC612" s="292"/>
      <c r="FF612" s="292"/>
      <c r="FJ612" s="292"/>
      <c r="FL612" s="292"/>
      <c r="FM612" s="292"/>
      <c r="FN612" s="292"/>
      <c r="FQ612" s="292"/>
    </row>
    <row r="613" spans="1:173">
      <c r="A613" s="291"/>
      <c r="J613" s="292"/>
      <c r="K613" s="291"/>
      <c r="T613" s="292"/>
      <c r="U613" s="291"/>
      <c r="BO613" s="292"/>
      <c r="BX613" s="292"/>
      <c r="CU613" s="292"/>
      <c r="CW613" s="292"/>
      <c r="CX613" s="292"/>
      <c r="DA613" s="292"/>
      <c r="DI613" s="292"/>
      <c r="DK613" s="292"/>
      <c r="DM613" s="292"/>
      <c r="DQ613" s="292"/>
      <c r="DV613" s="292"/>
      <c r="DX613" s="292"/>
      <c r="EH613" s="292"/>
      <c r="EN613" s="292"/>
      <c r="EP613" s="292"/>
      <c r="EQ613" s="292"/>
      <c r="ER613" s="292"/>
      <c r="ES613" s="292"/>
      <c r="ET613" s="292"/>
      <c r="EU613" s="292"/>
      <c r="EV613" s="292"/>
      <c r="EW613" s="292"/>
      <c r="EX613" s="292"/>
      <c r="EY613" s="292"/>
      <c r="EZ613" s="292"/>
      <c r="FC613" s="292"/>
      <c r="FF613" s="292"/>
      <c r="FJ613" s="292"/>
      <c r="FL613" s="292"/>
      <c r="FM613" s="292"/>
      <c r="FN613" s="292"/>
      <c r="FQ613" s="292"/>
    </row>
    <row r="614" spans="1:173">
      <c r="A614" s="291"/>
      <c r="J614" s="292"/>
      <c r="K614" s="291"/>
      <c r="T614" s="292"/>
      <c r="U614" s="291"/>
      <c r="BO614" s="292"/>
      <c r="BX614" s="292"/>
      <c r="CU614" s="292"/>
      <c r="CW614" s="292"/>
      <c r="CX614" s="292"/>
      <c r="DA614" s="292"/>
      <c r="DI614" s="292"/>
      <c r="DK614" s="292"/>
      <c r="DM614" s="292"/>
      <c r="DQ614" s="292"/>
      <c r="DV614" s="292"/>
      <c r="DX614" s="292"/>
      <c r="EH614" s="292"/>
      <c r="EN614" s="292"/>
      <c r="EP614" s="292"/>
      <c r="EQ614" s="292"/>
      <c r="ER614" s="292"/>
      <c r="ES614" s="292"/>
      <c r="ET614" s="292"/>
      <c r="EU614" s="292"/>
      <c r="EV614" s="292"/>
      <c r="EW614" s="292"/>
      <c r="EX614" s="292"/>
      <c r="EY614" s="292"/>
      <c r="EZ614" s="292"/>
      <c r="FC614" s="292"/>
      <c r="FF614" s="292"/>
      <c r="FJ614" s="292"/>
      <c r="FL614" s="292"/>
      <c r="FM614" s="292"/>
      <c r="FN614" s="292"/>
      <c r="FQ614" s="292"/>
    </row>
    <row r="615" spans="1:173">
      <c r="A615" s="291"/>
      <c r="J615" s="292"/>
      <c r="K615" s="291"/>
      <c r="T615" s="292"/>
      <c r="U615" s="291"/>
      <c r="BO615" s="292"/>
      <c r="BX615" s="292"/>
      <c r="CU615" s="292"/>
      <c r="CW615" s="292"/>
      <c r="CX615" s="292"/>
      <c r="DA615" s="292"/>
      <c r="DI615" s="292"/>
      <c r="DK615" s="292"/>
      <c r="DM615" s="292"/>
      <c r="DQ615" s="292"/>
      <c r="DV615" s="292"/>
      <c r="DX615" s="292"/>
      <c r="EH615" s="292"/>
      <c r="EN615" s="292"/>
      <c r="EP615" s="292"/>
      <c r="EQ615" s="292"/>
      <c r="ER615" s="292"/>
      <c r="ES615" s="292"/>
      <c r="ET615" s="292"/>
      <c r="EU615" s="292"/>
      <c r="EV615" s="292"/>
      <c r="EW615" s="292"/>
      <c r="EX615" s="292"/>
      <c r="EY615" s="292"/>
      <c r="EZ615" s="292"/>
      <c r="FC615" s="292"/>
      <c r="FF615" s="292"/>
      <c r="FJ615" s="292"/>
      <c r="FL615" s="292"/>
      <c r="FM615" s="292"/>
      <c r="FN615" s="292"/>
      <c r="FQ615" s="292"/>
    </row>
    <row r="616" spans="1:173">
      <c r="A616" s="291"/>
      <c r="J616" s="292"/>
      <c r="K616" s="291"/>
      <c r="T616" s="292"/>
      <c r="U616" s="291"/>
      <c r="BO616" s="292"/>
      <c r="BX616" s="292"/>
      <c r="CU616" s="292"/>
      <c r="CW616" s="292"/>
      <c r="CX616" s="292"/>
      <c r="DA616" s="292"/>
      <c r="DI616" s="292"/>
      <c r="DK616" s="292"/>
      <c r="DM616" s="292"/>
      <c r="DQ616" s="292"/>
      <c r="DV616" s="292"/>
      <c r="DX616" s="292"/>
      <c r="EH616" s="292"/>
      <c r="EN616" s="292"/>
      <c r="EP616" s="292"/>
      <c r="EQ616" s="292"/>
      <c r="ER616" s="292"/>
      <c r="ES616" s="292"/>
      <c r="ET616" s="292"/>
      <c r="EU616" s="292"/>
      <c r="EV616" s="292"/>
      <c r="EW616" s="292"/>
      <c r="EX616" s="292"/>
      <c r="EY616" s="292"/>
      <c r="EZ616" s="292"/>
      <c r="FC616" s="292"/>
      <c r="FF616" s="292"/>
      <c r="FJ616" s="292"/>
      <c r="FL616" s="292"/>
      <c r="FM616" s="292"/>
      <c r="FN616" s="292"/>
      <c r="FQ616" s="292"/>
    </row>
    <row r="617" spans="1:173">
      <c r="A617" s="291"/>
      <c r="J617" s="292"/>
      <c r="K617" s="291"/>
      <c r="T617" s="292"/>
      <c r="U617" s="291"/>
      <c r="BO617" s="292"/>
      <c r="BX617" s="292"/>
      <c r="CU617" s="292"/>
      <c r="CW617" s="292"/>
      <c r="CX617" s="292"/>
      <c r="DA617" s="292"/>
      <c r="DI617" s="292"/>
      <c r="DK617" s="292"/>
      <c r="DM617" s="292"/>
      <c r="DQ617" s="292"/>
      <c r="DV617" s="292"/>
      <c r="DX617" s="292"/>
      <c r="EH617" s="292"/>
      <c r="EN617" s="292"/>
      <c r="EP617" s="292"/>
      <c r="EQ617" s="292"/>
      <c r="ER617" s="292"/>
      <c r="ES617" s="292"/>
      <c r="ET617" s="292"/>
      <c r="EU617" s="292"/>
      <c r="EV617" s="292"/>
      <c r="EW617" s="292"/>
      <c r="EX617" s="292"/>
      <c r="EY617" s="292"/>
      <c r="EZ617" s="292"/>
      <c r="FC617" s="292"/>
      <c r="FF617" s="292"/>
      <c r="FJ617" s="292"/>
      <c r="FL617" s="292"/>
      <c r="FM617" s="292"/>
      <c r="FN617" s="292"/>
      <c r="FQ617" s="292"/>
    </row>
    <row r="618" spans="1:173">
      <c r="A618" s="291"/>
      <c r="J618" s="292"/>
      <c r="K618" s="291"/>
      <c r="T618" s="292"/>
      <c r="U618" s="291"/>
      <c r="BO618" s="292"/>
      <c r="BX618" s="292"/>
      <c r="CU618" s="292"/>
      <c r="CW618" s="292"/>
      <c r="CX618" s="292"/>
      <c r="DA618" s="292"/>
      <c r="DI618" s="292"/>
      <c r="DK618" s="292"/>
      <c r="DM618" s="292"/>
      <c r="DQ618" s="292"/>
      <c r="DV618" s="292"/>
      <c r="DX618" s="292"/>
      <c r="EH618" s="292"/>
      <c r="EN618" s="292"/>
      <c r="EP618" s="292"/>
      <c r="EQ618" s="292"/>
      <c r="ER618" s="292"/>
      <c r="ES618" s="292"/>
      <c r="ET618" s="292"/>
      <c r="EU618" s="292"/>
      <c r="EV618" s="292"/>
      <c r="EW618" s="292"/>
      <c r="EX618" s="292"/>
      <c r="EY618" s="292"/>
      <c r="EZ618" s="292"/>
      <c r="FC618" s="292"/>
      <c r="FF618" s="292"/>
      <c r="FJ618" s="292"/>
      <c r="FL618" s="292"/>
      <c r="FM618" s="292"/>
      <c r="FN618" s="292"/>
      <c r="FQ618" s="292"/>
    </row>
    <row r="619" spans="1:173">
      <c r="A619" s="291"/>
      <c r="J619" s="292"/>
      <c r="K619" s="291"/>
      <c r="T619" s="292"/>
      <c r="U619" s="291"/>
      <c r="BO619" s="292"/>
      <c r="BX619" s="292"/>
      <c r="CU619" s="292"/>
      <c r="CW619" s="292"/>
      <c r="CX619" s="292"/>
      <c r="DA619" s="292"/>
      <c r="DI619" s="292"/>
      <c r="DK619" s="292"/>
      <c r="DM619" s="292"/>
      <c r="DQ619" s="292"/>
      <c r="DV619" s="292"/>
      <c r="DX619" s="292"/>
      <c r="EH619" s="292"/>
      <c r="EN619" s="292"/>
      <c r="EP619" s="292"/>
      <c r="EQ619" s="292"/>
      <c r="ER619" s="292"/>
      <c r="ES619" s="292"/>
      <c r="ET619" s="292"/>
      <c r="EU619" s="292"/>
      <c r="EV619" s="292"/>
      <c r="EW619" s="292"/>
      <c r="EX619" s="292"/>
      <c r="EY619" s="292"/>
      <c r="EZ619" s="292"/>
      <c r="FC619" s="292"/>
      <c r="FF619" s="292"/>
      <c r="FJ619" s="292"/>
      <c r="FL619" s="292"/>
      <c r="FM619" s="292"/>
      <c r="FN619" s="292"/>
      <c r="FQ619" s="292"/>
    </row>
    <row r="620" spans="1:173">
      <c r="A620" s="291"/>
      <c r="J620" s="292"/>
      <c r="K620" s="291"/>
      <c r="T620" s="292"/>
      <c r="U620" s="291"/>
      <c r="BO620" s="292"/>
      <c r="BX620" s="292"/>
      <c r="CU620" s="292"/>
      <c r="CW620" s="292"/>
      <c r="CX620" s="292"/>
      <c r="DA620" s="292"/>
      <c r="DI620" s="292"/>
      <c r="DK620" s="292"/>
      <c r="DM620" s="292"/>
      <c r="DQ620" s="292"/>
      <c r="DV620" s="292"/>
      <c r="DX620" s="292"/>
      <c r="EH620" s="292"/>
      <c r="EN620" s="292"/>
      <c r="EP620" s="292"/>
      <c r="EQ620" s="292"/>
      <c r="ER620" s="292"/>
      <c r="ES620" s="292"/>
      <c r="ET620" s="292"/>
      <c r="EU620" s="292"/>
      <c r="EV620" s="292"/>
      <c r="EW620" s="292"/>
      <c r="EX620" s="292"/>
      <c r="EY620" s="292"/>
      <c r="EZ620" s="292"/>
      <c r="FC620" s="292"/>
      <c r="FF620" s="292"/>
      <c r="FJ620" s="292"/>
      <c r="FL620" s="292"/>
      <c r="FM620" s="292"/>
      <c r="FN620" s="292"/>
      <c r="FQ620" s="292"/>
    </row>
    <row r="621" spans="1:173">
      <c r="A621" s="291"/>
      <c r="J621" s="292"/>
      <c r="K621" s="291"/>
      <c r="T621" s="292"/>
      <c r="U621" s="291"/>
      <c r="BO621" s="292"/>
      <c r="BX621" s="292"/>
      <c r="CU621" s="292"/>
      <c r="CW621" s="292"/>
      <c r="CX621" s="292"/>
      <c r="DA621" s="292"/>
      <c r="DI621" s="292"/>
      <c r="DK621" s="292"/>
      <c r="DM621" s="292"/>
      <c r="DQ621" s="292"/>
      <c r="DV621" s="292"/>
      <c r="DX621" s="292"/>
      <c r="EH621" s="292"/>
      <c r="EN621" s="292"/>
      <c r="EP621" s="292"/>
      <c r="EQ621" s="292"/>
      <c r="ER621" s="292"/>
      <c r="ES621" s="292"/>
      <c r="ET621" s="292"/>
      <c r="EU621" s="292"/>
      <c r="EV621" s="292"/>
      <c r="EW621" s="292"/>
      <c r="EX621" s="292"/>
      <c r="EY621" s="292"/>
      <c r="EZ621" s="292"/>
      <c r="FC621" s="292"/>
      <c r="FF621" s="292"/>
      <c r="FJ621" s="292"/>
      <c r="FL621" s="292"/>
      <c r="FM621" s="292"/>
      <c r="FN621" s="292"/>
      <c r="FQ621" s="292"/>
    </row>
    <row r="622" spans="1:173">
      <c r="A622" s="291"/>
      <c r="J622" s="292"/>
      <c r="K622" s="291"/>
      <c r="T622" s="292"/>
      <c r="U622" s="291"/>
      <c r="BO622" s="292"/>
      <c r="BX622" s="292"/>
      <c r="CU622" s="292"/>
      <c r="CW622" s="292"/>
      <c r="CX622" s="292"/>
      <c r="DA622" s="292"/>
      <c r="DI622" s="292"/>
      <c r="DK622" s="292"/>
      <c r="DM622" s="292"/>
      <c r="DQ622" s="292"/>
      <c r="DV622" s="292"/>
      <c r="DX622" s="292"/>
      <c r="EH622" s="292"/>
      <c r="EN622" s="292"/>
      <c r="EP622" s="292"/>
      <c r="EQ622" s="292"/>
      <c r="ER622" s="292"/>
      <c r="ES622" s="292"/>
      <c r="ET622" s="292"/>
      <c r="EU622" s="292"/>
      <c r="EV622" s="292"/>
      <c r="EW622" s="292"/>
      <c r="EX622" s="292"/>
      <c r="EY622" s="292"/>
      <c r="EZ622" s="292"/>
      <c r="FC622" s="292"/>
      <c r="FF622" s="292"/>
      <c r="FJ622" s="292"/>
      <c r="FL622" s="292"/>
      <c r="FM622" s="292"/>
      <c r="FN622" s="292"/>
      <c r="FQ622" s="292"/>
    </row>
    <row r="623" spans="1:173">
      <c r="A623" s="291"/>
      <c r="J623" s="292"/>
      <c r="K623" s="291"/>
      <c r="T623" s="292"/>
      <c r="U623" s="291"/>
      <c r="BO623" s="292"/>
      <c r="BX623" s="292"/>
      <c r="CU623" s="292"/>
      <c r="CW623" s="292"/>
      <c r="CX623" s="292"/>
      <c r="DA623" s="292"/>
      <c r="DI623" s="292"/>
      <c r="DK623" s="292"/>
      <c r="DM623" s="292"/>
      <c r="DQ623" s="292"/>
      <c r="DV623" s="292"/>
      <c r="DX623" s="292"/>
      <c r="EH623" s="292"/>
      <c r="EN623" s="292"/>
      <c r="EP623" s="292"/>
      <c r="EQ623" s="292"/>
      <c r="ER623" s="292"/>
      <c r="ES623" s="292"/>
      <c r="ET623" s="292"/>
      <c r="EU623" s="292"/>
      <c r="EV623" s="292"/>
      <c r="EW623" s="292"/>
      <c r="EX623" s="292"/>
      <c r="EY623" s="292"/>
      <c r="EZ623" s="292"/>
      <c r="FC623" s="292"/>
      <c r="FF623" s="292"/>
      <c r="FJ623" s="292"/>
      <c r="FL623" s="292"/>
      <c r="FM623" s="292"/>
      <c r="FN623" s="292"/>
      <c r="FQ623" s="292"/>
    </row>
    <row r="624" spans="1:173">
      <c r="A624" s="291"/>
      <c r="J624" s="292"/>
      <c r="K624" s="291"/>
      <c r="T624" s="292"/>
      <c r="U624" s="291"/>
      <c r="BO624" s="292"/>
      <c r="BX624" s="292"/>
      <c r="CU624" s="292"/>
      <c r="CW624" s="292"/>
      <c r="CX624" s="292"/>
      <c r="DA624" s="292"/>
      <c r="DI624" s="292"/>
      <c r="DK624" s="292"/>
      <c r="DM624" s="292"/>
      <c r="DQ624" s="292"/>
      <c r="DV624" s="292"/>
      <c r="DX624" s="292"/>
      <c r="EH624" s="292"/>
      <c r="EN624" s="292"/>
      <c r="EP624" s="292"/>
      <c r="EQ624" s="292"/>
      <c r="ER624" s="292"/>
      <c r="ES624" s="292"/>
      <c r="ET624" s="292"/>
      <c r="EU624" s="292"/>
      <c r="EV624" s="292"/>
      <c r="EW624" s="292"/>
      <c r="EX624" s="292"/>
      <c r="EY624" s="292"/>
      <c r="EZ624" s="292"/>
      <c r="FC624" s="292"/>
      <c r="FF624" s="292"/>
      <c r="FJ624" s="292"/>
      <c r="FL624" s="292"/>
      <c r="FM624" s="292"/>
      <c r="FN624" s="292"/>
      <c r="FQ624" s="292"/>
    </row>
    <row r="625" spans="1:173">
      <c r="A625" s="291"/>
      <c r="J625" s="292"/>
      <c r="K625" s="291"/>
      <c r="T625" s="292"/>
      <c r="U625" s="291"/>
      <c r="BO625" s="292"/>
      <c r="BX625" s="292"/>
      <c r="CU625" s="292"/>
      <c r="CW625" s="292"/>
      <c r="CX625" s="292"/>
      <c r="DA625" s="292"/>
      <c r="DI625" s="292"/>
      <c r="DK625" s="292"/>
      <c r="DM625" s="292"/>
      <c r="DQ625" s="292"/>
      <c r="DV625" s="292"/>
      <c r="DX625" s="292"/>
      <c r="EH625" s="292"/>
      <c r="EN625" s="292"/>
      <c r="EP625" s="292"/>
      <c r="EQ625" s="292"/>
      <c r="ER625" s="292"/>
      <c r="ES625" s="292"/>
      <c r="ET625" s="292"/>
      <c r="EU625" s="292"/>
      <c r="EV625" s="292"/>
      <c r="EW625" s="292"/>
      <c r="EX625" s="292"/>
      <c r="EY625" s="292"/>
      <c r="EZ625" s="292"/>
      <c r="FC625" s="292"/>
      <c r="FF625" s="292"/>
      <c r="FJ625" s="292"/>
      <c r="FL625" s="292"/>
      <c r="FM625" s="292"/>
      <c r="FN625" s="292"/>
      <c r="FQ625" s="292"/>
    </row>
    <row r="626" spans="1:173">
      <c r="A626" s="291"/>
      <c r="J626" s="292"/>
      <c r="K626" s="291"/>
      <c r="T626" s="292"/>
      <c r="U626" s="291"/>
      <c r="BO626" s="292"/>
      <c r="BX626" s="292"/>
      <c r="CU626" s="292"/>
      <c r="CW626" s="292"/>
      <c r="CX626" s="292"/>
      <c r="DA626" s="292"/>
      <c r="DI626" s="292"/>
      <c r="DK626" s="292"/>
      <c r="DM626" s="292"/>
      <c r="DQ626" s="292"/>
      <c r="DV626" s="292"/>
      <c r="DX626" s="292"/>
      <c r="EH626" s="292"/>
      <c r="EN626" s="292"/>
      <c r="EP626" s="292"/>
      <c r="EQ626" s="292"/>
      <c r="ER626" s="292"/>
      <c r="ES626" s="292"/>
      <c r="ET626" s="292"/>
      <c r="EU626" s="292"/>
      <c r="EV626" s="292"/>
      <c r="EW626" s="292"/>
      <c r="EX626" s="292"/>
      <c r="EY626" s="292"/>
      <c r="EZ626" s="292"/>
      <c r="FC626" s="292"/>
      <c r="FF626" s="292"/>
      <c r="FJ626" s="292"/>
      <c r="FL626" s="292"/>
      <c r="FM626" s="292"/>
      <c r="FN626" s="292"/>
      <c r="FQ626" s="292"/>
    </row>
    <row r="627" spans="1:173">
      <c r="A627" s="291"/>
      <c r="J627" s="292"/>
      <c r="K627" s="291"/>
      <c r="T627" s="292"/>
      <c r="U627" s="291"/>
      <c r="BO627" s="292"/>
      <c r="BX627" s="292"/>
      <c r="CU627" s="292"/>
      <c r="CW627" s="292"/>
      <c r="CX627" s="292"/>
      <c r="DA627" s="292"/>
      <c r="DI627" s="292"/>
      <c r="DK627" s="292"/>
      <c r="DM627" s="292"/>
      <c r="DQ627" s="292"/>
      <c r="DV627" s="292"/>
      <c r="DX627" s="292"/>
      <c r="EH627" s="292"/>
      <c r="EN627" s="292"/>
      <c r="EP627" s="292"/>
      <c r="EQ627" s="292"/>
      <c r="ER627" s="292"/>
      <c r="ES627" s="292"/>
      <c r="ET627" s="292"/>
      <c r="EU627" s="292"/>
      <c r="EV627" s="292"/>
      <c r="EW627" s="292"/>
      <c r="EX627" s="292"/>
      <c r="EY627" s="292"/>
      <c r="EZ627" s="292"/>
      <c r="FC627" s="292"/>
      <c r="FF627" s="292"/>
      <c r="FJ627" s="292"/>
      <c r="FL627" s="292"/>
      <c r="FM627" s="292"/>
      <c r="FN627" s="292"/>
      <c r="FQ627" s="292"/>
    </row>
    <row r="628" spans="1:173">
      <c r="A628" s="291"/>
      <c r="J628" s="292"/>
      <c r="K628" s="291"/>
      <c r="T628" s="292"/>
      <c r="U628" s="291"/>
      <c r="BO628" s="292"/>
      <c r="BX628" s="292"/>
      <c r="CU628" s="292"/>
      <c r="CW628" s="292"/>
      <c r="CX628" s="292"/>
      <c r="DA628" s="292"/>
      <c r="DI628" s="292"/>
      <c r="DK628" s="292"/>
      <c r="DM628" s="292"/>
      <c r="DQ628" s="292"/>
      <c r="DV628" s="292"/>
      <c r="DX628" s="292"/>
      <c r="EH628" s="292"/>
      <c r="EN628" s="292"/>
      <c r="EP628" s="292"/>
      <c r="EQ628" s="292"/>
      <c r="ER628" s="292"/>
      <c r="ES628" s="292"/>
      <c r="ET628" s="292"/>
      <c r="EU628" s="292"/>
      <c r="EV628" s="292"/>
      <c r="EW628" s="292"/>
      <c r="EX628" s="292"/>
      <c r="EY628" s="292"/>
      <c r="EZ628" s="292"/>
      <c r="FC628" s="292"/>
      <c r="FF628" s="292"/>
      <c r="FJ628" s="292"/>
      <c r="FL628" s="292"/>
      <c r="FM628" s="292"/>
      <c r="FN628" s="292"/>
      <c r="FQ628" s="292"/>
    </row>
    <row r="629" spans="1:173">
      <c r="A629" s="291"/>
      <c r="J629" s="292"/>
      <c r="K629" s="291"/>
      <c r="T629" s="292"/>
      <c r="U629" s="291"/>
      <c r="BO629" s="292"/>
      <c r="BX629" s="292"/>
      <c r="CU629" s="292"/>
      <c r="CW629" s="292"/>
      <c r="CX629" s="292"/>
      <c r="DA629" s="292"/>
      <c r="DI629" s="292"/>
      <c r="DK629" s="292"/>
      <c r="DM629" s="292"/>
      <c r="DQ629" s="292"/>
      <c r="DV629" s="292"/>
      <c r="DX629" s="292"/>
      <c r="EH629" s="292"/>
      <c r="EN629" s="292"/>
      <c r="EP629" s="292"/>
      <c r="EQ629" s="292"/>
      <c r="ER629" s="292"/>
      <c r="ES629" s="292"/>
      <c r="ET629" s="292"/>
      <c r="EU629" s="292"/>
      <c r="EV629" s="292"/>
      <c r="EW629" s="292"/>
      <c r="EX629" s="292"/>
      <c r="EY629" s="292"/>
      <c r="EZ629" s="292"/>
      <c r="FC629" s="292"/>
      <c r="FF629" s="292"/>
      <c r="FJ629" s="292"/>
      <c r="FL629" s="292"/>
      <c r="FM629" s="292"/>
      <c r="FN629" s="292"/>
      <c r="FQ629" s="292"/>
    </row>
    <row r="630" spans="1:173">
      <c r="A630" s="291"/>
      <c r="J630" s="292"/>
      <c r="K630" s="291"/>
      <c r="T630" s="292"/>
      <c r="U630" s="291"/>
      <c r="BO630" s="292"/>
      <c r="BX630" s="292"/>
      <c r="CU630" s="292"/>
      <c r="CW630" s="292"/>
      <c r="CX630" s="292"/>
      <c r="DA630" s="292"/>
      <c r="DI630" s="292"/>
      <c r="DK630" s="292"/>
      <c r="DM630" s="292"/>
      <c r="DQ630" s="292"/>
      <c r="DV630" s="292"/>
      <c r="DX630" s="292"/>
      <c r="EH630" s="292"/>
      <c r="EN630" s="292"/>
      <c r="EP630" s="292"/>
      <c r="EQ630" s="292"/>
      <c r="ER630" s="292"/>
      <c r="ES630" s="292"/>
      <c r="ET630" s="292"/>
      <c r="EU630" s="292"/>
      <c r="EV630" s="292"/>
      <c r="EW630" s="292"/>
      <c r="EX630" s="292"/>
      <c r="EY630" s="292"/>
      <c r="EZ630" s="292"/>
      <c r="FC630" s="292"/>
      <c r="FF630" s="292"/>
      <c r="FJ630" s="292"/>
      <c r="FL630" s="292"/>
      <c r="FM630" s="292"/>
      <c r="FN630" s="292"/>
      <c r="FQ630" s="292"/>
    </row>
    <row r="631" spans="1:173">
      <c r="A631" s="291"/>
      <c r="J631" s="292"/>
      <c r="K631" s="291"/>
      <c r="T631" s="292"/>
      <c r="U631" s="291"/>
      <c r="BO631" s="292"/>
      <c r="BX631" s="292"/>
      <c r="CU631" s="292"/>
      <c r="CW631" s="292"/>
      <c r="CX631" s="292"/>
      <c r="DA631" s="292"/>
      <c r="DI631" s="292"/>
      <c r="DK631" s="292"/>
      <c r="DM631" s="292"/>
      <c r="DQ631" s="292"/>
      <c r="DV631" s="292"/>
      <c r="DX631" s="292"/>
      <c r="EH631" s="292"/>
      <c r="EN631" s="292"/>
      <c r="EP631" s="292"/>
      <c r="EQ631" s="292"/>
      <c r="ER631" s="292"/>
      <c r="ES631" s="292"/>
      <c r="ET631" s="292"/>
      <c r="EU631" s="292"/>
      <c r="EV631" s="292"/>
      <c r="EW631" s="292"/>
      <c r="EX631" s="292"/>
      <c r="EY631" s="292"/>
      <c r="EZ631" s="292"/>
      <c r="FC631" s="292"/>
      <c r="FF631" s="292"/>
      <c r="FJ631" s="292"/>
      <c r="FL631" s="292"/>
      <c r="FM631" s="292"/>
      <c r="FN631" s="292"/>
      <c r="FQ631" s="292"/>
    </row>
    <row r="632" spans="1:173">
      <c r="A632" s="291"/>
      <c r="J632" s="292"/>
      <c r="K632" s="291"/>
      <c r="T632" s="292"/>
      <c r="U632" s="291"/>
      <c r="BO632" s="292"/>
      <c r="BX632" s="292"/>
      <c r="CU632" s="292"/>
      <c r="CW632" s="292"/>
      <c r="CX632" s="292"/>
      <c r="DA632" s="292"/>
      <c r="DI632" s="292"/>
      <c r="DK632" s="292"/>
      <c r="DM632" s="292"/>
      <c r="DQ632" s="292"/>
      <c r="DV632" s="292"/>
      <c r="DX632" s="292"/>
      <c r="EH632" s="292"/>
      <c r="EN632" s="292"/>
      <c r="EP632" s="292"/>
      <c r="EQ632" s="292"/>
      <c r="ER632" s="292"/>
      <c r="ES632" s="292"/>
      <c r="ET632" s="292"/>
      <c r="EU632" s="292"/>
      <c r="EV632" s="292"/>
      <c r="EW632" s="292"/>
      <c r="EX632" s="292"/>
      <c r="EY632" s="292"/>
      <c r="EZ632" s="292"/>
      <c r="FC632" s="292"/>
      <c r="FF632" s="292"/>
      <c r="FJ632" s="292"/>
      <c r="FL632" s="292"/>
      <c r="FM632" s="292"/>
      <c r="FN632" s="292"/>
      <c r="FQ632" s="292"/>
    </row>
    <row r="633" spans="1:173">
      <c r="A633" s="291"/>
      <c r="J633" s="292"/>
      <c r="K633" s="291"/>
      <c r="T633" s="292"/>
      <c r="U633" s="291"/>
      <c r="BO633" s="292"/>
      <c r="BX633" s="292"/>
      <c r="CU633" s="292"/>
      <c r="CW633" s="292"/>
      <c r="CX633" s="292"/>
      <c r="DA633" s="292"/>
      <c r="DI633" s="292"/>
      <c r="DK633" s="292"/>
      <c r="DM633" s="292"/>
      <c r="DQ633" s="292"/>
      <c r="DV633" s="292"/>
      <c r="DX633" s="292"/>
      <c r="EH633" s="292"/>
      <c r="EN633" s="292"/>
      <c r="EP633" s="292"/>
      <c r="EQ633" s="292"/>
      <c r="ER633" s="292"/>
      <c r="ES633" s="292"/>
      <c r="ET633" s="292"/>
      <c r="EU633" s="292"/>
      <c r="EV633" s="292"/>
      <c r="EW633" s="292"/>
      <c r="EX633" s="292"/>
      <c r="EY633" s="292"/>
      <c r="EZ633" s="292"/>
      <c r="FC633" s="292"/>
      <c r="FF633" s="292"/>
      <c r="FJ633" s="292"/>
      <c r="FL633" s="292"/>
      <c r="FM633" s="292"/>
      <c r="FN633" s="292"/>
      <c r="FQ633" s="292"/>
    </row>
    <row r="634" spans="1:173">
      <c r="A634" s="291"/>
      <c r="J634" s="292"/>
      <c r="K634" s="291"/>
      <c r="T634" s="292"/>
      <c r="U634" s="291"/>
      <c r="BO634" s="292"/>
      <c r="BX634" s="292"/>
      <c r="CU634" s="292"/>
      <c r="CW634" s="292"/>
      <c r="CX634" s="292"/>
      <c r="DA634" s="292"/>
      <c r="DI634" s="292"/>
      <c r="DK634" s="292"/>
      <c r="DM634" s="292"/>
      <c r="DQ634" s="292"/>
      <c r="DV634" s="292"/>
      <c r="DX634" s="292"/>
      <c r="EH634" s="292"/>
      <c r="EN634" s="292"/>
      <c r="EP634" s="292"/>
      <c r="EQ634" s="292"/>
      <c r="ER634" s="292"/>
      <c r="ES634" s="292"/>
      <c r="ET634" s="292"/>
      <c r="EU634" s="292"/>
      <c r="EV634" s="292"/>
      <c r="EW634" s="292"/>
      <c r="EX634" s="292"/>
      <c r="EY634" s="292"/>
      <c r="EZ634" s="292"/>
      <c r="FC634" s="292"/>
      <c r="FF634" s="292"/>
      <c r="FJ634" s="292"/>
      <c r="FL634" s="292"/>
      <c r="FM634" s="292"/>
      <c r="FN634" s="292"/>
      <c r="FQ634" s="292"/>
    </row>
    <row r="635" spans="1:173">
      <c r="A635" s="291"/>
      <c r="J635" s="292"/>
      <c r="K635" s="291"/>
      <c r="T635" s="292"/>
      <c r="U635" s="291"/>
      <c r="BO635" s="292"/>
      <c r="BX635" s="292"/>
      <c r="CU635" s="292"/>
      <c r="CW635" s="292"/>
      <c r="CX635" s="292"/>
      <c r="DA635" s="292"/>
      <c r="DI635" s="292"/>
      <c r="DK635" s="292"/>
      <c r="DM635" s="292"/>
      <c r="DQ635" s="292"/>
      <c r="DV635" s="292"/>
      <c r="DX635" s="292"/>
      <c r="EH635" s="292"/>
      <c r="EN635" s="292"/>
      <c r="EP635" s="292"/>
      <c r="EQ635" s="292"/>
      <c r="ER635" s="292"/>
      <c r="ES635" s="292"/>
      <c r="ET635" s="292"/>
      <c r="EU635" s="292"/>
      <c r="EV635" s="292"/>
      <c r="EW635" s="292"/>
      <c r="EX635" s="292"/>
      <c r="EY635" s="292"/>
      <c r="EZ635" s="292"/>
      <c r="FC635" s="292"/>
      <c r="FF635" s="292"/>
      <c r="FJ635" s="292"/>
      <c r="FL635" s="292"/>
      <c r="FM635" s="292"/>
      <c r="FN635" s="292"/>
      <c r="FQ635" s="292"/>
    </row>
    <row r="636" spans="1:173">
      <c r="A636" s="291"/>
      <c r="J636" s="292"/>
      <c r="K636" s="291"/>
      <c r="T636" s="292"/>
      <c r="U636" s="291"/>
      <c r="BO636" s="292"/>
      <c r="BX636" s="292"/>
      <c r="CU636" s="292"/>
      <c r="CW636" s="292"/>
      <c r="CX636" s="292"/>
      <c r="DA636" s="292"/>
      <c r="DI636" s="292"/>
      <c r="DK636" s="292"/>
      <c r="DM636" s="292"/>
      <c r="DQ636" s="292"/>
      <c r="DV636" s="292"/>
      <c r="DX636" s="292"/>
      <c r="EH636" s="292"/>
      <c r="EN636" s="292"/>
      <c r="EP636" s="292"/>
      <c r="EQ636" s="292"/>
      <c r="ER636" s="292"/>
      <c r="ES636" s="292"/>
      <c r="ET636" s="292"/>
      <c r="EU636" s="292"/>
      <c r="EV636" s="292"/>
      <c r="EW636" s="292"/>
      <c r="EX636" s="292"/>
      <c r="EY636" s="292"/>
      <c r="EZ636" s="292"/>
      <c r="FC636" s="292"/>
      <c r="FF636" s="292"/>
      <c r="FJ636" s="292"/>
      <c r="FL636" s="292"/>
      <c r="FM636" s="292"/>
      <c r="FN636" s="292"/>
      <c r="FQ636" s="292"/>
    </row>
    <row r="637" spans="1:173">
      <c r="A637" s="291"/>
      <c r="J637" s="292"/>
      <c r="K637" s="291"/>
      <c r="T637" s="292"/>
      <c r="U637" s="291"/>
      <c r="BO637" s="292"/>
      <c r="BX637" s="292"/>
      <c r="CU637" s="292"/>
      <c r="CW637" s="292"/>
      <c r="CX637" s="292"/>
      <c r="DA637" s="292"/>
      <c r="DI637" s="292"/>
      <c r="DK637" s="292"/>
      <c r="DM637" s="292"/>
      <c r="DQ637" s="292"/>
      <c r="DV637" s="292"/>
      <c r="DX637" s="292"/>
      <c r="EH637" s="292"/>
      <c r="EN637" s="292"/>
      <c r="EP637" s="292"/>
      <c r="EQ637" s="292"/>
      <c r="ER637" s="292"/>
      <c r="ES637" s="292"/>
      <c r="ET637" s="292"/>
      <c r="EU637" s="292"/>
      <c r="EV637" s="292"/>
      <c r="EW637" s="292"/>
      <c r="EX637" s="292"/>
      <c r="EY637" s="292"/>
      <c r="EZ637" s="292"/>
      <c r="FC637" s="292"/>
      <c r="FF637" s="292"/>
      <c r="FJ637" s="292"/>
      <c r="FL637" s="292"/>
      <c r="FM637" s="292"/>
      <c r="FN637" s="292"/>
      <c r="FQ637" s="292"/>
    </row>
    <row r="638" spans="1:173">
      <c r="A638" s="291"/>
      <c r="J638" s="292"/>
      <c r="K638" s="291"/>
      <c r="T638" s="292"/>
      <c r="U638" s="291"/>
      <c r="BO638" s="292"/>
      <c r="BX638" s="292"/>
      <c r="CU638" s="292"/>
      <c r="CW638" s="292"/>
      <c r="CX638" s="292"/>
      <c r="DA638" s="292"/>
      <c r="DI638" s="292"/>
      <c r="DK638" s="292"/>
      <c r="DM638" s="292"/>
      <c r="DQ638" s="292"/>
      <c r="DV638" s="292"/>
      <c r="DX638" s="292"/>
      <c r="EH638" s="292"/>
      <c r="EN638" s="292"/>
      <c r="EP638" s="292"/>
      <c r="EQ638" s="292"/>
      <c r="ER638" s="292"/>
      <c r="ES638" s="292"/>
      <c r="ET638" s="292"/>
      <c r="EU638" s="292"/>
      <c r="EV638" s="292"/>
      <c r="EW638" s="292"/>
      <c r="EX638" s="292"/>
      <c r="EY638" s="292"/>
      <c r="EZ638" s="292"/>
      <c r="FC638" s="292"/>
      <c r="FF638" s="292"/>
      <c r="FJ638" s="292"/>
      <c r="FL638" s="292"/>
      <c r="FM638" s="292"/>
      <c r="FN638" s="292"/>
      <c r="FQ638" s="292"/>
    </row>
    <row r="639" spans="1:173">
      <c r="A639" s="291"/>
      <c r="J639" s="292"/>
      <c r="K639" s="291"/>
      <c r="T639" s="292"/>
      <c r="U639" s="291"/>
      <c r="BO639" s="292"/>
      <c r="BX639" s="292"/>
      <c r="CU639" s="292"/>
      <c r="CW639" s="292"/>
      <c r="CX639" s="292"/>
      <c r="DA639" s="292"/>
      <c r="DI639" s="292"/>
      <c r="DK639" s="292"/>
      <c r="DM639" s="292"/>
      <c r="DQ639" s="292"/>
      <c r="DV639" s="292"/>
      <c r="DX639" s="292"/>
      <c r="EH639" s="292"/>
      <c r="EN639" s="292"/>
      <c r="EP639" s="292"/>
      <c r="EQ639" s="292"/>
      <c r="ER639" s="292"/>
      <c r="ES639" s="292"/>
      <c r="ET639" s="292"/>
      <c r="EU639" s="292"/>
      <c r="EV639" s="292"/>
      <c r="EW639" s="292"/>
      <c r="EX639" s="292"/>
      <c r="EY639" s="292"/>
      <c r="EZ639" s="292"/>
      <c r="FC639" s="292"/>
      <c r="FF639" s="292"/>
      <c r="FJ639" s="292"/>
      <c r="FL639" s="292"/>
      <c r="FM639" s="292"/>
      <c r="FN639" s="292"/>
      <c r="FQ639" s="292"/>
    </row>
    <row r="640" spans="1:173">
      <c r="A640" s="291"/>
      <c r="J640" s="292"/>
      <c r="K640" s="291"/>
      <c r="T640" s="292"/>
      <c r="U640" s="291"/>
      <c r="BO640" s="292"/>
      <c r="BX640" s="292"/>
      <c r="CU640" s="292"/>
      <c r="CW640" s="292"/>
      <c r="CX640" s="292"/>
      <c r="DA640" s="292"/>
      <c r="DI640" s="292"/>
      <c r="DK640" s="292"/>
      <c r="DM640" s="292"/>
      <c r="DQ640" s="292"/>
      <c r="DV640" s="292"/>
      <c r="DX640" s="292"/>
      <c r="EH640" s="292"/>
      <c r="EN640" s="292"/>
      <c r="EP640" s="292"/>
      <c r="EQ640" s="292"/>
      <c r="ER640" s="292"/>
      <c r="ES640" s="292"/>
      <c r="ET640" s="292"/>
      <c r="EU640" s="292"/>
      <c r="EV640" s="292"/>
      <c r="EW640" s="292"/>
      <c r="EX640" s="292"/>
      <c r="EY640" s="292"/>
      <c r="EZ640" s="292"/>
      <c r="FC640" s="292"/>
      <c r="FF640" s="292"/>
      <c r="FJ640" s="292"/>
      <c r="FL640" s="292"/>
      <c r="FM640" s="292"/>
      <c r="FN640" s="292"/>
      <c r="FQ640" s="292"/>
    </row>
    <row r="641" spans="1:173">
      <c r="A641" s="291"/>
      <c r="J641" s="292"/>
      <c r="K641" s="291"/>
      <c r="T641" s="292"/>
      <c r="U641" s="291"/>
      <c r="BO641" s="292"/>
      <c r="BX641" s="292"/>
      <c r="CU641" s="292"/>
      <c r="CW641" s="292"/>
      <c r="CX641" s="292"/>
      <c r="DA641" s="292"/>
      <c r="DI641" s="292"/>
      <c r="DK641" s="292"/>
      <c r="DM641" s="292"/>
      <c r="DQ641" s="292"/>
      <c r="DV641" s="292"/>
      <c r="DX641" s="292"/>
      <c r="EH641" s="292"/>
      <c r="EN641" s="292"/>
      <c r="EP641" s="292"/>
      <c r="EQ641" s="292"/>
      <c r="ER641" s="292"/>
      <c r="ES641" s="292"/>
      <c r="ET641" s="292"/>
      <c r="EU641" s="292"/>
      <c r="EV641" s="292"/>
      <c r="EW641" s="292"/>
      <c r="EX641" s="292"/>
      <c r="EY641" s="292"/>
      <c r="EZ641" s="292"/>
      <c r="FC641" s="292"/>
      <c r="FF641" s="292"/>
      <c r="FJ641" s="292"/>
      <c r="FL641" s="292"/>
      <c r="FM641" s="292"/>
      <c r="FN641" s="292"/>
      <c r="FQ641" s="292"/>
    </row>
    <row r="642" spans="1:173">
      <c r="A642" s="291"/>
      <c r="J642" s="292"/>
      <c r="K642" s="291"/>
      <c r="T642" s="292"/>
      <c r="U642" s="291"/>
      <c r="BO642" s="292"/>
      <c r="BX642" s="292"/>
      <c r="CU642" s="292"/>
      <c r="CW642" s="292"/>
      <c r="CX642" s="292"/>
      <c r="DA642" s="292"/>
      <c r="DI642" s="292"/>
      <c r="DK642" s="292"/>
      <c r="DM642" s="292"/>
      <c r="DQ642" s="292"/>
      <c r="DV642" s="292"/>
      <c r="DX642" s="292"/>
      <c r="EH642" s="292"/>
      <c r="EN642" s="292"/>
      <c r="EP642" s="292"/>
      <c r="EQ642" s="292"/>
      <c r="ER642" s="292"/>
      <c r="ES642" s="292"/>
      <c r="ET642" s="292"/>
      <c r="EU642" s="292"/>
      <c r="EV642" s="292"/>
      <c r="EW642" s="292"/>
      <c r="EX642" s="292"/>
      <c r="EY642" s="292"/>
      <c r="EZ642" s="292"/>
      <c r="FC642" s="292"/>
      <c r="FF642" s="292"/>
      <c r="FJ642" s="292"/>
      <c r="FL642" s="292"/>
      <c r="FM642" s="292"/>
      <c r="FN642" s="292"/>
      <c r="FQ642" s="292"/>
    </row>
    <row r="643" spans="1:173">
      <c r="A643" s="291"/>
      <c r="J643" s="292"/>
      <c r="K643" s="291"/>
      <c r="T643" s="292"/>
      <c r="U643" s="291"/>
      <c r="BO643" s="292"/>
      <c r="BX643" s="292"/>
      <c r="CU643" s="292"/>
      <c r="CW643" s="292"/>
      <c r="CX643" s="292"/>
      <c r="DA643" s="292"/>
      <c r="DI643" s="292"/>
      <c r="DK643" s="292"/>
      <c r="DM643" s="292"/>
      <c r="DQ643" s="292"/>
      <c r="DV643" s="292"/>
      <c r="DX643" s="292"/>
      <c r="EH643" s="292"/>
      <c r="EN643" s="292"/>
      <c r="EP643" s="292"/>
      <c r="EQ643" s="292"/>
      <c r="ER643" s="292"/>
      <c r="ES643" s="292"/>
      <c r="ET643" s="292"/>
      <c r="EU643" s="292"/>
      <c r="EV643" s="292"/>
      <c r="EW643" s="292"/>
      <c r="EX643" s="292"/>
      <c r="EY643" s="292"/>
      <c r="EZ643" s="292"/>
      <c r="FC643" s="292"/>
      <c r="FF643" s="292"/>
      <c r="FJ643" s="292"/>
      <c r="FL643" s="292"/>
      <c r="FM643" s="292"/>
      <c r="FN643" s="292"/>
      <c r="FQ643" s="292"/>
    </row>
    <row r="644" spans="1:173">
      <c r="A644" s="291"/>
      <c r="J644" s="292"/>
      <c r="K644" s="291"/>
      <c r="T644" s="292"/>
      <c r="U644" s="291"/>
      <c r="BO644" s="292"/>
      <c r="BX644" s="292"/>
      <c r="CU644" s="292"/>
      <c r="CW644" s="292"/>
      <c r="CX644" s="292"/>
      <c r="DA644" s="292"/>
      <c r="DI644" s="292"/>
      <c r="DK644" s="292"/>
      <c r="DM644" s="292"/>
      <c r="DQ644" s="292"/>
      <c r="DV644" s="292"/>
      <c r="DX644" s="292"/>
      <c r="EH644" s="292"/>
      <c r="EN644" s="292"/>
      <c r="EP644" s="292"/>
      <c r="EQ644" s="292"/>
      <c r="ER644" s="292"/>
      <c r="ES644" s="292"/>
      <c r="ET644" s="292"/>
      <c r="EU644" s="292"/>
      <c r="EV644" s="292"/>
      <c r="EW644" s="292"/>
      <c r="EX644" s="292"/>
      <c r="EY644" s="292"/>
      <c r="EZ644" s="292"/>
      <c r="FC644" s="292"/>
      <c r="FF644" s="292"/>
      <c r="FJ644" s="292"/>
      <c r="FL644" s="292"/>
      <c r="FM644" s="292"/>
      <c r="FN644" s="292"/>
      <c r="FQ644" s="292"/>
    </row>
    <row r="645" spans="1:173">
      <c r="A645" s="291"/>
      <c r="J645" s="292"/>
      <c r="K645" s="291"/>
      <c r="T645" s="292"/>
      <c r="U645" s="291"/>
      <c r="BO645" s="292"/>
      <c r="BX645" s="292"/>
      <c r="CU645" s="292"/>
      <c r="CW645" s="292"/>
      <c r="CX645" s="292"/>
      <c r="DA645" s="292"/>
      <c r="DI645" s="292"/>
      <c r="DK645" s="292"/>
      <c r="DM645" s="292"/>
      <c r="DQ645" s="292"/>
      <c r="DV645" s="292"/>
      <c r="DX645" s="292"/>
      <c r="EH645" s="292"/>
      <c r="EN645" s="292"/>
      <c r="EP645" s="292"/>
      <c r="EQ645" s="292"/>
      <c r="ER645" s="292"/>
      <c r="ES645" s="292"/>
      <c r="ET645" s="292"/>
      <c r="EU645" s="292"/>
      <c r="EV645" s="292"/>
      <c r="EW645" s="292"/>
      <c r="EX645" s="292"/>
      <c r="EY645" s="292"/>
      <c r="EZ645" s="292"/>
      <c r="FC645" s="292"/>
      <c r="FF645" s="292"/>
      <c r="FJ645" s="292"/>
      <c r="FL645" s="292"/>
      <c r="FM645" s="292"/>
      <c r="FN645" s="292"/>
      <c r="FQ645" s="292"/>
    </row>
    <row r="646" spans="1:173">
      <c r="A646" s="291"/>
      <c r="J646" s="292"/>
      <c r="K646" s="291"/>
      <c r="T646" s="292"/>
      <c r="U646" s="291"/>
      <c r="BO646" s="292"/>
      <c r="BX646" s="292"/>
      <c r="CU646" s="292"/>
      <c r="CW646" s="292"/>
      <c r="CX646" s="292"/>
      <c r="DA646" s="292"/>
      <c r="DI646" s="292"/>
      <c r="DK646" s="292"/>
      <c r="DM646" s="292"/>
      <c r="DQ646" s="292"/>
      <c r="DV646" s="292"/>
      <c r="DX646" s="292"/>
      <c r="EH646" s="292"/>
      <c r="EN646" s="292"/>
      <c r="EP646" s="292"/>
      <c r="EQ646" s="292"/>
      <c r="ER646" s="292"/>
      <c r="ES646" s="292"/>
      <c r="ET646" s="292"/>
      <c r="EU646" s="292"/>
      <c r="EV646" s="292"/>
      <c r="EW646" s="292"/>
      <c r="EX646" s="292"/>
      <c r="EY646" s="292"/>
      <c r="EZ646" s="292"/>
      <c r="FC646" s="292"/>
      <c r="FF646" s="292"/>
      <c r="FJ646" s="292"/>
      <c r="FL646" s="292"/>
      <c r="FM646" s="292"/>
      <c r="FN646" s="292"/>
      <c r="FQ646" s="292"/>
    </row>
    <row r="647" spans="1:173">
      <c r="A647" s="291"/>
      <c r="J647" s="292"/>
      <c r="K647" s="291"/>
      <c r="T647" s="292"/>
      <c r="U647" s="291"/>
      <c r="BO647" s="292"/>
      <c r="BX647" s="292"/>
      <c r="CU647" s="292"/>
      <c r="CW647" s="292"/>
      <c r="CX647" s="292"/>
      <c r="DA647" s="292"/>
      <c r="DI647" s="292"/>
      <c r="DK647" s="292"/>
      <c r="DM647" s="292"/>
      <c r="DQ647" s="292"/>
      <c r="DV647" s="292"/>
      <c r="DX647" s="292"/>
      <c r="EH647" s="292"/>
      <c r="EN647" s="292"/>
      <c r="EP647" s="292"/>
      <c r="EQ647" s="292"/>
      <c r="ER647" s="292"/>
      <c r="ES647" s="292"/>
      <c r="ET647" s="292"/>
      <c r="EU647" s="292"/>
      <c r="EV647" s="292"/>
      <c r="EW647" s="292"/>
      <c r="EX647" s="292"/>
      <c r="EY647" s="292"/>
      <c r="EZ647" s="292"/>
      <c r="FC647" s="292"/>
      <c r="FF647" s="292"/>
      <c r="FJ647" s="292"/>
      <c r="FL647" s="292"/>
      <c r="FM647" s="292"/>
      <c r="FN647" s="292"/>
      <c r="FQ647" s="292"/>
    </row>
    <row r="648" spans="1:173">
      <c r="A648" s="291"/>
      <c r="J648" s="292"/>
      <c r="K648" s="291"/>
      <c r="T648" s="292"/>
      <c r="U648" s="291"/>
      <c r="BO648" s="292"/>
      <c r="BX648" s="292"/>
      <c r="CU648" s="292"/>
      <c r="CW648" s="292"/>
      <c r="CX648" s="292"/>
      <c r="DA648" s="292"/>
      <c r="DI648" s="292"/>
      <c r="DK648" s="292"/>
      <c r="DM648" s="292"/>
      <c r="DQ648" s="292"/>
      <c r="DV648" s="292"/>
      <c r="DX648" s="292"/>
      <c r="EH648" s="292"/>
      <c r="EN648" s="292"/>
      <c r="EP648" s="292"/>
      <c r="EQ648" s="292"/>
      <c r="ER648" s="292"/>
      <c r="ES648" s="292"/>
      <c r="ET648" s="292"/>
      <c r="EU648" s="292"/>
      <c r="EV648" s="292"/>
      <c r="EW648" s="292"/>
      <c r="EX648" s="292"/>
      <c r="EY648" s="292"/>
      <c r="EZ648" s="292"/>
      <c r="FC648" s="292"/>
      <c r="FF648" s="292"/>
      <c r="FJ648" s="292"/>
      <c r="FL648" s="292"/>
      <c r="FM648" s="292"/>
      <c r="FN648" s="292"/>
      <c r="FQ648" s="292"/>
    </row>
    <row r="649" spans="1:173">
      <c r="A649" s="291"/>
      <c r="J649" s="292"/>
      <c r="K649" s="291"/>
      <c r="T649" s="292"/>
      <c r="U649" s="291"/>
      <c r="BO649" s="292"/>
      <c r="BX649" s="292"/>
      <c r="CU649" s="292"/>
      <c r="CW649" s="292"/>
      <c r="CX649" s="292"/>
      <c r="DA649" s="292"/>
      <c r="DI649" s="292"/>
      <c r="DK649" s="292"/>
      <c r="DM649" s="292"/>
      <c r="DQ649" s="292"/>
      <c r="DV649" s="292"/>
      <c r="DX649" s="292"/>
      <c r="EH649" s="292"/>
      <c r="EN649" s="292"/>
      <c r="EP649" s="292"/>
      <c r="EQ649" s="292"/>
      <c r="ER649" s="292"/>
      <c r="ES649" s="292"/>
      <c r="ET649" s="292"/>
      <c r="EU649" s="292"/>
      <c r="EV649" s="292"/>
      <c r="EW649" s="292"/>
      <c r="EX649" s="292"/>
      <c r="EY649" s="292"/>
      <c r="EZ649" s="292"/>
      <c r="FC649" s="292"/>
      <c r="FF649" s="292"/>
      <c r="FJ649" s="292"/>
      <c r="FL649" s="292"/>
      <c r="FM649" s="292"/>
      <c r="FN649" s="292"/>
      <c r="FQ649" s="292"/>
    </row>
    <row r="650" spans="1:173">
      <c r="A650" s="291"/>
      <c r="J650" s="292"/>
      <c r="K650" s="291"/>
      <c r="T650" s="292"/>
      <c r="U650" s="291"/>
      <c r="BO650" s="292"/>
      <c r="BX650" s="292"/>
      <c r="CU650" s="292"/>
      <c r="CW650" s="292"/>
      <c r="CX650" s="292"/>
      <c r="DA650" s="292"/>
      <c r="DI650" s="292"/>
      <c r="DK650" s="292"/>
      <c r="DM650" s="292"/>
      <c r="DQ650" s="292"/>
      <c r="DV650" s="292"/>
      <c r="DX650" s="292"/>
      <c r="EH650" s="292"/>
      <c r="EN650" s="292"/>
      <c r="EP650" s="292"/>
      <c r="EQ650" s="292"/>
      <c r="ER650" s="292"/>
      <c r="ES650" s="292"/>
      <c r="ET650" s="292"/>
      <c r="EU650" s="292"/>
      <c r="EV650" s="292"/>
      <c r="EW650" s="292"/>
      <c r="EX650" s="292"/>
      <c r="EY650" s="292"/>
      <c r="EZ650" s="292"/>
      <c r="FC650" s="292"/>
      <c r="FF650" s="292"/>
      <c r="FJ650" s="292"/>
      <c r="FL650" s="292"/>
      <c r="FM650" s="292"/>
      <c r="FN650" s="292"/>
      <c r="FQ650" s="292"/>
    </row>
    <row r="651" spans="1:173">
      <c r="A651" s="291"/>
      <c r="J651" s="292"/>
      <c r="K651" s="291"/>
      <c r="T651" s="292"/>
      <c r="U651" s="291"/>
      <c r="BO651" s="292"/>
      <c r="BX651" s="292"/>
      <c r="CU651" s="292"/>
      <c r="CW651" s="292"/>
      <c r="CX651" s="292"/>
      <c r="DA651" s="292"/>
      <c r="DI651" s="292"/>
      <c r="DK651" s="292"/>
      <c r="DM651" s="292"/>
      <c r="DQ651" s="292"/>
      <c r="DV651" s="292"/>
      <c r="DX651" s="292"/>
      <c r="EH651" s="292"/>
      <c r="EN651" s="292"/>
      <c r="EP651" s="292"/>
      <c r="EQ651" s="292"/>
      <c r="ER651" s="292"/>
      <c r="ES651" s="292"/>
      <c r="ET651" s="292"/>
      <c r="EU651" s="292"/>
      <c r="EV651" s="292"/>
      <c r="EW651" s="292"/>
      <c r="EX651" s="292"/>
      <c r="EY651" s="292"/>
      <c r="EZ651" s="292"/>
      <c r="FC651" s="292"/>
      <c r="FF651" s="292"/>
      <c r="FJ651" s="292"/>
      <c r="FL651" s="292"/>
      <c r="FM651" s="292"/>
      <c r="FN651" s="292"/>
      <c r="FQ651" s="292"/>
    </row>
    <row r="652" spans="1:173">
      <c r="A652" s="291"/>
      <c r="J652" s="292"/>
      <c r="K652" s="291"/>
      <c r="T652" s="292"/>
      <c r="U652" s="291"/>
      <c r="BO652" s="292"/>
      <c r="BX652" s="292"/>
      <c r="CU652" s="292"/>
      <c r="CW652" s="292"/>
      <c r="CX652" s="292"/>
      <c r="DA652" s="292"/>
      <c r="DI652" s="292"/>
      <c r="DK652" s="292"/>
      <c r="DM652" s="292"/>
      <c r="DQ652" s="292"/>
      <c r="DV652" s="292"/>
      <c r="DX652" s="292"/>
      <c r="EH652" s="292"/>
      <c r="EN652" s="292"/>
      <c r="EP652" s="292"/>
      <c r="EQ652" s="292"/>
      <c r="ER652" s="292"/>
      <c r="ES652" s="292"/>
      <c r="ET652" s="292"/>
      <c r="EU652" s="292"/>
      <c r="EV652" s="292"/>
      <c r="EW652" s="292"/>
      <c r="EX652" s="292"/>
      <c r="EY652" s="292"/>
      <c r="EZ652" s="292"/>
      <c r="FC652" s="292"/>
      <c r="FF652" s="292"/>
      <c r="FJ652" s="292"/>
      <c r="FL652" s="292"/>
      <c r="FM652" s="292"/>
      <c r="FN652" s="292"/>
      <c r="FQ652" s="292"/>
    </row>
    <row r="653" spans="1:173">
      <c r="A653" s="291"/>
      <c r="J653" s="292"/>
      <c r="K653" s="291"/>
      <c r="T653" s="292"/>
      <c r="U653" s="291"/>
      <c r="BO653" s="292"/>
      <c r="BX653" s="292"/>
      <c r="CU653" s="292"/>
      <c r="CW653" s="292"/>
      <c r="CX653" s="292"/>
      <c r="DA653" s="292"/>
      <c r="DI653" s="292"/>
      <c r="DK653" s="292"/>
      <c r="DM653" s="292"/>
      <c r="DQ653" s="292"/>
      <c r="DV653" s="292"/>
      <c r="DX653" s="292"/>
      <c r="EH653" s="292"/>
      <c r="EN653" s="292"/>
      <c r="EP653" s="292"/>
      <c r="EQ653" s="292"/>
      <c r="ER653" s="292"/>
      <c r="ES653" s="292"/>
      <c r="ET653" s="292"/>
      <c r="EU653" s="292"/>
      <c r="EV653" s="292"/>
      <c r="EW653" s="292"/>
      <c r="EX653" s="292"/>
      <c r="EY653" s="292"/>
      <c r="EZ653" s="292"/>
      <c r="FC653" s="292"/>
      <c r="FF653" s="292"/>
      <c r="FJ653" s="292"/>
      <c r="FL653" s="292"/>
      <c r="FM653" s="292"/>
      <c r="FN653" s="292"/>
      <c r="FQ653" s="292"/>
    </row>
    <row r="654" spans="1:173">
      <c r="A654" s="291"/>
      <c r="J654" s="292"/>
      <c r="K654" s="291"/>
      <c r="T654" s="292"/>
      <c r="U654" s="291"/>
      <c r="BO654" s="292"/>
      <c r="BX654" s="292"/>
      <c r="CU654" s="292"/>
      <c r="CW654" s="292"/>
      <c r="CX654" s="292"/>
      <c r="DA654" s="292"/>
      <c r="DI654" s="292"/>
      <c r="DK654" s="292"/>
      <c r="DM654" s="292"/>
      <c r="DQ654" s="292"/>
      <c r="DV654" s="292"/>
      <c r="DX654" s="292"/>
      <c r="EH654" s="292"/>
      <c r="EN654" s="292"/>
      <c r="EP654" s="292"/>
      <c r="EQ654" s="292"/>
      <c r="ER654" s="292"/>
      <c r="ES654" s="292"/>
      <c r="ET654" s="292"/>
      <c r="EU654" s="292"/>
      <c r="EV654" s="292"/>
      <c r="EW654" s="292"/>
      <c r="EX654" s="292"/>
      <c r="EY654" s="292"/>
      <c r="EZ654" s="292"/>
      <c r="FC654" s="292"/>
      <c r="FF654" s="292"/>
      <c r="FJ654" s="292"/>
      <c r="FL654" s="292"/>
      <c r="FM654" s="292"/>
      <c r="FN654" s="292"/>
      <c r="FQ654" s="292"/>
    </row>
    <row r="655" spans="1:173">
      <c r="A655" s="291"/>
      <c r="J655" s="292"/>
      <c r="K655" s="291"/>
      <c r="T655" s="292"/>
      <c r="U655" s="291"/>
      <c r="BO655" s="292"/>
      <c r="BX655" s="292"/>
      <c r="CU655" s="292"/>
      <c r="CW655" s="292"/>
      <c r="CX655" s="292"/>
      <c r="DA655" s="292"/>
      <c r="DI655" s="292"/>
      <c r="DK655" s="292"/>
      <c r="DM655" s="292"/>
      <c r="DQ655" s="292"/>
      <c r="DV655" s="292"/>
      <c r="DX655" s="292"/>
      <c r="EH655" s="292"/>
      <c r="EN655" s="292"/>
      <c r="EP655" s="292"/>
      <c r="EQ655" s="292"/>
      <c r="ER655" s="292"/>
      <c r="ES655" s="292"/>
      <c r="ET655" s="292"/>
      <c r="EU655" s="292"/>
      <c r="EV655" s="292"/>
      <c r="EW655" s="292"/>
      <c r="EX655" s="292"/>
      <c r="EY655" s="292"/>
      <c r="EZ655" s="292"/>
      <c r="FC655" s="292"/>
      <c r="FF655" s="292"/>
      <c r="FJ655" s="292"/>
      <c r="FL655" s="292"/>
      <c r="FM655" s="292"/>
      <c r="FN655" s="292"/>
      <c r="FQ655" s="292"/>
    </row>
    <row r="656" spans="1:173">
      <c r="A656" s="291"/>
      <c r="J656" s="292"/>
      <c r="K656" s="291"/>
      <c r="T656" s="292"/>
      <c r="U656" s="291"/>
      <c r="BO656" s="292"/>
      <c r="BX656" s="292"/>
      <c r="CU656" s="292"/>
      <c r="CW656" s="292"/>
      <c r="CX656" s="292"/>
      <c r="DA656" s="292"/>
      <c r="DI656" s="292"/>
      <c r="DK656" s="292"/>
      <c r="DM656" s="292"/>
      <c r="DQ656" s="292"/>
      <c r="DV656" s="292"/>
      <c r="DX656" s="292"/>
      <c r="EH656" s="292"/>
      <c r="EN656" s="292"/>
      <c r="EP656" s="292"/>
      <c r="EQ656" s="292"/>
      <c r="ER656" s="292"/>
      <c r="ES656" s="292"/>
      <c r="ET656" s="292"/>
      <c r="EU656" s="292"/>
      <c r="EV656" s="292"/>
      <c r="EW656" s="292"/>
      <c r="EX656" s="292"/>
      <c r="EY656" s="292"/>
      <c r="EZ656" s="292"/>
      <c r="FC656" s="292"/>
      <c r="FF656" s="292"/>
      <c r="FJ656" s="292"/>
      <c r="FL656" s="292"/>
      <c r="FM656" s="292"/>
      <c r="FN656" s="292"/>
      <c r="FQ656" s="292"/>
    </row>
    <row r="657" spans="1:173">
      <c r="A657" s="291"/>
      <c r="J657" s="292"/>
      <c r="K657" s="291"/>
      <c r="T657" s="292"/>
      <c r="U657" s="291"/>
      <c r="BO657" s="292"/>
      <c r="BX657" s="292"/>
      <c r="CU657" s="292"/>
      <c r="CW657" s="292"/>
      <c r="CX657" s="292"/>
      <c r="DA657" s="292"/>
      <c r="DI657" s="292"/>
      <c r="DK657" s="292"/>
      <c r="DM657" s="292"/>
      <c r="DQ657" s="292"/>
      <c r="DV657" s="292"/>
      <c r="DX657" s="292"/>
      <c r="EH657" s="292"/>
      <c r="EN657" s="292"/>
      <c r="EP657" s="292"/>
      <c r="EQ657" s="292"/>
      <c r="ER657" s="292"/>
      <c r="ES657" s="292"/>
      <c r="ET657" s="292"/>
      <c r="EU657" s="292"/>
      <c r="EV657" s="292"/>
      <c r="EW657" s="292"/>
      <c r="EX657" s="292"/>
      <c r="EY657" s="292"/>
      <c r="EZ657" s="292"/>
      <c r="FC657" s="292"/>
      <c r="FF657" s="292"/>
      <c r="FJ657" s="292"/>
      <c r="FL657" s="292"/>
      <c r="FM657" s="292"/>
      <c r="FN657" s="292"/>
      <c r="FQ657" s="292"/>
    </row>
    <row r="658" spans="1:173">
      <c r="A658" s="291"/>
      <c r="J658" s="292"/>
      <c r="K658" s="291"/>
      <c r="T658" s="292"/>
      <c r="U658" s="291"/>
      <c r="BO658" s="292"/>
      <c r="BX658" s="292"/>
      <c r="CU658" s="292"/>
      <c r="CW658" s="292"/>
      <c r="CX658" s="292"/>
      <c r="DA658" s="292"/>
      <c r="DI658" s="292"/>
      <c r="DK658" s="292"/>
      <c r="DM658" s="292"/>
      <c r="DQ658" s="292"/>
      <c r="DV658" s="292"/>
      <c r="DX658" s="292"/>
      <c r="EH658" s="292"/>
      <c r="EN658" s="292"/>
      <c r="EP658" s="292"/>
      <c r="EQ658" s="292"/>
      <c r="ER658" s="292"/>
      <c r="ES658" s="292"/>
      <c r="ET658" s="292"/>
      <c r="EU658" s="292"/>
      <c r="EV658" s="292"/>
      <c r="EW658" s="292"/>
      <c r="EX658" s="292"/>
      <c r="EY658" s="292"/>
      <c r="EZ658" s="292"/>
      <c r="FC658" s="292"/>
      <c r="FF658" s="292"/>
      <c r="FJ658" s="292"/>
      <c r="FL658" s="292"/>
      <c r="FM658" s="292"/>
      <c r="FN658" s="292"/>
      <c r="FQ658" s="292"/>
    </row>
    <row r="659" spans="1:173">
      <c r="A659" s="291"/>
      <c r="J659" s="292"/>
      <c r="K659" s="291"/>
      <c r="T659" s="292"/>
      <c r="U659" s="291"/>
      <c r="BO659" s="292"/>
      <c r="BX659" s="292"/>
      <c r="CU659" s="292"/>
      <c r="CW659" s="292"/>
      <c r="CX659" s="292"/>
      <c r="DA659" s="292"/>
      <c r="DI659" s="292"/>
      <c r="DK659" s="292"/>
      <c r="DM659" s="292"/>
      <c r="DQ659" s="292"/>
      <c r="DV659" s="292"/>
      <c r="DX659" s="292"/>
      <c r="EH659" s="292"/>
      <c r="EN659" s="292"/>
      <c r="EP659" s="292"/>
      <c r="EQ659" s="292"/>
      <c r="ER659" s="292"/>
      <c r="ES659" s="292"/>
      <c r="ET659" s="292"/>
      <c r="EU659" s="292"/>
      <c r="EV659" s="292"/>
      <c r="EW659" s="292"/>
      <c r="EX659" s="292"/>
      <c r="EY659" s="292"/>
      <c r="EZ659" s="292"/>
      <c r="FC659" s="292"/>
      <c r="FF659" s="292"/>
      <c r="FJ659" s="292"/>
      <c r="FL659" s="292"/>
      <c r="FM659" s="292"/>
      <c r="FN659" s="292"/>
      <c r="FQ659" s="292"/>
    </row>
    <row r="660" spans="1:173">
      <c r="A660" s="291"/>
      <c r="J660" s="292"/>
      <c r="K660" s="291"/>
      <c r="T660" s="292"/>
      <c r="U660" s="291"/>
      <c r="BO660" s="292"/>
      <c r="BX660" s="292"/>
      <c r="CU660" s="292"/>
      <c r="CW660" s="292"/>
      <c r="CX660" s="292"/>
      <c r="DA660" s="292"/>
      <c r="DI660" s="292"/>
      <c r="DK660" s="292"/>
      <c r="DM660" s="292"/>
      <c r="DQ660" s="292"/>
      <c r="DV660" s="292"/>
      <c r="DX660" s="292"/>
      <c r="EH660" s="292"/>
      <c r="EN660" s="292"/>
      <c r="EP660" s="292"/>
      <c r="EQ660" s="292"/>
      <c r="ER660" s="292"/>
      <c r="ES660" s="292"/>
      <c r="ET660" s="292"/>
      <c r="EU660" s="292"/>
      <c r="EV660" s="292"/>
      <c r="EW660" s="292"/>
      <c r="EX660" s="292"/>
      <c r="EY660" s="292"/>
      <c r="EZ660" s="292"/>
      <c r="FC660" s="292"/>
      <c r="FF660" s="292"/>
      <c r="FJ660" s="292"/>
      <c r="FL660" s="292"/>
      <c r="FM660" s="292"/>
      <c r="FN660" s="292"/>
      <c r="FQ660" s="292"/>
    </row>
    <row r="661" spans="1:173">
      <c r="A661" s="291"/>
      <c r="J661" s="292"/>
      <c r="K661" s="291"/>
      <c r="T661" s="292"/>
      <c r="U661" s="291"/>
      <c r="BO661" s="292"/>
      <c r="BX661" s="292"/>
      <c r="CU661" s="292"/>
      <c r="CW661" s="292"/>
      <c r="CX661" s="292"/>
      <c r="DA661" s="292"/>
      <c r="DI661" s="292"/>
      <c r="DK661" s="292"/>
      <c r="DM661" s="292"/>
      <c r="DQ661" s="292"/>
      <c r="DV661" s="292"/>
      <c r="DX661" s="292"/>
      <c r="EH661" s="292"/>
      <c r="EN661" s="292"/>
      <c r="EP661" s="292"/>
      <c r="EQ661" s="292"/>
      <c r="ER661" s="292"/>
      <c r="ES661" s="292"/>
      <c r="ET661" s="292"/>
      <c r="EU661" s="292"/>
      <c r="EV661" s="292"/>
      <c r="EW661" s="292"/>
      <c r="EX661" s="292"/>
      <c r="EY661" s="292"/>
      <c r="EZ661" s="292"/>
      <c r="FC661" s="292"/>
      <c r="FF661" s="292"/>
      <c r="FJ661" s="292"/>
      <c r="FL661" s="292"/>
      <c r="FM661" s="292"/>
      <c r="FN661" s="292"/>
      <c r="FQ661" s="292"/>
    </row>
    <row r="662" spans="1:173">
      <c r="A662" s="291"/>
      <c r="J662" s="292"/>
      <c r="K662" s="291"/>
      <c r="T662" s="292"/>
      <c r="U662" s="291"/>
      <c r="BO662" s="292"/>
      <c r="BX662" s="292"/>
      <c r="CU662" s="292"/>
      <c r="CW662" s="292"/>
      <c r="CX662" s="292"/>
      <c r="DA662" s="292"/>
      <c r="DI662" s="292"/>
      <c r="DK662" s="292"/>
      <c r="DM662" s="292"/>
      <c r="DQ662" s="292"/>
      <c r="DV662" s="292"/>
      <c r="DX662" s="292"/>
      <c r="EH662" s="292"/>
      <c r="EN662" s="292"/>
      <c r="EP662" s="292"/>
      <c r="EQ662" s="292"/>
      <c r="ER662" s="292"/>
      <c r="ES662" s="292"/>
      <c r="ET662" s="292"/>
      <c r="EU662" s="292"/>
      <c r="EV662" s="292"/>
      <c r="EW662" s="292"/>
      <c r="EX662" s="292"/>
      <c r="EY662" s="292"/>
      <c r="EZ662" s="292"/>
      <c r="FC662" s="292"/>
      <c r="FF662" s="292"/>
      <c r="FJ662" s="292"/>
      <c r="FL662" s="292"/>
      <c r="FM662" s="292"/>
      <c r="FN662" s="292"/>
      <c r="FQ662" s="292"/>
    </row>
    <row r="663" spans="1:173">
      <c r="A663" s="291"/>
      <c r="J663" s="292"/>
      <c r="K663" s="291"/>
      <c r="T663" s="292"/>
      <c r="U663" s="291"/>
      <c r="BO663" s="292"/>
      <c r="BX663" s="292"/>
      <c r="CU663" s="292"/>
      <c r="CW663" s="292"/>
      <c r="CX663" s="292"/>
      <c r="DA663" s="292"/>
      <c r="DI663" s="292"/>
      <c r="DK663" s="292"/>
      <c r="DM663" s="292"/>
      <c r="DQ663" s="292"/>
      <c r="DV663" s="292"/>
      <c r="DX663" s="292"/>
      <c r="EH663" s="292"/>
      <c r="EN663" s="292"/>
      <c r="EP663" s="292"/>
      <c r="EQ663" s="292"/>
      <c r="ER663" s="292"/>
      <c r="ES663" s="292"/>
      <c r="ET663" s="292"/>
      <c r="EU663" s="292"/>
      <c r="EV663" s="292"/>
      <c r="EW663" s="292"/>
      <c r="EX663" s="292"/>
      <c r="EY663" s="292"/>
      <c r="EZ663" s="292"/>
      <c r="FC663" s="292"/>
      <c r="FF663" s="292"/>
      <c r="FJ663" s="292"/>
      <c r="FL663" s="292"/>
      <c r="FM663" s="292"/>
      <c r="FN663" s="292"/>
      <c r="FQ663" s="292"/>
    </row>
    <row r="664" spans="1:173">
      <c r="A664" s="291"/>
      <c r="J664" s="292"/>
      <c r="K664" s="291"/>
      <c r="T664" s="292"/>
      <c r="U664" s="291"/>
      <c r="BO664" s="292"/>
      <c r="BX664" s="292"/>
      <c r="CU664" s="292"/>
      <c r="CW664" s="292"/>
      <c r="CX664" s="292"/>
      <c r="DA664" s="292"/>
      <c r="DI664" s="292"/>
      <c r="DK664" s="292"/>
      <c r="DM664" s="292"/>
      <c r="DQ664" s="292"/>
      <c r="DV664" s="292"/>
      <c r="DX664" s="292"/>
      <c r="EH664" s="292"/>
      <c r="EN664" s="292"/>
      <c r="EP664" s="292"/>
      <c r="EQ664" s="292"/>
      <c r="ER664" s="292"/>
      <c r="ES664" s="292"/>
      <c r="ET664" s="292"/>
      <c r="EU664" s="292"/>
      <c r="EV664" s="292"/>
      <c r="EW664" s="292"/>
      <c r="EX664" s="292"/>
      <c r="EY664" s="292"/>
      <c r="EZ664" s="292"/>
      <c r="FC664" s="292"/>
      <c r="FF664" s="292"/>
      <c r="FJ664" s="292"/>
      <c r="FL664" s="292"/>
      <c r="FM664" s="292"/>
      <c r="FN664" s="292"/>
      <c r="FQ664" s="292"/>
    </row>
    <row r="665" spans="1:173">
      <c r="A665" s="291"/>
      <c r="J665" s="292"/>
      <c r="K665" s="291"/>
      <c r="T665" s="292"/>
      <c r="U665" s="291"/>
      <c r="BO665" s="292"/>
      <c r="BX665" s="292"/>
      <c r="CU665" s="292"/>
      <c r="CW665" s="292"/>
      <c r="CX665" s="292"/>
      <c r="DA665" s="292"/>
      <c r="DI665" s="292"/>
      <c r="DK665" s="292"/>
      <c r="DM665" s="292"/>
      <c r="DQ665" s="292"/>
      <c r="DV665" s="292"/>
      <c r="DX665" s="292"/>
      <c r="EH665" s="292"/>
      <c r="EN665" s="292"/>
      <c r="EP665" s="292"/>
      <c r="EQ665" s="292"/>
      <c r="ER665" s="292"/>
      <c r="ES665" s="292"/>
      <c r="ET665" s="292"/>
      <c r="EU665" s="292"/>
      <c r="EV665" s="292"/>
      <c r="EW665" s="292"/>
      <c r="EX665" s="292"/>
      <c r="EY665" s="292"/>
      <c r="EZ665" s="292"/>
      <c r="FC665" s="292"/>
      <c r="FF665" s="292"/>
      <c r="FJ665" s="292"/>
      <c r="FL665" s="292"/>
      <c r="FM665" s="292"/>
      <c r="FN665" s="292"/>
      <c r="FQ665" s="292"/>
    </row>
    <row r="666" spans="1:173">
      <c r="A666" s="291"/>
      <c r="J666" s="292"/>
      <c r="K666" s="291"/>
      <c r="T666" s="292"/>
      <c r="U666" s="291"/>
      <c r="BO666" s="292"/>
      <c r="BX666" s="292"/>
      <c r="CU666" s="292"/>
      <c r="CW666" s="292"/>
      <c r="CX666" s="292"/>
      <c r="DA666" s="292"/>
      <c r="DI666" s="292"/>
      <c r="DK666" s="292"/>
      <c r="DM666" s="292"/>
      <c r="DQ666" s="292"/>
      <c r="DV666" s="292"/>
      <c r="DX666" s="292"/>
      <c r="EH666" s="292"/>
      <c r="EN666" s="292"/>
      <c r="EP666" s="292"/>
      <c r="EQ666" s="292"/>
      <c r="ER666" s="292"/>
      <c r="ES666" s="292"/>
      <c r="ET666" s="292"/>
      <c r="EU666" s="292"/>
      <c r="EV666" s="292"/>
      <c r="EW666" s="292"/>
      <c r="EX666" s="292"/>
      <c r="EY666" s="292"/>
      <c r="EZ666" s="292"/>
      <c r="FC666" s="292"/>
      <c r="FF666" s="292"/>
      <c r="FJ666" s="292"/>
      <c r="FL666" s="292"/>
      <c r="FM666" s="292"/>
      <c r="FN666" s="292"/>
      <c r="FQ666" s="292"/>
    </row>
    <row r="667" spans="1:173">
      <c r="A667" s="291"/>
      <c r="J667" s="292"/>
      <c r="K667" s="291"/>
      <c r="T667" s="292"/>
      <c r="U667" s="291"/>
      <c r="BO667" s="292"/>
      <c r="BX667" s="292"/>
      <c r="CU667" s="292"/>
      <c r="CW667" s="292"/>
      <c r="CX667" s="292"/>
      <c r="DA667" s="292"/>
      <c r="DI667" s="292"/>
      <c r="DK667" s="292"/>
      <c r="DM667" s="292"/>
      <c r="DQ667" s="292"/>
      <c r="DV667" s="292"/>
      <c r="DX667" s="292"/>
      <c r="EH667" s="292"/>
      <c r="EN667" s="292"/>
      <c r="EP667" s="292"/>
      <c r="EQ667" s="292"/>
      <c r="ER667" s="292"/>
      <c r="ES667" s="292"/>
      <c r="ET667" s="292"/>
      <c r="EU667" s="292"/>
      <c r="EV667" s="292"/>
      <c r="EW667" s="292"/>
      <c r="EX667" s="292"/>
      <c r="EY667" s="292"/>
      <c r="EZ667" s="292"/>
      <c r="FC667" s="292"/>
      <c r="FF667" s="292"/>
      <c r="FJ667" s="292"/>
      <c r="FL667" s="292"/>
      <c r="FM667" s="292"/>
      <c r="FN667" s="292"/>
      <c r="FQ667" s="292"/>
    </row>
    <row r="668" spans="1:173">
      <c r="A668" s="291"/>
      <c r="J668" s="292"/>
      <c r="K668" s="291"/>
      <c r="T668" s="292"/>
      <c r="U668" s="291"/>
      <c r="BO668" s="292"/>
      <c r="BX668" s="292"/>
      <c r="CU668" s="292"/>
      <c r="CW668" s="292"/>
      <c r="CX668" s="292"/>
      <c r="DA668" s="292"/>
      <c r="DI668" s="292"/>
      <c r="DK668" s="292"/>
      <c r="DM668" s="292"/>
      <c r="DQ668" s="292"/>
      <c r="DV668" s="292"/>
      <c r="DX668" s="292"/>
      <c r="EH668" s="292"/>
      <c r="EN668" s="292"/>
      <c r="EP668" s="292"/>
      <c r="EQ668" s="292"/>
      <c r="ER668" s="292"/>
      <c r="ES668" s="292"/>
      <c r="ET668" s="292"/>
      <c r="EU668" s="292"/>
      <c r="EV668" s="292"/>
      <c r="EW668" s="292"/>
      <c r="EX668" s="292"/>
      <c r="EY668" s="292"/>
      <c r="EZ668" s="292"/>
      <c r="FC668" s="292"/>
      <c r="FF668" s="292"/>
      <c r="FJ668" s="292"/>
      <c r="FL668" s="292"/>
      <c r="FM668" s="292"/>
      <c r="FN668" s="292"/>
      <c r="FQ668" s="292"/>
    </row>
    <row r="669" spans="1:173">
      <c r="A669" s="291"/>
      <c r="J669" s="292"/>
      <c r="K669" s="291"/>
      <c r="T669" s="292"/>
      <c r="U669" s="291"/>
      <c r="BO669" s="292"/>
      <c r="BX669" s="292"/>
      <c r="CU669" s="292"/>
      <c r="CW669" s="292"/>
      <c r="CX669" s="292"/>
      <c r="DA669" s="292"/>
      <c r="DI669" s="292"/>
      <c r="DK669" s="292"/>
      <c r="DM669" s="292"/>
      <c r="DQ669" s="292"/>
      <c r="DV669" s="292"/>
      <c r="DX669" s="292"/>
      <c r="EH669" s="292"/>
      <c r="EN669" s="292"/>
      <c r="EP669" s="292"/>
      <c r="EQ669" s="292"/>
      <c r="ER669" s="292"/>
      <c r="ES669" s="292"/>
      <c r="ET669" s="292"/>
      <c r="EU669" s="292"/>
      <c r="EV669" s="292"/>
      <c r="EW669" s="292"/>
      <c r="EX669" s="292"/>
      <c r="EY669" s="292"/>
      <c r="EZ669" s="292"/>
      <c r="FC669" s="292"/>
      <c r="FF669" s="292"/>
      <c r="FJ669" s="292"/>
      <c r="FL669" s="292"/>
      <c r="FM669" s="292"/>
      <c r="FN669" s="292"/>
      <c r="FQ669" s="292"/>
    </row>
    <row r="670" spans="1:173">
      <c r="A670" s="291"/>
      <c r="J670" s="292"/>
      <c r="K670" s="291"/>
      <c r="T670" s="292"/>
      <c r="U670" s="291"/>
      <c r="BO670" s="292"/>
      <c r="BX670" s="292"/>
      <c r="CU670" s="292"/>
      <c r="CW670" s="292"/>
      <c r="CX670" s="292"/>
      <c r="DA670" s="292"/>
      <c r="DI670" s="292"/>
      <c r="DK670" s="292"/>
      <c r="DM670" s="292"/>
      <c r="DQ670" s="292"/>
      <c r="DV670" s="292"/>
      <c r="DX670" s="292"/>
      <c r="EH670" s="292"/>
      <c r="EN670" s="292"/>
      <c r="EP670" s="292"/>
      <c r="EQ670" s="292"/>
      <c r="ER670" s="292"/>
      <c r="ES670" s="292"/>
      <c r="ET670" s="292"/>
      <c r="EU670" s="292"/>
      <c r="EV670" s="292"/>
      <c r="EW670" s="292"/>
      <c r="EX670" s="292"/>
      <c r="EY670" s="292"/>
      <c r="EZ670" s="292"/>
      <c r="FC670" s="292"/>
      <c r="FF670" s="292"/>
      <c r="FJ670" s="292"/>
      <c r="FL670" s="292"/>
      <c r="FM670" s="292"/>
      <c r="FN670" s="292"/>
      <c r="FQ670" s="292"/>
    </row>
    <row r="671" spans="1:173">
      <c r="A671" s="291"/>
      <c r="J671" s="292"/>
      <c r="K671" s="291"/>
      <c r="T671" s="292"/>
      <c r="U671" s="291"/>
      <c r="BO671" s="292"/>
      <c r="BX671" s="292"/>
      <c r="CU671" s="292"/>
      <c r="CW671" s="292"/>
      <c r="CX671" s="292"/>
      <c r="DA671" s="292"/>
      <c r="DI671" s="292"/>
      <c r="DK671" s="292"/>
      <c r="DM671" s="292"/>
      <c r="DQ671" s="292"/>
      <c r="DV671" s="292"/>
      <c r="DX671" s="292"/>
      <c r="EH671" s="292"/>
      <c r="EN671" s="292"/>
      <c r="EP671" s="292"/>
      <c r="EQ671" s="292"/>
      <c r="ER671" s="292"/>
      <c r="ES671" s="292"/>
      <c r="ET671" s="292"/>
      <c r="EU671" s="292"/>
      <c r="EV671" s="292"/>
      <c r="EW671" s="292"/>
      <c r="EX671" s="292"/>
      <c r="EY671" s="292"/>
      <c r="EZ671" s="292"/>
      <c r="FC671" s="292"/>
      <c r="FF671" s="292"/>
      <c r="FJ671" s="292"/>
      <c r="FL671" s="292"/>
      <c r="FM671" s="292"/>
      <c r="FN671" s="292"/>
      <c r="FQ671" s="292"/>
    </row>
    <row r="672" spans="1:173">
      <c r="A672" s="291"/>
      <c r="J672" s="292"/>
      <c r="K672" s="291"/>
      <c r="T672" s="292"/>
      <c r="U672" s="291"/>
      <c r="BO672" s="292"/>
      <c r="BX672" s="292"/>
      <c r="CU672" s="292"/>
      <c r="CW672" s="292"/>
      <c r="CX672" s="292"/>
      <c r="DA672" s="292"/>
      <c r="DI672" s="292"/>
      <c r="DK672" s="292"/>
      <c r="DM672" s="292"/>
      <c r="DQ672" s="292"/>
      <c r="DV672" s="292"/>
      <c r="DX672" s="292"/>
      <c r="EH672" s="292"/>
      <c r="EN672" s="292"/>
      <c r="EP672" s="292"/>
      <c r="EQ672" s="292"/>
      <c r="ER672" s="292"/>
      <c r="ES672" s="292"/>
      <c r="ET672" s="292"/>
      <c r="EU672" s="292"/>
      <c r="EV672" s="292"/>
      <c r="EW672" s="292"/>
      <c r="EX672" s="292"/>
      <c r="EY672" s="292"/>
      <c r="EZ672" s="292"/>
      <c r="FC672" s="292"/>
      <c r="FF672" s="292"/>
      <c r="FJ672" s="292"/>
      <c r="FL672" s="292"/>
      <c r="FM672" s="292"/>
      <c r="FN672" s="292"/>
      <c r="FQ672" s="292"/>
    </row>
    <row r="673" spans="1:173">
      <c r="A673" s="291"/>
      <c r="J673" s="292"/>
      <c r="K673" s="291"/>
      <c r="T673" s="292"/>
      <c r="U673" s="291"/>
      <c r="BO673" s="292"/>
      <c r="BX673" s="292"/>
      <c r="CU673" s="292"/>
      <c r="CW673" s="292"/>
      <c r="CX673" s="292"/>
      <c r="DA673" s="292"/>
      <c r="DI673" s="292"/>
      <c r="DK673" s="292"/>
      <c r="DM673" s="292"/>
      <c r="DQ673" s="292"/>
      <c r="DV673" s="292"/>
      <c r="DX673" s="292"/>
      <c r="EH673" s="292"/>
      <c r="EN673" s="292"/>
      <c r="EP673" s="292"/>
      <c r="EQ673" s="292"/>
      <c r="ER673" s="292"/>
      <c r="ES673" s="292"/>
      <c r="ET673" s="292"/>
      <c r="EU673" s="292"/>
      <c r="EV673" s="292"/>
      <c r="EW673" s="292"/>
      <c r="EX673" s="292"/>
      <c r="EY673" s="292"/>
      <c r="EZ673" s="292"/>
      <c r="FC673" s="292"/>
      <c r="FF673" s="292"/>
      <c r="FJ673" s="292"/>
      <c r="FL673" s="292"/>
      <c r="FM673" s="292"/>
      <c r="FN673" s="292"/>
      <c r="FQ673" s="292"/>
    </row>
    <row r="674" spans="1:173">
      <c r="A674" s="291"/>
      <c r="J674" s="292"/>
      <c r="K674" s="291"/>
      <c r="T674" s="292"/>
      <c r="U674" s="291"/>
      <c r="BO674" s="292"/>
      <c r="BX674" s="292"/>
      <c r="CU674" s="292"/>
      <c r="CW674" s="292"/>
      <c r="CX674" s="292"/>
      <c r="DA674" s="292"/>
      <c r="DI674" s="292"/>
      <c r="DK674" s="292"/>
      <c r="DM674" s="292"/>
      <c r="DQ674" s="292"/>
      <c r="DV674" s="292"/>
      <c r="DX674" s="292"/>
      <c r="EH674" s="292"/>
      <c r="EN674" s="292"/>
      <c r="EP674" s="292"/>
      <c r="EQ674" s="292"/>
      <c r="ER674" s="292"/>
      <c r="ES674" s="292"/>
      <c r="ET674" s="292"/>
      <c r="EU674" s="292"/>
      <c r="EV674" s="292"/>
      <c r="EW674" s="292"/>
      <c r="EX674" s="292"/>
      <c r="EY674" s="292"/>
      <c r="EZ674" s="292"/>
      <c r="FC674" s="292"/>
      <c r="FF674" s="292"/>
      <c r="FJ674" s="292"/>
      <c r="FL674" s="292"/>
      <c r="FM674" s="292"/>
      <c r="FN674" s="292"/>
      <c r="FQ674" s="292"/>
    </row>
    <row r="675" spans="1:173">
      <c r="A675" s="291"/>
      <c r="J675" s="292"/>
      <c r="K675" s="291"/>
      <c r="T675" s="292"/>
      <c r="U675" s="291"/>
      <c r="BO675" s="292"/>
      <c r="BX675" s="292"/>
      <c r="CU675" s="292"/>
      <c r="CW675" s="292"/>
      <c r="CX675" s="292"/>
      <c r="DA675" s="292"/>
      <c r="DI675" s="292"/>
      <c r="DK675" s="292"/>
      <c r="DM675" s="292"/>
      <c r="DQ675" s="292"/>
      <c r="DV675" s="292"/>
      <c r="DX675" s="292"/>
      <c r="EH675" s="292"/>
      <c r="EN675" s="292"/>
      <c r="EP675" s="292"/>
      <c r="EQ675" s="292"/>
      <c r="ER675" s="292"/>
      <c r="ES675" s="292"/>
      <c r="ET675" s="292"/>
      <c r="EU675" s="292"/>
      <c r="EV675" s="292"/>
      <c r="EW675" s="292"/>
      <c r="EX675" s="292"/>
      <c r="EY675" s="292"/>
      <c r="EZ675" s="292"/>
      <c r="FC675" s="292"/>
      <c r="FF675" s="292"/>
      <c r="FJ675" s="292"/>
      <c r="FL675" s="292"/>
      <c r="FM675" s="292"/>
      <c r="FN675" s="292"/>
      <c r="FQ675" s="292"/>
    </row>
    <row r="676" spans="1:173">
      <c r="A676" s="291"/>
      <c r="J676" s="292"/>
      <c r="K676" s="291"/>
      <c r="T676" s="292"/>
      <c r="U676" s="291"/>
      <c r="BO676" s="292"/>
      <c r="BX676" s="292"/>
      <c r="CU676" s="292"/>
      <c r="CW676" s="292"/>
      <c r="CX676" s="292"/>
      <c r="DA676" s="292"/>
      <c r="DI676" s="292"/>
      <c r="DK676" s="292"/>
      <c r="DM676" s="292"/>
      <c r="DQ676" s="292"/>
      <c r="DV676" s="292"/>
      <c r="DX676" s="292"/>
      <c r="EH676" s="292"/>
      <c r="EN676" s="292"/>
      <c r="EP676" s="292"/>
      <c r="EQ676" s="292"/>
      <c r="ER676" s="292"/>
      <c r="ES676" s="292"/>
      <c r="ET676" s="292"/>
      <c r="EU676" s="292"/>
      <c r="EV676" s="292"/>
      <c r="EW676" s="292"/>
      <c r="EX676" s="292"/>
      <c r="EY676" s="292"/>
      <c r="EZ676" s="292"/>
      <c r="FC676" s="292"/>
      <c r="FF676" s="292"/>
      <c r="FJ676" s="292"/>
      <c r="FL676" s="292"/>
      <c r="FM676" s="292"/>
      <c r="FN676" s="292"/>
      <c r="FQ676" s="292"/>
    </row>
    <row r="677" spans="1:173">
      <c r="A677" s="291"/>
      <c r="J677" s="292"/>
      <c r="K677" s="291"/>
      <c r="T677" s="292"/>
      <c r="U677" s="291"/>
      <c r="BO677" s="292"/>
      <c r="BX677" s="292"/>
      <c r="CU677" s="292"/>
      <c r="CW677" s="292"/>
      <c r="CX677" s="292"/>
      <c r="DA677" s="292"/>
      <c r="DI677" s="292"/>
      <c r="DK677" s="292"/>
      <c r="DM677" s="292"/>
      <c r="DQ677" s="292"/>
      <c r="DV677" s="292"/>
      <c r="DX677" s="292"/>
      <c r="EH677" s="292"/>
      <c r="EN677" s="292"/>
      <c r="EP677" s="292"/>
      <c r="EQ677" s="292"/>
      <c r="ER677" s="292"/>
      <c r="ES677" s="292"/>
      <c r="ET677" s="292"/>
      <c r="EU677" s="292"/>
      <c r="EV677" s="292"/>
      <c r="EW677" s="292"/>
      <c r="EX677" s="292"/>
      <c r="EY677" s="292"/>
      <c r="EZ677" s="292"/>
      <c r="FC677" s="292"/>
      <c r="FF677" s="292"/>
      <c r="FJ677" s="292"/>
      <c r="FL677" s="292"/>
      <c r="FM677" s="292"/>
      <c r="FN677" s="292"/>
      <c r="FQ677" s="292"/>
    </row>
    <row r="678" spans="1:173">
      <c r="A678" s="291"/>
      <c r="J678" s="292"/>
      <c r="K678" s="291"/>
      <c r="T678" s="292"/>
      <c r="U678" s="291"/>
      <c r="BO678" s="292"/>
      <c r="BX678" s="292"/>
      <c r="CU678" s="292"/>
      <c r="CW678" s="292"/>
      <c r="CX678" s="292"/>
      <c r="DA678" s="292"/>
      <c r="DI678" s="292"/>
      <c r="DK678" s="292"/>
      <c r="DM678" s="292"/>
      <c r="DQ678" s="292"/>
      <c r="DV678" s="292"/>
      <c r="DX678" s="292"/>
      <c r="EH678" s="292"/>
      <c r="EN678" s="292"/>
      <c r="EP678" s="292"/>
      <c r="EQ678" s="292"/>
      <c r="ER678" s="292"/>
      <c r="ES678" s="292"/>
      <c r="ET678" s="292"/>
      <c r="EU678" s="292"/>
      <c r="EV678" s="292"/>
      <c r="EW678" s="292"/>
      <c r="EX678" s="292"/>
      <c r="EY678" s="292"/>
      <c r="EZ678" s="292"/>
      <c r="FC678" s="292"/>
      <c r="FF678" s="292"/>
      <c r="FJ678" s="292"/>
      <c r="FL678" s="292"/>
      <c r="FM678" s="292"/>
      <c r="FN678" s="292"/>
      <c r="FQ678" s="292"/>
    </row>
    <row r="679" spans="1:173">
      <c r="A679" s="291"/>
      <c r="J679" s="292"/>
      <c r="K679" s="291"/>
      <c r="T679" s="292"/>
      <c r="U679" s="291"/>
      <c r="BO679" s="292"/>
      <c r="BX679" s="292"/>
      <c r="CU679" s="292"/>
      <c r="CW679" s="292"/>
      <c r="CX679" s="292"/>
      <c r="DA679" s="292"/>
      <c r="DI679" s="292"/>
      <c r="DK679" s="292"/>
      <c r="DM679" s="292"/>
      <c r="DQ679" s="292"/>
      <c r="DV679" s="292"/>
      <c r="DX679" s="292"/>
      <c r="EH679" s="292"/>
      <c r="EN679" s="292"/>
      <c r="EP679" s="292"/>
      <c r="EQ679" s="292"/>
      <c r="ER679" s="292"/>
      <c r="ES679" s="292"/>
      <c r="ET679" s="292"/>
      <c r="EU679" s="292"/>
      <c r="EV679" s="292"/>
      <c r="EW679" s="292"/>
      <c r="EX679" s="292"/>
      <c r="EY679" s="292"/>
      <c r="EZ679" s="292"/>
      <c r="FC679" s="292"/>
      <c r="FF679" s="292"/>
      <c r="FJ679" s="292"/>
      <c r="FL679" s="292"/>
      <c r="FM679" s="292"/>
      <c r="FN679" s="292"/>
      <c r="FQ679" s="292"/>
    </row>
    <row r="680" spans="1:173">
      <c r="A680" s="291"/>
      <c r="J680" s="292"/>
      <c r="K680" s="291"/>
      <c r="T680" s="292"/>
      <c r="U680" s="291"/>
      <c r="BO680" s="292"/>
      <c r="BX680" s="292"/>
      <c r="CU680" s="292"/>
      <c r="CW680" s="292"/>
      <c r="CX680" s="292"/>
      <c r="DA680" s="292"/>
      <c r="DI680" s="292"/>
      <c r="DK680" s="292"/>
      <c r="DM680" s="292"/>
      <c r="DQ680" s="292"/>
      <c r="DV680" s="292"/>
      <c r="DX680" s="292"/>
      <c r="EH680" s="292"/>
      <c r="EN680" s="292"/>
      <c r="EP680" s="292"/>
      <c r="EQ680" s="292"/>
      <c r="ER680" s="292"/>
      <c r="ES680" s="292"/>
      <c r="ET680" s="292"/>
      <c r="EU680" s="292"/>
      <c r="EV680" s="292"/>
      <c r="EW680" s="292"/>
      <c r="EX680" s="292"/>
      <c r="EY680" s="292"/>
      <c r="EZ680" s="292"/>
      <c r="FC680" s="292"/>
      <c r="FF680" s="292"/>
      <c r="FJ680" s="292"/>
      <c r="FL680" s="292"/>
      <c r="FM680" s="292"/>
      <c r="FN680" s="292"/>
      <c r="FQ680" s="292"/>
    </row>
    <row r="681" spans="1:173">
      <c r="A681" s="291"/>
      <c r="J681" s="292"/>
      <c r="K681" s="291"/>
      <c r="T681" s="292"/>
      <c r="U681" s="291"/>
      <c r="BO681" s="292"/>
      <c r="BX681" s="292"/>
      <c r="CU681" s="292"/>
      <c r="CW681" s="292"/>
      <c r="CX681" s="292"/>
      <c r="DA681" s="292"/>
      <c r="DI681" s="292"/>
      <c r="DK681" s="292"/>
      <c r="DM681" s="292"/>
      <c r="DQ681" s="292"/>
      <c r="DV681" s="292"/>
      <c r="DX681" s="292"/>
      <c r="EH681" s="292"/>
      <c r="EN681" s="292"/>
      <c r="EP681" s="292"/>
      <c r="EQ681" s="292"/>
      <c r="ER681" s="292"/>
      <c r="ES681" s="292"/>
      <c r="ET681" s="292"/>
      <c r="EU681" s="292"/>
      <c r="EV681" s="292"/>
      <c r="EW681" s="292"/>
      <c r="EX681" s="292"/>
      <c r="EY681" s="292"/>
      <c r="EZ681" s="292"/>
      <c r="FC681" s="292"/>
      <c r="FF681" s="292"/>
      <c r="FJ681" s="292"/>
      <c r="FL681" s="292"/>
      <c r="FM681" s="292"/>
      <c r="FN681" s="292"/>
      <c r="FQ681" s="292"/>
    </row>
    <row r="682" spans="1:173">
      <c r="A682" s="291"/>
      <c r="J682" s="292"/>
      <c r="K682" s="291"/>
      <c r="T682" s="292"/>
      <c r="U682" s="291"/>
      <c r="BO682" s="292"/>
      <c r="BX682" s="292"/>
      <c r="CU682" s="292"/>
      <c r="CW682" s="292"/>
      <c r="CX682" s="292"/>
      <c r="DA682" s="292"/>
      <c r="DI682" s="292"/>
      <c r="DK682" s="292"/>
      <c r="DM682" s="292"/>
      <c r="DQ682" s="292"/>
      <c r="DV682" s="292"/>
      <c r="DX682" s="292"/>
      <c r="EH682" s="292"/>
      <c r="EN682" s="292"/>
      <c r="EP682" s="292"/>
      <c r="EQ682" s="292"/>
      <c r="ER682" s="292"/>
      <c r="ES682" s="292"/>
      <c r="ET682" s="292"/>
      <c r="EU682" s="292"/>
      <c r="EV682" s="292"/>
      <c r="EW682" s="292"/>
      <c r="EX682" s="292"/>
      <c r="EY682" s="292"/>
      <c r="EZ682" s="292"/>
      <c r="FC682" s="292"/>
      <c r="FF682" s="292"/>
      <c r="FJ682" s="292"/>
      <c r="FL682" s="292"/>
      <c r="FM682" s="292"/>
      <c r="FN682" s="292"/>
      <c r="FQ682" s="292"/>
    </row>
    <row r="683" spans="1:173">
      <c r="A683" s="291"/>
      <c r="J683" s="292"/>
      <c r="K683" s="291"/>
      <c r="T683" s="292"/>
      <c r="U683" s="291"/>
      <c r="BO683" s="292"/>
      <c r="BX683" s="292"/>
      <c r="CU683" s="292"/>
      <c r="CW683" s="292"/>
      <c r="CX683" s="292"/>
      <c r="DA683" s="292"/>
      <c r="DI683" s="292"/>
      <c r="DK683" s="292"/>
      <c r="DM683" s="292"/>
      <c r="DQ683" s="292"/>
      <c r="DV683" s="292"/>
      <c r="DX683" s="292"/>
      <c r="EH683" s="292"/>
      <c r="EN683" s="292"/>
      <c r="EP683" s="292"/>
      <c r="EQ683" s="292"/>
      <c r="ER683" s="292"/>
      <c r="ES683" s="292"/>
      <c r="ET683" s="292"/>
      <c r="EU683" s="292"/>
      <c r="EV683" s="292"/>
      <c r="EW683" s="292"/>
      <c r="EX683" s="292"/>
      <c r="EY683" s="292"/>
      <c r="EZ683" s="292"/>
      <c r="FC683" s="292"/>
      <c r="FF683" s="292"/>
      <c r="FJ683" s="292"/>
      <c r="FL683" s="292"/>
      <c r="FM683" s="292"/>
      <c r="FN683" s="292"/>
      <c r="FQ683" s="292"/>
    </row>
    <row r="684" spans="1:173">
      <c r="A684" s="291"/>
      <c r="J684" s="292"/>
      <c r="K684" s="291"/>
      <c r="T684" s="292"/>
      <c r="U684" s="291"/>
      <c r="BO684" s="292"/>
      <c r="BX684" s="292"/>
      <c r="CU684" s="292"/>
      <c r="CW684" s="292"/>
      <c r="CX684" s="292"/>
      <c r="DA684" s="292"/>
      <c r="DI684" s="292"/>
      <c r="DK684" s="292"/>
      <c r="DM684" s="292"/>
      <c r="DQ684" s="292"/>
      <c r="DV684" s="292"/>
      <c r="DX684" s="292"/>
      <c r="EH684" s="292"/>
      <c r="EN684" s="292"/>
      <c r="EP684" s="292"/>
      <c r="EQ684" s="292"/>
      <c r="ER684" s="292"/>
      <c r="ES684" s="292"/>
      <c r="ET684" s="292"/>
      <c r="EU684" s="292"/>
      <c r="EV684" s="292"/>
      <c r="EW684" s="292"/>
      <c r="EX684" s="292"/>
      <c r="EY684" s="292"/>
      <c r="EZ684" s="292"/>
      <c r="FC684" s="292"/>
      <c r="FF684" s="292"/>
      <c r="FJ684" s="292"/>
      <c r="FL684" s="292"/>
      <c r="FM684" s="292"/>
      <c r="FN684" s="292"/>
      <c r="FQ684" s="292"/>
    </row>
    <row r="685" spans="1:173">
      <c r="A685" s="291"/>
      <c r="J685" s="292"/>
      <c r="K685" s="291"/>
      <c r="T685" s="292"/>
      <c r="U685" s="291"/>
      <c r="BO685" s="292"/>
      <c r="BX685" s="292"/>
      <c r="CU685" s="292"/>
      <c r="CW685" s="292"/>
      <c r="CX685" s="292"/>
      <c r="DA685" s="292"/>
      <c r="DI685" s="292"/>
      <c r="DK685" s="292"/>
      <c r="DM685" s="292"/>
      <c r="DQ685" s="292"/>
      <c r="DV685" s="292"/>
      <c r="DX685" s="292"/>
      <c r="EH685" s="292"/>
      <c r="EN685" s="292"/>
      <c r="EP685" s="292"/>
      <c r="EQ685" s="292"/>
      <c r="ER685" s="292"/>
      <c r="ES685" s="292"/>
      <c r="ET685" s="292"/>
      <c r="EU685" s="292"/>
      <c r="EV685" s="292"/>
      <c r="EW685" s="292"/>
      <c r="EX685" s="292"/>
      <c r="EY685" s="292"/>
      <c r="EZ685" s="292"/>
      <c r="FC685" s="292"/>
      <c r="FF685" s="292"/>
      <c r="FJ685" s="292"/>
      <c r="FL685" s="292"/>
      <c r="FM685" s="292"/>
      <c r="FN685" s="292"/>
      <c r="FQ685" s="292"/>
    </row>
    <row r="686" spans="1:173">
      <c r="A686" s="291"/>
      <c r="J686" s="292"/>
      <c r="K686" s="291"/>
      <c r="T686" s="292"/>
      <c r="U686" s="291"/>
      <c r="BO686" s="292"/>
      <c r="BX686" s="292"/>
      <c r="CU686" s="292"/>
      <c r="CW686" s="292"/>
      <c r="CX686" s="292"/>
      <c r="DA686" s="292"/>
      <c r="DI686" s="292"/>
      <c r="DK686" s="292"/>
      <c r="DM686" s="292"/>
      <c r="DQ686" s="292"/>
      <c r="DV686" s="292"/>
      <c r="DX686" s="292"/>
      <c r="EH686" s="292"/>
      <c r="EN686" s="292"/>
      <c r="EP686" s="292"/>
      <c r="EQ686" s="292"/>
      <c r="ER686" s="292"/>
      <c r="ES686" s="292"/>
      <c r="ET686" s="292"/>
      <c r="EU686" s="292"/>
      <c r="EV686" s="292"/>
      <c r="EW686" s="292"/>
      <c r="EX686" s="292"/>
      <c r="EY686" s="292"/>
      <c r="EZ686" s="292"/>
      <c r="FC686" s="292"/>
      <c r="FF686" s="292"/>
      <c r="FJ686" s="292"/>
      <c r="FL686" s="292"/>
      <c r="FM686" s="292"/>
      <c r="FN686" s="292"/>
      <c r="FQ686" s="292"/>
    </row>
    <row r="687" spans="1:173">
      <c r="A687" s="291"/>
      <c r="J687" s="292"/>
      <c r="K687" s="291"/>
      <c r="T687" s="292"/>
      <c r="U687" s="291"/>
      <c r="BO687" s="292"/>
      <c r="BX687" s="292"/>
      <c r="CU687" s="292"/>
      <c r="CW687" s="292"/>
      <c r="CX687" s="292"/>
      <c r="DA687" s="292"/>
      <c r="DI687" s="292"/>
      <c r="DK687" s="292"/>
      <c r="DM687" s="292"/>
      <c r="DQ687" s="292"/>
      <c r="DV687" s="292"/>
      <c r="DX687" s="292"/>
      <c r="EH687" s="292"/>
      <c r="EN687" s="292"/>
      <c r="EP687" s="292"/>
      <c r="EQ687" s="292"/>
      <c r="ER687" s="292"/>
      <c r="ES687" s="292"/>
      <c r="ET687" s="292"/>
      <c r="EU687" s="292"/>
      <c r="EV687" s="292"/>
      <c r="EW687" s="292"/>
      <c r="EX687" s="292"/>
      <c r="EY687" s="292"/>
      <c r="EZ687" s="292"/>
      <c r="FC687" s="292"/>
      <c r="FF687" s="292"/>
      <c r="FJ687" s="292"/>
      <c r="FL687" s="292"/>
      <c r="FM687" s="292"/>
      <c r="FN687" s="292"/>
      <c r="FQ687" s="292"/>
    </row>
    <row r="688" spans="1:173">
      <c r="A688" s="291"/>
      <c r="J688" s="292"/>
      <c r="K688" s="291"/>
      <c r="T688" s="292"/>
      <c r="U688" s="291"/>
      <c r="BO688" s="292"/>
      <c r="BX688" s="292"/>
      <c r="CU688" s="292"/>
      <c r="CW688" s="292"/>
      <c r="CX688" s="292"/>
      <c r="DA688" s="292"/>
      <c r="DI688" s="292"/>
      <c r="DK688" s="292"/>
      <c r="DM688" s="292"/>
      <c r="DQ688" s="292"/>
      <c r="DV688" s="292"/>
      <c r="DX688" s="292"/>
      <c r="EH688" s="292"/>
      <c r="EN688" s="292"/>
      <c r="EP688" s="292"/>
      <c r="EQ688" s="292"/>
      <c r="ER688" s="292"/>
      <c r="ES688" s="292"/>
      <c r="ET688" s="292"/>
      <c r="EU688" s="292"/>
      <c r="EV688" s="292"/>
      <c r="EW688" s="292"/>
      <c r="EX688" s="292"/>
      <c r="EY688" s="292"/>
      <c r="EZ688" s="292"/>
      <c r="FC688" s="292"/>
      <c r="FF688" s="292"/>
      <c r="FJ688" s="292"/>
      <c r="FL688" s="292"/>
      <c r="FM688" s="292"/>
      <c r="FN688" s="292"/>
      <c r="FQ688" s="292"/>
    </row>
    <row r="689" spans="1:173">
      <c r="A689" s="291"/>
      <c r="J689" s="292"/>
      <c r="K689" s="291"/>
      <c r="T689" s="292"/>
      <c r="U689" s="291"/>
      <c r="BO689" s="292"/>
      <c r="BX689" s="292"/>
      <c r="CU689" s="292"/>
      <c r="CW689" s="292"/>
      <c r="CX689" s="292"/>
      <c r="DA689" s="292"/>
      <c r="DI689" s="292"/>
      <c r="DK689" s="292"/>
      <c r="DM689" s="292"/>
      <c r="DQ689" s="292"/>
      <c r="DV689" s="292"/>
      <c r="DX689" s="292"/>
      <c r="EH689" s="292"/>
      <c r="EN689" s="292"/>
      <c r="EP689" s="292"/>
      <c r="EQ689" s="292"/>
      <c r="ER689" s="292"/>
      <c r="ES689" s="292"/>
      <c r="ET689" s="292"/>
      <c r="EU689" s="292"/>
      <c r="EV689" s="292"/>
      <c r="EW689" s="292"/>
      <c r="EX689" s="292"/>
      <c r="EY689" s="292"/>
      <c r="EZ689" s="292"/>
      <c r="FC689" s="292"/>
      <c r="FF689" s="292"/>
      <c r="FJ689" s="292"/>
      <c r="FL689" s="292"/>
      <c r="FM689" s="292"/>
      <c r="FN689" s="292"/>
      <c r="FQ689" s="292"/>
    </row>
    <row r="690" spans="1:173">
      <c r="A690" s="291"/>
      <c r="J690" s="292"/>
      <c r="K690" s="291"/>
      <c r="T690" s="292"/>
      <c r="U690" s="291"/>
      <c r="BO690" s="292"/>
      <c r="BX690" s="292"/>
      <c r="CU690" s="292"/>
      <c r="CW690" s="292"/>
      <c r="CX690" s="292"/>
      <c r="DA690" s="292"/>
      <c r="DI690" s="292"/>
      <c r="DK690" s="292"/>
      <c r="DM690" s="292"/>
      <c r="DQ690" s="292"/>
      <c r="DV690" s="292"/>
      <c r="DX690" s="292"/>
      <c r="EH690" s="292"/>
      <c r="EN690" s="292"/>
      <c r="EP690" s="292"/>
      <c r="EQ690" s="292"/>
      <c r="ER690" s="292"/>
      <c r="ES690" s="292"/>
      <c r="ET690" s="292"/>
      <c r="EU690" s="292"/>
      <c r="EV690" s="292"/>
      <c r="EW690" s="292"/>
      <c r="EX690" s="292"/>
      <c r="EY690" s="292"/>
      <c r="EZ690" s="292"/>
      <c r="FC690" s="292"/>
      <c r="FF690" s="292"/>
      <c r="FJ690" s="292"/>
      <c r="FL690" s="292"/>
      <c r="FM690" s="292"/>
      <c r="FN690" s="292"/>
      <c r="FQ690" s="292"/>
    </row>
    <row r="691" spans="1:173">
      <c r="A691" s="291"/>
      <c r="J691" s="292"/>
      <c r="K691" s="291"/>
      <c r="T691" s="292"/>
      <c r="U691" s="291"/>
      <c r="BO691" s="292"/>
      <c r="BX691" s="292"/>
      <c r="CU691" s="292"/>
      <c r="CW691" s="292"/>
      <c r="CX691" s="292"/>
      <c r="DA691" s="292"/>
      <c r="DI691" s="292"/>
      <c r="DK691" s="292"/>
      <c r="DM691" s="292"/>
      <c r="DQ691" s="292"/>
      <c r="DV691" s="292"/>
      <c r="DX691" s="292"/>
      <c r="EH691" s="292"/>
      <c r="EN691" s="292"/>
      <c r="EP691" s="292"/>
      <c r="EQ691" s="292"/>
      <c r="ER691" s="292"/>
      <c r="ES691" s="292"/>
      <c r="ET691" s="292"/>
      <c r="EU691" s="292"/>
      <c r="EV691" s="292"/>
      <c r="EW691" s="292"/>
      <c r="EX691" s="292"/>
      <c r="EY691" s="292"/>
      <c r="EZ691" s="292"/>
      <c r="FC691" s="292"/>
      <c r="FF691" s="292"/>
      <c r="FJ691" s="292"/>
      <c r="FL691" s="292"/>
      <c r="FM691" s="292"/>
      <c r="FN691" s="292"/>
      <c r="FQ691" s="292"/>
    </row>
    <row r="692" spans="1:173">
      <c r="A692" s="291"/>
      <c r="J692" s="292"/>
      <c r="K692" s="291"/>
      <c r="T692" s="292"/>
      <c r="U692" s="291"/>
      <c r="BO692" s="292"/>
      <c r="BX692" s="292"/>
      <c r="CU692" s="292"/>
      <c r="CW692" s="292"/>
      <c r="CX692" s="292"/>
      <c r="DA692" s="292"/>
      <c r="DI692" s="292"/>
      <c r="DK692" s="292"/>
      <c r="DM692" s="292"/>
      <c r="DQ692" s="292"/>
      <c r="DV692" s="292"/>
      <c r="DX692" s="292"/>
      <c r="EH692" s="292"/>
      <c r="EN692" s="292"/>
      <c r="EP692" s="292"/>
      <c r="EQ692" s="292"/>
      <c r="ER692" s="292"/>
      <c r="ES692" s="292"/>
      <c r="ET692" s="292"/>
      <c r="EU692" s="292"/>
      <c r="EV692" s="292"/>
      <c r="EW692" s="292"/>
      <c r="EX692" s="292"/>
      <c r="EY692" s="292"/>
      <c r="EZ692" s="292"/>
      <c r="FC692" s="292"/>
      <c r="FF692" s="292"/>
      <c r="FJ692" s="292"/>
      <c r="FL692" s="292"/>
      <c r="FM692" s="292"/>
      <c r="FN692" s="292"/>
      <c r="FQ692" s="292"/>
    </row>
    <row r="693" spans="1:173">
      <c r="A693" s="291"/>
      <c r="J693" s="292"/>
      <c r="K693" s="291"/>
      <c r="T693" s="292"/>
      <c r="U693" s="291"/>
      <c r="BO693" s="292"/>
      <c r="BX693" s="292"/>
      <c r="CU693" s="292"/>
      <c r="CW693" s="292"/>
      <c r="CX693" s="292"/>
      <c r="DA693" s="292"/>
      <c r="DI693" s="292"/>
      <c r="DK693" s="292"/>
      <c r="DM693" s="292"/>
      <c r="DQ693" s="292"/>
      <c r="DV693" s="292"/>
      <c r="DX693" s="292"/>
      <c r="EH693" s="292"/>
      <c r="EN693" s="292"/>
      <c r="EP693" s="292"/>
      <c r="EQ693" s="292"/>
      <c r="ER693" s="292"/>
      <c r="ES693" s="292"/>
      <c r="ET693" s="292"/>
      <c r="EU693" s="292"/>
      <c r="EV693" s="292"/>
      <c r="EW693" s="292"/>
      <c r="EX693" s="292"/>
      <c r="EY693" s="292"/>
      <c r="EZ693" s="292"/>
      <c r="FC693" s="292"/>
      <c r="FF693" s="292"/>
      <c r="FJ693" s="292"/>
      <c r="FL693" s="292"/>
      <c r="FM693" s="292"/>
      <c r="FN693" s="292"/>
      <c r="FQ693" s="292"/>
    </row>
    <row r="694" spans="1:173">
      <c r="A694" s="291"/>
      <c r="J694" s="292"/>
      <c r="K694" s="291"/>
      <c r="T694" s="292"/>
      <c r="U694" s="291"/>
      <c r="BO694" s="292"/>
      <c r="BX694" s="292"/>
      <c r="CU694" s="292"/>
      <c r="CW694" s="292"/>
      <c r="CX694" s="292"/>
      <c r="DA694" s="292"/>
      <c r="DI694" s="292"/>
      <c r="DK694" s="292"/>
      <c r="DM694" s="292"/>
      <c r="DQ694" s="292"/>
      <c r="DV694" s="292"/>
      <c r="DX694" s="292"/>
      <c r="EH694" s="292"/>
      <c r="EN694" s="292"/>
      <c r="EP694" s="292"/>
      <c r="EQ694" s="292"/>
      <c r="ER694" s="292"/>
      <c r="ES694" s="292"/>
      <c r="ET694" s="292"/>
      <c r="EU694" s="292"/>
      <c r="EV694" s="292"/>
      <c r="EW694" s="292"/>
      <c r="EX694" s="292"/>
      <c r="EY694" s="292"/>
      <c r="EZ694" s="292"/>
      <c r="FC694" s="292"/>
      <c r="FF694" s="292"/>
      <c r="FJ694" s="292"/>
      <c r="FL694" s="292"/>
      <c r="FM694" s="292"/>
      <c r="FN694" s="292"/>
      <c r="FQ694" s="292"/>
    </row>
    <row r="695" spans="1:173">
      <c r="A695" s="291"/>
      <c r="J695" s="292"/>
      <c r="K695" s="291"/>
      <c r="T695" s="292"/>
      <c r="U695" s="291"/>
      <c r="BO695" s="292"/>
      <c r="BX695" s="292"/>
      <c r="CU695" s="292"/>
      <c r="CW695" s="292"/>
      <c r="CX695" s="292"/>
      <c r="DA695" s="292"/>
      <c r="DI695" s="292"/>
      <c r="DK695" s="292"/>
      <c r="DM695" s="292"/>
      <c r="DQ695" s="292"/>
      <c r="DV695" s="292"/>
      <c r="DX695" s="292"/>
      <c r="EH695" s="292"/>
      <c r="EN695" s="292"/>
      <c r="EP695" s="292"/>
      <c r="EQ695" s="292"/>
      <c r="ER695" s="292"/>
      <c r="ES695" s="292"/>
      <c r="ET695" s="292"/>
      <c r="EU695" s="292"/>
      <c r="EV695" s="292"/>
      <c r="EW695" s="292"/>
      <c r="EX695" s="292"/>
      <c r="EY695" s="292"/>
      <c r="EZ695" s="292"/>
      <c r="FC695" s="292"/>
      <c r="FF695" s="292"/>
      <c r="FJ695" s="292"/>
      <c r="FL695" s="292"/>
      <c r="FM695" s="292"/>
      <c r="FN695" s="292"/>
      <c r="FQ695" s="292"/>
    </row>
    <row r="696" spans="1:173">
      <c r="A696" s="291"/>
      <c r="J696" s="292"/>
      <c r="K696" s="291"/>
      <c r="T696" s="292"/>
      <c r="U696" s="291"/>
      <c r="BO696" s="292"/>
      <c r="BX696" s="292"/>
      <c r="CU696" s="292"/>
      <c r="CW696" s="292"/>
      <c r="CX696" s="292"/>
      <c r="DA696" s="292"/>
      <c r="DI696" s="292"/>
      <c r="DK696" s="292"/>
      <c r="DM696" s="292"/>
      <c r="DQ696" s="292"/>
      <c r="DV696" s="292"/>
      <c r="DX696" s="292"/>
      <c r="EH696" s="292"/>
      <c r="EN696" s="292"/>
      <c r="EP696" s="292"/>
      <c r="EQ696" s="292"/>
      <c r="ER696" s="292"/>
      <c r="ES696" s="292"/>
      <c r="ET696" s="292"/>
      <c r="EU696" s="292"/>
      <c r="EV696" s="292"/>
      <c r="EW696" s="292"/>
      <c r="EX696" s="292"/>
      <c r="EY696" s="292"/>
      <c r="EZ696" s="292"/>
      <c r="FC696" s="292"/>
      <c r="FF696" s="292"/>
      <c r="FJ696" s="292"/>
      <c r="FL696" s="292"/>
      <c r="FM696" s="292"/>
      <c r="FN696" s="292"/>
      <c r="FQ696" s="292"/>
    </row>
    <row r="697" spans="1:173">
      <c r="A697" s="291"/>
      <c r="J697" s="292"/>
      <c r="K697" s="291"/>
      <c r="T697" s="292"/>
      <c r="U697" s="291"/>
      <c r="BO697" s="292"/>
      <c r="BX697" s="292"/>
      <c r="CU697" s="292"/>
      <c r="CW697" s="292"/>
      <c r="CX697" s="292"/>
      <c r="DA697" s="292"/>
      <c r="DI697" s="292"/>
      <c r="DK697" s="292"/>
      <c r="DM697" s="292"/>
      <c r="DQ697" s="292"/>
      <c r="DV697" s="292"/>
      <c r="DX697" s="292"/>
      <c r="EH697" s="292"/>
      <c r="EN697" s="292"/>
      <c r="EP697" s="292"/>
      <c r="EQ697" s="292"/>
      <c r="ER697" s="292"/>
      <c r="ES697" s="292"/>
      <c r="ET697" s="292"/>
      <c r="EU697" s="292"/>
      <c r="EV697" s="292"/>
      <c r="EW697" s="292"/>
      <c r="EX697" s="292"/>
      <c r="EY697" s="292"/>
      <c r="EZ697" s="292"/>
      <c r="FC697" s="292"/>
      <c r="FF697" s="292"/>
      <c r="FJ697" s="292"/>
      <c r="FL697" s="292"/>
      <c r="FM697" s="292"/>
      <c r="FN697" s="292"/>
      <c r="FQ697" s="292"/>
    </row>
    <row r="698" spans="1:173">
      <c r="A698" s="291"/>
      <c r="J698" s="292"/>
      <c r="K698" s="291"/>
      <c r="T698" s="292"/>
      <c r="U698" s="291"/>
      <c r="BO698" s="292"/>
      <c r="BX698" s="292"/>
      <c r="CU698" s="292"/>
      <c r="CW698" s="292"/>
      <c r="CX698" s="292"/>
      <c r="DA698" s="292"/>
      <c r="DI698" s="292"/>
      <c r="DK698" s="292"/>
      <c r="DM698" s="292"/>
      <c r="DQ698" s="292"/>
      <c r="DV698" s="292"/>
      <c r="DX698" s="292"/>
      <c r="EH698" s="292"/>
      <c r="EN698" s="292"/>
      <c r="EP698" s="292"/>
      <c r="EQ698" s="292"/>
      <c r="ER698" s="292"/>
      <c r="ES698" s="292"/>
      <c r="ET698" s="292"/>
      <c r="EU698" s="292"/>
      <c r="EV698" s="292"/>
      <c r="EW698" s="292"/>
      <c r="EX698" s="292"/>
      <c r="EY698" s="292"/>
      <c r="EZ698" s="292"/>
      <c r="FC698" s="292"/>
      <c r="FF698" s="292"/>
      <c r="FJ698" s="292"/>
      <c r="FL698" s="292"/>
      <c r="FM698" s="292"/>
      <c r="FN698" s="292"/>
      <c r="FQ698" s="292"/>
    </row>
    <row r="699" spans="1:173">
      <c r="A699" s="291"/>
      <c r="J699" s="292"/>
      <c r="K699" s="291"/>
      <c r="T699" s="292"/>
      <c r="U699" s="291"/>
      <c r="BO699" s="292"/>
      <c r="BX699" s="292"/>
      <c r="CU699" s="292"/>
      <c r="CW699" s="292"/>
      <c r="CX699" s="292"/>
      <c r="DA699" s="292"/>
      <c r="DI699" s="292"/>
      <c r="DK699" s="292"/>
      <c r="DM699" s="292"/>
      <c r="DQ699" s="292"/>
      <c r="DV699" s="292"/>
      <c r="DX699" s="292"/>
      <c r="EH699" s="292"/>
      <c r="EN699" s="292"/>
      <c r="EP699" s="292"/>
      <c r="EQ699" s="292"/>
      <c r="ER699" s="292"/>
      <c r="ES699" s="292"/>
      <c r="ET699" s="292"/>
      <c r="EU699" s="292"/>
      <c r="EV699" s="292"/>
      <c r="EW699" s="292"/>
      <c r="EX699" s="292"/>
      <c r="EY699" s="292"/>
      <c r="EZ699" s="292"/>
      <c r="FC699" s="292"/>
      <c r="FF699" s="292"/>
      <c r="FJ699" s="292"/>
      <c r="FL699" s="292"/>
      <c r="FM699" s="292"/>
      <c r="FN699" s="292"/>
      <c r="FQ699" s="292"/>
    </row>
    <row r="700" spans="1:173">
      <c r="A700" s="291"/>
      <c r="J700" s="292"/>
      <c r="K700" s="291"/>
      <c r="T700" s="292"/>
      <c r="U700" s="291"/>
      <c r="BO700" s="292"/>
      <c r="BX700" s="292"/>
      <c r="CU700" s="292"/>
      <c r="CW700" s="292"/>
      <c r="CX700" s="292"/>
      <c r="DA700" s="292"/>
      <c r="DI700" s="292"/>
      <c r="DK700" s="292"/>
      <c r="DM700" s="292"/>
      <c r="DQ700" s="292"/>
      <c r="DV700" s="292"/>
      <c r="DX700" s="292"/>
      <c r="EH700" s="292"/>
      <c r="EN700" s="292"/>
      <c r="EP700" s="292"/>
      <c r="EQ700" s="292"/>
      <c r="ER700" s="292"/>
      <c r="ES700" s="292"/>
      <c r="ET700" s="292"/>
      <c r="EU700" s="292"/>
      <c r="EV700" s="292"/>
      <c r="EW700" s="292"/>
      <c r="EX700" s="292"/>
      <c r="EY700" s="292"/>
      <c r="EZ700" s="292"/>
      <c r="FC700" s="292"/>
      <c r="FF700" s="292"/>
      <c r="FJ700" s="292"/>
      <c r="FL700" s="292"/>
      <c r="FM700" s="292"/>
      <c r="FN700" s="292"/>
      <c r="FQ700" s="292"/>
    </row>
    <row r="701" spans="1:173">
      <c r="A701" s="291"/>
      <c r="J701" s="292"/>
      <c r="K701" s="291"/>
      <c r="T701" s="292"/>
      <c r="U701" s="291"/>
      <c r="BO701" s="292"/>
      <c r="BX701" s="292"/>
      <c r="CU701" s="292"/>
      <c r="CW701" s="292"/>
      <c r="CX701" s="292"/>
      <c r="DA701" s="292"/>
      <c r="DI701" s="292"/>
      <c r="DK701" s="292"/>
      <c r="DM701" s="292"/>
      <c r="DQ701" s="292"/>
      <c r="DV701" s="292"/>
      <c r="DX701" s="292"/>
      <c r="EH701" s="292"/>
      <c r="EN701" s="292"/>
      <c r="EP701" s="292"/>
      <c r="EQ701" s="292"/>
      <c r="ER701" s="292"/>
      <c r="ES701" s="292"/>
      <c r="ET701" s="292"/>
      <c r="EU701" s="292"/>
      <c r="EV701" s="292"/>
      <c r="EW701" s="292"/>
      <c r="EX701" s="292"/>
      <c r="EY701" s="292"/>
      <c r="EZ701" s="292"/>
      <c r="FC701" s="292"/>
      <c r="FF701" s="292"/>
      <c r="FJ701" s="292"/>
      <c r="FL701" s="292"/>
      <c r="FM701" s="292"/>
      <c r="FN701" s="292"/>
      <c r="FQ701" s="292"/>
    </row>
    <row r="702" spans="1:173">
      <c r="A702" s="291"/>
      <c r="J702" s="292"/>
      <c r="K702" s="291"/>
      <c r="T702" s="292"/>
      <c r="U702" s="291"/>
      <c r="BO702" s="292"/>
      <c r="BX702" s="292"/>
      <c r="CU702" s="292"/>
      <c r="CW702" s="292"/>
      <c r="CX702" s="292"/>
      <c r="DA702" s="292"/>
      <c r="DI702" s="292"/>
      <c r="DK702" s="292"/>
      <c r="DM702" s="292"/>
      <c r="DQ702" s="292"/>
      <c r="DV702" s="292"/>
      <c r="DX702" s="292"/>
      <c r="EH702" s="292"/>
      <c r="EN702" s="292"/>
      <c r="EP702" s="292"/>
      <c r="EQ702" s="292"/>
      <c r="ER702" s="292"/>
      <c r="ES702" s="292"/>
      <c r="ET702" s="292"/>
      <c r="EU702" s="292"/>
      <c r="EV702" s="292"/>
      <c r="EW702" s="292"/>
      <c r="EX702" s="292"/>
      <c r="EY702" s="292"/>
      <c r="EZ702" s="292"/>
      <c r="FC702" s="292"/>
      <c r="FF702" s="292"/>
      <c r="FJ702" s="292"/>
      <c r="FL702" s="292"/>
      <c r="FM702" s="292"/>
      <c r="FN702" s="292"/>
      <c r="FQ702" s="292"/>
    </row>
    <row r="703" spans="1:173">
      <c r="A703" s="291"/>
      <c r="J703" s="292"/>
      <c r="K703" s="291"/>
      <c r="T703" s="292"/>
      <c r="U703" s="291"/>
      <c r="BO703" s="292"/>
      <c r="BX703" s="292"/>
      <c r="CU703" s="292"/>
      <c r="CW703" s="292"/>
      <c r="CX703" s="292"/>
      <c r="DA703" s="292"/>
      <c r="DI703" s="292"/>
      <c r="DK703" s="292"/>
      <c r="DM703" s="292"/>
      <c r="DQ703" s="292"/>
      <c r="DV703" s="292"/>
      <c r="DX703" s="292"/>
      <c r="EH703" s="292"/>
      <c r="EN703" s="292"/>
      <c r="EP703" s="292"/>
      <c r="EQ703" s="292"/>
      <c r="ER703" s="292"/>
      <c r="ES703" s="292"/>
      <c r="ET703" s="292"/>
      <c r="EU703" s="292"/>
      <c r="EV703" s="292"/>
      <c r="EW703" s="292"/>
      <c r="EX703" s="292"/>
      <c r="EY703" s="292"/>
      <c r="EZ703" s="292"/>
      <c r="FC703" s="292"/>
      <c r="FF703" s="292"/>
      <c r="FJ703" s="292"/>
      <c r="FL703" s="292"/>
      <c r="FM703" s="292"/>
      <c r="FN703" s="292"/>
      <c r="FQ703" s="292"/>
    </row>
    <row r="704" spans="1:173">
      <c r="A704" s="291"/>
      <c r="J704" s="292"/>
      <c r="K704" s="291"/>
      <c r="T704" s="292"/>
      <c r="U704" s="291"/>
      <c r="BO704" s="292"/>
      <c r="BX704" s="292"/>
      <c r="CU704" s="292"/>
      <c r="CW704" s="292"/>
      <c r="CX704" s="292"/>
      <c r="DA704" s="292"/>
      <c r="DI704" s="292"/>
      <c r="DK704" s="292"/>
      <c r="DM704" s="292"/>
      <c r="DQ704" s="292"/>
      <c r="DV704" s="292"/>
      <c r="DX704" s="292"/>
      <c r="EH704" s="292"/>
      <c r="EN704" s="292"/>
      <c r="EP704" s="292"/>
      <c r="EQ704" s="292"/>
      <c r="ER704" s="292"/>
      <c r="ES704" s="292"/>
      <c r="ET704" s="292"/>
      <c r="EU704" s="292"/>
      <c r="EV704" s="292"/>
      <c r="EW704" s="292"/>
      <c r="EX704" s="292"/>
      <c r="EY704" s="292"/>
      <c r="EZ704" s="292"/>
      <c r="FC704" s="292"/>
      <c r="FF704" s="292"/>
      <c r="FJ704" s="292"/>
      <c r="FL704" s="292"/>
      <c r="FM704" s="292"/>
      <c r="FN704" s="292"/>
      <c r="FQ704" s="292"/>
    </row>
    <row r="705" spans="1:173">
      <c r="A705" s="291"/>
      <c r="J705" s="292"/>
      <c r="K705" s="291"/>
      <c r="T705" s="292"/>
      <c r="U705" s="291"/>
      <c r="BO705" s="292"/>
      <c r="BX705" s="292"/>
      <c r="CU705" s="292"/>
      <c r="CW705" s="292"/>
      <c r="CX705" s="292"/>
      <c r="DA705" s="292"/>
      <c r="DI705" s="292"/>
      <c r="DK705" s="292"/>
      <c r="DM705" s="292"/>
      <c r="DQ705" s="292"/>
      <c r="DV705" s="292"/>
      <c r="DX705" s="292"/>
      <c r="EH705" s="292"/>
      <c r="EN705" s="292"/>
      <c r="EP705" s="292"/>
      <c r="EQ705" s="292"/>
      <c r="ER705" s="292"/>
      <c r="ES705" s="292"/>
      <c r="ET705" s="292"/>
      <c r="EU705" s="292"/>
      <c r="EV705" s="292"/>
      <c r="EW705" s="292"/>
      <c r="EX705" s="292"/>
      <c r="EY705" s="292"/>
      <c r="EZ705" s="292"/>
      <c r="FC705" s="292"/>
      <c r="FF705" s="292"/>
      <c r="FJ705" s="292"/>
      <c r="FL705" s="292"/>
      <c r="FM705" s="292"/>
      <c r="FN705" s="292"/>
      <c r="FQ705" s="292"/>
    </row>
    <row r="706" spans="1:173">
      <c r="A706" s="291"/>
      <c r="J706" s="292"/>
      <c r="K706" s="291"/>
      <c r="T706" s="292"/>
      <c r="U706" s="291"/>
      <c r="BO706" s="292"/>
      <c r="BX706" s="292"/>
      <c r="CU706" s="292"/>
      <c r="CW706" s="292"/>
      <c r="CX706" s="292"/>
      <c r="DA706" s="292"/>
      <c r="DI706" s="292"/>
      <c r="DK706" s="292"/>
      <c r="DM706" s="292"/>
      <c r="DQ706" s="292"/>
      <c r="DV706" s="292"/>
      <c r="DX706" s="292"/>
      <c r="EH706" s="292"/>
      <c r="EN706" s="292"/>
      <c r="EP706" s="292"/>
      <c r="EQ706" s="292"/>
      <c r="ER706" s="292"/>
      <c r="ES706" s="292"/>
      <c r="ET706" s="292"/>
      <c r="EU706" s="292"/>
      <c r="EV706" s="292"/>
      <c r="EW706" s="292"/>
      <c r="EX706" s="292"/>
      <c r="EY706" s="292"/>
      <c r="EZ706" s="292"/>
      <c r="FC706" s="292"/>
      <c r="FF706" s="292"/>
      <c r="FJ706" s="292"/>
      <c r="FL706" s="292"/>
      <c r="FM706" s="292"/>
      <c r="FN706" s="292"/>
      <c r="FQ706" s="292"/>
    </row>
    <row r="707" spans="1:173">
      <c r="A707" s="291"/>
      <c r="J707" s="292"/>
      <c r="K707" s="291"/>
      <c r="T707" s="292"/>
      <c r="U707" s="291"/>
      <c r="BO707" s="292"/>
      <c r="BX707" s="292"/>
      <c r="CU707" s="292"/>
      <c r="CW707" s="292"/>
      <c r="CX707" s="292"/>
      <c r="DA707" s="292"/>
      <c r="DI707" s="292"/>
      <c r="DK707" s="292"/>
      <c r="DM707" s="292"/>
      <c r="DQ707" s="292"/>
      <c r="DV707" s="292"/>
      <c r="DX707" s="292"/>
      <c r="EH707" s="292"/>
      <c r="EN707" s="292"/>
      <c r="EP707" s="292"/>
      <c r="EQ707" s="292"/>
      <c r="ER707" s="292"/>
      <c r="ES707" s="292"/>
      <c r="ET707" s="292"/>
      <c r="EU707" s="292"/>
      <c r="EV707" s="292"/>
      <c r="EW707" s="292"/>
      <c r="EX707" s="292"/>
      <c r="EY707" s="292"/>
      <c r="EZ707" s="292"/>
      <c r="FC707" s="292"/>
      <c r="FF707" s="292"/>
      <c r="FJ707" s="292"/>
      <c r="FL707" s="292"/>
      <c r="FM707" s="292"/>
      <c r="FN707" s="292"/>
      <c r="FQ707" s="292"/>
    </row>
    <row r="708" spans="1:173">
      <c r="A708" s="291"/>
      <c r="J708" s="292"/>
      <c r="K708" s="291"/>
      <c r="T708" s="292"/>
      <c r="U708" s="291"/>
      <c r="BO708" s="292"/>
      <c r="BX708" s="292"/>
      <c r="CU708" s="292"/>
      <c r="CW708" s="292"/>
      <c r="CX708" s="292"/>
      <c r="DA708" s="292"/>
      <c r="DI708" s="292"/>
      <c r="DK708" s="292"/>
      <c r="DM708" s="292"/>
      <c r="DQ708" s="292"/>
      <c r="DV708" s="292"/>
      <c r="DX708" s="292"/>
      <c r="EH708" s="292"/>
      <c r="EN708" s="292"/>
      <c r="EP708" s="292"/>
      <c r="EQ708" s="292"/>
      <c r="ER708" s="292"/>
      <c r="ES708" s="292"/>
      <c r="ET708" s="292"/>
      <c r="EU708" s="292"/>
      <c r="EV708" s="292"/>
      <c r="EW708" s="292"/>
      <c r="EX708" s="292"/>
      <c r="EY708" s="292"/>
      <c r="EZ708" s="292"/>
      <c r="FC708" s="292"/>
      <c r="FF708" s="292"/>
      <c r="FJ708" s="292"/>
      <c r="FL708" s="292"/>
      <c r="FM708" s="292"/>
      <c r="FN708" s="292"/>
      <c r="FQ708" s="292"/>
    </row>
    <row r="709" spans="1:173">
      <c r="A709" s="291"/>
      <c r="J709" s="292"/>
      <c r="K709" s="291"/>
      <c r="T709" s="292"/>
      <c r="U709" s="291"/>
      <c r="BO709" s="292"/>
      <c r="BX709" s="292"/>
      <c r="CU709" s="292"/>
      <c r="CW709" s="292"/>
      <c r="CX709" s="292"/>
      <c r="DA709" s="292"/>
      <c r="DI709" s="292"/>
      <c r="DK709" s="292"/>
      <c r="DM709" s="292"/>
      <c r="DQ709" s="292"/>
      <c r="DV709" s="292"/>
      <c r="DX709" s="292"/>
      <c r="EH709" s="292"/>
      <c r="EN709" s="292"/>
      <c r="EP709" s="292"/>
      <c r="EQ709" s="292"/>
      <c r="ER709" s="292"/>
      <c r="ES709" s="292"/>
      <c r="ET709" s="292"/>
      <c r="EU709" s="292"/>
      <c r="EV709" s="292"/>
      <c r="EW709" s="292"/>
      <c r="EX709" s="292"/>
      <c r="EY709" s="292"/>
      <c r="EZ709" s="292"/>
      <c r="FC709" s="292"/>
      <c r="FF709" s="292"/>
      <c r="FJ709" s="292"/>
      <c r="FL709" s="292"/>
      <c r="FM709" s="292"/>
      <c r="FN709" s="292"/>
      <c r="FQ709" s="292"/>
    </row>
    <row r="710" spans="1:173">
      <c r="A710" s="291"/>
      <c r="J710" s="292"/>
      <c r="K710" s="291"/>
      <c r="T710" s="292"/>
      <c r="U710" s="291"/>
      <c r="BO710" s="292"/>
      <c r="BX710" s="292"/>
      <c r="CU710" s="292"/>
      <c r="CW710" s="292"/>
      <c r="CX710" s="292"/>
      <c r="DA710" s="292"/>
      <c r="DI710" s="292"/>
      <c r="DK710" s="292"/>
      <c r="DM710" s="292"/>
      <c r="DQ710" s="292"/>
      <c r="DV710" s="292"/>
      <c r="DX710" s="292"/>
      <c r="EH710" s="292"/>
      <c r="EN710" s="292"/>
      <c r="EP710" s="292"/>
      <c r="EQ710" s="292"/>
      <c r="ER710" s="292"/>
      <c r="ES710" s="292"/>
      <c r="ET710" s="292"/>
      <c r="EU710" s="292"/>
      <c r="EV710" s="292"/>
      <c r="EW710" s="292"/>
      <c r="EX710" s="292"/>
      <c r="EY710" s="292"/>
      <c r="EZ710" s="292"/>
      <c r="FC710" s="292"/>
      <c r="FF710" s="292"/>
      <c r="FJ710" s="292"/>
      <c r="FL710" s="292"/>
      <c r="FM710" s="292"/>
      <c r="FN710" s="292"/>
      <c r="FQ710" s="292"/>
    </row>
    <row r="711" spans="1:173">
      <c r="A711" s="291"/>
      <c r="J711" s="292"/>
      <c r="K711" s="291"/>
      <c r="T711" s="292"/>
      <c r="U711" s="291"/>
      <c r="BO711" s="292"/>
      <c r="BX711" s="292"/>
      <c r="CU711" s="292"/>
      <c r="CW711" s="292"/>
      <c r="CX711" s="292"/>
      <c r="DA711" s="292"/>
      <c r="DI711" s="292"/>
      <c r="DK711" s="292"/>
      <c r="DM711" s="292"/>
      <c r="DQ711" s="292"/>
      <c r="DV711" s="292"/>
      <c r="DX711" s="292"/>
      <c r="EH711" s="292"/>
      <c r="EN711" s="292"/>
      <c r="EP711" s="292"/>
      <c r="EQ711" s="292"/>
      <c r="ER711" s="292"/>
      <c r="ES711" s="292"/>
      <c r="ET711" s="292"/>
      <c r="EU711" s="292"/>
      <c r="EV711" s="292"/>
      <c r="EW711" s="292"/>
      <c r="EX711" s="292"/>
      <c r="EY711" s="292"/>
      <c r="EZ711" s="292"/>
      <c r="FC711" s="292"/>
      <c r="FF711" s="292"/>
      <c r="FJ711" s="292"/>
      <c r="FL711" s="292"/>
      <c r="FM711" s="292"/>
      <c r="FN711" s="292"/>
      <c r="FQ711" s="292"/>
    </row>
    <row r="712" spans="1:173">
      <c r="A712" s="291"/>
      <c r="J712" s="292"/>
      <c r="K712" s="291"/>
      <c r="T712" s="292"/>
      <c r="U712" s="291"/>
      <c r="BO712" s="292"/>
      <c r="BX712" s="292"/>
      <c r="CU712" s="292"/>
      <c r="CW712" s="292"/>
      <c r="CX712" s="292"/>
      <c r="DA712" s="292"/>
      <c r="DI712" s="292"/>
      <c r="DK712" s="292"/>
      <c r="DM712" s="292"/>
      <c r="DQ712" s="292"/>
      <c r="DV712" s="292"/>
      <c r="DX712" s="292"/>
      <c r="EH712" s="292"/>
      <c r="EN712" s="292"/>
      <c r="EP712" s="292"/>
      <c r="EQ712" s="292"/>
      <c r="ER712" s="292"/>
      <c r="ES712" s="292"/>
      <c r="ET712" s="292"/>
      <c r="EU712" s="292"/>
      <c r="EV712" s="292"/>
      <c r="EW712" s="292"/>
      <c r="EX712" s="292"/>
      <c r="EY712" s="292"/>
      <c r="EZ712" s="292"/>
      <c r="FC712" s="292"/>
      <c r="FF712" s="292"/>
      <c r="FJ712" s="292"/>
      <c r="FL712" s="292"/>
      <c r="FM712" s="292"/>
      <c r="FN712" s="292"/>
      <c r="FQ712" s="292"/>
    </row>
    <row r="713" spans="1:173">
      <c r="A713" s="291"/>
      <c r="J713" s="292"/>
      <c r="K713" s="291"/>
      <c r="T713" s="292"/>
      <c r="U713" s="291"/>
      <c r="BO713" s="292"/>
      <c r="BX713" s="292"/>
      <c r="CU713" s="292"/>
      <c r="CW713" s="292"/>
      <c r="CX713" s="292"/>
      <c r="DA713" s="292"/>
      <c r="DI713" s="292"/>
      <c r="DK713" s="292"/>
      <c r="DM713" s="292"/>
      <c r="DQ713" s="292"/>
      <c r="DV713" s="292"/>
      <c r="DX713" s="292"/>
      <c r="EH713" s="292"/>
      <c r="EN713" s="292"/>
      <c r="EP713" s="292"/>
      <c r="EQ713" s="292"/>
      <c r="ER713" s="292"/>
      <c r="ES713" s="292"/>
      <c r="ET713" s="292"/>
      <c r="EU713" s="292"/>
      <c r="EV713" s="292"/>
      <c r="EW713" s="292"/>
      <c r="EX713" s="292"/>
      <c r="EY713" s="292"/>
      <c r="EZ713" s="292"/>
      <c r="FC713" s="292"/>
      <c r="FF713" s="292"/>
      <c r="FJ713" s="292"/>
      <c r="FL713" s="292"/>
      <c r="FM713" s="292"/>
      <c r="FN713" s="292"/>
      <c r="FQ713" s="292"/>
    </row>
    <row r="714" spans="1:173">
      <c r="A714" s="291"/>
      <c r="J714" s="292"/>
      <c r="K714" s="291"/>
      <c r="T714" s="292"/>
      <c r="U714" s="291"/>
      <c r="BO714" s="292"/>
      <c r="BX714" s="292"/>
      <c r="CU714" s="292"/>
      <c r="CW714" s="292"/>
      <c r="CX714" s="292"/>
      <c r="DA714" s="292"/>
      <c r="DI714" s="292"/>
      <c r="DK714" s="292"/>
      <c r="DM714" s="292"/>
      <c r="DQ714" s="292"/>
      <c r="DV714" s="292"/>
      <c r="DX714" s="292"/>
      <c r="EH714" s="292"/>
      <c r="EN714" s="292"/>
      <c r="EP714" s="292"/>
      <c r="EQ714" s="292"/>
      <c r="ER714" s="292"/>
      <c r="ES714" s="292"/>
      <c r="ET714" s="292"/>
      <c r="EU714" s="292"/>
      <c r="EV714" s="292"/>
      <c r="EW714" s="292"/>
      <c r="EX714" s="292"/>
      <c r="EY714" s="292"/>
      <c r="EZ714" s="292"/>
      <c r="FC714" s="292"/>
      <c r="FF714" s="292"/>
      <c r="FJ714" s="292"/>
      <c r="FL714" s="292"/>
      <c r="FM714" s="292"/>
      <c r="FN714" s="292"/>
      <c r="FQ714" s="292"/>
    </row>
    <row r="715" spans="1:173">
      <c r="A715" s="291"/>
      <c r="J715" s="292"/>
      <c r="K715" s="291"/>
      <c r="T715" s="292"/>
      <c r="U715" s="291"/>
      <c r="BO715" s="292"/>
      <c r="BX715" s="292"/>
      <c r="CU715" s="292"/>
      <c r="CW715" s="292"/>
      <c r="CX715" s="292"/>
      <c r="DA715" s="292"/>
      <c r="DI715" s="292"/>
      <c r="DK715" s="292"/>
      <c r="DM715" s="292"/>
      <c r="DQ715" s="292"/>
      <c r="DV715" s="292"/>
      <c r="DX715" s="292"/>
      <c r="EH715" s="292"/>
      <c r="EN715" s="292"/>
      <c r="EP715" s="292"/>
      <c r="EQ715" s="292"/>
      <c r="ER715" s="292"/>
      <c r="ES715" s="292"/>
      <c r="ET715" s="292"/>
      <c r="EU715" s="292"/>
      <c r="EV715" s="292"/>
      <c r="EW715" s="292"/>
      <c r="EX715" s="292"/>
      <c r="EY715" s="292"/>
      <c r="EZ715" s="292"/>
      <c r="FC715" s="292"/>
      <c r="FF715" s="292"/>
      <c r="FJ715" s="292"/>
      <c r="FL715" s="292"/>
      <c r="FM715" s="292"/>
      <c r="FN715" s="292"/>
      <c r="FQ715" s="292"/>
    </row>
    <row r="716" spans="1:173">
      <c r="A716" s="291"/>
      <c r="J716" s="292"/>
      <c r="K716" s="291"/>
      <c r="T716" s="292"/>
      <c r="U716" s="291"/>
      <c r="BO716" s="292"/>
      <c r="BX716" s="292"/>
      <c r="CU716" s="292"/>
      <c r="CW716" s="292"/>
      <c r="CX716" s="292"/>
      <c r="DA716" s="292"/>
      <c r="DI716" s="292"/>
      <c r="DK716" s="292"/>
      <c r="DM716" s="292"/>
      <c r="DQ716" s="292"/>
      <c r="DV716" s="292"/>
      <c r="DX716" s="292"/>
      <c r="EH716" s="292"/>
      <c r="EN716" s="292"/>
      <c r="EP716" s="292"/>
      <c r="EQ716" s="292"/>
      <c r="ER716" s="292"/>
      <c r="ES716" s="292"/>
      <c r="ET716" s="292"/>
      <c r="EU716" s="292"/>
      <c r="EV716" s="292"/>
      <c r="EW716" s="292"/>
      <c r="EX716" s="292"/>
      <c r="EY716" s="292"/>
      <c r="EZ716" s="292"/>
      <c r="FC716" s="292"/>
      <c r="FF716" s="292"/>
      <c r="FJ716" s="292"/>
      <c r="FL716" s="292"/>
      <c r="FM716" s="292"/>
      <c r="FN716" s="292"/>
      <c r="FQ716" s="292"/>
    </row>
    <row r="717" spans="1:173">
      <c r="A717" s="291"/>
      <c r="J717" s="292"/>
      <c r="K717" s="291"/>
      <c r="T717" s="292"/>
      <c r="U717" s="291"/>
      <c r="BO717" s="292"/>
      <c r="BX717" s="292"/>
      <c r="CU717" s="292"/>
      <c r="CW717" s="292"/>
      <c r="CX717" s="292"/>
      <c r="DA717" s="292"/>
      <c r="DI717" s="292"/>
      <c r="DK717" s="292"/>
      <c r="DM717" s="292"/>
      <c r="DQ717" s="292"/>
      <c r="DV717" s="292"/>
      <c r="DX717" s="292"/>
      <c r="EH717" s="292"/>
      <c r="EN717" s="292"/>
      <c r="EP717" s="292"/>
      <c r="EQ717" s="292"/>
      <c r="ER717" s="292"/>
      <c r="ES717" s="292"/>
      <c r="ET717" s="292"/>
      <c r="EU717" s="292"/>
      <c r="EV717" s="292"/>
      <c r="EW717" s="292"/>
      <c r="EX717" s="292"/>
      <c r="EY717" s="292"/>
      <c r="EZ717" s="292"/>
      <c r="FC717" s="292"/>
      <c r="FF717" s="292"/>
      <c r="FJ717" s="292"/>
      <c r="FL717" s="292"/>
      <c r="FM717" s="292"/>
      <c r="FN717" s="292"/>
      <c r="FQ717" s="292"/>
    </row>
    <row r="718" spans="1:173">
      <c r="A718" s="291"/>
      <c r="J718" s="292"/>
      <c r="K718" s="291"/>
      <c r="T718" s="292"/>
      <c r="U718" s="291"/>
      <c r="BO718" s="292"/>
      <c r="BX718" s="292"/>
      <c r="CU718" s="292"/>
      <c r="CW718" s="292"/>
      <c r="CX718" s="292"/>
      <c r="DA718" s="292"/>
      <c r="DI718" s="292"/>
      <c r="DK718" s="292"/>
      <c r="DM718" s="292"/>
      <c r="DQ718" s="292"/>
      <c r="DV718" s="292"/>
      <c r="DX718" s="292"/>
      <c r="EH718" s="292"/>
      <c r="EN718" s="292"/>
      <c r="EP718" s="292"/>
      <c r="EQ718" s="292"/>
      <c r="ER718" s="292"/>
      <c r="ES718" s="292"/>
      <c r="ET718" s="292"/>
      <c r="EU718" s="292"/>
      <c r="EV718" s="292"/>
      <c r="EW718" s="292"/>
      <c r="EX718" s="292"/>
      <c r="EY718" s="292"/>
      <c r="EZ718" s="292"/>
      <c r="FC718" s="292"/>
      <c r="FF718" s="292"/>
      <c r="FJ718" s="292"/>
      <c r="FL718" s="292"/>
      <c r="FM718" s="292"/>
      <c r="FN718" s="292"/>
      <c r="FQ718" s="292"/>
    </row>
    <row r="719" spans="1:173">
      <c r="A719" s="291"/>
      <c r="J719" s="292"/>
      <c r="K719" s="291"/>
      <c r="T719" s="292"/>
      <c r="U719" s="291"/>
      <c r="BO719" s="292"/>
      <c r="BX719" s="292"/>
      <c r="CU719" s="292"/>
      <c r="CW719" s="292"/>
      <c r="CX719" s="292"/>
      <c r="DA719" s="292"/>
      <c r="DI719" s="292"/>
      <c r="DK719" s="292"/>
      <c r="DM719" s="292"/>
      <c r="DQ719" s="292"/>
      <c r="DV719" s="292"/>
      <c r="DX719" s="292"/>
      <c r="EH719" s="292"/>
      <c r="EN719" s="292"/>
      <c r="EP719" s="292"/>
      <c r="EQ719" s="292"/>
      <c r="ER719" s="292"/>
      <c r="ES719" s="292"/>
      <c r="ET719" s="292"/>
      <c r="EU719" s="292"/>
      <c r="EV719" s="292"/>
      <c r="EW719" s="292"/>
      <c r="EX719" s="292"/>
      <c r="EY719" s="292"/>
      <c r="EZ719" s="292"/>
      <c r="FC719" s="292"/>
      <c r="FF719" s="292"/>
      <c r="FJ719" s="292"/>
      <c r="FL719" s="292"/>
      <c r="FM719" s="292"/>
      <c r="FN719" s="292"/>
      <c r="FQ719" s="292"/>
    </row>
    <row r="720" spans="1:173">
      <c r="A720" s="291"/>
      <c r="J720" s="292"/>
      <c r="K720" s="291"/>
      <c r="T720" s="292"/>
      <c r="U720" s="291"/>
      <c r="BO720" s="292"/>
      <c r="BX720" s="292"/>
      <c r="CU720" s="292"/>
      <c r="CW720" s="292"/>
      <c r="CX720" s="292"/>
      <c r="DA720" s="292"/>
      <c r="DI720" s="292"/>
      <c r="DK720" s="292"/>
      <c r="DM720" s="292"/>
      <c r="DQ720" s="292"/>
      <c r="DV720" s="292"/>
      <c r="DX720" s="292"/>
      <c r="EH720" s="292"/>
      <c r="EN720" s="292"/>
      <c r="EP720" s="292"/>
      <c r="EQ720" s="292"/>
      <c r="ER720" s="292"/>
      <c r="ES720" s="292"/>
      <c r="ET720" s="292"/>
      <c r="EU720" s="292"/>
      <c r="EV720" s="292"/>
      <c r="EW720" s="292"/>
      <c r="EX720" s="292"/>
      <c r="EY720" s="292"/>
      <c r="EZ720" s="292"/>
      <c r="FC720" s="292"/>
      <c r="FF720" s="292"/>
      <c r="FJ720" s="292"/>
      <c r="FL720" s="292"/>
      <c r="FM720" s="292"/>
      <c r="FN720" s="292"/>
      <c r="FQ720" s="292"/>
    </row>
    <row r="721" spans="1:173">
      <c r="A721" s="291"/>
      <c r="J721" s="292"/>
      <c r="K721" s="291"/>
      <c r="T721" s="292"/>
      <c r="U721" s="291"/>
      <c r="BO721" s="292"/>
      <c r="BX721" s="292"/>
      <c r="CU721" s="292"/>
      <c r="CW721" s="292"/>
      <c r="CX721" s="292"/>
      <c r="DA721" s="292"/>
      <c r="DI721" s="292"/>
      <c r="DK721" s="292"/>
      <c r="DM721" s="292"/>
      <c r="DQ721" s="292"/>
      <c r="DV721" s="292"/>
      <c r="DX721" s="292"/>
      <c r="EH721" s="292"/>
      <c r="EN721" s="292"/>
      <c r="EP721" s="292"/>
      <c r="EQ721" s="292"/>
      <c r="ER721" s="292"/>
      <c r="ES721" s="292"/>
      <c r="ET721" s="292"/>
      <c r="EU721" s="292"/>
      <c r="EV721" s="292"/>
      <c r="EW721" s="292"/>
      <c r="EX721" s="292"/>
      <c r="EY721" s="292"/>
      <c r="EZ721" s="292"/>
      <c r="FC721" s="292"/>
      <c r="FF721" s="292"/>
      <c r="FJ721" s="292"/>
      <c r="FL721" s="292"/>
      <c r="FM721" s="292"/>
      <c r="FN721" s="292"/>
      <c r="FQ721" s="292"/>
    </row>
    <row r="722" spans="1:173">
      <c r="A722" s="291"/>
      <c r="J722" s="292"/>
      <c r="K722" s="291"/>
      <c r="T722" s="292"/>
      <c r="U722" s="291"/>
      <c r="BO722" s="292"/>
      <c r="BX722" s="292"/>
      <c r="CU722" s="292"/>
      <c r="CW722" s="292"/>
      <c r="CX722" s="292"/>
      <c r="DA722" s="292"/>
      <c r="DI722" s="292"/>
      <c r="DK722" s="292"/>
      <c r="DM722" s="292"/>
      <c r="DQ722" s="292"/>
      <c r="DV722" s="292"/>
      <c r="DX722" s="292"/>
      <c r="EH722" s="292"/>
      <c r="EN722" s="292"/>
      <c r="EP722" s="292"/>
      <c r="EQ722" s="292"/>
      <c r="ER722" s="292"/>
      <c r="ES722" s="292"/>
      <c r="ET722" s="292"/>
      <c r="EU722" s="292"/>
      <c r="EV722" s="292"/>
      <c r="EW722" s="292"/>
      <c r="EX722" s="292"/>
      <c r="EY722" s="292"/>
      <c r="EZ722" s="292"/>
      <c r="FC722" s="292"/>
      <c r="FF722" s="292"/>
      <c r="FJ722" s="292"/>
      <c r="FL722" s="292"/>
      <c r="FM722" s="292"/>
      <c r="FN722" s="292"/>
      <c r="FQ722" s="292"/>
    </row>
    <row r="723" spans="1:173">
      <c r="A723" s="291"/>
      <c r="J723" s="292"/>
      <c r="K723" s="291"/>
      <c r="T723" s="292"/>
      <c r="U723" s="291"/>
      <c r="BO723" s="292"/>
      <c r="BX723" s="292"/>
      <c r="CU723" s="292"/>
      <c r="CW723" s="292"/>
      <c r="CX723" s="292"/>
      <c r="DA723" s="292"/>
      <c r="DI723" s="292"/>
      <c r="DK723" s="292"/>
      <c r="DM723" s="292"/>
      <c r="DQ723" s="292"/>
      <c r="DV723" s="292"/>
      <c r="DX723" s="292"/>
      <c r="EH723" s="292"/>
      <c r="EN723" s="292"/>
      <c r="EP723" s="292"/>
      <c r="EQ723" s="292"/>
      <c r="ER723" s="292"/>
      <c r="ES723" s="292"/>
      <c r="ET723" s="292"/>
      <c r="EU723" s="292"/>
      <c r="EV723" s="292"/>
      <c r="EW723" s="292"/>
      <c r="EX723" s="292"/>
      <c r="EY723" s="292"/>
      <c r="EZ723" s="292"/>
      <c r="FC723" s="292"/>
      <c r="FF723" s="292"/>
      <c r="FJ723" s="292"/>
      <c r="FL723" s="292"/>
      <c r="FM723" s="292"/>
      <c r="FN723" s="292"/>
      <c r="FQ723" s="292"/>
    </row>
    <row r="724" spans="1:173">
      <c r="A724" s="291"/>
      <c r="J724" s="292"/>
      <c r="K724" s="291"/>
      <c r="T724" s="292"/>
      <c r="U724" s="291"/>
      <c r="BO724" s="292"/>
      <c r="BX724" s="292"/>
      <c r="CU724" s="292"/>
      <c r="CW724" s="292"/>
      <c r="CX724" s="292"/>
      <c r="DA724" s="292"/>
      <c r="DI724" s="292"/>
      <c r="DK724" s="292"/>
      <c r="DM724" s="292"/>
      <c r="DQ724" s="292"/>
      <c r="DV724" s="292"/>
      <c r="DX724" s="292"/>
      <c r="EH724" s="292"/>
      <c r="EN724" s="292"/>
      <c r="EP724" s="292"/>
      <c r="EQ724" s="292"/>
      <c r="ER724" s="292"/>
      <c r="ES724" s="292"/>
      <c r="ET724" s="292"/>
      <c r="EU724" s="292"/>
      <c r="EV724" s="292"/>
      <c r="EW724" s="292"/>
      <c r="EX724" s="292"/>
      <c r="EY724" s="292"/>
      <c r="EZ724" s="292"/>
      <c r="FC724" s="292"/>
      <c r="FF724" s="292"/>
      <c r="FJ724" s="292"/>
      <c r="FL724" s="292"/>
      <c r="FM724" s="292"/>
      <c r="FN724" s="292"/>
      <c r="FQ724" s="292"/>
    </row>
    <row r="725" spans="1:173">
      <c r="A725" s="291"/>
      <c r="J725" s="292"/>
      <c r="K725" s="291"/>
      <c r="T725" s="292"/>
      <c r="U725" s="291"/>
      <c r="BO725" s="292"/>
      <c r="BX725" s="292"/>
      <c r="CU725" s="292"/>
      <c r="CW725" s="292"/>
      <c r="CX725" s="292"/>
      <c r="DA725" s="292"/>
      <c r="DI725" s="292"/>
      <c r="DK725" s="292"/>
      <c r="DM725" s="292"/>
      <c r="DQ725" s="292"/>
      <c r="DV725" s="292"/>
      <c r="DX725" s="292"/>
      <c r="EH725" s="292"/>
      <c r="EN725" s="292"/>
      <c r="EP725" s="292"/>
      <c r="EQ725" s="292"/>
      <c r="ER725" s="292"/>
      <c r="ES725" s="292"/>
      <c r="ET725" s="292"/>
      <c r="EU725" s="292"/>
      <c r="EV725" s="292"/>
      <c r="EW725" s="292"/>
      <c r="EX725" s="292"/>
      <c r="EY725" s="292"/>
      <c r="EZ725" s="292"/>
      <c r="FC725" s="292"/>
      <c r="FF725" s="292"/>
      <c r="FJ725" s="292"/>
      <c r="FL725" s="292"/>
      <c r="FM725" s="292"/>
      <c r="FN725" s="292"/>
      <c r="FQ725" s="292"/>
    </row>
    <row r="726" spans="1:173">
      <c r="A726" s="291"/>
      <c r="J726" s="292"/>
      <c r="K726" s="291"/>
      <c r="T726" s="292"/>
      <c r="U726" s="291"/>
      <c r="BO726" s="292"/>
      <c r="BX726" s="292"/>
      <c r="CU726" s="292"/>
      <c r="CW726" s="292"/>
      <c r="CX726" s="292"/>
      <c r="DA726" s="292"/>
      <c r="DI726" s="292"/>
      <c r="DK726" s="292"/>
      <c r="DM726" s="292"/>
      <c r="DQ726" s="292"/>
      <c r="DV726" s="292"/>
      <c r="DX726" s="292"/>
      <c r="EH726" s="292"/>
      <c r="EN726" s="292"/>
      <c r="EP726" s="292"/>
      <c r="EQ726" s="292"/>
      <c r="ER726" s="292"/>
      <c r="ES726" s="292"/>
      <c r="ET726" s="292"/>
      <c r="EU726" s="292"/>
      <c r="EV726" s="292"/>
      <c r="EW726" s="292"/>
      <c r="EX726" s="292"/>
      <c r="EY726" s="292"/>
      <c r="EZ726" s="292"/>
      <c r="FC726" s="292"/>
      <c r="FF726" s="292"/>
      <c r="FJ726" s="292"/>
      <c r="FL726" s="292"/>
      <c r="FM726" s="292"/>
      <c r="FN726" s="292"/>
      <c r="FQ726" s="292"/>
    </row>
    <row r="727" spans="1:173">
      <c r="A727" s="291"/>
      <c r="J727" s="292"/>
      <c r="K727" s="291"/>
      <c r="T727" s="292"/>
      <c r="U727" s="291"/>
      <c r="BO727" s="292"/>
      <c r="BX727" s="292"/>
      <c r="CU727" s="292"/>
      <c r="CW727" s="292"/>
      <c r="CX727" s="292"/>
      <c r="DA727" s="292"/>
      <c r="DI727" s="292"/>
      <c r="DK727" s="292"/>
      <c r="DM727" s="292"/>
      <c r="DQ727" s="292"/>
      <c r="DV727" s="292"/>
      <c r="DX727" s="292"/>
      <c r="EH727" s="292"/>
      <c r="EN727" s="292"/>
      <c r="EP727" s="292"/>
      <c r="EQ727" s="292"/>
      <c r="ER727" s="292"/>
      <c r="ES727" s="292"/>
      <c r="ET727" s="292"/>
      <c r="EU727" s="292"/>
      <c r="EV727" s="292"/>
      <c r="EW727" s="292"/>
      <c r="EX727" s="292"/>
      <c r="EY727" s="292"/>
      <c r="EZ727" s="292"/>
      <c r="FC727" s="292"/>
      <c r="FF727" s="292"/>
      <c r="FJ727" s="292"/>
      <c r="FL727" s="292"/>
      <c r="FM727" s="292"/>
      <c r="FN727" s="292"/>
      <c r="FQ727" s="292"/>
    </row>
    <row r="728" spans="1:173">
      <c r="A728" s="291"/>
      <c r="J728" s="292"/>
      <c r="K728" s="291"/>
      <c r="T728" s="292"/>
      <c r="U728" s="291"/>
      <c r="BO728" s="292"/>
      <c r="BX728" s="292"/>
      <c r="CU728" s="292"/>
      <c r="CW728" s="292"/>
      <c r="CX728" s="292"/>
      <c r="DA728" s="292"/>
      <c r="DI728" s="292"/>
      <c r="DK728" s="292"/>
      <c r="DM728" s="292"/>
      <c r="DQ728" s="292"/>
      <c r="DV728" s="292"/>
      <c r="DX728" s="292"/>
      <c r="EH728" s="292"/>
      <c r="EN728" s="292"/>
      <c r="EP728" s="292"/>
      <c r="EQ728" s="292"/>
      <c r="ER728" s="292"/>
      <c r="ES728" s="292"/>
      <c r="ET728" s="292"/>
      <c r="EU728" s="292"/>
      <c r="EV728" s="292"/>
      <c r="EW728" s="292"/>
      <c r="EX728" s="292"/>
      <c r="EY728" s="292"/>
      <c r="EZ728" s="292"/>
      <c r="FC728" s="292"/>
      <c r="FF728" s="292"/>
      <c r="FJ728" s="292"/>
      <c r="FL728" s="292"/>
      <c r="FM728" s="292"/>
      <c r="FN728" s="292"/>
      <c r="FQ728" s="292"/>
    </row>
    <row r="729" spans="1:173">
      <c r="A729" s="291"/>
      <c r="J729" s="292"/>
      <c r="K729" s="291"/>
      <c r="T729" s="292"/>
      <c r="U729" s="291"/>
      <c r="BO729" s="292"/>
      <c r="BX729" s="292"/>
      <c r="CU729" s="292"/>
      <c r="CW729" s="292"/>
      <c r="CX729" s="292"/>
      <c r="DA729" s="292"/>
      <c r="DI729" s="292"/>
      <c r="DK729" s="292"/>
      <c r="DM729" s="292"/>
      <c r="DQ729" s="292"/>
      <c r="DV729" s="292"/>
      <c r="DX729" s="292"/>
      <c r="EH729" s="292"/>
      <c r="EN729" s="292"/>
      <c r="EP729" s="292"/>
      <c r="EQ729" s="292"/>
      <c r="ER729" s="292"/>
      <c r="ES729" s="292"/>
      <c r="ET729" s="292"/>
      <c r="EU729" s="292"/>
      <c r="EV729" s="292"/>
      <c r="EW729" s="292"/>
      <c r="EX729" s="292"/>
      <c r="EY729" s="292"/>
      <c r="EZ729" s="292"/>
      <c r="FC729" s="292"/>
      <c r="FF729" s="292"/>
      <c r="FJ729" s="292"/>
      <c r="FL729" s="292"/>
      <c r="FM729" s="292"/>
      <c r="FN729" s="292"/>
      <c r="FQ729" s="292"/>
    </row>
    <row r="730" spans="1:173">
      <c r="A730" s="291"/>
      <c r="J730" s="292"/>
      <c r="K730" s="291"/>
      <c r="T730" s="292"/>
      <c r="U730" s="291"/>
      <c r="BO730" s="292"/>
      <c r="BX730" s="292"/>
      <c r="CU730" s="292"/>
      <c r="CW730" s="292"/>
      <c r="CX730" s="292"/>
      <c r="DA730" s="292"/>
      <c r="DI730" s="292"/>
      <c r="DK730" s="292"/>
      <c r="DM730" s="292"/>
      <c r="DQ730" s="292"/>
      <c r="DV730" s="292"/>
      <c r="DX730" s="292"/>
      <c r="EH730" s="292"/>
      <c r="EN730" s="292"/>
      <c r="EP730" s="292"/>
      <c r="EQ730" s="292"/>
      <c r="ER730" s="292"/>
      <c r="ES730" s="292"/>
      <c r="ET730" s="292"/>
      <c r="EU730" s="292"/>
      <c r="EV730" s="292"/>
      <c r="EW730" s="292"/>
      <c r="EX730" s="292"/>
      <c r="EY730" s="292"/>
      <c r="EZ730" s="292"/>
      <c r="FC730" s="292"/>
      <c r="FF730" s="292"/>
      <c r="FJ730" s="292"/>
      <c r="FL730" s="292"/>
      <c r="FM730" s="292"/>
      <c r="FN730" s="292"/>
      <c r="FQ730" s="292"/>
    </row>
    <row r="731" spans="1:173">
      <c r="A731" s="291"/>
      <c r="J731" s="292"/>
      <c r="K731" s="291"/>
      <c r="T731" s="292"/>
      <c r="U731" s="291"/>
      <c r="BO731" s="292"/>
      <c r="BX731" s="292"/>
      <c r="CU731" s="292"/>
      <c r="CW731" s="292"/>
      <c r="CX731" s="292"/>
      <c r="DA731" s="292"/>
      <c r="DI731" s="292"/>
      <c r="DK731" s="292"/>
      <c r="DM731" s="292"/>
      <c r="DQ731" s="292"/>
      <c r="DV731" s="292"/>
      <c r="DX731" s="292"/>
      <c r="EH731" s="292"/>
      <c r="EN731" s="292"/>
      <c r="EP731" s="292"/>
      <c r="EQ731" s="292"/>
      <c r="ER731" s="292"/>
      <c r="ES731" s="292"/>
      <c r="ET731" s="292"/>
      <c r="EU731" s="292"/>
      <c r="EV731" s="292"/>
      <c r="EW731" s="292"/>
      <c r="EX731" s="292"/>
      <c r="EY731" s="292"/>
      <c r="EZ731" s="292"/>
      <c r="FC731" s="292"/>
      <c r="FF731" s="292"/>
      <c r="FJ731" s="292"/>
      <c r="FL731" s="292"/>
      <c r="FM731" s="292"/>
      <c r="FN731" s="292"/>
      <c r="FQ731" s="292"/>
    </row>
    <row r="732" spans="1:173">
      <c r="A732" s="291"/>
      <c r="J732" s="292"/>
      <c r="K732" s="291"/>
      <c r="T732" s="292"/>
      <c r="U732" s="291"/>
      <c r="BO732" s="292"/>
      <c r="BX732" s="292"/>
      <c r="CU732" s="292"/>
      <c r="CW732" s="292"/>
      <c r="CX732" s="292"/>
      <c r="DA732" s="292"/>
      <c r="DI732" s="292"/>
      <c r="DK732" s="292"/>
      <c r="DM732" s="292"/>
      <c r="DQ732" s="292"/>
      <c r="DV732" s="292"/>
      <c r="DX732" s="292"/>
      <c r="EH732" s="292"/>
      <c r="EN732" s="292"/>
      <c r="EP732" s="292"/>
      <c r="EQ732" s="292"/>
      <c r="ER732" s="292"/>
      <c r="ES732" s="292"/>
      <c r="ET732" s="292"/>
      <c r="EU732" s="292"/>
      <c r="EV732" s="292"/>
      <c r="EW732" s="292"/>
      <c r="EX732" s="292"/>
      <c r="EY732" s="292"/>
      <c r="EZ732" s="292"/>
      <c r="FC732" s="292"/>
      <c r="FF732" s="292"/>
      <c r="FJ732" s="292"/>
      <c r="FL732" s="292"/>
      <c r="FM732" s="292"/>
      <c r="FN732" s="292"/>
      <c r="FQ732" s="292"/>
    </row>
    <row r="733" spans="1:173">
      <c r="A733" s="291"/>
      <c r="J733" s="292"/>
      <c r="K733" s="291"/>
      <c r="T733" s="292"/>
      <c r="U733" s="291"/>
      <c r="BO733" s="292"/>
      <c r="BX733" s="292"/>
      <c r="CU733" s="292"/>
      <c r="CW733" s="292"/>
      <c r="CX733" s="292"/>
      <c r="DA733" s="292"/>
      <c r="DI733" s="292"/>
      <c r="DK733" s="292"/>
      <c r="DM733" s="292"/>
      <c r="DQ733" s="292"/>
      <c r="DV733" s="292"/>
      <c r="DX733" s="292"/>
      <c r="EH733" s="292"/>
      <c r="EN733" s="292"/>
      <c r="EP733" s="292"/>
      <c r="EQ733" s="292"/>
      <c r="ER733" s="292"/>
      <c r="ES733" s="292"/>
      <c r="ET733" s="292"/>
      <c r="EU733" s="292"/>
      <c r="EV733" s="292"/>
      <c r="EW733" s="292"/>
      <c r="EX733" s="292"/>
      <c r="EY733" s="292"/>
      <c r="EZ733" s="292"/>
      <c r="FC733" s="292"/>
      <c r="FF733" s="292"/>
      <c r="FJ733" s="292"/>
      <c r="FL733" s="292"/>
      <c r="FM733" s="292"/>
      <c r="FN733" s="292"/>
      <c r="FQ733" s="292"/>
    </row>
    <row r="734" spans="1:173">
      <c r="A734" s="291"/>
      <c r="J734" s="292"/>
      <c r="K734" s="291"/>
      <c r="T734" s="292"/>
      <c r="U734" s="291"/>
      <c r="BO734" s="292"/>
      <c r="BX734" s="292"/>
      <c r="CU734" s="292"/>
      <c r="CW734" s="292"/>
      <c r="CX734" s="292"/>
      <c r="DA734" s="292"/>
      <c r="DI734" s="292"/>
      <c r="DK734" s="292"/>
      <c r="DM734" s="292"/>
      <c r="DQ734" s="292"/>
      <c r="DV734" s="292"/>
      <c r="DX734" s="292"/>
      <c r="EH734" s="292"/>
      <c r="EN734" s="292"/>
      <c r="EP734" s="292"/>
      <c r="EQ734" s="292"/>
      <c r="ER734" s="292"/>
      <c r="ES734" s="292"/>
      <c r="ET734" s="292"/>
      <c r="EU734" s="292"/>
      <c r="EV734" s="292"/>
      <c r="EW734" s="292"/>
      <c r="EX734" s="292"/>
      <c r="EY734" s="292"/>
      <c r="EZ734" s="292"/>
      <c r="FC734" s="292"/>
      <c r="FF734" s="292"/>
      <c r="FJ734" s="292"/>
      <c r="FL734" s="292"/>
      <c r="FM734" s="292"/>
      <c r="FN734" s="292"/>
      <c r="FQ734" s="292"/>
    </row>
    <row r="735" spans="1:173">
      <c r="A735" s="291"/>
      <c r="J735" s="292"/>
      <c r="K735" s="291"/>
      <c r="T735" s="292"/>
      <c r="U735" s="291"/>
      <c r="BO735" s="292"/>
      <c r="BX735" s="292"/>
      <c r="CU735" s="292"/>
      <c r="CW735" s="292"/>
      <c r="CX735" s="292"/>
      <c r="DA735" s="292"/>
      <c r="DI735" s="292"/>
      <c r="DK735" s="292"/>
      <c r="DM735" s="292"/>
      <c r="DQ735" s="292"/>
      <c r="DV735" s="292"/>
      <c r="DX735" s="292"/>
      <c r="EH735" s="292"/>
      <c r="EN735" s="292"/>
      <c r="EP735" s="292"/>
      <c r="EQ735" s="292"/>
      <c r="ER735" s="292"/>
      <c r="ES735" s="292"/>
      <c r="ET735" s="292"/>
      <c r="EU735" s="292"/>
      <c r="EV735" s="292"/>
      <c r="EW735" s="292"/>
      <c r="EX735" s="292"/>
      <c r="EY735" s="292"/>
      <c r="EZ735" s="292"/>
      <c r="FC735" s="292"/>
      <c r="FF735" s="292"/>
      <c r="FJ735" s="292"/>
      <c r="FL735" s="292"/>
      <c r="FM735" s="292"/>
      <c r="FN735" s="292"/>
      <c r="FQ735" s="292"/>
    </row>
    <row r="736" spans="1:173">
      <c r="A736" s="291"/>
      <c r="J736" s="292"/>
      <c r="K736" s="291"/>
      <c r="T736" s="292"/>
      <c r="U736" s="291"/>
      <c r="BO736" s="292"/>
      <c r="BX736" s="292"/>
      <c r="CU736" s="292"/>
      <c r="CW736" s="292"/>
      <c r="CX736" s="292"/>
      <c r="DA736" s="292"/>
      <c r="DI736" s="292"/>
      <c r="DK736" s="292"/>
      <c r="DM736" s="292"/>
      <c r="DQ736" s="292"/>
      <c r="DV736" s="292"/>
      <c r="DX736" s="292"/>
      <c r="EH736" s="292"/>
      <c r="EN736" s="292"/>
      <c r="EP736" s="292"/>
      <c r="EQ736" s="292"/>
      <c r="ER736" s="292"/>
      <c r="ES736" s="292"/>
      <c r="ET736" s="292"/>
      <c r="EU736" s="292"/>
      <c r="EV736" s="292"/>
      <c r="EW736" s="292"/>
      <c r="EX736" s="292"/>
      <c r="EY736" s="292"/>
      <c r="EZ736" s="292"/>
      <c r="FC736" s="292"/>
      <c r="FF736" s="292"/>
      <c r="FJ736" s="292"/>
      <c r="FL736" s="292"/>
      <c r="FM736" s="292"/>
      <c r="FN736" s="292"/>
      <c r="FQ736" s="292"/>
    </row>
    <row r="737" spans="1:173">
      <c r="A737" s="291"/>
      <c r="J737" s="292"/>
      <c r="K737" s="291"/>
      <c r="T737" s="292"/>
      <c r="U737" s="291"/>
      <c r="BO737" s="292"/>
      <c r="BX737" s="292"/>
      <c r="CU737" s="292"/>
      <c r="CW737" s="292"/>
      <c r="CX737" s="292"/>
      <c r="DA737" s="292"/>
      <c r="DI737" s="292"/>
      <c r="DK737" s="292"/>
      <c r="DM737" s="292"/>
      <c r="DQ737" s="292"/>
      <c r="DV737" s="292"/>
      <c r="DX737" s="292"/>
      <c r="EH737" s="292"/>
      <c r="EN737" s="292"/>
      <c r="EP737" s="292"/>
      <c r="EQ737" s="292"/>
      <c r="ER737" s="292"/>
      <c r="ES737" s="292"/>
      <c r="ET737" s="292"/>
      <c r="EU737" s="292"/>
      <c r="EV737" s="292"/>
      <c r="EW737" s="292"/>
      <c r="EX737" s="292"/>
      <c r="EY737" s="292"/>
      <c r="EZ737" s="292"/>
      <c r="FC737" s="292"/>
      <c r="FF737" s="292"/>
      <c r="FJ737" s="292"/>
      <c r="FL737" s="292"/>
      <c r="FM737" s="292"/>
      <c r="FN737" s="292"/>
      <c r="FQ737" s="292"/>
    </row>
    <row r="738" spans="1:173">
      <c r="A738" s="291"/>
      <c r="J738" s="292"/>
      <c r="K738" s="291"/>
      <c r="T738" s="292"/>
      <c r="U738" s="291"/>
      <c r="BO738" s="292"/>
      <c r="BX738" s="292"/>
      <c r="CU738" s="292"/>
      <c r="CW738" s="292"/>
      <c r="CX738" s="292"/>
      <c r="DA738" s="292"/>
      <c r="DI738" s="292"/>
      <c r="DK738" s="292"/>
      <c r="DM738" s="292"/>
      <c r="DQ738" s="292"/>
      <c r="DV738" s="292"/>
      <c r="DX738" s="292"/>
      <c r="EH738" s="292"/>
      <c r="EN738" s="292"/>
      <c r="EP738" s="292"/>
      <c r="EQ738" s="292"/>
      <c r="ER738" s="292"/>
      <c r="ES738" s="292"/>
      <c r="ET738" s="292"/>
      <c r="EU738" s="292"/>
      <c r="EV738" s="292"/>
      <c r="EW738" s="292"/>
      <c r="EX738" s="292"/>
      <c r="EY738" s="292"/>
      <c r="EZ738" s="292"/>
      <c r="FC738" s="292"/>
      <c r="FF738" s="292"/>
      <c r="FJ738" s="292"/>
      <c r="FL738" s="292"/>
      <c r="FM738" s="292"/>
      <c r="FN738" s="292"/>
      <c r="FQ738" s="292"/>
    </row>
    <row r="739" spans="1:173">
      <c r="A739" s="291"/>
      <c r="J739" s="292"/>
      <c r="K739" s="291"/>
      <c r="T739" s="292"/>
      <c r="U739" s="291"/>
      <c r="BO739" s="292"/>
      <c r="BX739" s="292"/>
      <c r="CU739" s="292"/>
      <c r="CW739" s="292"/>
      <c r="CX739" s="292"/>
      <c r="DA739" s="292"/>
      <c r="DI739" s="292"/>
      <c r="DK739" s="292"/>
      <c r="DM739" s="292"/>
      <c r="DQ739" s="292"/>
      <c r="DV739" s="292"/>
      <c r="DX739" s="292"/>
      <c r="EH739" s="292"/>
      <c r="EN739" s="292"/>
      <c r="EP739" s="292"/>
      <c r="EQ739" s="292"/>
      <c r="ER739" s="292"/>
      <c r="ES739" s="292"/>
      <c r="ET739" s="292"/>
      <c r="EU739" s="292"/>
      <c r="EV739" s="292"/>
      <c r="EW739" s="292"/>
      <c r="EX739" s="292"/>
      <c r="EY739" s="292"/>
      <c r="EZ739" s="292"/>
      <c r="FC739" s="292"/>
      <c r="FF739" s="292"/>
      <c r="FJ739" s="292"/>
      <c r="FL739" s="292"/>
      <c r="FM739" s="292"/>
      <c r="FN739" s="292"/>
      <c r="FQ739" s="292"/>
    </row>
    <row r="740" spans="1:173">
      <c r="A740" s="291"/>
      <c r="J740" s="292"/>
      <c r="K740" s="291"/>
      <c r="T740" s="292"/>
      <c r="U740" s="291"/>
      <c r="BO740" s="292"/>
      <c r="BX740" s="292"/>
      <c r="CU740" s="292"/>
      <c r="CW740" s="292"/>
      <c r="CX740" s="292"/>
      <c r="DA740" s="292"/>
      <c r="DI740" s="292"/>
      <c r="DK740" s="292"/>
      <c r="DM740" s="292"/>
      <c r="DQ740" s="292"/>
      <c r="DV740" s="292"/>
      <c r="DX740" s="292"/>
      <c r="EH740" s="292"/>
      <c r="EN740" s="292"/>
      <c r="EP740" s="292"/>
      <c r="EQ740" s="292"/>
      <c r="ER740" s="292"/>
      <c r="ES740" s="292"/>
      <c r="ET740" s="292"/>
      <c r="EU740" s="292"/>
      <c r="EV740" s="292"/>
      <c r="EW740" s="292"/>
      <c r="EX740" s="292"/>
      <c r="EY740" s="292"/>
      <c r="EZ740" s="292"/>
      <c r="FC740" s="292"/>
      <c r="FF740" s="292"/>
      <c r="FJ740" s="292"/>
      <c r="FL740" s="292"/>
      <c r="FM740" s="292"/>
      <c r="FN740" s="292"/>
      <c r="FQ740" s="292"/>
    </row>
    <row r="741" spans="1:173">
      <c r="A741" s="291"/>
      <c r="J741" s="292"/>
      <c r="K741" s="291"/>
      <c r="T741" s="292"/>
      <c r="U741" s="291"/>
      <c r="BO741" s="292"/>
      <c r="BX741" s="292"/>
      <c r="CU741" s="292"/>
      <c r="CW741" s="292"/>
      <c r="CX741" s="292"/>
      <c r="DA741" s="292"/>
      <c r="DI741" s="292"/>
      <c r="DK741" s="292"/>
      <c r="DM741" s="292"/>
      <c r="DQ741" s="292"/>
      <c r="DV741" s="292"/>
      <c r="DX741" s="292"/>
      <c r="EH741" s="292"/>
      <c r="EN741" s="292"/>
      <c r="EP741" s="292"/>
      <c r="EQ741" s="292"/>
      <c r="ER741" s="292"/>
      <c r="ES741" s="292"/>
      <c r="ET741" s="292"/>
      <c r="EU741" s="292"/>
      <c r="EV741" s="292"/>
      <c r="EW741" s="292"/>
      <c r="EX741" s="292"/>
      <c r="EY741" s="292"/>
      <c r="EZ741" s="292"/>
      <c r="FC741" s="292"/>
      <c r="FF741" s="292"/>
      <c r="FJ741" s="292"/>
      <c r="FL741" s="292"/>
      <c r="FM741" s="292"/>
      <c r="FN741" s="292"/>
      <c r="FQ741" s="292"/>
    </row>
    <row r="742" spans="1:173">
      <c r="A742" s="291"/>
      <c r="J742" s="292"/>
      <c r="K742" s="291"/>
      <c r="T742" s="292"/>
      <c r="U742" s="291"/>
      <c r="BO742" s="292"/>
      <c r="BX742" s="292"/>
      <c r="CU742" s="292"/>
      <c r="CW742" s="292"/>
      <c r="CX742" s="292"/>
      <c r="DA742" s="292"/>
      <c r="DI742" s="292"/>
      <c r="DK742" s="292"/>
      <c r="DM742" s="292"/>
      <c r="DQ742" s="292"/>
      <c r="DV742" s="292"/>
      <c r="DX742" s="292"/>
      <c r="EH742" s="292"/>
      <c r="EN742" s="292"/>
      <c r="EP742" s="292"/>
      <c r="EQ742" s="292"/>
      <c r="ER742" s="292"/>
      <c r="ES742" s="292"/>
      <c r="ET742" s="292"/>
      <c r="EU742" s="292"/>
      <c r="EV742" s="292"/>
      <c r="EW742" s="292"/>
      <c r="EX742" s="292"/>
      <c r="EY742" s="292"/>
      <c r="EZ742" s="292"/>
      <c r="FC742" s="292"/>
      <c r="FF742" s="292"/>
      <c r="FJ742" s="292"/>
      <c r="FL742" s="292"/>
      <c r="FM742" s="292"/>
      <c r="FN742" s="292"/>
      <c r="FQ742" s="292"/>
    </row>
    <row r="743" spans="1:173">
      <c r="A743" s="291"/>
      <c r="J743" s="292"/>
      <c r="K743" s="291"/>
      <c r="T743" s="292"/>
      <c r="U743" s="291"/>
      <c r="BO743" s="292"/>
      <c r="BX743" s="292"/>
      <c r="CU743" s="292"/>
      <c r="CW743" s="292"/>
      <c r="CX743" s="292"/>
      <c r="DA743" s="292"/>
      <c r="DI743" s="292"/>
      <c r="DK743" s="292"/>
      <c r="DM743" s="292"/>
      <c r="DQ743" s="292"/>
      <c r="DV743" s="292"/>
      <c r="DX743" s="292"/>
      <c r="EH743" s="292"/>
      <c r="EN743" s="292"/>
      <c r="EP743" s="292"/>
      <c r="EQ743" s="292"/>
      <c r="ER743" s="292"/>
      <c r="ES743" s="292"/>
      <c r="ET743" s="292"/>
      <c r="EU743" s="292"/>
      <c r="EV743" s="292"/>
      <c r="EW743" s="292"/>
      <c r="EX743" s="292"/>
      <c r="EY743" s="292"/>
      <c r="EZ743" s="292"/>
      <c r="FC743" s="292"/>
      <c r="FF743" s="292"/>
      <c r="FJ743" s="292"/>
      <c r="FL743" s="292"/>
      <c r="FM743" s="292"/>
      <c r="FN743" s="292"/>
      <c r="FQ743" s="292"/>
    </row>
    <row r="744" spans="1:173">
      <c r="A744" s="291"/>
      <c r="J744" s="292"/>
      <c r="K744" s="291"/>
      <c r="T744" s="292"/>
      <c r="U744" s="291"/>
      <c r="BO744" s="292"/>
      <c r="BX744" s="292"/>
      <c r="CU744" s="292"/>
      <c r="CW744" s="292"/>
      <c r="CX744" s="292"/>
      <c r="DA744" s="292"/>
      <c r="DI744" s="292"/>
      <c r="DK744" s="292"/>
      <c r="DM744" s="292"/>
      <c r="DQ744" s="292"/>
      <c r="DV744" s="292"/>
      <c r="DX744" s="292"/>
      <c r="EH744" s="292"/>
      <c r="EN744" s="292"/>
      <c r="EP744" s="292"/>
      <c r="EQ744" s="292"/>
      <c r="ER744" s="292"/>
      <c r="ES744" s="292"/>
      <c r="ET744" s="292"/>
      <c r="EU744" s="292"/>
      <c r="EV744" s="292"/>
      <c r="EW744" s="292"/>
      <c r="EX744" s="292"/>
      <c r="EY744" s="292"/>
      <c r="EZ744" s="292"/>
      <c r="FC744" s="292"/>
      <c r="FF744" s="292"/>
      <c r="FJ744" s="292"/>
      <c r="FL744" s="292"/>
      <c r="FM744" s="292"/>
      <c r="FN744" s="292"/>
      <c r="FQ744" s="292"/>
    </row>
    <row r="745" spans="1:173">
      <c r="A745" s="291"/>
      <c r="J745" s="292"/>
      <c r="K745" s="291"/>
      <c r="T745" s="292"/>
      <c r="U745" s="291"/>
      <c r="BO745" s="292"/>
      <c r="BX745" s="292"/>
      <c r="CU745" s="292"/>
      <c r="CW745" s="292"/>
      <c r="CX745" s="292"/>
      <c r="DA745" s="292"/>
      <c r="DI745" s="292"/>
      <c r="DK745" s="292"/>
      <c r="DM745" s="292"/>
      <c r="DQ745" s="292"/>
      <c r="DV745" s="292"/>
      <c r="DX745" s="292"/>
      <c r="EH745" s="292"/>
      <c r="EN745" s="292"/>
      <c r="EP745" s="292"/>
      <c r="EQ745" s="292"/>
      <c r="ER745" s="292"/>
      <c r="ES745" s="292"/>
      <c r="ET745" s="292"/>
      <c r="EU745" s="292"/>
      <c r="EV745" s="292"/>
      <c r="EW745" s="292"/>
      <c r="EX745" s="292"/>
      <c r="EY745" s="292"/>
      <c r="EZ745" s="292"/>
      <c r="FC745" s="292"/>
      <c r="FF745" s="292"/>
      <c r="FJ745" s="292"/>
      <c r="FL745" s="292"/>
      <c r="FM745" s="292"/>
      <c r="FN745" s="292"/>
      <c r="FQ745" s="292"/>
    </row>
    <row r="746" spans="1:173">
      <c r="A746" s="291"/>
      <c r="J746" s="292"/>
      <c r="K746" s="291"/>
      <c r="T746" s="292"/>
      <c r="U746" s="291"/>
      <c r="BO746" s="292"/>
      <c r="BX746" s="292"/>
      <c r="CU746" s="292"/>
      <c r="CW746" s="292"/>
      <c r="CX746" s="292"/>
      <c r="DA746" s="292"/>
      <c r="DI746" s="292"/>
      <c r="DK746" s="292"/>
      <c r="DM746" s="292"/>
      <c r="DQ746" s="292"/>
      <c r="DV746" s="292"/>
      <c r="DX746" s="292"/>
      <c r="EH746" s="292"/>
      <c r="EN746" s="292"/>
      <c r="EP746" s="292"/>
      <c r="EQ746" s="292"/>
      <c r="ER746" s="292"/>
      <c r="ES746" s="292"/>
      <c r="ET746" s="292"/>
      <c r="EU746" s="292"/>
      <c r="EV746" s="292"/>
      <c r="EW746" s="292"/>
      <c r="EX746" s="292"/>
      <c r="EY746" s="292"/>
      <c r="EZ746" s="292"/>
      <c r="FC746" s="292"/>
      <c r="FF746" s="292"/>
      <c r="FJ746" s="292"/>
      <c r="FL746" s="292"/>
      <c r="FM746" s="292"/>
      <c r="FN746" s="292"/>
      <c r="FQ746" s="292"/>
    </row>
    <row r="747" spans="1:173">
      <c r="A747" s="291"/>
      <c r="J747" s="292"/>
      <c r="K747" s="291"/>
      <c r="T747" s="292"/>
      <c r="U747" s="291"/>
      <c r="BO747" s="292"/>
      <c r="BX747" s="292"/>
      <c r="CU747" s="292"/>
      <c r="CW747" s="292"/>
      <c r="CX747" s="292"/>
      <c r="DA747" s="292"/>
      <c r="DI747" s="292"/>
      <c r="DK747" s="292"/>
      <c r="DM747" s="292"/>
      <c r="DQ747" s="292"/>
      <c r="DV747" s="292"/>
      <c r="DX747" s="292"/>
      <c r="EH747" s="292"/>
      <c r="EN747" s="292"/>
      <c r="EP747" s="292"/>
      <c r="EQ747" s="292"/>
      <c r="ER747" s="292"/>
      <c r="ES747" s="292"/>
      <c r="ET747" s="292"/>
      <c r="EU747" s="292"/>
      <c r="EV747" s="292"/>
      <c r="EW747" s="292"/>
      <c r="EX747" s="292"/>
      <c r="EY747" s="292"/>
      <c r="EZ747" s="292"/>
      <c r="FC747" s="292"/>
      <c r="FF747" s="292"/>
      <c r="FJ747" s="292"/>
      <c r="FL747" s="292"/>
      <c r="FM747" s="292"/>
      <c r="FN747" s="292"/>
      <c r="FQ747" s="292"/>
    </row>
    <row r="748" spans="1:173">
      <c r="A748" s="291"/>
      <c r="J748" s="292"/>
      <c r="K748" s="291"/>
      <c r="T748" s="292"/>
      <c r="U748" s="291"/>
      <c r="BO748" s="292"/>
      <c r="BX748" s="292"/>
      <c r="CU748" s="292"/>
      <c r="CW748" s="292"/>
      <c r="CX748" s="292"/>
      <c r="DA748" s="292"/>
      <c r="DI748" s="292"/>
      <c r="DK748" s="292"/>
      <c r="DM748" s="292"/>
      <c r="DQ748" s="292"/>
      <c r="DV748" s="292"/>
      <c r="DX748" s="292"/>
      <c r="EH748" s="292"/>
      <c r="EN748" s="292"/>
      <c r="EP748" s="292"/>
      <c r="EQ748" s="292"/>
      <c r="ER748" s="292"/>
      <c r="ES748" s="292"/>
      <c r="ET748" s="292"/>
      <c r="EU748" s="292"/>
      <c r="EV748" s="292"/>
      <c r="EW748" s="292"/>
      <c r="EX748" s="292"/>
      <c r="EY748" s="292"/>
      <c r="EZ748" s="292"/>
      <c r="FC748" s="292"/>
      <c r="FF748" s="292"/>
      <c r="FJ748" s="292"/>
      <c r="FL748" s="292"/>
      <c r="FM748" s="292"/>
      <c r="FN748" s="292"/>
      <c r="FQ748" s="292"/>
    </row>
    <row r="749" spans="1:173">
      <c r="A749" s="291"/>
      <c r="J749" s="292"/>
      <c r="K749" s="291"/>
      <c r="T749" s="292"/>
      <c r="U749" s="291"/>
      <c r="BO749" s="292"/>
      <c r="BX749" s="292"/>
      <c r="CU749" s="292"/>
      <c r="CW749" s="292"/>
      <c r="CX749" s="292"/>
      <c r="DA749" s="292"/>
      <c r="DI749" s="292"/>
      <c r="DK749" s="292"/>
      <c r="DM749" s="292"/>
      <c r="DQ749" s="292"/>
      <c r="DV749" s="292"/>
      <c r="DX749" s="292"/>
      <c r="EH749" s="292"/>
      <c r="EN749" s="292"/>
      <c r="EP749" s="292"/>
      <c r="EQ749" s="292"/>
      <c r="ER749" s="292"/>
      <c r="ES749" s="292"/>
      <c r="ET749" s="292"/>
      <c r="EU749" s="292"/>
      <c r="EV749" s="292"/>
      <c r="EW749" s="292"/>
      <c r="EX749" s="292"/>
      <c r="EY749" s="292"/>
      <c r="EZ749" s="292"/>
      <c r="FC749" s="292"/>
      <c r="FF749" s="292"/>
      <c r="FJ749" s="292"/>
      <c r="FL749" s="292"/>
      <c r="FM749" s="292"/>
      <c r="FN749" s="292"/>
      <c r="FQ749" s="292"/>
    </row>
    <row r="750" spans="1:173">
      <c r="A750" s="291"/>
      <c r="J750" s="292"/>
      <c r="K750" s="291"/>
      <c r="T750" s="292"/>
      <c r="U750" s="291"/>
      <c r="BO750" s="292"/>
      <c r="BX750" s="292"/>
      <c r="CU750" s="292"/>
      <c r="CW750" s="292"/>
      <c r="CX750" s="292"/>
      <c r="DA750" s="292"/>
      <c r="DI750" s="292"/>
      <c r="DK750" s="292"/>
      <c r="DM750" s="292"/>
      <c r="DQ750" s="292"/>
      <c r="DV750" s="292"/>
      <c r="DX750" s="292"/>
      <c r="EH750" s="292"/>
      <c r="EN750" s="292"/>
      <c r="EP750" s="292"/>
      <c r="EQ750" s="292"/>
      <c r="ER750" s="292"/>
      <c r="ES750" s="292"/>
      <c r="ET750" s="292"/>
      <c r="EU750" s="292"/>
      <c r="EV750" s="292"/>
      <c r="EW750" s="292"/>
      <c r="EX750" s="292"/>
      <c r="EY750" s="292"/>
      <c r="EZ750" s="292"/>
      <c r="FC750" s="292"/>
      <c r="FF750" s="292"/>
      <c r="FJ750" s="292"/>
      <c r="FL750" s="292"/>
      <c r="FM750" s="292"/>
      <c r="FN750" s="292"/>
      <c r="FQ750" s="292"/>
    </row>
    <row r="751" spans="1:173">
      <c r="A751" s="291"/>
      <c r="J751" s="292"/>
      <c r="K751" s="291"/>
      <c r="T751" s="292"/>
      <c r="U751" s="291"/>
      <c r="BO751" s="292"/>
      <c r="BX751" s="292"/>
      <c r="CU751" s="292"/>
      <c r="CW751" s="292"/>
      <c r="CX751" s="292"/>
      <c r="DA751" s="292"/>
      <c r="DI751" s="292"/>
      <c r="DK751" s="292"/>
      <c r="DM751" s="292"/>
      <c r="DQ751" s="292"/>
      <c r="DV751" s="292"/>
      <c r="DX751" s="292"/>
      <c r="EH751" s="292"/>
      <c r="EN751" s="292"/>
      <c r="EP751" s="292"/>
      <c r="EQ751" s="292"/>
      <c r="ER751" s="292"/>
      <c r="ES751" s="292"/>
      <c r="ET751" s="292"/>
      <c r="EU751" s="292"/>
      <c r="EV751" s="292"/>
      <c r="EW751" s="292"/>
      <c r="EX751" s="292"/>
      <c r="EY751" s="292"/>
      <c r="EZ751" s="292"/>
      <c r="FC751" s="292"/>
      <c r="FF751" s="292"/>
      <c r="FJ751" s="292"/>
      <c r="FL751" s="292"/>
      <c r="FM751" s="292"/>
      <c r="FN751" s="292"/>
      <c r="FQ751" s="292"/>
    </row>
    <row r="752" spans="1:173">
      <c r="A752" s="291"/>
      <c r="J752" s="292"/>
      <c r="K752" s="291"/>
      <c r="T752" s="292"/>
      <c r="U752" s="291"/>
      <c r="BO752" s="292"/>
      <c r="BX752" s="292"/>
      <c r="CU752" s="292"/>
      <c r="CW752" s="292"/>
      <c r="CX752" s="292"/>
      <c r="DA752" s="292"/>
      <c r="DI752" s="292"/>
      <c r="DK752" s="292"/>
      <c r="DM752" s="292"/>
      <c r="DQ752" s="292"/>
      <c r="DV752" s="292"/>
      <c r="DX752" s="292"/>
      <c r="EH752" s="292"/>
      <c r="EN752" s="292"/>
      <c r="EP752" s="292"/>
      <c r="EQ752" s="292"/>
      <c r="ER752" s="292"/>
      <c r="ES752" s="292"/>
      <c r="ET752" s="292"/>
      <c r="EU752" s="292"/>
      <c r="EV752" s="292"/>
      <c r="EW752" s="292"/>
      <c r="EX752" s="292"/>
      <c r="EY752" s="292"/>
      <c r="EZ752" s="292"/>
      <c r="FC752" s="292"/>
      <c r="FF752" s="292"/>
      <c r="FJ752" s="292"/>
      <c r="FL752" s="292"/>
      <c r="FM752" s="292"/>
      <c r="FN752" s="292"/>
      <c r="FQ752" s="292"/>
    </row>
    <row r="753" spans="1:173">
      <c r="A753" s="291"/>
      <c r="J753" s="292"/>
      <c r="K753" s="291"/>
      <c r="T753" s="292"/>
      <c r="U753" s="291"/>
      <c r="BO753" s="292"/>
      <c r="BX753" s="292"/>
      <c r="CU753" s="292"/>
      <c r="CW753" s="292"/>
      <c r="CX753" s="292"/>
      <c r="DA753" s="292"/>
      <c r="DI753" s="292"/>
      <c r="DK753" s="292"/>
      <c r="DM753" s="292"/>
      <c r="DQ753" s="292"/>
      <c r="DV753" s="292"/>
      <c r="DX753" s="292"/>
      <c r="EH753" s="292"/>
      <c r="EN753" s="292"/>
      <c r="EP753" s="292"/>
      <c r="EQ753" s="292"/>
      <c r="ER753" s="292"/>
      <c r="ES753" s="292"/>
      <c r="ET753" s="292"/>
      <c r="EU753" s="292"/>
      <c r="EV753" s="292"/>
      <c r="EW753" s="292"/>
      <c r="EX753" s="292"/>
      <c r="EY753" s="292"/>
      <c r="EZ753" s="292"/>
      <c r="FC753" s="292"/>
      <c r="FF753" s="292"/>
      <c r="FJ753" s="292"/>
      <c r="FL753" s="292"/>
      <c r="FM753" s="292"/>
      <c r="FN753" s="292"/>
      <c r="FQ753" s="292"/>
    </row>
    <row r="754" spans="1:173">
      <c r="A754" s="291"/>
      <c r="J754" s="292"/>
      <c r="K754" s="291"/>
      <c r="T754" s="292"/>
      <c r="U754" s="291"/>
      <c r="BO754" s="292"/>
      <c r="BX754" s="292"/>
      <c r="CU754" s="292"/>
      <c r="CW754" s="292"/>
      <c r="CX754" s="292"/>
      <c r="DA754" s="292"/>
      <c r="DI754" s="292"/>
      <c r="DK754" s="292"/>
      <c r="DM754" s="292"/>
      <c r="DQ754" s="292"/>
      <c r="DV754" s="292"/>
      <c r="DX754" s="292"/>
      <c r="EH754" s="292"/>
      <c r="EN754" s="292"/>
      <c r="EP754" s="292"/>
      <c r="EQ754" s="292"/>
      <c r="ER754" s="292"/>
      <c r="ES754" s="292"/>
      <c r="ET754" s="292"/>
      <c r="EU754" s="292"/>
      <c r="EV754" s="292"/>
      <c r="EW754" s="292"/>
      <c r="EX754" s="292"/>
      <c r="EY754" s="292"/>
      <c r="EZ754" s="292"/>
      <c r="FC754" s="292"/>
      <c r="FF754" s="292"/>
      <c r="FJ754" s="292"/>
      <c r="FL754" s="292"/>
      <c r="FM754" s="292"/>
      <c r="FN754" s="292"/>
      <c r="FQ754" s="292"/>
    </row>
    <row r="755" spans="1:173">
      <c r="A755" s="291"/>
      <c r="J755" s="292"/>
      <c r="K755" s="291"/>
      <c r="T755" s="292"/>
      <c r="U755" s="291"/>
      <c r="BO755" s="292"/>
      <c r="BX755" s="292"/>
      <c r="CU755" s="292"/>
      <c r="CW755" s="292"/>
      <c r="CX755" s="292"/>
      <c r="DA755" s="292"/>
      <c r="DI755" s="292"/>
      <c r="DK755" s="292"/>
      <c r="DM755" s="292"/>
      <c r="DQ755" s="292"/>
      <c r="DV755" s="292"/>
      <c r="DX755" s="292"/>
      <c r="EH755" s="292"/>
      <c r="EN755" s="292"/>
      <c r="EP755" s="292"/>
      <c r="EQ755" s="292"/>
      <c r="ER755" s="292"/>
      <c r="ES755" s="292"/>
      <c r="ET755" s="292"/>
      <c r="EU755" s="292"/>
      <c r="EV755" s="292"/>
      <c r="EW755" s="292"/>
      <c r="EX755" s="292"/>
      <c r="EY755" s="292"/>
      <c r="EZ755" s="292"/>
      <c r="FC755" s="292"/>
      <c r="FF755" s="292"/>
      <c r="FJ755" s="292"/>
      <c r="FL755" s="292"/>
      <c r="FM755" s="292"/>
      <c r="FN755" s="292"/>
      <c r="FQ755" s="292"/>
    </row>
    <row r="756" spans="1:173">
      <c r="A756" s="291"/>
      <c r="J756" s="292"/>
      <c r="K756" s="291"/>
      <c r="T756" s="292"/>
      <c r="U756" s="291"/>
      <c r="BO756" s="292"/>
      <c r="BX756" s="292"/>
      <c r="CU756" s="292"/>
      <c r="CW756" s="292"/>
      <c r="CX756" s="292"/>
      <c r="DA756" s="292"/>
      <c r="DI756" s="292"/>
      <c r="DK756" s="292"/>
      <c r="DM756" s="292"/>
      <c r="DQ756" s="292"/>
      <c r="DV756" s="292"/>
      <c r="DX756" s="292"/>
      <c r="EH756" s="292"/>
      <c r="EN756" s="292"/>
      <c r="EP756" s="292"/>
      <c r="EQ756" s="292"/>
      <c r="ER756" s="292"/>
      <c r="ES756" s="292"/>
      <c r="ET756" s="292"/>
      <c r="EU756" s="292"/>
      <c r="EV756" s="292"/>
      <c r="EW756" s="292"/>
      <c r="EX756" s="292"/>
      <c r="EY756" s="292"/>
      <c r="EZ756" s="292"/>
      <c r="FC756" s="292"/>
      <c r="FF756" s="292"/>
      <c r="FJ756" s="292"/>
      <c r="FL756" s="292"/>
      <c r="FM756" s="292"/>
      <c r="FN756" s="292"/>
      <c r="FQ756" s="292"/>
    </row>
    <row r="757" spans="1:173">
      <c r="A757" s="291"/>
      <c r="J757" s="292"/>
      <c r="K757" s="291"/>
      <c r="T757" s="292"/>
      <c r="U757" s="291"/>
      <c r="BO757" s="292"/>
      <c r="BX757" s="292"/>
      <c r="CU757" s="292"/>
      <c r="CW757" s="292"/>
      <c r="CX757" s="292"/>
      <c r="DA757" s="292"/>
      <c r="DI757" s="292"/>
      <c r="DK757" s="292"/>
      <c r="DM757" s="292"/>
      <c r="DQ757" s="292"/>
      <c r="DV757" s="292"/>
      <c r="DX757" s="292"/>
      <c r="EH757" s="292"/>
      <c r="EN757" s="292"/>
      <c r="EP757" s="292"/>
      <c r="EQ757" s="292"/>
      <c r="ER757" s="292"/>
      <c r="ES757" s="292"/>
      <c r="ET757" s="292"/>
      <c r="EU757" s="292"/>
      <c r="EV757" s="292"/>
      <c r="EW757" s="292"/>
      <c r="EX757" s="292"/>
      <c r="EY757" s="292"/>
      <c r="EZ757" s="292"/>
      <c r="FC757" s="292"/>
      <c r="FF757" s="292"/>
      <c r="FJ757" s="292"/>
      <c r="FL757" s="292"/>
      <c r="FM757" s="292"/>
      <c r="FN757" s="292"/>
      <c r="FQ757" s="292"/>
    </row>
    <row r="758" spans="1:173">
      <c r="A758" s="291"/>
      <c r="J758" s="292"/>
      <c r="K758" s="291"/>
      <c r="T758" s="292"/>
      <c r="U758" s="291"/>
      <c r="BO758" s="292"/>
      <c r="BX758" s="292"/>
      <c r="CU758" s="292"/>
      <c r="CW758" s="292"/>
      <c r="CX758" s="292"/>
      <c r="DA758" s="292"/>
      <c r="DI758" s="292"/>
      <c r="DK758" s="292"/>
      <c r="DM758" s="292"/>
      <c r="DQ758" s="292"/>
      <c r="DV758" s="292"/>
      <c r="DX758" s="292"/>
      <c r="EH758" s="292"/>
      <c r="EN758" s="292"/>
      <c r="EP758" s="292"/>
      <c r="EQ758" s="292"/>
      <c r="ER758" s="292"/>
      <c r="ES758" s="292"/>
      <c r="ET758" s="292"/>
      <c r="EU758" s="292"/>
      <c r="EV758" s="292"/>
      <c r="EW758" s="292"/>
      <c r="EX758" s="292"/>
      <c r="EY758" s="292"/>
      <c r="EZ758" s="292"/>
      <c r="FC758" s="292"/>
      <c r="FF758" s="292"/>
      <c r="FJ758" s="292"/>
      <c r="FL758" s="292"/>
      <c r="FM758" s="292"/>
      <c r="FN758" s="292"/>
      <c r="FQ758" s="292"/>
    </row>
    <row r="759" spans="1:173">
      <c r="A759" s="291"/>
      <c r="J759" s="292"/>
      <c r="K759" s="291"/>
      <c r="T759" s="292"/>
      <c r="U759" s="291"/>
      <c r="BO759" s="292"/>
      <c r="BX759" s="292"/>
      <c r="CU759" s="292"/>
      <c r="CW759" s="292"/>
      <c r="CX759" s="292"/>
      <c r="DA759" s="292"/>
      <c r="DI759" s="292"/>
      <c r="DK759" s="292"/>
      <c r="DM759" s="292"/>
      <c r="DQ759" s="292"/>
      <c r="DV759" s="292"/>
      <c r="DX759" s="292"/>
      <c r="EH759" s="292"/>
      <c r="EN759" s="292"/>
      <c r="EP759" s="292"/>
      <c r="EQ759" s="292"/>
      <c r="ER759" s="292"/>
      <c r="ES759" s="292"/>
      <c r="ET759" s="292"/>
      <c r="EU759" s="292"/>
      <c r="EV759" s="292"/>
      <c r="EW759" s="292"/>
      <c r="EX759" s="292"/>
      <c r="EY759" s="292"/>
      <c r="EZ759" s="292"/>
      <c r="FC759" s="292"/>
      <c r="FF759" s="292"/>
      <c r="FJ759" s="292"/>
      <c r="FL759" s="292"/>
      <c r="FM759" s="292"/>
      <c r="FN759" s="292"/>
      <c r="FQ759" s="292"/>
    </row>
    <row r="760" spans="1:173">
      <c r="A760" s="291"/>
      <c r="J760" s="292"/>
      <c r="K760" s="291"/>
      <c r="T760" s="292"/>
      <c r="U760" s="291"/>
      <c r="BO760" s="292"/>
      <c r="BX760" s="292"/>
      <c r="CU760" s="292"/>
      <c r="CW760" s="292"/>
      <c r="CX760" s="292"/>
      <c r="DA760" s="292"/>
      <c r="DI760" s="292"/>
      <c r="DK760" s="292"/>
      <c r="DM760" s="292"/>
      <c r="DQ760" s="292"/>
      <c r="DV760" s="292"/>
      <c r="DX760" s="292"/>
      <c r="EH760" s="292"/>
      <c r="EN760" s="292"/>
      <c r="EP760" s="292"/>
      <c r="EQ760" s="292"/>
      <c r="ER760" s="292"/>
      <c r="ES760" s="292"/>
      <c r="ET760" s="292"/>
      <c r="EU760" s="292"/>
      <c r="EV760" s="292"/>
      <c r="EW760" s="292"/>
      <c r="EX760" s="292"/>
      <c r="EY760" s="292"/>
      <c r="EZ760" s="292"/>
      <c r="FC760" s="292"/>
      <c r="FF760" s="292"/>
      <c r="FJ760" s="292"/>
      <c r="FL760" s="292"/>
      <c r="FM760" s="292"/>
      <c r="FN760" s="292"/>
      <c r="FQ760" s="292"/>
    </row>
    <row r="761" spans="1:173">
      <c r="A761" s="291"/>
      <c r="J761" s="292"/>
      <c r="K761" s="291"/>
      <c r="T761" s="292"/>
      <c r="U761" s="291"/>
      <c r="BO761" s="292"/>
      <c r="BX761" s="292"/>
      <c r="CU761" s="292"/>
      <c r="CW761" s="292"/>
      <c r="CX761" s="292"/>
      <c r="DA761" s="292"/>
      <c r="DI761" s="292"/>
      <c r="DK761" s="292"/>
      <c r="DM761" s="292"/>
      <c r="DQ761" s="292"/>
      <c r="DV761" s="292"/>
      <c r="DX761" s="292"/>
      <c r="EH761" s="292"/>
      <c r="EN761" s="292"/>
      <c r="EP761" s="292"/>
      <c r="EQ761" s="292"/>
      <c r="ER761" s="292"/>
      <c r="ES761" s="292"/>
      <c r="ET761" s="292"/>
      <c r="EU761" s="292"/>
      <c r="EV761" s="292"/>
      <c r="EW761" s="292"/>
      <c r="EX761" s="292"/>
      <c r="EY761" s="292"/>
      <c r="EZ761" s="292"/>
      <c r="FC761" s="292"/>
      <c r="FF761" s="292"/>
      <c r="FJ761" s="292"/>
      <c r="FL761" s="292"/>
      <c r="FM761" s="292"/>
      <c r="FN761" s="292"/>
      <c r="FQ761" s="292"/>
    </row>
    <row r="762" spans="1:173">
      <c r="A762" s="291"/>
      <c r="J762" s="292"/>
      <c r="K762" s="291"/>
      <c r="T762" s="292"/>
      <c r="U762" s="291"/>
      <c r="BO762" s="292"/>
      <c r="BX762" s="292"/>
      <c r="CU762" s="292"/>
      <c r="CW762" s="292"/>
      <c r="CX762" s="292"/>
      <c r="DA762" s="292"/>
      <c r="DI762" s="292"/>
      <c r="DK762" s="292"/>
      <c r="DM762" s="292"/>
      <c r="DQ762" s="292"/>
      <c r="DV762" s="292"/>
      <c r="DX762" s="292"/>
      <c r="EH762" s="292"/>
      <c r="EN762" s="292"/>
      <c r="EP762" s="292"/>
      <c r="EQ762" s="292"/>
      <c r="ER762" s="292"/>
      <c r="ES762" s="292"/>
      <c r="ET762" s="292"/>
      <c r="EU762" s="292"/>
      <c r="EV762" s="292"/>
      <c r="EW762" s="292"/>
      <c r="EX762" s="292"/>
      <c r="EY762" s="292"/>
      <c r="EZ762" s="292"/>
      <c r="FC762" s="292"/>
      <c r="FF762" s="292"/>
      <c r="FJ762" s="292"/>
      <c r="FL762" s="292"/>
      <c r="FM762" s="292"/>
      <c r="FN762" s="292"/>
      <c r="FQ762" s="292"/>
    </row>
    <row r="763" spans="1:173">
      <c r="A763" s="291"/>
      <c r="J763" s="292"/>
      <c r="K763" s="291"/>
      <c r="T763" s="292"/>
      <c r="U763" s="291"/>
      <c r="BO763" s="292"/>
      <c r="BX763" s="292"/>
      <c r="CU763" s="292"/>
      <c r="CW763" s="292"/>
      <c r="CX763" s="292"/>
      <c r="DA763" s="292"/>
      <c r="DI763" s="292"/>
      <c r="DK763" s="292"/>
      <c r="DM763" s="292"/>
      <c r="DQ763" s="292"/>
      <c r="DV763" s="292"/>
      <c r="DX763" s="292"/>
      <c r="EH763" s="292"/>
      <c r="EN763" s="292"/>
      <c r="EP763" s="292"/>
      <c r="EQ763" s="292"/>
      <c r="ER763" s="292"/>
      <c r="ES763" s="292"/>
      <c r="ET763" s="292"/>
      <c r="EU763" s="292"/>
      <c r="EV763" s="292"/>
      <c r="EW763" s="292"/>
      <c r="EX763" s="292"/>
      <c r="EY763" s="292"/>
      <c r="EZ763" s="292"/>
      <c r="FC763" s="292"/>
      <c r="FF763" s="292"/>
      <c r="FJ763" s="292"/>
      <c r="FL763" s="292"/>
      <c r="FM763" s="292"/>
      <c r="FN763" s="292"/>
      <c r="FQ763" s="292"/>
    </row>
    <row r="764" spans="1:173">
      <c r="A764" s="291"/>
      <c r="J764" s="292"/>
      <c r="K764" s="291"/>
      <c r="T764" s="292"/>
      <c r="U764" s="291"/>
      <c r="BO764" s="292"/>
      <c r="BX764" s="292"/>
      <c r="CU764" s="292"/>
      <c r="CW764" s="292"/>
      <c r="CX764" s="292"/>
      <c r="DA764" s="292"/>
      <c r="DI764" s="292"/>
      <c r="DK764" s="292"/>
      <c r="DM764" s="292"/>
      <c r="DQ764" s="292"/>
      <c r="DV764" s="292"/>
      <c r="DX764" s="292"/>
      <c r="EH764" s="292"/>
      <c r="EN764" s="292"/>
      <c r="EP764" s="292"/>
      <c r="EQ764" s="292"/>
      <c r="ER764" s="292"/>
      <c r="ES764" s="292"/>
      <c r="ET764" s="292"/>
      <c r="EU764" s="292"/>
      <c r="EV764" s="292"/>
      <c r="EW764" s="292"/>
      <c r="EX764" s="292"/>
      <c r="EY764" s="292"/>
      <c r="EZ764" s="292"/>
      <c r="FC764" s="292"/>
      <c r="FF764" s="292"/>
      <c r="FJ764" s="292"/>
      <c r="FL764" s="292"/>
      <c r="FM764" s="292"/>
      <c r="FN764" s="292"/>
      <c r="FQ764" s="292"/>
    </row>
    <row r="765" spans="1:173">
      <c r="A765" s="291"/>
      <c r="J765" s="292"/>
      <c r="K765" s="291"/>
      <c r="T765" s="292"/>
      <c r="U765" s="291"/>
      <c r="BO765" s="292"/>
      <c r="BX765" s="292"/>
      <c r="CU765" s="292"/>
      <c r="CW765" s="292"/>
      <c r="CX765" s="292"/>
      <c r="DA765" s="292"/>
      <c r="DI765" s="292"/>
      <c r="DK765" s="292"/>
      <c r="DM765" s="292"/>
      <c r="DQ765" s="292"/>
      <c r="DV765" s="292"/>
      <c r="DX765" s="292"/>
      <c r="EH765" s="292"/>
      <c r="EN765" s="292"/>
      <c r="EP765" s="292"/>
      <c r="EQ765" s="292"/>
      <c r="ER765" s="292"/>
      <c r="ES765" s="292"/>
      <c r="ET765" s="292"/>
      <c r="EU765" s="292"/>
      <c r="EV765" s="292"/>
      <c r="EW765" s="292"/>
      <c r="EX765" s="292"/>
      <c r="EY765" s="292"/>
      <c r="EZ765" s="292"/>
      <c r="FC765" s="292"/>
      <c r="FF765" s="292"/>
      <c r="FJ765" s="292"/>
      <c r="FL765" s="292"/>
      <c r="FM765" s="292"/>
      <c r="FN765" s="292"/>
      <c r="FQ765" s="292"/>
    </row>
    <row r="766" spans="1:173">
      <c r="A766" s="291"/>
      <c r="J766" s="292"/>
      <c r="K766" s="291"/>
      <c r="T766" s="292"/>
      <c r="U766" s="291"/>
      <c r="BO766" s="292"/>
      <c r="BX766" s="292"/>
      <c r="CU766" s="292"/>
      <c r="CW766" s="292"/>
      <c r="CX766" s="292"/>
      <c r="DA766" s="292"/>
      <c r="DI766" s="292"/>
      <c r="DK766" s="292"/>
      <c r="DM766" s="292"/>
      <c r="DQ766" s="292"/>
      <c r="DV766" s="292"/>
      <c r="DX766" s="292"/>
      <c r="EH766" s="292"/>
      <c r="EN766" s="292"/>
      <c r="EP766" s="292"/>
      <c r="EQ766" s="292"/>
      <c r="ER766" s="292"/>
      <c r="ES766" s="292"/>
      <c r="ET766" s="292"/>
      <c r="EU766" s="292"/>
      <c r="EV766" s="292"/>
      <c r="EW766" s="292"/>
      <c r="EX766" s="292"/>
      <c r="EY766" s="292"/>
      <c r="EZ766" s="292"/>
      <c r="FC766" s="292"/>
      <c r="FF766" s="292"/>
      <c r="FJ766" s="292"/>
      <c r="FL766" s="292"/>
      <c r="FM766" s="292"/>
      <c r="FN766" s="292"/>
      <c r="FQ766" s="292"/>
    </row>
    <row r="767" spans="1:173">
      <c r="A767" s="291"/>
      <c r="J767" s="292"/>
      <c r="K767" s="291"/>
      <c r="T767" s="292"/>
      <c r="U767" s="291"/>
      <c r="BO767" s="292"/>
      <c r="BX767" s="292"/>
      <c r="CU767" s="292"/>
      <c r="CW767" s="292"/>
      <c r="CX767" s="292"/>
      <c r="DA767" s="292"/>
      <c r="DI767" s="292"/>
      <c r="DK767" s="292"/>
      <c r="DM767" s="292"/>
      <c r="DQ767" s="292"/>
      <c r="DV767" s="292"/>
      <c r="DX767" s="292"/>
      <c r="EH767" s="292"/>
      <c r="EN767" s="292"/>
      <c r="EP767" s="292"/>
      <c r="EQ767" s="292"/>
      <c r="ER767" s="292"/>
      <c r="ES767" s="292"/>
      <c r="ET767" s="292"/>
      <c r="EU767" s="292"/>
      <c r="EV767" s="292"/>
      <c r="EW767" s="292"/>
      <c r="EX767" s="292"/>
      <c r="EY767" s="292"/>
      <c r="EZ767" s="292"/>
      <c r="FC767" s="292"/>
      <c r="FF767" s="292"/>
      <c r="FJ767" s="292"/>
      <c r="FL767" s="292"/>
      <c r="FM767" s="292"/>
      <c r="FN767" s="292"/>
      <c r="FQ767" s="292"/>
    </row>
    <row r="768" spans="1:173">
      <c r="A768" s="291"/>
      <c r="J768" s="292"/>
      <c r="K768" s="291"/>
      <c r="T768" s="292"/>
      <c r="U768" s="291"/>
      <c r="BO768" s="292"/>
      <c r="BX768" s="292"/>
      <c r="CU768" s="292"/>
      <c r="CW768" s="292"/>
      <c r="CX768" s="292"/>
      <c r="DA768" s="292"/>
      <c r="DI768" s="292"/>
      <c r="DK768" s="292"/>
      <c r="DM768" s="292"/>
      <c r="DQ768" s="292"/>
      <c r="DV768" s="292"/>
      <c r="DX768" s="292"/>
      <c r="EH768" s="292"/>
      <c r="EN768" s="292"/>
      <c r="EP768" s="292"/>
      <c r="EQ768" s="292"/>
      <c r="ER768" s="292"/>
      <c r="ES768" s="292"/>
      <c r="ET768" s="292"/>
      <c r="EU768" s="292"/>
      <c r="EV768" s="292"/>
      <c r="EW768" s="292"/>
      <c r="EX768" s="292"/>
      <c r="EY768" s="292"/>
      <c r="EZ768" s="292"/>
      <c r="FC768" s="292"/>
      <c r="FF768" s="292"/>
      <c r="FJ768" s="292"/>
      <c r="FL768" s="292"/>
      <c r="FM768" s="292"/>
      <c r="FN768" s="292"/>
      <c r="FQ768" s="292"/>
    </row>
    <row r="769" spans="1:173">
      <c r="A769" s="291"/>
      <c r="J769" s="292"/>
      <c r="K769" s="291"/>
      <c r="T769" s="292"/>
      <c r="U769" s="291"/>
      <c r="BO769" s="292"/>
      <c r="BX769" s="292"/>
      <c r="CU769" s="292"/>
      <c r="CW769" s="292"/>
      <c r="CX769" s="292"/>
      <c r="DA769" s="292"/>
      <c r="DI769" s="292"/>
      <c r="DK769" s="292"/>
      <c r="DM769" s="292"/>
      <c r="DQ769" s="292"/>
      <c r="DV769" s="292"/>
      <c r="DX769" s="292"/>
      <c r="EH769" s="292"/>
      <c r="EN769" s="292"/>
      <c r="EP769" s="292"/>
      <c r="EQ769" s="292"/>
      <c r="ER769" s="292"/>
      <c r="ES769" s="292"/>
      <c r="ET769" s="292"/>
      <c r="EU769" s="292"/>
      <c r="EV769" s="292"/>
      <c r="EW769" s="292"/>
      <c r="EX769" s="292"/>
      <c r="EY769" s="292"/>
      <c r="EZ769" s="292"/>
      <c r="FC769" s="292"/>
      <c r="FF769" s="292"/>
      <c r="FJ769" s="292"/>
      <c r="FL769" s="292"/>
      <c r="FM769" s="292"/>
      <c r="FN769" s="292"/>
      <c r="FQ769" s="292"/>
    </row>
    <row r="770" spans="1:173">
      <c r="A770" s="291"/>
      <c r="J770" s="292"/>
      <c r="K770" s="291"/>
      <c r="T770" s="292"/>
      <c r="U770" s="291"/>
      <c r="BO770" s="292"/>
      <c r="BX770" s="292"/>
      <c r="CU770" s="292"/>
      <c r="CW770" s="292"/>
      <c r="CX770" s="292"/>
      <c r="DA770" s="292"/>
      <c r="DI770" s="292"/>
      <c r="DK770" s="292"/>
      <c r="DM770" s="292"/>
      <c r="DQ770" s="292"/>
      <c r="DV770" s="292"/>
      <c r="DX770" s="292"/>
      <c r="EH770" s="292"/>
      <c r="EN770" s="292"/>
      <c r="EP770" s="292"/>
      <c r="EQ770" s="292"/>
      <c r="ER770" s="292"/>
      <c r="ES770" s="292"/>
      <c r="ET770" s="292"/>
      <c r="EU770" s="292"/>
      <c r="EV770" s="292"/>
      <c r="EW770" s="292"/>
      <c r="EX770" s="292"/>
      <c r="EY770" s="292"/>
      <c r="EZ770" s="292"/>
      <c r="FC770" s="292"/>
      <c r="FF770" s="292"/>
      <c r="FJ770" s="292"/>
      <c r="FL770" s="292"/>
      <c r="FM770" s="292"/>
      <c r="FN770" s="292"/>
      <c r="FQ770" s="292"/>
    </row>
    <row r="771" spans="1:173">
      <c r="A771" s="291"/>
      <c r="J771" s="292"/>
      <c r="K771" s="291"/>
      <c r="T771" s="292"/>
      <c r="U771" s="291"/>
      <c r="BO771" s="292"/>
      <c r="BX771" s="292"/>
      <c r="CU771" s="292"/>
      <c r="CW771" s="292"/>
      <c r="CX771" s="292"/>
      <c r="DA771" s="292"/>
      <c r="DI771" s="292"/>
      <c r="DK771" s="292"/>
      <c r="DM771" s="292"/>
      <c r="DQ771" s="292"/>
      <c r="DV771" s="292"/>
      <c r="DX771" s="292"/>
      <c r="EH771" s="292"/>
      <c r="EN771" s="292"/>
      <c r="EP771" s="292"/>
      <c r="EQ771" s="292"/>
      <c r="ER771" s="292"/>
      <c r="ES771" s="292"/>
      <c r="ET771" s="292"/>
      <c r="EU771" s="292"/>
      <c r="EV771" s="292"/>
      <c r="EW771" s="292"/>
      <c r="EX771" s="292"/>
      <c r="EY771" s="292"/>
      <c r="EZ771" s="292"/>
      <c r="FC771" s="292"/>
      <c r="FF771" s="292"/>
      <c r="FJ771" s="292"/>
      <c r="FL771" s="292"/>
      <c r="FM771" s="292"/>
      <c r="FN771" s="292"/>
      <c r="FQ771" s="292"/>
    </row>
    <row r="772" spans="1:173">
      <c r="A772" s="291"/>
      <c r="J772" s="292"/>
      <c r="K772" s="291"/>
      <c r="T772" s="292"/>
      <c r="U772" s="291"/>
      <c r="BO772" s="292"/>
      <c r="BX772" s="292"/>
      <c r="CU772" s="292"/>
      <c r="CW772" s="292"/>
      <c r="CX772" s="292"/>
      <c r="DA772" s="292"/>
      <c r="DI772" s="292"/>
      <c r="DK772" s="292"/>
      <c r="DM772" s="292"/>
      <c r="DQ772" s="292"/>
      <c r="DV772" s="292"/>
      <c r="DX772" s="292"/>
      <c r="EH772" s="292"/>
      <c r="EN772" s="292"/>
      <c r="EP772" s="292"/>
      <c r="EQ772" s="292"/>
      <c r="ER772" s="292"/>
      <c r="ES772" s="292"/>
      <c r="ET772" s="292"/>
      <c r="EU772" s="292"/>
      <c r="EV772" s="292"/>
      <c r="EW772" s="292"/>
      <c r="EX772" s="292"/>
      <c r="EY772" s="292"/>
      <c r="EZ772" s="292"/>
      <c r="FC772" s="292"/>
      <c r="FF772" s="292"/>
      <c r="FJ772" s="292"/>
      <c r="FL772" s="292"/>
      <c r="FM772" s="292"/>
      <c r="FN772" s="292"/>
      <c r="FQ772" s="292"/>
    </row>
    <row r="773" spans="1:173">
      <c r="A773" s="291"/>
      <c r="J773" s="292"/>
      <c r="K773" s="291"/>
      <c r="T773" s="292"/>
      <c r="U773" s="291"/>
      <c r="BO773" s="292"/>
      <c r="BX773" s="292"/>
      <c r="CU773" s="292"/>
      <c r="CW773" s="292"/>
      <c r="CX773" s="292"/>
      <c r="DA773" s="292"/>
      <c r="DI773" s="292"/>
      <c r="DK773" s="292"/>
      <c r="DM773" s="292"/>
      <c r="DQ773" s="292"/>
      <c r="DV773" s="292"/>
      <c r="DX773" s="292"/>
      <c r="EH773" s="292"/>
      <c r="EN773" s="292"/>
      <c r="EP773" s="292"/>
      <c r="EQ773" s="292"/>
      <c r="ER773" s="292"/>
      <c r="ES773" s="292"/>
      <c r="ET773" s="292"/>
      <c r="EU773" s="292"/>
      <c r="EV773" s="292"/>
      <c r="EW773" s="292"/>
      <c r="EX773" s="292"/>
      <c r="EY773" s="292"/>
      <c r="EZ773" s="292"/>
      <c r="FC773" s="292"/>
      <c r="FF773" s="292"/>
      <c r="FJ773" s="292"/>
      <c r="FL773" s="292"/>
      <c r="FM773" s="292"/>
      <c r="FN773" s="292"/>
      <c r="FQ773" s="292"/>
    </row>
    <row r="774" spans="1:173">
      <c r="A774" s="291"/>
      <c r="J774" s="292"/>
      <c r="K774" s="291"/>
      <c r="T774" s="292"/>
      <c r="U774" s="291"/>
      <c r="BO774" s="292"/>
      <c r="BX774" s="292"/>
      <c r="CU774" s="292"/>
      <c r="CW774" s="292"/>
      <c r="CX774" s="292"/>
      <c r="DA774" s="292"/>
      <c r="DI774" s="292"/>
      <c r="DK774" s="292"/>
      <c r="DM774" s="292"/>
      <c r="DQ774" s="292"/>
      <c r="DV774" s="292"/>
      <c r="DX774" s="292"/>
      <c r="EH774" s="292"/>
      <c r="EN774" s="292"/>
      <c r="EP774" s="292"/>
      <c r="EQ774" s="292"/>
      <c r="ER774" s="292"/>
      <c r="ES774" s="292"/>
      <c r="ET774" s="292"/>
      <c r="EU774" s="292"/>
      <c r="EV774" s="292"/>
      <c r="EW774" s="292"/>
      <c r="EX774" s="292"/>
      <c r="EY774" s="292"/>
      <c r="EZ774" s="292"/>
      <c r="FC774" s="292"/>
      <c r="FF774" s="292"/>
      <c r="FJ774" s="292"/>
      <c r="FL774" s="292"/>
      <c r="FM774" s="292"/>
      <c r="FN774" s="292"/>
      <c r="FQ774" s="292"/>
    </row>
    <row r="775" spans="1:173">
      <c r="A775" s="291"/>
      <c r="J775" s="292"/>
      <c r="K775" s="291"/>
      <c r="T775" s="292"/>
      <c r="U775" s="291"/>
      <c r="BO775" s="292"/>
      <c r="BX775" s="292"/>
      <c r="CU775" s="292"/>
      <c r="CW775" s="292"/>
      <c r="CX775" s="292"/>
      <c r="DA775" s="292"/>
      <c r="DI775" s="292"/>
      <c r="DK775" s="292"/>
      <c r="DM775" s="292"/>
      <c r="DQ775" s="292"/>
      <c r="DV775" s="292"/>
      <c r="DX775" s="292"/>
      <c r="EH775" s="292"/>
      <c r="EN775" s="292"/>
      <c r="EP775" s="292"/>
      <c r="EQ775" s="292"/>
      <c r="ER775" s="292"/>
      <c r="ES775" s="292"/>
      <c r="ET775" s="292"/>
      <c r="EU775" s="292"/>
      <c r="EV775" s="292"/>
      <c r="EW775" s="292"/>
      <c r="EX775" s="292"/>
      <c r="EY775" s="292"/>
      <c r="EZ775" s="292"/>
      <c r="FC775" s="292"/>
      <c r="FF775" s="292"/>
      <c r="FJ775" s="292"/>
      <c r="FL775" s="292"/>
      <c r="FM775" s="292"/>
      <c r="FN775" s="292"/>
      <c r="FQ775" s="292"/>
    </row>
    <row r="776" spans="1:173">
      <c r="A776" s="291"/>
      <c r="J776" s="292"/>
      <c r="K776" s="291"/>
      <c r="T776" s="292"/>
      <c r="U776" s="291"/>
      <c r="BO776" s="292"/>
      <c r="BX776" s="292"/>
      <c r="CU776" s="292"/>
      <c r="CW776" s="292"/>
      <c r="CX776" s="292"/>
      <c r="DA776" s="292"/>
      <c r="DI776" s="292"/>
      <c r="DK776" s="292"/>
      <c r="DM776" s="292"/>
      <c r="DQ776" s="292"/>
      <c r="DV776" s="292"/>
      <c r="DX776" s="292"/>
      <c r="EH776" s="292"/>
      <c r="EN776" s="292"/>
      <c r="EP776" s="292"/>
      <c r="EQ776" s="292"/>
      <c r="ER776" s="292"/>
      <c r="ES776" s="292"/>
      <c r="ET776" s="292"/>
      <c r="EU776" s="292"/>
      <c r="EV776" s="292"/>
      <c r="EW776" s="292"/>
      <c r="EX776" s="292"/>
      <c r="EY776" s="292"/>
      <c r="EZ776" s="292"/>
      <c r="FC776" s="292"/>
      <c r="FF776" s="292"/>
      <c r="FJ776" s="292"/>
      <c r="FL776" s="292"/>
      <c r="FM776" s="292"/>
      <c r="FN776" s="292"/>
      <c r="FQ776" s="292"/>
    </row>
    <row r="777" spans="1:173">
      <c r="A777" s="291"/>
      <c r="J777" s="292"/>
      <c r="K777" s="291"/>
      <c r="T777" s="292"/>
      <c r="U777" s="291"/>
      <c r="BO777" s="292"/>
      <c r="BX777" s="292"/>
      <c r="CU777" s="292"/>
      <c r="CW777" s="292"/>
      <c r="CX777" s="292"/>
      <c r="DA777" s="292"/>
      <c r="DI777" s="292"/>
      <c r="DK777" s="292"/>
      <c r="DM777" s="292"/>
      <c r="DQ777" s="292"/>
      <c r="DV777" s="292"/>
      <c r="DX777" s="292"/>
      <c r="EH777" s="292"/>
      <c r="EN777" s="292"/>
      <c r="EP777" s="292"/>
      <c r="EQ777" s="292"/>
      <c r="ER777" s="292"/>
      <c r="ES777" s="292"/>
      <c r="ET777" s="292"/>
      <c r="EU777" s="292"/>
      <c r="EV777" s="292"/>
      <c r="EW777" s="292"/>
      <c r="EX777" s="292"/>
      <c r="EY777" s="292"/>
      <c r="EZ777" s="292"/>
      <c r="FC777" s="292"/>
      <c r="FF777" s="292"/>
      <c r="FJ777" s="292"/>
      <c r="FL777" s="292"/>
      <c r="FM777" s="292"/>
      <c r="FN777" s="292"/>
      <c r="FQ777" s="292"/>
    </row>
    <row r="778" spans="1:173">
      <c r="A778" s="291"/>
      <c r="J778" s="292"/>
      <c r="K778" s="291"/>
      <c r="T778" s="292"/>
      <c r="U778" s="291"/>
      <c r="BO778" s="292"/>
      <c r="BX778" s="292"/>
      <c r="CU778" s="292"/>
      <c r="CW778" s="292"/>
      <c r="CX778" s="292"/>
      <c r="DA778" s="292"/>
      <c r="DI778" s="292"/>
      <c r="DK778" s="292"/>
      <c r="DM778" s="292"/>
      <c r="DQ778" s="292"/>
      <c r="DV778" s="292"/>
      <c r="DX778" s="292"/>
      <c r="EH778" s="292"/>
      <c r="EN778" s="292"/>
      <c r="EP778" s="292"/>
      <c r="EQ778" s="292"/>
      <c r="ER778" s="292"/>
      <c r="ES778" s="292"/>
      <c r="ET778" s="292"/>
      <c r="EU778" s="292"/>
      <c r="EV778" s="292"/>
      <c r="EW778" s="292"/>
      <c r="EX778" s="292"/>
      <c r="EY778" s="292"/>
      <c r="EZ778" s="292"/>
      <c r="FC778" s="292"/>
      <c r="FF778" s="292"/>
      <c r="FJ778" s="292"/>
      <c r="FL778" s="292"/>
      <c r="FM778" s="292"/>
      <c r="FN778" s="292"/>
      <c r="FQ778" s="292"/>
    </row>
    <row r="779" spans="1:173">
      <c r="A779" s="291"/>
      <c r="J779" s="292"/>
      <c r="K779" s="291"/>
      <c r="T779" s="292"/>
      <c r="U779" s="291"/>
      <c r="BO779" s="292"/>
      <c r="BX779" s="292"/>
      <c r="CU779" s="292"/>
      <c r="CW779" s="292"/>
      <c r="CX779" s="292"/>
      <c r="DA779" s="292"/>
      <c r="DI779" s="292"/>
      <c r="DK779" s="292"/>
      <c r="DM779" s="292"/>
      <c r="DQ779" s="292"/>
      <c r="DV779" s="292"/>
      <c r="DX779" s="292"/>
      <c r="EH779" s="292"/>
      <c r="EN779" s="292"/>
      <c r="EP779" s="292"/>
      <c r="EQ779" s="292"/>
      <c r="ER779" s="292"/>
      <c r="ES779" s="292"/>
      <c r="ET779" s="292"/>
      <c r="EU779" s="292"/>
      <c r="EV779" s="292"/>
      <c r="EW779" s="292"/>
      <c r="EX779" s="292"/>
      <c r="EY779" s="292"/>
      <c r="EZ779" s="292"/>
      <c r="FC779" s="292"/>
      <c r="FF779" s="292"/>
      <c r="FJ779" s="292"/>
      <c r="FL779" s="292"/>
      <c r="FM779" s="292"/>
      <c r="FN779" s="292"/>
      <c r="FQ779" s="292"/>
    </row>
    <row r="780" spans="1:173">
      <c r="A780" s="291"/>
      <c r="J780" s="292"/>
      <c r="K780" s="291"/>
      <c r="T780" s="292"/>
      <c r="U780" s="291"/>
      <c r="BO780" s="292"/>
      <c r="BX780" s="292"/>
      <c r="CU780" s="292"/>
      <c r="CW780" s="292"/>
      <c r="CX780" s="292"/>
      <c r="DA780" s="292"/>
      <c r="DI780" s="292"/>
      <c r="DK780" s="292"/>
      <c r="DM780" s="292"/>
      <c r="DQ780" s="292"/>
      <c r="DV780" s="292"/>
      <c r="DX780" s="292"/>
      <c r="EH780" s="292"/>
      <c r="EN780" s="292"/>
      <c r="EP780" s="292"/>
      <c r="EQ780" s="292"/>
      <c r="ER780" s="292"/>
      <c r="ES780" s="292"/>
      <c r="ET780" s="292"/>
      <c r="EU780" s="292"/>
      <c r="EV780" s="292"/>
      <c r="EW780" s="292"/>
      <c r="EX780" s="292"/>
      <c r="EY780" s="292"/>
      <c r="EZ780" s="292"/>
      <c r="FC780" s="292"/>
      <c r="FF780" s="292"/>
      <c r="FJ780" s="292"/>
      <c r="FL780" s="292"/>
      <c r="FM780" s="292"/>
      <c r="FN780" s="292"/>
      <c r="FQ780" s="292"/>
    </row>
    <row r="781" spans="1:173">
      <c r="A781" s="291"/>
      <c r="J781" s="292"/>
      <c r="K781" s="291"/>
      <c r="T781" s="292"/>
      <c r="U781" s="291"/>
      <c r="BO781" s="292"/>
      <c r="BX781" s="292"/>
      <c r="CU781" s="292"/>
      <c r="CW781" s="292"/>
      <c r="CX781" s="292"/>
      <c r="DA781" s="292"/>
      <c r="DI781" s="292"/>
      <c r="DK781" s="292"/>
      <c r="DM781" s="292"/>
      <c r="DQ781" s="292"/>
      <c r="DV781" s="292"/>
      <c r="DX781" s="292"/>
      <c r="EH781" s="292"/>
      <c r="EN781" s="292"/>
      <c r="EP781" s="292"/>
      <c r="EQ781" s="292"/>
      <c r="ER781" s="292"/>
      <c r="ES781" s="292"/>
      <c r="ET781" s="292"/>
      <c r="EU781" s="292"/>
      <c r="EV781" s="292"/>
      <c r="EW781" s="292"/>
      <c r="EX781" s="292"/>
      <c r="EY781" s="292"/>
      <c r="EZ781" s="292"/>
      <c r="FC781" s="292"/>
      <c r="FF781" s="292"/>
      <c r="FJ781" s="292"/>
      <c r="FL781" s="292"/>
      <c r="FM781" s="292"/>
      <c r="FN781" s="292"/>
      <c r="FQ781" s="292"/>
    </row>
    <row r="782" spans="1:173">
      <c r="A782" s="291"/>
      <c r="J782" s="292"/>
      <c r="K782" s="291"/>
      <c r="T782" s="292"/>
      <c r="U782" s="291"/>
      <c r="BO782" s="292"/>
      <c r="BX782" s="292"/>
      <c r="CU782" s="292"/>
      <c r="CW782" s="292"/>
      <c r="CX782" s="292"/>
      <c r="DA782" s="292"/>
      <c r="DI782" s="292"/>
      <c r="DK782" s="292"/>
      <c r="DM782" s="292"/>
      <c r="DQ782" s="292"/>
      <c r="DV782" s="292"/>
      <c r="DX782" s="292"/>
      <c r="EH782" s="292"/>
      <c r="EN782" s="292"/>
      <c r="EP782" s="292"/>
      <c r="EQ782" s="292"/>
      <c r="ER782" s="292"/>
      <c r="ES782" s="292"/>
      <c r="ET782" s="292"/>
      <c r="EU782" s="292"/>
      <c r="EV782" s="292"/>
      <c r="EW782" s="292"/>
      <c r="EX782" s="292"/>
      <c r="EY782" s="292"/>
      <c r="EZ782" s="292"/>
      <c r="FC782" s="292"/>
      <c r="FF782" s="292"/>
      <c r="FJ782" s="292"/>
      <c r="FL782" s="292"/>
      <c r="FM782" s="292"/>
      <c r="FN782" s="292"/>
      <c r="FQ782" s="292"/>
    </row>
    <row r="783" spans="1:173">
      <c r="A783" s="291"/>
      <c r="J783" s="292"/>
      <c r="K783" s="291"/>
      <c r="T783" s="292"/>
      <c r="U783" s="291"/>
      <c r="BO783" s="292"/>
      <c r="BX783" s="292"/>
      <c r="CU783" s="292"/>
      <c r="CW783" s="292"/>
      <c r="CX783" s="292"/>
      <c r="DA783" s="292"/>
      <c r="DI783" s="292"/>
      <c r="DK783" s="292"/>
      <c r="DM783" s="292"/>
      <c r="DQ783" s="292"/>
      <c r="DV783" s="292"/>
      <c r="DX783" s="292"/>
      <c r="EH783" s="292"/>
      <c r="EN783" s="292"/>
      <c r="EP783" s="292"/>
      <c r="EQ783" s="292"/>
      <c r="ER783" s="292"/>
      <c r="ES783" s="292"/>
      <c r="ET783" s="292"/>
      <c r="EU783" s="292"/>
      <c r="EV783" s="292"/>
      <c r="EW783" s="292"/>
      <c r="EX783" s="292"/>
      <c r="EY783" s="292"/>
      <c r="EZ783" s="292"/>
      <c r="FC783" s="292"/>
      <c r="FF783" s="292"/>
      <c r="FJ783" s="292"/>
      <c r="FL783" s="292"/>
      <c r="FM783" s="292"/>
      <c r="FN783" s="292"/>
      <c r="FQ783" s="292"/>
    </row>
    <row r="784" spans="1:173">
      <c r="A784" s="291"/>
      <c r="J784" s="292"/>
      <c r="K784" s="291"/>
      <c r="T784" s="292"/>
      <c r="U784" s="291"/>
      <c r="BO784" s="292"/>
      <c r="BX784" s="292"/>
      <c r="CU784" s="292"/>
      <c r="CW784" s="292"/>
      <c r="CX784" s="292"/>
      <c r="DA784" s="292"/>
      <c r="DI784" s="292"/>
      <c r="DK784" s="292"/>
      <c r="DM784" s="292"/>
      <c r="DQ784" s="292"/>
      <c r="DV784" s="292"/>
      <c r="DX784" s="292"/>
      <c r="EH784" s="292"/>
      <c r="EN784" s="292"/>
      <c r="EP784" s="292"/>
      <c r="EQ784" s="292"/>
      <c r="ER784" s="292"/>
      <c r="ES784" s="292"/>
      <c r="ET784" s="292"/>
      <c r="EU784" s="292"/>
      <c r="EV784" s="292"/>
      <c r="EW784" s="292"/>
      <c r="EX784" s="292"/>
      <c r="EY784" s="292"/>
      <c r="EZ784" s="292"/>
      <c r="FC784" s="292"/>
      <c r="FF784" s="292"/>
      <c r="FJ784" s="292"/>
      <c r="FL784" s="292"/>
      <c r="FM784" s="292"/>
      <c r="FN784" s="292"/>
      <c r="FQ784" s="292"/>
    </row>
    <row r="785" spans="1:173">
      <c r="A785" s="291"/>
      <c r="J785" s="292"/>
      <c r="K785" s="291"/>
      <c r="T785" s="292"/>
      <c r="U785" s="291"/>
      <c r="BO785" s="292"/>
      <c r="BX785" s="292"/>
      <c r="CU785" s="292"/>
      <c r="CW785" s="292"/>
      <c r="CX785" s="292"/>
      <c r="DA785" s="292"/>
      <c r="DI785" s="292"/>
      <c r="DK785" s="292"/>
      <c r="DM785" s="292"/>
      <c r="DQ785" s="292"/>
      <c r="DV785" s="292"/>
      <c r="DX785" s="292"/>
      <c r="EH785" s="292"/>
      <c r="EN785" s="292"/>
      <c r="EP785" s="292"/>
      <c r="EQ785" s="292"/>
      <c r="ER785" s="292"/>
      <c r="ES785" s="292"/>
      <c r="ET785" s="292"/>
      <c r="EU785" s="292"/>
      <c r="EV785" s="292"/>
      <c r="EW785" s="292"/>
      <c r="EX785" s="292"/>
      <c r="EY785" s="292"/>
      <c r="EZ785" s="292"/>
      <c r="FC785" s="292"/>
      <c r="FF785" s="292"/>
      <c r="FJ785" s="292"/>
      <c r="FL785" s="292"/>
      <c r="FM785" s="292"/>
      <c r="FN785" s="292"/>
      <c r="FQ785" s="292"/>
    </row>
    <row r="786" spans="1:173">
      <c r="A786" s="291"/>
      <c r="J786" s="292"/>
      <c r="K786" s="291"/>
      <c r="T786" s="292"/>
      <c r="U786" s="291"/>
      <c r="BO786" s="292"/>
      <c r="BX786" s="292"/>
      <c r="CU786" s="292"/>
      <c r="CW786" s="292"/>
      <c r="CX786" s="292"/>
      <c r="DA786" s="292"/>
      <c r="DI786" s="292"/>
      <c r="DK786" s="292"/>
      <c r="DM786" s="292"/>
      <c r="DQ786" s="292"/>
      <c r="DV786" s="292"/>
      <c r="DX786" s="292"/>
      <c r="EH786" s="292"/>
      <c r="EN786" s="292"/>
      <c r="EP786" s="292"/>
      <c r="EQ786" s="292"/>
      <c r="ER786" s="292"/>
      <c r="ES786" s="292"/>
      <c r="ET786" s="292"/>
      <c r="EU786" s="292"/>
      <c r="EV786" s="292"/>
      <c r="EW786" s="292"/>
      <c r="EX786" s="292"/>
      <c r="EY786" s="292"/>
      <c r="EZ786" s="292"/>
      <c r="FC786" s="292"/>
      <c r="FF786" s="292"/>
      <c r="FJ786" s="292"/>
      <c r="FL786" s="292"/>
      <c r="FM786" s="292"/>
      <c r="FN786" s="292"/>
      <c r="FQ786" s="292"/>
    </row>
    <row r="787" spans="1:173">
      <c r="A787" s="291"/>
      <c r="J787" s="292"/>
      <c r="K787" s="291"/>
      <c r="T787" s="292"/>
      <c r="U787" s="291"/>
      <c r="BO787" s="292"/>
      <c r="BX787" s="292"/>
      <c r="CU787" s="292"/>
      <c r="CW787" s="292"/>
      <c r="CX787" s="292"/>
      <c r="DA787" s="292"/>
      <c r="DI787" s="292"/>
      <c r="DK787" s="292"/>
      <c r="DM787" s="292"/>
      <c r="DQ787" s="292"/>
      <c r="DV787" s="292"/>
      <c r="DX787" s="292"/>
      <c r="EH787" s="292"/>
      <c r="EN787" s="292"/>
      <c r="EP787" s="292"/>
      <c r="EQ787" s="292"/>
      <c r="ER787" s="292"/>
      <c r="ES787" s="292"/>
      <c r="ET787" s="292"/>
      <c r="EU787" s="292"/>
      <c r="EV787" s="292"/>
      <c r="EW787" s="292"/>
      <c r="EX787" s="292"/>
      <c r="EY787" s="292"/>
      <c r="EZ787" s="292"/>
      <c r="FC787" s="292"/>
      <c r="FF787" s="292"/>
      <c r="FJ787" s="292"/>
      <c r="FL787" s="292"/>
      <c r="FM787" s="292"/>
      <c r="FN787" s="292"/>
      <c r="FQ787" s="292"/>
    </row>
    <row r="788" spans="1:173">
      <c r="A788" s="291"/>
      <c r="J788" s="292"/>
      <c r="K788" s="291"/>
      <c r="T788" s="292"/>
      <c r="U788" s="291"/>
      <c r="BO788" s="292"/>
      <c r="BX788" s="292"/>
      <c r="CU788" s="292"/>
      <c r="CW788" s="292"/>
      <c r="CX788" s="292"/>
      <c r="DA788" s="292"/>
      <c r="DI788" s="292"/>
      <c r="DK788" s="292"/>
      <c r="DM788" s="292"/>
      <c r="DQ788" s="292"/>
      <c r="DV788" s="292"/>
      <c r="DX788" s="292"/>
      <c r="EH788" s="292"/>
      <c r="EN788" s="292"/>
      <c r="EP788" s="292"/>
      <c r="EQ788" s="292"/>
      <c r="ER788" s="292"/>
      <c r="ES788" s="292"/>
      <c r="ET788" s="292"/>
      <c r="EU788" s="292"/>
      <c r="EV788" s="292"/>
      <c r="EW788" s="292"/>
      <c r="EX788" s="292"/>
      <c r="EY788" s="292"/>
      <c r="EZ788" s="292"/>
      <c r="FC788" s="292"/>
      <c r="FF788" s="292"/>
      <c r="FJ788" s="292"/>
      <c r="FL788" s="292"/>
      <c r="FM788" s="292"/>
      <c r="FN788" s="292"/>
      <c r="FQ788" s="292"/>
    </row>
    <row r="789" spans="1:173">
      <c r="A789" s="291"/>
      <c r="J789" s="292"/>
      <c r="K789" s="291"/>
      <c r="T789" s="292"/>
      <c r="U789" s="291"/>
      <c r="BO789" s="292"/>
      <c r="BX789" s="292"/>
      <c r="CU789" s="292"/>
      <c r="CW789" s="292"/>
      <c r="CX789" s="292"/>
      <c r="DA789" s="292"/>
      <c r="DI789" s="292"/>
      <c r="DK789" s="292"/>
      <c r="DM789" s="292"/>
      <c r="DQ789" s="292"/>
      <c r="DV789" s="292"/>
      <c r="DX789" s="292"/>
      <c r="EH789" s="292"/>
      <c r="EN789" s="292"/>
      <c r="EP789" s="292"/>
      <c r="EQ789" s="292"/>
      <c r="ER789" s="292"/>
      <c r="ES789" s="292"/>
      <c r="ET789" s="292"/>
      <c r="EU789" s="292"/>
      <c r="EV789" s="292"/>
      <c r="EW789" s="292"/>
      <c r="EX789" s="292"/>
      <c r="EY789" s="292"/>
      <c r="EZ789" s="292"/>
      <c r="FC789" s="292"/>
      <c r="FF789" s="292"/>
      <c r="FJ789" s="292"/>
      <c r="FL789" s="292"/>
      <c r="FM789" s="292"/>
      <c r="FN789" s="292"/>
      <c r="FQ789" s="292"/>
    </row>
    <row r="790" spans="1:173">
      <c r="A790" s="291"/>
      <c r="J790" s="292"/>
      <c r="K790" s="291"/>
      <c r="T790" s="292"/>
      <c r="U790" s="291"/>
      <c r="BO790" s="292"/>
      <c r="BX790" s="292"/>
      <c r="CU790" s="292"/>
      <c r="CW790" s="292"/>
      <c r="CX790" s="292"/>
      <c r="DA790" s="292"/>
      <c r="DI790" s="292"/>
      <c r="DK790" s="292"/>
      <c r="DM790" s="292"/>
      <c r="DQ790" s="292"/>
      <c r="DV790" s="292"/>
      <c r="DX790" s="292"/>
      <c r="EH790" s="292"/>
      <c r="EN790" s="292"/>
      <c r="EP790" s="292"/>
      <c r="EQ790" s="292"/>
      <c r="ER790" s="292"/>
      <c r="ES790" s="292"/>
      <c r="ET790" s="292"/>
      <c r="EU790" s="292"/>
      <c r="EV790" s="292"/>
      <c r="EW790" s="292"/>
      <c r="EX790" s="292"/>
      <c r="EY790" s="292"/>
      <c r="EZ790" s="292"/>
      <c r="FC790" s="292"/>
      <c r="FF790" s="292"/>
      <c r="FJ790" s="292"/>
      <c r="FL790" s="292"/>
      <c r="FM790" s="292"/>
      <c r="FN790" s="292"/>
      <c r="FQ790" s="292"/>
    </row>
    <row r="791" spans="1:173">
      <c r="A791" s="291"/>
      <c r="J791" s="292"/>
      <c r="K791" s="291"/>
      <c r="T791" s="292"/>
      <c r="U791" s="291"/>
      <c r="BO791" s="292"/>
      <c r="BX791" s="292"/>
      <c r="CU791" s="292"/>
      <c r="CW791" s="292"/>
      <c r="CX791" s="292"/>
      <c r="DA791" s="292"/>
      <c r="DI791" s="292"/>
      <c r="DK791" s="292"/>
      <c r="DM791" s="292"/>
      <c r="DQ791" s="292"/>
      <c r="DV791" s="292"/>
      <c r="DX791" s="292"/>
      <c r="EH791" s="292"/>
      <c r="EN791" s="292"/>
      <c r="EP791" s="292"/>
      <c r="EQ791" s="292"/>
      <c r="ER791" s="292"/>
      <c r="ES791" s="292"/>
      <c r="ET791" s="292"/>
      <c r="EU791" s="292"/>
      <c r="EV791" s="292"/>
      <c r="EW791" s="292"/>
      <c r="EX791" s="292"/>
      <c r="EY791" s="292"/>
      <c r="EZ791" s="292"/>
      <c r="FC791" s="292"/>
      <c r="FF791" s="292"/>
      <c r="FJ791" s="292"/>
      <c r="FL791" s="292"/>
      <c r="FM791" s="292"/>
      <c r="FN791" s="292"/>
      <c r="FQ791" s="292"/>
    </row>
    <row r="792" spans="1:173">
      <c r="A792" s="291"/>
      <c r="J792" s="292"/>
      <c r="K792" s="291"/>
      <c r="T792" s="292"/>
      <c r="U792" s="291"/>
      <c r="BO792" s="292"/>
      <c r="BX792" s="292"/>
      <c r="CU792" s="292"/>
      <c r="CW792" s="292"/>
      <c r="CX792" s="292"/>
      <c r="DA792" s="292"/>
      <c r="DI792" s="292"/>
      <c r="DK792" s="292"/>
      <c r="DM792" s="292"/>
      <c r="DQ792" s="292"/>
      <c r="DV792" s="292"/>
      <c r="DX792" s="292"/>
      <c r="EH792" s="292"/>
      <c r="EN792" s="292"/>
      <c r="EP792" s="292"/>
      <c r="EQ792" s="292"/>
      <c r="ER792" s="292"/>
      <c r="ES792" s="292"/>
      <c r="ET792" s="292"/>
      <c r="EU792" s="292"/>
      <c r="EV792" s="292"/>
      <c r="EW792" s="292"/>
      <c r="EX792" s="292"/>
      <c r="EY792" s="292"/>
      <c r="EZ792" s="292"/>
      <c r="FC792" s="292"/>
      <c r="FF792" s="292"/>
      <c r="FJ792" s="292"/>
      <c r="FL792" s="292"/>
      <c r="FM792" s="292"/>
      <c r="FN792" s="292"/>
      <c r="FQ792" s="292"/>
    </row>
    <row r="793" spans="1:173">
      <c r="A793" s="291"/>
      <c r="J793" s="292"/>
      <c r="K793" s="291"/>
      <c r="T793" s="292"/>
      <c r="U793" s="291"/>
      <c r="BO793" s="292"/>
      <c r="BX793" s="292"/>
      <c r="CU793" s="292"/>
      <c r="CW793" s="292"/>
      <c r="CX793" s="292"/>
      <c r="DA793" s="292"/>
      <c r="DI793" s="292"/>
      <c r="DK793" s="292"/>
      <c r="DM793" s="292"/>
      <c r="DQ793" s="292"/>
      <c r="DV793" s="292"/>
      <c r="DX793" s="292"/>
      <c r="EH793" s="292"/>
      <c r="EN793" s="292"/>
      <c r="EP793" s="292"/>
      <c r="EQ793" s="292"/>
      <c r="ER793" s="292"/>
      <c r="ES793" s="292"/>
      <c r="ET793" s="292"/>
      <c r="EU793" s="292"/>
      <c r="EV793" s="292"/>
      <c r="EW793" s="292"/>
      <c r="EX793" s="292"/>
      <c r="EY793" s="292"/>
      <c r="EZ793" s="292"/>
      <c r="FC793" s="292"/>
      <c r="FF793" s="292"/>
      <c r="FJ793" s="292"/>
      <c r="FL793" s="292"/>
      <c r="FM793" s="292"/>
      <c r="FN793" s="292"/>
      <c r="FQ793" s="292"/>
    </row>
    <row r="794" spans="1:173">
      <c r="A794" s="291"/>
      <c r="J794" s="292"/>
      <c r="K794" s="291"/>
      <c r="T794" s="292"/>
      <c r="U794" s="291"/>
      <c r="BO794" s="292"/>
      <c r="BX794" s="292"/>
      <c r="CU794" s="292"/>
      <c r="CW794" s="292"/>
      <c r="CX794" s="292"/>
      <c r="DA794" s="292"/>
      <c r="DI794" s="292"/>
      <c r="DK794" s="292"/>
      <c r="DM794" s="292"/>
      <c r="DQ794" s="292"/>
      <c r="DV794" s="292"/>
      <c r="DX794" s="292"/>
      <c r="EH794" s="292"/>
      <c r="EN794" s="292"/>
      <c r="EP794" s="292"/>
      <c r="EQ794" s="292"/>
      <c r="ER794" s="292"/>
      <c r="ES794" s="292"/>
      <c r="ET794" s="292"/>
      <c r="EU794" s="292"/>
      <c r="EV794" s="292"/>
      <c r="EW794" s="292"/>
      <c r="EX794" s="292"/>
      <c r="EY794" s="292"/>
      <c r="EZ794" s="292"/>
      <c r="FC794" s="292"/>
      <c r="FF794" s="292"/>
      <c r="FJ794" s="292"/>
      <c r="FL794" s="292"/>
      <c r="FM794" s="292"/>
      <c r="FN794" s="292"/>
      <c r="FQ794" s="292"/>
    </row>
    <row r="795" spans="1:173">
      <c r="A795" s="291"/>
      <c r="J795" s="292"/>
      <c r="K795" s="291"/>
      <c r="T795" s="292"/>
      <c r="U795" s="291"/>
      <c r="BO795" s="292"/>
      <c r="BX795" s="292"/>
      <c r="CU795" s="292"/>
      <c r="CW795" s="292"/>
      <c r="CX795" s="292"/>
      <c r="DA795" s="292"/>
      <c r="DI795" s="292"/>
      <c r="DK795" s="292"/>
      <c r="DM795" s="292"/>
      <c r="DQ795" s="292"/>
      <c r="DV795" s="292"/>
      <c r="DX795" s="292"/>
      <c r="EH795" s="292"/>
      <c r="EN795" s="292"/>
      <c r="EP795" s="292"/>
      <c r="EQ795" s="292"/>
      <c r="ER795" s="292"/>
      <c r="ES795" s="292"/>
      <c r="ET795" s="292"/>
      <c r="EU795" s="292"/>
      <c r="EV795" s="292"/>
      <c r="EW795" s="292"/>
      <c r="EX795" s="292"/>
      <c r="EY795" s="292"/>
      <c r="EZ795" s="292"/>
      <c r="FC795" s="292"/>
      <c r="FF795" s="292"/>
      <c r="FJ795" s="292"/>
      <c r="FL795" s="292"/>
      <c r="FM795" s="292"/>
      <c r="FN795" s="292"/>
      <c r="FQ795" s="292"/>
    </row>
    <row r="796" spans="1:173">
      <c r="A796" s="291"/>
      <c r="J796" s="292"/>
      <c r="K796" s="291"/>
      <c r="T796" s="292"/>
      <c r="U796" s="291"/>
      <c r="BO796" s="292"/>
      <c r="BX796" s="292"/>
      <c r="CU796" s="292"/>
      <c r="CW796" s="292"/>
      <c r="CX796" s="292"/>
      <c r="DA796" s="292"/>
      <c r="DI796" s="292"/>
      <c r="DK796" s="292"/>
      <c r="DM796" s="292"/>
      <c r="DQ796" s="292"/>
      <c r="DV796" s="292"/>
      <c r="DX796" s="292"/>
      <c r="EH796" s="292"/>
      <c r="EN796" s="292"/>
      <c r="EP796" s="292"/>
      <c r="EQ796" s="292"/>
      <c r="ER796" s="292"/>
      <c r="ES796" s="292"/>
      <c r="ET796" s="292"/>
      <c r="EU796" s="292"/>
      <c r="EV796" s="292"/>
      <c r="EW796" s="292"/>
      <c r="EX796" s="292"/>
      <c r="EY796" s="292"/>
      <c r="EZ796" s="292"/>
      <c r="FC796" s="292"/>
      <c r="FF796" s="292"/>
      <c r="FJ796" s="292"/>
      <c r="FL796" s="292"/>
      <c r="FM796" s="292"/>
      <c r="FN796" s="292"/>
      <c r="FQ796" s="292"/>
    </row>
    <row r="797" spans="1:173">
      <c r="A797" s="291"/>
      <c r="J797" s="292"/>
      <c r="K797" s="291"/>
      <c r="T797" s="292"/>
      <c r="U797" s="291"/>
      <c r="BO797" s="292"/>
      <c r="BX797" s="292"/>
      <c r="CU797" s="292"/>
      <c r="CW797" s="292"/>
      <c r="CX797" s="292"/>
      <c r="DA797" s="292"/>
      <c r="DI797" s="292"/>
      <c r="DK797" s="292"/>
      <c r="DM797" s="292"/>
      <c r="DQ797" s="292"/>
      <c r="DV797" s="292"/>
      <c r="DX797" s="292"/>
      <c r="EH797" s="292"/>
      <c r="EN797" s="292"/>
      <c r="EP797" s="292"/>
      <c r="EQ797" s="292"/>
      <c r="ER797" s="292"/>
      <c r="ES797" s="292"/>
      <c r="ET797" s="292"/>
      <c r="EU797" s="292"/>
      <c r="EV797" s="292"/>
      <c r="EW797" s="292"/>
      <c r="EX797" s="292"/>
      <c r="EY797" s="292"/>
      <c r="EZ797" s="292"/>
      <c r="FC797" s="292"/>
      <c r="FF797" s="292"/>
      <c r="FJ797" s="292"/>
      <c r="FL797" s="292"/>
      <c r="FM797" s="292"/>
      <c r="FN797" s="292"/>
      <c r="FQ797" s="292"/>
    </row>
    <row r="798" spans="1:173">
      <c r="A798" s="291"/>
      <c r="J798" s="292"/>
      <c r="K798" s="291"/>
      <c r="T798" s="292"/>
      <c r="U798" s="291"/>
      <c r="BO798" s="292"/>
      <c r="BX798" s="292"/>
      <c r="CU798" s="292"/>
      <c r="CW798" s="292"/>
      <c r="CX798" s="292"/>
      <c r="DA798" s="292"/>
      <c r="DI798" s="292"/>
      <c r="DK798" s="292"/>
      <c r="DM798" s="292"/>
      <c r="DQ798" s="292"/>
      <c r="DV798" s="292"/>
      <c r="DX798" s="292"/>
      <c r="EH798" s="292"/>
      <c r="EN798" s="292"/>
      <c r="EP798" s="292"/>
      <c r="EQ798" s="292"/>
      <c r="ER798" s="292"/>
      <c r="ES798" s="292"/>
      <c r="ET798" s="292"/>
      <c r="EU798" s="292"/>
      <c r="EV798" s="292"/>
      <c r="EW798" s="292"/>
      <c r="EX798" s="292"/>
      <c r="EY798" s="292"/>
      <c r="EZ798" s="292"/>
      <c r="FC798" s="292"/>
      <c r="FF798" s="292"/>
      <c r="FJ798" s="292"/>
      <c r="FL798" s="292"/>
      <c r="FM798" s="292"/>
      <c r="FN798" s="292"/>
      <c r="FQ798" s="292"/>
    </row>
    <row r="799" spans="1:173">
      <c r="A799" s="291"/>
      <c r="J799" s="292"/>
      <c r="K799" s="291"/>
      <c r="T799" s="292"/>
      <c r="U799" s="291"/>
      <c r="BO799" s="292"/>
      <c r="BX799" s="292"/>
      <c r="CU799" s="292"/>
      <c r="CW799" s="292"/>
      <c r="CX799" s="292"/>
      <c r="DA799" s="292"/>
      <c r="DI799" s="292"/>
      <c r="DK799" s="292"/>
      <c r="DM799" s="292"/>
      <c r="DQ799" s="292"/>
      <c r="DV799" s="292"/>
      <c r="DX799" s="292"/>
      <c r="EH799" s="292"/>
      <c r="EN799" s="292"/>
      <c r="EP799" s="292"/>
      <c r="EQ799" s="292"/>
      <c r="ER799" s="292"/>
      <c r="ES799" s="292"/>
      <c r="ET799" s="292"/>
      <c r="EU799" s="292"/>
      <c r="EV799" s="292"/>
      <c r="EW799" s="292"/>
      <c r="EX799" s="292"/>
      <c r="EY799" s="292"/>
      <c r="EZ799" s="292"/>
      <c r="FC799" s="292"/>
      <c r="FF799" s="292"/>
      <c r="FJ799" s="292"/>
      <c r="FL799" s="292"/>
      <c r="FM799" s="292"/>
      <c r="FN799" s="292"/>
      <c r="FQ799" s="292"/>
    </row>
    <row r="800" spans="1:173">
      <c r="A800" s="291"/>
      <c r="J800" s="292"/>
      <c r="K800" s="291"/>
      <c r="T800" s="292"/>
      <c r="U800" s="291"/>
      <c r="BO800" s="292"/>
      <c r="BX800" s="292"/>
      <c r="CU800" s="292"/>
      <c r="CW800" s="292"/>
      <c r="CX800" s="292"/>
      <c r="DA800" s="292"/>
      <c r="DI800" s="292"/>
      <c r="DK800" s="292"/>
      <c r="DM800" s="292"/>
      <c r="DQ800" s="292"/>
      <c r="DV800" s="292"/>
      <c r="DX800" s="292"/>
      <c r="EH800" s="292"/>
      <c r="EN800" s="292"/>
      <c r="EP800" s="292"/>
      <c r="EQ800" s="292"/>
      <c r="ER800" s="292"/>
      <c r="ES800" s="292"/>
      <c r="ET800" s="292"/>
      <c r="EU800" s="292"/>
      <c r="EV800" s="292"/>
      <c r="EW800" s="292"/>
      <c r="EX800" s="292"/>
      <c r="EY800" s="292"/>
      <c r="EZ800" s="292"/>
      <c r="FC800" s="292"/>
      <c r="FF800" s="292"/>
      <c r="FJ800" s="292"/>
      <c r="FL800" s="292"/>
      <c r="FM800" s="292"/>
      <c r="FN800" s="292"/>
      <c r="FQ800" s="292"/>
    </row>
    <row r="801" spans="1:173">
      <c r="A801" s="291"/>
      <c r="J801" s="292"/>
      <c r="K801" s="291"/>
      <c r="T801" s="292"/>
      <c r="U801" s="291"/>
      <c r="BO801" s="292"/>
      <c r="BX801" s="292"/>
      <c r="CU801" s="292"/>
      <c r="CW801" s="292"/>
      <c r="CX801" s="292"/>
      <c r="DA801" s="292"/>
      <c r="DI801" s="292"/>
      <c r="DK801" s="292"/>
      <c r="DM801" s="292"/>
      <c r="DQ801" s="292"/>
      <c r="DV801" s="292"/>
      <c r="DX801" s="292"/>
      <c r="EH801" s="292"/>
      <c r="EN801" s="292"/>
      <c r="EP801" s="292"/>
      <c r="EQ801" s="292"/>
      <c r="ER801" s="292"/>
      <c r="ES801" s="292"/>
      <c r="ET801" s="292"/>
      <c r="EU801" s="292"/>
      <c r="EV801" s="292"/>
      <c r="EW801" s="292"/>
      <c r="EX801" s="292"/>
      <c r="EY801" s="292"/>
      <c r="EZ801" s="292"/>
      <c r="FC801" s="292"/>
      <c r="FF801" s="292"/>
      <c r="FJ801" s="292"/>
      <c r="FL801" s="292"/>
      <c r="FM801" s="292"/>
      <c r="FN801" s="292"/>
      <c r="FQ801" s="292"/>
    </row>
    <row r="802" spans="1:173">
      <c r="A802" s="291"/>
      <c r="J802" s="292"/>
      <c r="K802" s="291"/>
      <c r="T802" s="292"/>
      <c r="U802" s="291"/>
      <c r="BO802" s="292"/>
      <c r="BX802" s="292"/>
      <c r="CU802" s="292"/>
      <c r="CW802" s="292"/>
      <c r="CX802" s="292"/>
      <c r="DA802" s="292"/>
      <c r="DI802" s="292"/>
      <c r="DK802" s="292"/>
      <c r="DM802" s="292"/>
      <c r="DQ802" s="292"/>
      <c r="DV802" s="292"/>
      <c r="DX802" s="292"/>
      <c r="EH802" s="292"/>
      <c r="EN802" s="292"/>
      <c r="EP802" s="292"/>
      <c r="EQ802" s="292"/>
      <c r="ER802" s="292"/>
      <c r="ES802" s="292"/>
      <c r="ET802" s="292"/>
      <c r="EU802" s="292"/>
      <c r="EV802" s="292"/>
      <c r="EW802" s="292"/>
      <c r="EX802" s="292"/>
      <c r="EY802" s="292"/>
      <c r="EZ802" s="292"/>
      <c r="FC802" s="292"/>
      <c r="FF802" s="292"/>
      <c r="FJ802" s="292"/>
      <c r="FL802" s="292"/>
      <c r="FM802" s="292"/>
      <c r="FN802" s="292"/>
      <c r="FQ802" s="292"/>
    </row>
    <row r="803" spans="1:173">
      <c r="A803" s="291"/>
      <c r="J803" s="292"/>
      <c r="K803" s="291"/>
      <c r="T803" s="292"/>
      <c r="U803" s="291"/>
      <c r="BO803" s="292"/>
      <c r="BX803" s="292"/>
      <c r="CU803" s="292"/>
      <c r="CW803" s="292"/>
      <c r="CX803" s="292"/>
      <c r="DA803" s="292"/>
      <c r="DI803" s="292"/>
      <c r="DK803" s="292"/>
      <c r="DM803" s="292"/>
      <c r="DQ803" s="292"/>
      <c r="DV803" s="292"/>
      <c r="DX803" s="292"/>
      <c r="EH803" s="292"/>
      <c r="EN803" s="292"/>
      <c r="EP803" s="292"/>
      <c r="EQ803" s="292"/>
      <c r="ER803" s="292"/>
      <c r="ES803" s="292"/>
      <c r="ET803" s="292"/>
      <c r="EU803" s="292"/>
      <c r="EV803" s="292"/>
      <c r="EW803" s="292"/>
      <c r="EX803" s="292"/>
      <c r="EY803" s="292"/>
      <c r="EZ803" s="292"/>
      <c r="FC803" s="292"/>
      <c r="FF803" s="292"/>
      <c r="FJ803" s="292"/>
      <c r="FL803" s="292"/>
      <c r="FM803" s="292"/>
      <c r="FN803" s="292"/>
      <c r="FQ803" s="292"/>
    </row>
    <row r="804" spans="1:173">
      <c r="A804" s="291"/>
      <c r="J804" s="292"/>
      <c r="K804" s="291"/>
      <c r="T804" s="292"/>
      <c r="U804" s="291"/>
      <c r="BO804" s="292"/>
      <c r="BX804" s="292"/>
      <c r="CU804" s="292"/>
      <c r="CW804" s="292"/>
      <c r="CX804" s="292"/>
      <c r="DA804" s="292"/>
      <c r="DI804" s="292"/>
      <c r="DK804" s="292"/>
      <c r="DM804" s="292"/>
      <c r="DQ804" s="292"/>
      <c r="DV804" s="292"/>
      <c r="DX804" s="292"/>
      <c r="EH804" s="292"/>
      <c r="EN804" s="292"/>
      <c r="EP804" s="292"/>
      <c r="EQ804" s="292"/>
      <c r="ER804" s="292"/>
      <c r="ES804" s="292"/>
      <c r="ET804" s="292"/>
      <c r="EU804" s="292"/>
      <c r="EV804" s="292"/>
      <c r="EW804" s="292"/>
      <c r="EX804" s="292"/>
      <c r="EY804" s="292"/>
      <c r="EZ804" s="292"/>
      <c r="FC804" s="292"/>
      <c r="FF804" s="292"/>
      <c r="FJ804" s="292"/>
      <c r="FL804" s="292"/>
      <c r="FM804" s="292"/>
      <c r="FN804" s="292"/>
      <c r="FQ804" s="292"/>
    </row>
    <row r="805" spans="1:173">
      <c r="A805" s="291"/>
      <c r="J805" s="292"/>
      <c r="K805" s="291"/>
      <c r="T805" s="292"/>
      <c r="U805" s="291"/>
      <c r="BO805" s="292"/>
      <c r="BX805" s="292"/>
      <c r="CU805" s="292"/>
      <c r="CW805" s="292"/>
      <c r="CX805" s="292"/>
      <c r="DA805" s="292"/>
      <c r="DI805" s="292"/>
      <c r="DK805" s="292"/>
      <c r="DM805" s="292"/>
      <c r="DQ805" s="292"/>
      <c r="DV805" s="292"/>
      <c r="DX805" s="292"/>
      <c r="EH805" s="292"/>
      <c r="EN805" s="292"/>
      <c r="EP805" s="292"/>
      <c r="EQ805" s="292"/>
      <c r="ER805" s="292"/>
      <c r="ES805" s="292"/>
      <c r="ET805" s="292"/>
      <c r="EU805" s="292"/>
      <c r="EV805" s="292"/>
      <c r="EW805" s="292"/>
      <c r="EX805" s="292"/>
      <c r="EY805" s="292"/>
      <c r="EZ805" s="292"/>
      <c r="FC805" s="292"/>
      <c r="FF805" s="292"/>
      <c r="FJ805" s="292"/>
      <c r="FL805" s="292"/>
      <c r="FM805" s="292"/>
      <c r="FN805" s="292"/>
      <c r="FQ805" s="292"/>
    </row>
    <row r="806" spans="1:173">
      <c r="A806" s="291"/>
      <c r="J806" s="292"/>
      <c r="K806" s="291"/>
      <c r="T806" s="292"/>
      <c r="U806" s="291"/>
      <c r="BO806" s="292"/>
      <c r="BX806" s="292"/>
      <c r="CU806" s="292"/>
      <c r="CW806" s="292"/>
      <c r="CX806" s="292"/>
      <c r="DA806" s="292"/>
      <c r="DI806" s="292"/>
      <c r="DK806" s="292"/>
      <c r="DM806" s="292"/>
      <c r="DQ806" s="292"/>
      <c r="DV806" s="292"/>
      <c r="DX806" s="292"/>
      <c r="EH806" s="292"/>
      <c r="EN806" s="292"/>
      <c r="EP806" s="292"/>
      <c r="EQ806" s="292"/>
      <c r="ER806" s="292"/>
      <c r="ES806" s="292"/>
      <c r="ET806" s="292"/>
      <c r="EU806" s="292"/>
      <c r="EV806" s="292"/>
      <c r="EW806" s="292"/>
      <c r="EX806" s="292"/>
      <c r="EY806" s="292"/>
      <c r="EZ806" s="292"/>
      <c r="FC806" s="292"/>
      <c r="FF806" s="292"/>
      <c r="FJ806" s="292"/>
      <c r="FL806" s="292"/>
      <c r="FM806" s="292"/>
      <c r="FN806" s="292"/>
      <c r="FQ806" s="292"/>
    </row>
    <row r="807" spans="1:173">
      <c r="A807" s="291"/>
      <c r="J807" s="292"/>
      <c r="K807" s="291"/>
      <c r="T807" s="292"/>
      <c r="U807" s="291"/>
      <c r="BO807" s="292"/>
      <c r="BX807" s="292"/>
      <c r="CU807" s="292"/>
      <c r="CW807" s="292"/>
      <c r="CX807" s="292"/>
      <c r="DA807" s="292"/>
      <c r="DI807" s="292"/>
      <c r="DK807" s="292"/>
      <c r="DM807" s="292"/>
      <c r="DQ807" s="292"/>
      <c r="DV807" s="292"/>
      <c r="DX807" s="292"/>
      <c r="EH807" s="292"/>
      <c r="EN807" s="292"/>
      <c r="EP807" s="292"/>
      <c r="EQ807" s="292"/>
      <c r="ER807" s="292"/>
      <c r="ES807" s="292"/>
      <c r="ET807" s="292"/>
      <c r="EU807" s="292"/>
      <c r="EV807" s="292"/>
      <c r="EW807" s="292"/>
      <c r="EX807" s="292"/>
      <c r="EY807" s="292"/>
      <c r="EZ807" s="292"/>
      <c r="FC807" s="292"/>
      <c r="FF807" s="292"/>
      <c r="FJ807" s="292"/>
      <c r="FL807" s="292"/>
      <c r="FM807" s="292"/>
      <c r="FN807" s="292"/>
      <c r="FQ807" s="292"/>
    </row>
    <row r="808" spans="1:173">
      <c r="A808" s="291"/>
      <c r="J808" s="292"/>
      <c r="K808" s="291"/>
      <c r="T808" s="292"/>
      <c r="U808" s="291"/>
      <c r="BO808" s="292"/>
      <c r="BX808" s="292"/>
      <c r="CU808" s="292"/>
      <c r="CW808" s="292"/>
      <c r="CX808" s="292"/>
      <c r="DA808" s="292"/>
      <c r="DI808" s="292"/>
      <c r="DK808" s="292"/>
      <c r="DM808" s="292"/>
      <c r="DQ808" s="292"/>
      <c r="DV808" s="292"/>
      <c r="DX808" s="292"/>
      <c r="EH808" s="292"/>
      <c r="EN808" s="292"/>
      <c r="EP808" s="292"/>
      <c r="EQ808" s="292"/>
      <c r="ER808" s="292"/>
      <c r="ES808" s="292"/>
      <c r="ET808" s="292"/>
      <c r="EU808" s="292"/>
      <c r="EV808" s="292"/>
      <c r="EW808" s="292"/>
      <c r="EX808" s="292"/>
      <c r="EY808" s="292"/>
      <c r="EZ808" s="292"/>
      <c r="FC808" s="292"/>
      <c r="FF808" s="292"/>
      <c r="FJ808" s="292"/>
      <c r="FL808" s="292"/>
      <c r="FM808" s="292"/>
      <c r="FN808" s="292"/>
      <c r="FQ808" s="292"/>
    </row>
    <row r="809" spans="1:173">
      <c r="A809" s="291"/>
      <c r="J809" s="292"/>
      <c r="K809" s="291"/>
      <c r="T809" s="292"/>
      <c r="U809" s="291"/>
      <c r="BO809" s="292"/>
      <c r="BX809" s="292"/>
      <c r="CU809" s="292"/>
      <c r="CW809" s="292"/>
      <c r="CX809" s="292"/>
      <c r="DA809" s="292"/>
      <c r="DI809" s="292"/>
      <c r="DK809" s="292"/>
      <c r="DM809" s="292"/>
      <c r="DQ809" s="292"/>
      <c r="DV809" s="292"/>
      <c r="DX809" s="292"/>
      <c r="EH809" s="292"/>
      <c r="EN809" s="292"/>
      <c r="EP809" s="292"/>
      <c r="EQ809" s="292"/>
      <c r="ER809" s="292"/>
      <c r="ES809" s="292"/>
      <c r="ET809" s="292"/>
      <c r="EU809" s="292"/>
      <c r="EV809" s="292"/>
      <c r="EW809" s="292"/>
      <c r="EX809" s="292"/>
      <c r="EY809" s="292"/>
      <c r="EZ809" s="292"/>
      <c r="FC809" s="292"/>
      <c r="FF809" s="292"/>
      <c r="FJ809" s="292"/>
      <c r="FL809" s="292"/>
      <c r="FM809" s="292"/>
      <c r="FN809" s="292"/>
      <c r="FQ809" s="292"/>
    </row>
    <row r="810" spans="1:173">
      <c r="A810" s="291"/>
      <c r="J810" s="292"/>
      <c r="K810" s="291"/>
      <c r="T810" s="292"/>
      <c r="U810" s="291"/>
      <c r="BO810" s="292"/>
      <c r="BX810" s="292"/>
      <c r="CU810" s="292"/>
      <c r="CW810" s="292"/>
      <c r="CX810" s="292"/>
      <c r="DA810" s="292"/>
      <c r="DI810" s="292"/>
      <c r="DK810" s="292"/>
      <c r="DM810" s="292"/>
      <c r="DQ810" s="292"/>
      <c r="DV810" s="292"/>
      <c r="DX810" s="292"/>
      <c r="EH810" s="292"/>
      <c r="EN810" s="292"/>
      <c r="EP810" s="292"/>
      <c r="EQ810" s="292"/>
      <c r="ER810" s="292"/>
      <c r="ES810" s="292"/>
      <c r="ET810" s="292"/>
      <c r="EU810" s="292"/>
      <c r="EV810" s="292"/>
      <c r="EW810" s="292"/>
      <c r="EX810" s="292"/>
      <c r="EY810" s="292"/>
      <c r="EZ810" s="292"/>
      <c r="FC810" s="292"/>
      <c r="FF810" s="292"/>
      <c r="FJ810" s="292"/>
      <c r="FL810" s="292"/>
      <c r="FM810" s="292"/>
      <c r="FN810" s="292"/>
      <c r="FQ810" s="292"/>
    </row>
    <row r="811" spans="1:173">
      <c r="A811" s="291"/>
      <c r="J811" s="292"/>
      <c r="K811" s="291"/>
      <c r="T811" s="292"/>
      <c r="U811" s="291"/>
      <c r="BO811" s="292"/>
      <c r="BX811" s="292"/>
      <c r="CU811" s="292"/>
      <c r="CW811" s="292"/>
      <c r="CX811" s="292"/>
      <c r="DA811" s="292"/>
      <c r="DI811" s="292"/>
      <c r="DK811" s="292"/>
      <c r="DM811" s="292"/>
      <c r="DQ811" s="292"/>
      <c r="DV811" s="292"/>
      <c r="DX811" s="292"/>
      <c r="EH811" s="292"/>
      <c r="EN811" s="292"/>
      <c r="EP811" s="292"/>
      <c r="EQ811" s="292"/>
      <c r="ER811" s="292"/>
      <c r="ES811" s="292"/>
      <c r="ET811" s="292"/>
      <c r="EU811" s="292"/>
      <c r="EV811" s="292"/>
      <c r="EW811" s="292"/>
      <c r="EX811" s="292"/>
      <c r="EY811" s="292"/>
      <c r="EZ811" s="292"/>
      <c r="FC811" s="292"/>
      <c r="FF811" s="292"/>
      <c r="FJ811" s="292"/>
      <c r="FL811" s="292"/>
      <c r="FM811" s="292"/>
      <c r="FN811" s="292"/>
      <c r="FQ811" s="292"/>
    </row>
    <row r="812" spans="1:173">
      <c r="A812" s="291"/>
      <c r="J812" s="292"/>
      <c r="K812" s="291"/>
      <c r="T812" s="292"/>
      <c r="U812" s="291"/>
      <c r="BO812" s="292"/>
      <c r="BX812" s="292"/>
      <c r="CU812" s="292"/>
      <c r="CW812" s="292"/>
      <c r="CX812" s="292"/>
      <c r="DA812" s="292"/>
      <c r="DI812" s="292"/>
      <c r="DK812" s="292"/>
      <c r="DM812" s="292"/>
      <c r="DQ812" s="292"/>
      <c r="DV812" s="292"/>
      <c r="DX812" s="292"/>
      <c r="EH812" s="292"/>
      <c r="EN812" s="292"/>
      <c r="EP812" s="292"/>
      <c r="EQ812" s="292"/>
      <c r="ER812" s="292"/>
      <c r="ES812" s="292"/>
      <c r="ET812" s="292"/>
      <c r="EU812" s="292"/>
      <c r="EV812" s="292"/>
      <c r="EW812" s="292"/>
      <c r="EX812" s="292"/>
      <c r="EY812" s="292"/>
      <c r="EZ812" s="292"/>
      <c r="FC812" s="292"/>
      <c r="FF812" s="292"/>
      <c r="FJ812" s="292"/>
      <c r="FL812" s="292"/>
      <c r="FM812" s="292"/>
      <c r="FN812" s="292"/>
      <c r="FQ812" s="292"/>
    </row>
    <row r="813" spans="1:173">
      <c r="A813" s="291"/>
      <c r="J813" s="292"/>
      <c r="K813" s="291"/>
      <c r="T813" s="292"/>
      <c r="U813" s="291"/>
      <c r="BO813" s="292"/>
      <c r="BX813" s="292"/>
      <c r="CU813" s="292"/>
      <c r="CW813" s="292"/>
      <c r="CX813" s="292"/>
      <c r="DA813" s="292"/>
      <c r="DI813" s="292"/>
      <c r="DK813" s="292"/>
      <c r="DM813" s="292"/>
      <c r="DQ813" s="292"/>
      <c r="DV813" s="292"/>
      <c r="DX813" s="292"/>
      <c r="EH813" s="292"/>
      <c r="EN813" s="292"/>
      <c r="EP813" s="292"/>
      <c r="EQ813" s="292"/>
      <c r="ER813" s="292"/>
      <c r="ES813" s="292"/>
      <c r="ET813" s="292"/>
      <c r="EU813" s="292"/>
      <c r="EV813" s="292"/>
      <c r="EW813" s="292"/>
      <c r="EX813" s="292"/>
      <c r="EY813" s="292"/>
      <c r="EZ813" s="292"/>
      <c r="FC813" s="292"/>
      <c r="FF813" s="292"/>
      <c r="FJ813" s="292"/>
      <c r="FL813" s="292"/>
      <c r="FM813" s="292"/>
      <c r="FN813" s="292"/>
      <c r="FQ813" s="292"/>
    </row>
    <row r="814" spans="1:173">
      <c r="A814" s="291"/>
      <c r="J814" s="292"/>
      <c r="K814" s="291"/>
      <c r="T814" s="292"/>
      <c r="U814" s="291"/>
      <c r="BO814" s="292"/>
      <c r="BX814" s="292"/>
      <c r="CU814" s="292"/>
      <c r="CW814" s="292"/>
      <c r="CX814" s="292"/>
      <c r="DA814" s="292"/>
      <c r="DI814" s="292"/>
      <c r="DK814" s="292"/>
      <c r="DM814" s="292"/>
      <c r="DQ814" s="292"/>
      <c r="DV814" s="292"/>
      <c r="DX814" s="292"/>
      <c r="EH814" s="292"/>
      <c r="EN814" s="292"/>
      <c r="EP814" s="292"/>
      <c r="EQ814" s="292"/>
      <c r="ER814" s="292"/>
      <c r="ES814" s="292"/>
      <c r="ET814" s="292"/>
      <c r="EU814" s="292"/>
      <c r="EV814" s="292"/>
      <c r="EW814" s="292"/>
      <c r="EX814" s="292"/>
      <c r="EY814" s="292"/>
      <c r="EZ814" s="292"/>
      <c r="FC814" s="292"/>
      <c r="FF814" s="292"/>
      <c r="FJ814" s="292"/>
      <c r="FL814" s="292"/>
      <c r="FM814" s="292"/>
      <c r="FN814" s="292"/>
      <c r="FQ814" s="292"/>
    </row>
    <row r="815" spans="1:173">
      <c r="A815" s="291"/>
      <c r="J815" s="292"/>
      <c r="K815" s="291"/>
      <c r="T815" s="292"/>
      <c r="U815" s="291"/>
      <c r="BO815" s="292"/>
      <c r="BX815" s="292"/>
      <c r="CU815" s="292"/>
      <c r="CW815" s="292"/>
      <c r="CX815" s="292"/>
      <c r="DA815" s="292"/>
      <c r="DI815" s="292"/>
      <c r="DK815" s="292"/>
      <c r="DM815" s="292"/>
      <c r="DQ815" s="292"/>
      <c r="DV815" s="292"/>
      <c r="DX815" s="292"/>
      <c r="EH815" s="292"/>
      <c r="EN815" s="292"/>
      <c r="EP815" s="292"/>
      <c r="EQ815" s="292"/>
      <c r="ER815" s="292"/>
      <c r="ES815" s="292"/>
      <c r="ET815" s="292"/>
      <c r="EU815" s="292"/>
      <c r="EV815" s="292"/>
      <c r="EW815" s="292"/>
      <c r="EX815" s="292"/>
      <c r="EY815" s="292"/>
      <c r="EZ815" s="292"/>
      <c r="FC815" s="292"/>
      <c r="FF815" s="292"/>
      <c r="FJ815" s="292"/>
      <c r="FL815" s="292"/>
      <c r="FM815" s="292"/>
      <c r="FN815" s="292"/>
      <c r="FQ815" s="292"/>
    </row>
    <row r="816" spans="1:173">
      <c r="A816" s="291"/>
      <c r="J816" s="292"/>
      <c r="K816" s="291"/>
      <c r="T816" s="292"/>
      <c r="U816" s="291"/>
      <c r="BO816" s="292"/>
      <c r="BX816" s="292"/>
      <c r="CU816" s="292"/>
      <c r="CW816" s="292"/>
      <c r="CX816" s="292"/>
      <c r="DA816" s="292"/>
      <c r="DI816" s="292"/>
      <c r="DK816" s="292"/>
      <c r="DM816" s="292"/>
      <c r="DQ816" s="292"/>
      <c r="DV816" s="292"/>
      <c r="DX816" s="292"/>
      <c r="EH816" s="292"/>
      <c r="EN816" s="292"/>
      <c r="EP816" s="292"/>
      <c r="EQ816" s="292"/>
      <c r="ER816" s="292"/>
      <c r="ES816" s="292"/>
      <c r="ET816" s="292"/>
      <c r="EU816" s="292"/>
      <c r="EV816" s="292"/>
      <c r="EW816" s="292"/>
      <c r="EX816" s="292"/>
      <c r="EY816" s="292"/>
      <c r="EZ816" s="292"/>
      <c r="FC816" s="292"/>
      <c r="FF816" s="292"/>
      <c r="FJ816" s="292"/>
      <c r="FL816" s="292"/>
      <c r="FM816" s="292"/>
      <c r="FN816" s="292"/>
      <c r="FQ816" s="292"/>
    </row>
    <row r="817" spans="1:173">
      <c r="A817" s="291"/>
      <c r="J817" s="292"/>
      <c r="K817" s="291"/>
      <c r="T817" s="292"/>
      <c r="U817" s="291"/>
      <c r="BO817" s="292"/>
      <c r="BX817" s="292"/>
      <c r="CU817" s="292"/>
      <c r="CW817" s="292"/>
      <c r="CX817" s="292"/>
      <c r="DA817" s="292"/>
      <c r="DI817" s="292"/>
      <c r="DK817" s="292"/>
      <c r="DM817" s="292"/>
      <c r="DQ817" s="292"/>
      <c r="DV817" s="292"/>
      <c r="DX817" s="292"/>
      <c r="EH817" s="292"/>
      <c r="EN817" s="292"/>
      <c r="EP817" s="292"/>
      <c r="EQ817" s="292"/>
      <c r="ER817" s="292"/>
      <c r="ES817" s="292"/>
      <c r="ET817" s="292"/>
      <c r="EU817" s="292"/>
      <c r="EV817" s="292"/>
      <c r="EW817" s="292"/>
      <c r="EX817" s="292"/>
      <c r="EY817" s="292"/>
      <c r="EZ817" s="292"/>
      <c r="FC817" s="292"/>
      <c r="FF817" s="292"/>
      <c r="FJ817" s="292"/>
      <c r="FL817" s="292"/>
      <c r="FM817" s="292"/>
      <c r="FN817" s="292"/>
      <c r="FQ817" s="292"/>
    </row>
    <row r="818" spans="1:173">
      <c r="A818" s="291"/>
      <c r="J818" s="292"/>
      <c r="K818" s="291"/>
      <c r="T818" s="292"/>
      <c r="U818" s="291"/>
      <c r="BO818" s="292"/>
      <c r="BX818" s="292"/>
      <c r="CU818" s="292"/>
      <c r="CW818" s="292"/>
      <c r="CX818" s="292"/>
      <c r="DA818" s="292"/>
      <c r="DI818" s="292"/>
      <c r="DK818" s="292"/>
      <c r="DM818" s="292"/>
      <c r="DQ818" s="292"/>
      <c r="DV818" s="292"/>
      <c r="DX818" s="292"/>
      <c r="EH818" s="292"/>
      <c r="EN818" s="292"/>
      <c r="EP818" s="292"/>
      <c r="EQ818" s="292"/>
      <c r="ER818" s="292"/>
      <c r="ES818" s="292"/>
      <c r="ET818" s="292"/>
      <c r="EU818" s="292"/>
      <c r="EV818" s="292"/>
      <c r="EW818" s="292"/>
      <c r="EX818" s="292"/>
      <c r="EY818" s="292"/>
      <c r="EZ818" s="292"/>
      <c r="FC818" s="292"/>
      <c r="FF818" s="292"/>
      <c r="FJ818" s="292"/>
      <c r="FL818" s="292"/>
      <c r="FM818" s="292"/>
      <c r="FN818" s="292"/>
      <c r="FQ818" s="292"/>
    </row>
    <row r="819" spans="1:173">
      <c r="A819" s="291"/>
      <c r="J819" s="292"/>
      <c r="K819" s="291"/>
      <c r="T819" s="292"/>
      <c r="U819" s="291"/>
      <c r="BO819" s="292"/>
      <c r="BX819" s="292"/>
      <c r="CU819" s="292"/>
      <c r="CW819" s="292"/>
      <c r="CX819" s="292"/>
      <c r="DA819" s="292"/>
      <c r="DI819" s="292"/>
      <c r="DK819" s="292"/>
      <c r="DM819" s="292"/>
      <c r="DQ819" s="292"/>
      <c r="DV819" s="292"/>
      <c r="DX819" s="292"/>
      <c r="EH819" s="292"/>
      <c r="EN819" s="292"/>
      <c r="EP819" s="292"/>
      <c r="EQ819" s="292"/>
      <c r="ER819" s="292"/>
      <c r="ES819" s="292"/>
      <c r="ET819" s="292"/>
      <c r="EU819" s="292"/>
      <c r="EV819" s="292"/>
      <c r="EW819" s="292"/>
      <c r="EX819" s="292"/>
      <c r="EY819" s="292"/>
      <c r="EZ819" s="292"/>
      <c r="FC819" s="292"/>
      <c r="FF819" s="292"/>
      <c r="FJ819" s="292"/>
      <c r="FL819" s="292"/>
      <c r="FM819" s="292"/>
      <c r="FN819" s="292"/>
      <c r="FQ819" s="292"/>
    </row>
    <row r="820" spans="1:173">
      <c r="A820" s="291"/>
      <c r="J820" s="292"/>
      <c r="K820" s="291"/>
      <c r="T820" s="292"/>
      <c r="U820" s="291"/>
      <c r="BO820" s="292"/>
      <c r="BX820" s="292"/>
      <c r="CU820" s="292"/>
      <c r="CW820" s="292"/>
      <c r="CX820" s="292"/>
      <c r="DA820" s="292"/>
      <c r="DI820" s="292"/>
      <c r="DK820" s="292"/>
      <c r="DM820" s="292"/>
      <c r="DQ820" s="292"/>
      <c r="DV820" s="292"/>
      <c r="DX820" s="292"/>
      <c r="EH820" s="292"/>
      <c r="EN820" s="292"/>
      <c r="EP820" s="292"/>
      <c r="EQ820" s="292"/>
      <c r="ER820" s="292"/>
      <c r="ES820" s="292"/>
      <c r="ET820" s="292"/>
      <c r="EU820" s="292"/>
      <c r="EV820" s="292"/>
      <c r="EW820" s="292"/>
      <c r="EX820" s="292"/>
      <c r="EY820" s="292"/>
      <c r="EZ820" s="292"/>
      <c r="FC820" s="292"/>
      <c r="FF820" s="292"/>
      <c r="FJ820" s="292"/>
      <c r="FL820" s="292"/>
      <c r="FM820" s="292"/>
      <c r="FN820" s="292"/>
      <c r="FQ820" s="292"/>
    </row>
    <row r="821" spans="1:173">
      <c r="A821" s="291"/>
      <c r="J821" s="292"/>
      <c r="K821" s="291"/>
      <c r="T821" s="292"/>
      <c r="U821" s="291"/>
      <c r="BO821" s="292"/>
      <c r="BX821" s="292"/>
      <c r="CU821" s="292"/>
      <c r="CW821" s="292"/>
      <c r="CX821" s="292"/>
      <c r="DA821" s="292"/>
      <c r="DI821" s="292"/>
      <c r="DK821" s="292"/>
      <c r="DM821" s="292"/>
      <c r="DQ821" s="292"/>
      <c r="DV821" s="292"/>
      <c r="DX821" s="292"/>
      <c r="EH821" s="292"/>
      <c r="EN821" s="292"/>
      <c r="EP821" s="292"/>
      <c r="EQ821" s="292"/>
      <c r="ER821" s="292"/>
      <c r="ES821" s="292"/>
      <c r="ET821" s="292"/>
      <c r="EU821" s="292"/>
      <c r="EV821" s="292"/>
      <c r="EW821" s="292"/>
      <c r="EX821" s="292"/>
      <c r="EY821" s="292"/>
      <c r="EZ821" s="292"/>
      <c r="FC821" s="292"/>
      <c r="FF821" s="292"/>
      <c r="FJ821" s="292"/>
      <c r="FL821" s="292"/>
      <c r="FM821" s="292"/>
      <c r="FN821" s="292"/>
      <c r="FQ821" s="292"/>
    </row>
    <row r="822" spans="1:173">
      <c r="A822" s="291"/>
      <c r="J822" s="292"/>
      <c r="K822" s="291"/>
      <c r="T822" s="292"/>
      <c r="U822" s="291"/>
      <c r="BO822" s="292"/>
      <c r="BX822" s="292"/>
      <c r="CU822" s="292"/>
      <c r="CW822" s="292"/>
      <c r="CX822" s="292"/>
      <c r="DA822" s="292"/>
      <c r="DI822" s="292"/>
      <c r="DK822" s="292"/>
      <c r="DM822" s="292"/>
      <c r="DQ822" s="292"/>
      <c r="DV822" s="292"/>
      <c r="DX822" s="292"/>
      <c r="EH822" s="292"/>
      <c r="EN822" s="292"/>
      <c r="EP822" s="292"/>
      <c r="EQ822" s="292"/>
      <c r="ER822" s="292"/>
      <c r="ES822" s="292"/>
      <c r="ET822" s="292"/>
      <c r="EU822" s="292"/>
      <c r="EV822" s="292"/>
      <c r="EW822" s="292"/>
      <c r="EX822" s="292"/>
      <c r="EY822" s="292"/>
      <c r="EZ822" s="292"/>
      <c r="FC822" s="292"/>
      <c r="FF822" s="292"/>
      <c r="FJ822" s="292"/>
      <c r="FL822" s="292"/>
      <c r="FM822" s="292"/>
      <c r="FN822" s="292"/>
      <c r="FQ822" s="292"/>
    </row>
    <row r="823" spans="1:173">
      <c r="A823" s="291"/>
      <c r="J823" s="292"/>
      <c r="K823" s="291"/>
      <c r="T823" s="292"/>
      <c r="U823" s="291"/>
      <c r="BO823" s="292"/>
      <c r="BX823" s="292"/>
      <c r="CU823" s="292"/>
      <c r="CW823" s="292"/>
      <c r="CX823" s="292"/>
      <c r="DA823" s="292"/>
      <c r="DI823" s="292"/>
      <c r="DK823" s="292"/>
      <c r="DM823" s="292"/>
      <c r="DQ823" s="292"/>
      <c r="DV823" s="292"/>
      <c r="DX823" s="292"/>
      <c r="EH823" s="292"/>
      <c r="EN823" s="292"/>
      <c r="EP823" s="292"/>
      <c r="EQ823" s="292"/>
      <c r="ER823" s="292"/>
      <c r="ES823" s="292"/>
      <c r="ET823" s="292"/>
      <c r="EU823" s="292"/>
      <c r="EV823" s="292"/>
      <c r="EW823" s="292"/>
      <c r="EX823" s="292"/>
      <c r="EY823" s="292"/>
      <c r="EZ823" s="292"/>
      <c r="FC823" s="292"/>
      <c r="FF823" s="292"/>
      <c r="FJ823" s="292"/>
      <c r="FL823" s="292"/>
      <c r="FM823" s="292"/>
      <c r="FN823" s="292"/>
      <c r="FQ823" s="292"/>
    </row>
    <row r="824" spans="1:173">
      <c r="A824" s="291"/>
      <c r="J824" s="292"/>
      <c r="K824" s="291"/>
      <c r="T824" s="292"/>
      <c r="U824" s="291"/>
      <c r="BO824" s="292"/>
      <c r="BX824" s="292"/>
      <c r="CU824" s="292"/>
      <c r="CW824" s="292"/>
      <c r="CX824" s="292"/>
      <c r="DA824" s="292"/>
      <c r="DI824" s="292"/>
      <c r="DK824" s="292"/>
      <c r="DM824" s="292"/>
      <c r="DQ824" s="292"/>
      <c r="DV824" s="292"/>
      <c r="DX824" s="292"/>
      <c r="EH824" s="292"/>
      <c r="EN824" s="292"/>
      <c r="EP824" s="292"/>
      <c r="EQ824" s="292"/>
      <c r="ER824" s="292"/>
      <c r="ES824" s="292"/>
      <c r="ET824" s="292"/>
      <c r="EU824" s="292"/>
      <c r="EV824" s="292"/>
      <c r="EW824" s="292"/>
      <c r="EX824" s="292"/>
      <c r="EY824" s="292"/>
      <c r="EZ824" s="292"/>
      <c r="FC824" s="292"/>
      <c r="FF824" s="292"/>
      <c r="FJ824" s="292"/>
      <c r="FL824" s="292"/>
      <c r="FM824" s="292"/>
      <c r="FN824" s="292"/>
      <c r="FQ824" s="292"/>
    </row>
    <row r="825" spans="1:173">
      <c r="A825" s="291"/>
      <c r="J825" s="292"/>
      <c r="K825" s="291"/>
      <c r="T825" s="292"/>
      <c r="U825" s="291"/>
      <c r="BO825" s="292"/>
      <c r="BX825" s="292"/>
      <c r="CU825" s="292"/>
      <c r="CW825" s="292"/>
      <c r="CX825" s="292"/>
      <c r="DA825" s="292"/>
      <c r="DI825" s="292"/>
      <c r="DK825" s="292"/>
      <c r="DM825" s="292"/>
      <c r="DQ825" s="292"/>
      <c r="DV825" s="292"/>
      <c r="DX825" s="292"/>
      <c r="EH825" s="292"/>
      <c r="EN825" s="292"/>
      <c r="EP825" s="292"/>
      <c r="EQ825" s="292"/>
      <c r="ER825" s="292"/>
      <c r="ES825" s="292"/>
      <c r="ET825" s="292"/>
      <c r="EU825" s="292"/>
      <c r="EV825" s="292"/>
      <c r="EW825" s="292"/>
      <c r="EX825" s="292"/>
      <c r="EY825" s="292"/>
      <c r="EZ825" s="292"/>
      <c r="FC825" s="292"/>
      <c r="FF825" s="292"/>
      <c r="FJ825" s="292"/>
      <c r="FL825" s="292"/>
      <c r="FM825" s="292"/>
      <c r="FN825" s="292"/>
      <c r="FQ825" s="292"/>
    </row>
    <row r="826" spans="1:173">
      <c r="A826" s="291"/>
      <c r="J826" s="292"/>
      <c r="K826" s="291"/>
      <c r="T826" s="292"/>
      <c r="U826" s="291"/>
      <c r="BO826" s="292"/>
      <c r="BX826" s="292"/>
      <c r="CU826" s="292"/>
      <c r="CW826" s="292"/>
      <c r="CX826" s="292"/>
      <c r="DA826" s="292"/>
      <c r="DI826" s="292"/>
      <c r="DK826" s="292"/>
      <c r="DM826" s="292"/>
      <c r="DQ826" s="292"/>
      <c r="DV826" s="292"/>
      <c r="DX826" s="292"/>
      <c r="EH826" s="292"/>
      <c r="EN826" s="292"/>
      <c r="EP826" s="292"/>
      <c r="EQ826" s="292"/>
      <c r="ER826" s="292"/>
      <c r="ES826" s="292"/>
      <c r="ET826" s="292"/>
      <c r="EU826" s="292"/>
      <c r="EV826" s="292"/>
      <c r="EW826" s="292"/>
      <c r="EX826" s="292"/>
      <c r="EY826" s="292"/>
      <c r="EZ826" s="292"/>
      <c r="FC826" s="292"/>
      <c r="FF826" s="292"/>
      <c r="FJ826" s="292"/>
      <c r="FL826" s="292"/>
      <c r="FM826" s="292"/>
      <c r="FN826" s="292"/>
      <c r="FQ826" s="292"/>
    </row>
    <row r="827" spans="1:173">
      <c r="A827" s="291"/>
      <c r="J827" s="292"/>
      <c r="K827" s="291"/>
      <c r="T827" s="292"/>
      <c r="U827" s="291"/>
      <c r="BO827" s="292"/>
      <c r="BX827" s="292"/>
      <c r="CU827" s="292"/>
      <c r="CW827" s="292"/>
      <c r="CX827" s="292"/>
      <c r="DA827" s="292"/>
      <c r="DI827" s="292"/>
      <c r="DK827" s="292"/>
      <c r="DM827" s="292"/>
      <c r="DQ827" s="292"/>
      <c r="DV827" s="292"/>
      <c r="DX827" s="292"/>
      <c r="EH827" s="292"/>
      <c r="EN827" s="292"/>
      <c r="EP827" s="292"/>
      <c r="EQ827" s="292"/>
      <c r="ER827" s="292"/>
      <c r="ES827" s="292"/>
      <c r="ET827" s="292"/>
      <c r="EU827" s="292"/>
      <c r="EV827" s="292"/>
      <c r="EW827" s="292"/>
      <c r="EX827" s="292"/>
      <c r="EY827" s="292"/>
      <c r="EZ827" s="292"/>
      <c r="FC827" s="292"/>
      <c r="FF827" s="292"/>
      <c r="FJ827" s="292"/>
      <c r="FL827" s="292"/>
      <c r="FM827" s="292"/>
      <c r="FN827" s="292"/>
      <c r="FQ827" s="292"/>
    </row>
    <row r="828" spans="1:173">
      <c r="A828" s="291"/>
      <c r="J828" s="292"/>
      <c r="K828" s="291"/>
      <c r="T828" s="292"/>
      <c r="U828" s="291"/>
      <c r="BO828" s="292"/>
      <c r="BX828" s="292"/>
      <c r="CU828" s="292"/>
      <c r="CW828" s="292"/>
      <c r="CX828" s="292"/>
      <c r="DA828" s="292"/>
      <c r="DI828" s="292"/>
      <c r="DK828" s="292"/>
      <c r="DM828" s="292"/>
      <c r="DQ828" s="292"/>
      <c r="DV828" s="292"/>
      <c r="DX828" s="292"/>
      <c r="EH828" s="292"/>
      <c r="EN828" s="292"/>
      <c r="EP828" s="292"/>
      <c r="EQ828" s="292"/>
      <c r="ER828" s="292"/>
      <c r="ES828" s="292"/>
      <c r="ET828" s="292"/>
      <c r="EU828" s="292"/>
      <c r="EV828" s="292"/>
      <c r="EW828" s="292"/>
      <c r="EX828" s="292"/>
      <c r="EY828" s="292"/>
      <c r="EZ828" s="292"/>
      <c r="FC828" s="292"/>
      <c r="FF828" s="292"/>
      <c r="FJ828" s="292"/>
      <c r="FL828" s="292"/>
      <c r="FM828" s="292"/>
      <c r="FN828" s="292"/>
      <c r="FQ828" s="292"/>
    </row>
    <row r="829" spans="1:173">
      <c r="A829" s="291"/>
      <c r="J829" s="292"/>
      <c r="K829" s="291"/>
      <c r="T829" s="292"/>
      <c r="U829" s="291"/>
      <c r="BO829" s="292"/>
      <c r="BX829" s="292"/>
      <c r="CU829" s="292"/>
      <c r="CW829" s="292"/>
      <c r="CX829" s="292"/>
      <c r="DA829" s="292"/>
      <c r="DI829" s="292"/>
      <c r="DK829" s="292"/>
      <c r="DM829" s="292"/>
      <c r="DQ829" s="292"/>
      <c r="DV829" s="292"/>
      <c r="DX829" s="292"/>
      <c r="EH829" s="292"/>
      <c r="EN829" s="292"/>
      <c r="EP829" s="292"/>
      <c r="EQ829" s="292"/>
      <c r="ER829" s="292"/>
      <c r="ES829" s="292"/>
      <c r="ET829" s="292"/>
      <c r="EU829" s="292"/>
      <c r="EV829" s="292"/>
      <c r="EW829" s="292"/>
      <c r="EX829" s="292"/>
      <c r="EY829" s="292"/>
      <c r="EZ829" s="292"/>
      <c r="FC829" s="292"/>
      <c r="FF829" s="292"/>
      <c r="FJ829" s="292"/>
      <c r="FL829" s="292"/>
      <c r="FM829" s="292"/>
      <c r="FN829" s="292"/>
      <c r="FQ829" s="292"/>
    </row>
    <row r="830" spans="1:173">
      <c r="A830" s="291"/>
      <c r="J830" s="292"/>
      <c r="K830" s="291"/>
      <c r="T830" s="292"/>
      <c r="U830" s="291"/>
      <c r="BO830" s="292"/>
      <c r="BX830" s="292"/>
      <c r="CU830" s="292"/>
      <c r="CW830" s="292"/>
      <c r="CX830" s="292"/>
      <c r="DA830" s="292"/>
      <c r="DI830" s="292"/>
      <c r="DK830" s="292"/>
      <c r="DM830" s="292"/>
      <c r="DQ830" s="292"/>
      <c r="DV830" s="292"/>
      <c r="DX830" s="292"/>
      <c r="EH830" s="292"/>
      <c r="EN830" s="292"/>
      <c r="EP830" s="292"/>
      <c r="EQ830" s="292"/>
      <c r="ER830" s="292"/>
      <c r="ES830" s="292"/>
      <c r="ET830" s="292"/>
      <c r="EU830" s="292"/>
      <c r="EV830" s="292"/>
      <c r="EW830" s="292"/>
      <c r="EX830" s="292"/>
      <c r="EY830" s="292"/>
      <c r="EZ830" s="292"/>
      <c r="FC830" s="292"/>
      <c r="FF830" s="292"/>
      <c r="FJ830" s="292"/>
      <c r="FL830" s="292"/>
      <c r="FM830" s="292"/>
      <c r="FN830" s="292"/>
      <c r="FQ830" s="292"/>
    </row>
    <row r="831" spans="1:173">
      <c r="A831" s="291"/>
      <c r="J831" s="292"/>
      <c r="K831" s="291"/>
      <c r="T831" s="292"/>
      <c r="U831" s="291"/>
      <c r="BO831" s="292"/>
      <c r="BX831" s="292"/>
      <c r="CU831" s="292"/>
      <c r="CW831" s="292"/>
      <c r="CX831" s="292"/>
      <c r="DA831" s="292"/>
      <c r="DI831" s="292"/>
      <c r="DK831" s="292"/>
      <c r="DM831" s="292"/>
      <c r="DQ831" s="292"/>
      <c r="DV831" s="292"/>
      <c r="DX831" s="292"/>
      <c r="EH831" s="292"/>
      <c r="EN831" s="292"/>
      <c r="EP831" s="292"/>
      <c r="EQ831" s="292"/>
      <c r="ER831" s="292"/>
      <c r="ES831" s="292"/>
      <c r="ET831" s="292"/>
      <c r="EU831" s="292"/>
      <c r="EV831" s="292"/>
      <c r="EW831" s="292"/>
      <c r="EX831" s="292"/>
      <c r="EY831" s="292"/>
      <c r="EZ831" s="292"/>
      <c r="FC831" s="292"/>
      <c r="FF831" s="292"/>
      <c r="FJ831" s="292"/>
      <c r="FL831" s="292"/>
      <c r="FM831" s="292"/>
      <c r="FN831" s="292"/>
      <c r="FQ831" s="292"/>
    </row>
    <row r="832" spans="1:173">
      <c r="A832" s="291"/>
      <c r="J832" s="292"/>
      <c r="K832" s="291"/>
      <c r="T832" s="292"/>
      <c r="U832" s="291"/>
      <c r="BO832" s="292"/>
      <c r="BX832" s="292"/>
      <c r="CU832" s="292"/>
      <c r="CW832" s="292"/>
      <c r="CX832" s="292"/>
      <c r="DA832" s="292"/>
      <c r="DI832" s="292"/>
      <c r="DK832" s="292"/>
      <c r="DM832" s="292"/>
      <c r="DQ832" s="292"/>
      <c r="DV832" s="292"/>
      <c r="DX832" s="292"/>
      <c r="EH832" s="292"/>
      <c r="EN832" s="292"/>
      <c r="EP832" s="292"/>
      <c r="EQ832" s="292"/>
      <c r="ER832" s="292"/>
      <c r="ES832" s="292"/>
      <c r="ET832" s="292"/>
      <c r="EU832" s="292"/>
      <c r="EV832" s="292"/>
      <c r="EW832" s="292"/>
      <c r="EX832" s="292"/>
      <c r="EY832" s="292"/>
      <c r="EZ832" s="292"/>
      <c r="FC832" s="292"/>
      <c r="FF832" s="292"/>
      <c r="FJ832" s="292"/>
      <c r="FL832" s="292"/>
      <c r="FM832" s="292"/>
      <c r="FN832" s="292"/>
      <c r="FQ832" s="292"/>
    </row>
    <row r="833" spans="1:173">
      <c r="A833" s="291"/>
      <c r="J833" s="292"/>
      <c r="K833" s="291"/>
      <c r="T833" s="292"/>
      <c r="U833" s="291"/>
      <c r="BO833" s="292"/>
      <c r="BX833" s="292"/>
      <c r="CU833" s="292"/>
      <c r="CW833" s="292"/>
      <c r="CX833" s="292"/>
      <c r="DA833" s="292"/>
      <c r="DI833" s="292"/>
      <c r="DK833" s="292"/>
      <c r="DM833" s="292"/>
      <c r="DQ833" s="292"/>
      <c r="DV833" s="292"/>
      <c r="DX833" s="292"/>
      <c r="EH833" s="292"/>
      <c r="EN833" s="292"/>
      <c r="EP833" s="292"/>
      <c r="EQ833" s="292"/>
      <c r="ER833" s="292"/>
      <c r="ES833" s="292"/>
      <c r="ET833" s="292"/>
      <c r="EU833" s="292"/>
      <c r="EV833" s="292"/>
      <c r="EW833" s="292"/>
      <c r="EX833" s="292"/>
      <c r="EY833" s="292"/>
      <c r="EZ833" s="292"/>
      <c r="FC833" s="292"/>
      <c r="FF833" s="292"/>
      <c r="FJ833" s="292"/>
      <c r="FL833" s="292"/>
      <c r="FM833" s="292"/>
      <c r="FN833" s="292"/>
      <c r="FQ833" s="292"/>
    </row>
    <row r="834" spans="1:173">
      <c r="A834" s="291"/>
      <c r="J834" s="292"/>
      <c r="K834" s="291"/>
      <c r="T834" s="292"/>
      <c r="U834" s="291"/>
      <c r="BO834" s="292"/>
      <c r="BX834" s="292"/>
      <c r="CU834" s="292"/>
      <c r="CW834" s="292"/>
      <c r="CX834" s="292"/>
      <c r="DA834" s="292"/>
      <c r="DI834" s="292"/>
      <c r="DK834" s="292"/>
      <c r="DM834" s="292"/>
      <c r="DQ834" s="292"/>
      <c r="DV834" s="292"/>
      <c r="DX834" s="292"/>
      <c r="EH834" s="292"/>
      <c r="EN834" s="292"/>
      <c r="EP834" s="292"/>
      <c r="EQ834" s="292"/>
      <c r="ER834" s="292"/>
      <c r="ES834" s="292"/>
      <c r="ET834" s="292"/>
      <c r="EU834" s="292"/>
      <c r="EV834" s="292"/>
      <c r="EW834" s="292"/>
      <c r="EX834" s="292"/>
      <c r="EY834" s="292"/>
      <c r="EZ834" s="292"/>
      <c r="FC834" s="292"/>
      <c r="FF834" s="292"/>
      <c r="FJ834" s="292"/>
      <c r="FL834" s="292"/>
      <c r="FM834" s="292"/>
      <c r="FN834" s="292"/>
      <c r="FQ834" s="292"/>
    </row>
    <row r="835" spans="1:173">
      <c r="A835" s="291"/>
      <c r="J835" s="292"/>
      <c r="K835" s="291"/>
      <c r="T835" s="292"/>
      <c r="U835" s="291"/>
      <c r="BO835" s="292"/>
      <c r="BX835" s="292"/>
      <c r="CU835" s="292"/>
      <c r="CW835" s="292"/>
      <c r="CX835" s="292"/>
      <c r="DA835" s="292"/>
      <c r="DI835" s="292"/>
      <c r="DK835" s="292"/>
      <c r="DM835" s="292"/>
      <c r="DQ835" s="292"/>
      <c r="DV835" s="292"/>
      <c r="DX835" s="292"/>
      <c r="EH835" s="292"/>
      <c r="EN835" s="292"/>
      <c r="EP835" s="292"/>
      <c r="EQ835" s="292"/>
      <c r="ER835" s="292"/>
      <c r="ES835" s="292"/>
      <c r="ET835" s="292"/>
      <c r="EU835" s="292"/>
      <c r="EV835" s="292"/>
      <c r="EW835" s="292"/>
      <c r="EX835" s="292"/>
      <c r="EY835" s="292"/>
      <c r="EZ835" s="292"/>
      <c r="FC835" s="292"/>
      <c r="FF835" s="292"/>
      <c r="FJ835" s="292"/>
      <c r="FL835" s="292"/>
      <c r="FM835" s="292"/>
      <c r="FN835" s="292"/>
      <c r="FQ835" s="292"/>
    </row>
    <row r="836" spans="1:173">
      <c r="A836" s="291"/>
      <c r="J836" s="292"/>
      <c r="K836" s="291"/>
      <c r="T836" s="292"/>
      <c r="U836" s="291"/>
      <c r="BO836" s="292"/>
      <c r="BX836" s="292"/>
      <c r="CU836" s="292"/>
      <c r="CW836" s="292"/>
      <c r="CX836" s="292"/>
      <c r="DA836" s="292"/>
      <c r="DI836" s="292"/>
      <c r="DK836" s="292"/>
      <c r="DM836" s="292"/>
      <c r="DQ836" s="292"/>
      <c r="DV836" s="292"/>
      <c r="DX836" s="292"/>
      <c r="EH836" s="292"/>
      <c r="EN836" s="292"/>
      <c r="EP836" s="292"/>
      <c r="EQ836" s="292"/>
      <c r="ER836" s="292"/>
      <c r="ES836" s="292"/>
      <c r="ET836" s="292"/>
      <c r="EU836" s="292"/>
      <c r="EV836" s="292"/>
      <c r="EW836" s="292"/>
      <c r="EX836" s="292"/>
      <c r="EY836" s="292"/>
      <c r="EZ836" s="292"/>
      <c r="FC836" s="292"/>
      <c r="FF836" s="292"/>
      <c r="FJ836" s="292"/>
      <c r="FL836" s="292"/>
      <c r="FM836" s="292"/>
      <c r="FN836" s="292"/>
      <c r="FQ836" s="292"/>
    </row>
    <row r="837" spans="1:173">
      <c r="A837" s="291"/>
      <c r="J837" s="292"/>
      <c r="K837" s="291"/>
      <c r="T837" s="292"/>
      <c r="U837" s="291"/>
      <c r="BO837" s="292"/>
      <c r="BX837" s="292"/>
      <c r="CU837" s="292"/>
      <c r="CW837" s="292"/>
      <c r="CX837" s="292"/>
      <c r="DA837" s="292"/>
      <c r="DI837" s="292"/>
      <c r="DK837" s="292"/>
      <c r="DM837" s="292"/>
      <c r="DQ837" s="292"/>
      <c r="DV837" s="292"/>
      <c r="DX837" s="292"/>
      <c r="EH837" s="292"/>
      <c r="EN837" s="292"/>
      <c r="EP837" s="292"/>
      <c r="EQ837" s="292"/>
      <c r="ER837" s="292"/>
      <c r="ES837" s="292"/>
      <c r="ET837" s="292"/>
      <c r="EU837" s="292"/>
      <c r="EV837" s="292"/>
      <c r="EW837" s="292"/>
      <c r="EX837" s="292"/>
      <c r="EY837" s="292"/>
      <c r="EZ837" s="292"/>
      <c r="FC837" s="292"/>
      <c r="FF837" s="292"/>
      <c r="FJ837" s="292"/>
      <c r="FL837" s="292"/>
      <c r="FM837" s="292"/>
      <c r="FN837" s="292"/>
      <c r="FQ837" s="292"/>
    </row>
    <row r="838" spans="1:173">
      <c r="A838" s="291"/>
      <c r="J838" s="292"/>
      <c r="K838" s="291"/>
      <c r="T838" s="292"/>
      <c r="U838" s="291"/>
      <c r="BO838" s="292"/>
      <c r="BX838" s="292"/>
      <c r="CU838" s="292"/>
      <c r="CW838" s="292"/>
      <c r="CX838" s="292"/>
      <c r="DA838" s="292"/>
      <c r="DI838" s="292"/>
      <c r="DK838" s="292"/>
      <c r="DM838" s="292"/>
      <c r="DQ838" s="292"/>
      <c r="DV838" s="292"/>
      <c r="DX838" s="292"/>
      <c r="EH838" s="292"/>
      <c r="EN838" s="292"/>
      <c r="EP838" s="292"/>
      <c r="EQ838" s="292"/>
      <c r="ER838" s="292"/>
      <c r="ES838" s="292"/>
      <c r="ET838" s="292"/>
      <c r="EU838" s="292"/>
      <c r="EV838" s="292"/>
      <c r="EW838" s="292"/>
      <c r="EX838" s="292"/>
      <c r="EY838" s="292"/>
      <c r="EZ838" s="292"/>
      <c r="FC838" s="292"/>
      <c r="FF838" s="292"/>
      <c r="FJ838" s="292"/>
      <c r="FL838" s="292"/>
      <c r="FM838" s="292"/>
      <c r="FN838" s="292"/>
      <c r="FQ838" s="292"/>
    </row>
    <row r="839" spans="1:173">
      <c r="A839" s="291"/>
      <c r="J839" s="292"/>
      <c r="K839" s="291"/>
      <c r="T839" s="292"/>
      <c r="U839" s="291"/>
      <c r="BO839" s="292"/>
      <c r="BX839" s="292"/>
      <c r="CU839" s="292"/>
      <c r="CW839" s="292"/>
      <c r="CX839" s="292"/>
      <c r="DA839" s="292"/>
      <c r="DI839" s="292"/>
      <c r="DK839" s="292"/>
      <c r="DM839" s="292"/>
      <c r="DQ839" s="292"/>
      <c r="DV839" s="292"/>
      <c r="DX839" s="292"/>
      <c r="EH839" s="292"/>
      <c r="EN839" s="292"/>
      <c r="EP839" s="292"/>
      <c r="EQ839" s="292"/>
      <c r="ER839" s="292"/>
      <c r="ES839" s="292"/>
      <c r="ET839" s="292"/>
      <c r="EU839" s="292"/>
      <c r="EV839" s="292"/>
      <c r="EW839" s="292"/>
      <c r="EX839" s="292"/>
      <c r="EY839" s="292"/>
      <c r="EZ839" s="292"/>
      <c r="FC839" s="292"/>
      <c r="FF839" s="292"/>
      <c r="FJ839" s="292"/>
      <c r="FL839" s="292"/>
      <c r="FM839" s="292"/>
      <c r="FN839" s="292"/>
      <c r="FQ839" s="292"/>
    </row>
    <row r="840" spans="1:173">
      <c r="A840" s="291"/>
      <c r="J840" s="292"/>
      <c r="K840" s="291"/>
      <c r="T840" s="292"/>
      <c r="U840" s="291"/>
      <c r="BO840" s="292"/>
      <c r="BX840" s="292"/>
      <c r="CU840" s="292"/>
      <c r="CW840" s="292"/>
      <c r="CX840" s="292"/>
      <c r="DA840" s="292"/>
      <c r="DI840" s="292"/>
      <c r="DK840" s="292"/>
      <c r="DM840" s="292"/>
      <c r="DQ840" s="292"/>
      <c r="DV840" s="292"/>
      <c r="DX840" s="292"/>
      <c r="EH840" s="292"/>
      <c r="EN840" s="292"/>
      <c r="EP840" s="292"/>
      <c r="EQ840" s="292"/>
      <c r="ER840" s="292"/>
      <c r="ES840" s="292"/>
      <c r="ET840" s="292"/>
      <c r="EU840" s="292"/>
      <c r="EV840" s="292"/>
      <c r="EW840" s="292"/>
      <c r="EX840" s="292"/>
      <c r="EY840" s="292"/>
      <c r="EZ840" s="292"/>
      <c r="FC840" s="292"/>
      <c r="FF840" s="292"/>
      <c r="FJ840" s="292"/>
      <c r="FL840" s="292"/>
      <c r="FM840" s="292"/>
      <c r="FN840" s="292"/>
      <c r="FQ840" s="292"/>
    </row>
    <row r="841" spans="1:173">
      <c r="A841" s="291"/>
      <c r="J841" s="292"/>
      <c r="K841" s="291"/>
      <c r="T841" s="292"/>
      <c r="U841" s="291"/>
      <c r="BO841" s="292"/>
      <c r="BX841" s="292"/>
      <c r="CU841" s="292"/>
      <c r="CW841" s="292"/>
      <c r="CX841" s="292"/>
      <c r="DA841" s="292"/>
      <c r="DI841" s="292"/>
      <c r="DK841" s="292"/>
      <c r="DM841" s="292"/>
      <c r="DQ841" s="292"/>
      <c r="DV841" s="292"/>
      <c r="DX841" s="292"/>
      <c r="EH841" s="292"/>
      <c r="EN841" s="292"/>
      <c r="EP841" s="292"/>
      <c r="EQ841" s="292"/>
      <c r="ER841" s="292"/>
      <c r="ES841" s="292"/>
      <c r="ET841" s="292"/>
      <c r="EU841" s="292"/>
      <c r="EV841" s="292"/>
      <c r="EW841" s="292"/>
      <c r="EX841" s="292"/>
      <c r="EY841" s="292"/>
      <c r="EZ841" s="292"/>
      <c r="FC841" s="292"/>
      <c r="FF841" s="292"/>
      <c r="FJ841" s="292"/>
      <c r="FL841" s="292"/>
      <c r="FM841" s="292"/>
      <c r="FN841" s="292"/>
      <c r="FQ841" s="292"/>
    </row>
    <row r="842" spans="1:173">
      <c r="A842" s="291"/>
      <c r="J842" s="292"/>
      <c r="K842" s="291"/>
      <c r="T842" s="292"/>
      <c r="U842" s="291"/>
      <c r="BO842" s="292"/>
      <c r="BX842" s="292"/>
      <c r="CU842" s="292"/>
      <c r="CW842" s="292"/>
      <c r="CX842" s="292"/>
      <c r="DA842" s="292"/>
      <c r="DI842" s="292"/>
      <c r="DK842" s="292"/>
      <c r="DM842" s="292"/>
      <c r="DQ842" s="292"/>
      <c r="DV842" s="292"/>
      <c r="DX842" s="292"/>
      <c r="EH842" s="292"/>
      <c r="EN842" s="292"/>
      <c r="EP842" s="292"/>
      <c r="EQ842" s="292"/>
      <c r="ER842" s="292"/>
      <c r="ES842" s="292"/>
      <c r="ET842" s="292"/>
      <c r="EU842" s="292"/>
      <c r="EV842" s="292"/>
      <c r="EW842" s="292"/>
      <c r="EX842" s="292"/>
      <c r="EY842" s="292"/>
      <c r="EZ842" s="292"/>
      <c r="FC842" s="292"/>
      <c r="FF842" s="292"/>
      <c r="FJ842" s="292"/>
      <c r="FL842" s="292"/>
      <c r="FM842" s="292"/>
      <c r="FN842" s="292"/>
      <c r="FQ842" s="292"/>
    </row>
    <row r="843" spans="1:173">
      <c r="A843" s="291"/>
      <c r="J843" s="292"/>
      <c r="K843" s="291"/>
      <c r="T843" s="292"/>
      <c r="U843" s="291"/>
      <c r="BO843" s="292"/>
      <c r="BX843" s="292"/>
      <c r="CU843" s="292"/>
      <c r="CW843" s="292"/>
      <c r="CX843" s="292"/>
      <c r="DA843" s="292"/>
      <c r="DI843" s="292"/>
      <c r="DK843" s="292"/>
      <c r="DM843" s="292"/>
      <c r="DQ843" s="292"/>
      <c r="DV843" s="292"/>
      <c r="DX843" s="292"/>
      <c r="EH843" s="292"/>
      <c r="EN843" s="292"/>
      <c r="EP843" s="292"/>
      <c r="EQ843" s="292"/>
      <c r="ER843" s="292"/>
      <c r="ES843" s="292"/>
      <c r="ET843" s="292"/>
      <c r="EU843" s="292"/>
      <c r="EV843" s="292"/>
      <c r="EW843" s="292"/>
      <c r="EX843" s="292"/>
      <c r="EY843" s="292"/>
      <c r="EZ843" s="292"/>
      <c r="FC843" s="292"/>
      <c r="FF843" s="292"/>
      <c r="FJ843" s="292"/>
      <c r="FL843" s="292"/>
      <c r="FM843" s="292"/>
      <c r="FN843" s="292"/>
      <c r="FQ843" s="292"/>
    </row>
    <row r="844" spans="1:173">
      <c r="A844" s="291"/>
      <c r="J844" s="292"/>
      <c r="K844" s="291"/>
      <c r="T844" s="292"/>
      <c r="U844" s="291"/>
      <c r="BO844" s="292"/>
      <c r="BX844" s="292"/>
      <c r="CU844" s="292"/>
      <c r="CW844" s="292"/>
      <c r="CX844" s="292"/>
      <c r="DA844" s="292"/>
      <c r="DI844" s="292"/>
      <c r="DK844" s="292"/>
      <c r="DM844" s="292"/>
      <c r="DQ844" s="292"/>
      <c r="DV844" s="292"/>
      <c r="DX844" s="292"/>
      <c r="EH844" s="292"/>
      <c r="EN844" s="292"/>
      <c r="EP844" s="292"/>
      <c r="EQ844" s="292"/>
      <c r="ER844" s="292"/>
      <c r="ES844" s="292"/>
      <c r="ET844" s="292"/>
      <c r="EU844" s="292"/>
      <c r="EV844" s="292"/>
      <c r="EW844" s="292"/>
      <c r="EX844" s="292"/>
      <c r="EY844" s="292"/>
      <c r="EZ844" s="292"/>
      <c r="FC844" s="292"/>
      <c r="FF844" s="292"/>
      <c r="FJ844" s="292"/>
      <c r="FL844" s="292"/>
      <c r="FM844" s="292"/>
      <c r="FN844" s="292"/>
      <c r="FQ844" s="292"/>
    </row>
    <row r="845" spans="1:173">
      <c r="A845" s="291"/>
      <c r="J845" s="292"/>
      <c r="K845" s="291"/>
      <c r="T845" s="292"/>
      <c r="U845" s="291"/>
      <c r="BO845" s="292"/>
      <c r="BX845" s="292"/>
      <c r="CU845" s="292"/>
      <c r="CW845" s="292"/>
      <c r="CX845" s="292"/>
      <c r="DA845" s="292"/>
      <c r="DI845" s="292"/>
      <c r="DK845" s="292"/>
      <c r="DM845" s="292"/>
      <c r="DQ845" s="292"/>
      <c r="DV845" s="292"/>
      <c r="DX845" s="292"/>
      <c r="EH845" s="292"/>
      <c r="EN845" s="292"/>
      <c r="EP845" s="292"/>
      <c r="EQ845" s="292"/>
      <c r="ER845" s="292"/>
      <c r="ES845" s="292"/>
      <c r="ET845" s="292"/>
      <c r="EU845" s="292"/>
      <c r="EV845" s="292"/>
      <c r="EW845" s="292"/>
      <c r="EX845" s="292"/>
      <c r="EY845" s="292"/>
      <c r="EZ845" s="292"/>
      <c r="FC845" s="292"/>
      <c r="FF845" s="292"/>
      <c r="FJ845" s="292"/>
      <c r="FL845" s="292"/>
      <c r="FM845" s="292"/>
      <c r="FN845" s="292"/>
      <c r="FQ845" s="292"/>
    </row>
    <row r="846" spans="1:173">
      <c r="A846" s="291"/>
      <c r="J846" s="292"/>
      <c r="K846" s="291"/>
      <c r="T846" s="292"/>
      <c r="U846" s="291"/>
      <c r="BO846" s="292"/>
      <c r="BX846" s="292"/>
      <c r="CU846" s="292"/>
      <c r="CW846" s="292"/>
      <c r="CX846" s="292"/>
      <c r="DA846" s="292"/>
      <c r="DI846" s="292"/>
      <c r="DK846" s="292"/>
      <c r="DM846" s="292"/>
      <c r="DQ846" s="292"/>
      <c r="DV846" s="292"/>
      <c r="DX846" s="292"/>
      <c r="EH846" s="292"/>
      <c r="EN846" s="292"/>
      <c r="EP846" s="292"/>
      <c r="EQ846" s="292"/>
      <c r="ER846" s="292"/>
      <c r="ES846" s="292"/>
      <c r="ET846" s="292"/>
      <c r="EU846" s="292"/>
      <c r="EV846" s="292"/>
      <c r="EW846" s="292"/>
      <c r="EX846" s="292"/>
      <c r="EY846" s="292"/>
      <c r="EZ846" s="292"/>
      <c r="FC846" s="292"/>
      <c r="FF846" s="292"/>
      <c r="FJ846" s="292"/>
      <c r="FL846" s="292"/>
      <c r="FM846" s="292"/>
      <c r="FN846" s="292"/>
      <c r="FQ846" s="292"/>
    </row>
    <row r="847" spans="1:173">
      <c r="A847" s="291"/>
      <c r="J847" s="292"/>
      <c r="K847" s="291"/>
      <c r="T847" s="292"/>
      <c r="U847" s="291"/>
      <c r="BO847" s="292"/>
      <c r="BX847" s="292"/>
      <c r="CU847" s="292"/>
      <c r="CW847" s="292"/>
      <c r="CX847" s="292"/>
      <c r="DA847" s="292"/>
      <c r="DI847" s="292"/>
      <c r="DK847" s="292"/>
      <c r="DM847" s="292"/>
      <c r="DQ847" s="292"/>
      <c r="DV847" s="292"/>
      <c r="DX847" s="292"/>
      <c r="EH847" s="292"/>
      <c r="EN847" s="292"/>
      <c r="EP847" s="292"/>
      <c r="EQ847" s="292"/>
      <c r="ER847" s="292"/>
      <c r="ES847" s="292"/>
      <c r="ET847" s="292"/>
      <c r="EU847" s="292"/>
      <c r="EV847" s="292"/>
      <c r="EW847" s="292"/>
      <c r="EX847" s="292"/>
      <c r="EY847" s="292"/>
      <c r="EZ847" s="292"/>
      <c r="FC847" s="292"/>
      <c r="FF847" s="292"/>
      <c r="FJ847" s="292"/>
      <c r="FL847" s="292"/>
      <c r="FM847" s="292"/>
      <c r="FN847" s="292"/>
      <c r="FQ847" s="292"/>
    </row>
    <row r="848" spans="1:173">
      <c r="A848" s="291"/>
      <c r="J848" s="292"/>
      <c r="K848" s="291"/>
      <c r="T848" s="292"/>
      <c r="U848" s="291"/>
      <c r="BO848" s="292"/>
      <c r="BX848" s="292"/>
      <c r="CU848" s="292"/>
      <c r="CW848" s="292"/>
      <c r="CX848" s="292"/>
      <c r="DA848" s="292"/>
      <c r="DI848" s="292"/>
      <c r="DK848" s="292"/>
      <c r="DM848" s="292"/>
      <c r="DQ848" s="292"/>
      <c r="DV848" s="292"/>
      <c r="DX848" s="292"/>
      <c r="EH848" s="292"/>
      <c r="EN848" s="292"/>
      <c r="EP848" s="292"/>
      <c r="EQ848" s="292"/>
      <c r="ER848" s="292"/>
      <c r="ES848" s="292"/>
      <c r="ET848" s="292"/>
      <c r="EU848" s="292"/>
      <c r="EV848" s="292"/>
      <c r="EW848" s="292"/>
      <c r="EX848" s="292"/>
      <c r="EY848" s="292"/>
      <c r="EZ848" s="292"/>
      <c r="FC848" s="292"/>
      <c r="FF848" s="292"/>
      <c r="FJ848" s="292"/>
      <c r="FL848" s="292"/>
      <c r="FM848" s="292"/>
      <c r="FN848" s="292"/>
      <c r="FQ848" s="292"/>
    </row>
    <row r="849" spans="1:173">
      <c r="A849" s="291"/>
      <c r="J849" s="292"/>
      <c r="K849" s="291"/>
      <c r="T849" s="292"/>
      <c r="U849" s="291"/>
      <c r="BO849" s="292"/>
      <c r="BX849" s="292"/>
      <c r="CU849" s="292"/>
      <c r="CW849" s="292"/>
      <c r="CX849" s="292"/>
      <c r="DA849" s="292"/>
      <c r="DI849" s="292"/>
      <c r="DK849" s="292"/>
      <c r="DM849" s="292"/>
      <c r="DQ849" s="292"/>
      <c r="DV849" s="292"/>
      <c r="DX849" s="292"/>
      <c r="EH849" s="292"/>
      <c r="EN849" s="292"/>
      <c r="EP849" s="292"/>
      <c r="EQ849" s="292"/>
      <c r="ER849" s="292"/>
      <c r="ES849" s="292"/>
      <c r="ET849" s="292"/>
      <c r="EU849" s="292"/>
      <c r="EV849" s="292"/>
      <c r="EW849" s="292"/>
      <c r="EX849" s="292"/>
      <c r="EY849" s="292"/>
      <c r="EZ849" s="292"/>
      <c r="FC849" s="292"/>
      <c r="FF849" s="292"/>
      <c r="FJ849" s="292"/>
      <c r="FL849" s="292"/>
      <c r="FM849" s="292"/>
      <c r="FN849" s="292"/>
      <c r="FQ849" s="292"/>
    </row>
    <row r="850" spans="1:173">
      <c r="A850" s="291"/>
      <c r="J850" s="292"/>
      <c r="K850" s="291"/>
      <c r="T850" s="292"/>
      <c r="U850" s="291"/>
      <c r="BO850" s="292"/>
      <c r="BX850" s="292"/>
      <c r="CU850" s="292"/>
      <c r="CW850" s="292"/>
      <c r="CX850" s="292"/>
      <c r="DA850" s="292"/>
      <c r="DI850" s="292"/>
      <c r="DK850" s="292"/>
      <c r="DM850" s="292"/>
      <c r="DQ850" s="292"/>
      <c r="DV850" s="292"/>
      <c r="DX850" s="292"/>
      <c r="EH850" s="292"/>
      <c r="EN850" s="292"/>
      <c r="EP850" s="292"/>
      <c r="EQ850" s="292"/>
      <c r="ER850" s="292"/>
      <c r="ES850" s="292"/>
      <c r="ET850" s="292"/>
      <c r="EU850" s="292"/>
      <c r="EV850" s="292"/>
      <c r="EW850" s="292"/>
      <c r="EX850" s="292"/>
      <c r="EY850" s="292"/>
      <c r="EZ850" s="292"/>
      <c r="FC850" s="292"/>
      <c r="FF850" s="292"/>
      <c r="FJ850" s="292"/>
      <c r="FL850" s="292"/>
      <c r="FM850" s="292"/>
      <c r="FN850" s="292"/>
      <c r="FQ850" s="292"/>
    </row>
    <row r="851" spans="1:173">
      <c r="A851" s="291"/>
      <c r="J851" s="292"/>
      <c r="K851" s="291"/>
      <c r="T851" s="292"/>
      <c r="U851" s="291"/>
      <c r="BO851" s="292"/>
      <c r="BX851" s="292"/>
      <c r="CU851" s="292"/>
      <c r="CW851" s="292"/>
      <c r="CX851" s="292"/>
      <c r="DA851" s="292"/>
      <c r="DI851" s="292"/>
      <c r="DK851" s="292"/>
      <c r="DM851" s="292"/>
      <c r="DQ851" s="292"/>
      <c r="DV851" s="292"/>
      <c r="DX851" s="292"/>
      <c r="EH851" s="292"/>
      <c r="EN851" s="292"/>
      <c r="EP851" s="292"/>
      <c r="EQ851" s="292"/>
      <c r="ER851" s="292"/>
      <c r="ES851" s="292"/>
      <c r="ET851" s="292"/>
      <c r="EU851" s="292"/>
      <c r="EV851" s="292"/>
      <c r="EW851" s="292"/>
      <c r="EX851" s="292"/>
      <c r="EY851" s="292"/>
      <c r="EZ851" s="292"/>
      <c r="FC851" s="292"/>
      <c r="FF851" s="292"/>
      <c r="FJ851" s="292"/>
      <c r="FL851" s="292"/>
      <c r="FM851" s="292"/>
      <c r="FN851" s="292"/>
      <c r="FQ851" s="292"/>
    </row>
    <row r="852" spans="1:173">
      <c r="A852" s="291"/>
      <c r="J852" s="292"/>
      <c r="K852" s="291"/>
      <c r="T852" s="292"/>
      <c r="U852" s="291"/>
      <c r="BO852" s="292"/>
      <c r="BX852" s="292"/>
      <c r="CU852" s="292"/>
      <c r="CW852" s="292"/>
      <c r="CX852" s="292"/>
      <c r="DA852" s="292"/>
      <c r="DI852" s="292"/>
      <c r="DK852" s="292"/>
      <c r="DM852" s="292"/>
      <c r="DQ852" s="292"/>
      <c r="DV852" s="292"/>
      <c r="DX852" s="292"/>
      <c r="EH852" s="292"/>
      <c r="EN852" s="292"/>
      <c r="EP852" s="292"/>
      <c r="EQ852" s="292"/>
      <c r="ER852" s="292"/>
      <c r="ES852" s="292"/>
      <c r="ET852" s="292"/>
      <c r="EU852" s="292"/>
      <c r="EV852" s="292"/>
      <c r="EW852" s="292"/>
      <c r="EX852" s="292"/>
      <c r="EY852" s="292"/>
      <c r="EZ852" s="292"/>
      <c r="FC852" s="292"/>
      <c r="FF852" s="292"/>
      <c r="FJ852" s="292"/>
      <c r="FL852" s="292"/>
      <c r="FM852" s="292"/>
      <c r="FN852" s="292"/>
      <c r="FQ852" s="292"/>
    </row>
    <row r="853" spans="1:173">
      <c r="A853" s="291"/>
      <c r="J853" s="292"/>
      <c r="K853" s="291"/>
      <c r="T853" s="292"/>
      <c r="U853" s="291"/>
      <c r="BO853" s="292"/>
      <c r="BX853" s="292"/>
      <c r="CU853" s="292"/>
      <c r="CW853" s="292"/>
      <c r="CX853" s="292"/>
      <c r="DA853" s="292"/>
      <c r="DI853" s="292"/>
      <c r="DK853" s="292"/>
      <c r="DM853" s="292"/>
      <c r="DQ853" s="292"/>
      <c r="DV853" s="292"/>
      <c r="DX853" s="292"/>
      <c r="EH853" s="292"/>
      <c r="EN853" s="292"/>
      <c r="EP853" s="292"/>
      <c r="EQ853" s="292"/>
      <c r="ER853" s="292"/>
      <c r="ES853" s="292"/>
      <c r="ET853" s="292"/>
      <c r="EU853" s="292"/>
      <c r="EV853" s="292"/>
      <c r="EW853" s="292"/>
      <c r="EX853" s="292"/>
      <c r="EY853" s="292"/>
      <c r="EZ853" s="292"/>
      <c r="FC853" s="292"/>
      <c r="FF853" s="292"/>
      <c r="FJ853" s="292"/>
      <c r="FL853" s="292"/>
      <c r="FM853" s="292"/>
      <c r="FN853" s="292"/>
      <c r="FQ853" s="292"/>
    </row>
    <row r="854" spans="1:173">
      <c r="A854" s="291"/>
      <c r="J854" s="292"/>
      <c r="K854" s="291"/>
      <c r="T854" s="292"/>
      <c r="U854" s="291"/>
      <c r="BO854" s="292"/>
      <c r="BX854" s="292"/>
      <c r="CU854" s="292"/>
      <c r="CW854" s="292"/>
      <c r="CX854" s="292"/>
      <c r="DA854" s="292"/>
      <c r="DI854" s="292"/>
      <c r="DK854" s="292"/>
      <c r="DM854" s="292"/>
      <c r="DQ854" s="292"/>
      <c r="DV854" s="292"/>
      <c r="DX854" s="292"/>
      <c r="EH854" s="292"/>
      <c r="EN854" s="292"/>
      <c r="EP854" s="292"/>
      <c r="EQ854" s="292"/>
      <c r="ER854" s="292"/>
      <c r="ES854" s="292"/>
      <c r="ET854" s="292"/>
      <c r="EU854" s="292"/>
      <c r="EV854" s="292"/>
      <c r="EW854" s="292"/>
      <c r="EX854" s="292"/>
      <c r="EY854" s="292"/>
      <c r="EZ854" s="292"/>
      <c r="FC854" s="292"/>
      <c r="FF854" s="292"/>
      <c r="FJ854" s="292"/>
      <c r="FL854" s="292"/>
      <c r="FM854" s="292"/>
      <c r="FN854" s="292"/>
      <c r="FQ854" s="292"/>
    </row>
    <row r="855" spans="1:173">
      <c r="A855" s="291"/>
      <c r="J855" s="292"/>
      <c r="K855" s="291"/>
      <c r="T855" s="292"/>
      <c r="U855" s="291"/>
      <c r="BO855" s="292"/>
      <c r="BX855" s="292"/>
      <c r="CU855" s="292"/>
      <c r="CW855" s="292"/>
      <c r="CX855" s="292"/>
      <c r="DA855" s="292"/>
      <c r="DI855" s="292"/>
      <c r="DK855" s="292"/>
      <c r="DM855" s="292"/>
      <c r="DQ855" s="292"/>
      <c r="DV855" s="292"/>
      <c r="DX855" s="292"/>
      <c r="EH855" s="292"/>
      <c r="EN855" s="292"/>
      <c r="EP855" s="292"/>
      <c r="EQ855" s="292"/>
      <c r="ER855" s="292"/>
      <c r="ES855" s="292"/>
      <c r="ET855" s="292"/>
      <c r="EU855" s="292"/>
      <c r="EV855" s="292"/>
      <c r="EW855" s="292"/>
      <c r="EX855" s="292"/>
      <c r="EY855" s="292"/>
      <c r="EZ855" s="292"/>
      <c r="FC855" s="292"/>
      <c r="FF855" s="292"/>
      <c r="FJ855" s="292"/>
      <c r="FL855" s="292"/>
      <c r="FM855" s="292"/>
      <c r="FN855" s="292"/>
      <c r="FQ855" s="292"/>
    </row>
    <row r="856" spans="1:173">
      <c r="A856" s="291"/>
      <c r="J856" s="292"/>
      <c r="K856" s="291"/>
      <c r="T856" s="292"/>
      <c r="U856" s="291"/>
      <c r="BO856" s="292"/>
      <c r="BX856" s="292"/>
      <c r="CU856" s="292"/>
      <c r="CW856" s="292"/>
      <c r="CX856" s="292"/>
      <c r="DA856" s="292"/>
      <c r="DI856" s="292"/>
      <c r="DK856" s="292"/>
      <c r="DM856" s="292"/>
      <c r="DQ856" s="292"/>
      <c r="DV856" s="292"/>
      <c r="DX856" s="292"/>
      <c r="EH856" s="292"/>
      <c r="EN856" s="292"/>
      <c r="EP856" s="292"/>
      <c r="EQ856" s="292"/>
      <c r="ER856" s="292"/>
      <c r="ES856" s="292"/>
      <c r="ET856" s="292"/>
      <c r="EU856" s="292"/>
      <c r="EV856" s="292"/>
      <c r="EW856" s="292"/>
      <c r="EX856" s="292"/>
      <c r="EY856" s="292"/>
      <c r="EZ856" s="292"/>
      <c r="FC856" s="292"/>
      <c r="FF856" s="292"/>
      <c r="FJ856" s="292"/>
      <c r="FL856" s="292"/>
      <c r="FM856" s="292"/>
      <c r="FN856" s="292"/>
      <c r="FQ856" s="292"/>
    </row>
    <row r="857" spans="1:173">
      <c r="A857" s="291"/>
      <c r="J857" s="292"/>
      <c r="K857" s="291"/>
      <c r="T857" s="292"/>
      <c r="U857" s="291"/>
      <c r="BO857" s="292"/>
      <c r="BX857" s="292"/>
      <c r="CU857" s="292"/>
      <c r="CW857" s="292"/>
      <c r="CX857" s="292"/>
      <c r="DA857" s="292"/>
      <c r="DI857" s="292"/>
      <c r="DK857" s="292"/>
      <c r="DM857" s="292"/>
      <c r="DQ857" s="292"/>
      <c r="DV857" s="292"/>
      <c r="DX857" s="292"/>
      <c r="EH857" s="292"/>
      <c r="EN857" s="292"/>
      <c r="EP857" s="292"/>
      <c r="EQ857" s="292"/>
      <c r="ER857" s="292"/>
      <c r="ES857" s="292"/>
      <c r="ET857" s="292"/>
      <c r="EU857" s="292"/>
      <c r="EV857" s="292"/>
      <c r="EW857" s="292"/>
      <c r="EX857" s="292"/>
      <c r="EY857" s="292"/>
      <c r="EZ857" s="292"/>
      <c r="FC857" s="292"/>
      <c r="FF857" s="292"/>
      <c r="FJ857" s="292"/>
      <c r="FL857" s="292"/>
      <c r="FM857" s="292"/>
      <c r="FN857" s="292"/>
      <c r="FQ857" s="292"/>
    </row>
    <row r="858" spans="1:173">
      <c r="A858" s="291"/>
      <c r="J858" s="292"/>
      <c r="K858" s="291"/>
      <c r="T858" s="292"/>
      <c r="U858" s="291"/>
      <c r="BO858" s="292"/>
      <c r="BX858" s="292"/>
      <c r="CU858" s="292"/>
      <c r="CW858" s="292"/>
      <c r="CX858" s="292"/>
      <c r="DA858" s="292"/>
      <c r="DI858" s="292"/>
      <c r="DK858" s="292"/>
      <c r="DM858" s="292"/>
      <c r="DQ858" s="292"/>
      <c r="DV858" s="292"/>
      <c r="DX858" s="292"/>
      <c r="EH858" s="292"/>
      <c r="EN858" s="292"/>
      <c r="EP858" s="292"/>
      <c r="EQ858" s="292"/>
      <c r="ER858" s="292"/>
      <c r="ES858" s="292"/>
      <c r="ET858" s="292"/>
      <c r="EU858" s="292"/>
      <c r="EV858" s="292"/>
      <c r="EW858" s="292"/>
      <c r="EX858" s="292"/>
      <c r="EY858" s="292"/>
      <c r="EZ858" s="292"/>
      <c r="FC858" s="292"/>
      <c r="FF858" s="292"/>
      <c r="FJ858" s="292"/>
      <c r="FL858" s="292"/>
      <c r="FM858" s="292"/>
      <c r="FN858" s="292"/>
      <c r="FQ858" s="292"/>
    </row>
    <row r="859" spans="1:173">
      <c r="A859" s="291"/>
      <c r="J859" s="292"/>
      <c r="K859" s="291"/>
      <c r="T859" s="292"/>
      <c r="U859" s="291"/>
      <c r="BO859" s="292"/>
      <c r="BX859" s="292"/>
      <c r="CU859" s="292"/>
      <c r="CW859" s="292"/>
      <c r="CX859" s="292"/>
      <c r="DA859" s="292"/>
      <c r="DI859" s="292"/>
      <c r="DK859" s="292"/>
      <c r="DM859" s="292"/>
      <c r="DQ859" s="292"/>
      <c r="DV859" s="292"/>
      <c r="DX859" s="292"/>
      <c r="EH859" s="292"/>
      <c r="EN859" s="292"/>
      <c r="EP859" s="292"/>
      <c r="EQ859" s="292"/>
      <c r="ER859" s="292"/>
      <c r="ES859" s="292"/>
      <c r="ET859" s="292"/>
      <c r="EU859" s="292"/>
      <c r="EV859" s="292"/>
      <c r="EW859" s="292"/>
      <c r="EX859" s="292"/>
      <c r="EY859" s="292"/>
      <c r="EZ859" s="292"/>
      <c r="FC859" s="292"/>
      <c r="FF859" s="292"/>
      <c r="FJ859" s="292"/>
      <c r="FL859" s="292"/>
      <c r="FM859" s="292"/>
      <c r="FN859" s="292"/>
      <c r="FQ859" s="292"/>
    </row>
    <row r="860" spans="1:173">
      <c r="A860" s="291"/>
      <c r="J860" s="292"/>
      <c r="K860" s="291"/>
      <c r="T860" s="292"/>
      <c r="U860" s="291"/>
      <c r="BO860" s="292"/>
      <c r="BX860" s="292"/>
      <c r="CU860" s="292"/>
      <c r="CW860" s="292"/>
      <c r="CX860" s="292"/>
      <c r="DA860" s="292"/>
      <c r="DI860" s="292"/>
      <c r="DK860" s="292"/>
      <c r="DM860" s="292"/>
      <c r="DQ860" s="292"/>
      <c r="DV860" s="292"/>
      <c r="DX860" s="292"/>
      <c r="EH860" s="292"/>
      <c r="EN860" s="292"/>
      <c r="EP860" s="292"/>
      <c r="EQ860" s="292"/>
      <c r="ER860" s="292"/>
      <c r="ES860" s="292"/>
      <c r="ET860" s="292"/>
      <c r="EU860" s="292"/>
      <c r="EV860" s="292"/>
      <c r="EW860" s="292"/>
      <c r="EX860" s="292"/>
      <c r="EY860" s="292"/>
      <c r="EZ860" s="292"/>
      <c r="FC860" s="292"/>
      <c r="FF860" s="292"/>
      <c r="FJ860" s="292"/>
      <c r="FL860" s="292"/>
      <c r="FM860" s="292"/>
      <c r="FN860" s="292"/>
      <c r="FQ860" s="292"/>
    </row>
    <row r="861" spans="1:173">
      <c r="A861" s="291"/>
      <c r="J861" s="292"/>
      <c r="K861" s="291"/>
      <c r="T861" s="292"/>
      <c r="U861" s="291"/>
      <c r="BO861" s="292"/>
      <c r="BX861" s="292"/>
      <c r="CU861" s="292"/>
      <c r="CW861" s="292"/>
      <c r="CX861" s="292"/>
      <c r="DA861" s="292"/>
      <c r="DI861" s="292"/>
      <c r="DK861" s="292"/>
      <c r="DM861" s="292"/>
      <c r="DQ861" s="292"/>
      <c r="DV861" s="292"/>
      <c r="DX861" s="292"/>
      <c r="EH861" s="292"/>
      <c r="EN861" s="292"/>
      <c r="EP861" s="292"/>
      <c r="EQ861" s="292"/>
      <c r="ER861" s="292"/>
      <c r="ES861" s="292"/>
      <c r="ET861" s="292"/>
      <c r="EU861" s="292"/>
      <c r="EV861" s="292"/>
      <c r="EW861" s="292"/>
      <c r="EX861" s="292"/>
      <c r="EY861" s="292"/>
      <c r="EZ861" s="292"/>
      <c r="FC861" s="292"/>
      <c r="FF861" s="292"/>
      <c r="FJ861" s="292"/>
      <c r="FL861" s="292"/>
      <c r="FM861" s="292"/>
      <c r="FN861" s="292"/>
      <c r="FQ861" s="292"/>
    </row>
    <row r="862" spans="1:173">
      <c r="A862" s="291"/>
      <c r="J862" s="292"/>
      <c r="K862" s="291"/>
      <c r="T862" s="292"/>
      <c r="U862" s="291"/>
      <c r="BO862" s="292"/>
      <c r="BX862" s="292"/>
      <c r="CU862" s="292"/>
      <c r="CW862" s="292"/>
      <c r="CX862" s="292"/>
      <c r="DA862" s="292"/>
      <c r="DI862" s="292"/>
      <c r="DK862" s="292"/>
      <c r="DM862" s="292"/>
      <c r="DQ862" s="292"/>
      <c r="DV862" s="292"/>
      <c r="DX862" s="292"/>
      <c r="EH862" s="292"/>
      <c r="EN862" s="292"/>
      <c r="EP862" s="292"/>
      <c r="EQ862" s="292"/>
      <c r="ER862" s="292"/>
      <c r="ES862" s="292"/>
      <c r="ET862" s="292"/>
      <c r="EU862" s="292"/>
      <c r="EV862" s="292"/>
      <c r="EW862" s="292"/>
      <c r="EX862" s="292"/>
      <c r="EY862" s="292"/>
      <c r="EZ862" s="292"/>
      <c r="FC862" s="292"/>
      <c r="FF862" s="292"/>
      <c r="FJ862" s="292"/>
      <c r="FL862" s="292"/>
      <c r="FM862" s="292"/>
      <c r="FN862" s="292"/>
      <c r="FQ862" s="292"/>
    </row>
    <row r="863" spans="1:173">
      <c r="A863" s="291"/>
      <c r="J863" s="292"/>
      <c r="K863" s="291"/>
      <c r="T863" s="292"/>
      <c r="U863" s="291"/>
      <c r="BO863" s="292"/>
      <c r="BX863" s="292"/>
      <c r="CU863" s="292"/>
      <c r="CW863" s="292"/>
      <c r="CX863" s="292"/>
      <c r="DA863" s="292"/>
      <c r="DI863" s="292"/>
      <c r="DK863" s="292"/>
      <c r="DM863" s="292"/>
      <c r="DQ863" s="292"/>
      <c r="DV863" s="292"/>
      <c r="DX863" s="292"/>
      <c r="EH863" s="292"/>
      <c r="EN863" s="292"/>
      <c r="EP863" s="292"/>
      <c r="EQ863" s="292"/>
      <c r="ER863" s="292"/>
      <c r="ES863" s="292"/>
      <c r="ET863" s="292"/>
      <c r="EU863" s="292"/>
      <c r="EV863" s="292"/>
      <c r="EW863" s="292"/>
      <c r="EX863" s="292"/>
      <c r="EY863" s="292"/>
      <c r="EZ863" s="292"/>
      <c r="FC863" s="292"/>
      <c r="FF863" s="292"/>
      <c r="FJ863" s="292"/>
      <c r="FL863" s="292"/>
      <c r="FM863" s="292"/>
      <c r="FN863" s="292"/>
      <c r="FQ863" s="292"/>
    </row>
    <row r="864" spans="1:173">
      <c r="A864" s="291"/>
      <c r="J864" s="292"/>
      <c r="K864" s="291"/>
      <c r="T864" s="292"/>
      <c r="U864" s="291"/>
      <c r="BO864" s="292"/>
      <c r="BX864" s="292"/>
      <c r="CU864" s="292"/>
      <c r="CW864" s="292"/>
      <c r="CX864" s="292"/>
      <c r="DA864" s="292"/>
      <c r="DI864" s="292"/>
      <c r="DK864" s="292"/>
      <c r="DM864" s="292"/>
      <c r="DQ864" s="292"/>
      <c r="DV864" s="292"/>
      <c r="DX864" s="292"/>
      <c r="EH864" s="292"/>
      <c r="EN864" s="292"/>
      <c r="EP864" s="292"/>
      <c r="EQ864" s="292"/>
      <c r="ER864" s="292"/>
      <c r="ES864" s="292"/>
      <c r="ET864" s="292"/>
      <c r="EU864" s="292"/>
      <c r="EV864" s="292"/>
      <c r="EW864" s="292"/>
      <c r="EX864" s="292"/>
      <c r="EY864" s="292"/>
      <c r="EZ864" s="292"/>
      <c r="FC864" s="292"/>
      <c r="FF864" s="292"/>
      <c r="FJ864" s="292"/>
      <c r="FL864" s="292"/>
      <c r="FM864" s="292"/>
      <c r="FN864" s="292"/>
      <c r="FQ864" s="292"/>
    </row>
    <row r="865" spans="1:173">
      <c r="A865" s="291"/>
      <c r="J865" s="292"/>
      <c r="K865" s="291"/>
      <c r="T865" s="292"/>
      <c r="U865" s="291"/>
      <c r="BO865" s="292"/>
      <c r="BX865" s="292"/>
      <c r="CU865" s="292"/>
      <c r="CW865" s="292"/>
      <c r="CX865" s="292"/>
      <c r="DA865" s="292"/>
      <c r="DI865" s="292"/>
      <c r="DK865" s="292"/>
      <c r="DM865" s="292"/>
      <c r="DQ865" s="292"/>
      <c r="DV865" s="292"/>
      <c r="DX865" s="292"/>
      <c r="EH865" s="292"/>
      <c r="EN865" s="292"/>
      <c r="EP865" s="292"/>
      <c r="EQ865" s="292"/>
      <c r="ER865" s="292"/>
      <c r="ES865" s="292"/>
      <c r="ET865" s="292"/>
      <c r="EU865" s="292"/>
      <c r="EV865" s="292"/>
      <c r="EW865" s="292"/>
      <c r="EX865" s="292"/>
      <c r="EY865" s="292"/>
      <c r="EZ865" s="292"/>
      <c r="FC865" s="292"/>
      <c r="FF865" s="292"/>
      <c r="FJ865" s="292"/>
      <c r="FL865" s="292"/>
      <c r="FM865" s="292"/>
      <c r="FN865" s="292"/>
      <c r="FQ865" s="292"/>
    </row>
    <row r="866" spans="1:173">
      <c r="A866" s="291"/>
      <c r="J866" s="292"/>
      <c r="K866" s="291"/>
      <c r="T866" s="292"/>
      <c r="U866" s="291"/>
      <c r="BO866" s="292"/>
      <c r="BX866" s="292"/>
      <c r="CU866" s="292"/>
      <c r="CW866" s="292"/>
      <c r="CX866" s="292"/>
      <c r="DA866" s="292"/>
      <c r="DI866" s="292"/>
      <c r="DK866" s="292"/>
      <c r="DM866" s="292"/>
      <c r="DQ866" s="292"/>
      <c r="DV866" s="292"/>
      <c r="DX866" s="292"/>
      <c r="EH866" s="292"/>
      <c r="EN866" s="292"/>
      <c r="EP866" s="292"/>
      <c r="EQ866" s="292"/>
      <c r="ER866" s="292"/>
      <c r="ES866" s="292"/>
      <c r="ET866" s="292"/>
      <c r="EU866" s="292"/>
      <c r="EV866" s="292"/>
      <c r="EW866" s="292"/>
      <c r="EX866" s="292"/>
      <c r="EY866" s="292"/>
      <c r="EZ866" s="292"/>
      <c r="FC866" s="292"/>
      <c r="FF866" s="292"/>
      <c r="FJ866" s="292"/>
      <c r="FL866" s="292"/>
      <c r="FM866" s="292"/>
      <c r="FN866" s="292"/>
      <c r="FQ866" s="292"/>
    </row>
    <row r="867" spans="1:173">
      <c r="A867" s="291"/>
      <c r="J867" s="292"/>
      <c r="K867" s="291"/>
      <c r="T867" s="292"/>
      <c r="U867" s="291"/>
      <c r="BO867" s="292"/>
      <c r="BX867" s="292"/>
      <c r="CU867" s="292"/>
      <c r="CW867" s="292"/>
      <c r="CX867" s="292"/>
      <c r="DA867" s="292"/>
      <c r="DI867" s="292"/>
      <c r="DK867" s="292"/>
      <c r="DM867" s="292"/>
      <c r="DQ867" s="292"/>
      <c r="DV867" s="292"/>
      <c r="DX867" s="292"/>
      <c r="EH867" s="292"/>
      <c r="EN867" s="292"/>
      <c r="EP867" s="292"/>
      <c r="EQ867" s="292"/>
      <c r="ER867" s="292"/>
      <c r="ES867" s="292"/>
      <c r="ET867" s="292"/>
      <c r="EU867" s="292"/>
      <c r="EV867" s="292"/>
      <c r="EW867" s="292"/>
      <c r="EX867" s="292"/>
      <c r="EY867" s="292"/>
      <c r="EZ867" s="292"/>
      <c r="FC867" s="292"/>
      <c r="FF867" s="292"/>
      <c r="FJ867" s="292"/>
      <c r="FL867" s="292"/>
      <c r="FM867" s="292"/>
      <c r="FN867" s="292"/>
      <c r="FQ867" s="292"/>
    </row>
    <row r="868" spans="1:173">
      <c r="A868" s="291"/>
      <c r="J868" s="292"/>
      <c r="K868" s="291"/>
      <c r="T868" s="292"/>
      <c r="U868" s="291"/>
      <c r="BO868" s="292"/>
      <c r="BX868" s="292"/>
      <c r="CU868" s="292"/>
      <c r="CW868" s="292"/>
      <c r="CX868" s="292"/>
      <c r="DA868" s="292"/>
      <c r="DI868" s="292"/>
      <c r="DK868" s="292"/>
      <c r="DM868" s="292"/>
      <c r="DQ868" s="292"/>
      <c r="DV868" s="292"/>
      <c r="DX868" s="292"/>
      <c r="EH868" s="292"/>
      <c r="EN868" s="292"/>
      <c r="EP868" s="292"/>
      <c r="EQ868" s="292"/>
      <c r="ER868" s="292"/>
      <c r="ES868" s="292"/>
      <c r="ET868" s="292"/>
      <c r="EU868" s="292"/>
      <c r="EV868" s="292"/>
      <c r="EW868" s="292"/>
      <c r="EX868" s="292"/>
      <c r="EY868" s="292"/>
      <c r="EZ868" s="292"/>
      <c r="FC868" s="292"/>
      <c r="FF868" s="292"/>
      <c r="FJ868" s="292"/>
      <c r="FL868" s="292"/>
      <c r="FM868" s="292"/>
      <c r="FN868" s="292"/>
      <c r="FQ868" s="292"/>
    </row>
    <row r="869" spans="1:173">
      <c r="A869" s="291"/>
      <c r="J869" s="292"/>
      <c r="K869" s="291"/>
      <c r="T869" s="292"/>
      <c r="U869" s="291"/>
      <c r="BO869" s="292"/>
      <c r="BX869" s="292"/>
      <c r="CU869" s="292"/>
      <c r="CW869" s="292"/>
      <c r="CX869" s="292"/>
      <c r="DA869" s="292"/>
      <c r="DI869" s="292"/>
      <c r="DK869" s="292"/>
      <c r="DM869" s="292"/>
      <c r="DQ869" s="292"/>
      <c r="DV869" s="292"/>
      <c r="DX869" s="292"/>
      <c r="EH869" s="292"/>
      <c r="EN869" s="292"/>
      <c r="EP869" s="292"/>
      <c r="EQ869" s="292"/>
      <c r="ER869" s="292"/>
      <c r="ES869" s="292"/>
      <c r="ET869" s="292"/>
      <c r="EU869" s="292"/>
      <c r="EV869" s="292"/>
      <c r="EW869" s="292"/>
      <c r="EX869" s="292"/>
      <c r="EY869" s="292"/>
      <c r="EZ869" s="292"/>
      <c r="FC869" s="292"/>
      <c r="FF869" s="292"/>
      <c r="FJ869" s="292"/>
      <c r="FL869" s="292"/>
      <c r="FM869" s="292"/>
      <c r="FN869" s="292"/>
      <c r="FQ869" s="292"/>
    </row>
    <row r="870" spans="1:173">
      <c r="A870" s="291"/>
      <c r="J870" s="292"/>
      <c r="K870" s="291"/>
      <c r="T870" s="292"/>
      <c r="U870" s="291"/>
      <c r="BO870" s="292"/>
      <c r="BX870" s="292"/>
      <c r="CU870" s="292"/>
      <c r="CW870" s="292"/>
      <c r="CX870" s="292"/>
      <c r="DA870" s="292"/>
      <c r="DI870" s="292"/>
      <c r="DK870" s="292"/>
      <c r="DM870" s="292"/>
      <c r="DQ870" s="292"/>
      <c r="DV870" s="292"/>
      <c r="DX870" s="292"/>
      <c r="EH870" s="292"/>
      <c r="EN870" s="292"/>
      <c r="EP870" s="292"/>
      <c r="EQ870" s="292"/>
      <c r="ER870" s="292"/>
      <c r="ES870" s="292"/>
      <c r="ET870" s="292"/>
      <c r="EU870" s="292"/>
      <c r="EV870" s="292"/>
      <c r="EW870" s="292"/>
      <c r="EX870" s="292"/>
      <c r="EY870" s="292"/>
      <c r="EZ870" s="292"/>
      <c r="FC870" s="292"/>
      <c r="FF870" s="292"/>
      <c r="FJ870" s="292"/>
      <c r="FL870" s="292"/>
      <c r="FM870" s="292"/>
      <c r="FN870" s="292"/>
      <c r="FQ870" s="292"/>
    </row>
    <row r="871" spans="1:173">
      <c r="A871" s="291"/>
      <c r="J871" s="292"/>
      <c r="K871" s="291"/>
      <c r="T871" s="292"/>
      <c r="U871" s="291"/>
      <c r="BO871" s="292"/>
      <c r="BX871" s="292"/>
      <c r="CU871" s="292"/>
      <c r="CW871" s="292"/>
      <c r="CX871" s="292"/>
      <c r="DA871" s="292"/>
      <c r="DI871" s="292"/>
      <c r="DK871" s="292"/>
      <c r="DM871" s="292"/>
      <c r="DQ871" s="292"/>
      <c r="DV871" s="292"/>
      <c r="DX871" s="292"/>
      <c r="EH871" s="292"/>
      <c r="EN871" s="292"/>
      <c r="EP871" s="292"/>
      <c r="EQ871" s="292"/>
      <c r="ER871" s="292"/>
      <c r="ES871" s="292"/>
      <c r="ET871" s="292"/>
      <c r="EU871" s="292"/>
      <c r="EV871" s="292"/>
      <c r="EW871" s="292"/>
      <c r="EX871" s="292"/>
      <c r="EY871" s="292"/>
      <c r="EZ871" s="292"/>
      <c r="FC871" s="292"/>
      <c r="FF871" s="292"/>
      <c r="FJ871" s="292"/>
      <c r="FL871" s="292"/>
      <c r="FM871" s="292"/>
      <c r="FN871" s="292"/>
      <c r="FQ871" s="292"/>
    </row>
    <row r="872" spans="1:173">
      <c r="A872" s="291"/>
      <c r="J872" s="292"/>
      <c r="K872" s="291"/>
      <c r="T872" s="292"/>
      <c r="U872" s="291"/>
      <c r="BO872" s="292"/>
      <c r="BX872" s="292"/>
      <c r="CU872" s="292"/>
      <c r="CW872" s="292"/>
      <c r="CX872" s="292"/>
      <c r="DA872" s="292"/>
      <c r="DI872" s="292"/>
      <c r="DK872" s="292"/>
      <c r="DM872" s="292"/>
      <c r="DQ872" s="292"/>
      <c r="DV872" s="292"/>
      <c r="DX872" s="292"/>
      <c r="EH872" s="292"/>
      <c r="EN872" s="292"/>
      <c r="EP872" s="292"/>
      <c r="EQ872" s="292"/>
      <c r="ER872" s="292"/>
      <c r="ES872" s="292"/>
      <c r="ET872" s="292"/>
      <c r="EU872" s="292"/>
      <c r="EV872" s="292"/>
      <c r="EW872" s="292"/>
      <c r="EX872" s="292"/>
      <c r="EY872" s="292"/>
      <c r="EZ872" s="292"/>
      <c r="FC872" s="292"/>
      <c r="FF872" s="292"/>
      <c r="FJ872" s="292"/>
      <c r="FL872" s="292"/>
      <c r="FM872" s="292"/>
      <c r="FN872" s="292"/>
      <c r="FQ872" s="292"/>
    </row>
    <row r="873" spans="1:173">
      <c r="A873" s="291"/>
      <c r="J873" s="292"/>
      <c r="K873" s="291"/>
      <c r="T873" s="292"/>
      <c r="U873" s="291"/>
      <c r="BO873" s="292"/>
      <c r="BX873" s="292"/>
      <c r="CU873" s="292"/>
      <c r="CW873" s="292"/>
      <c r="CX873" s="292"/>
      <c r="DA873" s="292"/>
      <c r="DI873" s="292"/>
      <c r="DK873" s="292"/>
      <c r="DM873" s="292"/>
      <c r="DQ873" s="292"/>
      <c r="DV873" s="292"/>
      <c r="DX873" s="292"/>
      <c r="EH873" s="292"/>
      <c r="EN873" s="292"/>
      <c r="EP873" s="292"/>
      <c r="EQ873" s="292"/>
      <c r="ER873" s="292"/>
      <c r="ES873" s="292"/>
      <c r="ET873" s="292"/>
      <c r="EU873" s="292"/>
      <c r="EV873" s="292"/>
      <c r="EW873" s="292"/>
      <c r="EX873" s="292"/>
      <c r="EY873" s="292"/>
      <c r="EZ873" s="292"/>
      <c r="FC873" s="292"/>
      <c r="FF873" s="292"/>
      <c r="FJ873" s="292"/>
      <c r="FL873" s="292"/>
      <c r="FM873" s="292"/>
      <c r="FN873" s="292"/>
      <c r="FQ873" s="292"/>
    </row>
    <row r="874" spans="1:173">
      <c r="A874" s="291"/>
      <c r="J874" s="292"/>
      <c r="K874" s="291"/>
      <c r="T874" s="292"/>
      <c r="U874" s="291"/>
      <c r="BO874" s="292"/>
      <c r="BX874" s="292"/>
      <c r="CU874" s="292"/>
      <c r="CW874" s="292"/>
      <c r="CX874" s="292"/>
      <c r="DA874" s="292"/>
      <c r="DI874" s="292"/>
      <c r="DK874" s="292"/>
      <c r="DM874" s="292"/>
      <c r="DQ874" s="292"/>
      <c r="DV874" s="292"/>
      <c r="DX874" s="292"/>
      <c r="EH874" s="292"/>
      <c r="EN874" s="292"/>
      <c r="EP874" s="292"/>
      <c r="EQ874" s="292"/>
      <c r="ER874" s="292"/>
      <c r="ES874" s="292"/>
      <c r="ET874" s="292"/>
      <c r="EU874" s="292"/>
      <c r="EV874" s="292"/>
      <c r="EW874" s="292"/>
      <c r="EX874" s="292"/>
      <c r="EY874" s="292"/>
      <c r="EZ874" s="292"/>
      <c r="FC874" s="292"/>
      <c r="FF874" s="292"/>
      <c r="FJ874" s="292"/>
      <c r="FL874" s="292"/>
      <c r="FM874" s="292"/>
      <c r="FN874" s="292"/>
      <c r="FQ874" s="292"/>
    </row>
    <row r="875" spans="1:173">
      <c r="A875" s="291"/>
      <c r="J875" s="292"/>
      <c r="K875" s="291"/>
      <c r="T875" s="292"/>
      <c r="U875" s="291"/>
      <c r="BO875" s="292"/>
      <c r="BX875" s="292"/>
      <c r="CU875" s="292"/>
      <c r="CW875" s="292"/>
      <c r="CX875" s="292"/>
      <c r="DA875" s="292"/>
      <c r="DI875" s="292"/>
      <c r="DK875" s="292"/>
      <c r="DM875" s="292"/>
      <c r="DQ875" s="292"/>
      <c r="DV875" s="292"/>
      <c r="DX875" s="292"/>
      <c r="EH875" s="292"/>
      <c r="EN875" s="292"/>
      <c r="EP875" s="292"/>
      <c r="EQ875" s="292"/>
      <c r="ER875" s="292"/>
      <c r="ES875" s="292"/>
      <c r="ET875" s="292"/>
      <c r="EU875" s="292"/>
      <c r="EV875" s="292"/>
      <c r="EW875" s="292"/>
      <c r="EX875" s="292"/>
      <c r="EY875" s="292"/>
      <c r="EZ875" s="292"/>
      <c r="FC875" s="292"/>
      <c r="FF875" s="292"/>
      <c r="FJ875" s="292"/>
      <c r="FL875" s="292"/>
      <c r="FM875" s="292"/>
      <c r="FN875" s="292"/>
      <c r="FQ875" s="292"/>
    </row>
    <row r="876" spans="1:173">
      <c r="A876" s="291"/>
      <c r="J876" s="292"/>
      <c r="K876" s="291"/>
      <c r="T876" s="292"/>
      <c r="U876" s="291"/>
      <c r="BO876" s="292"/>
      <c r="BX876" s="292"/>
      <c r="CU876" s="292"/>
      <c r="CW876" s="292"/>
      <c r="CX876" s="292"/>
      <c r="DA876" s="292"/>
      <c r="DI876" s="292"/>
      <c r="DK876" s="292"/>
      <c r="DM876" s="292"/>
      <c r="DQ876" s="292"/>
      <c r="DV876" s="292"/>
      <c r="DX876" s="292"/>
      <c r="EH876" s="292"/>
      <c r="EN876" s="292"/>
      <c r="EP876" s="292"/>
      <c r="EQ876" s="292"/>
      <c r="ER876" s="292"/>
      <c r="ES876" s="292"/>
      <c r="ET876" s="292"/>
      <c r="EU876" s="292"/>
      <c r="EV876" s="292"/>
      <c r="EW876" s="292"/>
      <c r="EX876" s="292"/>
      <c r="EY876" s="292"/>
      <c r="EZ876" s="292"/>
      <c r="FC876" s="292"/>
      <c r="FF876" s="292"/>
      <c r="FJ876" s="292"/>
      <c r="FL876" s="292"/>
      <c r="FM876" s="292"/>
      <c r="FN876" s="292"/>
      <c r="FQ876" s="292"/>
    </row>
    <row r="877" spans="1:173">
      <c r="A877" s="291"/>
      <c r="J877" s="292"/>
      <c r="K877" s="291"/>
      <c r="T877" s="292"/>
      <c r="U877" s="291"/>
      <c r="BO877" s="292"/>
      <c r="BX877" s="292"/>
      <c r="CU877" s="292"/>
      <c r="CW877" s="292"/>
      <c r="CX877" s="292"/>
      <c r="DA877" s="292"/>
      <c r="DI877" s="292"/>
      <c r="DK877" s="292"/>
      <c r="DM877" s="292"/>
      <c r="DQ877" s="292"/>
      <c r="DV877" s="292"/>
      <c r="DX877" s="292"/>
      <c r="EH877" s="292"/>
      <c r="EN877" s="292"/>
      <c r="EP877" s="292"/>
      <c r="EQ877" s="292"/>
      <c r="ER877" s="292"/>
      <c r="ES877" s="292"/>
      <c r="ET877" s="292"/>
      <c r="EU877" s="292"/>
      <c r="EV877" s="292"/>
      <c r="EW877" s="292"/>
      <c r="EX877" s="292"/>
      <c r="EY877" s="292"/>
      <c r="EZ877" s="292"/>
      <c r="FC877" s="292"/>
      <c r="FF877" s="292"/>
      <c r="FJ877" s="292"/>
      <c r="FL877" s="292"/>
      <c r="FM877" s="292"/>
      <c r="FN877" s="292"/>
      <c r="FQ877" s="292"/>
    </row>
    <row r="878" spans="1:173">
      <c r="A878" s="291"/>
      <c r="J878" s="292"/>
      <c r="K878" s="291"/>
      <c r="T878" s="292"/>
      <c r="U878" s="291"/>
      <c r="BO878" s="292"/>
      <c r="BX878" s="292"/>
      <c r="CU878" s="292"/>
      <c r="CW878" s="292"/>
      <c r="CX878" s="292"/>
      <c r="DA878" s="292"/>
      <c r="DI878" s="292"/>
      <c r="DK878" s="292"/>
      <c r="DM878" s="292"/>
      <c r="DQ878" s="292"/>
      <c r="DV878" s="292"/>
      <c r="DX878" s="292"/>
      <c r="EH878" s="292"/>
      <c r="EN878" s="292"/>
      <c r="EP878" s="292"/>
      <c r="EQ878" s="292"/>
      <c r="ER878" s="292"/>
      <c r="ES878" s="292"/>
      <c r="ET878" s="292"/>
      <c r="EU878" s="292"/>
      <c r="EV878" s="292"/>
      <c r="EW878" s="292"/>
      <c r="EX878" s="292"/>
      <c r="EY878" s="292"/>
      <c r="EZ878" s="292"/>
      <c r="FC878" s="292"/>
      <c r="FF878" s="292"/>
      <c r="FJ878" s="292"/>
      <c r="FL878" s="292"/>
      <c r="FM878" s="292"/>
      <c r="FN878" s="292"/>
      <c r="FQ878" s="292"/>
    </row>
    <row r="879" spans="1:173">
      <c r="A879" s="291"/>
      <c r="J879" s="292"/>
      <c r="K879" s="291"/>
      <c r="T879" s="292"/>
      <c r="U879" s="291"/>
      <c r="BO879" s="292"/>
      <c r="BX879" s="292"/>
      <c r="CU879" s="292"/>
      <c r="CW879" s="292"/>
      <c r="CX879" s="292"/>
      <c r="DA879" s="292"/>
      <c r="DI879" s="292"/>
      <c r="DK879" s="292"/>
      <c r="DM879" s="292"/>
      <c r="DQ879" s="292"/>
      <c r="DV879" s="292"/>
      <c r="DX879" s="292"/>
      <c r="EH879" s="292"/>
      <c r="EN879" s="292"/>
      <c r="EP879" s="292"/>
      <c r="EQ879" s="292"/>
      <c r="ER879" s="292"/>
      <c r="ES879" s="292"/>
      <c r="ET879" s="292"/>
      <c r="EU879" s="292"/>
      <c r="EV879" s="292"/>
      <c r="EW879" s="292"/>
      <c r="EX879" s="292"/>
      <c r="EY879" s="292"/>
      <c r="EZ879" s="292"/>
      <c r="FC879" s="292"/>
      <c r="FF879" s="292"/>
      <c r="FJ879" s="292"/>
      <c r="FL879" s="292"/>
      <c r="FM879" s="292"/>
      <c r="FN879" s="292"/>
      <c r="FQ879" s="292"/>
    </row>
    <row r="880" spans="1:173">
      <c r="A880" s="291"/>
      <c r="J880" s="292"/>
      <c r="K880" s="291"/>
      <c r="T880" s="292"/>
      <c r="U880" s="291"/>
      <c r="BO880" s="292"/>
      <c r="BX880" s="292"/>
      <c r="CU880" s="292"/>
      <c r="CW880" s="292"/>
      <c r="CX880" s="292"/>
      <c r="DA880" s="292"/>
      <c r="DI880" s="292"/>
      <c r="DK880" s="292"/>
      <c r="DM880" s="292"/>
      <c r="DQ880" s="292"/>
      <c r="DV880" s="292"/>
      <c r="DX880" s="292"/>
      <c r="EH880" s="292"/>
      <c r="EN880" s="292"/>
      <c r="EP880" s="292"/>
      <c r="EQ880" s="292"/>
      <c r="ER880" s="292"/>
      <c r="ES880" s="292"/>
      <c r="ET880" s="292"/>
      <c r="EU880" s="292"/>
      <c r="EV880" s="292"/>
      <c r="EW880" s="292"/>
      <c r="EX880" s="292"/>
      <c r="EY880" s="292"/>
      <c r="EZ880" s="292"/>
      <c r="FC880" s="292"/>
      <c r="FF880" s="292"/>
      <c r="FJ880" s="292"/>
      <c r="FL880" s="292"/>
      <c r="FM880" s="292"/>
      <c r="FN880" s="292"/>
      <c r="FQ880" s="292"/>
    </row>
    <row r="881" spans="1:173">
      <c r="A881" s="291"/>
      <c r="J881" s="292"/>
      <c r="K881" s="291"/>
      <c r="T881" s="292"/>
      <c r="U881" s="291"/>
      <c r="BO881" s="292"/>
      <c r="BX881" s="292"/>
      <c r="CU881" s="292"/>
      <c r="CW881" s="292"/>
      <c r="CX881" s="292"/>
      <c r="DA881" s="292"/>
      <c r="DI881" s="292"/>
      <c r="DK881" s="292"/>
      <c r="DM881" s="292"/>
      <c r="DQ881" s="292"/>
      <c r="DV881" s="292"/>
      <c r="DX881" s="292"/>
      <c r="EH881" s="292"/>
      <c r="EN881" s="292"/>
      <c r="EP881" s="292"/>
      <c r="EQ881" s="292"/>
      <c r="ER881" s="292"/>
      <c r="ES881" s="292"/>
      <c r="ET881" s="292"/>
      <c r="EU881" s="292"/>
      <c r="EV881" s="292"/>
      <c r="EW881" s="292"/>
      <c r="EX881" s="292"/>
      <c r="EY881" s="292"/>
      <c r="EZ881" s="292"/>
      <c r="FC881" s="292"/>
      <c r="FF881" s="292"/>
      <c r="FJ881" s="292"/>
      <c r="FL881" s="292"/>
      <c r="FM881" s="292"/>
      <c r="FN881" s="292"/>
      <c r="FQ881" s="292"/>
    </row>
    <row r="882" spans="1:173">
      <c r="A882" s="291"/>
      <c r="J882" s="292"/>
      <c r="K882" s="291"/>
      <c r="T882" s="292"/>
      <c r="U882" s="291"/>
      <c r="BO882" s="292"/>
      <c r="BX882" s="292"/>
      <c r="CU882" s="292"/>
      <c r="CW882" s="292"/>
      <c r="CX882" s="292"/>
      <c r="DA882" s="292"/>
      <c r="DI882" s="292"/>
      <c r="DK882" s="292"/>
      <c r="DM882" s="292"/>
      <c r="DQ882" s="292"/>
      <c r="DV882" s="292"/>
      <c r="DX882" s="292"/>
      <c r="EH882" s="292"/>
      <c r="EN882" s="292"/>
      <c r="EP882" s="292"/>
      <c r="EQ882" s="292"/>
      <c r="ER882" s="292"/>
      <c r="ES882" s="292"/>
      <c r="ET882" s="292"/>
      <c r="EU882" s="292"/>
      <c r="EV882" s="292"/>
      <c r="EW882" s="292"/>
      <c r="EX882" s="292"/>
      <c r="EY882" s="292"/>
      <c r="EZ882" s="292"/>
      <c r="FC882" s="292"/>
      <c r="FF882" s="292"/>
      <c r="FJ882" s="292"/>
      <c r="FL882" s="292"/>
      <c r="FM882" s="292"/>
      <c r="FN882" s="292"/>
      <c r="FQ882" s="292"/>
    </row>
    <row r="883" spans="1:173">
      <c r="A883" s="291"/>
      <c r="J883" s="292"/>
      <c r="K883" s="291"/>
      <c r="T883" s="292"/>
      <c r="U883" s="291"/>
      <c r="BO883" s="292"/>
      <c r="BX883" s="292"/>
      <c r="CU883" s="292"/>
      <c r="CW883" s="292"/>
      <c r="CX883" s="292"/>
      <c r="DA883" s="292"/>
      <c r="DI883" s="292"/>
      <c r="DK883" s="292"/>
      <c r="DM883" s="292"/>
      <c r="DQ883" s="292"/>
      <c r="DV883" s="292"/>
      <c r="DX883" s="292"/>
      <c r="EH883" s="292"/>
      <c r="EN883" s="292"/>
      <c r="EP883" s="292"/>
      <c r="EQ883" s="292"/>
      <c r="ER883" s="292"/>
      <c r="ES883" s="292"/>
      <c r="ET883" s="292"/>
      <c r="EU883" s="292"/>
      <c r="EV883" s="292"/>
      <c r="EW883" s="292"/>
      <c r="EX883" s="292"/>
      <c r="EY883" s="292"/>
      <c r="EZ883" s="292"/>
      <c r="FC883" s="292"/>
      <c r="FF883" s="292"/>
      <c r="FJ883" s="292"/>
      <c r="FL883" s="292"/>
      <c r="FM883" s="292"/>
      <c r="FN883" s="292"/>
      <c r="FQ883" s="292"/>
    </row>
    <row r="884" spans="1:173">
      <c r="A884" s="291"/>
      <c r="J884" s="292"/>
      <c r="K884" s="291"/>
      <c r="T884" s="292"/>
      <c r="U884" s="291"/>
      <c r="BO884" s="292"/>
      <c r="BX884" s="292"/>
      <c r="CU884" s="292"/>
      <c r="CW884" s="292"/>
      <c r="CX884" s="292"/>
      <c r="DA884" s="292"/>
      <c r="DI884" s="292"/>
      <c r="DK884" s="292"/>
      <c r="DM884" s="292"/>
      <c r="DQ884" s="292"/>
      <c r="DV884" s="292"/>
      <c r="DX884" s="292"/>
      <c r="EH884" s="292"/>
      <c r="EN884" s="292"/>
      <c r="EP884" s="292"/>
      <c r="EQ884" s="292"/>
      <c r="ER884" s="292"/>
      <c r="ES884" s="292"/>
      <c r="ET884" s="292"/>
      <c r="EU884" s="292"/>
      <c r="EV884" s="292"/>
      <c r="EW884" s="292"/>
      <c r="EX884" s="292"/>
      <c r="EY884" s="292"/>
      <c r="EZ884" s="292"/>
      <c r="FC884" s="292"/>
      <c r="FF884" s="292"/>
      <c r="FJ884" s="292"/>
      <c r="FL884" s="292"/>
      <c r="FM884" s="292"/>
      <c r="FN884" s="292"/>
      <c r="FQ884" s="292"/>
    </row>
    <row r="885" spans="1:173">
      <c r="A885" s="291"/>
      <c r="J885" s="292"/>
      <c r="K885" s="291"/>
      <c r="T885" s="292"/>
      <c r="U885" s="291"/>
      <c r="BO885" s="292"/>
      <c r="BX885" s="292"/>
      <c r="CU885" s="292"/>
      <c r="CW885" s="292"/>
      <c r="CX885" s="292"/>
      <c r="DA885" s="292"/>
      <c r="DI885" s="292"/>
      <c r="DK885" s="292"/>
      <c r="DM885" s="292"/>
      <c r="DQ885" s="292"/>
      <c r="DV885" s="292"/>
      <c r="DX885" s="292"/>
      <c r="EH885" s="292"/>
      <c r="EN885" s="292"/>
      <c r="EP885" s="292"/>
      <c r="EQ885" s="292"/>
      <c r="ER885" s="292"/>
      <c r="ES885" s="292"/>
      <c r="ET885" s="292"/>
      <c r="EU885" s="292"/>
      <c r="EV885" s="292"/>
      <c r="EW885" s="292"/>
      <c r="EX885" s="292"/>
      <c r="EY885" s="292"/>
      <c r="EZ885" s="292"/>
      <c r="FC885" s="292"/>
      <c r="FF885" s="292"/>
      <c r="FJ885" s="292"/>
      <c r="FL885" s="292"/>
      <c r="FM885" s="292"/>
      <c r="FN885" s="292"/>
      <c r="FQ885" s="292"/>
    </row>
    <row r="886" spans="1:173">
      <c r="A886" s="291"/>
      <c r="J886" s="292"/>
      <c r="K886" s="291"/>
      <c r="T886" s="292"/>
      <c r="U886" s="291"/>
      <c r="BO886" s="292"/>
      <c r="BX886" s="292"/>
      <c r="CU886" s="292"/>
      <c r="CW886" s="292"/>
      <c r="CX886" s="292"/>
      <c r="DA886" s="292"/>
      <c r="DI886" s="292"/>
      <c r="DK886" s="292"/>
      <c r="DM886" s="292"/>
      <c r="DQ886" s="292"/>
      <c r="DV886" s="292"/>
      <c r="DX886" s="292"/>
      <c r="EH886" s="292"/>
      <c r="EN886" s="292"/>
      <c r="EP886" s="292"/>
      <c r="EQ886" s="292"/>
      <c r="ER886" s="292"/>
      <c r="ES886" s="292"/>
      <c r="ET886" s="292"/>
      <c r="EU886" s="292"/>
      <c r="EV886" s="292"/>
      <c r="EW886" s="292"/>
      <c r="EX886" s="292"/>
      <c r="EY886" s="292"/>
      <c r="EZ886" s="292"/>
      <c r="FC886" s="292"/>
      <c r="FF886" s="292"/>
      <c r="FJ886" s="292"/>
      <c r="FL886" s="292"/>
      <c r="FM886" s="292"/>
      <c r="FN886" s="292"/>
      <c r="FQ886" s="292"/>
    </row>
    <row r="887" spans="1:173">
      <c r="A887" s="291"/>
      <c r="J887" s="292"/>
      <c r="K887" s="291"/>
      <c r="T887" s="292"/>
      <c r="U887" s="291"/>
      <c r="BO887" s="292"/>
      <c r="BX887" s="292"/>
      <c r="CU887" s="292"/>
      <c r="CW887" s="292"/>
      <c r="CX887" s="292"/>
      <c r="DA887" s="292"/>
      <c r="DI887" s="292"/>
      <c r="DK887" s="292"/>
      <c r="DM887" s="292"/>
      <c r="DQ887" s="292"/>
      <c r="DV887" s="292"/>
      <c r="DX887" s="292"/>
      <c r="EH887" s="292"/>
      <c r="EN887" s="292"/>
      <c r="EP887" s="292"/>
      <c r="EQ887" s="292"/>
      <c r="ER887" s="292"/>
      <c r="ES887" s="292"/>
      <c r="ET887" s="292"/>
      <c r="EU887" s="292"/>
      <c r="EV887" s="292"/>
      <c r="EW887" s="292"/>
      <c r="EX887" s="292"/>
      <c r="EY887" s="292"/>
      <c r="EZ887" s="292"/>
      <c r="FC887" s="292"/>
      <c r="FF887" s="292"/>
      <c r="FJ887" s="292"/>
      <c r="FL887" s="292"/>
      <c r="FM887" s="292"/>
      <c r="FN887" s="292"/>
      <c r="FQ887" s="292"/>
    </row>
    <row r="888" spans="1:173">
      <c r="A888" s="291"/>
      <c r="J888" s="292"/>
      <c r="K888" s="291"/>
      <c r="T888" s="292"/>
      <c r="U888" s="291"/>
      <c r="BO888" s="292"/>
      <c r="BX888" s="292"/>
      <c r="CU888" s="292"/>
      <c r="CW888" s="292"/>
      <c r="CX888" s="292"/>
      <c r="DA888" s="292"/>
      <c r="DI888" s="292"/>
      <c r="DK888" s="292"/>
      <c r="DM888" s="292"/>
      <c r="DQ888" s="292"/>
      <c r="DV888" s="292"/>
      <c r="DX888" s="292"/>
      <c r="EH888" s="292"/>
      <c r="EN888" s="292"/>
      <c r="EP888" s="292"/>
      <c r="EQ888" s="292"/>
      <c r="ER888" s="292"/>
      <c r="ES888" s="292"/>
      <c r="ET888" s="292"/>
      <c r="EU888" s="292"/>
      <c r="EV888" s="292"/>
      <c r="EW888" s="292"/>
      <c r="EX888" s="292"/>
      <c r="EY888" s="292"/>
      <c r="EZ888" s="292"/>
      <c r="FC888" s="292"/>
      <c r="FF888" s="292"/>
      <c r="FJ888" s="292"/>
      <c r="FL888" s="292"/>
      <c r="FM888" s="292"/>
      <c r="FN888" s="292"/>
      <c r="FQ888" s="292"/>
    </row>
    <row r="889" spans="1:173">
      <c r="A889" s="291"/>
      <c r="J889" s="292"/>
      <c r="K889" s="291"/>
      <c r="T889" s="292"/>
      <c r="U889" s="291"/>
      <c r="BO889" s="292"/>
      <c r="BX889" s="292"/>
      <c r="CU889" s="292"/>
      <c r="CW889" s="292"/>
      <c r="CX889" s="292"/>
      <c r="DA889" s="292"/>
      <c r="DI889" s="292"/>
      <c r="DK889" s="292"/>
      <c r="DM889" s="292"/>
      <c r="DQ889" s="292"/>
      <c r="DV889" s="292"/>
      <c r="DX889" s="292"/>
      <c r="EH889" s="292"/>
      <c r="EN889" s="292"/>
      <c r="EP889" s="292"/>
      <c r="EQ889" s="292"/>
      <c r="ER889" s="292"/>
      <c r="ES889" s="292"/>
      <c r="ET889" s="292"/>
      <c r="EU889" s="292"/>
      <c r="EV889" s="292"/>
      <c r="EW889" s="292"/>
      <c r="EX889" s="292"/>
      <c r="EY889" s="292"/>
      <c r="EZ889" s="292"/>
      <c r="FC889" s="292"/>
      <c r="FF889" s="292"/>
      <c r="FJ889" s="292"/>
      <c r="FL889" s="292"/>
      <c r="FM889" s="292"/>
      <c r="FN889" s="292"/>
      <c r="FQ889" s="292"/>
    </row>
    <row r="890" spans="1:173">
      <c r="A890" s="291"/>
      <c r="J890" s="292"/>
      <c r="K890" s="291"/>
      <c r="T890" s="292"/>
      <c r="U890" s="291"/>
      <c r="BO890" s="292"/>
      <c r="BX890" s="292"/>
      <c r="CU890" s="292"/>
      <c r="CW890" s="292"/>
      <c r="CX890" s="292"/>
      <c r="DA890" s="292"/>
      <c r="DI890" s="292"/>
      <c r="DK890" s="292"/>
      <c r="DM890" s="292"/>
      <c r="DQ890" s="292"/>
      <c r="DV890" s="292"/>
      <c r="DX890" s="292"/>
      <c r="EH890" s="292"/>
      <c r="EN890" s="292"/>
      <c r="EP890" s="292"/>
      <c r="EQ890" s="292"/>
      <c r="ER890" s="292"/>
      <c r="ES890" s="292"/>
      <c r="ET890" s="292"/>
      <c r="EU890" s="292"/>
      <c r="EV890" s="292"/>
      <c r="EW890" s="292"/>
      <c r="EX890" s="292"/>
      <c r="EY890" s="292"/>
      <c r="EZ890" s="292"/>
      <c r="FC890" s="292"/>
      <c r="FF890" s="292"/>
      <c r="FJ890" s="292"/>
      <c r="FL890" s="292"/>
      <c r="FM890" s="292"/>
      <c r="FN890" s="292"/>
      <c r="FQ890" s="292"/>
    </row>
    <row r="891" spans="1:173">
      <c r="A891" s="291"/>
      <c r="J891" s="292"/>
      <c r="K891" s="291"/>
      <c r="T891" s="292"/>
      <c r="U891" s="291"/>
      <c r="BO891" s="292"/>
      <c r="BX891" s="292"/>
      <c r="CU891" s="292"/>
      <c r="CW891" s="292"/>
      <c r="CX891" s="292"/>
      <c r="DA891" s="292"/>
      <c r="DI891" s="292"/>
      <c r="DK891" s="292"/>
      <c r="DM891" s="292"/>
      <c r="DQ891" s="292"/>
      <c r="DV891" s="292"/>
      <c r="DX891" s="292"/>
      <c r="EH891" s="292"/>
      <c r="EN891" s="292"/>
      <c r="EP891" s="292"/>
      <c r="EQ891" s="292"/>
      <c r="ER891" s="292"/>
      <c r="ES891" s="292"/>
      <c r="ET891" s="292"/>
      <c r="EU891" s="292"/>
      <c r="EV891" s="292"/>
      <c r="EW891" s="292"/>
      <c r="EX891" s="292"/>
      <c r="EY891" s="292"/>
      <c r="EZ891" s="292"/>
      <c r="FC891" s="292"/>
      <c r="FF891" s="292"/>
      <c r="FJ891" s="292"/>
      <c r="FL891" s="292"/>
      <c r="FM891" s="292"/>
      <c r="FN891" s="292"/>
      <c r="FQ891" s="292"/>
    </row>
    <row r="892" spans="1:173">
      <c r="A892" s="291"/>
      <c r="J892" s="292"/>
      <c r="K892" s="291"/>
      <c r="T892" s="292"/>
      <c r="U892" s="291"/>
      <c r="BO892" s="292"/>
      <c r="BX892" s="292"/>
      <c r="CU892" s="292"/>
      <c r="CW892" s="292"/>
      <c r="CX892" s="292"/>
      <c r="DA892" s="292"/>
      <c r="DI892" s="292"/>
      <c r="DK892" s="292"/>
      <c r="DM892" s="292"/>
      <c r="DQ892" s="292"/>
      <c r="DV892" s="292"/>
      <c r="DX892" s="292"/>
      <c r="EH892" s="292"/>
      <c r="EN892" s="292"/>
      <c r="EP892" s="292"/>
      <c r="EQ892" s="292"/>
      <c r="ER892" s="292"/>
      <c r="ES892" s="292"/>
      <c r="ET892" s="292"/>
      <c r="EU892" s="292"/>
      <c r="EV892" s="292"/>
      <c r="EW892" s="292"/>
      <c r="EX892" s="292"/>
      <c r="EY892" s="292"/>
      <c r="EZ892" s="292"/>
      <c r="FC892" s="292"/>
      <c r="FF892" s="292"/>
      <c r="FJ892" s="292"/>
      <c r="FL892" s="292"/>
      <c r="FM892" s="292"/>
      <c r="FN892" s="292"/>
      <c r="FQ892" s="292"/>
    </row>
    <row r="893" spans="1:173">
      <c r="A893" s="291"/>
      <c r="J893" s="292"/>
      <c r="K893" s="291"/>
      <c r="T893" s="292"/>
      <c r="U893" s="291"/>
      <c r="BO893" s="292"/>
      <c r="BX893" s="292"/>
      <c r="CU893" s="292"/>
      <c r="CW893" s="292"/>
      <c r="CX893" s="292"/>
      <c r="DA893" s="292"/>
      <c r="DI893" s="292"/>
      <c r="DK893" s="292"/>
      <c r="DM893" s="292"/>
      <c r="DQ893" s="292"/>
      <c r="DV893" s="292"/>
      <c r="DX893" s="292"/>
      <c r="EH893" s="292"/>
      <c r="EN893" s="292"/>
      <c r="EP893" s="292"/>
      <c r="EQ893" s="292"/>
      <c r="ER893" s="292"/>
      <c r="ES893" s="292"/>
      <c r="ET893" s="292"/>
      <c r="EU893" s="292"/>
      <c r="EV893" s="292"/>
      <c r="EW893" s="292"/>
      <c r="EX893" s="292"/>
      <c r="EY893" s="292"/>
      <c r="EZ893" s="292"/>
      <c r="FC893" s="292"/>
      <c r="FF893" s="292"/>
      <c r="FJ893" s="292"/>
      <c r="FL893" s="292"/>
      <c r="FM893" s="292"/>
      <c r="FN893" s="292"/>
      <c r="FQ893" s="292"/>
    </row>
    <row r="894" spans="1:173">
      <c r="A894" s="291"/>
      <c r="J894" s="292"/>
      <c r="K894" s="291"/>
      <c r="T894" s="292"/>
      <c r="U894" s="291"/>
      <c r="BO894" s="292"/>
      <c r="BX894" s="292"/>
      <c r="CU894" s="292"/>
      <c r="CW894" s="292"/>
      <c r="CX894" s="292"/>
      <c r="DA894" s="292"/>
      <c r="DI894" s="292"/>
      <c r="DK894" s="292"/>
      <c r="DM894" s="292"/>
      <c r="DQ894" s="292"/>
      <c r="DV894" s="292"/>
      <c r="DX894" s="292"/>
      <c r="EH894" s="292"/>
      <c r="EN894" s="292"/>
      <c r="EP894" s="292"/>
      <c r="EQ894" s="292"/>
      <c r="ER894" s="292"/>
      <c r="ES894" s="292"/>
      <c r="ET894" s="292"/>
      <c r="EU894" s="292"/>
      <c r="EV894" s="292"/>
      <c r="EW894" s="292"/>
      <c r="EX894" s="292"/>
      <c r="EY894" s="292"/>
      <c r="EZ894" s="292"/>
      <c r="FC894" s="292"/>
      <c r="FF894" s="292"/>
      <c r="FJ894" s="292"/>
      <c r="FL894" s="292"/>
      <c r="FM894" s="292"/>
      <c r="FN894" s="292"/>
      <c r="FQ894" s="292"/>
    </row>
    <row r="895" spans="1:173">
      <c r="A895" s="291"/>
      <c r="J895" s="292"/>
      <c r="K895" s="291"/>
      <c r="T895" s="292"/>
      <c r="U895" s="291"/>
      <c r="BO895" s="292"/>
      <c r="BX895" s="292"/>
      <c r="CU895" s="292"/>
      <c r="CW895" s="292"/>
      <c r="CX895" s="292"/>
      <c r="DA895" s="292"/>
      <c r="DI895" s="292"/>
      <c r="DK895" s="292"/>
      <c r="DM895" s="292"/>
      <c r="DQ895" s="292"/>
      <c r="DV895" s="292"/>
      <c r="DX895" s="292"/>
      <c r="EH895" s="292"/>
      <c r="EN895" s="292"/>
      <c r="EP895" s="292"/>
      <c r="EQ895" s="292"/>
      <c r="ER895" s="292"/>
      <c r="ES895" s="292"/>
      <c r="ET895" s="292"/>
      <c r="EU895" s="292"/>
      <c r="EV895" s="292"/>
      <c r="EW895" s="292"/>
      <c r="EX895" s="292"/>
      <c r="EY895" s="292"/>
      <c r="EZ895" s="292"/>
      <c r="FC895" s="292"/>
      <c r="FF895" s="292"/>
      <c r="FJ895" s="292"/>
      <c r="FL895" s="292"/>
      <c r="FM895" s="292"/>
      <c r="FN895" s="292"/>
      <c r="FQ895" s="292"/>
    </row>
    <row r="896" spans="1:173">
      <c r="A896" s="291"/>
      <c r="J896" s="292"/>
      <c r="K896" s="291"/>
      <c r="T896" s="292"/>
      <c r="U896" s="291"/>
      <c r="BO896" s="292"/>
      <c r="BX896" s="292"/>
      <c r="CU896" s="292"/>
      <c r="CW896" s="292"/>
      <c r="CX896" s="292"/>
      <c r="DA896" s="292"/>
      <c r="DI896" s="292"/>
      <c r="DK896" s="292"/>
      <c r="DM896" s="292"/>
      <c r="DQ896" s="292"/>
      <c r="DV896" s="292"/>
      <c r="DX896" s="292"/>
      <c r="EH896" s="292"/>
      <c r="EN896" s="292"/>
      <c r="EP896" s="292"/>
      <c r="EQ896" s="292"/>
      <c r="ER896" s="292"/>
      <c r="ES896" s="292"/>
      <c r="ET896" s="292"/>
      <c r="EU896" s="292"/>
      <c r="EV896" s="292"/>
      <c r="EW896" s="292"/>
      <c r="EX896" s="292"/>
      <c r="EY896" s="292"/>
      <c r="EZ896" s="292"/>
      <c r="FC896" s="292"/>
      <c r="FF896" s="292"/>
      <c r="FJ896" s="292"/>
      <c r="FL896" s="292"/>
      <c r="FM896" s="292"/>
      <c r="FN896" s="292"/>
      <c r="FQ896" s="292"/>
    </row>
    <row r="897" spans="1:173">
      <c r="A897" s="291"/>
      <c r="J897" s="292"/>
      <c r="K897" s="291"/>
      <c r="T897" s="292"/>
      <c r="U897" s="291"/>
      <c r="BO897" s="292"/>
      <c r="BX897" s="292"/>
      <c r="CU897" s="292"/>
      <c r="CW897" s="292"/>
      <c r="CX897" s="292"/>
      <c r="DA897" s="292"/>
      <c r="DI897" s="292"/>
      <c r="DK897" s="292"/>
      <c r="DM897" s="292"/>
      <c r="DQ897" s="292"/>
      <c r="DV897" s="292"/>
      <c r="DX897" s="292"/>
      <c r="EH897" s="292"/>
      <c r="EN897" s="292"/>
      <c r="EP897" s="292"/>
      <c r="EQ897" s="292"/>
      <c r="ER897" s="292"/>
      <c r="ES897" s="292"/>
      <c r="ET897" s="292"/>
      <c r="EU897" s="292"/>
      <c r="EV897" s="292"/>
      <c r="EW897" s="292"/>
      <c r="EX897" s="292"/>
      <c r="EY897" s="292"/>
      <c r="EZ897" s="292"/>
      <c r="FC897" s="292"/>
      <c r="FF897" s="292"/>
      <c r="FJ897" s="292"/>
      <c r="FL897" s="292"/>
      <c r="FM897" s="292"/>
      <c r="FN897" s="292"/>
      <c r="FQ897" s="292"/>
    </row>
    <row r="898" spans="1:173">
      <c r="A898" s="291"/>
      <c r="J898" s="292"/>
      <c r="K898" s="291"/>
      <c r="T898" s="292"/>
      <c r="U898" s="291"/>
      <c r="BO898" s="292"/>
      <c r="BX898" s="292"/>
      <c r="CU898" s="292"/>
      <c r="CW898" s="292"/>
      <c r="CX898" s="292"/>
      <c r="DA898" s="292"/>
      <c r="DI898" s="292"/>
      <c r="DK898" s="292"/>
      <c r="DM898" s="292"/>
      <c r="DQ898" s="292"/>
      <c r="DV898" s="292"/>
      <c r="DX898" s="292"/>
      <c r="EH898" s="292"/>
      <c r="EN898" s="292"/>
      <c r="EP898" s="292"/>
      <c r="EQ898" s="292"/>
      <c r="ER898" s="292"/>
      <c r="ES898" s="292"/>
      <c r="ET898" s="292"/>
      <c r="EU898" s="292"/>
      <c r="EV898" s="292"/>
      <c r="EW898" s="292"/>
      <c r="EX898" s="292"/>
      <c r="EY898" s="292"/>
      <c r="EZ898" s="292"/>
      <c r="FC898" s="292"/>
      <c r="FF898" s="292"/>
      <c r="FJ898" s="292"/>
      <c r="FL898" s="292"/>
      <c r="FM898" s="292"/>
      <c r="FN898" s="292"/>
      <c r="FQ898" s="292"/>
    </row>
    <row r="899" spans="1:173">
      <c r="A899" s="291"/>
      <c r="J899" s="292"/>
      <c r="K899" s="291"/>
      <c r="T899" s="292"/>
      <c r="U899" s="291"/>
      <c r="BO899" s="292"/>
      <c r="BX899" s="292"/>
      <c r="CU899" s="292"/>
      <c r="CW899" s="292"/>
      <c r="CX899" s="292"/>
      <c r="DA899" s="292"/>
      <c r="DI899" s="292"/>
      <c r="DK899" s="292"/>
      <c r="DM899" s="292"/>
      <c r="DQ899" s="292"/>
      <c r="DV899" s="292"/>
      <c r="DX899" s="292"/>
      <c r="EH899" s="292"/>
      <c r="EN899" s="292"/>
      <c r="EP899" s="292"/>
      <c r="EQ899" s="292"/>
      <c r="ER899" s="292"/>
      <c r="ES899" s="292"/>
      <c r="ET899" s="292"/>
      <c r="EU899" s="292"/>
      <c r="EV899" s="292"/>
      <c r="EW899" s="292"/>
      <c r="EX899" s="292"/>
      <c r="EY899" s="292"/>
      <c r="EZ899" s="292"/>
      <c r="FC899" s="292"/>
      <c r="FF899" s="292"/>
      <c r="FJ899" s="292"/>
      <c r="FL899" s="292"/>
      <c r="FM899" s="292"/>
      <c r="FN899" s="292"/>
      <c r="FQ899" s="292"/>
    </row>
    <row r="900" spans="1:173">
      <c r="A900" s="291"/>
      <c r="J900" s="292"/>
      <c r="K900" s="291"/>
      <c r="T900" s="292"/>
      <c r="U900" s="291"/>
      <c r="BO900" s="292"/>
      <c r="BX900" s="292"/>
      <c r="CU900" s="292"/>
      <c r="CW900" s="292"/>
      <c r="CX900" s="292"/>
      <c r="DA900" s="292"/>
      <c r="DI900" s="292"/>
      <c r="DK900" s="292"/>
      <c r="DM900" s="292"/>
      <c r="DQ900" s="292"/>
      <c r="DV900" s="292"/>
      <c r="DX900" s="292"/>
      <c r="EH900" s="292"/>
      <c r="EN900" s="292"/>
      <c r="EP900" s="292"/>
      <c r="EQ900" s="292"/>
      <c r="ER900" s="292"/>
      <c r="ES900" s="292"/>
      <c r="ET900" s="292"/>
      <c r="EU900" s="292"/>
      <c r="EV900" s="292"/>
      <c r="EW900" s="292"/>
      <c r="EX900" s="292"/>
      <c r="EY900" s="292"/>
      <c r="EZ900" s="292"/>
      <c r="FC900" s="292"/>
      <c r="FF900" s="292"/>
      <c r="FJ900" s="292"/>
      <c r="FL900" s="292"/>
      <c r="FM900" s="292"/>
      <c r="FN900" s="292"/>
      <c r="FQ900" s="292"/>
    </row>
    <row r="901" spans="1:173">
      <c r="A901" s="291"/>
      <c r="J901" s="292"/>
      <c r="K901" s="291"/>
      <c r="T901" s="292"/>
      <c r="U901" s="291"/>
      <c r="BO901" s="292"/>
      <c r="BX901" s="292"/>
      <c r="CU901" s="292"/>
      <c r="CW901" s="292"/>
      <c r="CX901" s="292"/>
      <c r="DA901" s="292"/>
      <c r="DI901" s="292"/>
      <c r="DK901" s="292"/>
      <c r="DM901" s="292"/>
      <c r="DQ901" s="292"/>
      <c r="DV901" s="292"/>
      <c r="DX901" s="292"/>
      <c r="EH901" s="292"/>
      <c r="EN901" s="292"/>
      <c r="EP901" s="292"/>
      <c r="EQ901" s="292"/>
      <c r="ER901" s="292"/>
      <c r="ES901" s="292"/>
      <c r="ET901" s="292"/>
      <c r="EU901" s="292"/>
      <c r="EV901" s="292"/>
      <c r="EW901" s="292"/>
      <c r="EX901" s="292"/>
      <c r="EY901" s="292"/>
      <c r="EZ901" s="292"/>
      <c r="FC901" s="292"/>
      <c r="FF901" s="292"/>
      <c r="FJ901" s="292"/>
      <c r="FL901" s="292"/>
      <c r="FM901" s="292"/>
      <c r="FN901" s="292"/>
      <c r="FQ901" s="292"/>
    </row>
    <row r="902" spans="1:173">
      <c r="A902" s="291"/>
      <c r="J902" s="292"/>
      <c r="K902" s="291"/>
      <c r="T902" s="292"/>
      <c r="U902" s="291"/>
      <c r="BO902" s="292"/>
      <c r="BX902" s="292"/>
      <c r="CU902" s="292"/>
      <c r="CW902" s="292"/>
      <c r="CX902" s="292"/>
      <c r="DA902" s="292"/>
      <c r="DI902" s="292"/>
      <c r="DK902" s="292"/>
      <c r="DM902" s="292"/>
      <c r="DQ902" s="292"/>
      <c r="DV902" s="292"/>
      <c r="DX902" s="292"/>
      <c r="EH902" s="292"/>
      <c r="EN902" s="292"/>
      <c r="EP902" s="292"/>
      <c r="EQ902" s="292"/>
      <c r="ER902" s="292"/>
      <c r="ES902" s="292"/>
      <c r="ET902" s="292"/>
      <c r="EU902" s="292"/>
      <c r="EV902" s="292"/>
      <c r="EW902" s="292"/>
      <c r="EX902" s="292"/>
      <c r="EY902" s="292"/>
      <c r="EZ902" s="292"/>
      <c r="FC902" s="292"/>
      <c r="FF902" s="292"/>
      <c r="FJ902" s="292"/>
      <c r="FL902" s="292"/>
      <c r="FM902" s="292"/>
      <c r="FN902" s="292"/>
      <c r="FQ902" s="292"/>
    </row>
    <row r="903" spans="1:173">
      <c r="A903" s="291"/>
      <c r="J903" s="292"/>
      <c r="K903" s="291"/>
      <c r="T903" s="292"/>
      <c r="U903" s="291"/>
      <c r="BO903" s="292"/>
      <c r="BX903" s="292"/>
      <c r="CU903" s="292"/>
      <c r="CW903" s="292"/>
      <c r="CX903" s="292"/>
      <c r="DA903" s="292"/>
      <c r="DI903" s="292"/>
      <c r="DK903" s="292"/>
      <c r="DM903" s="292"/>
      <c r="DQ903" s="292"/>
      <c r="DV903" s="292"/>
      <c r="DX903" s="292"/>
      <c r="EH903" s="292"/>
      <c r="EN903" s="292"/>
      <c r="EP903" s="292"/>
      <c r="EQ903" s="292"/>
      <c r="ER903" s="292"/>
      <c r="ES903" s="292"/>
      <c r="ET903" s="292"/>
      <c r="EU903" s="292"/>
      <c r="EV903" s="292"/>
      <c r="EW903" s="292"/>
      <c r="EX903" s="292"/>
      <c r="EY903" s="292"/>
      <c r="EZ903" s="292"/>
      <c r="FC903" s="292"/>
      <c r="FF903" s="292"/>
      <c r="FJ903" s="292"/>
      <c r="FL903" s="292"/>
      <c r="FM903" s="292"/>
      <c r="FN903" s="292"/>
      <c r="FQ903" s="292"/>
    </row>
    <row r="904" spans="1:173">
      <c r="A904" s="291"/>
      <c r="J904" s="292"/>
      <c r="K904" s="291"/>
      <c r="T904" s="292"/>
      <c r="U904" s="291"/>
      <c r="BO904" s="292"/>
      <c r="BX904" s="292"/>
      <c r="CU904" s="292"/>
      <c r="CW904" s="292"/>
      <c r="CX904" s="292"/>
      <c r="DA904" s="292"/>
      <c r="DI904" s="292"/>
      <c r="DK904" s="292"/>
      <c r="DM904" s="292"/>
      <c r="DQ904" s="292"/>
      <c r="DV904" s="292"/>
      <c r="DX904" s="292"/>
      <c r="EH904" s="292"/>
      <c r="EN904" s="292"/>
      <c r="EP904" s="292"/>
      <c r="EQ904" s="292"/>
      <c r="ER904" s="292"/>
      <c r="ES904" s="292"/>
      <c r="ET904" s="292"/>
      <c r="EU904" s="292"/>
      <c r="EV904" s="292"/>
      <c r="EW904" s="292"/>
      <c r="EX904" s="292"/>
      <c r="EY904" s="292"/>
      <c r="EZ904" s="292"/>
      <c r="FC904" s="292"/>
      <c r="FF904" s="292"/>
      <c r="FJ904" s="292"/>
      <c r="FL904" s="292"/>
      <c r="FM904" s="292"/>
      <c r="FN904" s="292"/>
      <c r="FQ904" s="292"/>
    </row>
    <row r="905" spans="1:173">
      <c r="A905" s="291"/>
      <c r="J905" s="292"/>
      <c r="K905" s="291"/>
      <c r="T905" s="292"/>
      <c r="U905" s="291"/>
      <c r="BO905" s="292"/>
      <c r="BX905" s="292"/>
      <c r="CU905" s="292"/>
      <c r="CW905" s="292"/>
      <c r="CX905" s="292"/>
      <c r="DA905" s="292"/>
      <c r="DI905" s="292"/>
      <c r="DK905" s="292"/>
      <c r="DM905" s="292"/>
      <c r="DQ905" s="292"/>
      <c r="DV905" s="292"/>
      <c r="DX905" s="292"/>
      <c r="EH905" s="292"/>
      <c r="EN905" s="292"/>
      <c r="EP905" s="292"/>
      <c r="EQ905" s="292"/>
      <c r="ER905" s="292"/>
      <c r="ES905" s="292"/>
      <c r="ET905" s="292"/>
      <c r="EU905" s="292"/>
      <c r="EV905" s="292"/>
      <c r="EW905" s="292"/>
      <c r="EX905" s="292"/>
      <c r="EY905" s="292"/>
      <c r="EZ905" s="292"/>
      <c r="FC905" s="292"/>
      <c r="FF905" s="292"/>
      <c r="FJ905" s="292"/>
      <c r="FL905" s="292"/>
      <c r="FM905" s="292"/>
      <c r="FN905" s="292"/>
      <c r="FQ905" s="292"/>
    </row>
    <row r="906" spans="1:173">
      <c r="A906" s="291"/>
      <c r="J906" s="292"/>
      <c r="K906" s="291"/>
      <c r="T906" s="292"/>
      <c r="U906" s="291"/>
      <c r="BO906" s="292"/>
      <c r="BX906" s="292"/>
      <c r="CU906" s="292"/>
      <c r="CW906" s="292"/>
      <c r="CX906" s="292"/>
      <c r="DA906" s="292"/>
      <c r="DI906" s="292"/>
      <c r="DK906" s="292"/>
      <c r="DM906" s="292"/>
      <c r="DQ906" s="292"/>
      <c r="DV906" s="292"/>
      <c r="DX906" s="292"/>
      <c r="EH906" s="292"/>
      <c r="EN906" s="292"/>
      <c r="EP906" s="292"/>
      <c r="EQ906" s="292"/>
      <c r="ER906" s="292"/>
      <c r="ES906" s="292"/>
      <c r="ET906" s="292"/>
      <c r="EU906" s="292"/>
      <c r="EV906" s="292"/>
      <c r="EW906" s="292"/>
      <c r="EX906" s="292"/>
      <c r="EY906" s="292"/>
      <c r="EZ906" s="292"/>
      <c r="FC906" s="292"/>
      <c r="FF906" s="292"/>
      <c r="FJ906" s="292"/>
      <c r="FL906" s="292"/>
      <c r="FM906" s="292"/>
      <c r="FN906" s="292"/>
      <c r="FQ906" s="292"/>
    </row>
    <row r="907" spans="1:173">
      <c r="A907" s="291"/>
      <c r="J907" s="292"/>
      <c r="K907" s="291"/>
      <c r="T907" s="292"/>
      <c r="U907" s="291"/>
      <c r="BO907" s="292"/>
      <c r="BX907" s="292"/>
      <c r="CU907" s="292"/>
      <c r="CW907" s="292"/>
      <c r="CX907" s="292"/>
      <c r="DA907" s="292"/>
      <c r="DI907" s="292"/>
      <c r="DK907" s="292"/>
      <c r="DM907" s="292"/>
      <c r="DQ907" s="292"/>
      <c r="DV907" s="292"/>
      <c r="DX907" s="292"/>
      <c r="EH907" s="292"/>
      <c r="EN907" s="292"/>
      <c r="EP907" s="292"/>
      <c r="EQ907" s="292"/>
      <c r="ER907" s="292"/>
      <c r="ES907" s="292"/>
      <c r="ET907" s="292"/>
      <c r="EU907" s="292"/>
      <c r="EV907" s="292"/>
      <c r="EW907" s="292"/>
      <c r="EX907" s="292"/>
      <c r="EY907" s="292"/>
      <c r="EZ907" s="292"/>
      <c r="FC907" s="292"/>
      <c r="FF907" s="292"/>
      <c r="FJ907" s="292"/>
      <c r="FL907" s="292"/>
      <c r="FM907" s="292"/>
      <c r="FN907" s="292"/>
      <c r="FQ907" s="292"/>
    </row>
    <row r="908" spans="1:173">
      <c r="A908" s="291"/>
      <c r="J908" s="292"/>
      <c r="K908" s="291"/>
      <c r="T908" s="292"/>
      <c r="U908" s="291"/>
      <c r="BO908" s="292"/>
      <c r="BX908" s="292"/>
      <c r="CU908" s="292"/>
      <c r="CW908" s="292"/>
      <c r="CX908" s="292"/>
      <c r="DA908" s="292"/>
      <c r="DI908" s="292"/>
      <c r="DK908" s="292"/>
      <c r="DM908" s="292"/>
      <c r="DQ908" s="292"/>
      <c r="DV908" s="292"/>
      <c r="DX908" s="292"/>
      <c r="EH908" s="292"/>
      <c r="EN908" s="292"/>
      <c r="EP908" s="292"/>
      <c r="EQ908" s="292"/>
      <c r="ER908" s="292"/>
      <c r="ES908" s="292"/>
      <c r="ET908" s="292"/>
      <c r="EU908" s="292"/>
      <c r="EV908" s="292"/>
      <c r="EW908" s="292"/>
      <c r="EX908" s="292"/>
      <c r="EY908" s="292"/>
      <c r="EZ908" s="292"/>
      <c r="FC908" s="292"/>
      <c r="FF908" s="292"/>
      <c r="FJ908" s="292"/>
      <c r="FL908" s="292"/>
      <c r="FM908" s="292"/>
      <c r="FN908" s="292"/>
      <c r="FQ908" s="292"/>
    </row>
    <row r="909" spans="1:173">
      <c r="A909" s="291"/>
      <c r="J909" s="292"/>
      <c r="K909" s="291"/>
      <c r="T909" s="292"/>
      <c r="U909" s="291"/>
      <c r="BO909" s="292"/>
      <c r="BX909" s="292"/>
      <c r="CU909" s="292"/>
      <c r="CW909" s="292"/>
      <c r="CX909" s="292"/>
      <c r="DA909" s="292"/>
      <c r="DI909" s="292"/>
      <c r="DK909" s="292"/>
      <c r="DM909" s="292"/>
      <c r="DQ909" s="292"/>
      <c r="DV909" s="292"/>
      <c r="DX909" s="292"/>
      <c r="EH909" s="292"/>
      <c r="EN909" s="292"/>
      <c r="EP909" s="292"/>
      <c r="EQ909" s="292"/>
      <c r="ER909" s="292"/>
      <c r="ES909" s="292"/>
      <c r="ET909" s="292"/>
      <c r="EU909" s="292"/>
      <c r="EV909" s="292"/>
      <c r="EW909" s="292"/>
      <c r="EX909" s="292"/>
      <c r="EY909" s="292"/>
      <c r="EZ909" s="292"/>
      <c r="FC909" s="292"/>
      <c r="FF909" s="292"/>
      <c r="FJ909" s="292"/>
      <c r="FL909" s="292"/>
      <c r="FM909" s="292"/>
      <c r="FN909" s="292"/>
      <c r="FQ909" s="292"/>
    </row>
    <row r="910" spans="1:173">
      <c r="A910" s="291"/>
      <c r="J910" s="292"/>
      <c r="K910" s="291"/>
      <c r="T910" s="292"/>
      <c r="U910" s="291"/>
      <c r="BO910" s="292"/>
      <c r="BX910" s="292"/>
      <c r="CU910" s="292"/>
      <c r="CW910" s="292"/>
      <c r="CX910" s="292"/>
      <c r="DA910" s="292"/>
      <c r="DI910" s="292"/>
      <c r="DK910" s="292"/>
      <c r="DM910" s="292"/>
      <c r="DQ910" s="292"/>
      <c r="DV910" s="292"/>
      <c r="DX910" s="292"/>
      <c r="EH910" s="292"/>
      <c r="EN910" s="292"/>
      <c r="EP910" s="292"/>
      <c r="EQ910" s="292"/>
      <c r="ER910" s="292"/>
      <c r="ES910" s="292"/>
      <c r="ET910" s="292"/>
      <c r="EU910" s="292"/>
      <c r="EV910" s="292"/>
      <c r="EW910" s="292"/>
      <c r="EX910" s="292"/>
      <c r="EY910" s="292"/>
      <c r="EZ910" s="292"/>
      <c r="FC910" s="292"/>
      <c r="FF910" s="292"/>
      <c r="FJ910" s="292"/>
      <c r="FL910" s="292"/>
      <c r="FM910" s="292"/>
      <c r="FN910" s="292"/>
      <c r="FQ910" s="292"/>
    </row>
    <row r="911" spans="1:173">
      <c r="A911" s="291"/>
      <c r="J911" s="292"/>
      <c r="K911" s="291"/>
      <c r="T911" s="292"/>
      <c r="U911" s="291"/>
      <c r="BO911" s="292"/>
      <c r="BX911" s="292"/>
      <c r="CU911" s="292"/>
      <c r="CW911" s="292"/>
      <c r="CX911" s="292"/>
      <c r="DA911" s="292"/>
      <c r="DI911" s="292"/>
      <c r="DK911" s="292"/>
      <c r="DM911" s="292"/>
      <c r="DQ911" s="292"/>
      <c r="DV911" s="292"/>
      <c r="DX911" s="292"/>
      <c r="EH911" s="292"/>
      <c r="EN911" s="292"/>
      <c r="EP911" s="292"/>
      <c r="EQ911" s="292"/>
      <c r="ER911" s="292"/>
      <c r="ES911" s="292"/>
      <c r="ET911" s="292"/>
      <c r="EU911" s="292"/>
      <c r="EV911" s="292"/>
      <c r="EW911" s="292"/>
      <c r="EX911" s="292"/>
      <c r="EY911" s="292"/>
      <c r="EZ911" s="292"/>
      <c r="FC911" s="292"/>
      <c r="FF911" s="292"/>
      <c r="FJ911" s="292"/>
      <c r="FL911" s="292"/>
      <c r="FM911" s="292"/>
      <c r="FN911" s="292"/>
      <c r="FQ911" s="292"/>
    </row>
    <row r="912" spans="1:173">
      <c r="A912" s="291"/>
      <c r="J912" s="292"/>
      <c r="K912" s="291"/>
      <c r="T912" s="292"/>
      <c r="U912" s="291"/>
      <c r="BO912" s="292"/>
      <c r="BX912" s="292"/>
      <c r="CU912" s="292"/>
      <c r="CW912" s="292"/>
      <c r="CX912" s="292"/>
      <c r="DA912" s="292"/>
      <c r="DI912" s="292"/>
      <c r="DK912" s="292"/>
      <c r="DM912" s="292"/>
      <c r="DQ912" s="292"/>
      <c r="DV912" s="292"/>
      <c r="DX912" s="292"/>
      <c r="EH912" s="292"/>
      <c r="EN912" s="292"/>
      <c r="EP912" s="292"/>
      <c r="EQ912" s="292"/>
      <c r="ER912" s="292"/>
      <c r="ES912" s="292"/>
      <c r="ET912" s="292"/>
      <c r="EU912" s="292"/>
      <c r="EV912" s="292"/>
      <c r="EW912" s="292"/>
      <c r="EX912" s="292"/>
      <c r="EY912" s="292"/>
      <c r="EZ912" s="292"/>
      <c r="FC912" s="292"/>
      <c r="FF912" s="292"/>
      <c r="FJ912" s="292"/>
      <c r="FL912" s="292"/>
      <c r="FM912" s="292"/>
      <c r="FN912" s="292"/>
      <c r="FQ912" s="292"/>
    </row>
    <row r="913" spans="1:173">
      <c r="A913" s="291"/>
      <c r="J913" s="292"/>
      <c r="K913" s="291"/>
      <c r="T913" s="292"/>
      <c r="U913" s="291"/>
      <c r="BO913" s="292"/>
      <c r="BX913" s="292"/>
      <c r="CU913" s="292"/>
      <c r="CW913" s="292"/>
      <c r="CX913" s="292"/>
      <c r="DA913" s="292"/>
      <c r="DI913" s="292"/>
      <c r="DK913" s="292"/>
      <c r="DM913" s="292"/>
      <c r="DQ913" s="292"/>
      <c r="DV913" s="292"/>
      <c r="DX913" s="292"/>
      <c r="EH913" s="292"/>
      <c r="EN913" s="292"/>
      <c r="EP913" s="292"/>
      <c r="EQ913" s="292"/>
      <c r="ER913" s="292"/>
      <c r="ES913" s="292"/>
      <c r="ET913" s="292"/>
      <c r="EU913" s="292"/>
      <c r="EV913" s="292"/>
      <c r="EW913" s="292"/>
      <c r="EX913" s="292"/>
      <c r="EY913" s="292"/>
      <c r="EZ913" s="292"/>
      <c r="FC913" s="292"/>
      <c r="FF913" s="292"/>
      <c r="FJ913" s="292"/>
      <c r="FL913" s="292"/>
      <c r="FM913" s="292"/>
      <c r="FN913" s="292"/>
      <c r="FQ913" s="292"/>
    </row>
    <row r="914" spans="1:173">
      <c r="A914" s="291"/>
      <c r="J914" s="292"/>
      <c r="K914" s="291"/>
      <c r="T914" s="292"/>
      <c r="U914" s="291"/>
      <c r="BO914" s="292"/>
      <c r="BX914" s="292"/>
      <c r="CU914" s="292"/>
      <c r="CW914" s="292"/>
      <c r="CX914" s="292"/>
      <c r="DA914" s="292"/>
      <c r="DI914" s="292"/>
      <c r="DK914" s="292"/>
      <c r="DM914" s="292"/>
      <c r="DQ914" s="292"/>
      <c r="DV914" s="292"/>
      <c r="DX914" s="292"/>
      <c r="EH914" s="292"/>
      <c r="EN914" s="292"/>
      <c r="EP914" s="292"/>
      <c r="EQ914" s="292"/>
      <c r="ER914" s="292"/>
      <c r="ES914" s="292"/>
      <c r="ET914" s="292"/>
      <c r="EU914" s="292"/>
      <c r="EV914" s="292"/>
      <c r="EW914" s="292"/>
      <c r="EX914" s="292"/>
      <c r="EY914" s="292"/>
      <c r="EZ914" s="292"/>
      <c r="FC914" s="292"/>
      <c r="FF914" s="292"/>
      <c r="FJ914" s="292"/>
      <c r="FL914" s="292"/>
      <c r="FM914" s="292"/>
      <c r="FN914" s="292"/>
      <c r="FQ914" s="292"/>
    </row>
    <row r="915" spans="1:173">
      <c r="A915" s="291"/>
      <c r="J915" s="292"/>
      <c r="K915" s="291"/>
      <c r="T915" s="292"/>
      <c r="U915" s="291"/>
      <c r="BO915" s="292"/>
      <c r="BX915" s="292"/>
      <c r="CU915" s="292"/>
      <c r="CW915" s="292"/>
      <c r="CX915" s="292"/>
      <c r="DA915" s="292"/>
      <c r="DI915" s="292"/>
      <c r="DK915" s="292"/>
      <c r="DM915" s="292"/>
      <c r="DQ915" s="292"/>
      <c r="DV915" s="292"/>
      <c r="DX915" s="292"/>
      <c r="EH915" s="292"/>
      <c r="EN915" s="292"/>
      <c r="EP915" s="292"/>
      <c r="EQ915" s="292"/>
      <c r="ER915" s="292"/>
      <c r="ES915" s="292"/>
      <c r="ET915" s="292"/>
      <c r="EU915" s="292"/>
      <c r="EV915" s="292"/>
      <c r="EW915" s="292"/>
      <c r="EX915" s="292"/>
      <c r="EY915" s="292"/>
      <c r="EZ915" s="292"/>
      <c r="FC915" s="292"/>
      <c r="FF915" s="292"/>
      <c r="FJ915" s="292"/>
      <c r="FL915" s="292"/>
      <c r="FM915" s="292"/>
      <c r="FN915" s="292"/>
      <c r="FQ915" s="292"/>
    </row>
    <row r="916" spans="1:173">
      <c r="A916" s="291"/>
      <c r="J916" s="292"/>
      <c r="K916" s="291"/>
      <c r="T916" s="292"/>
      <c r="U916" s="291"/>
      <c r="BO916" s="292"/>
      <c r="BX916" s="292"/>
      <c r="CU916" s="292"/>
      <c r="CW916" s="292"/>
      <c r="CX916" s="292"/>
      <c r="DA916" s="292"/>
      <c r="DI916" s="292"/>
      <c r="DK916" s="292"/>
      <c r="DM916" s="292"/>
      <c r="DQ916" s="292"/>
      <c r="DV916" s="292"/>
      <c r="DX916" s="292"/>
      <c r="EH916" s="292"/>
      <c r="EN916" s="292"/>
      <c r="EP916" s="292"/>
      <c r="EQ916" s="292"/>
      <c r="ER916" s="292"/>
      <c r="ES916" s="292"/>
      <c r="ET916" s="292"/>
      <c r="EU916" s="292"/>
      <c r="EV916" s="292"/>
      <c r="EW916" s="292"/>
      <c r="EX916" s="292"/>
      <c r="EY916" s="292"/>
      <c r="EZ916" s="292"/>
      <c r="FC916" s="292"/>
      <c r="FF916" s="292"/>
      <c r="FJ916" s="292"/>
      <c r="FL916" s="292"/>
      <c r="FM916" s="292"/>
      <c r="FN916" s="292"/>
      <c r="FQ916" s="292"/>
    </row>
    <row r="917" spans="1:173">
      <c r="A917" s="291"/>
      <c r="J917" s="292"/>
      <c r="K917" s="291"/>
      <c r="T917" s="292"/>
      <c r="U917" s="291"/>
      <c r="BO917" s="292"/>
      <c r="BX917" s="292"/>
      <c r="CU917" s="292"/>
      <c r="CW917" s="292"/>
      <c r="CX917" s="292"/>
      <c r="DA917" s="292"/>
      <c r="DI917" s="292"/>
      <c r="DK917" s="292"/>
      <c r="DM917" s="292"/>
      <c r="DQ917" s="292"/>
      <c r="DV917" s="292"/>
      <c r="DX917" s="292"/>
      <c r="EH917" s="292"/>
      <c r="EN917" s="292"/>
      <c r="EP917" s="292"/>
      <c r="EQ917" s="292"/>
      <c r="ER917" s="292"/>
      <c r="ES917" s="292"/>
      <c r="ET917" s="292"/>
      <c r="EU917" s="292"/>
      <c r="EV917" s="292"/>
      <c r="EW917" s="292"/>
      <c r="EX917" s="292"/>
      <c r="EY917" s="292"/>
      <c r="EZ917" s="292"/>
      <c r="FC917" s="292"/>
      <c r="FF917" s="292"/>
      <c r="FJ917" s="292"/>
      <c r="FL917" s="292"/>
      <c r="FM917" s="292"/>
      <c r="FN917" s="292"/>
      <c r="FQ917" s="292"/>
    </row>
    <row r="918" spans="1:173">
      <c r="A918" s="291"/>
      <c r="J918" s="292"/>
      <c r="K918" s="291"/>
      <c r="T918" s="292"/>
      <c r="U918" s="291"/>
      <c r="BO918" s="292"/>
      <c r="BX918" s="292"/>
      <c r="CU918" s="292"/>
      <c r="CW918" s="292"/>
      <c r="CX918" s="292"/>
      <c r="DA918" s="292"/>
      <c r="DI918" s="292"/>
      <c r="DK918" s="292"/>
      <c r="DM918" s="292"/>
      <c r="DQ918" s="292"/>
      <c r="DV918" s="292"/>
      <c r="DX918" s="292"/>
      <c r="EH918" s="292"/>
      <c r="EN918" s="292"/>
      <c r="EP918" s="292"/>
      <c r="EQ918" s="292"/>
      <c r="ER918" s="292"/>
      <c r="ES918" s="292"/>
      <c r="ET918" s="292"/>
      <c r="EU918" s="292"/>
      <c r="EV918" s="292"/>
      <c r="EW918" s="292"/>
      <c r="EX918" s="292"/>
      <c r="EY918" s="292"/>
      <c r="EZ918" s="292"/>
      <c r="FC918" s="292"/>
      <c r="FF918" s="292"/>
      <c r="FJ918" s="292"/>
      <c r="FL918" s="292"/>
      <c r="FM918" s="292"/>
      <c r="FN918" s="292"/>
      <c r="FQ918" s="292"/>
    </row>
    <row r="919" spans="1:173">
      <c r="A919" s="291"/>
      <c r="J919" s="292"/>
      <c r="K919" s="291"/>
      <c r="T919" s="292"/>
      <c r="U919" s="291"/>
      <c r="BO919" s="292"/>
      <c r="BX919" s="292"/>
      <c r="CU919" s="292"/>
      <c r="CW919" s="292"/>
      <c r="CX919" s="292"/>
      <c r="DA919" s="292"/>
      <c r="DI919" s="292"/>
      <c r="DK919" s="292"/>
      <c r="DM919" s="292"/>
      <c r="DQ919" s="292"/>
      <c r="DV919" s="292"/>
      <c r="DX919" s="292"/>
      <c r="EH919" s="292"/>
      <c r="EN919" s="292"/>
      <c r="EP919" s="292"/>
      <c r="EQ919" s="292"/>
      <c r="ER919" s="292"/>
      <c r="ES919" s="292"/>
      <c r="ET919" s="292"/>
      <c r="EU919" s="292"/>
      <c r="EV919" s="292"/>
      <c r="EW919" s="292"/>
      <c r="EX919" s="292"/>
      <c r="EY919" s="292"/>
      <c r="EZ919" s="292"/>
      <c r="FC919" s="292"/>
      <c r="FF919" s="292"/>
      <c r="FJ919" s="292"/>
      <c r="FL919" s="292"/>
      <c r="FM919" s="292"/>
      <c r="FN919" s="292"/>
      <c r="FQ919" s="292"/>
    </row>
    <row r="920" spans="1:173">
      <c r="A920" s="291"/>
      <c r="J920" s="292"/>
      <c r="K920" s="291"/>
      <c r="T920" s="292"/>
      <c r="U920" s="291"/>
      <c r="BO920" s="292"/>
      <c r="BX920" s="292"/>
      <c r="CU920" s="292"/>
      <c r="CW920" s="292"/>
      <c r="CX920" s="292"/>
      <c r="DA920" s="292"/>
      <c r="DI920" s="292"/>
      <c r="DK920" s="292"/>
      <c r="DM920" s="292"/>
      <c r="DQ920" s="292"/>
      <c r="DV920" s="292"/>
      <c r="DX920" s="292"/>
      <c r="EH920" s="292"/>
      <c r="EN920" s="292"/>
      <c r="EP920" s="292"/>
      <c r="EQ920" s="292"/>
      <c r="ER920" s="292"/>
      <c r="ES920" s="292"/>
      <c r="ET920" s="292"/>
      <c r="EU920" s="292"/>
      <c r="EV920" s="292"/>
      <c r="EW920" s="292"/>
      <c r="EX920" s="292"/>
      <c r="EY920" s="292"/>
      <c r="EZ920" s="292"/>
      <c r="FC920" s="292"/>
      <c r="FF920" s="292"/>
      <c r="FJ920" s="292"/>
      <c r="FL920" s="292"/>
      <c r="FM920" s="292"/>
      <c r="FN920" s="292"/>
      <c r="FQ920" s="292"/>
    </row>
    <row r="921" spans="1:173">
      <c r="A921" s="291"/>
      <c r="J921" s="292"/>
      <c r="K921" s="291"/>
      <c r="T921" s="292"/>
      <c r="U921" s="291"/>
      <c r="BO921" s="292"/>
      <c r="BX921" s="292"/>
      <c r="CU921" s="292"/>
      <c r="CW921" s="292"/>
      <c r="CX921" s="292"/>
      <c r="DA921" s="292"/>
      <c r="DI921" s="292"/>
      <c r="DK921" s="292"/>
      <c r="DM921" s="292"/>
      <c r="DQ921" s="292"/>
      <c r="DV921" s="292"/>
      <c r="DX921" s="292"/>
      <c r="EH921" s="292"/>
      <c r="EN921" s="292"/>
      <c r="EP921" s="292"/>
      <c r="EQ921" s="292"/>
      <c r="ER921" s="292"/>
      <c r="ES921" s="292"/>
      <c r="ET921" s="292"/>
      <c r="EU921" s="292"/>
      <c r="EV921" s="292"/>
      <c r="EW921" s="292"/>
      <c r="EX921" s="292"/>
      <c r="EY921" s="292"/>
      <c r="EZ921" s="292"/>
      <c r="FC921" s="292"/>
      <c r="FF921" s="292"/>
      <c r="FJ921" s="292"/>
      <c r="FL921" s="292"/>
      <c r="FM921" s="292"/>
      <c r="FN921" s="292"/>
      <c r="FQ921" s="292"/>
    </row>
    <row r="922" spans="1:173">
      <c r="A922" s="291"/>
      <c r="J922" s="292"/>
      <c r="K922" s="291"/>
      <c r="T922" s="292"/>
      <c r="U922" s="291"/>
      <c r="BO922" s="292"/>
      <c r="BX922" s="292"/>
      <c r="CU922" s="292"/>
      <c r="CW922" s="292"/>
      <c r="CX922" s="292"/>
      <c r="DA922" s="292"/>
      <c r="DI922" s="292"/>
      <c r="DK922" s="292"/>
      <c r="DM922" s="292"/>
      <c r="DQ922" s="292"/>
      <c r="DV922" s="292"/>
      <c r="DX922" s="292"/>
      <c r="EH922" s="292"/>
      <c r="EN922" s="292"/>
      <c r="EP922" s="292"/>
      <c r="EQ922" s="292"/>
      <c r="ER922" s="292"/>
      <c r="ES922" s="292"/>
      <c r="ET922" s="292"/>
      <c r="EU922" s="292"/>
      <c r="EV922" s="292"/>
      <c r="EW922" s="292"/>
      <c r="EX922" s="292"/>
      <c r="EY922" s="292"/>
      <c r="EZ922" s="292"/>
      <c r="FC922" s="292"/>
      <c r="FF922" s="292"/>
      <c r="FJ922" s="292"/>
      <c r="FL922" s="292"/>
      <c r="FM922" s="292"/>
      <c r="FN922" s="292"/>
      <c r="FQ922" s="292"/>
    </row>
    <row r="923" spans="1:173">
      <c r="A923" s="291"/>
      <c r="J923" s="292"/>
      <c r="K923" s="291"/>
      <c r="T923" s="292"/>
      <c r="U923" s="291"/>
      <c r="BO923" s="292"/>
      <c r="BX923" s="292"/>
      <c r="CU923" s="292"/>
      <c r="CW923" s="292"/>
      <c r="CX923" s="292"/>
      <c r="DA923" s="292"/>
      <c r="DI923" s="292"/>
      <c r="DK923" s="292"/>
      <c r="DM923" s="292"/>
      <c r="DQ923" s="292"/>
      <c r="DV923" s="292"/>
      <c r="DX923" s="292"/>
      <c r="EH923" s="292"/>
      <c r="EN923" s="292"/>
      <c r="EP923" s="292"/>
      <c r="EQ923" s="292"/>
      <c r="ER923" s="292"/>
      <c r="ES923" s="292"/>
      <c r="ET923" s="292"/>
      <c r="EU923" s="292"/>
      <c r="EV923" s="292"/>
      <c r="EW923" s="292"/>
      <c r="EX923" s="292"/>
      <c r="EY923" s="292"/>
      <c r="EZ923" s="292"/>
      <c r="FC923" s="292"/>
      <c r="FF923" s="292"/>
      <c r="FJ923" s="292"/>
      <c r="FL923" s="292"/>
      <c r="FM923" s="292"/>
      <c r="FN923" s="292"/>
      <c r="FQ923" s="292"/>
    </row>
    <row r="924" spans="1:173">
      <c r="A924" s="291"/>
      <c r="J924" s="292"/>
      <c r="K924" s="291"/>
      <c r="T924" s="292"/>
      <c r="U924" s="291"/>
      <c r="BO924" s="292"/>
      <c r="BX924" s="292"/>
      <c r="CU924" s="292"/>
      <c r="CW924" s="292"/>
      <c r="CX924" s="292"/>
      <c r="DA924" s="292"/>
      <c r="DI924" s="292"/>
      <c r="DK924" s="292"/>
      <c r="DM924" s="292"/>
      <c r="DQ924" s="292"/>
      <c r="DV924" s="292"/>
      <c r="DX924" s="292"/>
      <c r="EH924" s="292"/>
      <c r="EN924" s="292"/>
      <c r="EP924" s="292"/>
      <c r="EQ924" s="292"/>
      <c r="ER924" s="292"/>
      <c r="ES924" s="292"/>
      <c r="ET924" s="292"/>
      <c r="EU924" s="292"/>
      <c r="EV924" s="292"/>
      <c r="EW924" s="292"/>
      <c r="EX924" s="292"/>
      <c r="EY924" s="292"/>
      <c r="EZ924" s="292"/>
      <c r="FC924" s="292"/>
      <c r="FF924" s="292"/>
      <c r="FJ924" s="292"/>
      <c r="FL924" s="292"/>
      <c r="FM924" s="292"/>
      <c r="FN924" s="292"/>
      <c r="FQ924" s="292"/>
    </row>
    <row r="925" spans="1:173">
      <c r="A925" s="291"/>
      <c r="J925" s="292"/>
      <c r="K925" s="291"/>
      <c r="T925" s="292"/>
      <c r="U925" s="291"/>
      <c r="BO925" s="292"/>
      <c r="BX925" s="292"/>
      <c r="CU925" s="292"/>
      <c r="CW925" s="292"/>
      <c r="CX925" s="292"/>
      <c r="DA925" s="292"/>
      <c r="DI925" s="292"/>
      <c r="DK925" s="292"/>
      <c r="DM925" s="292"/>
      <c r="DQ925" s="292"/>
      <c r="DV925" s="292"/>
      <c r="DX925" s="292"/>
      <c r="EH925" s="292"/>
      <c r="EN925" s="292"/>
      <c r="EP925" s="292"/>
      <c r="EQ925" s="292"/>
      <c r="ER925" s="292"/>
      <c r="ES925" s="292"/>
      <c r="ET925" s="292"/>
      <c r="EU925" s="292"/>
      <c r="EV925" s="292"/>
      <c r="EW925" s="292"/>
      <c r="EX925" s="292"/>
      <c r="EY925" s="292"/>
      <c r="EZ925" s="292"/>
      <c r="FC925" s="292"/>
      <c r="FF925" s="292"/>
      <c r="FJ925" s="292"/>
      <c r="FL925" s="292"/>
      <c r="FM925" s="292"/>
      <c r="FN925" s="292"/>
      <c r="FQ925" s="292"/>
    </row>
    <row r="926" spans="1:173">
      <c r="A926" s="291"/>
      <c r="J926" s="292"/>
      <c r="K926" s="291"/>
      <c r="T926" s="292"/>
      <c r="U926" s="291"/>
      <c r="BO926" s="292"/>
      <c r="BX926" s="292"/>
      <c r="CU926" s="292"/>
      <c r="CW926" s="292"/>
      <c r="CX926" s="292"/>
      <c r="DA926" s="292"/>
      <c r="DI926" s="292"/>
      <c r="DK926" s="292"/>
      <c r="DM926" s="292"/>
      <c r="DQ926" s="292"/>
      <c r="DV926" s="292"/>
      <c r="DX926" s="292"/>
      <c r="EH926" s="292"/>
      <c r="EN926" s="292"/>
      <c r="EP926" s="292"/>
      <c r="EQ926" s="292"/>
      <c r="ER926" s="292"/>
      <c r="ES926" s="292"/>
      <c r="ET926" s="292"/>
      <c r="EU926" s="292"/>
      <c r="EV926" s="292"/>
      <c r="EW926" s="292"/>
      <c r="EX926" s="292"/>
      <c r="EY926" s="292"/>
      <c r="EZ926" s="292"/>
      <c r="FC926" s="292"/>
      <c r="FF926" s="292"/>
      <c r="FJ926" s="292"/>
      <c r="FL926" s="292"/>
      <c r="FM926" s="292"/>
      <c r="FN926" s="292"/>
      <c r="FQ926" s="292"/>
    </row>
    <row r="927" spans="1:173">
      <c r="A927" s="291"/>
      <c r="J927" s="292"/>
      <c r="K927" s="291"/>
      <c r="T927" s="292"/>
      <c r="U927" s="291"/>
      <c r="BO927" s="292"/>
      <c r="BX927" s="292"/>
      <c r="CU927" s="292"/>
      <c r="CW927" s="292"/>
      <c r="CX927" s="292"/>
      <c r="DA927" s="292"/>
      <c r="DI927" s="292"/>
      <c r="DK927" s="292"/>
      <c r="DM927" s="292"/>
      <c r="DQ927" s="292"/>
      <c r="DV927" s="292"/>
      <c r="DX927" s="292"/>
      <c r="EH927" s="292"/>
      <c r="EN927" s="292"/>
      <c r="EP927" s="292"/>
      <c r="EQ927" s="292"/>
      <c r="ER927" s="292"/>
      <c r="ES927" s="292"/>
      <c r="ET927" s="292"/>
      <c r="EU927" s="292"/>
      <c r="EV927" s="292"/>
      <c r="EW927" s="292"/>
      <c r="EX927" s="292"/>
      <c r="EY927" s="292"/>
      <c r="EZ927" s="292"/>
      <c r="FC927" s="292"/>
      <c r="FF927" s="292"/>
      <c r="FJ927" s="292"/>
      <c r="FL927" s="292"/>
      <c r="FM927" s="292"/>
      <c r="FN927" s="292"/>
      <c r="FQ927" s="292"/>
    </row>
    <row r="928" spans="1:173">
      <c r="A928" s="291"/>
      <c r="J928" s="292"/>
      <c r="K928" s="291"/>
      <c r="T928" s="292"/>
      <c r="U928" s="291"/>
      <c r="BO928" s="292"/>
      <c r="BX928" s="292"/>
      <c r="CU928" s="292"/>
      <c r="CW928" s="292"/>
      <c r="CX928" s="292"/>
      <c r="DA928" s="292"/>
      <c r="DI928" s="292"/>
      <c r="DK928" s="292"/>
      <c r="DM928" s="292"/>
      <c r="DQ928" s="292"/>
      <c r="DV928" s="292"/>
      <c r="DX928" s="292"/>
      <c r="EH928" s="292"/>
      <c r="EN928" s="292"/>
      <c r="EP928" s="292"/>
      <c r="EQ928" s="292"/>
      <c r="ER928" s="292"/>
      <c r="ES928" s="292"/>
      <c r="ET928" s="292"/>
      <c r="EU928" s="292"/>
      <c r="EV928" s="292"/>
      <c r="EW928" s="292"/>
      <c r="EX928" s="292"/>
      <c r="EY928" s="292"/>
      <c r="EZ928" s="292"/>
      <c r="FC928" s="292"/>
      <c r="FF928" s="292"/>
      <c r="FJ928" s="292"/>
      <c r="FL928" s="292"/>
      <c r="FM928" s="292"/>
      <c r="FN928" s="292"/>
      <c r="FQ928" s="292"/>
    </row>
    <row r="929" spans="1:173">
      <c r="A929" s="291"/>
      <c r="J929" s="292"/>
      <c r="K929" s="291"/>
      <c r="T929" s="292"/>
      <c r="U929" s="291"/>
      <c r="BO929" s="292"/>
      <c r="BX929" s="292"/>
      <c r="CU929" s="292"/>
      <c r="CW929" s="292"/>
      <c r="CX929" s="292"/>
      <c r="DA929" s="292"/>
      <c r="DI929" s="292"/>
      <c r="DK929" s="292"/>
      <c r="DM929" s="292"/>
      <c r="DQ929" s="292"/>
      <c r="DV929" s="292"/>
      <c r="DX929" s="292"/>
      <c r="EH929" s="292"/>
      <c r="EN929" s="292"/>
      <c r="EP929" s="292"/>
      <c r="EQ929" s="292"/>
      <c r="ER929" s="292"/>
      <c r="ES929" s="292"/>
      <c r="ET929" s="292"/>
      <c r="EU929" s="292"/>
      <c r="EV929" s="292"/>
      <c r="EW929" s="292"/>
      <c r="EX929" s="292"/>
      <c r="EY929" s="292"/>
      <c r="EZ929" s="292"/>
      <c r="FC929" s="292"/>
      <c r="FF929" s="292"/>
      <c r="FJ929" s="292"/>
      <c r="FL929" s="292"/>
      <c r="FM929" s="292"/>
      <c r="FN929" s="292"/>
      <c r="FQ929" s="292"/>
    </row>
    <row r="930" spans="1:173">
      <c r="A930" s="291"/>
      <c r="J930" s="292"/>
      <c r="K930" s="291"/>
      <c r="T930" s="292"/>
      <c r="U930" s="291"/>
      <c r="BO930" s="292"/>
      <c r="BX930" s="292"/>
      <c r="CU930" s="292"/>
      <c r="CW930" s="292"/>
      <c r="CX930" s="292"/>
      <c r="DA930" s="292"/>
      <c r="DI930" s="292"/>
      <c r="DK930" s="292"/>
      <c r="DM930" s="292"/>
      <c r="DQ930" s="292"/>
      <c r="DV930" s="292"/>
      <c r="DX930" s="292"/>
      <c r="EH930" s="292"/>
      <c r="EN930" s="292"/>
      <c r="EP930" s="292"/>
      <c r="EQ930" s="292"/>
      <c r="ER930" s="292"/>
      <c r="ES930" s="292"/>
      <c r="ET930" s="292"/>
      <c r="EU930" s="292"/>
      <c r="EV930" s="292"/>
      <c r="EW930" s="292"/>
      <c r="EX930" s="292"/>
      <c r="EY930" s="292"/>
      <c r="EZ930" s="292"/>
      <c r="FC930" s="292"/>
      <c r="FF930" s="292"/>
      <c r="FJ930" s="292"/>
      <c r="FL930" s="292"/>
      <c r="FM930" s="292"/>
      <c r="FN930" s="292"/>
      <c r="FQ930" s="292"/>
    </row>
    <row r="931" spans="1:173">
      <c r="A931" s="291"/>
      <c r="J931" s="292"/>
      <c r="K931" s="291"/>
      <c r="T931" s="292"/>
      <c r="U931" s="291"/>
      <c r="BO931" s="292"/>
      <c r="BX931" s="292"/>
      <c r="CU931" s="292"/>
      <c r="CW931" s="292"/>
      <c r="CX931" s="292"/>
      <c r="DA931" s="292"/>
      <c r="DI931" s="292"/>
      <c r="DK931" s="292"/>
      <c r="DM931" s="292"/>
      <c r="DQ931" s="292"/>
      <c r="DV931" s="292"/>
      <c r="DX931" s="292"/>
      <c r="EH931" s="292"/>
      <c r="EN931" s="292"/>
      <c r="EP931" s="292"/>
      <c r="EQ931" s="292"/>
      <c r="ER931" s="292"/>
      <c r="ES931" s="292"/>
      <c r="ET931" s="292"/>
      <c r="EU931" s="292"/>
      <c r="EV931" s="292"/>
      <c r="EW931" s="292"/>
      <c r="EX931" s="292"/>
      <c r="EY931" s="292"/>
      <c r="EZ931" s="292"/>
      <c r="FC931" s="292"/>
      <c r="FF931" s="292"/>
      <c r="FJ931" s="292"/>
      <c r="FL931" s="292"/>
      <c r="FM931" s="292"/>
      <c r="FN931" s="292"/>
      <c r="FQ931" s="292"/>
    </row>
    <row r="932" spans="1:173">
      <c r="A932" s="291"/>
      <c r="J932" s="292"/>
      <c r="K932" s="291"/>
      <c r="T932" s="292"/>
      <c r="U932" s="291"/>
      <c r="BO932" s="292"/>
      <c r="BX932" s="292"/>
      <c r="CU932" s="292"/>
      <c r="CW932" s="292"/>
      <c r="CX932" s="292"/>
      <c r="DA932" s="292"/>
      <c r="DI932" s="292"/>
      <c r="DK932" s="292"/>
      <c r="DM932" s="292"/>
      <c r="DQ932" s="292"/>
      <c r="DV932" s="292"/>
      <c r="DX932" s="292"/>
      <c r="EH932" s="292"/>
      <c r="EN932" s="292"/>
      <c r="EP932" s="292"/>
      <c r="EQ932" s="292"/>
      <c r="ER932" s="292"/>
      <c r="ES932" s="292"/>
      <c r="ET932" s="292"/>
      <c r="EU932" s="292"/>
      <c r="EV932" s="292"/>
      <c r="EW932" s="292"/>
      <c r="EX932" s="292"/>
      <c r="EY932" s="292"/>
      <c r="EZ932" s="292"/>
      <c r="FC932" s="292"/>
      <c r="FF932" s="292"/>
      <c r="FJ932" s="292"/>
      <c r="FL932" s="292"/>
      <c r="FM932" s="292"/>
      <c r="FN932" s="292"/>
      <c r="FQ932" s="292"/>
    </row>
    <row r="933" spans="1:173">
      <c r="A933" s="291"/>
      <c r="J933" s="292"/>
      <c r="K933" s="291"/>
      <c r="T933" s="292"/>
      <c r="U933" s="291"/>
      <c r="BO933" s="292"/>
      <c r="BX933" s="292"/>
      <c r="CU933" s="292"/>
      <c r="CW933" s="292"/>
      <c r="CX933" s="292"/>
      <c r="DA933" s="292"/>
      <c r="DI933" s="292"/>
      <c r="DK933" s="292"/>
      <c r="DM933" s="292"/>
      <c r="DQ933" s="292"/>
      <c r="DV933" s="292"/>
      <c r="DX933" s="292"/>
      <c r="EH933" s="292"/>
      <c r="EN933" s="292"/>
      <c r="EP933" s="292"/>
      <c r="EQ933" s="292"/>
      <c r="ER933" s="292"/>
      <c r="ES933" s="292"/>
      <c r="ET933" s="292"/>
      <c r="EU933" s="292"/>
      <c r="EV933" s="292"/>
      <c r="EW933" s="292"/>
      <c r="EX933" s="292"/>
      <c r="EY933" s="292"/>
      <c r="EZ933" s="292"/>
      <c r="FC933" s="292"/>
      <c r="FF933" s="292"/>
      <c r="FJ933" s="292"/>
      <c r="FL933" s="292"/>
      <c r="FM933" s="292"/>
      <c r="FN933" s="292"/>
      <c r="FQ933" s="292"/>
    </row>
    <row r="934" spans="1:173">
      <c r="A934" s="291"/>
      <c r="J934" s="292"/>
      <c r="K934" s="291"/>
      <c r="T934" s="292"/>
      <c r="U934" s="291"/>
      <c r="BO934" s="292"/>
      <c r="BX934" s="292"/>
      <c r="CU934" s="292"/>
      <c r="CW934" s="292"/>
      <c r="CX934" s="292"/>
      <c r="DA934" s="292"/>
      <c r="DI934" s="292"/>
      <c r="DK934" s="292"/>
      <c r="DM934" s="292"/>
      <c r="DQ934" s="292"/>
      <c r="DV934" s="292"/>
      <c r="DX934" s="292"/>
      <c r="EH934" s="292"/>
      <c r="EN934" s="292"/>
      <c r="EP934" s="292"/>
      <c r="EQ934" s="292"/>
      <c r="ER934" s="292"/>
      <c r="ES934" s="292"/>
      <c r="ET934" s="292"/>
      <c r="EU934" s="292"/>
      <c r="EV934" s="292"/>
      <c r="EW934" s="292"/>
      <c r="EX934" s="292"/>
      <c r="EY934" s="292"/>
      <c r="EZ934" s="292"/>
      <c r="FC934" s="292"/>
      <c r="FF934" s="292"/>
      <c r="FJ934" s="292"/>
      <c r="FL934" s="292"/>
      <c r="FM934" s="292"/>
      <c r="FN934" s="292"/>
      <c r="FQ934" s="292"/>
    </row>
    <row r="935" spans="1:173">
      <c r="A935" s="291"/>
      <c r="J935" s="292"/>
      <c r="K935" s="291"/>
      <c r="T935" s="292"/>
      <c r="U935" s="291"/>
      <c r="BO935" s="292"/>
      <c r="BX935" s="292"/>
      <c r="CU935" s="292"/>
      <c r="CW935" s="292"/>
      <c r="CX935" s="292"/>
      <c r="DA935" s="292"/>
      <c r="DI935" s="292"/>
      <c r="DK935" s="292"/>
      <c r="DM935" s="292"/>
      <c r="DQ935" s="292"/>
      <c r="DV935" s="292"/>
      <c r="DX935" s="292"/>
      <c r="EH935" s="292"/>
      <c r="EN935" s="292"/>
      <c r="EP935" s="292"/>
      <c r="EQ935" s="292"/>
      <c r="ER935" s="292"/>
      <c r="ES935" s="292"/>
      <c r="ET935" s="292"/>
      <c r="EU935" s="292"/>
      <c r="EV935" s="292"/>
      <c r="EW935" s="292"/>
      <c r="EX935" s="292"/>
      <c r="EY935" s="292"/>
      <c r="EZ935" s="292"/>
      <c r="FC935" s="292"/>
      <c r="FF935" s="292"/>
      <c r="FJ935" s="292"/>
      <c r="FL935" s="292"/>
      <c r="FM935" s="292"/>
      <c r="FN935" s="292"/>
      <c r="FQ935" s="292"/>
    </row>
    <row r="936" spans="1:173">
      <c r="A936" s="291"/>
      <c r="J936" s="292"/>
      <c r="K936" s="291"/>
      <c r="T936" s="292"/>
      <c r="U936" s="291"/>
      <c r="BO936" s="292"/>
      <c r="BX936" s="292"/>
      <c r="CU936" s="292"/>
      <c r="CW936" s="292"/>
      <c r="CX936" s="292"/>
      <c r="DA936" s="292"/>
      <c r="DI936" s="292"/>
      <c r="DK936" s="292"/>
      <c r="DM936" s="292"/>
      <c r="DQ936" s="292"/>
      <c r="DV936" s="292"/>
      <c r="DX936" s="292"/>
      <c r="EH936" s="292"/>
      <c r="EN936" s="292"/>
      <c r="EP936" s="292"/>
      <c r="EQ936" s="292"/>
      <c r="ER936" s="292"/>
      <c r="ES936" s="292"/>
      <c r="ET936" s="292"/>
      <c r="EU936" s="292"/>
      <c r="EV936" s="292"/>
      <c r="EW936" s="292"/>
      <c r="EX936" s="292"/>
      <c r="EY936" s="292"/>
      <c r="EZ936" s="292"/>
      <c r="FC936" s="292"/>
      <c r="FF936" s="292"/>
      <c r="FJ936" s="292"/>
      <c r="FL936" s="292"/>
      <c r="FM936" s="292"/>
      <c r="FN936" s="292"/>
      <c r="FQ936" s="292"/>
    </row>
    <row r="937" spans="1:173">
      <c r="A937" s="291"/>
      <c r="J937" s="292"/>
      <c r="K937" s="291"/>
      <c r="T937" s="292"/>
      <c r="U937" s="291"/>
      <c r="BO937" s="292"/>
      <c r="BX937" s="292"/>
      <c r="CU937" s="292"/>
      <c r="CW937" s="292"/>
      <c r="CX937" s="292"/>
      <c r="DA937" s="292"/>
      <c r="DI937" s="292"/>
      <c r="DK937" s="292"/>
      <c r="DM937" s="292"/>
      <c r="DQ937" s="292"/>
      <c r="DV937" s="292"/>
      <c r="DX937" s="292"/>
      <c r="EH937" s="292"/>
      <c r="EN937" s="292"/>
      <c r="EP937" s="292"/>
      <c r="EQ937" s="292"/>
      <c r="ER937" s="292"/>
      <c r="ES937" s="292"/>
      <c r="ET937" s="292"/>
      <c r="EU937" s="292"/>
      <c r="EV937" s="292"/>
      <c r="EW937" s="292"/>
      <c r="EX937" s="292"/>
      <c r="EY937" s="292"/>
      <c r="EZ937" s="292"/>
      <c r="FC937" s="292"/>
      <c r="FF937" s="292"/>
      <c r="FJ937" s="292"/>
      <c r="FL937" s="292"/>
      <c r="FM937" s="292"/>
      <c r="FN937" s="292"/>
      <c r="FQ937" s="292"/>
    </row>
    <row r="938" spans="1:173">
      <c r="A938" s="291"/>
      <c r="J938" s="292"/>
      <c r="K938" s="291"/>
      <c r="T938" s="292"/>
      <c r="U938" s="291"/>
      <c r="BO938" s="292"/>
      <c r="BX938" s="292"/>
      <c r="CU938" s="292"/>
      <c r="CW938" s="292"/>
      <c r="CX938" s="292"/>
      <c r="DA938" s="292"/>
      <c r="DI938" s="292"/>
      <c r="DK938" s="292"/>
      <c r="DM938" s="292"/>
      <c r="DQ938" s="292"/>
      <c r="DV938" s="292"/>
      <c r="DX938" s="292"/>
      <c r="EH938" s="292"/>
      <c r="EN938" s="292"/>
      <c r="EP938" s="292"/>
      <c r="EQ938" s="292"/>
      <c r="ER938" s="292"/>
      <c r="ES938" s="292"/>
      <c r="ET938" s="292"/>
      <c r="EU938" s="292"/>
      <c r="EV938" s="292"/>
      <c r="EW938" s="292"/>
      <c r="EX938" s="292"/>
      <c r="EY938" s="292"/>
      <c r="EZ938" s="292"/>
      <c r="FC938" s="292"/>
      <c r="FF938" s="292"/>
      <c r="FJ938" s="292"/>
      <c r="FL938" s="292"/>
      <c r="FM938" s="292"/>
      <c r="FN938" s="292"/>
      <c r="FQ938" s="292"/>
    </row>
    <row r="939" spans="1:173">
      <c r="A939" s="291"/>
      <c r="J939" s="292"/>
      <c r="K939" s="291"/>
      <c r="T939" s="292"/>
      <c r="U939" s="291"/>
      <c r="BO939" s="292"/>
      <c r="BX939" s="292"/>
      <c r="CU939" s="292"/>
      <c r="CW939" s="292"/>
      <c r="CX939" s="292"/>
      <c r="DA939" s="292"/>
      <c r="DI939" s="292"/>
      <c r="DK939" s="292"/>
      <c r="DM939" s="292"/>
      <c r="DQ939" s="292"/>
      <c r="DV939" s="292"/>
      <c r="DX939" s="292"/>
      <c r="EH939" s="292"/>
      <c r="EN939" s="292"/>
      <c r="EP939" s="292"/>
      <c r="EQ939" s="292"/>
      <c r="ER939" s="292"/>
      <c r="ES939" s="292"/>
      <c r="ET939" s="292"/>
      <c r="EU939" s="292"/>
      <c r="EV939" s="292"/>
      <c r="EW939" s="292"/>
      <c r="EX939" s="292"/>
      <c r="EY939" s="292"/>
      <c r="EZ939" s="292"/>
      <c r="FC939" s="292"/>
      <c r="FF939" s="292"/>
      <c r="FJ939" s="292"/>
      <c r="FL939" s="292"/>
      <c r="FM939" s="292"/>
      <c r="FN939" s="292"/>
      <c r="FQ939" s="292"/>
    </row>
    <row r="940" spans="1:173">
      <c r="A940" s="291"/>
      <c r="J940" s="292"/>
      <c r="K940" s="291"/>
      <c r="T940" s="292"/>
      <c r="U940" s="291"/>
      <c r="BO940" s="292"/>
      <c r="BX940" s="292"/>
      <c r="CU940" s="292"/>
      <c r="CW940" s="292"/>
      <c r="CX940" s="292"/>
      <c r="DA940" s="292"/>
      <c r="DI940" s="292"/>
      <c r="DK940" s="292"/>
      <c r="DM940" s="292"/>
      <c r="DQ940" s="292"/>
      <c r="DV940" s="292"/>
      <c r="DX940" s="292"/>
      <c r="EH940" s="292"/>
      <c r="EN940" s="292"/>
      <c r="EP940" s="292"/>
      <c r="EQ940" s="292"/>
      <c r="ER940" s="292"/>
      <c r="ES940" s="292"/>
      <c r="ET940" s="292"/>
      <c r="EU940" s="292"/>
      <c r="EV940" s="292"/>
      <c r="EW940" s="292"/>
      <c r="EX940" s="292"/>
      <c r="EY940" s="292"/>
      <c r="EZ940" s="292"/>
      <c r="FC940" s="292"/>
      <c r="FF940" s="292"/>
      <c r="FJ940" s="292"/>
      <c r="FL940" s="292"/>
      <c r="FM940" s="292"/>
      <c r="FN940" s="292"/>
      <c r="FQ940" s="292"/>
    </row>
    <row r="941" spans="1:173">
      <c r="A941" s="291"/>
      <c r="J941" s="292"/>
      <c r="K941" s="291"/>
      <c r="T941" s="292"/>
      <c r="U941" s="291"/>
      <c r="BO941" s="292"/>
      <c r="BX941" s="292"/>
      <c r="CU941" s="292"/>
      <c r="CW941" s="292"/>
      <c r="CX941" s="292"/>
      <c r="DA941" s="292"/>
      <c r="DI941" s="292"/>
      <c r="DK941" s="292"/>
      <c r="DM941" s="292"/>
      <c r="DQ941" s="292"/>
      <c r="DV941" s="292"/>
      <c r="DX941" s="292"/>
      <c r="EH941" s="292"/>
      <c r="EN941" s="292"/>
      <c r="EP941" s="292"/>
      <c r="EQ941" s="292"/>
      <c r="ER941" s="292"/>
      <c r="ES941" s="292"/>
      <c r="ET941" s="292"/>
      <c r="EU941" s="292"/>
      <c r="EV941" s="292"/>
      <c r="EW941" s="292"/>
      <c r="EX941" s="292"/>
      <c r="EY941" s="292"/>
      <c r="EZ941" s="292"/>
      <c r="FC941" s="292"/>
      <c r="FF941" s="292"/>
      <c r="FJ941" s="292"/>
      <c r="FL941" s="292"/>
      <c r="FM941" s="292"/>
      <c r="FN941" s="292"/>
      <c r="FQ941" s="292"/>
    </row>
    <row r="942" spans="1:173">
      <c r="A942" s="291"/>
      <c r="J942" s="292"/>
      <c r="K942" s="291"/>
      <c r="T942" s="292"/>
      <c r="U942" s="291"/>
      <c r="BO942" s="292"/>
      <c r="BX942" s="292"/>
      <c r="CU942" s="292"/>
      <c r="CW942" s="292"/>
      <c r="CX942" s="292"/>
      <c r="DA942" s="292"/>
      <c r="DI942" s="292"/>
      <c r="DK942" s="292"/>
      <c r="DM942" s="292"/>
      <c r="DQ942" s="292"/>
      <c r="DV942" s="292"/>
      <c r="DX942" s="292"/>
      <c r="EH942" s="292"/>
      <c r="EN942" s="292"/>
      <c r="EP942" s="292"/>
      <c r="EQ942" s="292"/>
      <c r="ER942" s="292"/>
      <c r="ES942" s="292"/>
      <c r="ET942" s="292"/>
      <c r="EU942" s="292"/>
      <c r="EV942" s="292"/>
      <c r="EW942" s="292"/>
      <c r="EX942" s="292"/>
      <c r="EY942" s="292"/>
      <c r="EZ942" s="292"/>
      <c r="FC942" s="292"/>
      <c r="FF942" s="292"/>
      <c r="FJ942" s="292"/>
      <c r="FL942" s="292"/>
      <c r="FM942" s="292"/>
      <c r="FN942" s="292"/>
      <c r="FQ942" s="292"/>
    </row>
    <row r="943" spans="1:173">
      <c r="A943" s="291"/>
      <c r="J943" s="292"/>
      <c r="K943" s="291"/>
      <c r="T943" s="292"/>
      <c r="U943" s="291"/>
      <c r="BO943" s="292"/>
      <c r="BX943" s="292"/>
      <c r="CU943" s="292"/>
      <c r="CW943" s="292"/>
      <c r="CX943" s="292"/>
      <c r="DA943" s="292"/>
      <c r="DI943" s="292"/>
      <c r="DK943" s="292"/>
      <c r="DM943" s="292"/>
      <c r="DQ943" s="292"/>
      <c r="DV943" s="292"/>
      <c r="DX943" s="292"/>
      <c r="EH943" s="292"/>
      <c r="EN943" s="292"/>
      <c r="EP943" s="292"/>
      <c r="EQ943" s="292"/>
      <c r="ER943" s="292"/>
      <c r="ES943" s="292"/>
      <c r="ET943" s="292"/>
      <c r="EU943" s="292"/>
      <c r="EV943" s="292"/>
      <c r="EW943" s="292"/>
      <c r="EX943" s="292"/>
      <c r="EY943" s="292"/>
      <c r="EZ943" s="292"/>
      <c r="FC943" s="292"/>
      <c r="FF943" s="292"/>
      <c r="FJ943" s="292"/>
      <c r="FL943" s="292"/>
      <c r="FM943" s="292"/>
      <c r="FN943" s="292"/>
      <c r="FQ943" s="292"/>
    </row>
    <row r="944" spans="1:173">
      <c r="A944" s="291"/>
      <c r="J944" s="292"/>
      <c r="K944" s="291"/>
      <c r="T944" s="292"/>
      <c r="U944" s="291"/>
      <c r="BO944" s="292"/>
      <c r="BX944" s="292"/>
      <c r="CU944" s="292"/>
      <c r="CW944" s="292"/>
      <c r="CX944" s="292"/>
      <c r="DA944" s="292"/>
      <c r="DI944" s="292"/>
      <c r="DK944" s="292"/>
      <c r="DM944" s="292"/>
      <c r="DQ944" s="292"/>
      <c r="DV944" s="292"/>
      <c r="DX944" s="292"/>
      <c r="EH944" s="292"/>
      <c r="EN944" s="292"/>
      <c r="EP944" s="292"/>
      <c r="EQ944" s="292"/>
      <c r="ER944" s="292"/>
      <c r="ES944" s="292"/>
      <c r="ET944" s="292"/>
      <c r="EU944" s="292"/>
      <c r="EV944" s="292"/>
      <c r="EW944" s="292"/>
      <c r="EX944" s="292"/>
      <c r="EY944" s="292"/>
      <c r="EZ944" s="292"/>
      <c r="FC944" s="292"/>
      <c r="FF944" s="292"/>
      <c r="FJ944" s="292"/>
      <c r="FL944" s="292"/>
      <c r="FM944" s="292"/>
      <c r="FN944" s="292"/>
      <c r="FQ944" s="292"/>
    </row>
    <row r="945" spans="1:173">
      <c r="A945" s="291"/>
      <c r="J945" s="292"/>
      <c r="K945" s="291"/>
      <c r="T945" s="292"/>
      <c r="U945" s="291"/>
      <c r="BO945" s="292"/>
      <c r="BX945" s="292"/>
      <c r="CU945" s="292"/>
      <c r="CW945" s="292"/>
      <c r="CX945" s="292"/>
      <c r="DA945" s="292"/>
      <c r="DI945" s="292"/>
      <c r="DK945" s="292"/>
      <c r="DM945" s="292"/>
      <c r="DQ945" s="292"/>
      <c r="DV945" s="292"/>
      <c r="DX945" s="292"/>
      <c r="EH945" s="292"/>
      <c r="EN945" s="292"/>
      <c r="EP945" s="292"/>
      <c r="EQ945" s="292"/>
      <c r="ER945" s="292"/>
      <c r="ES945" s="292"/>
      <c r="ET945" s="292"/>
      <c r="EU945" s="292"/>
      <c r="EV945" s="292"/>
      <c r="EW945" s="292"/>
      <c r="EX945" s="292"/>
      <c r="EY945" s="292"/>
      <c r="EZ945" s="292"/>
      <c r="FC945" s="292"/>
      <c r="FF945" s="292"/>
      <c r="FJ945" s="292"/>
      <c r="FL945" s="292"/>
      <c r="FM945" s="292"/>
      <c r="FN945" s="292"/>
      <c r="FQ945" s="292"/>
    </row>
    <row r="946" spans="1:173">
      <c r="A946" s="291"/>
      <c r="J946" s="292"/>
      <c r="K946" s="291"/>
      <c r="T946" s="292"/>
      <c r="U946" s="291"/>
      <c r="BO946" s="292"/>
      <c r="BX946" s="292"/>
      <c r="CU946" s="292"/>
      <c r="CW946" s="292"/>
      <c r="CX946" s="292"/>
      <c r="DA946" s="292"/>
      <c r="DI946" s="292"/>
      <c r="DK946" s="292"/>
      <c r="DM946" s="292"/>
      <c r="DQ946" s="292"/>
      <c r="DV946" s="292"/>
      <c r="DX946" s="292"/>
      <c r="EH946" s="292"/>
      <c r="EN946" s="292"/>
      <c r="EP946" s="292"/>
      <c r="EQ946" s="292"/>
      <c r="ER946" s="292"/>
      <c r="ES946" s="292"/>
      <c r="ET946" s="292"/>
      <c r="EU946" s="292"/>
      <c r="EV946" s="292"/>
      <c r="EW946" s="292"/>
      <c r="EX946" s="292"/>
      <c r="EY946" s="292"/>
      <c r="EZ946" s="292"/>
      <c r="FC946" s="292"/>
      <c r="FF946" s="292"/>
      <c r="FJ946" s="292"/>
      <c r="FL946" s="292"/>
      <c r="FM946" s="292"/>
      <c r="FN946" s="292"/>
      <c r="FQ946" s="292"/>
    </row>
    <row r="947" spans="1:173">
      <c r="A947" s="291"/>
      <c r="J947" s="292"/>
      <c r="K947" s="291"/>
      <c r="T947" s="292"/>
      <c r="U947" s="291"/>
      <c r="BO947" s="292"/>
      <c r="BX947" s="292"/>
      <c r="CU947" s="292"/>
      <c r="CW947" s="292"/>
      <c r="CX947" s="292"/>
      <c r="DA947" s="292"/>
      <c r="DI947" s="292"/>
      <c r="DK947" s="292"/>
      <c r="DM947" s="292"/>
      <c r="DQ947" s="292"/>
      <c r="DV947" s="292"/>
      <c r="DX947" s="292"/>
      <c r="EH947" s="292"/>
      <c r="EN947" s="292"/>
      <c r="EP947" s="292"/>
      <c r="EQ947" s="292"/>
      <c r="ER947" s="292"/>
      <c r="ES947" s="292"/>
      <c r="ET947" s="292"/>
      <c r="EU947" s="292"/>
      <c r="EV947" s="292"/>
      <c r="EW947" s="292"/>
      <c r="EX947" s="292"/>
      <c r="EY947" s="292"/>
      <c r="EZ947" s="292"/>
      <c r="FC947" s="292"/>
      <c r="FF947" s="292"/>
      <c r="FJ947" s="292"/>
      <c r="FL947" s="292"/>
      <c r="FM947" s="292"/>
      <c r="FN947" s="292"/>
      <c r="FQ947" s="292"/>
    </row>
    <row r="948" spans="1:173">
      <c r="A948" s="291"/>
      <c r="J948" s="292"/>
      <c r="K948" s="291"/>
      <c r="T948" s="292"/>
      <c r="U948" s="291"/>
      <c r="BO948" s="292"/>
      <c r="BX948" s="292"/>
      <c r="CU948" s="292"/>
      <c r="CW948" s="292"/>
      <c r="CX948" s="292"/>
      <c r="DA948" s="292"/>
      <c r="DI948" s="292"/>
      <c r="DK948" s="292"/>
      <c r="DM948" s="292"/>
      <c r="DQ948" s="292"/>
      <c r="DV948" s="292"/>
      <c r="DX948" s="292"/>
      <c r="EH948" s="292"/>
      <c r="EN948" s="292"/>
      <c r="EP948" s="292"/>
      <c r="EQ948" s="292"/>
      <c r="ER948" s="292"/>
      <c r="ES948" s="292"/>
      <c r="ET948" s="292"/>
      <c r="EU948" s="292"/>
      <c r="EV948" s="292"/>
      <c r="EW948" s="292"/>
      <c r="EX948" s="292"/>
      <c r="EY948" s="292"/>
      <c r="EZ948" s="292"/>
      <c r="FC948" s="292"/>
      <c r="FF948" s="292"/>
      <c r="FJ948" s="292"/>
      <c r="FL948" s="292"/>
      <c r="FM948" s="292"/>
      <c r="FN948" s="292"/>
      <c r="FQ948" s="292"/>
    </row>
    <row r="949" spans="1:173">
      <c r="A949" s="291"/>
      <c r="J949" s="292"/>
      <c r="K949" s="291"/>
      <c r="T949" s="292"/>
      <c r="U949" s="291"/>
      <c r="BO949" s="292"/>
      <c r="BX949" s="292"/>
      <c r="CU949" s="292"/>
      <c r="CW949" s="292"/>
      <c r="CX949" s="292"/>
      <c r="DA949" s="292"/>
      <c r="DI949" s="292"/>
      <c r="DK949" s="292"/>
      <c r="DM949" s="292"/>
      <c r="DQ949" s="292"/>
      <c r="DV949" s="292"/>
      <c r="DX949" s="292"/>
      <c r="EH949" s="292"/>
      <c r="EN949" s="292"/>
      <c r="EP949" s="292"/>
      <c r="EQ949" s="292"/>
      <c r="ER949" s="292"/>
      <c r="ES949" s="292"/>
      <c r="ET949" s="292"/>
      <c r="EU949" s="292"/>
      <c r="EV949" s="292"/>
      <c r="EW949" s="292"/>
      <c r="EX949" s="292"/>
      <c r="EY949" s="292"/>
      <c r="EZ949" s="292"/>
      <c r="FC949" s="292"/>
      <c r="FF949" s="292"/>
      <c r="FJ949" s="292"/>
      <c r="FL949" s="292"/>
      <c r="FM949" s="292"/>
      <c r="FN949" s="292"/>
      <c r="FQ949" s="292"/>
    </row>
    <row r="950" spans="1:173">
      <c r="A950" s="291"/>
      <c r="J950" s="292"/>
      <c r="K950" s="291"/>
      <c r="T950" s="292"/>
      <c r="U950" s="291"/>
      <c r="BO950" s="292"/>
      <c r="BX950" s="292"/>
      <c r="CU950" s="292"/>
      <c r="CW950" s="292"/>
      <c r="CX950" s="292"/>
      <c r="DA950" s="292"/>
      <c r="DI950" s="292"/>
      <c r="DK950" s="292"/>
      <c r="DM950" s="292"/>
      <c r="DQ950" s="292"/>
      <c r="DV950" s="292"/>
      <c r="DX950" s="292"/>
      <c r="EH950" s="292"/>
      <c r="EN950" s="292"/>
      <c r="EP950" s="292"/>
      <c r="EQ950" s="292"/>
      <c r="ER950" s="292"/>
      <c r="ES950" s="292"/>
      <c r="ET950" s="292"/>
      <c r="EU950" s="292"/>
      <c r="EV950" s="292"/>
      <c r="EW950" s="292"/>
      <c r="EX950" s="292"/>
      <c r="EY950" s="292"/>
      <c r="EZ950" s="292"/>
      <c r="FC950" s="292"/>
      <c r="FF950" s="292"/>
      <c r="FJ950" s="292"/>
      <c r="FL950" s="292"/>
      <c r="FM950" s="292"/>
      <c r="FN950" s="292"/>
      <c r="FQ950" s="292"/>
    </row>
    <row r="951" spans="1:173">
      <c r="A951" s="291"/>
      <c r="J951" s="292"/>
      <c r="K951" s="291"/>
      <c r="T951" s="292"/>
      <c r="U951" s="291"/>
      <c r="BO951" s="292"/>
      <c r="BX951" s="292"/>
      <c r="CU951" s="292"/>
      <c r="CW951" s="292"/>
      <c r="CX951" s="292"/>
      <c r="DA951" s="292"/>
      <c r="DI951" s="292"/>
      <c r="DK951" s="292"/>
      <c r="DM951" s="292"/>
      <c r="DQ951" s="292"/>
      <c r="DV951" s="292"/>
      <c r="DX951" s="292"/>
      <c r="EH951" s="292"/>
      <c r="EN951" s="292"/>
      <c r="EP951" s="292"/>
      <c r="EQ951" s="292"/>
      <c r="ER951" s="292"/>
      <c r="ES951" s="292"/>
      <c r="ET951" s="292"/>
      <c r="EU951" s="292"/>
      <c r="EV951" s="292"/>
      <c r="EW951" s="292"/>
      <c r="EX951" s="292"/>
      <c r="EY951" s="292"/>
      <c r="EZ951" s="292"/>
      <c r="FC951" s="292"/>
      <c r="FF951" s="292"/>
      <c r="FJ951" s="292"/>
      <c r="FL951" s="292"/>
      <c r="FM951" s="292"/>
      <c r="FN951" s="292"/>
      <c r="FQ951" s="292"/>
    </row>
    <row r="952" spans="1:173">
      <c r="A952" s="291"/>
      <c r="J952" s="292"/>
      <c r="K952" s="291"/>
      <c r="T952" s="292"/>
      <c r="U952" s="291"/>
      <c r="BO952" s="292"/>
      <c r="BX952" s="292"/>
      <c r="CU952" s="292"/>
      <c r="CW952" s="292"/>
      <c r="CX952" s="292"/>
      <c r="DA952" s="292"/>
      <c r="DI952" s="292"/>
      <c r="DK952" s="292"/>
      <c r="DM952" s="292"/>
      <c r="DQ952" s="292"/>
      <c r="DV952" s="292"/>
      <c r="DX952" s="292"/>
      <c r="EH952" s="292"/>
      <c r="EN952" s="292"/>
      <c r="EP952" s="292"/>
      <c r="EQ952" s="292"/>
      <c r="ER952" s="292"/>
      <c r="ES952" s="292"/>
      <c r="ET952" s="292"/>
      <c r="EU952" s="292"/>
      <c r="EV952" s="292"/>
      <c r="EW952" s="292"/>
      <c r="EX952" s="292"/>
      <c r="EY952" s="292"/>
      <c r="EZ952" s="292"/>
      <c r="FC952" s="292"/>
      <c r="FF952" s="292"/>
      <c r="FJ952" s="292"/>
      <c r="FL952" s="292"/>
      <c r="FM952" s="292"/>
      <c r="FN952" s="292"/>
      <c r="FQ952" s="292"/>
    </row>
    <row r="953" spans="1:173">
      <c r="A953" s="291"/>
      <c r="J953" s="292"/>
      <c r="K953" s="291"/>
      <c r="T953" s="292"/>
      <c r="U953" s="291"/>
      <c r="BO953" s="292"/>
      <c r="BX953" s="292"/>
      <c r="CU953" s="292"/>
      <c r="CW953" s="292"/>
      <c r="CX953" s="292"/>
      <c r="DA953" s="292"/>
      <c r="DI953" s="292"/>
      <c r="DK953" s="292"/>
      <c r="DM953" s="292"/>
      <c r="DQ953" s="292"/>
      <c r="DV953" s="292"/>
      <c r="DX953" s="292"/>
      <c r="EH953" s="292"/>
      <c r="EN953" s="292"/>
      <c r="EP953" s="292"/>
      <c r="EQ953" s="292"/>
      <c r="ER953" s="292"/>
      <c r="ES953" s="292"/>
      <c r="ET953" s="292"/>
      <c r="EU953" s="292"/>
      <c r="EV953" s="292"/>
      <c r="EW953" s="292"/>
      <c r="EX953" s="292"/>
      <c r="EY953" s="292"/>
      <c r="EZ953" s="292"/>
      <c r="FC953" s="292"/>
      <c r="FF953" s="292"/>
      <c r="FJ953" s="292"/>
      <c r="FL953" s="292"/>
      <c r="FM953" s="292"/>
      <c r="FN953" s="292"/>
      <c r="FQ953" s="292"/>
    </row>
    <row r="954" spans="1:173">
      <c r="A954" s="291"/>
      <c r="J954" s="292"/>
      <c r="K954" s="291"/>
      <c r="T954" s="292"/>
      <c r="U954" s="291"/>
      <c r="BO954" s="292"/>
      <c r="BX954" s="292"/>
      <c r="CU954" s="292"/>
      <c r="CW954" s="292"/>
      <c r="CX954" s="292"/>
      <c r="DA954" s="292"/>
      <c r="DI954" s="292"/>
      <c r="DK954" s="292"/>
      <c r="DM954" s="292"/>
      <c r="DQ954" s="292"/>
      <c r="DV954" s="292"/>
      <c r="DX954" s="292"/>
      <c r="EH954" s="292"/>
      <c r="EN954" s="292"/>
      <c r="EP954" s="292"/>
      <c r="EQ954" s="292"/>
      <c r="ER954" s="292"/>
      <c r="ES954" s="292"/>
      <c r="ET954" s="292"/>
      <c r="EU954" s="292"/>
      <c r="EV954" s="292"/>
      <c r="EW954" s="292"/>
      <c r="EX954" s="292"/>
      <c r="EY954" s="292"/>
      <c r="EZ954" s="292"/>
      <c r="FC954" s="292"/>
      <c r="FF954" s="292"/>
      <c r="FJ954" s="292"/>
      <c r="FL954" s="292"/>
      <c r="FM954" s="292"/>
      <c r="FN954" s="292"/>
      <c r="FQ954" s="292"/>
    </row>
    <row r="955" spans="1:173">
      <c r="A955" s="291"/>
      <c r="J955" s="292"/>
      <c r="K955" s="291"/>
      <c r="T955" s="292"/>
      <c r="U955" s="291"/>
      <c r="BO955" s="292"/>
      <c r="BX955" s="292"/>
      <c r="CU955" s="292"/>
      <c r="CW955" s="292"/>
      <c r="CX955" s="292"/>
      <c r="DA955" s="292"/>
      <c r="DI955" s="292"/>
      <c r="DK955" s="292"/>
      <c r="DM955" s="292"/>
      <c r="DQ955" s="292"/>
      <c r="DV955" s="292"/>
      <c r="DX955" s="292"/>
      <c r="EH955" s="292"/>
      <c r="EN955" s="292"/>
      <c r="EP955" s="292"/>
      <c r="EQ955" s="292"/>
      <c r="ER955" s="292"/>
      <c r="ES955" s="292"/>
      <c r="ET955" s="292"/>
      <c r="EU955" s="292"/>
      <c r="EV955" s="292"/>
      <c r="EW955" s="292"/>
      <c r="EX955" s="292"/>
      <c r="EY955" s="292"/>
      <c r="EZ955" s="292"/>
      <c r="FC955" s="292"/>
      <c r="FF955" s="292"/>
      <c r="FJ955" s="292"/>
      <c r="FL955" s="292"/>
      <c r="FM955" s="292"/>
      <c r="FN955" s="292"/>
      <c r="FQ955" s="292"/>
    </row>
    <row r="956" spans="1:173">
      <c r="A956" s="291"/>
      <c r="J956" s="292"/>
      <c r="K956" s="291"/>
      <c r="T956" s="292"/>
      <c r="U956" s="291"/>
      <c r="BO956" s="292"/>
      <c r="BX956" s="292"/>
      <c r="CU956" s="292"/>
      <c r="CW956" s="292"/>
      <c r="CX956" s="292"/>
      <c r="DA956" s="292"/>
      <c r="DI956" s="292"/>
      <c r="DK956" s="292"/>
      <c r="DM956" s="292"/>
      <c r="DQ956" s="292"/>
      <c r="DV956" s="292"/>
      <c r="DX956" s="292"/>
      <c r="EH956" s="292"/>
      <c r="EN956" s="292"/>
      <c r="EP956" s="292"/>
      <c r="EQ956" s="292"/>
      <c r="ER956" s="292"/>
      <c r="ES956" s="292"/>
      <c r="ET956" s="292"/>
      <c r="EU956" s="292"/>
      <c r="EV956" s="292"/>
      <c r="EW956" s="292"/>
      <c r="EX956" s="292"/>
      <c r="EY956" s="292"/>
      <c r="EZ956" s="292"/>
      <c r="FC956" s="292"/>
      <c r="FF956" s="292"/>
      <c r="FJ956" s="292"/>
      <c r="FL956" s="292"/>
      <c r="FM956" s="292"/>
      <c r="FN956" s="292"/>
      <c r="FQ956" s="292"/>
    </row>
    <row r="957" spans="1:173">
      <c r="A957" s="291"/>
      <c r="J957" s="292"/>
      <c r="K957" s="291"/>
      <c r="T957" s="292"/>
      <c r="U957" s="291"/>
      <c r="BO957" s="292"/>
      <c r="BX957" s="292"/>
      <c r="CU957" s="292"/>
      <c r="CW957" s="292"/>
      <c r="CX957" s="292"/>
      <c r="DA957" s="292"/>
      <c r="DI957" s="292"/>
      <c r="DK957" s="292"/>
      <c r="DM957" s="292"/>
      <c r="DQ957" s="292"/>
      <c r="DV957" s="292"/>
      <c r="DX957" s="292"/>
      <c r="EH957" s="292"/>
      <c r="EN957" s="292"/>
      <c r="EP957" s="292"/>
      <c r="EQ957" s="292"/>
      <c r="ER957" s="292"/>
      <c r="ES957" s="292"/>
      <c r="ET957" s="292"/>
      <c r="EU957" s="292"/>
      <c r="EV957" s="292"/>
      <c r="EW957" s="292"/>
      <c r="EX957" s="292"/>
      <c r="EY957" s="292"/>
      <c r="EZ957" s="292"/>
      <c r="FC957" s="292"/>
      <c r="FF957" s="292"/>
      <c r="FJ957" s="292"/>
      <c r="FL957" s="292"/>
      <c r="FM957" s="292"/>
      <c r="FN957" s="292"/>
      <c r="FQ957" s="292"/>
    </row>
    <row r="958" spans="1:173">
      <c r="A958" s="291"/>
      <c r="J958" s="292"/>
      <c r="K958" s="291"/>
      <c r="T958" s="292"/>
      <c r="U958" s="291"/>
      <c r="BO958" s="292"/>
      <c r="BX958" s="292"/>
      <c r="CU958" s="292"/>
      <c r="CW958" s="292"/>
      <c r="CX958" s="292"/>
      <c r="DA958" s="292"/>
      <c r="DI958" s="292"/>
      <c r="DK958" s="292"/>
      <c r="DM958" s="292"/>
      <c r="DQ958" s="292"/>
      <c r="DV958" s="292"/>
      <c r="DX958" s="292"/>
      <c r="EH958" s="292"/>
      <c r="EN958" s="292"/>
      <c r="EP958" s="292"/>
      <c r="EQ958" s="292"/>
      <c r="ER958" s="292"/>
      <c r="ES958" s="292"/>
      <c r="ET958" s="292"/>
      <c r="EU958" s="292"/>
      <c r="EV958" s="292"/>
      <c r="EW958" s="292"/>
      <c r="EX958" s="292"/>
      <c r="EY958" s="292"/>
      <c r="EZ958" s="292"/>
      <c r="FC958" s="292"/>
      <c r="FF958" s="292"/>
      <c r="FJ958" s="292"/>
      <c r="FL958" s="292"/>
      <c r="FM958" s="292"/>
      <c r="FN958" s="292"/>
      <c r="FQ958" s="292"/>
    </row>
    <row r="959" spans="1:173">
      <c r="A959" s="291"/>
      <c r="J959" s="292"/>
      <c r="K959" s="291"/>
      <c r="T959" s="292"/>
      <c r="U959" s="291"/>
      <c r="BO959" s="292"/>
      <c r="BX959" s="292"/>
      <c r="CU959" s="292"/>
      <c r="CW959" s="292"/>
      <c r="CX959" s="292"/>
      <c r="DA959" s="292"/>
      <c r="DI959" s="292"/>
      <c r="DK959" s="292"/>
      <c r="DM959" s="292"/>
      <c r="DQ959" s="292"/>
      <c r="DV959" s="292"/>
      <c r="DX959" s="292"/>
      <c r="EH959" s="292"/>
      <c r="EN959" s="292"/>
      <c r="EP959" s="292"/>
      <c r="EQ959" s="292"/>
      <c r="ER959" s="292"/>
      <c r="ES959" s="292"/>
      <c r="ET959" s="292"/>
      <c r="EU959" s="292"/>
      <c r="EV959" s="292"/>
      <c r="EW959" s="292"/>
      <c r="EX959" s="292"/>
      <c r="EY959" s="292"/>
      <c r="EZ959" s="292"/>
      <c r="FC959" s="292"/>
      <c r="FF959" s="292"/>
      <c r="FJ959" s="292"/>
      <c r="FL959" s="292"/>
      <c r="FM959" s="292"/>
      <c r="FN959" s="292"/>
      <c r="FQ959" s="292"/>
    </row>
    <row r="960" spans="1:173">
      <c r="A960" s="291"/>
      <c r="J960" s="292"/>
      <c r="K960" s="291"/>
      <c r="T960" s="292"/>
      <c r="U960" s="291"/>
      <c r="BO960" s="292"/>
      <c r="BX960" s="292"/>
      <c r="CU960" s="292"/>
      <c r="CW960" s="292"/>
      <c r="CX960" s="292"/>
      <c r="DA960" s="292"/>
      <c r="DI960" s="292"/>
      <c r="DK960" s="292"/>
      <c r="DM960" s="292"/>
      <c r="DQ960" s="292"/>
      <c r="DV960" s="292"/>
      <c r="DX960" s="292"/>
      <c r="EH960" s="292"/>
      <c r="EN960" s="292"/>
      <c r="EP960" s="292"/>
      <c r="EQ960" s="292"/>
      <c r="ER960" s="292"/>
      <c r="ES960" s="292"/>
      <c r="ET960" s="292"/>
      <c r="EU960" s="292"/>
      <c r="EV960" s="292"/>
      <c r="EW960" s="292"/>
      <c r="EX960" s="292"/>
      <c r="EY960" s="292"/>
      <c r="EZ960" s="292"/>
      <c r="FC960" s="292"/>
      <c r="FF960" s="292"/>
      <c r="FJ960" s="292"/>
      <c r="FL960" s="292"/>
      <c r="FM960" s="292"/>
      <c r="FN960" s="292"/>
      <c r="FQ960" s="292"/>
    </row>
    <row r="961" spans="1:173">
      <c r="A961" s="291"/>
      <c r="J961" s="292"/>
      <c r="K961" s="291"/>
      <c r="T961" s="292"/>
      <c r="U961" s="291"/>
      <c r="BO961" s="292"/>
      <c r="BX961" s="292"/>
      <c r="CU961" s="292"/>
      <c r="CW961" s="292"/>
      <c r="CX961" s="292"/>
      <c r="DA961" s="292"/>
      <c r="DI961" s="292"/>
      <c r="DK961" s="292"/>
      <c r="DM961" s="292"/>
      <c r="DQ961" s="292"/>
      <c r="DV961" s="292"/>
      <c r="DX961" s="292"/>
      <c r="EH961" s="292"/>
      <c r="EN961" s="292"/>
      <c r="EP961" s="292"/>
      <c r="EQ961" s="292"/>
      <c r="ER961" s="292"/>
      <c r="ES961" s="292"/>
      <c r="ET961" s="292"/>
      <c r="EU961" s="292"/>
      <c r="EV961" s="292"/>
      <c r="EW961" s="292"/>
      <c r="EX961" s="292"/>
      <c r="EY961" s="292"/>
      <c r="EZ961" s="292"/>
      <c r="FC961" s="292"/>
      <c r="FF961" s="292"/>
      <c r="FJ961" s="292"/>
      <c r="FL961" s="292"/>
      <c r="FM961" s="292"/>
      <c r="FN961" s="292"/>
      <c r="FQ961" s="292"/>
    </row>
    <row r="962" spans="1:173">
      <c r="A962" s="291"/>
      <c r="J962" s="292"/>
      <c r="K962" s="291"/>
      <c r="T962" s="292"/>
      <c r="U962" s="291"/>
      <c r="BO962" s="292"/>
      <c r="BX962" s="292"/>
      <c r="CU962" s="292"/>
      <c r="CW962" s="292"/>
      <c r="CX962" s="292"/>
      <c r="DA962" s="292"/>
      <c r="DI962" s="292"/>
      <c r="DK962" s="292"/>
      <c r="DM962" s="292"/>
      <c r="DQ962" s="292"/>
      <c r="DV962" s="292"/>
      <c r="DX962" s="292"/>
      <c r="EH962" s="292"/>
      <c r="EN962" s="292"/>
      <c r="EP962" s="292"/>
      <c r="EQ962" s="292"/>
      <c r="ER962" s="292"/>
      <c r="ES962" s="292"/>
      <c r="ET962" s="292"/>
      <c r="EU962" s="292"/>
      <c r="EV962" s="292"/>
      <c r="EW962" s="292"/>
      <c r="EX962" s="292"/>
      <c r="EY962" s="292"/>
      <c r="EZ962" s="292"/>
      <c r="FC962" s="292"/>
      <c r="FF962" s="292"/>
      <c r="FJ962" s="292"/>
      <c r="FL962" s="292"/>
      <c r="FM962" s="292"/>
      <c r="FN962" s="292"/>
      <c r="FQ962" s="292"/>
    </row>
    <row r="963" spans="1:173">
      <c r="A963" s="291"/>
      <c r="J963" s="292"/>
      <c r="K963" s="291"/>
      <c r="T963" s="292"/>
      <c r="U963" s="291"/>
      <c r="BO963" s="292"/>
      <c r="BX963" s="292"/>
      <c r="CU963" s="292"/>
      <c r="CW963" s="292"/>
      <c r="CX963" s="292"/>
      <c r="DA963" s="292"/>
      <c r="DI963" s="292"/>
      <c r="DK963" s="292"/>
      <c r="DM963" s="292"/>
      <c r="DQ963" s="292"/>
      <c r="DV963" s="292"/>
      <c r="DX963" s="292"/>
      <c r="EH963" s="292"/>
      <c r="EN963" s="292"/>
      <c r="EP963" s="292"/>
      <c r="EQ963" s="292"/>
      <c r="ER963" s="292"/>
      <c r="ES963" s="292"/>
      <c r="ET963" s="292"/>
      <c r="EU963" s="292"/>
      <c r="EV963" s="292"/>
      <c r="EW963" s="292"/>
      <c r="EX963" s="292"/>
      <c r="EY963" s="292"/>
      <c r="EZ963" s="292"/>
      <c r="FC963" s="292"/>
      <c r="FF963" s="292"/>
      <c r="FJ963" s="292"/>
      <c r="FL963" s="292"/>
      <c r="FM963" s="292"/>
      <c r="FN963" s="292"/>
      <c r="FQ963" s="292"/>
    </row>
    <row r="964" spans="1:173">
      <c r="A964" s="291"/>
      <c r="J964" s="292"/>
      <c r="K964" s="291"/>
      <c r="T964" s="292"/>
      <c r="U964" s="291"/>
      <c r="BO964" s="292"/>
      <c r="BX964" s="292"/>
      <c r="CU964" s="292"/>
      <c r="CW964" s="292"/>
      <c r="CX964" s="292"/>
      <c r="DA964" s="292"/>
      <c r="DI964" s="292"/>
      <c r="DK964" s="292"/>
      <c r="DM964" s="292"/>
      <c r="DQ964" s="292"/>
      <c r="DV964" s="292"/>
      <c r="DX964" s="292"/>
      <c r="EH964" s="292"/>
      <c r="EN964" s="292"/>
      <c r="EP964" s="292"/>
      <c r="EQ964" s="292"/>
      <c r="ER964" s="292"/>
      <c r="ES964" s="292"/>
      <c r="ET964" s="292"/>
      <c r="EU964" s="292"/>
      <c r="EV964" s="292"/>
      <c r="EW964" s="292"/>
      <c r="EX964" s="292"/>
      <c r="EY964" s="292"/>
      <c r="EZ964" s="292"/>
      <c r="FC964" s="292"/>
      <c r="FF964" s="292"/>
      <c r="FJ964" s="292"/>
      <c r="FL964" s="292"/>
      <c r="FM964" s="292"/>
      <c r="FN964" s="292"/>
      <c r="FQ964" s="292"/>
    </row>
    <row r="965" spans="1:173">
      <c r="A965" s="291"/>
      <c r="J965" s="292"/>
      <c r="K965" s="291"/>
      <c r="T965" s="292"/>
      <c r="U965" s="291"/>
      <c r="BO965" s="292"/>
      <c r="BX965" s="292"/>
      <c r="CU965" s="292"/>
      <c r="CW965" s="292"/>
      <c r="CX965" s="292"/>
      <c r="DA965" s="292"/>
      <c r="DI965" s="292"/>
      <c r="DK965" s="292"/>
      <c r="DM965" s="292"/>
      <c r="DQ965" s="292"/>
      <c r="DV965" s="292"/>
      <c r="DX965" s="292"/>
      <c r="EH965" s="292"/>
      <c r="EN965" s="292"/>
      <c r="EP965" s="292"/>
      <c r="EQ965" s="292"/>
      <c r="ER965" s="292"/>
      <c r="ES965" s="292"/>
      <c r="ET965" s="292"/>
      <c r="EU965" s="292"/>
      <c r="EV965" s="292"/>
      <c r="EW965" s="292"/>
      <c r="EX965" s="292"/>
      <c r="EY965" s="292"/>
      <c r="EZ965" s="292"/>
      <c r="FC965" s="292"/>
      <c r="FF965" s="292"/>
      <c r="FJ965" s="292"/>
      <c r="FL965" s="292"/>
      <c r="FM965" s="292"/>
      <c r="FN965" s="292"/>
      <c r="FQ965" s="292"/>
    </row>
    <row r="966" spans="1:173">
      <c r="A966" s="291"/>
      <c r="J966" s="292"/>
      <c r="K966" s="291"/>
      <c r="T966" s="292"/>
      <c r="U966" s="291"/>
      <c r="BO966" s="292"/>
      <c r="BX966" s="292"/>
      <c r="CU966" s="292"/>
      <c r="CW966" s="292"/>
      <c r="CX966" s="292"/>
      <c r="DA966" s="292"/>
      <c r="DI966" s="292"/>
      <c r="DK966" s="292"/>
      <c r="DM966" s="292"/>
      <c r="DQ966" s="292"/>
      <c r="DV966" s="292"/>
      <c r="DX966" s="292"/>
      <c r="EH966" s="292"/>
      <c r="EN966" s="292"/>
      <c r="EP966" s="292"/>
      <c r="EQ966" s="292"/>
      <c r="ER966" s="292"/>
      <c r="ES966" s="292"/>
      <c r="ET966" s="292"/>
      <c r="EU966" s="292"/>
      <c r="EV966" s="292"/>
      <c r="EW966" s="292"/>
      <c r="EX966" s="292"/>
      <c r="EY966" s="292"/>
      <c r="EZ966" s="292"/>
      <c r="FC966" s="292"/>
      <c r="FF966" s="292"/>
      <c r="FJ966" s="292"/>
      <c r="FL966" s="292"/>
      <c r="FM966" s="292"/>
      <c r="FN966" s="292"/>
      <c r="FQ966" s="292"/>
    </row>
    <row r="967" spans="1:173">
      <c r="A967" s="291"/>
      <c r="J967" s="292"/>
      <c r="K967" s="291"/>
      <c r="T967" s="292"/>
      <c r="U967" s="291"/>
      <c r="BO967" s="292"/>
      <c r="BX967" s="292"/>
      <c r="CU967" s="292"/>
      <c r="CW967" s="292"/>
      <c r="CX967" s="292"/>
      <c r="DA967" s="292"/>
      <c r="DI967" s="292"/>
      <c r="DK967" s="292"/>
      <c r="DM967" s="292"/>
      <c r="DQ967" s="292"/>
      <c r="DV967" s="292"/>
      <c r="DX967" s="292"/>
      <c r="EH967" s="292"/>
      <c r="EN967" s="292"/>
      <c r="EP967" s="292"/>
      <c r="EQ967" s="292"/>
      <c r="ER967" s="292"/>
      <c r="ES967" s="292"/>
      <c r="ET967" s="292"/>
      <c r="EU967" s="292"/>
      <c r="EV967" s="292"/>
      <c r="EW967" s="292"/>
      <c r="EX967" s="292"/>
      <c r="EY967" s="292"/>
      <c r="EZ967" s="292"/>
      <c r="FC967" s="292"/>
      <c r="FF967" s="292"/>
      <c r="FJ967" s="292"/>
      <c r="FL967" s="292"/>
      <c r="FM967" s="292"/>
      <c r="FN967" s="292"/>
      <c r="FQ967" s="292"/>
    </row>
    <row r="968" spans="1:173">
      <c r="A968" s="291"/>
      <c r="J968" s="292"/>
      <c r="K968" s="291"/>
      <c r="T968" s="292"/>
      <c r="U968" s="291"/>
      <c r="BO968" s="292"/>
      <c r="BX968" s="292"/>
      <c r="CU968" s="292"/>
      <c r="CW968" s="292"/>
      <c r="CX968" s="292"/>
      <c r="DA968" s="292"/>
      <c r="DI968" s="292"/>
      <c r="DK968" s="292"/>
      <c r="DM968" s="292"/>
      <c r="DQ968" s="292"/>
      <c r="DV968" s="292"/>
      <c r="DX968" s="292"/>
      <c r="EH968" s="292"/>
      <c r="EN968" s="292"/>
      <c r="EP968" s="292"/>
      <c r="EQ968" s="292"/>
      <c r="ER968" s="292"/>
      <c r="ES968" s="292"/>
      <c r="ET968" s="292"/>
      <c r="EU968" s="292"/>
      <c r="EV968" s="292"/>
      <c r="EW968" s="292"/>
      <c r="EX968" s="292"/>
      <c r="EY968" s="292"/>
      <c r="EZ968" s="292"/>
      <c r="FC968" s="292"/>
      <c r="FF968" s="292"/>
      <c r="FJ968" s="292"/>
      <c r="FL968" s="292"/>
      <c r="FM968" s="292"/>
      <c r="FN968" s="292"/>
      <c r="FQ968" s="292"/>
    </row>
    <row r="969" spans="1:173">
      <c r="A969" s="291"/>
      <c r="J969" s="292"/>
      <c r="K969" s="291"/>
      <c r="T969" s="292"/>
      <c r="U969" s="291"/>
      <c r="BO969" s="292"/>
      <c r="BX969" s="292"/>
      <c r="CU969" s="292"/>
      <c r="CW969" s="292"/>
      <c r="CX969" s="292"/>
      <c r="DA969" s="292"/>
      <c r="DI969" s="292"/>
      <c r="DK969" s="292"/>
      <c r="DM969" s="292"/>
      <c r="DQ969" s="292"/>
      <c r="DV969" s="292"/>
      <c r="DX969" s="292"/>
      <c r="EH969" s="292"/>
      <c r="EN969" s="292"/>
      <c r="EP969" s="292"/>
      <c r="EQ969" s="292"/>
      <c r="ER969" s="292"/>
      <c r="ES969" s="292"/>
      <c r="ET969" s="292"/>
      <c r="EU969" s="292"/>
      <c r="EV969" s="292"/>
      <c r="EW969" s="292"/>
      <c r="EX969" s="292"/>
      <c r="EY969" s="292"/>
      <c r="EZ969" s="292"/>
      <c r="FC969" s="292"/>
      <c r="FF969" s="292"/>
      <c r="FJ969" s="292"/>
      <c r="FL969" s="292"/>
      <c r="FM969" s="292"/>
      <c r="FN969" s="292"/>
      <c r="FQ969" s="292"/>
    </row>
    <row r="970" spans="1:173">
      <c r="A970" s="291"/>
      <c r="J970" s="292"/>
      <c r="K970" s="291"/>
      <c r="T970" s="292"/>
      <c r="U970" s="291"/>
      <c r="BO970" s="292"/>
      <c r="BX970" s="292"/>
      <c r="CU970" s="292"/>
      <c r="CW970" s="292"/>
      <c r="CX970" s="292"/>
      <c r="DA970" s="292"/>
      <c r="DI970" s="292"/>
      <c r="DK970" s="292"/>
      <c r="DM970" s="292"/>
      <c r="DQ970" s="292"/>
      <c r="DV970" s="292"/>
      <c r="DX970" s="292"/>
      <c r="EH970" s="292"/>
      <c r="EN970" s="292"/>
      <c r="EP970" s="292"/>
      <c r="EQ970" s="292"/>
      <c r="ER970" s="292"/>
      <c r="ES970" s="292"/>
      <c r="ET970" s="292"/>
      <c r="EU970" s="292"/>
      <c r="EV970" s="292"/>
      <c r="EW970" s="292"/>
      <c r="EX970" s="292"/>
      <c r="EY970" s="292"/>
      <c r="EZ970" s="292"/>
      <c r="FC970" s="292"/>
      <c r="FF970" s="292"/>
      <c r="FJ970" s="292"/>
      <c r="FL970" s="292"/>
      <c r="FM970" s="292"/>
      <c r="FN970" s="292"/>
      <c r="FQ970" s="292"/>
    </row>
    <row r="971" spans="1:173">
      <c r="A971" s="291"/>
      <c r="J971" s="292"/>
      <c r="K971" s="291"/>
      <c r="T971" s="292"/>
      <c r="U971" s="291"/>
      <c r="BO971" s="292"/>
      <c r="BX971" s="292"/>
      <c r="CU971" s="292"/>
      <c r="CW971" s="292"/>
      <c r="CX971" s="292"/>
      <c r="DA971" s="292"/>
      <c r="DI971" s="292"/>
      <c r="DK971" s="292"/>
      <c r="DM971" s="292"/>
      <c r="DQ971" s="292"/>
      <c r="DV971" s="292"/>
      <c r="DX971" s="292"/>
      <c r="EH971" s="292"/>
      <c r="EN971" s="292"/>
      <c r="EP971" s="292"/>
      <c r="EQ971" s="292"/>
      <c r="ER971" s="292"/>
      <c r="ES971" s="292"/>
      <c r="ET971" s="292"/>
      <c r="EU971" s="292"/>
      <c r="EV971" s="292"/>
      <c r="EW971" s="292"/>
      <c r="EX971" s="292"/>
      <c r="EY971" s="292"/>
      <c r="EZ971" s="292"/>
      <c r="FC971" s="292"/>
      <c r="FF971" s="292"/>
      <c r="FJ971" s="292"/>
      <c r="FL971" s="292"/>
      <c r="FM971" s="292"/>
      <c r="FN971" s="292"/>
      <c r="FQ971" s="292"/>
    </row>
    <row r="972" spans="1:173">
      <c r="A972" s="291"/>
      <c r="J972" s="292"/>
      <c r="K972" s="291"/>
      <c r="T972" s="292"/>
      <c r="U972" s="291"/>
      <c r="BO972" s="292"/>
      <c r="BX972" s="292"/>
      <c r="CU972" s="292"/>
      <c r="CW972" s="292"/>
      <c r="CX972" s="292"/>
      <c r="DA972" s="292"/>
      <c r="DI972" s="292"/>
      <c r="DK972" s="292"/>
      <c r="DM972" s="292"/>
      <c r="DQ972" s="292"/>
      <c r="DV972" s="292"/>
      <c r="DX972" s="292"/>
      <c r="EH972" s="292"/>
      <c r="EN972" s="292"/>
      <c r="EP972" s="292"/>
      <c r="EQ972" s="292"/>
      <c r="ER972" s="292"/>
      <c r="ES972" s="292"/>
      <c r="ET972" s="292"/>
      <c r="EU972" s="292"/>
      <c r="EV972" s="292"/>
      <c r="EW972" s="292"/>
      <c r="EX972" s="292"/>
      <c r="EY972" s="292"/>
      <c r="EZ972" s="292"/>
      <c r="FC972" s="292"/>
      <c r="FF972" s="292"/>
      <c r="FJ972" s="292"/>
      <c r="FL972" s="292"/>
      <c r="FM972" s="292"/>
      <c r="FN972" s="292"/>
      <c r="FQ972" s="292"/>
    </row>
    <row r="973" spans="1:173">
      <c r="A973" s="291"/>
      <c r="J973" s="292"/>
      <c r="K973" s="291"/>
      <c r="T973" s="292"/>
      <c r="U973" s="291"/>
      <c r="BO973" s="292"/>
      <c r="BX973" s="292"/>
      <c r="CU973" s="292"/>
      <c r="CW973" s="292"/>
      <c r="CX973" s="292"/>
      <c r="DA973" s="292"/>
      <c r="DI973" s="292"/>
      <c r="DK973" s="292"/>
      <c r="DM973" s="292"/>
      <c r="DQ973" s="292"/>
      <c r="DV973" s="292"/>
      <c r="DX973" s="292"/>
      <c r="EH973" s="292"/>
      <c r="EN973" s="292"/>
      <c r="EP973" s="292"/>
      <c r="EQ973" s="292"/>
      <c r="ER973" s="292"/>
      <c r="ES973" s="292"/>
      <c r="ET973" s="292"/>
      <c r="EU973" s="292"/>
      <c r="EV973" s="292"/>
      <c r="EW973" s="292"/>
      <c r="EX973" s="292"/>
      <c r="EY973" s="292"/>
      <c r="EZ973" s="292"/>
      <c r="FC973" s="292"/>
      <c r="FF973" s="292"/>
      <c r="FJ973" s="292"/>
      <c r="FL973" s="292"/>
      <c r="FM973" s="292"/>
      <c r="FN973" s="292"/>
      <c r="FQ973" s="292"/>
    </row>
    <row r="974" spans="1:173">
      <c r="A974" s="291"/>
      <c r="J974" s="292"/>
      <c r="K974" s="291"/>
      <c r="T974" s="292"/>
      <c r="U974" s="291"/>
      <c r="BO974" s="292"/>
      <c r="BX974" s="292"/>
      <c r="CU974" s="292"/>
      <c r="CW974" s="292"/>
      <c r="CX974" s="292"/>
      <c r="DA974" s="292"/>
      <c r="DI974" s="292"/>
      <c r="DK974" s="292"/>
      <c r="DM974" s="292"/>
      <c r="DQ974" s="292"/>
      <c r="DV974" s="292"/>
      <c r="DX974" s="292"/>
      <c r="EH974" s="292"/>
      <c r="EN974" s="292"/>
      <c r="EP974" s="292"/>
      <c r="EQ974" s="292"/>
      <c r="ER974" s="292"/>
      <c r="ES974" s="292"/>
      <c r="ET974" s="292"/>
      <c r="EU974" s="292"/>
      <c r="EV974" s="292"/>
      <c r="EW974" s="292"/>
      <c r="EX974" s="292"/>
      <c r="EY974" s="292"/>
      <c r="EZ974" s="292"/>
      <c r="FC974" s="292"/>
      <c r="FF974" s="292"/>
      <c r="FJ974" s="292"/>
      <c r="FL974" s="292"/>
      <c r="FM974" s="292"/>
      <c r="FN974" s="292"/>
      <c r="FQ974" s="292"/>
    </row>
    <row r="975" spans="1:173">
      <c r="A975" s="291"/>
      <c r="J975" s="292"/>
      <c r="K975" s="291"/>
      <c r="T975" s="292"/>
      <c r="U975" s="291"/>
      <c r="BO975" s="292"/>
      <c r="BX975" s="292"/>
      <c r="CU975" s="292"/>
      <c r="CW975" s="292"/>
      <c r="CX975" s="292"/>
      <c r="DA975" s="292"/>
      <c r="DI975" s="292"/>
      <c r="DK975" s="292"/>
      <c r="DM975" s="292"/>
      <c r="DQ975" s="292"/>
      <c r="DV975" s="292"/>
      <c r="DX975" s="292"/>
      <c r="EH975" s="292"/>
      <c r="EN975" s="292"/>
      <c r="EP975" s="292"/>
      <c r="EQ975" s="292"/>
      <c r="ER975" s="292"/>
      <c r="ES975" s="292"/>
      <c r="ET975" s="292"/>
      <c r="EU975" s="292"/>
      <c r="EV975" s="292"/>
      <c r="EW975" s="292"/>
      <c r="EX975" s="292"/>
      <c r="EY975" s="292"/>
      <c r="EZ975" s="292"/>
      <c r="FC975" s="292"/>
      <c r="FF975" s="292"/>
      <c r="FJ975" s="292"/>
      <c r="FL975" s="292"/>
      <c r="FM975" s="292"/>
      <c r="FN975" s="292"/>
      <c r="FQ975" s="292"/>
    </row>
    <row r="976" spans="1:173">
      <c r="A976" s="291"/>
      <c r="J976" s="292"/>
      <c r="K976" s="291"/>
      <c r="T976" s="292"/>
      <c r="U976" s="291"/>
      <c r="BO976" s="292"/>
      <c r="BX976" s="292"/>
      <c r="CU976" s="292"/>
      <c r="CW976" s="292"/>
      <c r="CX976" s="292"/>
      <c r="DA976" s="292"/>
      <c r="DI976" s="292"/>
      <c r="DK976" s="292"/>
      <c r="DM976" s="292"/>
      <c r="DQ976" s="292"/>
      <c r="DV976" s="292"/>
      <c r="DX976" s="292"/>
      <c r="EH976" s="292"/>
      <c r="EN976" s="292"/>
      <c r="EP976" s="292"/>
      <c r="EQ976" s="292"/>
      <c r="ER976" s="292"/>
      <c r="ES976" s="292"/>
      <c r="ET976" s="292"/>
      <c r="EU976" s="292"/>
      <c r="EV976" s="292"/>
      <c r="EW976" s="292"/>
      <c r="EX976" s="292"/>
      <c r="EY976" s="292"/>
      <c r="EZ976" s="292"/>
      <c r="FC976" s="292"/>
      <c r="FF976" s="292"/>
      <c r="FJ976" s="292"/>
      <c r="FL976" s="292"/>
      <c r="FM976" s="292"/>
      <c r="FN976" s="292"/>
      <c r="FQ976" s="292"/>
    </row>
    <row r="977" spans="1:173">
      <c r="A977" s="291"/>
      <c r="J977" s="292"/>
      <c r="K977" s="291"/>
      <c r="T977" s="292"/>
      <c r="U977" s="291"/>
      <c r="BO977" s="292"/>
      <c r="BX977" s="292"/>
      <c r="CU977" s="292"/>
      <c r="CW977" s="292"/>
      <c r="CX977" s="292"/>
      <c r="DA977" s="292"/>
      <c r="DI977" s="292"/>
      <c r="DK977" s="292"/>
      <c r="DM977" s="292"/>
      <c r="DQ977" s="292"/>
      <c r="DV977" s="292"/>
      <c r="DX977" s="292"/>
      <c r="EH977" s="292"/>
      <c r="EN977" s="292"/>
      <c r="EP977" s="292"/>
      <c r="EQ977" s="292"/>
      <c r="ER977" s="292"/>
      <c r="ES977" s="292"/>
      <c r="ET977" s="292"/>
      <c r="EU977" s="292"/>
      <c r="EV977" s="292"/>
      <c r="EW977" s="292"/>
      <c r="EX977" s="292"/>
      <c r="EY977" s="292"/>
      <c r="EZ977" s="292"/>
      <c r="FC977" s="292"/>
      <c r="FF977" s="292"/>
      <c r="FJ977" s="292"/>
      <c r="FL977" s="292"/>
      <c r="FM977" s="292"/>
      <c r="FN977" s="292"/>
      <c r="FQ977" s="292"/>
    </row>
    <row r="978" spans="1:173">
      <c r="A978" s="291"/>
      <c r="J978" s="292"/>
      <c r="K978" s="291"/>
      <c r="T978" s="292"/>
      <c r="U978" s="291"/>
      <c r="BO978" s="292"/>
      <c r="BX978" s="292"/>
      <c r="CU978" s="292"/>
      <c r="CW978" s="292"/>
      <c r="CX978" s="292"/>
      <c r="DA978" s="292"/>
      <c r="DI978" s="292"/>
      <c r="DK978" s="292"/>
      <c r="DM978" s="292"/>
      <c r="DQ978" s="292"/>
      <c r="DV978" s="292"/>
      <c r="DX978" s="292"/>
      <c r="EH978" s="292"/>
      <c r="EN978" s="292"/>
      <c r="EP978" s="292"/>
      <c r="EQ978" s="292"/>
      <c r="ER978" s="292"/>
      <c r="ES978" s="292"/>
      <c r="ET978" s="292"/>
      <c r="EU978" s="292"/>
      <c r="EV978" s="292"/>
      <c r="EW978" s="292"/>
      <c r="EX978" s="292"/>
      <c r="EY978" s="292"/>
      <c r="EZ978" s="292"/>
      <c r="FC978" s="292"/>
      <c r="FF978" s="292"/>
      <c r="FJ978" s="292"/>
      <c r="FL978" s="292"/>
      <c r="FM978" s="292"/>
      <c r="FN978" s="292"/>
      <c r="FQ978" s="292"/>
    </row>
    <row r="979" spans="1:173">
      <c r="A979" s="291"/>
      <c r="J979" s="292"/>
      <c r="K979" s="291"/>
      <c r="T979" s="292"/>
      <c r="U979" s="291"/>
      <c r="BO979" s="292"/>
      <c r="BX979" s="292"/>
      <c r="CU979" s="292"/>
      <c r="CW979" s="292"/>
      <c r="CX979" s="292"/>
      <c r="DA979" s="292"/>
      <c r="DI979" s="292"/>
      <c r="DK979" s="292"/>
      <c r="DM979" s="292"/>
      <c r="DQ979" s="292"/>
      <c r="DV979" s="292"/>
      <c r="DX979" s="292"/>
      <c r="EH979" s="292"/>
      <c r="EN979" s="292"/>
      <c r="EP979" s="292"/>
      <c r="EQ979" s="292"/>
      <c r="ER979" s="292"/>
      <c r="ES979" s="292"/>
      <c r="ET979" s="292"/>
      <c r="EU979" s="292"/>
      <c r="EV979" s="292"/>
      <c r="EW979" s="292"/>
      <c r="EX979" s="292"/>
      <c r="EY979" s="292"/>
      <c r="EZ979" s="292"/>
      <c r="FC979" s="292"/>
      <c r="FF979" s="292"/>
      <c r="FJ979" s="292"/>
      <c r="FL979" s="292"/>
      <c r="FM979" s="292"/>
      <c r="FN979" s="292"/>
      <c r="FQ979" s="292"/>
    </row>
    <row r="980" spans="1:173">
      <c r="A980" s="291"/>
      <c r="J980" s="292"/>
      <c r="K980" s="291"/>
      <c r="T980" s="292"/>
      <c r="U980" s="291"/>
      <c r="BO980" s="292"/>
      <c r="BX980" s="292"/>
      <c r="CU980" s="292"/>
      <c r="CW980" s="292"/>
      <c r="CX980" s="292"/>
      <c r="DA980" s="292"/>
      <c r="DI980" s="292"/>
      <c r="DK980" s="292"/>
      <c r="DM980" s="292"/>
      <c r="DQ980" s="292"/>
      <c r="DV980" s="292"/>
      <c r="DX980" s="292"/>
      <c r="EH980" s="292"/>
      <c r="EN980" s="292"/>
      <c r="EP980" s="292"/>
      <c r="EQ980" s="292"/>
      <c r="ER980" s="292"/>
      <c r="ES980" s="292"/>
      <c r="ET980" s="292"/>
      <c r="EU980" s="292"/>
      <c r="EV980" s="292"/>
      <c r="EW980" s="292"/>
      <c r="EX980" s="292"/>
      <c r="EY980" s="292"/>
      <c r="EZ980" s="292"/>
      <c r="FC980" s="292"/>
      <c r="FF980" s="292"/>
      <c r="FJ980" s="292"/>
      <c r="FL980" s="292"/>
      <c r="FM980" s="292"/>
      <c r="FN980" s="292"/>
      <c r="FQ980" s="292"/>
    </row>
    <row r="981" spans="1:173">
      <c r="A981" s="291"/>
      <c r="J981" s="292"/>
      <c r="K981" s="291"/>
      <c r="T981" s="292"/>
      <c r="U981" s="291"/>
      <c r="BO981" s="292"/>
      <c r="BX981" s="292"/>
      <c r="CU981" s="292"/>
      <c r="CW981" s="292"/>
      <c r="CX981" s="292"/>
      <c r="DA981" s="292"/>
      <c r="DI981" s="292"/>
      <c r="DK981" s="292"/>
      <c r="DM981" s="292"/>
      <c r="DQ981" s="292"/>
      <c r="DV981" s="292"/>
      <c r="DX981" s="292"/>
      <c r="EH981" s="292"/>
      <c r="EN981" s="292"/>
      <c r="EP981" s="292"/>
      <c r="EQ981" s="292"/>
      <c r="ER981" s="292"/>
      <c r="ES981" s="292"/>
      <c r="ET981" s="292"/>
      <c r="EU981" s="292"/>
      <c r="EV981" s="292"/>
      <c r="EW981" s="292"/>
      <c r="EX981" s="292"/>
      <c r="EY981" s="292"/>
      <c r="EZ981" s="292"/>
      <c r="FC981" s="292"/>
      <c r="FF981" s="292"/>
      <c r="FJ981" s="292"/>
      <c r="FL981" s="292"/>
      <c r="FM981" s="292"/>
      <c r="FN981" s="292"/>
      <c r="FQ981" s="292"/>
    </row>
    <row r="982" spans="1:173">
      <c r="A982" s="291"/>
      <c r="J982" s="292"/>
      <c r="K982" s="291"/>
      <c r="T982" s="292"/>
      <c r="U982" s="291"/>
      <c r="BO982" s="292"/>
      <c r="BX982" s="292"/>
      <c r="CU982" s="292"/>
      <c r="CW982" s="292"/>
      <c r="CX982" s="292"/>
      <c r="DA982" s="292"/>
      <c r="DI982" s="292"/>
      <c r="DK982" s="292"/>
      <c r="DM982" s="292"/>
      <c r="DQ982" s="292"/>
      <c r="DV982" s="292"/>
      <c r="DX982" s="292"/>
      <c r="EH982" s="292"/>
      <c r="EN982" s="292"/>
      <c r="EP982" s="292"/>
      <c r="EQ982" s="292"/>
      <c r="ER982" s="292"/>
      <c r="ES982" s="292"/>
      <c r="ET982" s="292"/>
      <c r="EU982" s="292"/>
      <c r="EV982" s="292"/>
      <c r="EW982" s="292"/>
      <c r="EX982" s="292"/>
      <c r="EY982" s="292"/>
      <c r="EZ982" s="292"/>
      <c r="FC982" s="292"/>
      <c r="FF982" s="292"/>
      <c r="FJ982" s="292"/>
      <c r="FL982" s="292"/>
      <c r="FM982" s="292"/>
      <c r="FN982" s="292"/>
      <c r="FQ982" s="292"/>
    </row>
    <row r="983" spans="1:173">
      <c r="A983" s="291"/>
      <c r="J983" s="292"/>
      <c r="K983" s="291"/>
      <c r="T983" s="292"/>
      <c r="U983" s="291"/>
      <c r="BO983" s="292"/>
      <c r="BX983" s="292"/>
      <c r="CU983" s="292"/>
      <c r="CW983" s="292"/>
      <c r="CX983" s="292"/>
      <c r="DA983" s="292"/>
      <c r="DI983" s="292"/>
      <c r="DK983" s="292"/>
      <c r="DM983" s="292"/>
      <c r="DQ983" s="292"/>
      <c r="DV983" s="292"/>
      <c r="DX983" s="292"/>
      <c r="EH983" s="292"/>
      <c r="EN983" s="292"/>
      <c r="EP983" s="292"/>
      <c r="EQ983" s="292"/>
      <c r="ER983" s="292"/>
      <c r="ES983" s="292"/>
      <c r="ET983" s="292"/>
      <c r="EU983" s="292"/>
      <c r="EV983" s="292"/>
      <c r="EW983" s="292"/>
      <c r="EX983" s="292"/>
      <c r="EY983" s="292"/>
      <c r="EZ983" s="292"/>
      <c r="FC983" s="292"/>
      <c r="FF983" s="292"/>
      <c r="FJ983" s="292"/>
      <c r="FL983" s="292"/>
      <c r="FM983" s="292"/>
      <c r="FN983" s="292"/>
      <c r="FQ983" s="292"/>
    </row>
    <row r="984" spans="1:173">
      <c r="A984" s="291"/>
      <c r="J984" s="292"/>
      <c r="K984" s="291"/>
      <c r="T984" s="292"/>
      <c r="U984" s="291"/>
      <c r="BO984" s="292"/>
      <c r="BX984" s="292"/>
      <c r="CU984" s="292"/>
      <c r="CW984" s="292"/>
      <c r="CX984" s="292"/>
      <c r="DA984" s="292"/>
      <c r="DI984" s="292"/>
      <c r="DK984" s="292"/>
      <c r="DM984" s="292"/>
      <c r="DQ984" s="292"/>
      <c r="DV984" s="292"/>
      <c r="DX984" s="292"/>
      <c r="EH984" s="292"/>
      <c r="EN984" s="292"/>
      <c r="EP984" s="292"/>
      <c r="EQ984" s="292"/>
      <c r="ER984" s="292"/>
      <c r="ES984" s="292"/>
      <c r="ET984" s="292"/>
      <c r="EU984" s="292"/>
      <c r="EV984" s="292"/>
      <c r="EW984" s="292"/>
      <c r="EX984" s="292"/>
      <c r="EY984" s="292"/>
      <c r="EZ984" s="292"/>
      <c r="FC984" s="292"/>
      <c r="FF984" s="292"/>
      <c r="FJ984" s="292"/>
      <c r="FL984" s="292"/>
      <c r="FM984" s="292"/>
      <c r="FN984" s="292"/>
      <c r="FQ984" s="292"/>
    </row>
    <row r="985" spans="1:173">
      <c r="A985" s="291"/>
      <c r="J985" s="292"/>
      <c r="K985" s="291"/>
      <c r="T985" s="292"/>
      <c r="U985" s="291"/>
      <c r="BO985" s="292"/>
      <c r="BX985" s="292"/>
      <c r="CU985" s="292"/>
      <c r="CW985" s="292"/>
      <c r="CX985" s="292"/>
      <c r="DA985" s="292"/>
      <c r="DI985" s="292"/>
      <c r="DK985" s="292"/>
      <c r="DM985" s="292"/>
      <c r="DQ985" s="292"/>
      <c r="DV985" s="292"/>
      <c r="DX985" s="292"/>
      <c r="EH985" s="292"/>
      <c r="EN985" s="292"/>
      <c r="EP985" s="292"/>
      <c r="EQ985" s="292"/>
      <c r="ER985" s="292"/>
      <c r="ES985" s="292"/>
      <c r="ET985" s="292"/>
      <c r="EU985" s="292"/>
      <c r="EV985" s="292"/>
      <c r="EW985" s="292"/>
      <c r="EX985" s="292"/>
      <c r="EY985" s="292"/>
      <c r="EZ985" s="292"/>
      <c r="FC985" s="292"/>
      <c r="FF985" s="292"/>
      <c r="FJ985" s="292"/>
      <c r="FL985" s="292"/>
      <c r="FM985" s="292"/>
      <c r="FN985" s="292"/>
      <c r="FQ985" s="292"/>
    </row>
    <row r="986" spans="1:173">
      <c r="A986" s="291"/>
      <c r="J986" s="292"/>
      <c r="K986" s="291"/>
      <c r="T986" s="292"/>
      <c r="U986" s="291"/>
      <c r="BO986" s="292"/>
      <c r="BX986" s="292"/>
      <c r="CU986" s="292"/>
      <c r="CW986" s="292"/>
      <c r="CX986" s="292"/>
      <c r="DA986" s="292"/>
      <c r="DI986" s="292"/>
      <c r="DK986" s="292"/>
      <c r="DM986" s="292"/>
      <c r="DQ986" s="292"/>
      <c r="DV986" s="292"/>
      <c r="DX986" s="292"/>
      <c r="EH986" s="292"/>
      <c r="EN986" s="292"/>
      <c r="EP986" s="292"/>
      <c r="EQ986" s="292"/>
      <c r="ER986" s="292"/>
      <c r="ES986" s="292"/>
      <c r="ET986" s="292"/>
      <c r="EU986" s="292"/>
      <c r="EV986" s="292"/>
      <c r="EW986" s="292"/>
      <c r="EX986" s="292"/>
      <c r="EY986" s="292"/>
      <c r="EZ986" s="292"/>
      <c r="FC986" s="292"/>
      <c r="FF986" s="292"/>
      <c r="FJ986" s="292"/>
      <c r="FL986" s="292"/>
      <c r="FM986" s="292"/>
      <c r="FN986" s="292"/>
      <c r="FQ986" s="292"/>
    </row>
    <row r="987" spans="1:173">
      <c r="A987" s="291"/>
      <c r="J987" s="292"/>
      <c r="K987" s="291"/>
      <c r="T987" s="292"/>
      <c r="U987" s="291"/>
      <c r="BO987" s="292"/>
      <c r="BX987" s="292"/>
      <c r="CU987" s="292"/>
      <c r="CW987" s="292"/>
      <c r="CX987" s="292"/>
      <c r="DA987" s="292"/>
      <c r="DI987" s="292"/>
      <c r="DK987" s="292"/>
      <c r="DM987" s="292"/>
      <c r="DQ987" s="292"/>
      <c r="DV987" s="292"/>
      <c r="DX987" s="292"/>
      <c r="EH987" s="292"/>
      <c r="EN987" s="292"/>
      <c r="EP987" s="292"/>
      <c r="EQ987" s="292"/>
      <c r="ER987" s="292"/>
      <c r="ES987" s="292"/>
      <c r="ET987" s="292"/>
      <c r="EU987" s="292"/>
      <c r="EV987" s="292"/>
      <c r="EW987" s="292"/>
      <c r="EX987" s="292"/>
      <c r="EY987" s="292"/>
      <c r="EZ987" s="292"/>
      <c r="FC987" s="292"/>
      <c r="FF987" s="292"/>
      <c r="FJ987" s="292"/>
      <c r="FL987" s="292"/>
      <c r="FM987" s="292"/>
      <c r="FN987" s="292"/>
      <c r="FQ987" s="292"/>
    </row>
    <row r="988" spans="1:173">
      <c r="A988" s="291"/>
      <c r="J988" s="292"/>
      <c r="K988" s="291"/>
      <c r="T988" s="292"/>
      <c r="U988" s="291"/>
      <c r="BO988" s="292"/>
      <c r="BX988" s="292"/>
      <c r="CU988" s="292"/>
      <c r="CW988" s="292"/>
      <c r="CX988" s="292"/>
      <c r="DA988" s="292"/>
      <c r="DI988" s="292"/>
      <c r="DK988" s="292"/>
      <c r="DM988" s="292"/>
      <c r="DQ988" s="292"/>
      <c r="DV988" s="292"/>
      <c r="DX988" s="292"/>
      <c r="EH988" s="292"/>
      <c r="EN988" s="292"/>
      <c r="EP988" s="292"/>
      <c r="EQ988" s="292"/>
      <c r="ER988" s="292"/>
      <c r="ES988" s="292"/>
      <c r="ET988" s="292"/>
      <c r="EU988" s="292"/>
      <c r="EV988" s="292"/>
      <c r="EW988" s="292"/>
      <c r="EX988" s="292"/>
      <c r="EY988" s="292"/>
      <c r="EZ988" s="292"/>
      <c r="FC988" s="292"/>
      <c r="FF988" s="292"/>
      <c r="FJ988" s="292"/>
      <c r="FL988" s="292"/>
      <c r="FM988" s="292"/>
      <c r="FN988" s="292"/>
      <c r="FQ988" s="292"/>
    </row>
    <row r="989" spans="1:173">
      <c r="A989" s="291"/>
      <c r="J989" s="292"/>
      <c r="K989" s="291"/>
      <c r="T989" s="292"/>
      <c r="U989" s="291"/>
      <c r="BO989" s="292"/>
      <c r="BX989" s="292"/>
      <c r="CU989" s="292"/>
      <c r="CW989" s="292"/>
      <c r="CX989" s="292"/>
      <c r="DA989" s="292"/>
      <c r="DI989" s="292"/>
      <c r="DK989" s="292"/>
      <c r="DM989" s="292"/>
      <c r="DQ989" s="292"/>
      <c r="DV989" s="292"/>
      <c r="DX989" s="292"/>
      <c r="EH989" s="292"/>
      <c r="EN989" s="292"/>
      <c r="EP989" s="292"/>
      <c r="EQ989" s="292"/>
      <c r="ER989" s="292"/>
      <c r="ES989" s="292"/>
      <c r="ET989" s="292"/>
      <c r="EU989" s="292"/>
      <c r="EV989" s="292"/>
      <c r="EW989" s="292"/>
      <c r="EX989" s="292"/>
      <c r="EY989" s="292"/>
      <c r="EZ989" s="292"/>
      <c r="FC989" s="292"/>
      <c r="FF989" s="292"/>
      <c r="FJ989" s="292"/>
      <c r="FL989" s="292"/>
      <c r="FM989" s="292"/>
      <c r="FN989" s="292"/>
      <c r="FQ989" s="292"/>
    </row>
    <row r="990" spans="1:173">
      <c r="A990" s="291"/>
      <c r="J990" s="292"/>
      <c r="K990" s="291"/>
      <c r="T990" s="292"/>
      <c r="U990" s="291"/>
      <c r="BO990" s="292"/>
      <c r="BX990" s="292"/>
      <c r="CU990" s="292"/>
      <c r="CW990" s="292"/>
      <c r="CX990" s="292"/>
      <c r="DA990" s="292"/>
      <c r="DI990" s="292"/>
      <c r="DK990" s="292"/>
      <c r="DM990" s="292"/>
      <c r="DQ990" s="292"/>
      <c r="DV990" s="292"/>
      <c r="DX990" s="292"/>
      <c r="EH990" s="292"/>
      <c r="EN990" s="292"/>
      <c r="EP990" s="292"/>
      <c r="EQ990" s="292"/>
      <c r="ER990" s="292"/>
      <c r="ES990" s="292"/>
      <c r="ET990" s="292"/>
      <c r="EU990" s="292"/>
      <c r="EV990" s="292"/>
      <c r="EW990" s="292"/>
      <c r="EX990" s="292"/>
      <c r="EY990" s="292"/>
      <c r="EZ990" s="292"/>
      <c r="FC990" s="292"/>
      <c r="FF990" s="292"/>
      <c r="FJ990" s="292"/>
      <c r="FL990" s="292"/>
      <c r="FM990" s="292"/>
      <c r="FN990" s="292"/>
      <c r="FQ990" s="292"/>
    </row>
    <row r="991" spans="1:173">
      <c r="A991" s="291"/>
      <c r="J991" s="292"/>
      <c r="K991" s="291"/>
      <c r="T991" s="292"/>
      <c r="U991" s="291"/>
      <c r="BO991" s="292"/>
      <c r="BX991" s="292"/>
      <c r="CU991" s="292"/>
      <c r="CW991" s="292"/>
      <c r="CX991" s="292"/>
      <c r="DA991" s="292"/>
      <c r="DI991" s="292"/>
      <c r="DK991" s="292"/>
      <c r="DM991" s="292"/>
      <c r="DQ991" s="292"/>
      <c r="DV991" s="292"/>
      <c r="DX991" s="292"/>
      <c r="EH991" s="292"/>
      <c r="EN991" s="292"/>
      <c r="EP991" s="292"/>
      <c r="EQ991" s="292"/>
      <c r="ER991" s="292"/>
      <c r="ES991" s="292"/>
      <c r="ET991" s="292"/>
      <c r="EU991" s="292"/>
      <c r="EV991" s="292"/>
      <c r="EW991" s="292"/>
      <c r="EX991" s="292"/>
      <c r="EY991" s="292"/>
      <c r="EZ991" s="292"/>
      <c r="FC991" s="292"/>
      <c r="FF991" s="292"/>
      <c r="FJ991" s="292"/>
      <c r="FL991" s="292"/>
      <c r="FM991" s="292"/>
      <c r="FN991" s="292"/>
      <c r="FQ991" s="292"/>
    </row>
    <row r="992" spans="1:173">
      <c r="A992" s="291"/>
      <c r="J992" s="292"/>
      <c r="K992" s="291"/>
      <c r="T992" s="292"/>
      <c r="U992" s="291"/>
      <c r="BO992" s="292"/>
      <c r="BX992" s="292"/>
      <c r="CU992" s="292"/>
      <c r="CW992" s="292"/>
      <c r="CX992" s="292"/>
      <c r="DA992" s="292"/>
      <c r="DI992" s="292"/>
      <c r="DK992" s="292"/>
      <c r="DM992" s="292"/>
      <c r="DQ992" s="292"/>
      <c r="DV992" s="292"/>
      <c r="DX992" s="292"/>
      <c r="EH992" s="292"/>
      <c r="EN992" s="292"/>
      <c r="EP992" s="292"/>
      <c r="EQ992" s="292"/>
      <c r="ER992" s="292"/>
      <c r="ES992" s="292"/>
      <c r="ET992" s="292"/>
      <c r="EU992" s="292"/>
      <c r="EV992" s="292"/>
      <c r="EW992" s="292"/>
      <c r="EX992" s="292"/>
      <c r="EY992" s="292"/>
      <c r="EZ992" s="292"/>
      <c r="FC992" s="292"/>
      <c r="FF992" s="292"/>
      <c r="FJ992" s="292"/>
      <c r="FL992" s="292"/>
      <c r="FM992" s="292"/>
      <c r="FN992" s="292"/>
      <c r="FQ992" s="292"/>
    </row>
    <row r="993" spans="1:173">
      <c r="A993" s="291"/>
      <c r="J993" s="292"/>
      <c r="K993" s="291"/>
      <c r="T993" s="292"/>
      <c r="U993" s="291"/>
      <c r="BO993" s="292"/>
      <c r="BX993" s="292"/>
      <c r="CU993" s="292"/>
      <c r="CW993" s="292"/>
      <c r="CX993" s="292"/>
      <c r="DA993" s="292"/>
      <c r="DI993" s="292"/>
      <c r="DK993" s="292"/>
      <c r="DM993" s="292"/>
      <c r="DQ993" s="292"/>
      <c r="DV993" s="292"/>
      <c r="DX993" s="292"/>
      <c r="EH993" s="292"/>
      <c r="EN993" s="292"/>
      <c r="EP993" s="292"/>
      <c r="EQ993" s="292"/>
      <c r="ER993" s="292"/>
      <c r="ES993" s="292"/>
      <c r="ET993" s="292"/>
      <c r="EU993" s="292"/>
      <c r="EV993" s="292"/>
      <c r="EW993" s="292"/>
      <c r="EX993" s="292"/>
      <c r="EY993" s="292"/>
      <c r="EZ993" s="292"/>
      <c r="FC993" s="292"/>
      <c r="FF993" s="292"/>
      <c r="FJ993" s="292"/>
      <c r="FL993" s="292"/>
      <c r="FM993" s="292"/>
      <c r="FN993" s="292"/>
      <c r="FQ993" s="292"/>
    </row>
    <row r="994" spans="1:173">
      <c r="A994" s="291"/>
      <c r="J994" s="292"/>
      <c r="K994" s="291"/>
      <c r="T994" s="292"/>
      <c r="U994" s="291"/>
      <c r="BO994" s="292"/>
      <c r="BX994" s="292"/>
      <c r="CU994" s="292"/>
      <c r="CW994" s="292"/>
      <c r="CX994" s="292"/>
      <c r="DA994" s="292"/>
      <c r="DI994" s="292"/>
      <c r="DK994" s="292"/>
      <c r="DM994" s="292"/>
      <c r="DQ994" s="292"/>
      <c r="DV994" s="292"/>
      <c r="DX994" s="292"/>
      <c r="EH994" s="292"/>
      <c r="EN994" s="292"/>
      <c r="EP994" s="292"/>
      <c r="EQ994" s="292"/>
      <c r="ER994" s="292"/>
      <c r="ES994" s="292"/>
      <c r="ET994" s="292"/>
      <c r="EU994" s="292"/>
      <c r="EV994" s="292"/>
      <c r="EW994" s="292"/>
      <c r="EX994" s="292"/>
      <c r="EY994" s="292"/>
      <c r="EZ994" s="292"/>
      <c r="FC994" s="292"/>
      <c r="FF994" s="292"/>
      <c r="FJ994" s="292"/>
      <c r="FL994" s="292"/>
      <c r="FM994" s="292"/>
      <c r="FN994" s="292"/>
      <c r="FQ994" s="292"/>
    </row>
    <row r="995" spans="1:173">
      <c r="A995" s="291"/>
      <c r="J995" s="292"/>
      <c r="K995" s="291"/>
      <c r="T995" s="292"/>
      <c r="U995" s="291"/>
      <c r="BO995" s="292"/>
      <c r="BX995" s="292"/>
      <c r="CU995" s="292"/>
      <c r="CW995" s="292"/>
      <c r="CX995" s="292"/>
      <c r="DA995" s="292"/>
      <c r="DI995" s="292"/>
      <c r="DK995" s="292"/>
      <c r="DM995" s="292"/>
      <c r="DQ995" s="292"/>
      <c r="DV995" s="292"/>
      <c r="DX995" s="292"/>
      <c r="EH995" s="292"/>
      <c r="EN995" s="292"/>
      <c r="EP995" s="292"/>
      <c r="EQ995" s="292"/>
      <c r="ER995" s="292"/>
      <c r="ES995" s="292"/>
      <c r="ET995" s="292"/>
      <c r="EU995" s="292"/>
      <c r="EV995" s="292"/>
      <c r="EW995" s="292"/>
      <c r="EX995" s="292"/>
      <c r="EY995" s="292"/>
      <c r="EZ995" s="292"/>
      <c r="FC995" s="292"/>
      <c r="FF995" s="292"/>
      <c r="FJ995" s="292"/>
      <c r="FL995" s="292"/>
      <c r="FM995" s="292"/>
      <c r="FN995" s="292"/>
      <c r="FQ995" s="292"/>
    </row>
    <row r="996" spans="1:173">
      <c r="A996" s="291"/>
      <c r="J996" s="292"/>
      <c r="K996" s="291"/>
      <c r="T996" s="292"/>
      <c r="U996" s="291"/>
      <c r="BO996" s="292"/>
      <c r="BX996" s="292"/>
      <c r="CU996" s="292"/>
      <c r="CW996" s="292"/>
      <c r="CX996" s="292"/>
      <c r="DA996" s="292"/>
      <c r="DI996" s="292"/>
      <c r="DK996" s="292"/>
      <c r="DM996" s="292"/>
      <c r="DQ996" s="292"/>
      <c r="DV996" s="292"/>
      <c r="DX996" s="292"/>
      <c r="EH996" s="292"/>
      <c r="EN996" s="292"/>
      <c r="EP996" s="292"/>
      <c r="EQ996" s="292"/>
      <c r="ER996" s="292"/>
      <c r="ES996" s="292"/>
      <c r="ET996" s="292"/>
      <c r="EU996" s="292"/>
      <c r="EV996" s="292"/>
      <c r="EW996" s="292"/>
      <c r="EX996" s="292"/>
      <c r="EY996" s="292"/>
      <c r="EZ996" s="292"/>
      <c r="FC996" s="292"/>
      <c r="FF996" s="292"/>
      <c r="FJ996" s="292"/>
      <c r="FL996" s="292"/>
      <c r="FM996" s="292"/>
      <c r="FN996" s="292"/>
      <c r="FQ996" s="292"/>
    </row>
    <row r="997" spans="1:173">
      <c r="A997" s="291"/>
      <c r="J997" s="292"/>
      <c r="K997" s="291"/>
      <c r="T997" s="292"/>
      <c r="U997" s="291"/>
      <c r="BO997" s="292"/>
      <c r="BX997" s="292"/>
      <c r="CU997" s="292"/>
      <c r="CW997" s="292"/>
      <c r="CX997" s="292"/>
      <c r="DA997" s="292"/>
      <c r="DI997" s="292"/>
      <c r="DK997" s="292"/>
      <c r="DM997" s="292"/>
      <c r="DQ997" s="292"/>
      <c r="DV997" s="292"/>
      <c r="DX997" s="292"/>
      <c r="EH997" s="292"/>
      <c r="EN997" s="292"/>
      <c r="EP997" s="292"/>
      <c r="EQ997" s="292"/>
      <c r="ER997" s="292"/>
      <c r="ES997" s="292"/>
      <c r="ET997" s="292"/>
      <c r="EU997" s="292"/>
      <c r="EV997" s="292"/>
      <c r="EW997" s="292"/>
      <c r="EX997" s="292"/>
      <c r="EY997" s="292"/>
      <c r="EZ997" s="292"/>
      <c r="FC997" s="292"/>
      <c r="FF997" s="292"/>
      <c r="FJ997" s="292"/>
      <c r="FL997" s="292"/>
      <c r="FM997" s="292"/>
      <c r="FN997" s="292"/>
      <c r="FQ997" s="292"/>
    </row>
    <row r="998" spans="1:173">
      <c r="A998" s="291"/>
      <c r="J998" s="292"/>
      <c r="K998" s="291"/>
      <c r="T998" s="292"/>
      <c r="U998" s="291"/>
      <c r="BO998" s="292"/>
      <c r="BX998" s="292"/>
      <c r="CU998" s="292"/>
      <c r="CW998" s="292"/>
      <c r="CX998" s="292"/>
      <c r="DA998" s="292"/>
      <c r="DI998" s="292"/>
      <c r="DK998" s="292"/>
      <c r="DM998" s="292"/>
      <c r="DQ998" s="292"/>
      <c r="DV998" s="292"/>
      <c r="DX998" s="292"/>
      <c r="EH998" s="292"/>
      <c r="EN998" s="292"/>
      <c r="EP998" s="292"/>
      <c r="EQ998" s="292"/>
      <c r="ER998" s="292"/>
      <c r="ES998" s="292"/>
      <c r="ET998" s="292"/>
      <c r="EU998" s="292"/>
      <c r="EV998" s="292"/>
      <c r="EW998" s="292"/>
      <c r="EX998" s="292"/>
      <c r="EY998" s="292"/>
      <c r="EZ998" s="292"/>
      <c r="FC998" s="292"/>
      <c r="FF998" s="292"/>
      <c r="FJ998" s="292"/>
      <c r="FL998" s="292"/>
      <c r="FM998" s="292"/>
      <c r="FN998" s="292"/>
      <c r="FQ998" s="292"/>
    </row>
    <row r="999" spans="1:173">
      <c r="A999" s="291"/>
      <c r="J999" s="292"/>
      <c r="K999" s="291"/>
      <c r="T999" s="292"/>
      <c r="U999" s="291"/>
      <c r="BO999" s="292"/>
      <c r="BX999" s="292"/>
      <c r="CU999" s="292"/>
      <c r="CW999" s="292"/>
      <c r="CX999" s="292"/>
      <c r="DA999" s="292"/>
      <c r="DI999" s="292"/>
      <c r="DK999" s="292"/>
      <c r="DM999" s="292"/>
      <c r="DQ999" s="292"/>
      <c r="DV999" s="292"/>
      <c r="DX999" s="292"/>
      <c r="EH999" s="292"/>
      <c r="EN999" s="292"/>
      <c r="EP999" s="292"/>
      <c r="EQ999" s="292"/>
      <c r="ER999" s="292"/>
      <c r="ES999" s="292"/>
      <c r="ET999" s="292"/>
      <c r="EU999" s="292"/>
      <c r="EV999" s="292"/>
      <c r="EW999" s="292"/>
      <c r="EX999" s="292"/>
      <c r="EY999" s="292"/>
      <c r="EZ999" s="292"/>
      <c r="FC999" s="292"/>
      <c r="FF999" s="292"/>
      <c r="FJ999" s="292"/>
      <c r="FL999" s="292"/>
      <c r="FM999" s="292"/>
      <c r="FN999" s="292"/>
      <c r="FQ999" s="292"/>
    </row>
    <row r="1000" spans="1:173">
      <c r="A1000" s="291"/>
      <c r="J1000" s="292"/>
      <c r="K1000" s="291"/>
      <c r="T1000" s="292"/>
      <c r="U1000" s="291"/>
      <c r="BO1000" s="292"/>
      <c r="BX1000" s="292"/>
      <c r="CU1000" s="292"/>
      <c r="CW1000" s="292"/>
      <c r="CX1000" s="292"/>
      <c r="DA1000" s="292"/>
      <c r="DI1000" s="292"/>
      <c r="DK1000" s="292"/>
      <c r="DM1000" s="292"/>
      <c r="DQ1000" s="292"/>
      <c r="DV1000" s="292"/>
      <c r="DX1000" s="292"/>
      <c r="EH1000" s="292"/>
      <c r="EN1000" s="292"/>
      <c r="EP1000" s="292"/>
      <c r="EQ1000" s="292"/>
      <c r="ER1000" s="292"/>
      <c r="ES1000" s="292"/>
      <c r="ET1000" s="292"/>
      <c r="EU1000" s="292"/>
      <c r="EV1000" s="292"/>
      <c r="EW1000" s="292"/>
      <c r="EX1000" s="292"/>
      <c r="EY1000" s="292"/>
      <c r="EZ1000" s="292"/>
      <c r="FC1000" s="292"/>
      <c r="FF1000" s="292"/>
      <c r="FJ1000" s="292"/>
      <c r="FL1000" s="292"/>
      <c r="FM1000" s="292"/>
      <c r="FN1000" s="292"/>
      <c r="FQ1000" s="292"/>
    </row>
    <row r="1001" spans="1:173">
      <c r="A1001" s="291"/>
      <c r="J1001" s="292"/>
      <c r="K1001" s="291"/>
      <c r="T1001" s="292"/>
      <c r="U1001" s="291"/>
      <c r="BO1001" s="292"/>
      <c r="BX1001" s="292"/>
      <c r="CU1001" s="292"/>
      <c r="CW1001" s="292"/>
      <c r="CX1001" s="292"/>
      <c r="DA1001" s="292"/>
      <c r="DI1001" s="292"/>
      <c r="DK1001" s="292"/>
      <c r="DM1001" s="292"/>
      <c r="DQ1001" s="292"/>
      <c r="DV1001" s="292"/>
      <c r="DX1001" s="292"/>
      <c r="EH1001" s="292"/>
      <c r="EN1001" s="292"/>
      <c r="EP1001" s="292"/>
      <c r="EQ1001" s="292"/>
      <c r="ER1001" s="292"/>
      <c r="ES1001" s="292"/>
      <c r="ET1001" s="292"/>
      <c r="EU1001" s="292"/>
      <c r="EV1001" s="292"/>
      <c r="EW1001" s="292"/>
      <c r="EX1001" s="292"/>
      <c r="EY1001" s="292"/>
      <c r="EZ1001" s="292"/>
      <c r="FC1001" s="292"/>
      <c r="FF1001" s="292"/>
      <c r="FJ1001" s="292"/>
      <c r="FL1001" s="292"/>
      <c r="FM1001" s="292"/>
      <c r="FN1001" s="292"/>
      <c r="FQ1001" s="292"/>
    </row>
    <row r="1002" spans="1:173">
      <c r="A1002" s="291"/>
      <c r="J1002" s="292"/>
      <c r="K1002" s="291"/>
      <c r="T1002" s="292"/>
      <c r="U1002" s="291"/>
      <c r="BO1002" s="292"/>
      <c r="BX1002" s="292"/>
      <c r="CU1002" s="292"/>
      <c r="CW1002" s="292"/>
      <c r="CX1002" s="292"/>
      <c r="DA1002" s="292"/>
      <c r="DI1002" s="292"/>
      <c r="DK1002" s="292"/>
      <c r="DM1002" s="292"/>
      <c r="DQ1002" s="292"/>
      <c r="DV1002" s="292"/>
      <c r="DX1002" s="292"/>
      <c r="EH1002" s="292"/>
      <c r="EN1002" s="292"/>
      <c r="EP1002" s="292"/>
      <c r="EQ1002" s="292"/>
      <c r="ER1002" s="292"/>
      <c r="ES1002" s="292"/>
      <c r="ET1002" s="292"/>
      <c r="EU1002" s="292"/>
      <c r="EV1002" s="292"/>
      <c r="EW1002" s="292"/>
      <c r="EX1002" s="292"/>
      <c r="EY1002" s="292"/>
      <c r="EZ1002" s="292"/>
      <c r="FC1002" s="292"/>
      <c r="FF1002" s="292"/>
      <c r="FJ1002" s="292"/>
      <c r="FL1002" s="292"/>
      <c r="FM1002" s="292"/>
      <c r="FN1002" s="292"/>
      <c r="FQ1002" s="292"/>
    </row>
    <row r="1003" spans="1:173">
      <c r="A1003" s="291"/>
      <c r="J1003" s="292"/>
      <c r="K1003" s="291"/>
      <c r="T1003" s="292"/>
      <c r="U1003" s="291"/>
      <c r="BO1003" s="292"/>
      <c r="BX1003" s="292"/>
      <c r="CU1003" s="292"/>
      <c r="CW1003" s="292"/>
      <c r="CX1003" s="292"/>
      <c r="DA1003" s="292"/>
      <c r="DI1003" s="292"/>
      <c r="DK1003" s="292"/>
      <c r="DM1003" s="292"/>
      <c r="DQ1003" s="292"/>
      <c r="DV1003" s="292"/>
      <c r="DX1003" s="292"/>
      <c r="EH1003" s="292"/>
      <c r="EN1003" s="292"/>
      <c r="EP1003" s="292"/>
      <c r="EQ1003" s="292"/>
      <c r="ER1003" s="292"/>
      <c r="ES1003" s="292"/>
      <c r="ET1003" s="292"/>
      <c r="EU1003" s="292"/>
      <c r="EV1003" s="292"/>
      <c r="EW1003" s="292"/>
      <c r="EX1003" s="292"/>
      <c r="EY1003" s="292"/>
      <c r="EZ1003" s="292"/>
      <c r="FC1003" s="292"/>
      <c r="FF1003" s="292"/>
      <c r="FJ1003" s="292"/>
      <c r="FL1003" s="292"/>
      <c r="FM1003" s="292"/>
      <c r="FN1003" s="292"/>
      <c r="FQ1003" s="292"/>
    </row>
    <row r="1004" spans="1:173">
      <c r="A1004" s="291"/>
      <c r="J1004" s="292"/>
      <c r="K1004" s="291"/>
      <c r="T1004" s="292"/>
      <c r="U1004" s="291"/>
      <c r="BO1004" s="292"/>
      <c r="BX1004" s="292"/>
      <c r="CU1004" s="292"/>
      <c r="CW1004" s="292"/>
      <c r="CX1004" s="292"/>
      <c r="DA1004" s="292"/>
      <c r="DI1004" s="292"/>
      <c r="DK1004" s="292"/>
      <c r="DM1004" s="292"/>
      <c r="DQ1004" s="292"/>
      <c r="DV1004" s="292"/>
      <c r="DX1004" s="292"/>
      <c r="EH1004" s="292"/>
      <c r="EN1004" s="292"/>
      <c r="EP1004" s="292"/>
      <c r="EQ1004" s="292"/>
      <c r="ER1004" s="292"/>
      <c r="ES1004" s="292"/>
      <c r="ET1004" s="292"/>
      <c r="EU1004" s="292"/>
      <c r="EV1004" s="292"/>
      <c r="EW1004" s="292"/>
      <c r="EX1004" s="292"/>
      <c r="EY1004" s="292"/>
      <c r="EZ1004" s="292"/>
      <c r="FC1004" s="292"/>
      <c r="FF1004" s="292"/>
      <c r="FJ1004" s="292"/>
      <c r="FL1004" s="292"/>
      <c r="FM1004" s="292"/>
      <c r="FN1004" s="292"/>
      <c r="FQ1004" s="292"/>
    </row>
    <row r="1005" spans="1:173">
      <c r="A1005" s="291"/>
      <c r="J1005" s="292"/>
      <c r="K1005" s="291"/>
      <c r="T1005" s="292"/>
      <c r="U1005" s="291"/>
      <c r="BO1005" s="292"/>
      <c r="BX1005" s="292"/>
      <c r="CU1005" s="292"/>
      <c r="CW1005" s="292"/>
      <c r="CX1005" s="292"/>
      <c r="DA1005" s="292"/>
      <c r="DI1005" s="292"/>
      <c r="DK1005" s="292"/>
      <c r="DM1005" s="292"/>
      <c r="DQ1005" s="292"/>
      <c r="DV1005" s="292"/>
      <c r="DX1005" s="292"/>
      <c r="EH1005" s="292"/>
      <c r="EN1005" s="292"/>
      <c r="EP1005" s="292"/>
      <c r="EQ1005" s="292"/>
      <c r="ER1005" s="292"/>
      <c r="ES1005" s="292"/>
      <c r="ET1005" s="292"/>
      <c r="EU1005" s="292"/>
      <c r="EV1005" s="292"/>
      <c r="EW1005" s="292"/>
      <c r="EX1005" s="292"/>
      <c r="EY1005" s="292"/>
      <c r="EZ1005" s="292"/>
      <c r="FC1005" s="292"/>
      <c r="FF1005" s="292"/>
      <c r="FJ1005" s="292"/>
      <c r="FL1005" s="292"/>
      <c r="FM1005" s="292"/>
      <c r="FN1005" s="292"/>
      <c r="FQ1005" s="292"/>
    </row>
    <row r="1006" spans="1:173">
      <c r="A1006" s="291"/>
      <c r="J1006" s="292"/>
      <c r="K1006" s="291"/>
      <c r="T1006" s="292"/>
      <c r="U1006" s="291"/>
      <c r="BO1006" s="292"/>
      <c r="BX1006" s="292"/>
      <c r="CU1006" s="292"/>
      <c r="CW1006" s="292"/>
      <c r="CX1006" s="292"/>
      <c r="DA1006" s="292"/>
      <c r="DI1006" s="292"/>
      <c r="DK1006" s="292"/>
      <c r="DM1006" s="292"/>
      <c r="DQ1006" s="292"/>
      <c r="DV1006" s="292"/>
      <c r="DX1006" s="292"/>
      <c r="EH1006" s="292"/>
      <c r="EN1006" s="292"/>
      <c r="EP1006" s="292"/>
      <c r="EQ1006" s="292"/>
      <c r="ER1006" s="292"/>
      <c r="ES1006" s="292"/>
      <c r="ET1006" s="292"/>
      <c r="EU1006" s="292"/>
      <c r="EV1006" s="292"/>
      <c r="EW1006" s="292"/>
      <c r="EX1006" s="292"/>
      <c r="EY1006" s="292"/>
      <c r="EZ1006" s="292"/>
      <c r="FC1006" s="292"/>
      <c r="FF1006" s="292"/>
      <c r="FJ1006" s="292"/>
      <c r="FL1006" s="292"/>
      <c r="FM1006" s="292"/>
      <c r="FN1006" s="292"/>
      <c r="FQ1006" s="292"/>
    </row>
    <row r="1007" spans="1:173">
      <c r="A1007" s="291"/>
      <c r="J1007" s="292"/>
      <c r="K1007" s="291"/>
      <c r="T1007" s="292"/>
      <c r="U1007" s="291"/>
      <c r="BO1007" s="292"/>
      <c r="BX1007" s="292"/>
      <c r="CU1007" s="292"/>
      <c r="CW1007" s="292"/>
      <c r="CX1007" s="292"/>
      <c r="DA1007" s="292"/>
      <c r="DI1007" s="292"/>
      <c r="DK1007" s="292"/>
      <c r="DM1007" s="292"/>
      <c r="DQ1007" s="292"/>
      <c r="DV1007" s="292"/>
      <c r="DX1007" s="292"/>
      <c r="EH1007" s="292"/>
      <c r="EN1007" s="292"/>
      <c r="EP1007" s="292"/>
      <c r="EQ1007" s="292"/>
      <c r="ER1007" s="292"/>
      <c r="ES1007" s="292"/>
      <c r="ET1007" s="292"/>
      <c r="EU1007" s="292"/>
      <c r="EV1007" s="292"/>
      <c r="EW1007" s="292"/>
      <c r="EX1007" s="292"/>
      <c r="EY1007" s="292"/>
      <c r="EZ1007" s="292"/>
      <c r="FC1007" s="292"/>
      <c r="FF1007" s="292"/>
      <c r="FJ1007" s="292"/>
      <c r="FL1007" s="292"/>
      <c r="FM1007" s="292"/>
      <c r="FN1007" s="292"/>
      <c r="FQ1007" s="292"/>
    </row>
    <row r="1008" spans="1:173">
      <c r="A1008" s="291"/>
      <c r="J1008" s="292"/>
      <c r="K1008" s="291"/>
      <c r="T1008" s="292"/>
      <c r="U1008" s="291"/>
      <c r="BO1008" s="292"/>
      <c r="BX1008" s="292"/>
      <c r="CU1008" s="292"/>
      <c r="CW1008" s="292"/>
      <c r="CX1008" s="292"/>
      <c r="DA1008" s="292"/>
      <c r="DI1008" s="292"/>
      <c r="DK1008" s="292"/>
      <c r="DM1008" s="292"/>
      <c r="DQ1008" s="292"/>
      <c r="DV1008" s="292"/>
      <c r="DX1008" s="292"/>
      <c r="EH1008" s="292"/>
      <c r="EN1008" s="292"/>
      <c r="EP1008" s="292"/>
      <c r="EQ1008" s="292"/>
      <c r="ER1008" s="292"/>
      <c r="ES1008" s="292"/>
      <c r="ET1008" s="292"/>
      <c r="EU1008" s="292"/>
      <c r="EV1008" s="292"/>
      <c r="EW1008" s="292"/>
      <c r="EX1008" s="292"/>
      <c r="EY1008" s="292"/>
      <c r="EZ1008" s="292"/>
      <c r="FC1008" s="292"/>
      <c r="FF1008" s="292"/>
      <c r="FJ1008" s="292"/>
      <c r="FL1008" s="292"/>
      <c r="FM1008" s="292"/>
      <c r="FN1008" s="292"/>
      <c r="FQ1008" s="292"/>
    </row>
    <row r="1009" spans="1:173">
      <c r="A1009" s="291"/>
      <c r="J1009" s="292"/>
      <c r="K1009" s="291"/>
      <c r="T1009" s="292"/>
      <c r="U1009" s="291"/>
      <c r="BO1009" s="292"/>
      <c r="BX1009" s="292"/>
      <c r="CU1009" s="292"/>
      <c r="CW1009" s="292"/>
      <c r="CX1009" s="292"/>
      <c r="DA1009" s="292"/>
      <c r="DI1009" s="292"/>
      <c r="DK1009" s="292"/>
      <c r="DM1009" s="292"/>
      <c r="DQ1009" s="292"/>
      <c r="DV1009" s="292"/>
      <c r="DX1009" s="292"/>
      <c r="EH1009" s="292"/>
      <c r="EN1009" s="292"/>
      <c r="EP1009" s="292"/>
      <c r="EQ1009" s="292"/>
      <c r="ER1009" s="292"/>
      <c r="ES1009" s="292"/>
      <c r="ET1009" s="292"/>
      <c r="EU1009" s="292"/>
      <c r="EV1009" s="292"/>
      <c r="EW1009" s="292"/>
      <c r="EX1009" s="292"/>
      <c r="EY1009" s="292"/>
      <c r="EZ1009" s="292"/>
      <c r="FC1009" s="292"/>
      <c r="FF1009" s="292"/>
      <c r="FJ1009" s="292"/>
      <c r="FL1009" s="292"/>
      <c r="FM1009" s="292"/>
      <c r="FN1009" s="292"/>
      <c r="FQ1009" s="292"/>
    </row>
    <row r="1010" spans="1:173">
      <c r="A1010" s="291"/>
      <c r="J1010" s="292"/>
      <c r="K1010" s="291"/>
      <c r="T1010" s="292"/>
      <c r="U1010" s="291"/>
      <c r="BO1010" s="292"/>
      <c r="BX1010" s="292"/>
      <c r="CU1010" s="292"/>
      <c r="CW1010" s="292"/>
      <c r="CX1010" s="292"/>
      <c r="DA1010" s="292"/>
      <c r="DI1010" s="292"/>
      <c r="DK1010" s="292"/>
      <c r="DM1010" s="292"/>
      <c r="DQ1010" s="292"/>
      <c r="DV1010" s="292"/>
      <c r="DX1010" s="292"/>
      <c r="EH1010" s="292"/>
      <c r="EN1010" s="292"/>
      <c r="EP1010" s="292"/>
      <c r="EQ1010" s="292"/>
      <c r="ER1010" s="292"/>
      <c r="ES1010" s="292"/>
      <c r="ET1010" s="292"/>
      <c r="EU1010" s="292"/>
      <c r="EV1010" s="292"/>
      <c r="EW1010" s="292"/>
      <c r="EX1010" s="292"/>
      <c r="EY1010" s="292"/>
      <c r="EZ1010" s="292"/>
      <c r="FC1010" s="292"/>
      <c r="FF1010" s="292"/>
      <c r="FJ1010" s="292"/>
      <c r="FL1010" s="292"/>
      <c r="FM1010" s="292"/>
      <c r="FN1010" s="292"/>
      <c r="FQ1010" s="292"/>
    </row>
    <row r="1011" spans="1:173">
      <c r="A1011" s="291"/>
      <c r="J1011" s="292"/>
      <c r="K1011" s="291"/>
      <c r="T1011" s="292"/>
      <c r="U1011" s="291"/>
      <c r="BO1011" s="292"/>
      <c r="BX1011" s="292"/>
      <c r="CU1011" s="292"/>
      <c r="CW1011" s="292"/>
      <c r="CX1011" s="292"/>
      <c r="DA1011" s="292"/>
      <c r="DI1011" s="292"/>
      <c r="DK1011" s="292"/>
      <c r="DM1011" s="292"/>
      <c r="DQ1011" s="292"/>
      <c r="DV1011" s="292"/>
      <c r="DX1011" s="292"/>
      <c r="EH1011" s="292"/>
      <c r="EN1011" s="292"/>
      <c r="EP1011" s="292"/>
      <c r="EQ1011" s="292"/>
      <c r="ER1011" s="292"/>
      <c r="ES1011" s="292"/>
      <c r="ET1011" s="292"/>
      <c r="EU1011" s="292"/>
      <c r="EV1011" s="292"/>
      <c r="EW1011" s="292"/>
      <c r="EX1011" s="292"/>
      <c r="EY1011" s="292"/>
      <c r="EZ1011" s="292"/>
      <c r="FC1011" s="292"/>
      <c r="FF1011" s="292"/>
      <c r="FJ1011" s="292"/>
      <c r="FL1011" s="292"/>
      <c r="FM1011" s="292"/>
      <c r="FN1011" s="292"/>
      <c r="FQ1011" s="292"/>
    </row>
    <row r="1012" spans="1:173">
      <c r="A1012" s="291"/>
      <c r="J1012" s="292"/>
      <c r="K1012" s="291"/>
      <c r="T1012" s="292"/>
      <c r="U1012" s="291"/>
      <c r="BO1012" s="292"/>
      <c r="BX1012" s="292"/>
      <c r="CU1012" s="292"/>
      <c r="CW1012" s="292"/>
      <c r="CX1012" s="292"/>
      <c r="DA1012" s="292"/>
      <c r="DI1012" s="292"/>
      <c r="DK1012" s="292"/>
      <c r="DM1012" s="292"/>
      <c r="DQ1012" s="292"/>
      <c r="DV1012" s="292"/>
      <c r="DX1012" s="292"/>
      <c r="EH1012" s="292"/>
      <c r="EN1012" s="292"/>
      <c r="EP1012" s="292"/>
      <c r="EQ1012" s="292"/>
      <c r="ER1012" s="292"/>
      <c r="ES1012" s="292"/>
      <c r="ET1012" s="292"/>
      <c r="EU1012" s="292"/>
      <c r="EV1012" s="292"/>
      <c r="EW1012" s="292"/>
      <c r="EX1012" s="292"/>
      <c r="EY1012" s="292"/>
      <c r="EZ1012" s="292"/>
      <c r="FC1012" s="292"/>
      <c r="FF1012" s="292"/>
      <c r="FJ1012" s="292"/>
      <c r="FL1012" s="292"/>
      <c r="FM1012" s="292"/>
      <c r="FN1012" s="292"/>
      <c r="FQ1012" s="292"/>
    </row>
    <row r="1013" spans="1:173">
      <c r="A1013" s="291"/>
      <c r="J1013" s="292"/>
      <c r="K1013" s="291"/>
      <c r="T1013" s="292"/>
      <c r="U1013" s="291"/>
      <c r="BO1013" s="292"/>
      <c r="BX1013" s="292"/>
      <c r="CU1013" s="292"/>
      <c r="CW1013" s="292"/>
      <c r="CX1013" s="292"/>
      <c r="DA1013" s="292"/>
      <c r="DI1013" s="292"/>
      <c r="DK1013" s="292"/>
      <c r="DM1013" s="292"/>
      <c r="DQ1013" s="292"/>
      <c r="DV1013" s="292"/>
      <c r="DX1013" s="292"/>
      <c r="EH1013" s="292"/>
      <c r="EN1013" s="292"/>
      <c r="EP1013" s="292"/>
      <c r="EQ1013" s="292"/>
      <c r="ER1013" s="292"/>
      <c r="ES1013" s="292"/>
      <c r="ET1013" s="292"/>
      <c r="EU1013" s="292"/>
      <c r="EV1013" s="292"/>
      <c r="EW1013" s="292"/>
      <c r="EX1013" s="292"/>
      <c r="EY1013" s="292"/>
      <c r="EZ1013" s="292"/>
      <c r="FC1013" s="292"/>
      <c r="FF1013" s="292"/>
      <c r="FJ1013" s="292"/>
      <c r="FL1013" s="292"/>
      <c r="FM1013" s="292"/>
      <c r="FN1013" s="292"/>
      <c r="FQ1013" s="292"/>
    </row>
    <row r="1014" spans="1:173">
      <c r="A1014" s="291"/>
      <c r="J1014" s="292"/>
      <c r="K1014" s="291"/>
      <c r="T1014" s="292"/>
      <c r="U1014" s="291"/>
      <c r="BO1014" s="292"/>
      <c r="BX1014" s="292"/>
      <c r="CU1014" s="292"/>
      <c r="CW1014" s="292"/>
      <c r="CX1014" s="292"/>
      <c r="DA1014" s="292"/>
      <c r="DI1014" s="292"/>
      <c r="DK1014" s="292"/>
      <c r="DM1014" s="292"/>
      <c r="DQ1014" s="292"/>
      <c r="DV1014" s="292"/>
      <c r="DX1014" s="292"/>
      <c r="EH1014" s="292"/>
      <c r="EN1014" s="292"/>
      <c r="EP1014" s="292"/>
      <c r="EQ1014" s="292"/>
      <c r="ER1014" s="292"/>
      <c r="ES1014" s="292"/>
      <c r="ET1014" s="292"/>
      <c r="EU1014" s="292"/>
      <c r="EV1014" s="292"/>
      <c r="EW1014" s="292"/>
      <c r="EX1014" s="292"/>
      <c r="EY1014" s="292"/>
      <c r="EZ1014" s="292"/>
      <c r="FC1014" s="292"/>
      <c r="FF1014" s="292"/>
      <c r="FJ1014" s="292"/>
      <c r="FL1014" s="292"/>
      <c r="FM1014" s="292"/>
      <c r="FN1014" s="292"/>
      <c r="FQ1014" s="292"/>
    </row>
    <row r="1015" spans="1:173">
      <c r="A1015" s="291"/>
      <c r="J1015" s="292"/>
      <c r="K1015" s="291"/>
      <c r="T1015" s="292"/>
      <c r="U1015" s="291"/>
      <c r="BO1015" s="292"/>
      <c r="BX1015" s="292"/>
      <c r="CU1015" s="292"/>
      <c r="CW1015" s="292"/>
      <c r="CX1015" s="292"/>
      <c r="DA1015" s="292"/>
      <c r="DI1015" s="292"/>
      <c r="DK1015" s="292"/>
      <c r="DM1015" s="292"/>
      <c r="DQ1015" s="292"/>
      <c r="DV1015" s="292"/>
      <c r="DX1015" s="292"/>
      <c r="EH1015" s="292"/>
      <c r="EN1015" s="292"/>
      <c r="EP1015" s="292"/>
      <c r="EQ1015" s="292"/>
      <c r="ER1015" s="292"/>
      <c r="ES1015" s="292"/>
      <c r="ET1015" s="292"/>
      <c r="EU1015" s="292"/>
      <c r="EV1015" s="292"/>
      <c r="EW1015" s="292"/>
      <c r="EX1015" s="292"/>
      <c r="EY1015" s="292"/>
      <c r="EZ1015" s="292"/>
      <c r="FC1015" s="292"/>
      <c r="FF1015" s="292"/>
      <c r="FJ1015" s="292"/>
      <c r="FL1015" s="292"/>
      <c r="FM1015" s="292"/>
      <c r="FN1015" s="292"/>
      <c r="FQ1015" s="292"/>
    </row>
    <row r="1016" spans="1:173">
      <c r="A1016" s="291"/>
      <c r="J1016" s="292"/>
      <c r="K1016" s="291"/>
      <c r="T1016" s="292"/>
      <c r="U1016" s="291"/>
      <c r="BO1016" s="292"/>
      <c r="BX1016" s="292"/>
      <c r="CU1016" s="292"/>
      <c r="CW1016" s="292"/>
      <c r="CX1016" s="292"/>
      <c r="DA1016" s="292"/>
      <c r="DI1016" s="292"/>
      <c r="DK1016" s="292"/>
      <c r="DM1016" s="292"/>
      <c r="DQ1016" s="292"/>
      <c r="DV1016" s="292"/>
      <c r="DX1016" s="292"/>
      <c r="EH1016" s="292"/>
      <c r="EN1016" s="292"/>
      <c r="EP1016" s="292"/>
      <c r="EQ1016" s="292"/>
      <c r="ER1016" s="292"/>
      <c r="ES1016" s="292"/>
      <c r="ET1016" s="292"/>
      <c r="EU1016" s="292"/>
      <c r="EV1016" s="292"/>
      <c r="EW1016" s="292"/>
      <c r="EX1016" s="292"/>
      <c r="EY1016" s="292"/>
      <c r="EZ1016" s="292"/>
      <c r="FC1016" s="292"/>
      <c r="FF1016" s="292"/>
      <c r="FJ1016" s="292"/>
      <c r="FL1016" s="292"/>
      <c r="FM1016" s="292"/>
      <c r="FN1016" s="292"/>
      <c r="FQ1016" s="292"/>
    </row>
    <row r="1017" spans="1:173">
      <c r="A1017" s="291"/>
      <c r="J1017" s="292"/>
      <c r="K1017" s="291"/>
      <c r="T1017" s="292"/>
      <c r="U1017" s="291"/>
      <c r="BO1017" s="292"/>
      <c r="BX1017" s="292"/>
      <c r="CU1017" s="292"/>
      <c r="CW1017" s="292"/>
      <c r="CX1017" s="292"/>
      <c r="DA1017" s="292"/>
      <c r="DI1017" s="292"/>
      <c r="DK1017" s="292"/>
      <c r="DM1017" s="292"/>
      <c r="DQ1017" s="292"/>
      <c r="DV1017" s="292"/>
      <c r="DX1017" s="292"/>
      <c r="EH1017" s="292"/>
      <c r="EN1017" s="292"/>
      <c r="EP1017" s="292"/>
      <c r="EQ1017" s="292"/>
      <c r="ER1017" s="292"/>
      <c r="ES1017" s="292"/>
      <c r="ET1017" s="292"/>
      <c r="EU1017" s="292"/>
      <c r="EV1017" s="292"/>
      <c r="EW1017" s="292"/>
      <c r="EX1017" s="292"/>
      <c r="EY1017" s="292"/>
      <c r="EZ1017" s="292"/>
      <c r="FC1017" s="292"/>
      <c r="FF1017" s="292"/>
      <c r="FJ1017" s="292"/>
      <c r="FL1017" s="292"/>
      <c r="FM1017" s="292"/>
      <c r="FN1017" s="292"/>
      <c r="FQ1017" s="292"/>
    </row>
    <row r="1018" spans="1:173">
      <c r="A1018" s="291"/>
      <c r="J1018" s="292"/>
      <c r="K1018" s="291"/>
      <c r="T1018" s="292"/>
      <c r="U1018" s="291"/>
      <c r="BO1018" s="292"/>
      <c r="BX1018" s="292"/>
      <c r="CU1018" s="292"/>
      <c r="CW1018" s="292"/>
      <c r="CX1018" s="292"/>
      <c r="DA1018" s="292"/>
      <c r="DI1018" s="292"/>
      <c r="DK1018" s="292"/>
      <c r="DM1018" s="292"/>
      <c r="DQ1018" s="292"/>
      <c r="DV1018" s="292"/>
      <c r="DX1018" s="292"/>
      <c r="EH1018" s="292"/>
      <c r="EN1018" s="292"/>
      <c r="EP1018" s="292"/>
      <c r="EQ1018" s="292"/>
      <c r="ER1018" s="292"/>
      <c r="ES1018" s="292"/>
      <c r="ET1018" s="292"/>
      <c r="EU1018" s="292"/>
      <c r="EV1018" s="292"/>
      <c r="EW1018" s="292"/>
      <c r="EX1018" s="292"/>
      <c r="EY1018" s="292"/>
      <c r="EZ1018" s="292"/>
      <c r="FC1018" s="292"/>
      <c r="FF1018" s="292"/>
      <c r="FJ1018" s="292"/>
      <c r="FL1018" s="292"/>
      <c r="FM1018" s="292"/>
      <c r="FN1018" s="292"/>
      <c r="FQ1018" s="292"/>
    </row>
    <row r="1019" spans="1:173">
      <c r="A1019" s="291"/>
      <c r="J1019" s="292"/>
      <c r="K1019" s="291"/>
      <c r="T1019" s="292"/>
      <c r="U1019" s="291"/>
      <c r="BO1019" s="292"/>
      <c r="BX1019" s="292"/>
      <c r="CU1019" s="292"/>
      <c r="CW1019" s="292"/>
      <c r="CX1019" s="292"/>
      <c r="DA1019" s="292"/>
      <c r="DI1019" s="292"/>
      <c r="DK1019" s="292"/>
      <c r="DM1019" s="292"/>
      <c r="DQ1019" s="292"/>
      <c r="DV1019" s="292"/>
      <c r="DX1019" s="292"/>
      <c r="EH1019" s="292"/>
      <c r="EN1019" s="292"/>
      <c r="EP1019" s="292"/>
      <c r="EQ1019" s="292"/>
      <c r="ER1019" s="292"/>
      <c r="ES1019" s="292"/>
      <c r="ET1019" s="292"/>
      <c r="EU1019" s="292"/>
      <c r="EV1019" s="292"/>
      <c r="EW1019" s="292"/>
      <c r="EX1019" s="292"/>
      <c r="EY1019" s="292"/>
      <c r="EZ1019" s="292"/>
      <c r="FC1019" s="292"/>
      <c r="FF1019" s="292"/>
      <c r="FJ1019" s="292"/>
      <c r="FL1019" s="292"/>
      <c r="FM1019" s="292"/>
      <c r="FN1019" s="292"/>
      <c r="FQ1019" s="292"/>
    </row>
    <row r="1020" spans="1:173">
      <c r="A1020" s="291"/>
      <c r="J1020" s="292"/>
      <c r="K1020" s="291"/>
      <c r="T1020" s="292"/>
      <c r="U1020" s="291"/>
      <c r="BO1020" s="292"/>
      <c r="BX1020" s="292"/>
      <c r="CU1020" s="292"/>
      <c r="CW1020" s="292"/>
      <c r="CX1020" s="292"/>
      <c r="DA1020" s="292"/>
      <c r="DI1020" s="292"/>
      <c r="DK1020" s="292"/>
      <c r="DM1020" s="292"/>
      <c r="DQ1020" s="292"/>
      <c r="DV1020" s="292"/>
      <c r="DX1020" s="292"/>
      <c r="EH1020" s="292"/>
      <c r="EN1020" s="292"/>
      <c r="EP1020" s="292"/>
      <c r="EQ1020" s="292"/>
      <c r="ER1020" s="292"/>
      <c r="ES1020" s="292"/>
      <c r="ET1020" s="292"/>
      <c r="EU1020" s="292"/>
      <c r="EV1020" s="292"/>
      <c r="EW1020" s="292"/>
      <c r="EX1020" s="292"/>
      <c r="EY1020" s="292"/>
      <c r="EZ1020" s="292"/>
      <c r="FC1020" s="292"/>
      <c r="FF1020" s="292"/>
      <c r="FJ1020" s="292"/>
      <c r="FL1020" s="292"/>
      <c r="FM1020" s="292"/>
      <c r="FN1020" s="292"/>
      <c r="FQ1020" s="292"/>
    </row>
    <row r="1021" spans="1:173">
      <c r="A1021" s="291"/>
      <c r="J1021" s="292"/>
      <c r="K1021" s="291"/>
      <c r="T1021" s="292"/>
      <c r="U1021" s="291"/>
      <c r="BO1021" s="292"/>
      <c r="BX1021" s="292"/>
      <c r="CU1021" s="292"/>
      <c r="CW1021" s="292"/>
      <c r="CX1021" s="292"/>
      <c r="DA1021" s="292"/>
      <c r="DI1021" s="292"/>
      <c r="DK1021" s="292"/>
      <c r="DM1021" s="292"/>
      <c r="DQ1021" s="292"/>
      <c r="DV1021" s="292"/>
      <c r="DX1021" s="292"/>
      <c r="EH1021" s="292"/>
      <c r="EN1021" s="292"/>
      <c r="EP1021" s="292"/>
      <c r="EQ1021" s="292"/>
      <c r="ER1021" s="292"/>
      <c r="ES1021" s="292"/>
      <c r="ET1021" s="292"/>
      <c r="EU1021" s="292"/>
      <c r="EV1021" s="292"/>
      <c r="EW1021" s="292"/>
      <c r="EX1021" s="292"/>
      <c r="EY1021" s="292"/>
      <c r="EZ1021" s="292"/>
      <c r="FC1021" s="292"/>
      <c r="FF1021" s="292"/>
      <c r="FJ1021" s="292"/>
      <c r="FL1021" s="292"/>
      <c r="FM1021" s="292"/>
      <c r="FN1021" s="292"/>
      <c r="FQ1021" s="292"/>
    </row>
    <row r="1022" spans="1:173">
      <c r="A1022" s="291"/>
      <c r="J1022" s="292"/>
      <c r="K1022" s="291"/>
      <c r="T1022" s="292"/>
      <c r="U1022" s="291"/>
      <c r="BO1022" s="292"/>
      <c r="BX1022" s="292"/>
      <c r="CU1022" s="292"/>
      <c r="CW1022" s="292"/>
      <c r="CX1022" s="292"/>
      <c r="DA1022" s="292"/>
      <c r="DI1022" s="292"/>
      <c r="DK1022" s="292"/>
      <c r="DM1022" s="292"/>
      <c r="DQ1022" s="292"/>
      <c r="DV1022" s="292"/>
      <c r="DX1022" s="292"/>
      <c r="EH1022" s="292"/>
      <c r="EN1022" s="292"/>
      <c r="EP1022" s="292"/>
      <c r="EQ1022" s="292"/>
      <c r="ER1022" s="292"/>
      <c r="ES1022" s="292"/>
      <c r="ET1022" s="292"/>
      <c r="EU1022" s="292"/>
      <c r="EV1022" s="292"/>
      <c r="EW1022" s="292"/>
      <c r="EX1022" s="292"/>
      <c r="EY1022" s="292"/>
      <c r="EZ1022" s="292"/>
      <c r="FC1022" s="292"/>
      <c r="FF1022" s="292"/>
      <c r="FJ1022" s="292"/>
      <c r="FL1022" s="292"/>
      <c r="FM1022" s="292"/>
      <c r="FN1022" s="292"/>
      <c r="FQ1022" s="292"/>
    </row>
    <row r="1023" spans="1:173">
      <c r="A1023" s="291"/>
      <c r="J1023" s="292"/>
      <c r="K1023" s="291"/>
      <c r="T1023" s="292"/>
      <c r="U1023" s="291"/>
      <c r="BO1023" s="292"/>
      <c r="BX1023" s="292"/>
      <c r="CU1023" s="292"/>
      <c r="CW1023" s="292"/>
      <c r="CX1023" s="292"/>
      <c r="DA1023" s="292"/>
      <c r="DI1023" s="292"/>
      <c r="DK1023" s="292"/>
      <c r="DM1023" s="292"/>
      <c r="DQ1023" s="292"/>
      <c r="DV1023" s="292"/>
      <c r="DX1023" s="292"/>
      <c r="EH1023" s="292"/>
      <c r="EN1023" s="292"/>
      <c r="EP1023" s="292"/>
      <c r="EQ1023" s="292"/>
      <c r="ER1023" s="292"/>
      <c r="ES1023" s="292"/>
      <c r="ET1023" s="292"/>
      <c r="EU1023" s="292"/>
      <c r="EV1023" s="292"/>
      <c r="EW1023" s="292"/>
      <c r="EX1023" s="292"/>
      <c r="EY1023" s="292"/>
      <c r="EZ1023" s="292"/>
      <c r="FC1023" s="292"/>
      <c r="FF1023" s="292"/>
      <c r="FJ1023" s="292"/>
      <c r="FL1023" s="292"/>
      <c r="FM1023" s="292"/>
      <c r="FN1023" s="292"/>
      <c r="FQ1023" s="292"/>
    </row>
    <row r="1024" spans="1:173">
      <c r="A1024" s="291"/>
      <c r="J1024" s="292"/>
      <c r="K1024" s="291"/>
      <c r="T1024" s="292"/>
      <c r="U1024" s="291"/>
      <c r="BO1024" s="292"/>
      <c r="BX1024" s="292"/>
      <c r="CU1024" s="292"/>
      <c r="CW1024" s="292"/>
      <c r="CX1024" s="292"/>
      <c r="DA1024" s="292"/>
      <c r="DI1024" s="292"/>
      <c r="DK1024" s="292"/>
      <c r="DM1024" s="292"/>
      <c r="DQ1024" s="292"/>
      <c r="DV1024" s="292"/>
      <c r="DX1024" s="292"/>
      <c r="EH1024" s="292"/>
      <c r="EN1024" s="292"/>
      <c r="EP1024" s="292"/>
      <c r="EQ1024" s="292"/>
      <c r="ER1024" s="292"/>
      <c r="ES1024" s="292"/>
      <c r="ET1024" s="292"/>
      <c r="EU1024" s="292"/>
      <c r="EV1024" s="292"/>
      <c r="EW1024" s="292"/>
      <c r="EX1024" s="292"/>
      <c r="EY1024" s="292"/>
      <c r="EZ1024" s="292"/>
      <c r="FC1024" s="292"/>
      <c r="FF1024" s="292"/>
      <c r="FJ1024" s="292"/>
      <c r="FL1024" s="292"/>
      <c r="FM1024" s="292"/>
      <c r="FN1024" s="292"/>
      <c r="FQ1024" s="292"/>
    </row>
    <row r="1025" spans="1:173">
      <c r="A1025" s="291"/>
      <c r="J1025" s="292"/>
      <c r="K1025" s="291"/>
      <c r="T1025" s="292"/>
      <c r="U1025" s="291"/>
      <c r="BO1025" s="292"/>
      <c r="BX1025" s="292"/>
      <c r="CU1025" s="292"/>
      <c r="CW1025" s="292"/>
      <c r="CX1025" s="292"/>
      <c r="DA1025" s="292"/>
      <c r="DI1025" s="292"/>
      <c r="DK1025" s="292"/>
      <c r="DM1025" s="292"/>
      <c r="DQ1025" s="292"/>
      <c r="DV1025" s="292"/>
      <c r="DX1025" s="292"/>
      <c r="EH1025" s="292"/>
      <c r="EN1025" s="292"/>
      <c r="EP1025" s="292"/>
      <c r="EQ1025" s="292"/>
      <c r="ER1025" s="292"/>
      <c r="ES1025" s="292"/>
      <c r="ET1025" s="292"/>
      <c r="EU1025" s="292"/>
      <c r="EV1025" s="292"/>
      <c r="EW1025" s="292"/>
      <c r="EX1025" s="292"/>
      <c r="EY1025" s="292"/>
      <c r="EZ1025" s="292"/>
      <c r="FC1025" s="292"/>
      <c r="FF1025" s="292"/>
      <c r="FJ1025" s="292"/>
      <c r="FL1025" s="292"/>
      <c r="FM1025" s="292"/>
      <c r="FN1025" s="292"/>
      <c r="FQ1025" s="292"/>
    </row>
    <row r="1026" spans="1:173">
      <c r="A1026" s="291"/>
      <c r="J1026" s="292"/>
      <c r="K1026" s="291"/>
      <c r="T1026" s="292"/>
      <c r="U1026" s="291"/>
      <c r="BO1026" s="292"/>
      <c r="BX1026" s="292"/>
      <c r="CU1026" s="292"/>
      <c r="CW1026" s="292"/>
      <c r="CX1026" s="292"/>
      <c r="DA1026" s="292"/>
      <c r="DI1026" s="292"/>
      <c r="DK1026" s="292"/>
      <c r="DM1026" s="292"/>
      <c r="DQ1026" s="292"/>
      <c r="DV1026" s="292"/>
      <c r="DX1026" s="292"/>
      <c r="EH1026" s="292"/>
      <c r="EN1026" s="292"/>
      <c r="EP1026" s="292"/>
      <c r="EQ1026" s="292"/>
      <c r="ER1026" s="292"/>
      <c r="ES1026" s="292"/>
      <c r="ET1026" s="292"/>
      <c r="EU1026" s="292"/>
      <c r="EV1026" s="292"/>
      <c r="EW1026" s="292"/>
      <c r="EX1026" s="292"/>
      <c r="EY1026" s="292"/>
      <c r="EZ1026" s="292"/>
      <c r="FC1026" s="292"/>
      <c r="FF1026" s="292"/>
      <c r="FJ1026" s="292"/>
      <c r="FL1026" s="292"/>
      <c r="FM1026" s="292"/>
      <c r="FN1026" s="292"/>
      <c r="FQ1026" s="292"/>
    </row>
    <row r="1027" spans="1:173">
      <c r="A1027" s="291"/>
      <c r="J1027" s="292"/>
      <c r="K1027" s="291"/>
      <c r="T1027" s="292"/>
      <c r="U1027" s="291"/>
      <c r="BO1027" s="292"/>
      <c r="BX1027" s="292"/>
      <c r="CU1027" s="292"/>
      <c r="CW1027" s="292"/>
      <c r="CX1027" s="292"/>
      <c r="DA1027" s="292"/>
      <c r="DI1027" s="292"/>
      <c r="DK1027" s="292"/>
      <c r="DM1027" s="292"/>
      <c r="DQ1027" s="292"/>
      <c r="DV1027" s="292"/>
      <c r="DX1027" s="292"/>
      <c r="EH1027" s="292"/>
      <c r="EN1027" s="292"/>
      <c r="EP1027" s="292"/>
      <c r="EQ1027" s="292"/>
      <c r="ER1027" s="292"/>
      <c r="ES1027" s="292"/>
      <c r="ET1027" s="292"/>
      <c r="EU1027" s="292"/>
      <c r="EV1027" s="292"/>
      <c r="EW1027" s="292"/>
      <c r="EX1027" s="292"/>
      <c r="EY1027" s="292"/>
      <c r="EZ1027" s="292"/>
      <c r="FC1027" s="292"/>
      <c r="FF1027" s="292"/>
      <c r="FJ1027" s="292"/>
      <c r="FL1027" s="292"/>
      <c r="FM1027" s="292"/>
      <c r="FN1027" s="292"/>
      <c r="FQ1027" s="292"/>
    </row>
    <row r="1028" spans="1:173">
      <c r="A1028" s="291"/>
      <c r="J1028" s="292"/>
      <c r="K1028" s="291"/>
      <c r="T1028" s="292"/>
      <c r="U1028" s="291"/>
      <c r="BO1028" s="292"/>
      <c r="BX1028" s="292"/>
      <c r="CU1028" s="292"/>
      <c r="CW1028" s="292"/>
      <c r="CX1028" s="292"/>
      <c r="DA1028" s="292"/>
      <c r="DI1028" s="292"/>
      <c r="DK1028" s="292"/>
      <c r="DM1028" s="292"/>
      <c r="DQ1028" s="292"/>
      <c r="DV1028" s="292"/>
      <c r="DX1028" s="292"/>
      <c r="EH1028" s="292"/>
      <c r="EN1028" s="292"/>
      <c r="EP1028" s="292"/>
      <c r="EQ1028" s="292"/>
      <c r="ER1028" s="292"/>
      <c r="ES1028" s="292"/>
      <c r="ET1028" s="292"/>
      <c r="EU1028" s="292"/>
      <c r="EV1028" s="292"/>
      <c r="EW1028" s="292"/>
      <c r="EX1028" s="292"/>
      <c r="EY1028" s="292"/>
      <c r="EZ1028" s="292"/>
      <c r="FC1028" s="292"/>
      <c r="FF1028" s="292"/>
      <c r="FJ1028" s="292"/>
      <c r="FL1028" s="292"/>
      <c r="FM1028" s="292"/>
      <c r="FN1028" s="292"/>
      <c r="FQ1028" s="292"/>
    </row>
    <row r="1029" spans="1:173">
      <c r="A1029" s="291"/>
      <c r="J1029" s="292"/>
      <c r="K1029" s="291"/>
      <c r="T1029" s="292"/>
      <c r="U1029" s="291"/>
      <c r="BO1029" s="292"/>
      <c r="BX1029" s="292"/>
      <c r="CU1029" s="292"/>
      <c r="CW1029" s="292"/>
      <c r="CX1029" s="292"/>
      <c r="DA1029" s="292"/>
      <c r="DI1029" s="292"/>
      <c r="DK1029" s="292"/>
      <c r="DM1029" s="292"/>
      <c r="DQ1029" s="292"/>
      <c r="DV1029" s="292"/>
      <c r="DX1029" s="292"/>
      <c r="EH1029" s="292"/>
      <c r="EN1029" s="292"/>
      <c r="EP1029" s="292"/>
      <c r="EQ1029" s="292"/>
      <c r="ER1029" s="292"/>
      <c r="ES1029" s="292"/>
      <c r="ET1029" s="292"/>
      <c r="EU1029" s="292"/>
      <c r="EV1029" s="292"/>
      <c r="EW1029" s="292"/>
      <c r="EX1029" s="292"/>
      <c r="EY1029" s="292"/>
      <c r="EZ1029" s="292"/>
      <c r="FC1029" s="292"/>
      <c r="FF1029" s="292"/>
      <c r="FJ1029" s="292"/>
      <c r="FL1029" s="292"/>
      <c r="FM1029" s="292"/>
      <c r="FN1029" s="292"/>
      <c r="FQ1029" s="292"/>
    </row>
    <row r="1030" spans="1:173">
      <c r="A1030" s="291"/>
      <c r="J1030" s="292"/>
      <c r="K1030" s="291"/>
      <c r="T1030" s="292"/>
      <c r="U1030" s="291"/>
      <c r="BO1030" s="292"/>
      <c r="BX1030" s="292"/>
      <c r="CU1030" s="292"/>
      <c r="CW1030" s="292"/>
      <c r="CX1030" s="292"/>
      <c r="DA1030" s="292"/>
      <c r="DI1030" s="292"/>
      <c r="DK1030" s="292"/>
      <c r="DM1030" s="292"/>
      <c r="DQ1030" s="292"/>
      <c r="DV1030" s="292"/>
      <c r="DX1030" s="292"/>
      <c r="EH1030" s="292"/>
      <c r="EN1030" s="292"/>
      <c r="EP1030" s="292"/>
      <c r="EQ1030" s="292"/>
      <c r="ER1030" s="292"/>
      <c r="ES1030" s="292"/>
      <c r="ET1030" s="292"/>
      <c r="EU1030" s="292"/>
      <c r="EV1030" s="292"/>
      <c r="EW1030" s="292"/>
      <c r="EX1030" s="292"/>
      <c r="EY1030" s="292"/>
      <c r="EZ1030" s="292"/>
      <c r="FC1030" s="292"/>
      <c r="FF1030" s="292"/>
      <c r="FJ1030" s="292"/>
      <c r="FL1030" s="292"/>
      <c r="FM1030" s="292"/>
      <c r="FN1030" s="292"/>
      <c r="FQ1030" s="292"/>
    </row>
    <row r="1031" spans="1:173">
      <c r="A1031" s="291"/>
      <c r="J1031" s="292"/>
      <c r="K1031" s="291"/>
      <c r="T1031" s="292"/>
      <c r="U1031" s="291"/>
      <c r="BO1031" s="292"/>
      <c r="BX1031" s="292"/>
      <c r="CU1031" s="292"/>
      <c r="CW1031" s="292"/>
      <c r="CX1031" s="292"/>
      <c r="DA1031" s="292"/>
      <c r="DI1031" s="292"/>
      <c r="DK1031" s="292"/>
      <c r="DM1031" s="292"/>
      <c r="DQ1031" s="292"/>
      <c r="DV1031" s="292"/>
      <c r="DX1031" s="292"/>
      <c r="EH1031" s="292"/>
      <c r="EN1031" s="292"/>
      <c r="EP1031" s="292"/>
      <c r="EQ1031" s="292"/>
      <c r="ER1031" s="292"/>
      <c r="ES1031" s="292"/>
      <c r="ET1031" s="292"/>
      <c r="EU1031" s="292"/>
      <c r="EV1031" s="292"/>
      <c r="EW1031" s="292"/>
      <c r="EX1031" s="292"/>
      <c r="EY1031" s="292"/>
      <c r="EZ1031" s="292"/>
      <c r="FC1031" s="292"/>
      <c r="FF1031" s="292"/>
      <c r="FJ1031" s="292"/>
      <c r="FL1031" s="292"/>
      <c r="FM1031" s="292"/>
      <c r="FN1031" s="292"/>
      <c r="FQ1031" s="292"/>
    </row>
    <row r="1032" spans="1:173">
      <c r="A1032" s="291"/>
      <c r="J1032" s="292"/>
      <c r="K1032" s="291"/>
      <c r="T1032" s="292"/>
      <c r="U1032" s="291"/>
      <c r="BO1032" s="292"/>
      <c r="BX1032" s="292"/>
      <c r="CU1032" s="292"/>
      <c r="CW1032" s="292"/>
      <c r="CX1032" s="292"/>
      <c r="DA1032" s="292"/>
      <c r="DI1032" s="292"/>
      <c r="DK1032" s="292"/>
      <c r="DM1032" s="292"/>
      <c r="DQ1032" s="292"/>
      <c r="DV1032" s="292"/>
      <c r="DX1032" s="292"/>
      <c r="EH1032" s="292"/>
      <c r="EN1032" s="292"/>
      <c r="EP1032" s="292"/>
      <c r="EQ1032" s="292"/>
      <c r="ER1032" s="292"/>
      <c r="ES1032" s="292"/>
      <c r="ET1032" s="292"/>
      <c r="EU1032" s="292"/>
      <c r="EV1032" s="292"/>
      <c r="EW1032" s="292"/>
      <c r="EX1032" s="292"/>
      <c r="EY1032" s="292"/>
      <c r="EZ1032" s="292"/>
      <c r="FC1032" s="292"/>
      <c r="FF1032" s="292"/>
      <c r="FJ1032" s="292"/>
      <c r="FL1032" s="292"/>
      <c r="FM1032" s="292"/>
      <c r="FN1032" s="292"/>
      <c r="FQ1032" s="292"/>
    </row>
    <row r="1033" spans="1:173">
      <c r="A1033" s="291"/>
      <c r="J1033" s="292"/>
      <c r="K1033" s="291"/>
      <c r="T1033" s="292"/>
      <c r="U1033" s="291"/>
      <c r="BO1033" s="292"/>
      <c r="BX1033" s="292"/>
      <c r="CU1033" s="292"/>
      <c r="CW1033" s="292"/>
      <c r="CX1033" s="292"/>
      <c r="DA1033" s="292"/>
      <c r="DI1033" s="292"/>
      <c r="DK1033" s="292"/>
      <c r="DM1033" s="292"/>
      <c r="DQ1033" s="292"/>
      <c r="DV1033" s="292"/>
      <c r="DX1033" s="292"/>
      <c r="EH1033" s="292"/>
      <c r="EN1033" s="292"/>
      <c r="EP1033" s="292"/>
      <c r="EQ1033" s="292"/>
      <c r="ER1033" s="292"/>
      <c r="ES1033" s="292"/>
      <c r="ET1033" s="292"/>
      <c r="EU1033" s="292"/>
      <c r="EV1033" s="292"/>
      <c r="EW1033" s="292"/>
      <c r="EX1033" s="292"/>
      <c r="EY1033" s="292"/>
      <c r="EZ1033" s="292"/>
      <c r="FC1033" s="292"/>
      <c r="FF1033" s="292"/>
      <c r="FJ1033" s="292"/>
      <c r="FL1033" s="292"/>
      <c r="FM1033" s="292"/>
      <c r="FN1033" s="292"/>
      <c r="FQ1033" s="292"/>
    </row>
    <row r="1034" spans="1:173">
      <c r="A1034" s="291"/>
      <c r="J1034" s="292"/>
      <c r="K1034" s="291"/>
      <c r="T1034" s="292"/>
      <c r="U1034" s="291"/>
      <c r="BO1034" s="292"/>
      <c r="BX1034" s="292"/>
      <c r="CU1034" s="292"/>
      <c r="CW1034" s="292"/>
      <c r="CX1034" s="292"/>
      <c r="DA1034" s="292"/>
      <c r="DI1034" s="292"/>
      <c r="DK1034" s="292"/>
      <c r="DM1034" s="292"/>
      <c r="DQ1034" s="292"/>
      <c r="DV1034" s="292"/>
      <c r="DX1034" s="292"/>
      <c r="EH1034" s="292"/>
      <c r="EN1034" s="292"/>
      <c r="EP1034" s="292"/>
      <c r="EQ1034" s="292"/>
      <c r="ER1034" s="292"/>
      <c r="ES1034" s="292"/>
      <c r="ET1034" s="292"/>
      <c r="EU1034" s="292"/>
      <c r="EV1034" s="292"/>
      <c r="EW1034" s="292"/>
      <c r="EX1034" s="292"/>
      <c r="EY1034" s="292"/>
      <c r="EZ1034" s="292"/>
      <c r="FC1034" s="292"/>
      <c r="FF1034" s="292"/>
      <c r="FJ1034" s="292"/>
      <c r="FL1034" s="292"/>
      <c r="FM1034" s="292"/>
      <c r="FN1034" s="292"/>
      <c r="FQ1034" s="292"/>
    </row>
    <row r="1035" spans="1:173">
      <c r="A1035" s="291"/>
      <c r="J1035" s="292"/>
      <c r="K1035" s="291"/>
      <c r="T1035" s="292"/>
      <c r="U1035" s="291"/>
      <c r="BO1035" s="292"/>
      <c r="BX1035" s="292"/>
      <c r="CU1035" s="292"/>
      <c r="CW1035" s="292"/>
      <c r="CX1035" s="292"/>
      <c r="DA1035" s="292"/>
      <c r="DI1035" s="292"/>
      <c r="DK1035" s="292"/>
      <c r="DM1035" s="292"/>
      <c r="DQ1035" s="292"/>
      <c r="DV1035" s="292"/>
      <c r="DX1035" s="292"/>
      <c r="EH1035" s="292"/>
      <c r="EN1035" s="292"/>
      <c r="EP1035" s="292"/>
      <c r="EQ1035" s="292"/>
      <c r="ER1035" s="292"/>
      <c r="ES1035" s="292"/>
      <c r="ET1035" s="292"/>
      <c r="EU1035" s="292"/>
      <c r="EV1035" s="292"/>
      <c r="EW1035" s="292"/>
      <c r="EX1035" s="292"/>
      <c r="EY1035" s="292"/>
      <c r="EZ1035" s="292"/>
      <c r="FC1035" s="292"/>
      <c r="FF1035" s="292"/>
      <c r="FJ1035" s="292"/>
      <c r="FL1035" s="292"/>
      <c r="FM1035" s="292"/>
      <c r="FN1035" s="292"/>
      <c r="FQ1035" s="292"/>
    </row>
    <row r="1036" spans="1:173">
      <c r="A1036" s="291"/>
      <c r="J1036" s="292"/>
      <c r="K1036" s="291"/>
      <c r="T1036" s="292"/>
      <c r="U1036" s="291"/>
      <c r="BO1036" s="292"/>
      <c r="BX1036" s="292"/>
      <c r="CU1036" s="292"/>
      <c r="CW1036" s="292"/>
      <c r="CX1036" s="292"/>
      <c r="DA1036" s="292"/>
      <c r="DI1036" s="292"/>
      <c r="DK1036" s="292"/>
      <c r="DM1036" s="292"/>
      <c r="DQ1036" s="292"/>
      <c r="DV1036" s="292"/>
      <c r="DX1036" s="292"/>
      <c r="EH1036" s="292"/>
      <c r="EN1036" s="292"/>
      <c r="EP1036" s="292"/>
      <c r="EQ1036" s="292"/>
      <c r="ER1036" s="292"/>
      <c r="ES1036" s="292"/>
      <c r="ET1036" s="292"/>
      <c r="EU1036" s="292"/>
      <c r="EV1036" s="292"/>
      <c r="EW1036" s="292"/>
      <c r="EX1036" s="292"/>
      <c r="EY1036" s="292"/>
      <c r="EZ1036" s="292"/>
      <c r="FC1036" s="292"/>
      <c r="FF1036" s="292"/>
      <c r="FJ1036" s="292"/>
      <c r="FL1036" s="292"/>
      <c r="FM1036" s="292"/>
      <c r="FN1036" s="292"/>
      <c r="FQ1036" s="292"/>
    </row>
    <row r="1037" spans="1:173">
      <c r="A1037" s="291"/>
      <c r="J1037" s="292"/>
      <c r="K1037" s="291"/>
      <c r="T1037" s="292"/>
      <c r="U1037" s="291"/>
      <c r="BO1037" s="292"/>
      <c r="BX1037" s="292"/>
      <c r="CU1037" s="292"/>
      <c r="CW1037" s="292"/>
      <c r="CX1037" s="292"/>
      <c r="DA1037" s="292"/>
      <c r="DI1037" s="292"/>
      <c r="DK1037" s="292"/>
      <c r="DM1037" s="292"/>
      <c r="DQ1037" s="292"/>
      <c r="DV1037" s="292"/>
      <c r="DX1037" s="292"/>
      <c r="EH1037" s="292"/>
      <c r="EN1037" s="292"/>
      <c r="EP1037" s="292"/>
      <c r="EQ1037" s="292"/>
      <c r="ER1037" s="292"/>
      <c r="ES1037" s="292"/>
      <c r="ET1037" s="292"/>
      <c r="EU1037" s="292"/>
      <c r="EV1037" s="292"/>
      <c r="EW1037" s="292"/>
      <c r="EX1037" s="292"/>
      <c r="EY1037" s="292"/>
      <c r="EZ1037" s="292"/>
      <c r="FC1037" s="292"/>
      <c r="FF1037" s="292"/>
      <c r="FJ1037" s="292"/>
      <c r="FL1037" s="292"/>
      <c r="FM1037" s="292"/>
      <c r="FN1037" s="292"/>
      <c r="FQ1037" s="292"/>
    </row>
    <row r="1038" spans="1:173">
      <c r="A1038" s="291"/>
      <c r="J1038" s="292"/>
      <c r="K1038" s="291"/>
      <c r="T1038" s="292"/>
      <c r="U1038" s="291"/>
      <c r="BO1038" s="292"/>
      <c r="BX1038" s="292"/>
      <c r="CU1038" s="292"/>
      <c r="CW1038" s="292"/>
      <c r="CX1038" s="292"/>
      <c r="DA1038" s="292"/>
      <c r="DI1038" s="292"/>
      <c r="DK1038" s="292"/>
      <c r="DM1038" s="292"/>
      <c r="DQ1038" s="292"/>
      <c r="DV1038" s="292"/>
      <c r="DX1038" s="292"/>
      <c r="EH1038" s="292"/>
      <c r="EN1038" s="292"/>
      <c r="EP1038" s="292"/>
      <c r="EQ1038" s="292"/>
      <c r="ER1038" s="292"/>
      <c r="ES1038" s="292"/>
      <c r="ET1038" s="292"/>
      <c r="EU1038" s="292"/>
      <c r="EV1038" s="292"/>
      <c r="EW1038" s="292"/>
      <c r="EX1038" s="292"/>
      <c r="EY1038" s="292"/>
      <c r="EZ1038" s="292"/>
      <c r="FC1038" s="292"/>
      <c r="FF1038" s="292"/>
      <c r="FJ1038" s="292"/>
      <c r="FL1038" s="292"/>
      <c r="FM1038" s="292"/>
      <c r="FN1038" s="292"/>
      <c r="FQ1038" s="292"/>
    </row>
    <row r="1039" spans="1:173">
      <c r="A1039" s="291"/>
      <c r="J1039" s="292"/>
      <c r="K1039" s="291"/>
      <c r="T1039" s="292"/>
      <c r="U1039" s="291"/>
      <c r="BO1039" s="292"/>
      <c r="BX1039" s="292"/>
      <c r="CU1039" s="292"/>
      <c r="CW1039" s="292"/>
      <c r="CX1039" s="292"/>
      <c r="DA1039" s="292"/>
      <c r="DI1039" s="292"/>
      <c r="DK1039" s="292"/>
      <c r="DM1039" s="292"/>
      <c r="DQ1039" s="292"/>
      <c r="DV1039" s="292"/>
      <c r="DX1039" s="292"/>
      <c r="EH1039" s="292"/>
      <c r="EN1039" s="292"/>
      <c r="EP1039" s="292"/>
      <c r="EQ1039" s="292"/>
      <c r="ER1039" s="292"/>
      <c r="ES1039" s="292"/>
      <c r="ET1039" s="292"/>
      <c r="EU1039" s="292"/>
      <c r="EV1039" s="292"/>
      <c r="EW1039" s="292"/>
      <c r="EX1039" s="292"/>
      <c r="EY1039" s="292"/>
      <c r="EZ1039" s="292"/>
      <c r="FC1039" s="292"/>
      <c r="FF1039" s="292"/>
      <c r="FJ1039" s="292"/>
      <c r="FL1039" s="292"/>
      <c r="FM1039" s="292"/>
      <c r="FN1039" s="292"/>
      <c r="FQ1039" s="292"/>
    </row>
    <row r="1040" spans="1:173">
      <c r="A1040" s="291"/>
      <c r="J1040" s="292"/>
      <c r="K1040" s="291"/>
      <c r="T1040" s="292"/>
      <c r="U1040" s="291"/>
      <c r="BO1040" s="292"/>
      <c r="BX1040" s="292"/>
      <c r="CU1040" s="292"/>
      <c r="CW1040" s="292"/>
      <c r="CX1040" s="292"/>
      <c r="DA1040" s="292"/>
      <c r="DI1040" s="292"/>
      <c r="DK1040" s="292"/>
      <c r="DM1040" s="292"/>
      <c r="DQ1040" s="292"/>
      <c r="DV1040" s="292"/>
      <c r="DX1040" s="292"/>
      <c r="EH1040" s="292"/>
      <c r="EN1040" s="292"/>
      <c r="EP1040" s="292"/>
      <c r="EQ1040" s="292"/>
      <c r="ER1040" s="292"/>
      <c r="ES1040" s="292"/>
      <c r="ET1040" s="292"/>
      <c r="EU1040" s="292"/>
      <c r="EV1040" s="292"/>
      <c r="EW1040" s="292"/>
      <c r="EX1040" s="292"/>
      <c r="EY1040" s="292"/>
      <c r="EZ1040" s="292"/>
      <c r="FC1040" s="292"/>
      <c r="FF1040" s="292"/>
      <c r="FJ1040" s="292"/>
      <c r="FL1040" s="292"/>
      <c r="FM1040" s="292"/>
      <c r="FN1040" s="292"/>
      <c r="FQ1040" s="292"/>
    </row>
    <row r="1041" spans="1:173">
      <c r="A1041" s="291"/>
      <c r="J1041" s="292"/>
      <c r="K1041" s="291"/>
      <c r="T1041" s="292"/>
      <c r="U1041" s="291"/>
      <c r="BO1041" s="292"/>
      <c r="BX1041" s="292"/>
      <c r="CU1041" s="292"/>
      <c r="CW1041" s="292"/>
      <c r="CX1041" s="292"/>
      <c r="DA1041" s="292"/>
      <c r="DI1041" s="292"/>
      <c r="DK1041" s="292"/>
      <c r="DM1041" s="292"/>
      <c r="DQ1041" s="292"/>
      <c r="DV1041" s="292"/>
      <c r="DX1041" s="292"/>
      <c r="EH1041" s="292"/>
      <c r="EN1041" s="292"/>
      <c r="EP1041" s="292"/>
      <c r="EQ1041" s="292"/>
      <c r="ER1041" s="292"/>
      <c r="ES1041" s="292"/>
      <c r="ET1041" s="292"/>
      <c r="EU1041" s="292"/>
      <c r="EV1041" s="292"/>
      <c r="EW1041" s="292"/>
      <c r="EX1041" s="292"/>
      <c r="EY1041" s="292"/>
      <c r="EZ1041" s="292"/>
      <c r="FC1041" s="292"/>
      <c r="FF1041" s="292"/>
      <c r="FJ1041" s="292"/>
      <c r="FL1041" s="292"/>
      <c r="FM1041" s="292"/>
      <c r="FN1041" s="292"/>
      <c r="FQ1041" s="292"/>
    </row>
    <row r="1042" spans="1:173">
      <c r="A1042" s="291"/>
      <c r="J1042" s="292"/>
      <c r="K1042" s="291"/>
      <c r="T1042" s="292"/>
      <c r="U1042" s="291"/>
      <c r="BO1042" s="292"/>
      <c r="BX1042" s="292"/>
      <c r="CU1042" s="292"/>
      <c r="CW1042" s="292"/>
      <c r="CX1042" s="292"/>
      <c r="DA1042" s="292"/>
      <c r="DI1042" s="292"/>
      <c r="DK1042" s="292"/>
      <c r="DM1042" s="292"/>
      <c r="DQ1042" s="292"/>
      <c r="DV1042" s="292"/>
      <c r="DX1042" s="292"/>
      <c r="EH1042" s="292"/>
      <c r="EN1042" s="292"/>
      <c r="EP1042" s="292"/>
      <c r="EQ1042" s="292"/>
      <c r="ER1042" s="292"/>
      <c r="ES1042" s="292"/>
      <c r="ET1042" s="292"/>
      <c r="EU1042" s="292"/>
      <c r="EV1042" s="292"/>
      <c r="EW1042" s="292"/>
      <c r="EX1042" s="292"/>
      <c r="EY1042" s="292"/>
      <c r="EZ1042" s="292"/>
      <c r="FC1042" s="292"/>
      <c r="FF1042" s="292"/>
      <c r="FJ1042" s="292"/>
      <c r="FL1042" s="292"/>
      <c r="FM1042" s="292"/>
      <c r="FN1042" s="292"/>
      <c r="FQ1042" s="292"/>
    </row>
    <row r="1043" spans="1:173">
      <c r="A1043" s="291"/>
      <c r="J1043" s="292"/>
      <c r="K1043" s="291"/>
      <c r="T1043" s="292"/>
      <c r="U1043" s="291"/>
      <c r="BO1043" s="292"/>
      <c r="BX1043" s="292"/>
      <c r="CU1043" s="292"/>
      <c r="CW1043" s="292"/>
      <c r="CX1043" s="292"/>
      <c r="DA1043" s="292"/>
      <c r="DI1043" s="292"/>
      <c r="DK1043" s="292"/>
      <c r="DM1043" s="292"/>
      <c r="DQ1043" s="292"/>
      <c r="DV1043" s="292"/>
      <c r="DX1043" s="292"/>
      <c r="EH1043" s="292"/>
      <c r="EN1043" s="292"/>
      <c r="EP1043" s="292"/>
      <c r="EQ1043" s="292"/>
      <c r="ER1043" s="292"/>
      <c r="ES1043" s="292"/>
      <c r="ET1043" s="292"/>
      <c r="EU1043" s="292"/>
      <c r="EV1043" s="292"/>
      <c r="EW1043" s="292"/>
      <c r="EX1043" s="292"/>
      <c r="EY1043" s="292"/>
      <c r="EZ1043" s="292"/>
      <c r="FC1043" s="292"/>
      <c r="FF1043" s="292"/>
      <c r="FJ1043" s="292"/>
      <c r="FL1043" s="292"/>
      <c r="FM1043" s="292"/>
      <c r="FN1043" s="292"/>
      <c r="FQ1043" s="292"/>
    </row>
    <row r="1044" spans="1:173">
      <c r="A1044" s="291"/>
      <c r="J1044" s="292"/>
      <c r="K1044" s="291"/>
      <c r="T1044" s="292"/>
      <c r="U1044" s="291"/>
      <c r="BO1044" s="292"/>
      <c r="BX1044" s="292"/>
      <c r="CU1044" s="292"/>
      <c r="CW1044" s="292"/>
      <c r="CX1044" s="292"/>
      <c r="DA1044" s="292"/>
      <c r="DI1044" s="292"/>
      <c r="DK1044" s="292"/>
      <c r="DM1044" s="292"/>
      <c r="DQ1044" s="292"/>
      <c r="DV1044" s="292"/>
      <c r="DX1044" s="292"/>
      <c r="EH1044" s="292"/>
      <c r="EN1044" s="292"/>
      <c r="EP1044" s="292"/>
      <c r="EQ1044" s="292"/>
      <c r="ER1044" s="292"/>
      <c r="ES1044" s="292"/>
      <c r="ET1044" s="292"/>
      <c r="EU1044" s="292"/>
      <c r="EV1044" s="292"/>
      <c r="EW1044" s="292"/>
      <c r="EX1044" s="292"/>
      <c r="EY1044" s="292"/>
      <c r="EZ1044" s="292"/>
      <c r="FC1044" s="292"/>
      <c r="FF1044" s="292"/>
      <c r="FJ1044" s="292"/>
      <c r="FL1044" s="292"/>
      <c r="FM1044" s="292"/>
      <c r="FN1044" s="292"/>
      <c r="FQ1044" s="292"/>
    </row>
    <row r="1045" spans="1:173">
      <c r="A1045" s="291"/>
      <c r="J1045" s="292"/>
      <c r="K1045" s="291"/>
      <c r="T1045" s="292"/>
      <c r="U1045" s="291"/>
      <c r="BO1045" s="292"/>
      <c r="BX1045" s="292"/>
      <c r="CU1045" s="292"/>
      <c r="CW1045" s="292"/>
      <c r="CX1045" s="292"/>
      <c r="DA1045" s="292"/>
      <c r="DI1045" s="292"/>
      <c r="DK1045" s="292"/>
      <c r="DM1045" s="292"/>
      <c r="DQ1045" s="292"/>
      <c r="DV1045" s="292"/>
      <c r="DX1045" s="292"/>
      <c r="EH1045" s="292"/>
      <c r="EN1045" s="292"/>
      <c r="EP1045" s="292"/>
      <c r="EQ1045" s="292"/>
      <c r="ER1045" s="292"/>
      <c r="ES1045" s="292"/>
      <c r="ET1045" s="292"/>
      <c r="EU1045" s="292"/>
      <c r="EV1045" s="292"/>
      <c r="EW1045" s="292"/>
      <c r="EX1045" s="292"/>
      <c r="EY1045" s="292"/>
      <c r="EZ1045" s="292"/>
      <c r="FC1045" s="292"/>
      <c r="FF1045" s="292"/>
      <c r="FJ1045" s="292"/>
      <c r="FL1045" s="292"/>
      <c r="FM1045" s="292"/>
      <c r="FN1045" s="292"/>
      <c r="FQ1045" s="292"/>
    </row>
    <row r="1046" spans="1:173">
      <c r="A1046" s="291"/>
      <c r="J1046" s="292"/>
      <c r="K1046" s="291"/>
      <c r="T1046" s="292"/>
      <c r="U1046" s="291"/>
      <c r="BO1046" s="292"/>
      <c r="BX1046" s="292"/>
      <c r="CU1046" s="292"/>
      <c r="CW1046" s="292"/>
      <c r="CX1046" s="292"/>
      <c r="DA1046" s="292"/>
      <c r="DI1046" s="292"/>
      <c r="DK1046" s="292"/>
      <c r="DM1046" s="292"/>
      <c r="DQ1046" s="292"/>
      <c r="DV1046" s="292"/>
      <c r="DX1046" s="292"/>
      <c r="EH1046" s="292"/>
      <c r="EN1046" s="292"/>
      <c r="EP1046" s="292"/>
      <c r="EQ1046" s="292"/>
      <c r="ER1046" s="292"/>
      <c r="ES1046" s="292"/>
      <c r="ET1046" s="292"/>
      <c r="EU1046" s="292"/>
      <c r="EV1046" s="292"/>
      <c r="EW1046" s="292"/>
      <c r="EX1046" s="292"/>
      <c r="EY1046" s="292"/>
      <c r="EZ1046" s="292"/>
      <c r="FC1046" s="292"/>
      <c r="FF1046" s="292"/>
      <c r="FJ1046" s="292"/>
      <c r="FL1046" s="292"/>
      <c r="FM1046" s="292"/>
      <c r="FN1046" s="292"/>
      <c r="FQ1046" s="292"/>
    </row>
    <row r="1047" spans="1:173">
      <c r="A1047" s="291"/>
      <c r="J1047" s="292"/>
      <c r="K1047" s="291"/>
      <c r="T1047" s="292"/>
      <c r="U1047" s="291"/>
      <c r="BO1047" s="292"/>
      <c r="BX1047" s="292"/>
      <c r="CU1047" s="292"/>
      <c r="CW1047" s="292"/>
      <c r="CX1047" s="292"/>
      <c r="DA1047" s="292"/>
      <c r="DI1047" s="292"/>
      <c r="DK1047" s="292"/>
      <c r="DM1047" s="292"/>
      <c r="DQ1047" s="292"/>
      <c r="DV1047" s="292"/>
      <c r="DX1047" s="292"/>
      <c r="EH1047" s="292"/>
      <c r="EN1047" s="292"/>
      <c r="EP1047" s="292"/>
      <c r="EQ1047" s="292"/>
      <c r="ER1047" s="292"/>
      <c r="ES1047" s="292"/>
      <c r="ET1047" s="292"/>
      <c r="EU1047" s="292"/>
      <c r="EV1047" s="292"/>
      <c r="EW1047" s="292"/>
      <c r="EX1047" s="292"/>
      <c r="EY1047" s="292"/>
      <c r="EZ1047" s="292"/>
      <c r="FC1047" s="292"/>
      <c r="FF1047" s="292"/>
      <c r="FJ1047" s="292"/>
      <c r="FL1047" s="292"/>
      <c r="FM1047" s="292"/>
      <c r="FN1047" s="292"/>
      <c r="FQ1047" s="292"/>
    </row>
    <row r="1048" spans="1:173">
      <c r="A1048" s="291"/>
      <c r="J1048" s="292"/>
      <c r="K1048" s="291"/>
      <c r="T1048" s="292"/>
      <c r="U1048" s="291"/>
      <c r="BO1048" s="292"/>
      <c r="BX1048" s="292"/>
      <c r="CU1048" s="292"/>
      <c r="CW1048" s="292"/>
      <c r="CX1048" s="292"/>
      <c r="DA1048" s="292"/>
      <c r="DI1048" s="292"/>
      <c r="DK1048" s="292"/>
      <c r="DM1048" s="292"/>
      <c r="DQ1048" s="292"/>
      <c r="DV1048" s="292"/>
      <c r="DX1048" s="292"/>
      <c r="EH1048" s="292"/>
      <c r="EN1048" s="292"/>
      <c r="EP1048" s="292"/>
      <c r="EQ1048" s="292"/>
      <c r="ER1048" s="292"/>
      <c r="ES1048" s="292"/>
      <c r="ET1048" s="292"/>
      <c r="EU1048" s="292"/>
      <c r="EV1048" s="292"/>
      <c r="EW1048" s="292"/>
      <c r="EX1048" s="292"/>
      <c r="EY1048" s="292"/>
      <c r="EZ1048" s="292"/>
      <c r="FC1048" s="292"/>
      <c r="FF1048" s="292"/>
      <c r="FJ1048" s="292"/>
      <c r="FL1048" s="292"/>
      <c r="FM1048" s="292"/>
      <c r="FN1048" s="292"/>
      <c r="FQ1048" s="292"/>
    </row>
    <row r="1049" spans="1:173">
      <c r="A1049" s="291"/>
      <c r="J1049" s="292"/>
      <c r="K1049" s="291"/>
      <c r="T1049" s="292"/>
      <c r="U1049" s="291"/>
      <c r="BO1049" s="292"/>
      <c r="BX1049" s="292"/>
      <c r="CU1049" s="292"/>
      <c r="CW1049" s="292"/>
      <c r="CX1049" s="292"/>
      <c r="DA1049" s="292"/>
      <c r="DI1049" s="292"/>
      <c r="DK1049" s="292"/>
      <c r="DM1049" s="292"/>
      <c r="DQ1049" s="292"/>
      <c r="DV1049" s="292"/>
      <c r="DX1049" s="292"/>
      <c r="EH1049" s="292"/>
      <c r="EN1049" s="292"/>
      <c r="EP1049" s="292"/>
      <c r="EQ1049" s="292"/>
      <c r="ER1049" s="292"/>
      <c r="ES1049" s="292"/>
      <c r="ET1049" s="292"/>
      <c r="EU1049" s="292"/>
      <c r="EV1049" s="292"/>
      <c r="EW1049" s="292"/>
      <c r="EX1049" s="292"/>
      <c r="EY1049" s="292"/>
      <c r="EZ1049" s="292"/>
      <c r="FC1049" s="292"/>
      <c r="FF1049" s="292"/>
      <c r="FJ1049" s="292"/>
      <c r="FL1049" s="292"/>
      <c r="FM1049" s="292"/>
      <c r="FN1049" s="292"/>
      <c r="FQ1049" s="292"/>
    </row>
    <row r="1050" spans="1:173">
      <c r="A1050" s="291"/>
      <c r="J1050" s="292"/>
      <c r="K1050" s="291"/>
      <c r="T1050" s="292"/>
      <c r="U1050" s="291"/>
      <c r="BO1050" s="292"/>
      <c r="BX1050" s="292"/>
      <c r="CU1050" s="292"/>
      <c r="CW1050" s="292"/>
      <c r="CX1050" s="292"/>
      <c r="DA1050" s="292"/>
      <c r="DI1050" s="292"/>
      <c r="DK1050" s="292"/>
      <c r="DM1050" s="292"/>
      <c r="DQ1050" s="292"/>
      <c r="DV1050" s="292"/>
      <c r="DX1050" s="292"/>
      <c r="EH1050" s="292"/>
      <c r="EN1050" s="292"/>
      <c r="EP1050" s="292"/>
      <c r="EQ1050" s="292"/>
      <c r="ER1050" s="292"/>
      <c r="ES1050" s="292"/>
      <c r="ET1050" s="292"/>
      <c r="EU1050" s="292"/>
      <c r="EV1050" s="292"/>
      <c r="EW1050" s="292"/>
      <c r="EX1050" s="292"/>
      <c r="EY1050" s="292"/>
      <c r="EZ1050" s="292"/>
      <c r="FC1050" s="292"/>
      <c r="FF1050" s="292"/>
      <c r="FJ1050" s="292"/>
      <c r="FL1050" s="292"/>
      <c r="FM1050" s="292"/>
      <c r="FN1050" s="292"/>
      <c r="FQ1050" s="292"/>
    </row>
    <row r="1051" spans="1:173">
      <c r="A1051" s="291"/>
      <c r="J1051" s="292"/>
      <c r="K1051" s="291"/>
      <c r="T1051" s="292"/>
      <c r="U1051" s="291"/>
      <c r="BO1051" s="292"/>
      <c r="BX1051" s="292"/>
      <c r="CU1051" s="292"/>
      <c r="CW1051" s="292"/>
      <c r="CX1051" s="292"/>
      <c r="DA1051" s="292"/>
      <c r="DI1051" s="292"/>
      <c r="DK1051" s="292"/>
      <c r="DM1051" s="292"/>
      <c r="DQ1051" s="292"/>
      <c r="DV1051" s="292"/>
      <c r="DX1051" s="292"/>
      <c r="EH1051" s="292"/>
      <c r="EN1051" s="292"/>
      <c r="EP1051" s="292"/>
      <c r="EQ1051" s="292"/>
      <c r="ER1051" s="292"/>
      <c r="ES1051" s="292"/>
      <c r="ET1051" s="292"/>
      <c r="EU1051" s="292"/>
      <c r="EV1051" s="292"/>
      <c r="EW1051" s="292"/>
      <c r="EX1051" s="292"/>
      <c r="EY1051" s="292"/>
      <c r="EZ1051" s="292"/>
      <c r="FC1051" s="292"/>
      <c r="FF1051" s="292"/>
      <c r="FJ1051" s="292"/>
      <c r="FL1051" s="292"/>
      <c r="FM1051" s="292"/>
      <c r="FN1051" s="292"/>
      <c r="FQ1051" s="292"/>
    </row>
    <row r="1052" spans="1:173">
      <c r="A1052" s="291"/>
      <c r="J1052" s="292"/>
      <c r="K1052" s="291"/>
      <c r="T1052" s="292"/>
      <c r="U1052" s="291"/>
      <c r="BO1052" s="292"/>
      <c r="BX1052" s="292"/>
      <c r="CU1052" s="292"/>
      <c r="CW1052" s="292"/>
      <c r="CX1052" s="292"/>
      <c r="DA1052" s="292"/>
      <c r="DI1052" s="292"/>
      <c r="DK1052" s="292"/>
      <c r="DM1052" s="292"/>
      <c r="DQ1052" s="292"/>
      <c r="DV1052" s="292"/>
      <c r="DX1052" s="292"/>
      <c r="EH1052" s="292"/>
      <c r="EN1052" s="292"/>
      <c r="EP1052" s="292"/>
      <c r="EQ1052" s="292"/>
      <c r="ER1052" s="292"/>
      <c r="ES1052" s="292"/>
      <c r="ET1052" s="292"/>
      <c r="EU1052" s="292"/>
      <c r="EV1052" s="292"/>
      <c r="EW1052" s="292"/>
      <c r="EX1052" s="292"/>
      <c r="EY1052" s="292"/>
      <c r="EZ1052" s="292"/>
      <c r="FC1052" s="292"/>
      <c r="FF1052" s="292"/>
      <c r="FJ1052" s="292"/>
      <c r="FL1052" s="292"/>
      <c r="FM1052" s="292"/>
      <c r="FN1052" s="292"/>
      <c r="FQ1052" s="292"/>
    </row>
    <row r="1053" spans="1:173">
      <c r="A1053" s="291"/>
      <c r="J1053" s="292"/>
      <c r="K1053" s="291"/>
      <c r="T1053" s="292"/>
      <c r="U1053" s="291"/>
      <c r="BO1053" s="292"/>
      <c r="BX1053" s="292"/>
      <c r="CU1053" s="292"/>
      <c r="CW1053" s="292"/>
      <c r="CX1053" s="292"/>
      <c r="DA1053" s="292"/>
      <c r="DI1053" s="292"/>
      <c r="DK1053" s="292"/>
      <c r="DM1053" s="292"/>
      <c r="DQ1053" s="292"/>
      <c r="DV1053" s="292"/>
      <c r="DX1053" s="292"/>
      <c r="EH1053" s="292"/>
      <c r="EN1053" s="292"/>
      <c r="EP1053" s="292"/>
      <c r="EQ1053" s="292"/>
      <c r="ER1053" s="292"/>
      <c r="ES1053" s="292"/>
      <c r="ET1053" s="292"/>
      <c r="EU1053" s="292"/>
      <c r="EV1053" s="292"/>
      <c r="EW1053" s="292"/>
      <c r="EX1053" s="292"/>
      <c r="EY1053" s="292"/>
      <c r="EZ1053" s="292"/>
      <c r="FC1053" s="292"/>
      <c r="FF1053" s="292"/>
      <c r="FJ1053" s="292"/>
      <c r="FL1053" s="292"/>
      <c r="FM1053" s="292"/>
      <c r="FN1053" s="292"/>
      <c r="FQ1053" s="292"/>
    </row>
    <row r="1054" spans="1:173">
      <c r="A1054" s="291"/>
      <c r="J1054" s="292"/>
      <c r="K1054" s="291"/>
      <c r="T1054" s="292"/>
      <c r="U1054" s="291"/>
      <c r="BO1054" s="292"/>
      <c r="BX1054" s="292"/>
      <c r="CU1054" s="292"/>
      <c r="CW1054" s="292"/>
      <c r="CX1054" s="292"/>
      <c r="DA1054" s="292"/>
      <c r="DI1054" s="292"/>
      <c r="DK1054" s="292"/>
      <c r="DM1054" s="292"/>
      <c r="DQ1054" s="292"/>
      <c r="DV1054" s="292"/>
      <c r="DX1054" s="292"/>
      <c r="EH1054" s="292"/>
      <c r="EN1054" s="292"/>
      <c r="EP1054" s="292"/>
      <c r="EQ1054" s="292"/>
      <c r="ER1054" s="292"/>
      <c r="ES1054" s="292"/>
      <c r="ET1054" s="292"/>
      <c r="EU1054" s="292"/>
      <c r="EV1054" s="292"/>
      <c r="EW1054" s="292"/>
      <c r="EX1054" s="292"/>
      <c r="EY1054" s="292"/>
      <c r="EZ1054" s="292"/>
      <c r="FC1054" s="292"/>
      <c r="FF1054" s="292"/>
      <c r="FJ1054" s="292"/>
      <c r="FL1054" s="292"/>
      <c r="FM1054" s="292"/>
      <c r="FN1054" s="292"/>
      <c r="FQ1054" s="292"/>
    </row>
    <row r="1055" spans="1:173">
      <c r="A1055" s="291"/>
      <c r="J1055" s="292"/>
      <c r="K1055" s="291"/>
      <c r="T1055" s="292"/>
      <c r="U1055" s="291"/>
      <c r="BO1055" s="292"/>
      <c r="BX1055" s="292"/>
      <c r="CU1055" s="292"/>
      <c r="CW1055" s="292"/>
      <c r="CX1055" s="292"/>
      <c r="DA1055" s="292"/>
      <c r="DI1055" s="292"/>
      <c r="DK1055" s="292"/>
      <c r="DM1055" s="292"/>
      <c r="DQ1055" s="292"/>
      <c r="DV1055" s="292"/>
      <c r="DX1055" s="292"/>
      <c r="EH1055" s="292"/>
      <c r="EN1055" s="292"/>
      <c r="EP1055" s="292"/>
      <c r="EQ1055" s="292"/>
      <c r="ER1055" s="292"/>
      <c r="ES1055" s="292"/>
      <c r="ET1055" s="292"/>
      <c r="EU1055" s="292"/>
      <c r="EV1055" s="292"/>
      <c r="EW1055" s="292"/>
      <c r="EX1055" s="292"/>
      <c r="EY1055" s="292"/>
      <c r="EZ1055" s="292"/>
      <c r="FC1055" s="292"/>
      <c r="FF1055" s="292"/>
      <c r="FJ1055" s="292"/>
      <c r="FL1055" s="292"/>
      <c r="FM1055" s="292"/>
      <c r="FN1055" s="292"/>
      <c r="FQ1055" s="292"/>
    </row>
    <row r="1056" spans="1:173">
      <c r="A1056" s="291"/>
      <c r="J1056" s="292"/>
      <c r="K1056" s="291"/>
      <c r="T1056" s="292"/>
      <c r="U1056" s="291"/>
      <c r="BO1056" s="292"/>
      <c r="BX1056" s="292"/>
      <c r="CU1056" s="292"/>
      <c r="CW1056" s="292"/>
      <c r="CX1056" s="292"/>
      <c r="DA1056" s="292"/>
      <c r="DI1056" s="292"/>
      <c r="DK1056" s="292"/>
      <c r="DM1056" s="292"/>
      <c r="DQ1056" s="292"/>
      <c r="DV1056" s="292"/>
      <c r="DX1056" s="292"/>
      <c r="EH1056" s="292"/>
      <c r="EN1056" s="292"/>
      <c r="EP1056" s="292"/>
      <c r="EQ1056" s="292"/>
      <c r="ER1056" s="292"/>
      <c r="ES1056" s="292"/>
      <c r="ET1056" s="292"/>
      <c r="EU1056" s="292"/>
      <c r="EV1056" s="292"/>
      <c r="EW1056" s="292"/>
      <c r="EX1056" s="292"/>
      <c r="EY1056" s="292"/>
      <c r="EZ1056" s="292"/>
      <c r="FC1056" s="292"/>
      <c r="FF1056" s="292"/>
      <c r="FJ1056" s="292"/>
      <c r="FL1056" s="292"/>
      <c r="FM1056" s="292"/>
      <c r="FN1056" s="292"/>
      <c r="FQ1056" s="292"/>
    </row>
    <row r="1057" spans="1:173">
      <c r="A1057" s="291"/>
      <c r="J1057" s="292"/>
      <c r="K1057" s="291"/>
      <c r="T1057" s="292"/>
      <c r="U1057" s="291"/>
      <c r="BO1057" s="292"/>
      <c r="BX1057" s="292"/>
      <c r="CU1057" s="292"/>
      <c r="CW1057" s="292"/>
      <c r="CX1057" s="292"/>
      <c r="DA1057" s="292"/>
      <c r="DI1057" s="292"/>
      <c r="DK1057" s="292"/>
      <c r="DM1057" s="292"/>
      <c r="DQ1057" s="292"/>
      <c r="DV1057" s="292"/>
      <c r="DX1057" s="292"/>
      <c r="EH1057" s="292"/>
      <c r="EN1057" s="292"/>
      <c r="EP1057" s="292"/>
      <c r="EQ1057" s="292"/>
      <c r="ER1057" s="292"/>
      <c r="ES1057" s="292"/>
      <c r="ET1057" s="292"/>
      <c r="EU1057" s="292"/>
      <c r="EV1057" s="292"/>
      <c r="EW1057" s="292"/>
      <c r="EX1057" s="292"/>
      <c r="EY1057" s="292"/>
      <c r="EZ1057" s="292"/>
      <c r="FC1057" s="292"/>
      <c r="FF1057" s="292"/>
      <c r="FJ1057" s="292"/>
      <c r="FL1057" s="292"/>
      <c r="FM1057" s="292"/>
      <c r="FN1057" s="292"/>
      <c r="FQ1057" s="292"/>
    </row>
    <row r="1058" spans="1:173">
      <c r="A1058" s="291"/>
      <c r="J1058" s="292"/>
      <c r="K1058" s="291"/>
      <c r="T1058" s="292"/>
      <c r="U1058" s="291"/>
      <c r="BO1058" s="292"/>
      <c r="BX1058" s="292"/>
      <c r="CU1058" s="292"/>
      <c r="CW1058" s="292"/>
      <c r="CX1058" s="292"/>
      <c r="DA1058" s="292"/>
      <c r="DI1058" s="292"/>
      <c r="DK1058" s="292"/>
      <c r="DM1058" s="292"/>
      <c r="DQ1058" s="292"/>
      <c r="DV1058" s="292"/>
      <c r="DX1058" s="292"/>
      <c r="EH1058" s="292"/>
      <c r="EN1058" s="292"/>
      <c r="EP1058" s="292"/>
      <c r="EQ1058" s="292"/>
      <c r="ER1058" s="292"/>
      <c r="ES1058" s="292"/>
      <c r="ET1058" s="292"/>
      <c r="EU1058" s="292"/>
      <c r="EV1058" s="292"/>
      <c r="EW1058" s="292"/>
      <c r="EX1058" s="292"/>
      <c r="EY1058" s="292"/>
      <c r="EZ1058" s="292"/>
      <c r="FC1058" s="292"/>
      <c r="FF1058" s="292"/>
      <c r="FJ1058" s="292"/>
      <c r="FL1058" s="292"/>
      <c r="FM1058" s="292"/>
      <c r="FN1058" s="292"/>
      <c r="FQ1058" s="292"/>
    </row>
    <row r="1059" spans="1:173">
      <c r="A1059" s="291"/>
      <c r="J1059" s="292"/>
      <c r="K1059" s="291"/>
      <c r="T1059" s="292"/>
      <c r="U1059" s="291"/>
      <c r="BO1059" s="292"/>
      <c r="BX1059" s="292"/>
      <c r="CU1059" s="292"/>
      <c r="CW1059" s="292"/>
      <c r="CX1059" s="292"/>
      <c r="DA1059" s="292"/>
      <c r="DI1059" s="292"/>
      <c r="DK1059" s="292"/>
      <c r="DM1059" s="292"/>
      <c r="DQ1059" s="292"/>
      <c r="DV1059" s="292"/>
      <c r="DX1059" s="292"/>
      <c r="EH1059" s="292"/>
      <c r="EN1059" s="292"/>
      <c r="EP1059" s="292"/>
      <c r="EQ1059" s="292"/>
      <c r="ER1059" s="292"/>
      <c r="ES1059" s="292"/>
      <c r="ET1059" s="292"/>
      <c r="EU1059" s="292"/>
      <c r="EV1059" s="292"/>
      <c r="EW1059" s="292"/>
      <c r="EX1059" s="292"/>
      <c r="EY1059" s="292"/>
      <c r="EZ1059" s="292"/>
      <c r="FC1059" s="292"/>
      <c r="FF1059" s="292"/>
      <c r="FJ1059" s="292"/>
      <c r="FL1059" s="292"/>
      <c r="FM1059" s="292"/>
      <c r="FN1059" s="292"/>
      <c r="FQ1059" s="292"/>
    </row>
    <row r="1060" spans="1:173">
      <c r="A1060" s="291"/>
      <c r="J1060" s="292"/>
      <c r="K1060" s="291"/>
      <c r="T1060" s="292"/>
      <c r="U1060" s="291"/>
      <c r="BO1060" s="292"/>
      <c r="BX1060" s="292"/>
      <c r="CU1060" s="292"/>
      <c r="CW1060" s="292"/>
      <c r="CX1060" s="292"/>
      <c r="DA1060" s="292"/>
      <c r="DI1060" s="292"/>
      <c r="DK1060" s="292"/>
      <c r="DM1060" s="292"/>
      <c r="DQ1060" s="292"/>
      <c r="DV1060" s="292"/>
      <c r="DX1060" s="292"/>
      <c r="EH1060" s="292"/>
      <c r="EN1060" s="292"/>
      <c r="EP1060" s="292"/>
      <c r="EQ1060" s="292"/>
      <c r="ER1060" s="292"/>
      <c r="ES1060" s="292"/>
      <c r="ET1060" s="292"/>
      <c r="EU1060" s="292"/>
      <c r="EV1060" s="292"/>
      <c r="EW1060" s="292"/>
      <c r="EX1060" s="292"/>
      <c r="EY1060" s="292"/>
      <c r="EZ1060" s="292"/>
      <c r="FC1060" s="292"/>
      <c r="FF1060" s="292"/>
      <c r="FJ1060" s="292"/>
      <c r="FL1060" s="292"/>
      <c r="FM1060" s="292"/>
      <c r="FN1060" s="292"/>
      <c r="FQ1060" s="292"/>
    </row>
    <row r="1061" spans="1:173">
      <c r="A1061" s="291"/>
      <c r="J1061" s="292"/>
      <c r="K1061" s="291"/>
      <c r="T1061" s="292"/>
      <c r="U1061" s="291"/>
      <c r="BO1061" s="292"/>
      <c r="BX1061" s="292"/>
      <c r="CU1061" s="292"/>
      <c r="CW1061" s="292"/>
      <c r="CX1061" s="292"/>
      <c r="DA1061" s="292"/>
      <c r="DI1061" s="292"/>
      <c r="DK1061" s="292"/>
      <c r="DM1061" s="292"/>
      <c r="DQ1061" s="292"/>
      <c r="DV1061" s="292"/>
      <c r="DX1061" s="292"/>
      <c r="EH1061" s="292"/>
      <c r="EN1061" s="292"/>
      <c r="EP1061" s="292"/>
      <c r="EQ1061" s="292"/>
      <c r="ER1061" s="292"/>
      <c r="ES1061" s="292"/>
      <c r="ET1061" s="292"/>
      <c r="EU1061" s="292"/>
      <c r="EV1061" s="292"/>
      <c r="EW1061" s="292"/>
      <c r="EX1061" s="292"/>
      <c r="EY1061" s="292"/>
      <c r="EZ1061" s="292"/>
      <c r="FC1061" s="292"/>
      <c r="FF1061" s="292"/>
      <c r="FJ1061" s="292"/>
      <c r="FL1061" s="292"/>
      <c r="FM1061" s="292"/>
      <c r="FN1061" s="292"/>
      <c r="FQ1061" s="292"/>
    </row>
    <row r="1062" spans="1:173">
      <c r="A1062" s="291"/>
      <c r="J1062" s="292"/>
      <c r="K1062" s="291"/>
      <c r="T1062" s="292"/>
      <c r="U1062" s="291"/>
      <c r="BO1062" s="292"/>
      <c r="BX1062" s="292"/>
      <c r="CU1062" s="292"/>
      <c r="CW1062" s="292"/>
      <c r="CX1062" s="292"/>
      <c r="DA1062" s="292"/>
      <c r="DI1062" s="292"/>
      <c r="DK1062" s="292"/>
      <c r="DM1062" s="292"/>
      <c r="DQ1062" s="292"/>
      <c r="DV1062" s="292"/>
      <c r="DX1062" s="292"/>
      <c r="EH1062" s="292"/>
      <c r="EN1062" s="292"/>
      <c r="EP1062" s="292"/>
      <c r="EQ1062" s="292"/>
      <c r="ER1062" s="292"/>
      <c r="ES1062" s="292"/>
      <c r="ET1062" s="292"/>
      <c r="EU1062" s="292"/>
      <c r="EV1062" s="292"/>
      <c r="EW1062" s="292"/>
      <c r="EX1062" s="292"/>
      <c r="EY1062" s="292"/>
      <c r="EZ1062" s="292"/>
      <c r="FC1062" s="292"/>
      <c r="FF1062" s="292"/>
      <c r="FJ1062" s="292"/>
      <c r="FL1062" s="292"/>
      <c r="FM1062" s="292"/>
      <c r="FN1062" s="292"/>
      <c r="FQ1062" s="292"/>
    </row>
    <row r="1063" spans="1:173">
      <c r="A1063" s="291"/>
      <c r="J1063" s="292"/>
      <c r="K1063" s="291"/>
      <c r="T1063" s="292"/>
      <c r="U1063" s="291"/>
      <c r="BO1063" s="292"/>
      <c r="BX1063" s="292"/>
      <c r="CU1063" s="292"/>
      <c r="CW1063" s="292"/>
      <c r="CX1063" s="292"/>
      <c r="DA1063" s="292"/>
      <c r="DI1063" s="292"/>
      <c r="DK1063" s="292"/>
      <c r="DM1063" s="292"/>
      <c r="DQ1063" s="292"/>
      <c r="DV1063" s="292"/>
      <c r="DX1063" s="292"/>
      <c r="EH1063" s="292"/>
      <c r="EN1063" s="292"/>
      <c r="EP1063" s="292"/>
      <c r="EQ1063" s="292"/>
      <c r="ER1063" s="292"/>
      <c r="ES1063" s="292"/>
      <c r="ET1063" s="292"/>
      <c r="EU1063" s="292"/>
      <c r="EV1063" s="292"/>
      <c r="EW1063" s="292"/>
      <c r="EX1063" s="292"/>
      <c r="EY1063" s="292"/>
      <c r="EZ1063" s="292"/>
      <c r="FC1063" s="292"/>
      <c r="FF1063" s="292"/>
      <c r="FJ1063" s="292"/>
      <c r="FL1063" s="292"/>
      <c r="FM1063" s="292"/>
      <c r="FN1063" s="292"/>
      <c r="FQ1063" s="292"/>
    </row>
    <row r="1064" spans="1:173">
      <c r="A1064" s="291"/>
      <c r="J1064" s="292"/>
      <c r="K1064" s="291"/>
      <c r="T1064" s="292"/>
      <c r="U1064" s="291"/>
      <c r="BO1064" s="292"/>
      <c r="BX1064" s="292"/>
      <c r="CU1064" s="292"/>
      <c r="CW1064" s="292"/>
      <c r="CX1064" s="292"/>
      <c r="DA1064" s="292"/>
      <c r="DI1064" s="292"/>
      <c r="DK1064" s="292"/>
      <c r="DM1064" s="292"/>
      <c r="DQ1064" s="292"/>
      <c r="DV1064" s="292"/>
      <c r="DX1064" s="292"/>
      <c r="EH1064" s="292"/>
      <c r="EN1064" s="292"/>
      <c r="EP1064" s="292"/>
      <c r="EQ1064" s="292"/>
      <c r="ER1064" s="292"/>
      <c r="ES1064" s="292"/>
      <c r="ET1064" s="292"/>
      <c r="EU1064" s="292"/>
      <c r="EV1064" s="292"/>
      <c r="EW1064" s="292"/>
      <c r="EX1064" s="292"/>
      <c r="EY1064" s="292"/>
      <c r="EZ1064" s="292"/>
      <c r="FC1064" s="292"/>
      <c r="FF1064" s="292"/>
      <c r="FJ1064" s="292"/>
      <c r="FL1064" s="292"/>
      <c r="FM1064" s="292"/>
      <c r="FN1064" s="292"/>
      <c r="FQ1064" s="292"/>
    </row>
    <row r="1065" spans="1:173">
      <c r="A1065" s="291"/>
      <c r="J1065" s="292"/>
      <c r="K1065" s="291"/>
      <c r="T1065" s="292"/>
      <c r="U1065" s="291"/>
      <c r="BO1065" s="292"/>
      <c r="BX1065" s="292"/>
      <c r="CU1065" s="292"/>
      <c r="CW1065" s="292"/>
      <c r="CX1065" s="292"/>
      <c r="DA1065" s="292"/>
      <c r="DI1065" s="292"/>
      <c r="DK1065" s="292"/>
      <c r="DM1065" s="292"/>
      <c r="DQ1065" s="292"/>
      <c r="DV1065" s="292"/>
      <c r="DX1065" s="292"/>
      <c r="EH1065" s="292"/>
      <c r="EN1065" s="292"/>
      <c r="EP1065" s="292"/>
      <c r="EQ1065" s="292"/>
      <c r="ER1065" s="292"/>
      <c r="ES1065" s="292"/>
      <c r="ET1065" s="292"/>
      <c r="EU1065" s="292"/>
      <c r="EV1065" s="292"/>
      <c r="EW1065" s="292"/>
      <c r="EX1065" s="292"/>
      <c r="EY1065" s="292"/>
      <c r="EZ1065" s="292"/>
      <c r="FC1065" s="292"/>
      <c r="FF1065" s="292"/>
      <c r="FJ1065" s="292"/>
      <c r="FL1065" s="292"/>
      <c r="FM1065" s="292"/>
      <c r="FN1065" s="292"/>
      <c r="FQ1065" s="292"/>
    </row>
    <row r="1066" spans="1:173">
      <c r="A1066" s="291"/>
      <c r="J1066" s="292"/>
      <c r="K1066" s="291"/>
      <c r="T1066" s="292"/>
      <c r="U1066" s="291"/>
      <c r="BO1066" s="292"/>
      <c r="BX1066" s="292"/>
      <c r="CU1066" s="292"/>
      <c r="CW1066" s="292"/>
      <c r="CX1066" s="292"/>
      <c r="DA1066" s="292"/>
      <c r="DI1066" s="292"/>
      <c r="DK1066" s="292"/>
      <c r="DM1066" s="292"/>
      <c r="DQ1066" s="292"/>
      <c r="DV1066" s="292"/>
      <c r="DX1066" s="292"/>
      <c r="EH1066" s="292"/>
      <c r="EN1066" s="292"/>
      <c r="EP1066" s="292"/>
      <c r="EQ1066" s="292"/>
      <c r="ER1066" s="292"/>
      <c r="ES1066" s="292"/>
      <c r="ET1066" s="292"/>
      <c r="EU1066" s="292"/>
      <c r="EV1066" s="292"/>
      <c r="EW1066" s="292"/>
      <c r="EX1066" s="292"/>
      <c r="EY1066" s="292"/>
      <c r="EZ1066" s="292"/>
      <c r="FC1066" s="292"/>
      <c r="FF1066" s="292"/>
      <c r="FJ1066" s="292"/>
      <c r="FL1066" s="292"/>
      <c r="FM1066" s="292"/>
      <c r="FN1066" s="292"/>
      <c r="FQ1066" s="292"/>
    </row>
    <row r="1067" spans="1:173">
      <c r="A1067" s="291"/>
      <c r="J1067" s="292"/>
      <c r="K1067" s="291"/>
      <c r="T1067" s="292"/>
      <c r="U1067" s="291"/>
      <c r="BO1067" s="292"/>
      <c r="BX1067" s="292"/>
      <c r="CU1067" s="292"/>
      <c r="CW1067" s="292"/>
      <c r="CX1067" s="292"/>
      <c r="DA1067" s="292"/>
      <c r="DI1067" s="292"/>
      <c r="DK1067" s="292"/>
      <c r="DM1067" s="292"/>
      <c r="DQ1067" s="292"/>
      <c r="DV1067" s="292"/>
      <c r="DX1067" s="292"/>
      <c r="EH1067" s="292"/>
      <c r="EN1067" s="292"/>
      <c r="EP1067" s="292"/>
      <c r="EQ1067" s="292"/>
      <c r="ER1067" s="292"/>
      <c r="ES1067" s="292"/>
      <c r="ET1067" s="292"/>
      <c r="EU1067" s="292"/>
      <c r="EV1067" s="292"/>
      <c r="EW1067" s="292"/>
      <c r="EX1067" s="292"/>
      <c r="EY1067" s="292"/>
      <c r="EZ1067" s="292"/>
      <c r="FC1067" s="292"/>
      <c r="FF1067" s="292"/>
      <c r="FJ1067" s="292"/>
      <c r="FL1067" s="292"/>
      <c r="FM1067" s="292"/>
      <c r="FN1067" s="292"/>
      <c r="FQ1067" s="292"/>
    </row>
    <row r="1068" spans="1:173">
      <c r="A1068" s="291"/>
      <c r="J1068" s="292"/>
      <c r="K1068" s="291"/>
      <c r="T1068" s="292"/>
      <c r="U1068" s="291"/>
      <c r="BO1068" s="292"/>
      <c r="BX1068" s="292"/>
      <c r="CU1068" s="292"/>
      <c r="CW1068" s="292"/>
      <c r="CX1068" s="292"/>
      <c r="DA1068" s="292"/>
      <c r="DI1068" s="292"/>
      <c r="DK1068" s="292"/>
      <c r="DM1068" s="292"/>
      <c r="DQ1068" s="292"/>
      <c r="DV1068" s="292"/>
      <c r="DX1068" s="292"/>
      <c r="EH1068" s="292"/>
      <c r="EN1068" s="292"/>
      <c r="EP1068" s="292"/>
      <c r="EQ1068" s="292"/>
      <c r="ER1068" s="292"/>
      <c r="ES1068" s="292"/>
      <c r="ET1068" s="292"/>
      <c r="EU1068" s="292"/>
      <c r="EV1068" s="292"/>
      <c r="EW1068" s="292"/>
      <c r="EX1068" s="292"/>
      <c r="EY1068" s="292"/>
      <c r="EZ1068" s="292"/>
      <c r="FC1068" s="292"/>
      <c r="FF1068" s="292"/>
      <c r="FJ1068" s="292"/>
      <c r="FL1068" s="292"/>
      <c r="FM1068" s="292"/>
      <c r="FN1068" s="292"/>
      <c r="FQ1068" s="292"/>
    </row>
    <row r="1069" spans="1:173">
      <c r="A1069" s="291"/>
      <c r="J1069" s="292"/>
      <c r="K1069" s="291"/>
      <c r="T1069" s="292"/>
      <c r="U1069" s="291"/>
      <c r="BO1069" s="292"/>
      <c r="BX1069" s="292"/>
      <c r="CU1069" s="292"/>
      <c r="CW1069" s="292"/>
      <c r="CX1069" s="292"/>
      <c r="DA1069" s="292"/>
      <c r="DI1069" s="292"/>
      <c r="DK1069" s="292"/>
      <c r="DM1069" s="292"/>
      <c r="DQ1069" s="292"/>
      <c r="DV1069" s="292"/>
      <c r="DX1069" s="292"/>
      <c r="EH1069" s="292"/>
      <c r="EN1069" s="292"/>
      <c r="EP1069" s="292"/>
      <c r="EQ1069" s="292"/>
      <c r="ER1069" s="292"/>
      <c r="ES1069" s="292"/>
      <c r="ET1069" s="292"/>
      <c r="EU1069" s="292"/>
      <c r="EV1069" s="292"/>
      <c r="EW1069" s="292"/>
      <c r="EX1069" s="292"/>
      <c r="EY1069" s="292"/>
      <c r="EZ1069" s="292"/>
      <c r="FC1069" s="292"/>
      <c r="FF1069" s="292"/>
      <c r="FJ1069" s="292"/>
      <c r="FL1069" s="292"/>
      <c r="FM1069" s="292"/>
      <c r="FN1069" s="292"/>
      <c r="FQ1069" s="292"/>
    </row>
    <row r="1070" spans="1:173">
      <c r="A1070" s="291"/>
      <c r="J1070" s="292"/>
      <c r="K1070" s="291"/>
      <c r="T1070" s="292"/>
      <c r="U1070" s="291"/>
      <c r="BO1070" s="292"/>
      <c r="BX1070" s="292"/>
      <c r="CU1070" s="292"/>
      <c r="CW1070" s="292"/>
      <c r="CX1070" s="292"/>
      <c r="DA1070" s="292"/>
      <c r="DI1070" s="292"/>
      <c r="DK1070" s="292"/>
      <c r="DM1070" s="292"/>
      <c r="DQ1070" s="292"/>
      <c r="DV1070" s="292"/>
      <c r="DX1070" s="292"/>
      <c r="EH1070" s="292"/>
      <c r="EN1070" s="292"/>
      <c r="EP1070" s="292"/>
      <c r="EQ1070" s="292"/>
      <c r="ER1070" s="292"/>
      <c r="ES1070" s="292"/>
      <c r="ET1070" s="292"/>
      <c r="EU1070" s="292"/>
      <c r="EV1070" s="292"/>
      <c r="EW1070" s="292"/>
      <c r="EX1070" s="292"/>
      <c r="EY1070" s="292"/>
      <c r="EZ1070" s="292"/>
      <c r="FC1070" s="292"/>
      <c r="FF1070" s="292"/>
      <c r="FJ1070" s="292"/>
      <c r="FL1070" s="292"/>
      <c r="FM1070" s="292"/>
      <c r="FN1070" s="292"/>
      <c r="FQ1070" s="292"/>
    </row>
    <row r="1071" spans="1:173">
      <c r="A1071" s="291"/>
      <c r="J1071" s="292"/>
      <c r="K1071" s="291"/>
      <c r="T1071" s="292"/>
      <c r="U1071" s="291"/>
      <c r="BO1071" s="292"/>
      <c r="BX1071" s="292"/>
      <c r="CU1071" s="292"/>
      <c r="CW1071" s="292"/>
      <c r="CX1071" s="292"/>
      <c r="DA1071" s="292"/>
      <c r="DI1071" s="292"/>
      <c r="DK1071" s="292"/>
      <c r="DM1071" s="292"/>
      <c r="DQ1071" s="292"/>
      <c r="DV1071" s="292"/>
      <c r="DX1071" s="292"/>
      <c r="EH1071" s="292"/>
      <c r="EN1071" s="292"/>
      <c r="EP1071" s="292"/>
      <c r="EQ1071" s="292"/>
      <c r="ER1071" s="292"/>
      <c r="ES1071" s="292"/>
      <c r="ET1071" s="292"/>
      <c r="EU1071" s="292"/>
      <c r="EV1071" s="292"/>
      <c r="EW1071" s="292"/>
      <c r="EX1071" s="292"/>
      <c r="EY1071" s="292"/>
      <c r="EZ1071" s="292"/>
      <c r="FC1071" s="292"/>
      <c r="FF1071" s="292"/>
      <c r="FJ1071" s="292"/>
      <c r="FL1071" s="292"/>
      <c r="FM1071" s="292"/>
      <c r="FN1071" s="292"/>
      <c r="FQ1071" s="292"/>
    </row>
    <row r="1072" spans="1:173">
      <c r="A1072" s="291"/>
      <c r="J1072" s="292"/>
      <c r="K1072" s="291"/>
      <c r="T1072" s="292"/>
      <c r="U1072" s="291"/>
      <c r="BO1072" s="292"/>
      <c r="BX1072" s="292"/>
      <c r="CU1072" s="292"/>
      <c r="CW1072" s="292"/>
      <c r="CX1072" s="292"/>
      <c r="DA1072" s="292"/>
      <c r="DI1072" s="292"/>
      <c r="DK1072" s="292"/>
      <c r="DM1072" s="292"/>
      <c r="DQ1072" s="292"/>
      <c r="DV1072" s="292"/>
      <c r="DX1072" s="292"/>
      <c r="EH1072" s="292"/>
      <c r="EN1072" s="292"/>
      <c r="EP1072" s="292"/>
      <c r="EQ1072" s="292"/>
      <c r="ER1072" s="292"/>
      <c r="ES1072" s="292"/>
      <c r="ET1072" s="292"/>
      <c r="EU1072" s="292"/>
      <c r="EV1072" s="292"/>
      <c r="EW1072" s="292"/>
      <c r="EX1072" s="292"/>
      <c r="EY1072" s="292"/>
      <c r="EZ1072" s="292"/>
      <c r="FC1072" s="292"/>
      <c r="FF1072" s="292"/>
      <c r="FJ1072" s="292"/>
      <c r="FL1072" s="292"/>
      <c r="FM1072" s="292"/>
      <c r="FN1072" s="292"/>
      <c r="FQ1072" s="292"/>
    </row>
    <row r="1073" spans="1:173">
      <c r="A1073" s="291"/>
      <c r="J1073" s="292"/>
      <c r="K1073" s="291"/>
      <c r="T1073" s="292"/>
      <c r="U1073" s="291"/>
      <c r="BO1073" s="292"/>
      <c r="BX1073" s="292"/>
      <c r="CU1073" s="292"/>
      <c r="CW1073" s="292"/>
      <c r="CX1073" s="292"/>
      <c r="DA1073" s="292"/>
      <c r="DI1073" s="292"/>
      <c r="DK1073" s="292"/>
      <c r="DM1073" s="292"/>
      <c r="DQ1073" s="292"/>
      <c r="DV1073" s="292"/>
      <c r="DX1073" s="292"/>
      <c r="EH1073" s="292"/>
      <c r="EN1073" s="292"/>
      <c r="EP1073" s="292"/>
      <c r="EQ1073" s="292"/>
      <c r="ER1073" s="292"/>
      <c r="ES1073" s="292"/>
      <c r="ET1073" s="292"/>
      <c r="EU1073" s="292"/>
      <c r="EV1073" s="292"/>
      <c r="EW1073" s="292"/>
      <c r="EX1073" s="292"/>
      <c r="EY1073" s="292"/>
      <c r="EZ1073" s="292"/>
      <c r="FC1073" s="292"/>
      <c r="FF1073" s="292"/>
      <c r="FJ1073" s="292"/>
      <c r="FL1073" s="292"/>
      <c r="FM1073" s="292"/>
      <c r="FN1073" s="292"/>
      <c r="FQ1073" s="292"/>
    </row>
    <row r="1074" spans="1:173">
      <c r="A1074" s="291"/>
      <c r="J1074" s="292"/>
      <c r="K1074" s="291"/>
      <c r="T1074" s="292"/>
      <c r="U1074" s="291"/>
      <c r="BO1074" s="292"/>
      <c r="BX1074" s="292"/>
      <c r="CU1074" s="292"/>
      <c r="CW1074" s="292"/>
      <c r="CX1074" s="292"/>
      <c r="DA1074" s="292"/>
      <c r="DI1074" s="292"/>
      <c r="DK1074" s="292"/>
      <c r="DM1074" s="292"/>
      <c r="DQ1074" s="292"/>
      <c r="DV1074" s="292"/>
      <c r="DX1074" s="292"/>
      <c r="EH1074" s="292"/>
      <c r="EN1074" s="292"/>
      <c r="EP1074" s="292"/>
      <c r="EQ1074" s="292"/>
      <c r="ER1074" s="292"/>
      <c r="ES1074" s="292"/>
      <c r="ET1074" s="292"/>
      <c r="EU1074" s="292"/>
      <c r="EV1074" s="292"/>
      <c r="EW1074" s="292"/>
      <c r="EX1074" s="292"/>
      <c r="EY1074" s="292"/>
      <c r="EZ1074" s="292"/>
      <c r="FC1074" s="292"/>
      <c r="FF1074" s="292"/>
      <c r="FJ1074" s="292"/>
      <c r="FL1074" s="292"/>
      <c r="FM1074" s="292"/>
      <c r="FN1074" s="292"/>
      <c r="FQ1074" s="292"/>
    </row>
    <row r="1075" spans="1:173">
      <c r="A1075" s="291"/>
      <c r="J1075" s="292"/>
      <c r="K1075" s="291"/>
      <c r="T1075" s="292"/>
      <c r="U1075" s="291"/>
      <c r="BO1075" s="292"/>
      <c r="BX1075" s="292"/>
      <c r="CU1075" s="292"/>
      <c r="CW1075" s="292"/>
      <c r="CX1075" s="292"/>
      <c r="DA1075" s="292"/>
      <c r="DI1075" s="292"/>
      <c r="DK1075" s="292"/>
      <c r="DM1075" s="292"/>
      <c r="DQ1075" s="292"/>
      <c r="DV1075" s="292"/>
      <c r="DX1075" s="292"/>
      <c r="EH1075" s="292"/>
      <c r="EN1075" s="292"/>
      <c r="EP1075" s="292"/>
      <c r="EQ1075" s="292"/>
      <c r="ER1075" s="292"/>
      <c r="ES1075" s="292"/>
      <c r="ET1075" s="292"/>
      <c r="EU1075" s="292"/>
      <c r="EV1075" s="292"/>
      <c r="EW1075" s="292"/>
      <c r="EX1075" s="292"/>
      <c r="EY1075" s="292"/>
      <c r="EZ1075" s="292"/>
      <c r="FC1075" s="292"/>
      <c r="FF1075" s="292"/>
      <c r="FJ1075" s="292"/>
      <c r="FL1075" s="292"/>
      <c r="FM1075" s="292"/>
      <c r="FN1075" s="292"/>
      <c r="FQ1075" s="292"/>
    </row>
    <row r="1076" spans="1:173">
      <c r="A1076" s="291"/>
      <c r="J1076" s="292"/>
      <c r="K1076" s="291"/>
      <c r="T1076" s="292"/>
      <c r="U1076" s="291"/>
      <c r="BO1076" s="292"/>
      <c r="BX1076" s="292"/>
      <c r="CU1076" s="292"/>
      <c r="CW1076" s="292"/>
      <c r="CX1076" s="292"/>
      <c r="DA1076" s="292"/>
      <c r="DI1076" s="292"/>
      <c r="DK1076" s="292"/>
      <c r="DM1076" s="292"/>
      <c r="DQ1076" s="292"/>
      <c r="DV1076" s="292"/>
      <c r="DX1076" s="292"/>
      <c r="EH1076" s="292"/>
      <c r="EN1076" s="292"/>
      <c r="EP1076" s="292"/>
      <c r="EQ1076" s="292"/>
      <c r="ER1076" s="292"/>
      <c r="ES1076" s="292"/>
      <c r="ET1076" s="292"/>
      <c r="EU1076" s="292"/>
      <c r="EV1076" s="292"/>
      <c r="EW1076" s="292"/>
      <c r="EX1076" s="292"/>
      <c r="EY1076" s="292"/>
      <c r="EZ1076" s="292"/>
      <c r="FC1076" s="292"/>
      <c r="FF1076" s="292"/>
      <c r="FJ1076" s="292"/>
      <c r="FL1076" s="292"/>
      <c r="FM1076" s="292"/>
      <c r="FN1076" s="292"/>
      <c r="FQ1076" s="292"/>
    </row>
    <row r="1077" spans="1:173">
      <c r="A1077" s="291"/>
      <c r="J1077" s="292"/>
      <c r="K1077" s="291"/>
      <c r="T1077" s="292"/>
      <c r="U1077" s="291"/>
      <c r="BO1077" s="292"/>
      <c r="BX1077" s="292"/>
      <c r="CU1077" s="292"/>
      <c r="CW1077" s="292"/>
      <c r="CX1077" s="292"/>
      <c r="DA1077" s="292"/>
      <c r="DI1077" s="292"/>
      <c r="DK1077" s="292"/>
      <c r="DM1077" s="292"/>
      <c r="DQ1077" s="292"/>
      <c r="DV1077" s="292"/>
      <c r="DX1077" s="292"/>
      <c r="EH1077" s="292"/>
      <c r="EN1077" s="292"/>
      <c r="EP1077" s="292"/>
      <c r="EQ1077" s="292"/>
      <c r="ER1077" s="292"/>
      <c r="ES1077" s="292"/>
      <c r="ET1077" s="292"/>
      <c r="EU1077" s="292"/>
      <c r="EV1077" s="292"/>
      <c r="EW1077" s="292"/>
      <c r="EX1077" s="292"/>
      <c r="EY1077" s="292"/>
      <c r="EZ1077" s="292"/>
      <c r="FC1077" s="292"/>
      <c r="FF1077" s="292"/>
      <c r="FJ1077" s="292"/>
      <c r="FL1077" s="292"/>
      <c r="FM1077" s="292"/>
      <c r="FN1077" s="292"/>
      <c r="FQ1077" s="292"/>
    </row>
    <row r="1078" spans="1:173">
      <c r="A1078" s="291"/>
      <c r="J1078" s="292"/>
      <c r="K1078" s="291"/>
      <c r="T1078" s="292"/>
      <c r="U1078" s="291"/>
      <c r="BO1078" s="292"/>
      <c r="BX1078" s="292"/>
      <c r="CU1078" s="292"/>
      <c r="CW1078" s="292"/>
      <c r="CX1078" s="292"/>
      <c r="DA1078" s="292"/>
      <c r="DI1078" s="292"/>
      <c r="DK1078" s="292"/>
      <c r="DM1078" s="292"/>
      <c r="DQ1078" s="292"/>
      <c r="DV1078" s="292"/>
      <c r="DX1078" s="292"/>
      <c r="EH1078" s="292"/>
      <c r="EN1078" s="292"/>
      <c r="EP1078" s="292"/>
      <c r="EQ1078" s="292"/>
      <c r="ER1078" s="292"/>
      <c r="ES1078" s="292"/>
      <c r="ET1078" s="292"/>
      <c r="EU1078" s="292"/>
      <c r="EV1078" s="292"/>
      <c r="EW1078" s="292"/>
      <c r="EX1078" s="292"/>
      <c r="EY1078" s="292"/>
      <c r="EZ1078" s="292"/>
      <c r="FC1078" s="292"/>
      <c r="FF1078" s="292"/>
      <c r="FJ1078" s="292"/>
      <c r="FL1078" s="292"/>
      <c r="FM1078" s="292"/>
      <c r="FN1078" s="292"/>
      <c r="FQ1078" s="292"/>
    </row>
    <row r="1079" spans="1:173">
      <c r="A1079" s="291"/>
      <c r="J1079" s="292"/>
      <c r="K1079" s="291"/>
      <c r="T1079" s="292"/>
      <c r="U1079" s="291"/>
      <c r="BO1079" s="292"/>
      <c r="BX1079" s="292"/>
      <c r="CU1079" s="292"/>
      <c r="CW1079" s="292"/>
      <c r="CX1079" s="292"/>
      <c r="DA1079" s="292"/>
      <c r="DI1079" s="292"/>
      <c r="DK1079" s="292"/>
      <c r="DM1079" s="292"/>
      <c r="DQ1079" s="292"/>
      <c r="DV1079" s="292"/>
      <c r="DX1079" s="292"/>
      <c r="EH1079" s="292"/>
      <c r="EN1079" s="292"/>
      <c r="EP1079" s="292"/>
      <c r="EQ1079" s="292"/>
      <c r="ER1079" s="292"/>
      <c r="ES1079" s="292"/>
      <c r="ET1079" s="292"/>
      <c r="EU1079" s="292"/>
      <c r="EV1079" s="292"/>
      <c r="EW1079" s="292"/>
      <c r="EX1079" s="292"/>
      <c r="EY1079" s="292"/>
      <c r="EZ1079" s="292"/>
      <c r="FC1079" s="292"/>
      <c r="FF1079" s="292"/>
      <c r="FJ1079" s="292"/>
      <c r="FL1079" s="292"/>
      <c r="FM1079" s="292"/>
      <c r="FN1079" s="292"/>
      <c r="FQ1079" s="292"/>
    </row>
    <row r="1080" spans="1:173">
      <c r="A1080" s="291"/>
      <c r="J1080" s="292"/>
      <c r="K1080" s="291"/>
      <c r="T1080" s="292"/>
      <c r="U1080" s="291"/>
      <c r="BO1080" s="292"/>
      <c r="BX1080" s="292"/>
      <c r="CU1080" s="292"/>
      <c r="CW1080" s="292"/>
      <c r="CX1080" s="292"/>
      <c r="DA1080" s="292"/>
      <c r="DI1080" s="292"/>
      <c r="DK1080" s="292"/>
      <c r="DM1080" s="292"/>
      <c r="DQ1080" s="292"/>
      <c r="DV1080" s="292"/>
      <c r="DX1080" s="292"/>
      <c r="EH1080" s="292"/>
      <c r="EN1080" s="292"/>
      <c r="EP1080" s="292"/>
      <c r="EQ1080" s="292"/>
      <c r="ER1080" s="292"/>
      <c r="ES1080" s="292"/>
      <c r="ET1080" s="292"/>
      <c r="EU1080" s="292"/>
      <c r="EV1080" s="292"/>
      <c r="EW1080" s="292"/>
      <c r="EX1080" s="292"/>
      <c r="EY1080" s="292"/>
      <c r="EZ1080" s="292"/>
      <c r="FC1080" s="292"/>
      <c r="FF1080" s="292"/>
      <c r="FJ1080" s="292"/>
      <c r="FL1080" s="292"/>
      <c r="FM1080" s="292"/>
      <c r="FN1080" s="292"/>
      <c r="FQ1080" s="292"/>
    </row>
    <row r="1081" spans="1:173">
      <c r="A1081" s="291"/>
      <c r="J1081" s="292"/>
      <c r="K1081" s="291"/>
      <c r="T1081" s="292"/>
      <c r="U1081" s="291"/>
      <c r="BO1081" s="292"/>
      <c r="BX1081" s="292"/>
      <c r="CU1081" s="292"/>
      <c r="CW1081" s="292"/>
      <c r="CX1081" s="292"/>
      <c r="DA1081" s="292"/>
      <c r="DI1081" s="292"/>
      <c r="DK1081" s="292"/>
      <c r="DM1081" s="292"/>
      <c r="DQ1081" s="292"/>
      <c r="DV1081" s="292"/>
      <c r="DX1081" s="292"/>
      <c r="EH1081" s="292"/>
      <c r="EN1081" s="292"/>
      <c r="EP1081" s="292"/>
      <c r="EQ1081" s="292"/>
      <c r="ER1081" s="292"/>
      <c r="ES1081" s="292"/>
      <c r="ET1081" s="292"/>
      <c r="EU1081" s="292"/>
      <c r="EV1081" s="292"/>
      <c r="EW1081" s="292"/>
      <c r="EX1081" s="292"/>
      <c r="EY1081" s="292"/>
      <c r="EZ1081" s="292"/>
      <c r="FC1081" s="292"/>
      <c r="FF1081" s="292"/>
      <c r="FJ1081" s="292"/>
      <c r="FL1081" s="292"/>
      <c r="FM1081" s="292"/>
      <c r="FN1081" s="292"/>
      <c r="FQ1081" s="292"/>
    </row>
    <row r="1082" spans="1:173">
      <c r="A1082" s="291"/>
      <c r="J1082" s="292"/>
      <c r="K1082" s="291"/>
      <c r="T1082" s="292"/>
      <c r="U1082" s="291"/>
      <c r="BO1082" s="292"/>
      <c r="BX1082" s="292"/>
      <c r="CU1082" s="292"/>
      <c r="CW1082" s="292"/>
      <c r="CX1082" s="292"/>
      <c r="DA1082" s="292"/>
      <c r="DI1082" s="292"/>
      <c r="DK1082" s="292"/>
      <c r="DM1082" s="292"/>
      <c r="DQ1082" s="292"/>
      <c r="DV1082" s="292"/>
      <c r="DX1082" s="292"/>
      <c r="EH1082" s="292"/>
      <c r="EN1082" s="292"/>
      <c r="EP1082" s="292"/>
      <c r="EQ1082" s="292"/>
      <c r="ER1082" s="292"/>
      <c r="ES1082" s="292"/>
      <c r="ET1082" s="292"/>
      <c r="EU1082" s="292"/>
      <c r="EV1082" s="292"/>
      <c r="EW1082" s="292"/>
      <c r="EX1082" s="292"/>
      <c r="EY1082" s="292"/>
      <c r="EZ1082" s="292"/>
      <c r="FC1082" s="292"/>
      <c r="FF1082" s="292"/>
      <c r="FJ1082" s="292"/>
      <c r="FL1082" s="292"/>
      <c r="FM1082" s="292"/>
      <c r="FN1082" s="292"/>
      <c r="FQ1082" s="292"/>
    </row>
    <row r="1083" spans="1:173">
      <c r="A1083" s="291"/>
      <c r="J1083" s="292"/>
      <c r="K1083" s="291"/>
      <c r="T1083" s="292"/>
      <c r="U1083" s="291"/>
      <c r="BO1083" s="292"/>
      <c r="BX1083" s="292"/>
      <c r="CU1083" s="292"/>
      <c r="CW1083" s="292"/>
      <c r="CX1083" s="292"/>
      <c r="DA1083" s="292"/>
      <c r="DI1083" s="292"/>
      <c r="DK1083" s="292"/>
      <c r="DM1083" s="292"/>
      <c r="DQ1083" s="292"/>
      <c r="DV1083" s="292"/>
      <c r="DX1083" s="292"/>
      <c r="EH1083" s="292"/>
      <c r="EN1083" s="292"/>
      <c r="EP1083" s="292"/>
      <c r="EQ1083" s="292"/>
      <c r="ER1083" s="292"/>
      <c r="ES1083" s="292"/>
      <c r="ET1083" s="292"/>
      <c r="EU1083" s="292"/>
      <c r="EV1083" s="292"/>
      <c r="EW1083" s="292"/>
      <c r="EX1083" s="292"/>
      <c r="EY1083" s="292"/>
      <c r="EZ1083" s="292"/>
      <c r="FC1083" s="292"/>
      <c r="FF1083" s="292"/>
      <c r="FJ1083" s="292"/>
      <c r="FL1083" s="292"/>
      <c r="FM1083" s="292"/>
      <c r="FN1083" s="292"/>
      <c r="FQ1083" s="292"/>
    </row>
    <row r="1084" spans="1:173">
      <c r="A1084" s="291"/>
      <c r="J1084" s="292"/>
      <c r="K1084" s="291"/>
      <c r="T1084" s="292"/>
      <c r="U1084" s="291"/>
      <c r="BO1084" s="292"/>
      <c r="BX1084" s="292"/>
      <c r="CU1084" s="292"/>
      <c r="CW1084" s="292"/>
      <c r="CX1084" s="292"/>
      <c r="DA1084" s="292"/>
      <c r="DI1084" s="292"/>
      <c r="DK1084" s="292"/>
      <c r="DM1084" s="292"/>
      <c r="DQ1084" s="292"/>
      <c r="DV1084" s="292"/>
      <c r="DX1084" s="292"/>
      <c r="EH1084" s="292"/>
      <c r="EN1084" s="292"/>
      <c r="EP1084" s="292"/>
      <c r="EQ1084" s="292"/>
      <c r="ER1084" s="292"/>
      <c r="ES1084" s="292"/>
      <c r="ET1084" s="292"/>
      <c r="EU1084" s="292"/>
      <c r="EV1084" s="292"/>
      <c r="EW1084" s="292"/>
      <c r="EX1084" s="292"/>
      <c r="EY1084" s="292"/>
      <c r="EZ1084" s="292"/>
      <c r="FC1084" s="292"/>
      <c r="FF1084" s="292"/>
      <c r="FJ1084" s="292"/>
      <c r="FL1084" s="292"/>
      <c r="FM1084" s="292"/>
      <c r="FN1084" s="292"/>
      <c r="FQ1084" s="292"/>
    </row>
    <row r="1085" spans="1:173">
      <c r="A1085" s="291"/>
      <c r="J1085" s="292"/>
      <c r="K1085" s="291"/>
      <c r="T1085" s="292"/>
      <c r="U1085" s="291"/>
      <c r="BO1085" s="292"/>
      <c r="BX1085" s="292"/>
      <c r="CU1085" s="292"/>
      <c r="CW1085" s="292"/>
      <c r="CX1085" s="292"/>
      <c r="DA1085" s="292"/>
      <c r="DI1085" s="292"/>
      <c r="DK1085" s="292"/>
      <c r="DM1085" s="292"/>
      <c r="DQ1085" s="292"/>
      <c r="DV1085" s="292"/>
      <c r="DX1085" s="292"/>
      <c r="EH1085" s="292"/>
      <c r="EN1085" s="292"/>
      <c r="EP1085" s="292"/>
      <c r="EQ1085" s="292"/>
      <c r="ER1085" s="292"/>
      <c r="ES1085" s="292"/>
      <c r="ET1085" s="292"/>
      <c r="EU1085" s="292"/>
      <c r="EV1085" s="292"/>
      <c r="EW1085" s="292"/>
      <c r="EX1085" s="292"/>
      <c r="EY1085" s="292"/>
      <c r="EZ1085" s="292"/>
      <c r="FC1085" s="292"/>
      <c r="FF1085" s="292"/>
      <c r="FJ1085" s="292"/>
      <c r="FL1085" s="292"/>
      <c r="FM1085" s="292"/>
      <c r="FN1085" s="292"/>
      <c r="FQ1085" s="292"/>
    </row>
    <row r="1086" spans="1:173">
      <c r="A1086" s="291"/>
      <c r="J1086" s="292"/>
      <c r="K1086" s="291"/>
      <c r="T1086" s="292"/>
      <c r="U1086" s="291"/>
      <c r="BO1086" s="292"/>
      <c r="BX1086" s="292"/>
      <c r="CU1086" s="292"/>
      <c r="CW1086" s="292"/>
      <c r="CX1086" s="292"/>
      <c r="DA1086" s="292"/>
      <c r="DI1086" s="292"/>
      <c r="DK1086" s="292"/>
      <c r="DM1086" s="292"/>
      <c r="DQ1086" s="292"/>
      <c r="DV1086" s="292"/>
      <c r="DX1086" s="292"/>
      <c r="EH1086" s="292"/>
      <c r="EN1086" s="292"/>
      <c r="EP1086" s="292"/>
      <c r="EQ1086" s="292"/>
      <c r="ER1086" s="292"/>
      <c r="ES1086" s="292"/>
      <c r="ET1086" s="292"/>
      <c r="EU1086" s="292"/>
      <c r="EV1086" s="292"/>
      <c r="EW1086" s="292"/>
      <c r="EX1086" s="292"/>
      <c r="EY1086" s="292"/>
      <c r="EZ1086" s="292"/>
      <c r="FC1086" s="292"/>
      <c r="FF1086" s="292"/>
      <c r="FJ1086" s="292"/>
      <c r="FL1086" s="292"/>
      <c r="FM1086" s="292"/>
      <c r="FN1086" s="292"/>
      <c r="FQ1086" s="292"/>
    </row>
    <row r="1087" spans="1:173">
      <c r="A1087" s="291"/>
      <c r="J1087" s="292"/>
      <c r="K1087" s="291"/>
      <c r="T1087" s="292"/>
      <c r="U1087" s="291"/>
      <c r="BO1087" s="292"/>
      <c r="BX1087" s="292"/>
      <c r="CU1087" s="292"/>
      <c r="CW1087" s="292"/>
      <c r="CX1087" s="292"/>
      <c r="DA1087" s="292"/>
      <c r="DI1087" s="292"/>
      <c r="DK1087" s="292"/>
      <c r="DM1087" s="292"/>
      <c r="DQ1087" s="292"/>
      <c r="DV1087" s="292"/>
      <c r="DX1087" s="292"/>
      <c r="EH1087" s="292"/>
      <c r="EN1087" s="292"/>
      <c r="EP1087" s="292"/>
      <c r="EQ1087" s="292"/>
      <c r="ER1087" s="292"/>
      <c r="ES1087" s="292"/>
      <c r="ET1087" s="292"/>
      <c r="EU1087" s="292"/>
      <c r="EV1087" s="292"/>
      <c r="EW1087" s="292"/>
      <c r="EX1087" s="292"/>
      <c r="EY1087" s="292"/>
      <c r="EZ1087" s="292"/>
      <c r="FC1087" s="292"/>
      <c r="FF1087" s="292"/>
      <c r="FJ1087" s="292"/>
      <c r="FL1087" s="292"/>
      <c r="FM1087" s="292"/>
      <c r="FN1087" s="292"/>
      <c r="FQ1087" s="292"/>
    </row>
    <row r="1088" spans="1:173">
      <c r="A1088" s="291"/>
      <c r="J1088" s="292"/>
      <c r="K1088" s="291"/>
      <c r="T1088" s="292"/>
      <c r="U1088" s="291"/>
      <c r="BO1088" s="292"/>
      <c r="BX1088" s="292"/>
      <c r="CU1088" s="292"/>
      <c r="CW1088" s="292"/>
      <c r="CX1088" s="292"/>
      <c r="DA1088" s="292"/>
      <c r="DI1088" s="292"/>
      <c r="DK1088" s="292"/>
      <c r="DM1088" s="292"/>
      <c r="DQ1088" s="292"/>
      <c r="DV1088" s="292"/>
      <c r="DX1088" s="292"/>
      <c r="EH1088" s="292"/>
      <c r="EN1088" s="292"/>
      <c r="EP1088" s="292"/>
      <c r="EQ1088" s="292"/>
      <c r="ER1088" s="292"/>
      <c r="ES1088" s="292"/>
      <c r="ET1088" s="292"/>
      <c r="EU1088" s="292"/>
      <c r="EV1088" s="292"/>
      <c r="EW1088" s="292"/>
      <c r="EX1088" s="292"/>
      <c r="EY1088" s="292"/>
      <c r="EZ1088" s="292"/>
      <c r="FC1088" s="292"/>
      <c r="FF1088" s="292"/>
      <c r="FJ1088" s="292"/>
      <c r="FL1088" s="292"/>
      <c r="FM1088" s="292"/>
      <c r="FN1088" s="292"/>
      <c r="FQ1088" s="292"/>
    </row>
    <row r="1089" spans="1:173">
      <c r="A1089" s="291"/>
      <c r="J1089" s="292"/>
      <c r="K1089" s="291"/>
      <c r="T1089" s="292"/>
      <c r="U1089" s="291"/>
      <c r="BO1089" s="292"/>
      <c r="BX1089" s="292"/>
      <c r="CU1089" s="292"/>
      <c r="CW1089" s="292"/>
      <c r="CX1089" s="292"/>
      <c r="DA1089" s="292"/>
      <c r="DI1089" s="292"/>
      <c r="DK1089" s="292"/>
      <c r="DM1089" s="292"/>
      <c r="DQ1089" s="292"/>
      <c r="DV1089" s="292"/>
      <c r="DX1089" s="292"/>
      <c r="EH1089" s="292"/>
      <c r="EN1089" s="292"/>
      <c r="EP1089" s="292"/>
      <c r="EQ1089" s="292"/>
      <c r="ER1089" s="292"/>
      <c r="ES1089" s="292"/>
      <c r="ET1089" s="292"/>
      <c r="EU1089" s="292"/>
      <c r="EV1089" s="292"/>
      <c r="EW1089" s="292"/>
      <c r="EX1089" s="292"/>
      <c r="EY1089" s="292"/>
      <c r="EZ1089" s="292"/>
      <c r="FC1089" s="292"/>
      <c r="FF1089" s="292"/>
      <c r="FJ1089" s="292"/>
      <c r="FL1089" s="292"/>
      <c r="FM1089" s="292"/>
      <c r="FN1089" s="292"/>
      <c r="FQ1089" s="292"/>
    </row>
    <row r="1090" spans="1:173">
      <c r="A1090" s="291"/>
      <c r="J1090" s="292"/>
      <c r="K1090" s="291"/>
      <c r="T1090" s="292"/>
      <c r="U1090" s="291"/>
      <c r="BO1090" s="292"/>
      <c r="BX1090" s="292"/>
      <c r="CU1090" s="292"/>
      <c r="CW1090" s="292"/>
      <c r="CX1090" s="292"/>
      <c r="DA1090" s="292"/>
      <c r="DI1090" s="292"/>
      <c r="DK1090" s="292"/>
      <c r="DM1090" s="292"/>
      <c r="DQ1090" s="292"/>
      <c r="DV1090" s="292"/>
      <c r="DX1090" s="292"/>
      <c r="EH1090" s="292"/>
      <c r="EN1090" s="292"/>
      <c r="EP1090" s="292"/>
      <c r="EQ1090" s="292"/>
      <c r="ER1090" s="292"/>
      <c r="ES1090" s="292"/>
      <c r="ET1090" s="292"/>
      <c r="EU1090" s="292"/>
      <c r="EV1090" s="292"/>
      <c r="EW1090" s="292"/>
      <c r="EX1090" s="292"/>
      <c r="EY1090" s="292"/>
      <c r="EZ1090" s="292"/>
      <c r="FC1090" s="292"/>
      <c r="FF1090" s="292"/>
      <c r="FJ1090" s="292"/>
      <c r="FL1090" s="292"/>
      <c r="FM1090" s="292"/>
      <c r="FN1090" s="292"/>
      <c r="FQ1090" s="292"/>
    </row>
    <row r="1091" spans="1:173">
      <c r="A1091" s="291"/>
      <c r="J1091" s="292"/>
      <c r="K1091" s="291"/>
      <c r="T1091" s="292"/>
      <c r="U1091" s="291"/>
      <c r="BO1091" s="292"/>
      <c r="BX1091" s="292"/>
      <c r="CU1091" s="292"/>
      <c r="CW1091" s="292"/>
      <c r="CX1091" s="292"/>
      <c r="DA1091" s="292"/>
      <c r="DI1091" s="292"/>
      <c r="DK1091" s="292"/>
      <c r="DM1091" s="292"/>
      <c r="DQ1091" s="292"/>
      <c r="DV1091" s="292"/>
      <c r="DX1091" s="292"/>
      <c r="EH1091" s="292"/>
      <c r="EN1091" s="292"/>
      <c r="EP1091" s="292"/>
      <c r="EQ1091" s="292"/>
      <c r="ER1091" s="292"/>
      <c r="ES1091" s="292"/>
      <c r="ET1091" s="292"/>
      <c r="EU1091" s="292"/>
      <c r="EV1091" s="292"/>
      <c r="EW1091" s="292"/>
      <c r="EX1091" s="292"/>
      <c r="EY1091" s="292"/>
      <c r="EZ1091" s="292"/>
      <c r="FC1091" s="292"/>
      <c r="FF1091" s="292"/>
      <c r="FJ1091" s="292"/>
      <c r="FL1091" s="292"/>
      <c r="FM1091" s="292"/>
      <c r="FN1091" s="292"/>
      <c r="FQ1091" s="292"/>
    </row>
    <row r="1092" spans="1:173">
      <c r="A1092" s="291"/>
      <c r="J1092" s="292"/>
      <c r="K1092" s="291"/>
      <c r="T1092" s="292"/>
      <c r="U1092" s="291"/>
      <c r="BO1092" s="292"/>
      <c r="BX1092" s="292"/>
      <c r="CU1092" s="292"/>
      <c r="CW1092" s="292"/>
      <c r="CX1092" s="292"/>
      <c r="DA1092" s="292"/>
      <c r="DI1092" s="292"/>
      <c r="DK1092" s="292"/>
      <c r="DM1092" s="292"/>
      <c r="DQ1092" s="292"/>
      <c r="DV1092" s="292"/>
      <c r="DX1092" s="292"/>
      <c r="EH1092" s="292"/>
      <c r="EN1092" s="292"/>
      <c r="EP1092" s="292"/>
      <c r="EQ1092" s="292"/>
      <c r="ER1092" s="292"/>
      <c r="ES1092" s="292"/>
      <c r="ET1092" s="292"/>
      <c r="EU1092" s="292"/>
      <c r="EV1092" s="292"/>
      <c r="EW1092" s="292"/>
      <c r="EX1092" s="292"/>
      <c r="EY1092" s="292"/>
      <c r="EZ1092" s="292"/>
      <c r="FC1092" s="292"/>
      <c r="FF1092" s="292"/>
      <c r="FJ1092" s="292"/>
      <c r="FL1092" s="292"/>
      <c r="FM1092" s="292"/>
      <c r="FN1092" s="292"/>
      <c r="FQ1092" s="292"/>
    </row>
    <row r="1093" spans="1:173">
      <c r="A1093" s="291"/>
      <c r="J1093" s="292"/>
      <c r="K1093" s="291"/>
      <c r="T1093" s="292"/>
      <c r="U1093" s="291"/>
      <c r="BO1093" s="292"/>
      <c r="BX1093" s="292"/>
      <c r="CU1093" s="292"/>
      <c r="CW1093" s="292"/>
      <c r="CX1093" s="292"/>
      <c r="DA1093" s="292"/>
      <c r="DI1093" s="292"/>
      <c r="DK1093" s="292"/>
      <c r="DM1093" s="292"/>
      <c r="DQ1093" s="292"/>
      <c r="DV1093" s="292"/>
      <c r="DX1093" s="292"/>
      <c r="EH1093" s="292"/>
      <c r="EN1093" s="292"/>
      <c r="EP1093" s="292"/>
      <c r="EQ1093" s="292"/>
      <c r="ER1093" s="292"/>
      <c r="ES1093" s="292"/>
      <c r="ET1093" s="292"/>
      <c r="EU1093" s="292"/>
      <c r="EV1093" s="292"/>
      <c r="EW1093" s="292"/>
      <c r="EX1093" s="292"/>
      <c r="EY1093" s="292"/>
      <c r="EZ1093" s="292"/>
      <c r="FC1093" s="292"/>
      <c r="FF1093" s="292"/>
      <c r="FJ1093" s="292"/>
      <c r="FL1093" s="292"/>
      <c r="FM1093" s="292"/>
      <c r="FN1093" s="292"/>
      <c r="FQ1093" s="292"/>
    </row>
    <row r="1094" spans="1:173">
      <c r="A1094" s="291"/>
      <c r="J1094" s="292"/>
      <c r="K1094" s="291"/>
      <c r="T1094" s="292"/>
      <c r="U1094" s="291"/>
      <c r="BO1094" s="292"/>
      <c r="BX1094" s="292"/>
      <c r="CU1094" s="292"/>
      <c r="CW1094" s="292"/>
      <c r="CX1094" s="292"/>
      <c r="DA1094" s="292"/>
      <c r="DI1094" s="292"/>
      <c r="DK1094" s="292"/>
      <c r="DM1094" s="292"/>
      <c r="DQ1094" s="292"/>
      <c r="DV1094" s="292"/>
      <c r="DX1094" s="292"/>
      <c r="EH1094" s="292"/>
      <c r="EN1094" s="292"/>
      <c r="EP1094" s="292"/>
      <c r="EQ1094" s="292"/>
      <c r="ER1094" s="292"/>
      <c r="ES1094" s="292"/>
      <c r="ET1094" s="292"/>
      <c r="EU1094" s="292"/>
      <c r="EV1094" s="292"/>
      <c r="EW1094" s="292"/>
      <c r="EX1094" s="292"/>
      <c r="EY1094" s="292"/>
      <c r="EZ1094" s="292"/>
      <c r="FC1094" s="292"/>
      <c r="FF1094" s="292"/>
      <c r="FJ1094" s="292"/>
      <c r="FL1094" s="292"/>
      <c r="FM1094" s="292"/>
      <c r="FN1094" s="292"/>
      <c r="FQ1094" s="292"/>
    </row>
    <row r="1095" spans="1:173">
      <c r="A1095" s="291"/>
      <c r="J1095" s="292"/>
      <c r="K1095" s="291"/>
      <c r="T1095" s="292"/>
      <c r="U1095" s="291"/>
      <c r="BO1095" s="292"/>
      <c r="BX1095" s="292"/>
      <c r="CU1095" s="292"/>
      <c r="CW1095" s="292"/>
      <c r="CX1095" s="292"/>
      <c r="DA1095" s="292"/>
      <c r="DI1095" s="292"/>
      <c r="DK1095" s="292"/>
      <c r="DM1095" s="292"/>
      <c r="DQ1095" s="292"/>
      <c r="DV1095" s="292"/>
      <c r="DX1095" s="292"/>
      <c r="EH1095" s="292"/>
      <c r="EN1095" s="292"/>
      <c r="EP1095" s="292"/>
      <c r="EQ1095" s="292"/>
      <c r="ER1095" s="292"/>
      <c r="ES1095" s="292"/>
      <c r="ET1095" s="292"/>
      <c r="EU1095" s="292"/>
      <c r="EV1095" s="292"/>
      <c r="EW1095" s="292"/>
      <c r="EX1095" s="292"/>
      <c r="EY1095" s="292"/>
      <c r="EZ1095" s="292"/>
      <c r="FC1095" s="292"/>
      <c r="FF1095" s="292"/>
      <c r="FJ1095" s="292"/>
      <c r="FL1095" s="292"/>
      <c r="FM1095" s="292"/>
      <c r="FN1095" s="292"/>
      <c r="FQ1095" s="292"/>
    </row>
    <row r="1096" spans="1:173">
      <c r="A1096" s="291"/>
      <c r="J1096" s="292"/>
      <c r="K1096" s="291"/>
      <c r="T1096" s="292"/>
      <c r="U1096" s="291"/>
      <c r="BO1096" s="292"/>
      <c r="BX1096" s="292"/>
      <c r="CU1096" s="292"/>
      <c r="CW1096" s="292"/>
      <c r="CX1096" s="292"/>
      <c r="DA1096" s="292"/>
      <c r="DI1096" s="292"/>
      <c r="DK1096" s="292"/>
      <c r="DM1096" s="292"/>
      <c r="DQ1096" s="292"/>
      <c r="DV1096" s="292"/>
      <c r="DX1096" s="292"/>
      <c r="EH1096" s="292"/>
      <c r="EN1096" s="292"/>
      <c r="EP1096" s="292"/>
      <c r="EQ1096" s="292"/>
      <c r="ER1096" s="292"/>
      <c r="ES1096" s="292"/>
      <c r="ET1096" s="292"/>
      <c r="EU1096" s="292"/>
      <c r="EV1096" s="292"/>
      <c r="EW1096" s="292"/>
      <c r="EX1096" s="292"/>
      <c r="EY1096" s="292"/>
      <c r="EZ1096" s="292"/>
      <c r="FC1096" s="292"/>
      <c r="FF1096" s="292"/>
      <c r="FJ1096" s="292"/>
      <c r="FL1096" s="292"/>
      <c r="FM1096" s="292"/>
      <c r="FN1096" s="292"/>
      <c r="FQ1096" s="292"/>
    </row>
    <row r="1097" spans="1:173">
      <c r="A1097" s="291"/>
      <c r="J1097" s="292"/>
      <c r="K1097" s="291"/>
      <c r="T1097" s="292"/>
      <c r="U1097" s="291"/>
      <c r="BO1097" s="292"/>
      <c r="BX1097" s="292"/>
      <c r="CU1097" s="292"/>
      <c r="CW1097" s="292"/>
      <c r="CX1097" s="292"/>
      <c r="DA1097" s="292"/>
      <c r="DI1097" s="292"/>
      <c r="DK1097" s="292"/>
      <c r="DM1097" s="292"/>
      <c r="DQ1097" s="292"/>
      <c r="DV1097" s="292"/>
      <c r="DX1097" s="292"/>
      <c r="EH1097" s="292"/>
      <c r="EN1097" s="292"/>
      <c r="EP1097" s="292"/>
      <c r="EQ1097" s="292"/>
      <c r="ER1097" s="292"/>
      <c r="ES1097" s="292"/>
      <c r="ET1097" s="292"/>
      <c r="EU1097" s="292"/>
      <c r="EV1097" s="292"/>
      <c r="EW1097" s="292"/>
      <c r="EX1097" s="292"/>
      <c r="EY1097" s="292"/>
      <c r="EZ1097" s="292"/>
      <c r="FC1097" s="292"/>
      <c r="FF1097" s="292"/>
      <c r="FJ1097" s="292"/>
      <c r="FL1097" s="292"/>
      <c r="FM1097" s="292"/>
      <c r="FN1097" s="292"/>
      <c r="FQ1097" s="292"/>
    </row>
    <row r="1098" spans="1:173">
      <c r="A1098" s="291"/>
      <c r="J1098" s="292"/>
      <c r="K1098" s="291"/>
      <c r="T1098" s="292"/>
      <c r="U1098" s="291"/>
      <c r="BO1098" s="292"/>
      <c r="BX1098" s="292"/>
      <c r="CU1098" s="292"/>
      <c r="CW1098" s="292"/>
      <c r="CX1098" s="292"/>
      <c r="DA1098" s="292"/>
      <c r="DI1098" s="292"/>
      <c r="DK1098" s="292"/>
      <c r="DM1098" s="292"/>
      <c r="DQ1098" s="292"/>
      <c r="DV1098" s="292"/>
      <c r="DX1098" s="292"/>
      <c r="EH1098" s="292"/>
      <c r="EN1098" s="292"/>
      <c r="EP1098" s="292"/>
      <c r="EQ1098" s="292"/>
      <c r="ER1098" s="292"/>
      <c r="ES1098" s="292"/>
      <c r="ET1098" s="292"/>
      <c r="EU1098" s="292"/>
      <c r="EV1098" s="292"/>
      <c r="EW1098" s="292"/>
      <c r="EX1098" s="292"/>
      <c r="EY1098" s="292"/>
      <c r="EZ1098" s="292"/>
      <c r="FC1098" s="292"/>
      <c r="FF1098" s="292"/>
      <c r="FJ1098" s="292"/>
      <c r="FL1098" s="292"/>
      <c r="FM1098" s="292"/>
      <c r="FN1098" s="292"/>
      <c r="FQ1098" s="292"/>
    </row>
    <row r="1099" spans="1:173">
      <c r="A1099" s="291"/>
      <c r="J1099" s="292"/>
      <c r="K1099" s="291"/>
      <c r="T1099" s="292"/>
      <c r="U1099" s="291"/>
      <c r="BO1099" s="292"/>
      <c r="BX1099" s="292"/>
      <c r="CU1099" s="292"/>
      <c r="CW1099" s="292"/>
      <c r="CX1099" s="292"/>
      <c r="DA1099" s="292"/>
      <c r="DI1099" s="292"/>
      <c r="DK1099" s="292"/>
      <c r="DM1099" s="292"/>
      <c r="DQ1099" s="292"/>
      <c r="DV1099" s="292"/>
      <c r="DX1099" s="292"/>
      <c r="EH1099" s="292"/>
      <c r="EN1099" s="292"/>
      <c r="EP1099" s="292"/>
      <c r="EQ1099" s="292"/>
      <c r="ER1099" s="292"/>
      <c r="ES1099" s="292"/>
      <c r="ET1099" s="292"/>
      <c r="EU1099" s="292"/>
      <c r="EV1099" s="292"/>
      <c r="EW1099" s="292"/>
      <c r="EX1099" s="292"/>
      <c r="EY1099" s="292"/>
      <c r="EZ1099" s="292"/>
      <c r="FC1099" s="292"/>
      <c r="FF1099" s="292"/>
      <c r="FJ1099" s="292"/>
      <c r="FL1099" s="292"/>
      <c r="FM1099" s="292"/>
      <c r="FN1099" s="292"/>
      <c r="FQ1099" s="292"/>
    </row>
    <row r="1100" spans="1:173">
      <c r="A1100" s="291"/>
      <c r="J1100" s="292"/>
      <c r="K1100" s="291"/>
      <c r="T1100" s="292"/>
      <c r="U1100" s="291"/>
      <c r="BO1100" s="292"/>
      <c r="BX1100" s="292"/>
      <c r="CU1100" s="292"/>
      <c r="CW1100" s="292"/>
      <c r="CX1100" s="292"/>
      <c r="DA1100" s="292"/>
      <c r="DI1100" s="292"/>
      <c r="DK1100" s="292"/>
      <c r="DM1100" s="292"/>
      <c r="DQ1100" s="292"/>
      <c r="DV1100" s="292"/>
      <c r="DX1100" s="292"/>
      <c r="EH1100" s="292"/>
      <c r="EN1100" s="292"/>
      <c r="EP1100" s="292"/>
      <c r="EQ1100" s="292"/>
      <c r="ER1100" s="292"/>
      <c r="ES1100" s="292"/>
      <c r="ET1100" s="292"/>
      <c r="EU1100" s="292"/>
      <c r="EV1100" s="292"/>
      <c r="EW1100" s="292"/>
      <c r="EX1100" s="292"/>
      <c r="EY1100" s="292"/>
      <c r="EZ1100" s="292"/>
      <c r="FC1100" s="292"/>
      <c r="FF1100" s="292"/>
      <c r="FJ1100" s="292"/>
      <c r="FL1100" s="292"/>
      <c r="FM1100" s="292"/>
      <c r="FN1100" s="292"/>
      <c r="FQ1100" s="292"/>
    </row>
    <row r="1101" spans="1:173">
      <c r="A1101" s="291"/>
      <c r="J1101" s="292"/>
      <c r="K1101" s="291"/>
      <c r="T1101" s="292"/>
      <c r="U1101" s="291"/>
      <c r="BO1101" s="292"/>
      <c r="BX1101" s="292"/>
      <c r="CU1101" s="292"/>
      <c r="CW1101" s="292"/>
      <c r="CX1101" s="292"/>
      <c r="DA1101" s="292"/>
      <c r="DI1101" s="292"/>
      <c r="DK1101" s="292"/>
      <c r="DM1101" s="292"/>
      <c r="DQ1101" s="292"/>
      <c r="DV1101" s="292"/>
      <c r="DX1101" s="292"/>
      <c r="EH1101" s="292"/>
      <c r="EN1101" s="292"/>
      <c r="EP1101" s="292"/>
      <c r="EQ1101" s="292"/>
      <c r="ER1101" s="292"/>
      <c r="ES1101" s="292"/>
      <c r="ET1101" s="292"/>
      <c r="EU1101" s="292"/>
      <c r="EV1101" s="292"/>
      <c r="EW1101" s="292"/>
      <c r="EX1101" s="292"/>
      <c r="EY1101" s="292"/>
      <c r="EZ1101" s="292"/>
      <c r="FC1101" s="292"/>
      <c r="FF1101" s="292"/>
      <c r="FJ1101" s="292"/>
      <c r="FL1101" s="292"/>
      <c r="FM1101" s="292"/>
      <c r="FN1101" s="292"/>
      <c r="FQ1101" s="292"/>
    </row>
    <row r="1102" spans="1:173">
      <c r="A1102" s="291"/>
      <c r="J1102" s="292"/>
      <c r="K1102" s="291"/>
      <c r="T1102" s="292"/>
      <c r="U1102" s="291"/>
      <c r="BO1102" s="292"/>
      <c r="BX1102" s="292"/>
      <c r="CU1102" s="292"/>
      <c r="CW1102" s="292"/>
      <c r="CX1102" s="292"/>
      <c r="DA1102" s="292"/>
      <c r="DI1102" s="292"/>
      <c r="DK1102" s="292"/>
      <c r="DM1102" s="292"/>
      <c r="DQ1102" s="292"/>
      <c r="DV1102" s="292"/>
      <c r="DX1102" s="292"/>
      <c r="EH1102" s="292"/>
      <c r="EN1102" s="292"/>
      <c r="EP1102" s="292"/>
      <c r="EQ1102" s="292"/>
      <c r="ER1102" s="292"/>
      <c r="ES1102" s="292"/>
      <c r="ET1102" s="292"/>
      <c r="EU1102" s="292"/>
      <c r="EV1102" s="292"/>
      <c r="EW1102" s="292"/>
      <c r="EX1102" s="292"/>
      <c r="EY1102" s="292"/>
      <c r="EZ1102" s="292"/>
      <c r="FC1102" s="292"/>
      <c r="FF1102" s="292"/>
      <c r="FJ1102" s="292"/>
      <c r="FL1102" s="292"/>
      <c r="FM1102" s="292"/>
      <c r="FN1102" s="292"/>
      <c r="FQ1102" s="292"/>
    </row>
    <row r="1103" spans="1:173">
      <c r="A1103" s="291"/>
      <c r="J1103" s="292"/>
      <c r="K1103" s="291"/>
      <c r="T1103" s="292"/>
      <c r="U1103" s="291"/>
      <c r="BO1103" s="292"/>
      <c r="BX1103" s="292"/>
      <c r="CU1103" s="292"/>
      <c r="CW1103" s="292"/>
      <c r="CX1103" s="292"/>
      <c r="DA1103" s="292"/>
      <c r="DI1103" s="292"/>
      <c r="DK1103" s="292"/>
      <c r="DM1103" s="292"/>
      <c r="DQ1103" s="292"/>
      <c r="DV1103" s="292"/>
      <c r="DX1103" s="292"/>
      <c r="EH1103" s="292"/>
      <c r="EN1103" s="292"/>
      <c r="EP1103" s="292"/>
      <c r="EQ1103" s="292"/>
      <c r="ER1103" s="292"/>
      <c r="ES1103" s="292"/>
      <c r="ET1103" s="292"/>
      <c r="EU1103" s="292"/>
      <c r="EV1103" s="292"/>
      <c r="EW1103" s="292"/>
      <c r="EX1103" s="292"/>
      <c r="EY1103" s="292"/>
      <c r="EZ1103" s="292"/>
      <c r="FC1103" s="292"/>
      <c r="FF1103" s="292"/>
      <c r="FJ1103" s="292"/>
      <c r="FL1103" s="292"/>
      <c r="FM1103" s="292"/>
      <c r="FN1103" s="292"/>
      <c r="FQ1103" s="292"/>
    </row>
    <row r="1104" spans="1:173">
      <c r="A1104" s="291"/>
      <c r="J1104" s="292"/>
      <c r="K1104" s="291"/>
      <c r="T1104" s="292"/>
      <c r="U1104" s="291"/>
      <c r="BO1104" s="292"/>
      <c r="BX1104" s="292"/>
      <c r="CU1104" s="292"/>
      <c r="CW1104" s="292"/>
      <c r="CX1104" s="292"/>
      <c r="DA1104" s="292"/>
      <c r="DI1104" s="292"/>
      <c r="DK1104" s="292"/>
      <c r="DM1104" s="292"/>
      <c r="DQ1104" s="292"/>
      <c r="DV1104" s="292"/>
      <c r="DX1104" s="292"/>
      <c r="EH1104" s="292"/>
      <c r="EN1104" s="292"/>
      <c r="EP1104" s="292"/>
      <c r="EQ1104" s="292"/>
      <c r="ER1104" s="292"/>
      <c r="ES1104" s="292"/>
      <c r="ET1104" s="292"/>
      <c r="EU1104" s="292"/>
      <c r="EV1104" s="292"/>
      <c r="EW1104" s="292"/>
      <c r="EX1104" s="292"/>
      <c r="EY1104" s="292"/>
      <c r="EZ1104" s="292"/>
      <c r="FC1104" s="292"/>
      <c r="FF1104" s="292"/>
      <c r="FJ1104" s="292"/>
      <c r="FL1104" s="292"/>
      <c r="FM1104" s="292"/>
      <c r="FN1104" s="292"/>
      <c r="FQ1104" s="292"/>
    </row>
    <row r="1105" spans="1:173">
      <c r="A1105" s="291"/>
      <c r="J1105" s="292"/>
      <c r="K1105" s="291"/>
      <c r="T1105" s="292"/>
      <c r="U1105" s="291"/>
      <c r="BO1105" s="292"/>
      <c r="BX1105" s="292"/>
      <c r="CU1105" s="292"/>
      <c r="CW1105" s="292"/>
      <c r="CX1105" s="292"/>
      <c r="DA1105" s="292"/>
      <c r="DI1105" s="292"/>
      <c r="DK1105" s="292"/>
      <c r="DM1105" s="292"/>
      <c r="DQ1105" s="292"/>
      <c r="DV1105" s="292"/>
      <c r="DX1105" s="292"/>
      <c r="EH1105" s="292"/>
      <c r="EN1105" s="292"/>
      <c r="EP1105" s="292"/>
      <c r="EQ1105" s="292"/>
      <c r="ER1105" s="292"/>
      <c r="ES1105" s="292"/>
      <c r="ET1105" s="292"/>
      <c r="EU1105" s="292"/>
      <c r="EV1105" s="292"/>
      <c r="EW1105" s="292"/>
      <c r="EX1105" s="292"/>
      <c r="EY1105" s="292"/>
      <c r="EZ1105" s="292"/>
      <c r="FC1105" s="292"/>
      <c r="FF1105" s="292"/>
      <c r="FJ1105" s="292"/>
      <c r="FL1105" s="292"/>
      <c r="FM1105" s="292"/>
      <c r="FN1105" s="292"/>
      <c r="FQ1105" s="292"/>
    </row>
    <row r="1106" spans="1:173">
      <c r="A1106" s="291"/>
      <c r="J1106" s="292"/>
      <c r="K1106" s="291"/>
      <c r="T1106" s="292"/>
      <c r="U1106" s="291"/>
      <c r="BO1106" s="292"/>
      <c r="BX1106" s="292"/>
      <c r="CU1106" s="292"/>
      <c r="CW1106" s="292"/>
      <c r="CX1106" s="292"/>
      <c r="DA1106" s="292"/>
      <c r="DI1106" s="292"/>
      <c r="DK1106" s="292"/>
      <c r="DM1106" s="292"/>
      <c r="DQ1106" s="292"/>
      <c r="DV1106" s="292"/>
      <c r="DX1106" s="292"/>
      <c r="EH1106" s="292"/>
      <c r="EN1106" s="292"/>
      <c r="EP1106" s="292"/>
      <c r="EQ1106" s="292"/>
      <c r="ER1106" s="292"/>
      <c r="ES1106" s="292"/>
      <c r="ET1106" s="292"/>
      <c r="EU1106" s="292"/>
      <c r="EV1106" s="292"/>
      <c r="EW1106" s="292"/>
      <c r="EX1106" s="292"/>
      <c r="EY1106" s="292"/>
      <c r="EZ1106" s="292"/>
      <c r="FC1106" s="292"/>
      <c r="FF1106" s="292"/>
      <c r="FJ1106" s="292"/>
      <c r="FL1106" s="292"/>
      <c r="FM1106" s="292"/>
      <c r="FN1106" s="292"/>
      <c r="FQ1106" s="292"/>
    </row>
    <row r="1107" spans="1:173">
      <c r="A1107" s="291"/>
      <c r="J1107" s="292"/>
      <c r="K1107" s="291"/>
      <c r="T1107" s="292"/>
      <c r="U1107" s="291"/>
      <c r="BO1107" s="292"/>
      <c r="BX1107" s="292"/>
      <c r="CU1107" s="292"/>
      <c r="CW1107" s="292"/>
      <c r="CX1107" s="292"/>
      <c r="DA1107" s="292"/>
      <c r="DI1107" s="292"/>
      <c r="DK1107" s="292"/>
      <c r="DM1107" s="292"/>
      <c r="DQ1107" s="292"/>
      <c r="DV1107" s="292"/>
      <c r="DX1107" s="292"/>
      <c r="EH1107" s="292"/>
      <c r="EN1107" s="292"/>
      <c r="EP1107" s="292"/>
      <c r="EQ1107" s="292"/>
      <c r="ER1107" s="292"/>
      <c r="ES1107" s="292"/>
      <c r="ET1107" s="292"/>
      <c r="EU1107" s="292"/>
      <c r="EV1107" s="292"/>
      <c r="EW1107" s="292"/>
      <c r="EX1107" s="292"/>
      <c r="EY1107" s="292"/>
      <c r="EZ1107" s="292"/>
      <c r="FC1107" s="292"/>
      <c r="FF1107" s="292"/>
      <c r="FJ1107" s="292"/>
      <c r="FL1107" s="292"/>
      <c r="FM1107" s="292"/>
      <c r="FN1107" s="292"/>
      <c r="FQ1107" s="292"/>
    </row>
    <row r="1108" spans="1:173">
      <c r="A1108" s="291"/>
      <c r="J1108" s="292"/>
      <c r="K1108" s="291"/>
      <c r="T1108" s="292"/>
      <c r="U1108" s="291"/>
      <c r="BO1108" s="292"/>
      <c r="BX1108" s="292"/>
      <c r="CU1108" s="292"/>
      <c r="CW1108" s="292"/>
      <c r="CX1108" s="292"/>
      <c r="DA1108" s="292"/>
      <c r="DI1108" s="292"/>
      <c r="DK1108" s="292"/>
      <c r="DM1108" s="292"/>
      <c r="DQ1108" s="292"/>
      <c r="DV1108" s="292"/>
      <c r="DX1108" s="292"/>
      <c r="EH1108" s="292"/>
      <c r="EN1108" s="292"/>
      <c r="EP1108" s="292"/>
      <c r="EQ1108" s="292"/>
      <c r="ER1108" s="292"/>
      <c r="ES1108" s="292"/>
      <c r="ET1108" s="292"/>
      <c r="EU1108" s="292"/>
      <c r="EV1108" s="292"/>
      <c r="EW1108" s="292"/>
      <c r="EX1108" s="292"/>
      <c r="EY1108" s="292"/>
      <c r="EZ1108" s="292"/>
      <c r="FC1108" s="292"/>
      <c r="FF1108" s="292"/>
      <c r="FJ1108" s="292"/>
      <c r="FL1108" s="292"/>
      <c r="FM1108" s="292"/>
      <c r="FN1108" s="292"/>
      <c r="FQ1108" s="292"/>
    </row>
    <row r="1109" spans="1:173">
      <c r="A1109" s="291"/>
      <c r="J1109" s="292"/>
      <c r="K1109" s="291"/>
      <c r="T1109" s="292"/>
      <c r="U1109" s="291"/>
      <c r="BO1109" s="292"/>
      <c r="BX1109" s="292"/>
      <c r="CU1109" s="292"/>
      <c r="CW1109" s="292"/>
      <c r="CX1109" s="292"/>
      <c r="DA1109" s="292"/>
      <c r="DI1109" s="292"/>
      <c r="DK1109" s="292"/>
      <c r="DM1109" s="292"/>
      <c r="DQ1109" s="292"/>
      <c r="DV1109" s="292"/>
      <c r="DX1109" s="292"/>
      <c r="EH1109" s="292"/>
      <c r="EN1109" s="292"/>
      <c r="EP1109" s="292"/>
      <c r="EQ1109" s="292"/>
      <c r="ER1109" s="292"/>
      <c r="ES1109" s="292"/>
      <c r="ET1109" s="292"/>
      <c r="EU1109" s="292"/>
      <c r="EV1109" s="292"/>
      <c r="EW1109" s="292"/>
      <c r="EX1109" s="292"/>
      <c r="EY1109" s="292"/>
      <c r="EZ1109" s="292"/>
      <c r="FC1109" s="292"/>
      <c r="FF1109" s="292"/>
      <c r="FJ1109" s="292"/>
      <c r="FL1109" s="292"/>
      <c r="FM1109" s="292"/>
      <c r="FN1109" s="292"/>
      <c r="FQ1109" s="292"/>
    </row>
    <row r="1110" spans="1:173">
      <c r="A1110" s="291"/>
      <c r="J1110" s="292"/>
      <c r="K1110" s="291"/>
      <c r="T1110" s="292"/>
      <c r="U1110" s="291"/>
      <c r="BO1110" s="292"/>
      <c r="BX1110" s="292"/>
      <c r="CU1110" s="292"/>
      <c r="CW1110" s="292"/>
      <c r="CX1110" s="292"/>
      <c r="DA1110" s="292"/>
      <c r="DI1110" s="292"/>
      <c r="DK1110" s="292"/>
      <c r="DM1110" s="292"/>
      <c r="DQ1110" s="292"/>
      <c r="DV1110" s="292"/>
      <c r="DX1110" s="292"/>
      <c r="EH1110" s="292"/>
      <c r="EN1110" s="292"/>
      <c r="EP1110" s="292"/>
      <c r="EQ1110" s="292"/>
      <c r="ER1110" s="292"/>
      <c r="ES1110" s="292"/>
      <c r="ET1110" s="292"/>
      <c r="EU1110" s="292"/>
      <c r="EV1110" s="292"/>
      <c r="EW1110" s="292"/>
      <c r="EX1110" s="292"/>
      <c r="EY1110" s="292"/>
      <c r="EZ1110" s="292"/>
      <c r="FC1110" s="292"/>
      <c r="FF1110" s="292"/>
      <c r="FJ1110" s="292"/>
      <c r="FL1110" s="292"/>
      <c r="FM1110" s="292"/>
      <c r="FN1110" s="292"/>
      <c r="FQ1110" s="292"/>
    </row>
    <row r="1111" spans="1:173">
      <c r="A1111" s="291"/>
      <c r="J1111" s="292"/>
      <c r="K1111" s="291"/>
      <c r="T1111" s="292"/>
      <c r="U1111" s="291"/>
      <c r="BO1111" s="292"/>
      <c r="BX1111" s="292"/>
      <c r="CU1111" s="292"/>
      <c r="CW1111" s="292"/>
      <c r="CX1111" s="292"/>
      <c r="DA1111" s="292"/>
      <c r="DI1111" s="292"/>
      <c r="DK1111" s="292"/>
      <c r="DM1111" s="292"/>
      <c r="DQ1111" s="292"/>
      <c r="DV1111" s="292"/>
      <c r="DX1111" s="292"/>
      <c r="EH1111" s="292"/>
      <c r="EN1111" s="292"/>
      <c r="EP1111" s="292"/>
      <c r="EQ1111" s="292"/>
      <c r="ER1111" s="292"/>
      <c r="ES1111" s="292"/>
      <c r="ET1111" s="292"/>
      <c r="EU1111" s="292"/>
      <c r="EV1111" s="292"/>
      <c r="EW1111" s="292"/>
      <c r="EX1111" s="292"/>
      <c r="EY1111" s="292"/>
      <c r="EZ1111" s="292"/>
      <c r="FC1111" s="292"/>
      <c r="FF1111" s="292"/>
      <c r="FJ1111" s="292"/>
      <c r="FL1111" s="292"/>
      <c r="FM1111" s="292"/>
      <c r="FN1111" s="292"/>
      <c r="FQ1111" s="292"/>
    </row>
    <row r="1112" spans="1:173">
      <c r="A1112" s="291"/>
      <c r="J1112" s="292"/>
      <c r="K1112" s="291"/>
      <c r="T1112" s="292"/>
      <c r="U1112" s="291"/>
      <c r="BO1112" s="292"/>
      <c r="BX1112" s="292"/>
      <c r="CU1112" s="292"/>
      <c r="CW1112" s="292"/>
      <c r="CX1112" s="292"/>
      <c r="DA1112" s="292"/>
      <c r="DI1112" s="292"/>
      <c r="DK1112" s="292"/>
      <c r="DM1112" s="292"/>
      <c r="DQ1112" s="292"/>
      <c r="DV1112" s="292"/>
      <c r="DX1112" s="292"/>
      <c r="EH1112" s="292"/>
      <c r="EN1112" s="292"/>
      <c r="EP1112" s="292"/>
      <c r="EQ1112" s="292"/>
      <c r="ER1112" s="292"/>
      <c r="ES1112" s="292"/>
      <c r="ET1112" s="292"/>
      <c r="EU1112" s="292"/>
      <c r="EV1112" s="292"/>
      <c r="EW1112" s="292"/>
      <c r="EX1112" s="292"/>
      <c r="EY1112" s="292"/>
      <c r="EZ1112" s="292"/>
      <c r="FC1112" s="292"/>
      <c r="FF1112" s="292"/>
      <c r="FJ1112" s="292"/>
      <c r="FL1112" s="292"/>
      <c r="FM1112" s="292"/>
      <c r="FN1112" s="292"/>
      <c r="FQ1112" s="292"/>
    </row>
    <row r="1113" spans="1:173">
      <c r="A1113" s="291"/>
      <c r="J1113" s="292"/>
      <c r="K1113" s="291"/>
      <c r="T1113" s="292"/>
      <c r="U1113" s="291"/>
      <c r="BO1113" s="292"/>
      <c r="BX1113" s="292"/>
      <c r="CU1113" s="292"/>
      <c r="CW1113" s="292"/>
      <c r="CX1113" s="292"/>
      <c r="DA1113" s="292"/>
      <c r="DI1113" s="292"/>
      <c r="DK1113" s="292"/>
      <c r="DM1113" s="292"/>
      <c r="DQ1113" s="292"/>
      <c r="DV1113" s="292"/>
      <c r="DX1113" s="292"/>
      <c r="EH1113" s="292"/>
      <c r="EN1113" s="292"/>
      <c r="EP1113" s="292"/>
      <c r="EQ1113" s="292"/>
      <c r="ER1113" s="292"/>
      <c r="ES1113" s="292"/>
      <c r="ET1113" s="292"/>
      <c r="EU1113" s="292"/>
      <c r="EV1113" s="292"/>
      <c r="EW1113" s="292"/>
      <c r="EX1113" s="292"/>
      <c r="EY1113" s="292"/>
      <c r="EZ1113" s="292"/>
      <c r="FC1113" s="292"/>
      <c r="FF1113" s="292"/>
      <c r="FJ1113" s="292"/>
      <c r="FL1113" s="292"/>
      <c r="FM1113" s="292"/>
      <c r="FN1113" s="292"/>
      <c r="FQ1113" s="292"/>
    </row>
    <row r="1114" spans="1:173">
      <c r="A1114" s="291"/>
      <c r="J1114" s="292"/>
      <c r="K1114" s="291"/>
      <c r="T1114" s="292"/>
      <c r="U1114" s="291"/>
      <c r="BO1114" s="292"/>
      <c r="BX1114" s="292"/>
      <c r="CU1114" s="292"/>
      <c r="CW1114" s="292"/>
      <c r="CX1114" s="292"/>
      <c r="DA1114" s="292"/>
      <c r="DI1114" s="292"/>
      <c r="DK1114" s="292"/>
      <c r="DM1114" s="292"/>
      <c r="DQ1114" s="292"/>
      <c r="DV1114" s="292"/>
      <c r="DX1114" s="292"/>
      <c r="EH1114" s="292"/>
      <c r="EN1114" s="292"/>
      <c r="EP1114" s="292"/>
      <c r="EQ1114" s="292"/>
      <c r="ER1114" s="292"/>
      <c r="ES1114" s="292"/>
      <c r="ET1114" s="292"/>
      <c r="EU1114" s="292"/>
      <c r="EV1114" s="292"/>
      <c r="EW1114" s="292"/>
      <c r="EX1114" s="292"/>
      <c r="EY1114" s="292"/>
      <c r="EZ1114" s="292"/>
      <c r="FC1114" s="292"/>
      <c r="FF1114" s="292"/>
      <c r="FJ1114" s="292"/>
      <c r="FL1114" s="292"/>
      <c r="FM1114" s="292"/>
      <c r="FN1114" s="292"/>
      <c r="FQ1114" s="292"/>
    </row>
    <row r="1115" spans="1:173">
      <c r="A1115" s="291"/>
      <c r="J1115" s="292"/>
      <c r="K1115" s="291"/>
      <c r="T1115" s="292"/>
      <c r="U1115" s="291"/>
      <c r="BO1115" s="292"/>
      <c r="BX1115" s="292"/>
      <c r="CU1115" s="292"/>
      <c r="CW1115" s="292"/>
      <c r="CX1115" s="292"/>
      <c r="DA1115" s="292"/>
      <c r="DI1115" s="292"/>
      <c r="DK1115" s="292"/>
      <c r="DM1115" s="292"/>
      <c r="DQ1115" s="292"/>
      <c r="DV1115" s="292"/>
      <c r="DX1115" s="292"/>
      <c r="EH1115" s="292"/>
      <c r="EN1115" s="292"/>
      <c r="EP1115" s="292"/>
      <c r="EQ1115" s="292"/>
      <c r="ER1115" s="292"/>
      <c r="ES1115" s="292"/>
      <c r="ET1115" s="292"/>
      <c r="EU1115" s="292"/>
      <c r="EV1115" s="292"/>
      <c r="EW1115" s="292"/>
      <c r="EX1115" s="292"/>
      <c r="EY1115" s="292"/>
      <c r="EZ1115" s="292"/>
      <c r="FC1115" s="292"/>
      <c r="FF1115" s="292"/>
      <c r="FJ1115" s="292"/>
      <c r="FL1115" s="292"/>
      <c r="FM1115" s="292"/>
      <c r="FN1115" s="292"/>
      <c r="FQ1115" s="292"/>
    </row>
    <row r="1116" spans="1:173">
      <c r="A1116" s="291"/>
      <c r="J1116" s="292"/>
      <c r="K1116" s="291"/>
      <c r="T1116" s="292"/>
      <c r="U1116" s="291"/>
      <c r="BO1116" s="292"/>
      <c r="BX1116" s="292"/>
      <c r="CU1116" s="292"/>
      <c r="CW1116" s="292"/>
      <c r="CX1116" s="292"/>
      <c r="DA1116" s="292"/>
      <c r="DI1116" s="292"/>
      <c r="DK1116" s="292"/>
      <c r="DM1116" s="292"/>
      <c r="DQ1116" s="292"/>
      <c r="DV1116" s="292"/>
      <c r="DX1116" s="292"/>
      <c r="EH1116" s="292"/>
      <c r="EN1116" s="292"/>
      <c r="EP1116" s="292"/>
      <c r="EQ1116" s="292"/>
      <c r="ER1116" s="292"/>
      <c r="ES1116" s="292"/>
      <c r="ET1116" s="292"/>
      <c r="EU1116" s="292"/>
      <c r="EV1116" s="292"/>
      <c r="EW1116" s="292"/>
      <c r="EX1116" s="292"/>
      <c r="EY1116" s="292"/>
      <c r="EZ1116" s="292"/>
      <c r="FC1116" s="292"/>
      <c r="FF1116" s="292"/>
      <c r="FJ1116" s="292"/>
      <c r="FL1116" s="292"/>
      <c r="FM1116" s="292"/>
      <c r="FN1116" s="292"/>
      <c r="FQ1116" s="292"/>
    </row>
    <row r="1117" spans="1:173">
      <c r="A1117" s="291"/>
      <c r="J1117" s="292"/>
      <c r="K1117" s="291"/>
      <c r="T1117" s="292"/>
      <c r="U1117" s="291"/>
      <c r="BO1117" s="292"/>
      <c r="BX1117" s="292"/>
      <c r="CU1117" s="292"/>
      <c r="CW1117" s="292"/>
      <c r="CX1117" s="292"/>
      <c r="DA1117" s="292"/>
      <c r="DI1117" s="292"/>
      <c r="DK1117" s="292"/>
      <c r="DM1117" s="292"/>
      <c r="DQ1117" s="292"/>
      <c r="DV1117" s="292"/>
      <c r="DX1117" s="292"/>
      <c r="EH1117" s="292"/>
      <c r="EN1117" s="292"/>
      <c r="EP1117" s="292"/>
      <c r="EQ1117" s="292"/>
      <c r="ER1117" s="292"/>
      <c r="ES1117" s="292"/>
      <c r="ET1117" s="292"/>
      <c r="EU1117" s="292"/>
      <c r="EV1117" s="292"/>
      <c r="EW1117" s="292"/>
      <c r="EX1117" s="292"/>
      <c r="EY1117" s="292"/>
      <c r="EZ1117" s="292"/>
      <c r="FC1117" s="292"/>
      <c r="FF1117" s="292"/>
      <c r="FJ1117" s="292"/>
      <c r="FL1117" s="292"/>
      <c r="FM1117" s="292"/>
      <c r="FN1117" s="292"/>
      <c r="FQ1117" s="292"/>
    </row>
    <row r="1118" spans="1:173">
      <c r="A1118" s="291"/>
      <c r="J1118" s="292"/>
      <c r="K1118" s="291"/>
      <c r="T1118" s="292"/>
      <c r="U1118" s="291"/>
      <c r="BO1118" s="292"/>
      <c r="BX1118" s="292"/>
      <c r="CU1118" s="292"/>
      <c r="CW1118" s="292"/>
      <c r="CX1118" s="292"/>
      <c r="DA1118" s="292"/>
      <c r="DI1118" s="292"/>
      <c r="DK1118" s="292"/>
      <c r="DM1118" s="292"/>
      <c r="DQ1118" s="292"/>
      <c r="DV1118" s="292"/>
      <c r="DX1118" s="292"/>
      <c r="EH1118" s="292"/>
      <c r="EN1118" s="292"/>
      <c r="EP1118" s="292"/>
      <c r="EQ1118" s="292"/>
      <c r="ER1118" s="292"/>
      <c r="ES1118" s="292"/>
      <c r="ET1118" s="292"/>
      <c r="EU1118" s="292"/>
      <c r="EV1118" s="292"/>
      <c r="EW1118" s="292"/>
      <c r="EX1118" s="292"/>
      <c r="EY1118" s="292"/>
      <c r="EZ1118" s="292"/>
      <c r="FC1118" s="292"/>
      <c r="FF1118" s="292"/>
      <c r="FJ1118" s="292"/>
      <c r="FL1118" s="292"/>
      <c r="FM1118" s="292"/>
      <c r="FN1118" s="292"/>
      <c r="FQ1118" s="292"/>
    </row>
    <row r="1119" spans="1:173">
      <c r="A1119" s="291"/>
      <c r="J1119" s="292"/>
      <c r="K1119" s="291"/>
      <c r="T1119" s="292"/>
      <c r="U1119" s="291"/>
      <c r="BO1119" s="292"/>
      <c r="BX1119" s="292"/>
      <c r="CU1119" s="292"/>
      <c r="CW1119" s="292"/>
      <c r="CX1119" s="292"/>
      <c r="DA1119" s="292"/>
      <c r="DI1119" s="292"/>
      <c r="DK1119" s="292"/>
      <c r="DM1119" s="292"/>
      <c r="DQ1119" s="292"/>
      <c r="DV1119" s="292"/>
      <c r="DX1119" s="292"/>
      <c r="EH1119" s="292"/>
      <c r="EN1119" s="292"/>
      <c r="EP1119" s="292"/>
      <c r="EQ1119" s="292"/>
      <c r="ER1119" s="292"/>
      <c r="ES1119" s="292"/>
      <c r="ET1119" s="292"/>
      <c r="EU1119" s="292"/>
      <c r="EV1119" s="292"/>
      <c r="EW1119" s="292"/>
      <c r="EX1119" s="292"/>
      <c r="EY1119" s="292"/>
      <c r="EZ1119" s="292"/>
      <c r="FC1119" s="292"/>
      <c r="FF1119" s="292"/>
      <c r="FJ1119" s="292"/>
      <c r="FL1119" s="292"/>
      <c r="FM1119" s="292"/>
      <c r="FN1119" s="292"/>
      <c r="FQ1119" s="292"/>
    </row>
    <row r="1120" spans="1:173">
      <c r="A1120" s="291"/>
      <c r="J1120" s="292"/>
      <c r="K1120" s="291"/>
      <c r="T1120" s="292"/>
      <c r="U1120" s="291"/>
      <c r="BO1120" s="292"/>
      <c r="BX1120" s="292"/>
      <c r="CU1120" s="292"/>
      <c r="CW1120" s="292"/>
      <c r="CX1120" s="292"/>
      <c r="DA1120" s="292"/>
      <c r="DI1120" s="292"/>
      <c r="DK1120" s="292"/>
      <c r="DM1120" s="292"/>
      <c r="DQ1120" s="292"/>
      <c r="DV1120" s="292"/>
      <c r="DX1120" s="292"/>
      <c r="EH1120" s="292"/>
      <c r="EN1120" s="292"/>
      <c r="EP1120" s="292"/>
      <c r="EQ1120" s="292"/>
      <c r="ER1120" s="292"/>
      <c r="ES1120" s="292"/>
      <c r="ET1120" s="292"/>
      <c r="EU1120" s="292"/>
      <c r="EV1120" s="292"/>
      <c r="EW1120" s="292"/>
      <c r="EX1120" s="292"/>
      <c r="EY1120" s="292"/>
      <c r="EZ1120" s="292"/>
      <c r="FC1120" s="292"/>
      <c r="FF1120" s="292"/>
      <c r="FJ1120" s="292"/>
      <c r="FL1120" s="292"/>
      <c r="FM1120" s="292"/>
      <c r="FN1120" s="292"/>
      <c r="FQ1120" s="292"/>
    </row>
    <row r="1121" spans="1:173">
      <c r="A1121" s="291"/>
      <c r="J1121" s="292"/>
      <c r="K1121" s="291"/>
      <c r="T1121" s="292"/>
      <c r="U1121" s="291"/>
      <c r="BO1121" s="292"/>
      <c r="BX1121" s="292"/>
      <c r="CU1121" s="292"/>
      <c r="CW1121" s="292"/>
      <c r="CX1121" s="292"/>
      <c r="DA1121" s="292"/>
      <c r="DI1121" s="292"/>
      <c r="DK1121" s="292"/>
      <c r="DM1121" s="292"/>
      <c r="DQ1121" s="292"/>
      <c r="DV1121" s="292"/>
      <c r="DX1121" s="292"/>
      <c r="EH1121" s="292"/>
      <c r="EN1121" s="292"/>
      <c r="EP1121" s="292"/>
      <c r="EQ1121" s="292"/>
      <c r="ER1121" s="292"/>
      <c r="ES1121" s="292"/>
      <c r="ET1121" s="292"/>
      <c r="EU1121" s="292"/>
      <c r="EV1121" s="292"/>
      <c r="EW1121" s="292"/>
      <c r="EX1121" s="292"/>
      <c r="EY1121" s="292"/>
      <c r="EZ1121" s="292"/>
      <c r="FC1121" s="292"/>
      <c r="FF1121" s="292"/>
      <c r="FJ1121" s="292"/>
      <c r="FL1121" s="292"/>
      <c r="FM1121" s="292"/>
      <c r="FN1121" s="292"/>
      <c r="FQ1121" s="292"/>
    </row>
    <row r="1122" spans="1:173">
      <c r="A1122" s="291"/>
      <c r="J1122" s="292"/>
      <c r="K1122" s="291"/>
      <c r="T1122" s="292"/>
      <c r="U1122" s="291"/>
      <c r="BO1122" s="292"/>
      <c r="BX1122" s="292"/>
      <c r="CU1122" s="292"/>
      <c r="CW1122" s="292"/>
      <c r="CX1122" s="292"/>
      <c r="DA1122" s="292"/>
      <c r="DI1122" s="292"/>
      <c r="DK1122" s="292"/>
      <c r="DM1122" s="292"/>
      <c r="DQ1122" s="292"/>
      <c r="DV1122" s="292"/>
      <c r="DX1122" s="292"/>
      <c r="EH1122" s="292"/>
      <c r="EN1122" s="292"/>
      <c r="EP1122" s="292"/>
      <c r="EQ1122" s="292"/>
      <c r="ER1122" s="292"/>
      <c r="ES1122" s="292"/>
      <c r="ET1122" s="292"/>
      <c r="EU1122" s="292"/>
      <c r="EV1122" s="292"/>
      <c r="EW1122" s="292"/>
      <c r="EX1122" s="292"/>
      <c r="EY1122" s="292"/>
      <c r="EZ1122" s="292"/>
      <c r="FC1122" s="292"/>
      <c r="FF1122" s="292"/>
      <c r="FJ1122" s="292"/>
      <c r="FL1122" s="292"/>
      <c r="FM1122" s="292"/>
      <c r="FN1122" s="292"/>
      <c r="FQ1122" s="292"/>
    </row>
    <row r="1123" spans="1:173">
      <c r="A1123" s="291"/>
      <c r="J1123" s="292"/>
      <c r="K1123" s="291"/>
      <c r="T1123" s="292"/>
      <c r="U1123" s="291"/>
      <c r="BO1123" s="292"/>
      <c r="BX1123" s="292"/>
      <c r="CU1123" s="292"/>
      <c r="CW1123" s="292"/>
      <c r="CX1123" s="292"/>
      <c r="DA1123" s="292"/>
      <c r="DI1123" s="292"/>
      <c r="DK1123" s="292"/>
      <c r="DM1123" s="292"/>
      <c r="DQ1123" s="292"/>
      <c r="DV1123" s="292"/>
      <c r="DX1123" s="292"/>
      <c r="EH1123" s="292"/>
      <c r="EN1123" s="292"/>
      <c r="EP1123" s="292"/>
      <c r="EQ1123" s="292"/>
      <c r="ER1123" s="292"/>
      <c r="ES1123" s="292"/>
      <c r="ET1123" s="292"/>
      <c r="EU1123" s="292"/>
      <c r="EV1123" s="292"/>
      <c r="EW1123" s="292"/>
      <c r="EX1123" s="292"/>
      <c r="EY1123" s="292"/>
      <c r="EZ1123" s="292"/>
      <c r="FC1123" s="292"/>
      <c r="FF1123" s="292"/>
      <c r="FJ1123" s="292"/>
      <c r="FL1123" s="292"/>
      <c r="FM1123" s="292"/>
      <c r="FN1123" s="292"/>
      <c r="FQ1123" s="292"/>
    </row>
    <row r="1124" spans="1:173">
      <c r="A1124" s="291"/>
      <c r="J1124" s="292"/>
      <c r="K1124" s="291"/>
      <c r="T1124" s="292"/>
      <c r="U1124" s="291"/>
      <c r="BO1124" s="292"/>
      <c r="BX1124" s="292"/>
      <c r="CU1124" s="292"/>
      <c r="CW1124" s="292"/>
      <c r="CX1124" s="292"/>
      <c r="DA1124" s="292"/>
      <c r="DI1124" s="292"/>
      <c r="DK1124" s="292"/>
      <c r="DM1124" s="292"/>
      <c r="DQ1124" s="292"/>
      <c r="DV1124" s="292"/>
      <c r="DX1124" s="292"/>
      <c r="EH1124" s="292"/>
      <c r="EN1124" s="292"/>
      <c r="EP1124" s="292"/>
      <c r="EQ1124" s="292"/>
      <c r="ER1124" s="292"/>
      <c r="ES1124" s="292"/>
      <c r="ET1124" s="292"/>
      <c r="EU1124" s="292"/>
      <c r="EV1124" s="292"/>
      <c r="EW1124" s="292"/>
      <c r="EX1124" s="292"/>
      <c r="EY1124" s="292"/>
      <c r="EZ1124" s="292"/>
      <c r="FC1124" s="292"/>
      <c r="FF1124" s="292"/>
      <c r="FJ1124" s="292"/>
      <c r="FL1124" s="292"/>
      <c r="FM1124" s="292"/>
      <c r="FN1124" s="292"/>
      <c r="FQ1124" s="292"/>
    </row>
    <row r="1125" spans="1:173">
      <c r="A1125" s="291"/>
      <c r="J1125" s="292"/>
      <c r="K1125" s="291"/>
      <c r="T1125" s="292"/>
      <c r="U1125" s="291"/>
      <c r="BO1125" s="292"/>
      <c r="BX1125" s="292"/>
      <c r="CU1125" s="292"/>
      <c r="CW1125" s="292"/>
      <c r="CX1125" s="292"/>
      <c r="DA1125" s="292"/>
      <c r="DI1125" s="292"/>
      <c r="DK1125" s="292"/>
      <c r="DM1125" s="292"/>
      <c r="DQ1125" s="292"/>
      <c r="DV1125" s="292"/>
      <c r="DX1125" s="292"/>
      <c r="EH1125" s="292"/>
      <c r="EN1125" s="292"/>
      <c r="EP1125" s="292"/>
      <c r="EQ1125" s="292"/>
      <c r="ER1125" s="292"/>
      <c r="ES1125" s="292"/>
      <c r="ET1125" s="292"/>
      <c r="EU1125" s="292"/>
      <c r="EV1125" s="292"/>
      <c r="EW1125" s="292"/>
      <c r="EX1125" s="292"/>
      <c r="EY1125" s="292"/>
      <c r="EZ1125" s="292"/>
      <c r="FC1125" s="292"/>
      <c r="FF1125" s="292"/>
      <c r="FJ1125" s="292"/>
      <c r="FL1125" s="292"/>
      <c r="FM1125" s="292"/>
      <c r="FN1125" s="292"/>
      <c r="FQ1125" s="292"/>
    </row>
    <row r="1126" spans="1:173">
      <c r="A1126" s="291"/>
      <c r="J1126" s="292"/>
      <c r="K1126" s="291"/>
      <c r="T1126" s="292"/>
      <c r="U1126" s="291"/>
      <c r="BO1126" s="292"/>
      <c r="BX1126" s="292"/>
      <c r="CU1126" s="292"/>
      <c r="CW1126" s="292"/>
      <c r="CX1126" s="292"/>
      <c r="DA1126" s="292"/>
      <c r="DI1126" s="292"/>
      <c r="DK1126" s="292"/>
      <c r="DM1126" s="292"/>
      <c r="DQ1126" s="292"/>
      <c r="DV1126" s="292"/>
      <c r="DX1126" s="292"/>
      <c r="EH1126" s="292"/>
      <c r="EN1126" s="292"/>
      <c r="EP1126" s="292"/>
      <c r="EQ1126" s="292"/>
      <c r="ER1126" s="292"/>
      <c r="ES1126" s="292"/>
      <c r="ET1126" s="292"/>
      <c r="EU1126" s="292"/>
      <c r="EV1126" s="292"/>
      <c r="EW1126" s="292"/>
      <c r="EX1126" s="292"/>
      <c r="EY1126" s="292"/>
      <c r="EZ1126" s="292"/>
      <c r="FC1126" s="292"/>
      <c r="FF1126" s="292"/>
      <c r="FJ1126" s="292"/>
      <c r="FL1126" s="292"/>
      <c r="FM1126" s="292"/>
      <c r="FN1126" s="292"/>
      <c r="FQ1126" s="292"/>
    </row>
    <row r="1127" spans="1:173">
      <c r="A1127" s="291"/>
      <c r="J1127" s="292"/>
      <c r="K1127" s="291"/>
      <c r="T1127" s="292"/>
      <c r="U1127" s="291"/>
      <c r="BO1127" s="292"/>
      <c r="BX1127" s="292"/>
      <c r="CU1127" s="292"/>
      <c r="CW1127" s="292"/>
      <c r="CX1127" s="292"/>
      <c r="DA1127" s="292"/>
      <c r="DI1127" s="292"/>
      <c r="DK1127" s="292"/>
      <c r="DM1127" s="292"/>
      <c r="DQ1127" s="292"/>
      <c r="DV1127" s="292"/>
      <c r="DX1127" s="292"/>
      <c r="EH1127" s="292"/>
      <c r="EN1127" s="292"/>
      <c r="EP1127" s="292"/>
      <c r="EQ1127" s="292"/>
      <c r="ER1127" s="292"/>
      <c r="ES1127" s="292"/>
      <c r="ET1127" s="292"/>
      <c r="EU1127" s="292"/>
      <c r="EV1127" s="292"/>
      <c r="EW1127" s="292"/>
      <c r="EX1127" s="292"/>
      <c r="EY1127" s="292"/>
      <c r="EZ1127" s="292"/>
      <c r="FC1127" s="292"/>
      <c r="FF1127" s="292"/>
      <c r="FJ1127" s="292"/>
      <c r="FL1127" s="292"/>
      <c r="FM1127" s="292"/>
      <c r="FN1127" s="292"/>
      <c r="FQ1127" s="292"/>
    </row>
    <row r="1128" spans="1:173">
      <c r="A1128" s="291"/>
      <c r="J1128" s="292"/>
      <c r="K1128" s="291"/>
      <c r="T1128" s="292"/>
      <c r="U1128" s="291"/>
      <c r="BO1128" s="292"/>
      <c r="BX1128" s="292"/>
      <c r="CU1128" s="292"/>
      <c r="CW1128" s="292"/>
      <c r="CX1128" s="292"/>
      <c r="DA1128" s="292"/>
      <c r="DI1128" s="292"/>
      <c r="DK1128" s="292"/>
      <c r="DM1128" s="292"/>
      <c r="DQ1128" s="292"/>
      <c r="DV1128" s="292"/>
      <c r="DX1128" s="292"/>
      <c r="EH1128" s="292"/>
      <c r="EN1128" s="292"/>
      <c r="EP1128" s="292"/>
      <c r="EQ1128" s="292"/>
      <c r="ER1128" s="292"/>
      <c r="ES1128" s="292"/>
      <c r="ET1128" s="292"/>
      <c r="EU1128" s="292"/>
      <c r="EV1128" s="292"/>
      <c r="EW1128" s="292"/>
      <c r="EX1128" s="292"/>
      <c r="EY1128" s="292"/>
      <c r="EZ1128" s="292"/>
      <c r="FC1128" s="292"/>
      <c r="FF1128" s="292"/>
      <c r="FJ1128" s="292"/>
      <c r="FL1128" s="292"/>
      <c r="FM1128" s="292"/>
      <c r="FN1128" s="292"/>
      <c r="FQ1128" s="292"/>
    </row>
    <row r="1129" spans="1:173">
      <c r="A1129" s="291"/>
      <c r="J1129" s="292"/>
      <c r="K1129" s="291"/>
      <c r="T1129" s="292"/>
      <c r="U1129" s="291"/>
      <c r="BO1129" s="292"/>
      <c r="BX1129" s="292"/>
      <c r="CU1129" s="292"/>
      <c r="CW1129" s="292"/>
      <c r="CX1129" s="292"/>
      <c r="DA1129" s="292"/>
      <c r="DI1129" s="292"/>
      <c r="DK1129" s="292"/>
      <c r="DM1129" s="292"/>
      <c r="DQ1129" s="292"/>
      <c r="DV1129" s="292"/>
      <c r="DX1129" s="292"/>
      <c r="EH1129" s="292"/>
      <c r="EN1129" s="292"/>
      <c r="EP1129" s="292"/>
      <c r="EQ1129" s="292"/>
      <c r="ER1129" s="292"/>
      <c r="ES1129" s="292"/>
      <c r="ET1129" s="292"/>
      <c r="EU1129" s="292"/>
      <c r="EV1129" s="292"/>
      <c r="EW1129" s="292"/>
      <c r="EX1129" s="292"/>
      <c r="EY1129" s="292"/>
      <c r="EZ1129" s="292"/>
      <c r="FC1129" s="292"/>
      <c r="FF1129" s="292"/>
      <c r="FJ1129" s="292"/>
      <c r="FL1129" s="292"/>
      <c r="FM1129" s="292"/>
      <c r="FN1129" s="292"/>
      <c r="FQ1129" s="292"/>
    </row>
    <row r="1130" spans="1:173">
      <c r="A1130" s="291"/>
      <c r="J1130" s="292"/>
      <c r="K1130" s="291"/>
      <c r="T1130" s="292"/>
      <c r="U1130" s="291"/>
      <c r="BO1130" s="292"/>
      <c r="BX1130" s="292"/>
      <c r="CU1130" s="292"/>
      <c r="CW1130" s="292"/>
      <c r="CX1130" s="292"/>
      <c r="DA1130" s="292"/>
      <c r="DI1130" s="292"/>
      <c r="DK1130" s="292"/>
      <c r="DM1130" s="292"/>
      <c r="DQ1130" s="292"/>
      <c r="DV1130" s="292"/>
      <c r="DX1130" s="292"/>
      <c r="EH1130" s="292"/>
      <c r="EN1130" s="292"/>
      <c r="EP1130" s="292"/>
      <c r="EQ1130" s="292"/>
      <c r="ER1130" s="292"/>
      <c r="ES1130" s="292"/>
      <c r="ET1130" s="292"/>
      <c r="EU1130" s="292"/>
      <c r="EV1130" s="292"/>
      <c r="EW1130" s="292"/>
      <c r="EX1130" s="292"/>
      <c r="EY1130" s="292"/>
      <c r="EZ1130" s="292"/>
      <c r="FC1130" s="292"/>
      <c r="FF1130" s="292"/>
      <c r="FJ1130" s="292"/>
      <c r="FL1130" s="292"/>
      <c r="FM1130" s="292"/>
      <c r="FN1130" s="292"/>
      <c r="FQ1130" s="292"/>
    </row>
    <row r="1131" spans="1:173">
      <c r="A1131" s="291"/>
      <c r="J1131" s="292"/>
      <c r="K1131" s="291"/>
      <c r="T1131" s="292"/>
      <c r="U1131" s="291"/>
      <c r="BO1131" s="292"/>
      <c r="BX1131" s="292"/>
      <c r="CU1131" s="292"/>
      <c r="CW1131" s="292"/>
      <c r="CX1131" s="292"/>
      <c r="DA1131" s="292"/>
      <c r="DI1131" s="292"/>
      <c r="DK1131" s="292"/>
      <c r="DM1131" s="292"/>
      <c r="DQ1131" s="292"/>
      <c r="DV1131" s="292"/>
      <c r="DX1131" s="292"/>
      <c r="EH1131" s="292"/>
      <c r="EN1131" s="292"/>
      <c r="EP1131" s="292"/>
      <c r="EQ1131" s="292"/>
      <c r="ER1131" s="292"/>
      <c r="ES1131" s="292"/>
      <c r="ET1131" s="292"/>
      <c r="EU1131" s="292"/>
      <c r="EV1131" s="292"/>
      <c r="EW1131" s="292"/>
      <c r="EX1131" s="292"/>
      <c r="EY1131" s="292"/>
      <c r="EZ1131" s="292"/>
      <c r="FC1131" s="292"/>
      <c r="FF1131" s="292"/>
      <c r="FJ1131" s="292"/>
      <c r="FL1131" s="292"/>
      <c r="FM1131" s="292"/>
      <c r="FN1131" s="292"/>
      <c r="FQ1131" s="292"/>
    </row>
    <row r="1132" spans="1:173">
      <c r="A1132" s="291"/>
      <c r="J1132" s="292"/>
      <c r="K1132" s="291"/>
      <c r="T1132" s="292"/>
      <c r="U1132" s="291"/>
      <c r="BO1132" s="292"/>
      <c r="BX1132" s="292"/>
      <c r="CU1132" s="292"/>
      <c r="CW1132" s="292"/>
      <c r="CX1132" s="292"/>
      <c r="DA1132" s="292"/>
      <c r="DI1132" s="292"/>
      <c r="DK1132" s="292"/>
      <c r="DM1132" s="292"/>
      <c r="DQ1132" s="292"/>
      <c r="DV1132" s="292"/>
      <c r="DX1132" s="292"/>
      <c r="EH1132" s="292"/>
      <c r="EN1132" s="292"/>
      <c r="EP1132" s="292"/>
      <c r="EQ1132" s="292"/>
      <c r="ER1132" s="292"/>
      <c r="ES1132" s="292"/>
      <c r="ET1132" s="292"/>
      <c r="EU1132" s="292"/>
      <c r="EV1132" s="292"/>
      <c r="EW1132" s="292"/>
      <c r="EX1132" s="292"/>
      <c r="EY1132" s="292"/>
      <c r="EZ1132" s="292"/>
      <c r="FC1132" s="292"/>
      <c r="FF1132" s="292"/>
      <c r="FJ1132" s="292"/>
      <c r="FL1132" s="292"/>
      <c r="FM1132" s="292"/>
      <c r="FN1132" s="292"/>
      <c r="FQ1132" s="292"/>
    </row>
    <row r="1133" spans="1:173">
      <c r="A1133" s="291"/>
      <c r="J1133" s="292"/>
      <c r="K1133" s="291"/>
      <c r="T1133" s="292"/>
      <c r="U1133" s="291"/>
      <c r="BO1133" s="292"/>
      <c r="BX1133" s="292"/>
      <c r="CU1133" s="292"/>
      <c r="CW1133" s="292"/>
      <c r="CX1133" s="292"/>
      <c r="DA1133" s="292"/>
      <c r="DI1133" s="292"/>
      <c r="DK1133" s="292"/>
      <c r="DM1133" s="292"/>
      <c r="DQ1133" s="292"/>
      <c r="DV1133" s="292"/>
      <c r="DX1133" s="292"/>
      <c r="EH1133" s="292"/>
      <c r="EN1133" s="292"/>
      <c r="EP1133" s="292"/>
      <c r="EQ1133" s="292"/>
      <c r="ER1133" s="292"/>
      <c r="ES1133" s="292"/>
      <c r="ET1133" s="292"/>
      <c r="EU1133" s="292"/>
      <c r="EV1133" s="292"/>
      <c r="EW1133" s="292"/>
      <c r="EX1133" s="292"/>
      <c r="EY1133" s="292"/>
      <c r="EZ1133" s="292"/>
      <c r="FC1133" s="292"/>
      <c r="FF1133" s="292"/>
      <c r="FJ1133" s="292"/>
      <c r="FL1133" s="292"/>
      <c r="FM1133" s="292"/>
      <c r="FN1133" s="292"/>
      <c r="FQ1133" s="292"/>
    </row>
    <row r="1134" spans="1:173">
      <c r="A1134" s="291"/>
      <c r="J1134" s="292"/>
      <c r="K1134" s="291"/>
      <c r="T1134" s="292"/>
      <c r="U1134" s="291"/>
      <c r="BO1134" s="292"/>
      <c r="BX1134" s="292"/>
      <c r="CU1134" s="292"/>
      <c r="CW1134" s="292"/>
      <c r="CX1134" s="292"/>
      <c r="DA1134" s="292"/>
      <c r="DI1134" s="292"/>
      <c r="DK1134" s="292"/>
      <c r="DM1134" s="292"/>
      <c r="DQ1134" s="292"/>
      <c r="DV1134" s="292"/>
      <c r="DX1134" s="292"/>
      <c r="EH1134" s="292"/>
      <c r="EN1134" s="292"/>
      <c r="EP1134" s="292"/>
      <c r="EQ1134" s="292"/>
      <c r="ER1134" s="292"/>
      <c r="ES1134" s="292"/>
      <c r="ET1134" s="292"/>
      <c r="EU1134" s="292"/>
      <c r="EV1134" s="292"/>
      <c r="EW1134" s="292"/>
      <c r="EX1134" s="292"/>
      <c r="EY1134" s="292"/>
      <c r="EZ1134" s="292"/>
      <c r="FC1134" s="292"/>
      <c r="FF1134" s="292"/>
      <c r="FJ1134" s="292"/>
      <c r="FL1134" s="292"/>
      <c r="FM1134" s="292"/>
      <c r="FN1134" s="292"/>
      <c r="FQ1134" s="292"/>
    </row>
    <row r="1135" spans="1:173">
      <c r="A1135" s="291"/>
      <c r="J1135" s="292"/>
      <c r="K1135" s="291"/>
      <c r="T1135" s="292"/>
      <c r="U1135" s="291"/>
      <c r="BO1135" s="292"/>
      <c r="BX1135" s="292"/>
      <c r="CU1135" s="292"/>
      <c r="CW1135" s="292"/>
      <c r="CX1135" s="292"/>
      <c r="DA1135" s="292"/>
      <c r="DI1135" s="292"/>
      <c r="DK1135" s="292"/>
      <c r="DM1135" s="292"/>
      <c r="DQ1135" s="292"/>
      <c r="DV1135" s="292"/>
      <c r="DX1135" s="292"/>
      <c r="EH1135" s="292"/>
      <c r="EN1135" s="292"/>
      <c r="EP1135" s="292"/>
      <c r="EQ1135" s="292"/>
      <c r="ER1135" s="292"/>
      <c r="ES1135" s="292"/>
      <c r="ET1135" s="292"/>
      <c r="EU1135" s="292"/>
      <c r="EV1135" s="292"/>
      <c r="EW1135" s="292"/>
      <c r="EX1135" s="292"/>
      <c r="EY1135" s="292"/>
      <c r="EZ1135" s="292"/>
      <c r="FC1135" s="292"/>
      <c r="FF1135" s="292"/>
      <c r="FJ1135" s="292"/>
      <c r="FL1135" s="292"/>
      <c r="FM1135" s="292"/>
      <c r="FN1135" s="292"/>
      <c r="FQ1135" s="292"/>
    </row>
    <row r="1136" spans="1:173">
      <c r="A1136" s="291"/>
      <c r="J1136" s="292"/>
      <c r="K1136" s="291"/>
      <c r="T1136" s="292"/>
      <c r="U1136" s="291"/>
      <c r="BO1136" s="292"/>
      <c r="BX1136" s="292"/>
      <c r="CU1136" s="292"/>
      <c r="CW1136" s="292"/>
      <c r="CX1136" s="292"/>
      <c r="DA1136" s="292"/>
      <c r="DI1136" s="292"/>
      <c r="DK1136" s="292"/>
      <c r="DM1136" s="292"/>
      <c r="DQ1136" s="292"/>
      <c r="DV1136" s="292"/>
      <c r="DX1136" s="292"/>
      <c r="EH1136" s="292"/>
      <c r="EN1136" s="292"/>
      <c r="EP1136" s="292"/>
      <c r="EQ1136" s="292"/>
      <c r="ER1136" s="292"/>
      <c r="ES1136" s="292"/>
      <c r="ET1136" s="292"/>
      <c r="EU1136" s="292"/>
      <c r="EV1136" s="292"/>
      <c r="EW1136" s="292"/>
      <c r="EX1136" s="292"/>
      <c r="EY1136" s="292"/>
      <c r="EZ1136" s="292"/>
      <c r="FC1136" s="292"/>
      <c r="FF1136" s="292"/>
      <c r="FJ1136" s="292"/>
      <c r="FL1136" s="292"/>
      <c r="FM1136" s="292"/>
      <c r="FN1136" s="292"/>
      <c r="FQ1136" s="292"/>
    </row>
    <row r="1137" spans="1:173">
      <c r="A1137" s="291"/>
      <c r="J1137" s="292"/>
      <c r="K1137" s="291"/>
      <c r="T1137" s="292"/>
      <c r="U1137" s="291"/>
      <c r="BO1137" s="292"/>
      <c r="BX1137" s="292"/>
      <c r="CU1137" s="292"/>
      <c r="CW1137" s="292"/>
      <c r="CX1137" s="292"/>
      <c r="DA1137" s="292"/>
      <c r="DI1137" s="292"/>
      <c r="DK1137" s="292"/>
      <c r="DM1137" s="292"/>
      <c r="DQ1137" s="292"/>
      <c r="DV1137" s="292"/>
      <c r="DX1137" s="292"/>
      <c r="EH1137" s="292"/>
      <c r="EN1137" s="292"/>
      <c r="EP1137" s="292"/>
      <c r="EQ1137" s="292"/>
      <c r="ER1137" s="292"/>
      <c r="ES1137" s="292"/>
      <c r="ET1137" s="292"/>
      <c r="EU1137" s="292"/>
      <c r="EV1137" s="292"/>
      <c r="EW1137" s="292"/>
      <c r="EX1137" s="292"/>
      <c r="EY1137" s="292"/>
      <c r="EZ1137" s="292"/>
      <c r="FC1137" s="292"/>
      <c r="FF1137" s="292"/>
      <c r="FJ1137" s="292"/>
      <c r="FL1137" s="292"/>
      <c r="FM1137" s="292"/>
      <c r="FN1137" s="292"/>
      <c r="FQ1137" s="292"/>
    </row>
    <row r="1138" spans="1:173">
      <c r="A1138" s="291"/>
      <c r="J1138" s="292"/>
      <c r="K1138" s="291"/>
      <c r="T1138" s="292"/>
      <c r="U1138" s="291"/>
      <c r="BO1138" s="292"/>
      <c r="BX1138" s="292"/>
      <c r="CU1138" s="292"/>
      <c r="CW1138" s="292"/>
      <c r="CX1138" s="292"/>
      <c r="DA1138" s="292"/>
      <c r="DI1138" s="292"/>
      <c r="DK1138" s="292"/>
      <c r="DM1138" s="292"/>
      <c r="DQ1138" s="292"/>
      <c r="DV1138" s="292"/>
      <c r="DX1138" s="292"/>
      <c r="EH1138" s="292"/>
      <c r="EN1138" s="292"/>
      <c r="EP1138" s="292"/>
      <c r="EQ1138" s="292"/>
      <c r="ER1138" s="292"/>
      <c r="ES1138" s="292"/>
      <c r="ET1138" s="292"/>
      <c r="EU1138" s="292"/>
      <c r="EV1138" s="292"/>
      <c r="EW1138" s="292"/>
      <c r="EX1138" s="292"/>
      <c r="EY1138" s="292"/>
      <c r="EZ1138" s="292"/>
      <c r="FC1138" s="292"/>
      <c r="FF1138" s="292"/>
      <c r="FJ1138" s="292"/>
      <c r="FL1138" s="292"/>
      <c r="FM1138" s="292"/>
      <c r="FN1138" s="292"/>
      <c r="FQ1138" s="292"/>
    </row>
    <row r="1139" spans="1:173">
      <c r="A1139" s="291"/>
      <c r="J1139" s="292"/>
      <c r="K1139" s="291"/>
      <c r="T1139" s="292"/>
      <c r="U1139" s="291"/>
      <c r="BO1139" s="292"/>
      <c r="BX1139" s="292"/>
      <c r="CU1139" s="292"/>
      <c r="CW1139" s="292"/>
      <c r="CX1139" s="292"/>
      <c r="DA1139" s="292"/>
      <c r="DI1139" s="292"/>
      <c r="DK1139" s="292"/>
      <c r="DM1139" s="292"/>
      <c r="DQ1139" s="292"/>
      <c r="DV1139" s="292"/>
      <c r="DX1139" s="292"/>
      <c r="EH1139" s="292"/>
      <c r="EN1139" s="292"/>
      <c r="EP1139" s="292"/>
      <c r="EQ1139" s="292"/>
      <c r="ER1139" s="292"/>
      <c r="ES1139" s="292"/>
      <c r="ET1139" s="292"/>
      <c r="EU1139" s="292"/>
      <c r="EV1139" s="292"/>
      <c r="EW1139" s="292"/>
      <c r="EX1139" s="292"/>
      <c r="EY1139" s="292"/>
      <c r="EZ1139" s="292"/>
      <c r="FC1139" s="292"/>
      <c r="FF1139" s="292"/>
      <c r="FJ1139" s="292"/>
      <c r="FL1139" s="292"/>
      <c r="FM1139" s="292"/>
      <c r="FN1139" s="292"/>
      <c r="FQ1139" s="292"/>
    </row>
    <row r="1140" spans="1:173">
      <c r="A1140" s="291"/>
      <c r="J1140" s="292"/>
      <c r="K1140" s="291"/>
      <c r="T1140" s="292"/>
      <c r="U1140" s="291"/>
      <c r="BO1140" s="292"/>
      <c r="BX1140" s="292"/>
      <c r="CU1140" s="292"/>
      <c r="CW1140" s="292"/>
      <c r="CX1140" s="292"/>
      <c r="DA1140" s="292"/>
      <c r="DI1140" s="292"/>
      <c r="DK1140" s="292"/>
      <c r="DM1140" s="292"/>
      <c r="DQ1140" s="292"/>
      <c r="DV1140" s="292"/>
      <c r="DX1140" s="292"/>
      <c r="EH1140" s="292"/>
      <c r="EN1140" s="292"/>
      <c r="EP1140" s="292"/>
      <c r="EQ1140" s="292"/>
      <c r="ER1140" s="292"/>
      <c r="ES1140" s="292"/>
      <c r="ET1140" s="292"/>
      <c r="EU1140" s="292"/>
      <c r="EV1140" s="292"/>
      <c r="EW1140" s="292"/>
      <c r="EX1140" s="292"/>
      <c r="EY1140" s="292"/>
      <c r="EZ1140" s="292"/>
      <c r="FC1140" s="292"/>
      <c r="FF1140" s="292"/>
      <c r="FJ1140" s="292"/>
      <c r="FL1140" s="292"/>
      <c r="FM1140" s="292"/>
      <c r="FN1140" s="292"/>
      <c r="FQ1140" s="292"/>
    </row>
    <row r="1141" spans="1:173">
      <c r="A1141" s="291"/>
      <c r="J1141" s="292"/>
      <c r="K1141" s="291"/>
      <c r="T1141" s="292"/>
      <c r="U1141" s="291"/>
      <c r="BO1141" s="292"/>
      <c r="BX1141" s="292"/>
      <c r="CU1141" s="292"/>
      <c r="CW1141" s="292"/>
      <c r="CX1141" s="292"/>
      <c r="DA1141" s="292"/>
      <c r="DI1141" s="292"/>
      <c r="DK1141" s="292"/>
      <c r="DM1141" s="292"/>
      <c r="DQ1141" s="292"/>
      <c r="DV1141" s="292"/>
      <c r="DX1141" s="292"/>
      <c r="EH1141" s="292"/>
      <c r="EN1141" s="292"/>
      <c r="EP1141" s="292"/>
      <c r="EQ1141" s="292"/>
      <c r="ER1141" s="292"/>
      <c r="ES1141" s="292"/>
      <c r="ET1141" s="292"/>
      <c r="EU1141" s="292"/>
      <c r="EV1141" s="292"/>
      <c r="EW1141" s="292"/>
      <c r="EX1141" s="292"/>
      <c r="EY1141" s="292"/>
      <c r="EZ1141" s="292"/>
      <c r="FC1141" s="292"/>
      <c r="FF1141" s="292"/>
      <c r="FJ1141" s="292"/>
      <c r="FL1141" s="292"/>
      <c r="FM1141" s="292"/>
      <c r="FN1141" s="292"/>
      <c r="FQ1141" s="292"/>
    </row>
    <row r="1142" spans="1:173">
      <c r="A1142" s="291"/>
      <c r="J1142" s="292"/>
      <c r="K1142" s="291"/>
      <c r="T1142" s="292"/>
      <c r="U1142" s="291"/>
      <c r="BO1142" s="292"/>
      <c r="BX1142" s="292"/>
      <c r="CU1142" s="292"/>
      <c r="CW1142" s="292"/>
      <c r="CX1142" s="292"/>
      <c r="DA1142" s="292"/>
      <c r="DI1142" s="292"/>
      <c r="DK1142" s="292"/>
      <c r="DM1142" s="292"/>
      <c r="DQ1142" s="292"/>
      <c r="DV1142" s="292"/>
      <c r="DX1142" s="292"/>
      <c r="EH1142" s="292"/>
      <c r="EN1142" s="292"/>
      <c r="EP1142" s="292"/>
      <c r="EQ1142" s="292"/>
      <c r="ER1142" s="292"/>
      <c r="ES1142" s="292"/>
      <c r="ET1142" s="292"/>
      <c r="EU1142" s="292"/>
      <c r="EV1142" s="292"/>
      <c r="EW1142" s="292"/>
      <c r="EX1142" s="292"/>
      <c r="EY1142" s="292"/>
      <c r="EZ1142" s="292"/>
      <c r="FC1142" s="292"/>
      <c r="FF1142" s="292"/>
      <c r="FJ1142" s="292"/>
      <c r="FL1142" s="292"/>
      <c r="FM1142" s="292"/>
      <c r="FN1142" s="292"/>
      <c r="FQ1142" s="292"/>
    </row>
    <row r="1143" spans="1:173">
      <c r="A1143" s="291"/>
      <c r="J1143" s="292"/>
      <c r="K1143" s="291"/>
      <c r="T1143" s="292"/>
      <c r="U1143" s="291"/>
      <c r="BO1143" s="292"/>
      <c r="BX1143" s="292"/>
      <c r="CU1143" s="292"/>
      <c r="CW1143" s="292"/>
      <c r="CX1143" s="292"/>
      <c r="DA1143" s="292"/>
      <c r="DI1143" s="292"/>
      <c r="DK1143" s="292"/>
      <c r="DM1143" s="292"/>
      <c r="DQ1143" s="292"/>
      <c r="DV1143" s="292"/>
      <c r="DX1143" s="292"/>
      <c r="EH1143" s="292"/>
      <c r="EN1143" s="292"/>
      <c r="EP1143" s="292"/>
      <c r="EQ1143" s="292"/>
      <c r="ER1143" s="292"/>
      <c r="ES1143" s="292"/>
      <c r="ET1143" s="292"/>
      <c r="EU1143" s="292"/>
      <c r="EV1143" s="292"/>
      <c r="EW1143" s="292"/>
      <c r="EX1143" s="292"/>
      <c r="EY1143" s="292"/>
      <c r="EZ1143" s="292"/>
      <c r="FC1143" s="292"/>
      <c r="FF1143" s="292"/>
      <c r="FJ1143" s="292"/>
      <c r="FL1143" s="292"/>
      <c r="FM1143" s="292"/>
      <c r="FN1143" s="292"/>
      <c r="FQ1143" s="292"/>
    </row>
    <row r="1144" spans="1:173">
      <c r="A1144" s="291"/>
      <c r="J1144" s="292"/>
      <c r="K1144" s="291"/>
      <c r="T1144" s="292"/>
      <c r="U1144" s="291"/>
      <c r="BO1144" s="292"/>
      <c r="BX1144" s="292"/>
      <c r="CU1144" s="292"/>
      <c r="CW1144" s="292"/>
      <c r="CX1144" s="292"/>
      <c r="DA1144" s="292"/>
      <c r="DI1144" s="292"/>
      <c r="DK1144" s="292"/>
      <c r="DM1144" s="292"/>
      <c r="DQ1144" s="292"/>
      <c r="DV1144" s="292"/>
      <c r="DX1144" s="292"/>
      <c r="EH1144" s="292"/>
      <c r="EN1144" s="292"/>
      <c r="EP1144" s="292"/>
      <c r="EQ1144" s="292"/>
      <c r="ER1144" s="292"/>
      <c r="ES1144" s="292"/>
      <c r="ET1144" s="292"/>
      <c r="EU1144" s="292"/>
      <c r="EV1144" s="292"/>
      <c r="EW1144" s="292"/>
      <c r="EX1144" s="292"/>
      <c r="EY1144" s="292"/>
      <c r="EZ1144" s="292"/>
      <c r="FC1144" s="292"/>
      <c r="FF1144" s="292"/>
      <c r="FJ1144" s="292"/>
      <c r="FL1144" s="292"/>
      <c r="FM1144" s="292"/>
      <c r="FN1144" s="292"/>
      <c r="FQ1144" s="292"/>
    </row>
    <row r="1145" spans="1:173">
      <c r="A1145" s="291"/>
      <c r="J1145" s="292"/>
      <c r="K1145" s="291"/>
      <c r="T1145" s="292"/>
      <c r="U1145" s="291"/>
      <c r="BO1145" s="292"/>
      <c r="BX1145" s="292"/>
      <c r="CU1145" s="292"/>
      <c r="CW1145" s="292"/>
      <c r="CX1145" s="292"/>
      <c r="DA1145" s="292"/>
      <c r="DI1145" s="292"/>
      <c r="DK1145" s="292"/>
      <c r="DM1145" s="292"/>
      <c r="DQ1145" s="292"/>
      <c r="DV1145" s="292"/>
      <c r="DX1145" s="292"/>
      <c r="EH1145" s="292"/>
      <c r="EN1145" s="292"/>
      <c r="EP1145" s="292"/>
      <c r="EQ1145" s="292"/>
      <c r="ER1145" s="292"/>
      <c r="ES1145" s="292"/>
      <c r="ET1145" s="292"/>
      <c r="EU1145" s="292"/>
      <c r="EV1145" s="292"/>
      <c r="EW1145" s="292"/>
      <c r="EX1145" s="292"/>
      <c r="EY1145" s="292"/>
      <c r="EZ1145" s="292"/>
      <c r="FC1145" s="292"/>
      <c r="FF1145" s="292"/>
      <c r="FJ1145" s="292"/>
      <c r="FL1145" s="292"/>
      <c r="FM1145" s="292"/>
      <c r="FN1145" s="292"/>
      <c r="FQ1145" s="292"/>
    </row>
    <row r="1146" spans="1:173">
      <c r="A1146" s="291"/>
      <c r="J1146" s="292"/>
      <c r="K1146" s="291"/>
      <c r="T1146" s="292"/>
      <c r="U1146" s="291"/>
      <c r="BO1146" s="292"/>
      <c r="BX1146" s="292"/>
      <c r="CU1146" s="292"/>
      <c r="CW1146" s="292"/>
      <c r="CX1146" s="292"/>
      <c r="DA1146" s="292"/>
      <c r="DI1146" s="292"/>
      <c r="DK1146" s="292"/>
      <c r="DM1146" s="292"/>
      <c r="DQ1146" s="292"/>
      <c r="DV1146" s="292"/>
      <c r="DX1146" s="292"/>
      <c r="EH1146" s="292"/>
      <c r="EN1146" s="292"/>
      <c r="EP1146" s="292"/>
      <c r="EQ1146" s="292"/>
      <c r="ER1146" s="292"/>
      <c r="ES1146" s="292"/>
      <c r="ET1146" s="292"/>
      <c r="EU1146" s="292"/>
      <c r="EV1146" s="292"/>
      <c r="EW1146" s="292"/>
      <c r="EX1146" s="292"/>
      <c r="EY1146" s="292"/>
      <c r="EZ1146" s="292"/>
      <c r="FC1146" s="292"/>
      <c r="FF1146" s="292"/>
      <c r="FJ1146" s="292"/>
      <c r="FL1146" s="292"/>
      <c r="FM1146" s="292"/>
      <c r="FN1146" s="292"/>
      <c r="FQ1146" s="292"/>
    </row>
    <row r="1147" spans="1:173">
      <c r="A1147" s="291"/>
      <c r="J1147" s="292"/>
      <c r="K1147" s="291"/>
      <c r="T1147" s="292"/>
      <c r="U1147" s="291"/>
      <c r="BO1147" s="292"/>
      <c r="BX1147" s="292"/>
      <c r="CU1147" s="292"/>
      <c r="CW1147" s="292"/>
      <c r="CX1147" s="292"/>
      <c r="DA1147" s="292"/>
      <c r="DI1147" s="292"/>
      <c r="DK1147" s="292"/>
      <c r="DM1147" s="292"/>
      <c r="DQ1147" s="292"/>
      <c r="DV1147" s="292"/>
      <c r="DX1147" s="292"/>
      <c r="EH1147" s="292"/>
      <c r="EN1147" s="292"/>
      <c r="EP1147" s="292"/>
      <c r="EQ1147" s="292"/>
      <c r="ER1147" s="292"/>
      <c r="ES1147" s="292"/>
      <c r="ET1147" s="292"/>
      <c r="EU1147" s="292"/>
      <c r="EV1147" s="292"/>
      <c r="EW1147" s="292"/>
      <c r="EX1147" s="292"/>
      <c r="EY1147" s="292"/>
      <c r="EZ1147" s="292"/>
      <c r="FC1147" s="292"/>
      <c r="FF1147" s="292"/>
      <c r="FJ1147" s="292"/>
      <c r="FL1147" s="292"/>
      <c r="FM1147" s="292"/>
      <c r="FN1147" s="292"/>
      <c r="FQ1147" s="292"/>
    </row>
    <row r="1148" spans="1:173">
      <c r="A1148" s="291"/>
      <c r="J1148" s="292"/>
      <c r="K1148" s="291"/>
      <c r="T1148" s="292"/>
      <c r="U1148" s="291"/>
      <c r="BO1148" s="292"/>
      <c r="BX1148" s="292"/>
      <c r="CU1148" s="292"/>
      <c r="CW1148" s="292"/>
      <c r="CX1148" s="292"/>
      <c r="DA1148" s="292"/>
      <c r="DI1148" s="292"/>
      <c r="DK1148" s="292"/>
      <c r="DM1148" s="292"/>
      <c r="DQ1148" s="292"/>
      <c r="DV1148" s="292"/>
      <c r="DX1148" s="292"/>
      <c r="EH1148" s="292"/>
      <c r="EN1148" s="292"/>
      <c r="EP1148" s="292"/>
      <c r="EQ1148" s="292"/>
      <c r="ER1148" s="292"/>
      <c r="ES1148" s="292"/>
      <c r="ET1148" s="292"/>
      <c r="EU1148" s="292"/>
      <c r="EV1148" s="292"/>
      <c r="EW1148" s="292"/>
      <c r="EX1148" s="292"/>
      <c r="EY1148" s="292"/>
      <c r="EZ1148" s="292"/>
      <c r="FC1148" s="292"/>
      <c r="FF1148" s="292"/>
      <c r="FJ1148" s="292"/>
      <c r="FL1148" s="292"/>
      <c r="FM1148" s="292"/>
      <c r="FN1148" s="292"/>
      <c r="FQ1148" s="292"/>
    </row>
    <row r="1149" spans="1:173">
      <c r="A1149" s="291"/>
      <c r="J1149" s="292"/>
      <c r="K1149" s="291"/>
      <c r="T1149" s="292"/>
      <c r="U1149" s="291"/>
      <c r="BO1149" s="292"/>
      <c r="BX1149" s="292"/>
      <c r="CU1149" s="292"/>
      <c r="CW1149" s="292"/>
      <c r="CX1149" s="292"/>
      <c r="DA1149" s="292"/>
      <c r="DI1149" s="292"/>
      <c r="DK1149" s="292"/>
      <c r="DM1149" s="292"/>
      <c r="DQ1149" s="292"/>
      <c r="DV1149" s="292"/>
      <c r="DX1149" s="292"/>
      <c r="EH1149" s="292"/>
      <c r="EN1149" s="292"/>
      <c r="EP1149" s="292"/>
      <c r="EQ1149" s="292"/>
      <c r="ER1149" s="292"/>
      <c r="ES1149" s="292"/>
      <c r="ET1149" s="292"/>
      <c r="EU1149" s="292"/>
      <c r="EV1149" s="292"/>
      <c r="EW1149" s="292"/>
      <c r="EX1149" s="292"/>
      <c r="EY1149" s="292"/>
      <c r="EZ1149" s="292"/>
      <c r="FC1149" s="292"/>
      <c r="FF1149" s="292"/>
      <c r="FJ1149" s="292"/>
      <c r="FL1149" s="292"/>
      <c r="FM1149" s="292"/>
      <c r="FN1149" s="292"/>
      <c r="FQ1149" s="292"/>
    </row>
    <row r="1150" spans="1:173">
      <c r="B1150" s="291"/>
      <c r="J1150" s="292"/>
      <c r="K1150" s="292"/>
      <c r="T1150" s="292"/>
      <c r="BO1150" s="292"/>
      <c r="BX1150" s="292"/>
      <c r="CU1150" s="292"/>
      <c r="CW1150" s="292"/>
      <c r="CX1150" s="292"/>
      <c r="DA1150" s="292"/>
      <c r="DI1150" s="292"/>
      <c r="DK1150" s="292"/>
      <c r="DM1150" s="292"/>
      <c r="DQ1150" s="292"/>
      <c r="DV1150" s="292"/>
      <c r="DX1150" s="292"/>
      <c r="EH1150" s="292"/>
      <c r="EN1150" s="292"/>
      <c r="EP1150" s="292"/>
      <c r="EQ1150" s="292"/>
      <c r="ER1150" s="292"/>
      <c r="ES1150" s="292"/>
      <c r="ET1150" s="292"/>
      <c r="EU1150" s="292"/>
      <c r="EV1150" s="292"/>
      <c r="EW1150" s="292"/>
      <c r="EX1150" s="292"/>
      <c r="EY1150" s="292"/>
      <c r="EZ1150" s="292"/>
      <c r="FC1150" s="292"/>
      <c r="FF1150" s="292"/>
      <c r="FJ1150" s="292"/>
      <c r="FL1150" s="292"/>
      <c r="FM1150" s="292"/>
      <c r="FN1150" s="292"/>
      <c r="FQ1150" s="292"/>
    </row>
    <row r="1151" spans="1:173">
      <c r="B1151" s="291"/>
      <c r="J1151" s="292"/>
      <c r="K1151" s="292"/>
      <c r="T1151" s="292"/>
      <c r="BO1151" s="292"/>
      <c r="BX1151" s="292"/>
      <c r="CU1151" s="292"/>
      <c r="CW1151" s="292"/>
      <c r="CX1151" s="292"/>
      <c r="DA1151" s="292"/>
      <c r="DI1151" s="292"/>
      <c r="DK1151" s="292"/>
      <c r="DM1151" s="292"/>
      <c r="DQ1151" s="292"/>
      <c r="DV1151" s="292"/>
      <c r="DX1151" s="292"/>
      <c r="EH1151" s="292"/>
      <c r="EN1151" s="292"/>
      <c r="EP1151" s="292"/>
      <c r="EQ1151" s="292"/>
      <c r="ER1151" s="292"/>
      <c r="ES1151" s="292"/>
      <c r="ET1151" s="292"/>
      <c r="EU1151" s="292"/>
      <c r="EV1151" s="292"/>
      <c r="EW1151" s="292"/>
      <c r="EX1151" s="292"/>
      <c r="EY1151" s="292"/>
      <c r="EZ1151" s="292"/>
      <c r="FC1151" s="292"/>
      <c r="FF1151" s="292"/>
      <c r="FJ1151" s="292"/>
      <c r="FL1151" s="292"/>
      <c r="FM1151" s="292"/>
      <c r="FN1151" s="292"/>
      <c r="FQ1151" s="292"/>
    </row>
    <row r="1152" spans="1:173">
      <c r="B1152" s="291"/>
      <c r="J1152" s="292"/>
      <c r="K1152" s="292"/>
      <c r="T1152" s="292"/>
      <c r="BO1152" s="292"/>
      <c r="BX1152" s="292"/>
      <c r="CU1152" s="292"/>
      <c r="CW1152" s="292"/>
      <c r="CX1152" s="292"/>
      <c r="DA1152" s="292"/>
      <c r="DI1152" s="292"/>
      <c r="DK1152" s="292"/>
      <c r="DM1152" s="292"/>
      <c r="DQ1152" s="292"/>
      <c r="DV1152" s="292"/>
      <c r="DX1152" s="292"/>
      <c r="EH1152" s="292"/>
      <c r="EN1152" s="292"/>
      <c r="EP1152" s="292"/>
      <c r="EQ1152" s="292"/>
      <c r="ER1152" s="292"/>
      <c r="ES1152" s="292"/>
      <c r="ET1152" s="292"/>
      <c r="EU1152" s="292"/>
      <c r="EV1152" s="292"/>
      <c r="EW1152" s="292"/>
      <c r="EX1152" s="292"/>
      <c r="EY1152" s="292"/>
      <c r="EZ1152" s="292"/>
      <c r="FC1152" s="292"/>
      <c r="FF1152" s="292"/>
      <c r="FJ1152" s="292"/>
      <c r="FL1152" s="292"/>
      <c r="FM1152" s="292"/>
      <c r="FN1152" s="292"/>
      <c r="FQ1152" s="292"/>
    </row>
    <row r="1153" spans="2:173">
      <c r="B1153" s="291"/>
      <c r="J1153" s="292"/>
      <c r="K1153" s="292"/>
      <c r="T1153" s="292"/>
      <c r="BO1153" s="292"/>
      <c r="BX1153" s="292"/>
      <c r="CU1153" s="292"/>
      <c r="CW1153" s="292"/>
      <c r="CX1153" s="292"/>
      <c r="DA1153" s="292"/>
      <c r="DI1153" s="292"/>
      <c r="DK1153" s="292"/>
      <c r="DM1153" s="292"/>
      <c r="DQ1153" s="292"/>
      <c r="DV1153" s="292"/>
      <c r="DX1153" s="292"/>
      <c r="EH1153" s="292"/>
      <c r="EN1153" s="292"/>
      <c r="EP1153" s="292"/>
      <c r="EQ1153" s="292"/>
      <c r="ER1153" s="292"/>
      <c r="ES1153" s="292"/>
      <c r="ET1153" s="292"/>
      <c r="EU1153" s="292"/>
      <c r="EV1153" s="292"/>
      <c r="EW1153" s="292"/>
      <c r="EX1153" s="292"/>
      <c r="EY1153" s="292"/>
      <c r="EZ1153" s="292"/>
      <c r="FC1153" s="292"/>
      <c r="FF1153" s="292"/>
      <c r="FJ1153" s="292"/>
      <c r="FL1153" s="292"/>
      <c r="FM1153" s="292"/>
      <c r="FN1153" s="292"/>
      <c r="FQ1153" s="292"/>
    </row>
    <row r="1154" spans="2:173">
      <c r="B1154" s="291"/>
      <c r="J1154" s="292"/>
      <c r="K1154" s="292"/>
      <c r="T1154" s="292"/>
      <c r="BO1154" s="292"/>
      <c r="BX1154" s="292"/>
      <c r="CU1154" s="292"/>
      <c r="CW1154" s="292"/>
      <c r="CX1154" s="292"/>
      <c r="DA1154" s="292"/>
      <c r="DI1154" s="292"/>
      <c r="DK1154" s="292"/>
      <c r="DM1154" s="292"/>
      <c r="DQ1154" s="292"/>
      <c r="DV1154" s="292"/>
      <c r="DX1154" s="292"/>
      <c r="EH1154" s="292"/>
      <c r="EN1154" s="292"/>
      <c r="EP1154" s="292"/>
      <c r="EQ1154" s="292"/>
      <c r="ER1154" s="292"/>
      <c r="ES1154" s="292"/>
      <c r="ET1154" s="292"/>
      <c r="EU1154" s="292"/>
      <c r="EV1154" s="292"/>
      <c r="EW1154" s="292"/>
      <c r="EX1154" s="292"/>
      <c r="EY1154" s="292"/>
      <c r="EZ1154" s="292"/>
      <c r="FC1154" s="292"/>
      <c r="FF1154" s="292"/>
      <c r="FJ1154" s="292"/>
      <c r="FL1154" s="292"/>
      <c r="FM1154" s="292"/>
      <c r="FN1154" s="292"/>
      <c r="FQ1154" s="292"/>
    </row>
    <row r="1155" spans="2:173">
      <c r="B1155" s="291"/>
      <c r="J1155" s="292"/>
      <c r="K1155" s="292"/>
      <c r="T1155" s="292"/>
      <c r="BO1155" s="292"/>
      <c r="BX1155" s="292"/>
      <c r="CU1155" s="292"/>
      <c r="CW1155" s="292"/>
      <c r="CX1155" s="292"/>
      <c r="DA1155" s="292"/>
      <c r="DI1155" s="292"/>
      <c r="DK1155" s="292"/>
      <c r="DM1155" s="292"/>
      <c r="DQ1155" s="292"/>
      <c r="DV1155" s="292"/>
      <c r="DX1155" s="292"/>
      <c r="EH1155" s="292"/>
      <c r="EN1155" s="292"/>
      <c r="EP1155" s="292"/>
      <c r="EQ1155" s="292"/>
      <c r="ER1155" s="292"/>
      <c r="ES1155" s="292"/>
      <c r="ET1155" s="292"/>
      <c r="EU1155" s="292"/>
      <c r="EV1155" s="292"/>
      <c r="EW1155" s="292"/>
      <c r="EX1155" s="292"/>
      <c r="EY1155" s="292"/>
      <c r="EZ1155" s="292"/>
      <c r="FC1155" s="292"/>
      <c r="FF1155" s="292"/>
      <c r="FJ1155" s="292"/>
      <c r="FL1155" s="292"/>
      <c r="FM1155" s="292"/>
      <c r="FN1155" s="292"/>
      <c r="FQ1155" s="292"/>
    </row>
    <row r="1156" spans="2:173">
      <c r="B1156" s="291"/>
      <c r="J1156" s="292"/>
      <c r="K1156" s="292"/>
      <c r="T1156" s="292"/>
      <c r="BO1156" s="292"/>
      <c r="BX1156" s="292"/>
      <c r="CU1156" s="292"/>
      <c r="CW1156" s="292"/>
      <c r="CX1156" s="292"/>
      <c r="DA1156" s="292"/>
      <c r="DI1156" s="292"/>
      <c r="DK1156" s="292"/>
      <c r="DM1156" s="292"/>
      <c r="DQ1156" s="292"/>
      <c r="DV1156" s="292"/>
      <c r="DX1156" s="292"/>
      <c r="EH1156" s="292"/>
      <c r="EN1156" s="292"/>
      <c r="EP1156" s="292"/>
      <c r="EQ1156" s="292"/>
      <c r="ER1156" s="292"/>
      <c r="ES1156" s="292"/>
      <c r="ET1156" s="292"/>
      <c r="EU1156" s="292"/>
      <c r="EV1156" s="292"/>
      <c r="EW1156" s="292"/>
      <c r="EX1156" s="292"/>
      <c r="EY1156" s="292"/>
      <c r="EZ1156" s="292"/>
      <c r="FC1156" s="292"/>
      <c r="FF1156" s="292"/>
      <c r="FJ1156" s="292"/>
      <c r="FL1156" s="292"/>
      <c r="FM1156" s="292"/>
      <c r="FN1156" s="292"/>
      <c r="FQ1156" s="292"/>
    </row>
    <row r="1157" spans="2:173">
      <c r="B1157" s="291"/>
      <c r="J1157" s="292"/>
      <c r="K1157" s="292"/>
      <c r="T1157" s="292"/>
      <c r="BO1157" s="292"/>
      <c r="BX1157" s="292"/>
      <c r="CU1157" s="292"/>
      <c r="CW1157" s="292"/>
      <c r="CX1157" s="292"/>
      <c r="DA1157" s="292"/>
      <c r="DI1157" s="292"/>
      <c r="DK1157" s="292"/>
      <c r="DM1157" s="292"/>
      <c r="DQ1157" s="292"/>
      <c r="DV1157" s="292"/>
      <c r="DX1157" s="292"/>
      <c r="EH1157" s="292"/>
      <c r="EN1157" s="292"/>
      <c r="EP1157" s="292"/>
      <c r="EQ1157" s="292"/>
      <c r="ER1157" s="292"/>
      <c r="ES1157" s="292"/>
      <c r="ET1157" s="292"/>
      <c r="EU1157" s="292"/>
      <c r="EV1157" s="292"/>
      <c r="EW1157" s="292"/>
      <c r="EX1157" s="292"/>
      <c r="EY1157" s="292"/>
      <c r="EZ1157" s="292"/>
      <c r="FC1157" s="292"/>
      <c r="FF1157" s="292"/>
      <c r="FJ1157" s="292"/>
      <c r="FL1157" s="292"/>
      <c r="FM1157" s="292"/>
      <c r="FN1157" s="292"/>
      <c r="FQ1157" s="292"/>
    </row>
    <row r="1158" spans="2:173">
      <c r="B1158" s="291"/>
      <c r="J1158" s="292"/>
      <c r="K1158" s="292"/>
      <c r="T1158" s="292"/>
      <c r="BO1158" s="292"/>
      <c r="BX1158" s="292"/>
      <c r="CU1158" s="292"/>
      <c r="CW1158" s="292"/>
      <c r="CX1158" s="292"/>
      <c r="DA1158" s="292"/>
      <c r="DI1158" s="292"/>
      <c r="DK1158" s="292"/>
      <c r="DM1158" s="292"/>
      <c r="DQ1158" s="292"/>
      <c r="DV1158" s="292"/>
      <c r="DX1158" s="292"/>
      <c r="EH1158" s="292"/>
      <c r="EN1158" s="292"/>
      <c r="EP1158" s="292"/>
      <c r="EQ1158" s="292"/>
      <c r="ER1158" s="292"/>
      <c r="ES1158" s="292"/>
      <c r="ET1158" s="292"/>
      <c r="EU1158" s="292"/>
      <c r="EV1158" s="292"/>
      <c r="EW1158" s="292"/>
      <c r="EX1158" s="292"/>
      <c r="EY1158" s="292"/>
      <c r="EZ1158" s="292"/>
      <c r="FC1158" s="292"/>
      <c r="FF1158" s="292"/>
      <c r="FJ1158" s="292"/>
      <c r="FL1158" s="292"/>
      <c r="FM1158" s="292"/>
      <c r="FN1158" s="292"/>
      <c r="FQ1158" s="292"/>
    </row>
    <row r="1159" spans="2:173">
      <c r="B1159" s="291"/>
      <c r="J1159" s="292"/>
      <c r="K1159" s="292"/>
      <c r="T1159" s="292"/>
      <c r="BO1159" s="292"/>
      <c r="BX1159" s="292"/>
      <c r="CU1159" s="292"/>
      <c r="CW1159" s="292"/>
      <c r="CX1159" s="292"/>
      <c r="DA1159" s="292"/>
      <c r="DI1159" s="292"/>
      <c r="DK1159" s="292"/>
      <c r="DM1159" s="292"/>
      <c r="DQ1159" s="292"/>
      <c r="DV1159" s="292"/>
      <c r="DX1159" s="292"/>
      <c r="EH1159" s="292"/>
      <c r="EN1159" s="292"/>
      <c r="EP1159" s="292"/>
      <c r="EQ1159" s="292"/>
      <c r="ER1159" s="292"/>
      <c r="ES1159" s="292"/>
      <c r="ET1159" s="292"/>
      <c r="EU1159" s="292"/>
      <c r="EV1159" s="292"/>
      <c r="EW1159" s="292"/>
      <c r="EX1159" s="292"/>
      <c r="EY1159" s="292"/>
      <c r="EZ1159" s="292"/>
      <c r="FC1159" s="292"/>
      <c r="FF1159" s="292"/>
      <c r="FJ1159" s="292"/>
      <c r="FL1159" s="292"/>
      <c r="FM1159" s="292"/>
      <c r="FN1159" s="292"/>
      <c r="FQ1159" s="292"/>
    </row>
    <row r="1160" spans="2:173">
      <c r="B1160" s="291"/>
      <c r="J1160" s="292"/>
      <c r="K1160" s="292"/>
      <c r="T1160" s="292"/>
      <c r="BO1160" s="292"/>
      <c r="BX1160" s="292"/>
      <c r="CU1160" s="292"/>
      <c r="CW1160" s="292"/>
      <c r="CX1160" s="292"/>
      <c r="DA1160" s="292"/>
      <c r="DI1160" s="292"/>
      <c r="DK1160" s="292"/>
      <c r="DM1160" s="292"/>
      <c r="DQ1160" s="292"/>
      <c r="DV1160" s="292"/>
      <c r="DX1160" s="292"/>
      <c r="EH1160" s="292"/>
      <c r="EN1160" s="292"/>
      <c r="EP1160" s="292"/>
      <c r="EQ1160" s="292"/>
      <c r="ER1160" s="292"/>
      <c r="ES1160" s="292"/>
      <c r="ET1160" s="292"/>
      <c r="EU1160" s="292"/>
      <c r="EV1160" s="292"/>
      <c r="EW1160" s="292"/>
      <c r="EX1160" s="292"/>
      <c r="EY1160" s="292"/>
      <c r="EZ1160" s="292"/>
      <c r="FC1160" s="292"/>
      <c r="FF1160" s="292"/>
      <c r="FJ1160" s="292"/>
      <c r="FL1160" s="292"/>
      <c r="FM1160" s="292"/>
      <c r="FN1160" s="292"/>
      <c r="FQ1160" s="292"/>
    </row>
    <row r="1161" spans="2:173">
      <c r="B1161" s="291"/>
      <c r="J1161" s="292"/>
      <c r="K1161" s="292"/>
      <c r="T1161" s="292"/>
      <c r="BO1161" s="292"/>
      <c r="BX1161" s="292"/>
      <c r="CU1161" s="292"/>
      <c r="CW1161" s="292"/>
      <c r="CX1161" s="292"/>
      <c r="DA1161" s="292"/>
      <c r="DI1161" s="292"/>
      <c r="DK1161" s="292"/>
      <c r="DM1161" s="292"/>
      <c r="DQ1161" s="292"/>
      <c r="DV1161" s="292"/>
      <c r="DX1161" s="292"/>
      <c r="EH1161" s="292"/>
      <c r="EN1161" s="292"/>
      <c r="EP1161" s="292"/>
      <c r="EQ1161" s="292"/>
      <c r="ER1161" s="292"/>
      <c r="ES1161" s="292"/>
      <c r="ET1161" s="292"/>
      <c r="EU1161" s="292"/>
      <c r="EV1161" s="292"/>
      <c r="EW1161" s="292"/>
      <c r="EX1161" s="292"/>
      <c r="EY1161" s="292"/>
      <c r="EZ1161" s="292"/>
      <c r="FC1161" s="292"/>
      <c r="FF1161" s="292"/>
      <c r="FJ1161" s="292"/>
      <c r="FL1161" s="292"/>
      <c r="FM1161" s="292"/>
      <c r="FN1161" s="292"/>
      <c r="FQ1161" s="292"/>
    </row>
    <row r="1162" spans="2:173">
      <c r="B1162" s="291"/>
      <c r="J1162" s="292"/>
      <c r="K1162" s="292"/>
      <c r="T1162" s="292"/>
      <c r="BO1162" s="292"/>
      <c r="BX1162" s="292"/>
      <c r="CU1162" s="292"/>
      <c r="CW1162" s="292"/>
      <c r="CX1162" s="292"/>
      <c r="DA1162" s="292"/>
      <c r="DI1162" s="292"/>
      <c r="DK1162" s="292"/>
      <c r="DM1162" s="292"/>
      <c r="DQ1162" s="292"/>
      <c r="DV1162" s="292"/>
      <c r="DX1162" s="292"/>
      <c r="EH1162" s="292"/>
      <c r="EN1162" s="292"/>
      <c r="EP1162" s="292"/>
      <c r="EQ1162" s="292"/>
      <c r="ER1162" s="292"/>
      <c r="ES1162" s="292"/>
      <c r="ET1162" s="292"/>
      <c r="EU1162" s="292"/>
      <c r="EV1162" s="292"/>
      <c r="EW1162" s="292"/>
      <c r="EX1162" s="292"/>
      <c r="EY1162" s="292"/>
      <c r="EZ1162" s="292"/>
      <c r="FC1162" s="292"/>
      <c r="FF1162" s="292"/>
      <c r="FJ1162" s="292"/>
      <c r="FL1162" s="292"/>
      <c r="FM1162" s="292"/>
      <c r="FN1162" s="292"/>
      <c r="FQ1162" s="292"/>
    </row>
    <row r="1163" spans="2:173">
      <c r="B1163" s="291"/>
      <c r="J1163" s="292"/>
      <c r="K1163" s="292"/>
      <c r="T1163" s="292"/>
      <c r="BO1163" s="292"/>
      <c r="BX1163" s="292"/>
      <c r="CU1163" s="292"/>
      <c r="CW1163" s="292"/>
      <c r="CX1163" s="292"/>
      <c r="DA1163" s="292"/>
      <c r="DI1163" s="292"/>
      <c r="DK1163" s="292"/>
      <c r="DM1163" s="292"/>
      <c r="DQ1163" s="292"/>
      <c r="DV1163" s="292"/>
      <c r="DX1163" s="292"/>
      <c r="EH1163" s="292"/>
      <c r="EN1163" s="292"/>
      <c r="EP1163" s="292"/>
      <c r="EQ1163" s="292"/>
      <c r="ER1163" s="292"/>
      <c r="ES1163" s="292"/>
      <c r="ET1163" s="292"/>
      <c r="EU1163" s="292"/>
      <c r="EV1163" s="292"/>
      <c r="EW1163" s="292"/>
      <c r="EX1163" s="292"/>
      <c r="EY1163" s="292"/>
      <c r="EZ1163" s="292"/>
      <c r="FC1163" s="292"/>
      <c r="FF1163" s="292"/>
      <c r="FJ1163" s="292"/>
      <c r="FL1163" s="292"/>
      <c r="FM1163" s="292"/>
      <c r="FN1163" s="292"/>
      <c r="FQ1163" s="292"/>
    </row>
    <row r="1164" spans="2:173">
      <c r="B1164" s="291"/>
      <c r="J1164" s="292"/>
      <c r="K1164" s="292"/>
      <c r="T1164" s="292"/>
      <c r="BO1164" s="292"/>
      <c r="BX1164" s="292"/>
      <c r="CU1164" s="292"/>
      <c r="CW1164" s="292"/>
      <c r="CX1164" s="292"/>
      <c r="DA1164" s="292"/>
      <c r="DI1164" s="292"/>
      <c r="DK1164" s="292"/>
      <c r="DM1164" s="292"/>
      <c r="DQ1164" s="292"/>
      <c r="DV1164" s="292"/>
      <c r="DX1164" s="292"/>
      <c r="EH1164" s="292"/>
      <c r="EN1164" s="292"/>
      <c r="EP1164" s="292"/>
      <c r="EQ1164" s="292"/>
      <c r="ER1164" s="292"/>
      <c r="ES1164" s="292"/>
      <c r="ET1164" s="292"/>
      <c r="EU1164" s="292"/>
      <c r="EV1164" s="292"/>
      <c r="EW1164" s="292"/>
      <c r="EX1164" s="292"/>
      <c r="EY1164" s="292"/>
      <c r="EZ1164" s="292"/>
      <c r="FC1164" s="292"/>
      <c r="FF1164" s="292"/>
      <c r="FJ1164" s="292"/>
      <c r="FL1164" s="292"/>
      <c r="FM1164" s="292"/>
      <c r="FN1164" s="292"/>
      <c r="FQ1164" s="292"/>
    </row>
    <row r="1165" spans="2:173">
      <c r="B1165" s="291"/>
      <c r="J1165" s="292"/>
      <c r="K1165" s="292"/>
      <c r="T1165" s="292"/>
      <c r="BO1165" s="292"/>
      <c r="BX1165" s="292"/>
      <c r="CU1165" s="292"/>
      <c r="CW1165" s="292"/>
      <c r="CX1165" s="292"/>
      <c r="DA1165" s="292"/>
      <c r="DI1165" s="292"/>
      <c r="DK1165" s="292"/>
      <c r="DM1165" s="292"/>
      <c r="DQ1165" s="292"/>
      <c r="DV1165" s="292"/>
      <c r="DX1165" s="292"/>
      <c r="EH1165" s="292"/>
      <c r="EN1165" s="292"/>
      <c r="EP1165" s="292"/>
      <c r="EQ1165" s="292"/>
      <c r="ER1165" s="292"/>
      <c r="ES1165" s="292"/>
      <c r="ET1165" s="292"/>
      <c r="EU1165" s="292"/>
      <c r="EV1165" s="292"/>
      <c r="EW1165" s="292"/>
      <c r="EX1165" s="292"/>
      <c r="EY1165" s="292"/>
      <c r="EZ1165" s="292"/>
      <c r="FC1165" s="292"/>
      <c r="FF1165" s="292"/>
      <c r="FJ1165" s="292"/>
      <c r="FL1165" s="292"/>
      <c r="FM1165" s="292"/>
      <c r="FN1165" s="292"/>
      <c r="FQ1165" s="292"/>
    </row>
    <row r="1166" spans="2:173">
      <c r="B1166" s="291"/>
      <c r="J1166" s="292"/>
      <c r="K1166" s="292"/>
      <c r="T1166" s="292"/>
      <c r="BO1166" s="292"/>
      <c r="BX1166" s="292"/>
      <c r="CU1166" s="292"/>
      <c r="CW1166" s="292"/>
      <c r="CX1166" s="292"/>
      <c r="DA1166" s="292"/>
      <c r="DI1166" s="292"/>
      <c r="DK1166" s="292"/>
      <c r="DM1166" s="292"/>
      <c r="DQ1166" s="292"/>
      <c r="DV1166" s="292"/>
      <c r="DX1166" s="292"/>
      <c r="EH1166" s="292"/>
      <c r="EN1166" s="292"/>
      <c r="EP1166" s="292"/>
      <c r="EQ1166" s="292"/>
      <c r="ER1166" s="292"/>
      <c r="ES1166" s="292"/>
      <c r="ET1166" s="292"/>
      <c r="EU1166" s="292"/>
      <c r="EV1166" s="292"/>
      <c r="EW1166" s="292"/>
      <c r="EX1166" s="292"/>
      <c r="EY1166" s="292"/>
      <c r="EZ1166" s="292"/>
      <c r="FC1166" s="292"/>
      <c r="FF1166" s="292"/>
      <c r="FJ1166" s="292"/>
      <c r="FL1166" s="292"/>
      <c r="FM1166" s="292"/>
      <c r="FN1166" s="292"/>
      <c r="FQ1166" s="292"/>
    </row>
    <row r="1167" spans="2:173">
      <c r="B1167" s="291"/>
      <c r="J1167" s="292"/>
      <c r="K1167" s="292"/>
      <c r="T1167" s="292"/>
      <c r="BO1167" s="292"/>
      <c r="BX1167" s="292"/>
      <c r="CU1167" s="292"/>
      <c r="CW1167" s="292"/>
      <c r="CX1167" s="292"/>
      <c r="DA1167" s="292"/>
      <c r="DI1167" s="292"/>
      <c r="DK1167" s="292"/>
      <c r="DM1167" s="292"/>
      <c r="DQ1167" s="292"/>
      <c r="DV1167" s="292"/>
      <c r="DX1167" s="292"/>
      <c r="EH1167" s="292"/>
      <c r="EN1167" s="292"/>
      <c r="EP1167" s="292"/>
      <c r="EQ1167" s="292"/>
      <c r="ER1167" s="292"/>
      <c r="ES1167" s="292"/>
      <c r="ET1167" s="292"/>
      <c r="EU1167" s="292"/>
      <c r="EV1167" s="292"/>
      <c r="EW1167" s="292"/>
      <c r="EX1167" s="292"/>
      <c r="EY1167" s="292"/>
      <c r="EZ1167" s="292"/>
      <c r="FC1167" s="292"/>
      <c r="FF1167" s="292"/>
      <c r="FJ1167" s="292"/>
      <c r="FL1167" s="292"/>
      <c r="FM1167" s="292"/>
      <c r="FN1167" s="292"/>
      <c r="FQ1167" s="292"/>
    </row>
    <row r="1168" spans="2:173">
      <c r="B1168" s="291"/>
      <c r="J1168" s="292"/>
      <c r="K1168" s="292"/>
      <c r="T1168" s="292"/>
      <c r="BO1168" s="292"/>
      <c r="BX1168" s="292"/>
      <c r="CU1168" s="292"/>
      <c r="CW1168" s="292"/>
      <c r="CX1168" s="292"/>
      <c r="DA1168" s="292"/>
      <c r="DI1168" s="292"/>
      <c r="DK1168" s="292"/>
      <c r="DM1168" s="292"/>
      <c r="DQ1168" s="292"/>
      <c r="DV1168" s="292"/>
      <c r="DX1168" s="292"/>
      <c r="EH1168" s="292"/>
      <c r="EN1168" s="292"/>
      <c r="EP1168" s="292"/>
      <c r="EQ1168" s="292"/>
      <c r="ER1168" s="292"/>
      <c r="ES1168" s="292"/>
      <c r="ET1168" s="292"/>
      <c r="EU1168" s="292"/>
      <c r="EV1168" s="292"/>
      <c r="EW1168" s="292"/>
      <c r="EX1168" s="292"/>
      <c r="EY1168" s="292"/>
      <c r="EZ1168" s="292"/>
      <c r="FC1168" s="292"/>
      <c r="FF1168" s="292"/>
      <c r="FJ1168" s="292"/>
      <c r="FL1168" s="292"/>
      <c r="FM1168" s="292"/>
      <c r="FN1168" s="292"/>
      <c r="FQ1168" s="292"/>
    </row>
    <row r="1169" spans="2:173">
      <c r="B1169" s="291"/>
      <c r="J1169" s="292"/>
      <c r="K1169" s="292"/>
      <c r="T1169" s="292"/>
      <c r="BO1169" s="292"/>
      <c r="BX1169" s="292"/>
      <c r="CU1169" s="292"/>
      <c r="CW1169" s="292"/>
      <c r="CX1169" s="292"/>
      <c r="DA1169" s="292"/>
      <c r="DI1169" s="292"/>
      <c r="DK1169" s="292"/>
      <c r="DM1169" s="292"/>
      <c r="DQ1169" s="292"/>
      <c r="DV1169" s="292"/>
      <c r="DX1169" s="292"/>
      <c r="EH1169" s="292"/>
      <c r="EN1169" s="292"/>
      <c r="EP1169" s="292"/>
      <c r="EQ1169" s="292"/>
      <c r="ER1169" s="292"/>
      <c r="ES1169" s="292"/>
      <c r="ET1169" s="292"/>
      <c r="EU1169" s="292"/>
      <c r="EV1169" s="292"/>
      <c r="EW1169" s="292"/>
      <c r="EX1169" s="292"/>
      <c r="EY1169" s="292"/>
      <c r="EZ1169" s="292"/>
      <c r="FC1169" s="292"/>
      <c r="FF1169" s="292"/>
      <c r="FJ1169" s="292"/>
      <c r="FL1169" s="292"/>
      <c r="FM1169" s="292"/>
      <c r="FN1169" s="292"/>
      <c r="FQ1169" s="292"/>
    </row>
    <row r="1170" spans="2:173">
      <c r="B1170" s="291"/>
      <c r="J1170" s="292"/>
      <c r="K1170" s="292"/>
      <c r="T1170" s="292"/>
      <c r="BO1170" s="292"/>
      <c r="BX1170" s="292"/>
      <c r="CU1170" s="292"/>
      <c r="CW1170" s="292"/>
      <c r="CX1170" s="292"/>
      <c r="DA1170" s="292"/>
      <c r="DI1170" s="292"/>
      <c r="DK1170" s="292"/>
      <c r="DM1170" s="292"/>
      <c r="DQ1170" s="292"/>
      <c r="DV1170" s="292"/>
      <c r="DX1170" s="292"/>
      <c r="EH1170" s="292"/>
      <c r="EN1170" s="292"/>
      <c r="EP1170" s="292"/>
      <c r="EQ1170" s="292"/>
      <c r="ER1170" s="292"/>
      <c r="ES1170" s="292"/>
      <c r="ET1170" s="292"/>
      <c r="EU1170" s="292"/>
      <c r="EV1170" s="292"/>
      <c r="EW1170" s="292"/>
      <c r="EX1170" s="292"/>
      <c r="EY1170" s="292"/>
      <c r="EZ1170" s="292"/>
      <c r="FC1170" s="292"/>
      <c r="FF1170" s="292"/>
      <c r="FJ1170" s="292"/>
      <c r="FL1170" s="292"/>
      <c r="FM1170" s="292"/>
      <c r="FN1170" s="292"/>
      <c r="FQ1170" s="292"/>
    </row>
    <row r="1171" spans="2:173">
      <c r="B1171" s="291"/>
      <c r="J1171" s="292"/>
      <c r="K1171" s="292"/>
      <c r="T1171" s="292"/>
      <c r="BO1171" s="292"/>
      <c r="BX1171" s="292"/>
      <c r="CU1171" s="292"/>
      <c r="CW1171" s="292"/>
      <c r="CX1171" s="292"/>
      <c r="DA1171" s="292"/>
      <c r="DI1171" s="292"/>
      <c r="DK1171" s="292"/>
      <c r="DM1171" s="292"/>
      <c r="DQ1171" s="292"/>
      <c r="DV1171" s="292"/>
      <c r="DX1171" s="292"/>
      <c r="EH1171" s="292"/>
      <c r="EN1171" s="292"/>
      <c r="EP1171" s="292"/>
      <c r="EQ1171" s="292"/>
      <c r="ER1171" s="292"/>
      <c r="ES1171" s="292"/>
      <c r="ET1171" s="292"/>
      <c r="EU1171" s="292"/>
      <c r="EV1171" s="292"/>
      <c r="EW1171" s="292"/>
      <c r="EX1171" s="292"/>
      <c r="EY1171" s="292"/>
      <c r="EZ1171" s="292"/>
      <c r="FC1171" s="292"/>
      <c r="FF1171" s="292"/>
      <c r="FJ1171" s="292"/>
      <c r="FL1171" s="292"/>
      <c r="FM1171" s="292"/>
      <c r="FN1171" s="292"/>
      <c r="FQ1171" s="292"/>
    </row>
    <row r="1172" spans="2:173">
      <c r="B1172" s="291"/>
      <c r="J1172" s="292"/>
      <c r="K1172" s="292"/>
      <c r="T1172" s="292"/>
      <c r="BO1172" s="292"/>
      <c r="BX1172" s="292"/>
      <c r="CU1172" s="292"/>
      <c r="CW1172" s="292"/>
      <c r="CX1172" s="292"/>
      <c r="DA1172" s="292"/>
      <c r="DI1172" s="292"/>
      <c r="DK1172" s="292"/>
      <c r="DM1172" s="292"/>
      <c r="DQ1172" s="292"/>
      <c r="DV1172" s="292"/>
      <c r="DX1172" s="292"/>
      <c r="EH1172" s="292"/>
      <c r="EN1172" s="292"/>
      <c r="EP1172" s="292"/>
      <c r="EQ1172" s="292"/>
      <c r="ER1172" s="292"/>
      <c r="ES1172" s="292"/>
      <c r="ET1172" s="292"/>
      <c r="EU1172" s="292"/>
      <c r="EV1172" s="292"/>
      <c r="EW1172" s="292"/>
      <c r="EX1172" s="292"/>
      <c r="EY1172" s="292"/>
      <c r="EZ1172" s="292"/>
      <c r="FC1172" s="292"/>
      <c r="FF1172" s="292"/>
      <c r="FJ1172" s="292"/>
      <c r="FL1172" s="292"/>
      <c r="FM1172" s="292"/>
      <c r="FN1172" s="292"/>
      <c r="FQ1172" s="292"/>
    </row>
    <row r="1173" spans="2:173">
      <c r="B1173" s="291"/>
      <c r="J1173" s="292"/>
      <c r="K1173" s="292"/>
      <c r="T1173" s="292"/>
      <c r="BO1173" s="292"/>
      <c r="BX1173" s="292"/>
      <c r="CU1173" s="292"/>
      <c r="CW1173" s="292"/>
      <c r="CX1173" s="292"/>
      <c r="DA1173" s="292"/>
      <c r="DI1173" s="292"/>
      <c r="DK1173" s="292"/>
      <c r="DM1173" s="292"/>
      <c r="DQ1173" s="292"/>
      <c r="DV1173" s="292"/>
      <c r="DX1173" s="292"/>
      <c r="EH1173" s="292"/>
      <c r="EN1173" s="292"/>
      <c r="EP1173" s="292"/>
      <c r="EQ1173" s="292"/>
      <c r="ER1173" s="292"/>
      <c r="ES1173" s="292"/>
      <c r="ET1173" s="292"/>
      <c r="EU1173" s="292"/>
      <c r="EV1173" s="292"/>
      <c r="EW1173" s="292"/>
      <c r="EX1173" s="292"/>
      <c r="EY1173" s="292"/>
      <c r="EZ1173" s="292"/>
      <c r="FC1173" s="292"/>
      <c r="FF1173" s="292"/>
      <c r="FJ1173" s="292"/>
      <c r="FL1173" s="292"/>
      <c r="FM1173" s="292"/>
      <c r="FN1173" s="292"/>
      <c r="FQ1173" s="292"/>
    </row>
    <row r="1174" spans="2:173">
      <c r="B1174" s="291"/>
      <c r="J1174" s="292"/>
      <c r="K1174" s="292"/>
      <c r="T1174" s="292"/>
      <c r="BO1174" s="292"/>
      <c r="BX1174" s="292"/>
      <c r="CU1174" s="292"/>
      <c r="CW1174" s="292"/>
      <c r="CX1174" s="292"/>
      <c r="DA1174" s="292"/>
      <c r="DI1174" s="292"/>
      <c r="DK1174" s="292"/>
      <c r="DM1174" s="292"/>
      <c r="DQ1174" s="292"/>
      <c r="DV1174" s="292"/>
      <c r="DX1174" s="292"/>
      <c r="EH1174" s="292"/>
      <c r="EN1174" s="292"/>
      <c r="EP1174" s="292"/>
      <c r="EQ1174" s="292"/>
      <c r="ER1174" s="292"/>
      <c r="ES1174" s="292"/>
      <c r="ET1174" s="292"/>
      <c r="EU1174" s="292"/>
      <c r="EV1174" s="292"/>
      <c r="EW1174" s="292"/>
      <c r="EX1174" s="292"/>
      <c r="EY1174" s="292"/>
      <c r="EZ1174" s="292"/>
      <c r="FC1174" s="292"/>
      <c r="FF1174" s="292"/>
      <c r="FJ1174" s="292"/>
      <c r="FL1174" s="292"/>
      <c r="FM1174" s="292"/>
      <c r="FN1174" s="292"/>
      <c r="FQ1174" s="292"/>
    </row>
    <row r="1175" spans="2:173">
      <c r="B1175" s="291"/>
      <c r="J1175" s="292"/>
      <c r="K1175" s="292"/>
      <c r="T1175" s="292"/>
      <c r="BO1175" s="292"/>
      <c r="BX1175" s="292"/>
      <c r="CU1175" s="292"/>
      <c r="CW1175" s="292"/>
      <c r="CX1175" s="292"/>
      <c r="DA1175" s="292"/>
      <c r="DI1175" s="292"/>
      <c r="DK1175" s="292"/>
      <c r="DM1175" s="292"/>
      <c r="DQ1175" s="292"/>
      <c r="DV1175" s="292"/>
      <c r="DX1175" s="292"/>
      <c r="EH1175" s="292"/>
      <c r="EN1175" s="292"/>
      <c r="EP1175" s="292"/>
      <c r="EQ1175" s="292"/>
      <c r="ER1175" s="292"/>
      <c r="ES1175" s="292"/>
      <c r="ET1175" s="292"/>
      <c r="EU1175" s="292"/>
      <c r="EV1175" s="292"/>
      <c r="EW1175" s="292"/>
      <c r="EX1175" s="292"/>
      <c r="EY1175" s="292"/>
      <c r="EZ1175" s="292"/>
      <c r="FC1175" s="292"/>
      <c r="FF1175" s="292"/>
      <c r="FJ1175" s="292"/>
      <c r="FL1175" s="292"/>
      <c r="FM1175" s="292"/>
      <c r="FN1175" s="292"/>
      <c r="FQ1175" s="292"/>
    </row>
    <row r="1176" spans="2:173">
      <c r="B1176" s="291"/>
      <c r="J1176" s="292"/>
      <c r="K1176" s="292"/>
      <c r="T1176" s="292"/>
      <c r="BO1176" s="292"/>
      <c r="BX1176" s="292"/>
      <c r="CU1176" s="292"/>
      <c r="CW1176" s="292"/>
      <c r="CX1176" s="292"/>
      <c r="DA1176" s="292"/>
      <c r="DI1176" s="292"/>
      <c r="DK1176" s="292"/>
      <c r="DM1176" s="292"/>
      <c r="DQ1176" s="292"/>
      <c r="DV1176" s="292"/>
      <c r="DX1176" s="292"/>
      <c r="EH1176" s="292"/>
      <c r="EN1176" s="292"/>
      <c r="EP1176" s="292"/>
      <c r="EQ1176" s="292"/>
      <c r="ER1176" s="292"/>
      <c r="ES1176" s="292"/>
      <c r="ET1176" s="292"/>
      <c r="EU1176" s="292"/>
      <c r="EV1176" s="292"/>
      <c r="EW1176" s="292"/>
      <c r="EX1176" s="292"/>
      <c r="EY1176" s="292"/>
      <c r="EZ1176" s="292"/>
      <c r="FC1176" s="292"/>
      <c r="FF1176" s="292"/>
      <c r="FJ1176" s="292"/>
      <c r="FL1176" s="292"/>
      <c r="FM1176" s="292"/>
      <c r="FN1176" s="292"/>
      <c r="FQ1176" s="292"/>
    </row>
    <row r="1177" spans="2:173">
      <c r="B1177" s="291"/>
      <c r="J1177" s="292"/>
      <c r="K1177" s="292"/>
      <c r="T1177" s="292"/>
      <c r="BO1177" s="292"/>
      <c r="BX1177" s="292"/>
      <c r="CU1177" s="292"/>
      <c r="CW1177" s="292"/>
      <c r="CX1177" s="292"/>
      <c r="DA1177" s="292"/>
      <c r="DI1177" s="292"/>
      <c r="DK1177" s="292"/>
      <c r="DM1177" s="292"/>
      <c r="DQ1177" s="292"/>
      <c r="DV1177" s="292"/>
      <c r="DX1177" s="292"/>
      <c r="EH1177" s="292"/>
      <c r="EN1177" s="292"/>
      <c r="EP1177" s="292"/>
      <c r="EQ1177" s="292"/>
      <c r="ER1177" s="292"/>
      <c r="ES1177" s="292"/>
      <c r="ET1177" s="292"/>
      <c r="EU1177" s="292"/>
      <c r="EV1177" s="292"/>
      <c r="EW1177" s="292"/>
      <c r="EX1177" s="292"/>
      <c r="EY1177" s="292"/>
      <c r="EZ1177" s="292"/>
      <c r="FC1177" s="292"/>
      <c r="FF1177" s="292"/>
      <c r="FJ1177" s="292"/>
      <c r="FL1177" s="292"/>
      <c r="FM1177" s="292"/>
      <c r="FN1177" s="292"/>
      <c r="FQ1177" s="292"/>
    </row>
    <row r="1178" spans="2:173">
      <c r="B1178" s="291"/>
      <c r="J1178" s="292"/>
      <c r="K1178" s="292"/>
      <c r="T1178" s="292"/>
      <c r="BO1178" s="292"/>
      <c r="BX1178" s="292"/>
      <c r="CU1178" s="292"/>
      <c r="CW1178" s="292"/>
      <c r="CX1178" s="292"/>
      <c r="DA1178" s="292"/>
      <c r="DI1178" s="292"/>
      <c r="DK1178" s="292"/>
      <c r="DM1178" s="292"/>
      <c r="DQ1178" s="292"/>
      <c r="DV1178" s="292"/>
      <c r="DX1178" s="292"/>
      <c r="EH1178" s="292"/>
      <c r="EN1178" s="292"/>
      <c r="EP1178" s="292"/>
      <c r="EQ1178" s="292"/>
      <c r="ER1178" s="292"/>
      <c r="ES1178" s="292"/>
      <c r="ET1178" s="292"/>
      <c r="EU1178" s="292"/>
      <c r="EV1178" s="292"/>
      <c r="EW1178" s="292"/>
      <c r="EX1178" s="292"/>
      <c r="EY1178" s="292"/>
      <c r="EZ1178" s="292"/>
      <c r="FC1178" s="292"/>
      <c r="FF1178" s="292"/>
      <c r="FJ1178" s="292"/>
      <c r="FL1178" s="292"/>
      <c r="FM1178" s="292"/>
      <c r="FN1178" s="292"/>
      <c r="FQ1178" s="292"/>
    </row>
    <row r="1179" spans="2:173">
      <c r="B1179" s="291"/>
      <c r="J1179" s="292"/>
      <c r="K1179" s="292"/>
      <c r="T1179" s="292"/>
      <c r="BO1179" s="292"/>
      <c r="BX1179" s="292"/>
      <c r="CU1179" s="292"/>
      <c r="CW1179" s="292"/>
      <c r="CX1179" s="292"/>
      <c r="DA1179" s="292"/>
      <c r="DI1179" s="292"/>
      <c r="DK1179" s="292"/>
      <c r="DM1179" s="292"/>
      <c r="DQ1179" s="292"/>
      <c r="DV1179" s="292"/>
      <c r="DX1179" s="292"/>
      <c r="EH1179" s="292"/>
      <c r="EN1179" s="292"/>
      <c r="EP1179" s="292"/>
      <c r="EQ1179" s="292"/>
      <c r="ER1179" s="292"/>
      <c r="ES1179" s="292"/>
      <c r="ET1179" s="292"/>
      <c r="EU1179" s="292"/>
      <c r="EV1179" s="292"/>
      <c r="EW1179" s="292"/>
      <c r="EX1179" s="292"/>
      <c r="EY1179" s="292"/>
      <c r="EZ1179" s="292"/>
      <c r="FC1179" s="292"/>
      <c r="FF1179" s="292"/>
      <c r="FJ1179" s="292"/>
      <c r="FL1179" s="292"/>
      <c r="FM1179" s="292"/>
      <c r="FN1179" s="292"/>
      <c r="FQ1179" s="292"/>
    </row>
    <row r="1180" spans="2:173">
      <c r="B1180" s="291"/>
      <c r="J1180" s="292"/>
      <c r="K1180" s="292"/>
      <c r="T1180" s="292"/>
      <c r="BO1180" s="292"/>
      <c r="BX1180" s="292"/>
      <c r="CU1180" s="292"/>
      <c r="CW1180" s="292"/>
      <c r="CX1180" s="292"/>
      <c r="DA1180" s="292"/>
      <c r="DI1180" s="292"/>
      <c r="DK1180" s="292"/>
      <c r="DM1180" s="292"/>
      <c r="DQ1180" s="292"/>
      <c r="DV1180" s="292"/>
      <c r="DX1180" s="292"/>
      <c r="EH1180" s="292"/>
      <c r="EN1180" s="292"/>
      <c r="EP1180" s="292"/>
      <c r="EQ1180" s="292"/>
      <c r="ER1180" s="292"/>
      <c r="ES1180" s="292"/>
      <c r="ET1180" s="292"/>
      <c r="EU1180" s="292"/>
      <c r="EV1180" s="292"/>
      <c r="EW1180" s="292"/>
      <c r="EX1180" s="292"/>
      <c r="EY1180" s="292"/>
      <c r="EZ1180" s="292"/>
      <c r="FC1180" s="292"/>
      <c r="FF1180" s="292"/>
      <c r="FJ1180" s="292"/>
      <c r="FL1180" s="292"/>
      <c r="FM1180" s="292"/>
      <c r="FN1180" s="292"/>
      <c r="FQ1180" s="292"/>
    </row>
    <row r="1181" spans="2:173">
      <c r="B1181" s="291"/>
      <c r="J1181" s="292"/>
      <c r="K1181" s="292"/>
      <c r="T1181" s="292"/>
      <c r="BO1181" s="292"/>
      <c r="BX1181" s="292"/>
      <c r="CU1181" s="292"/>
      <c r="CW1181" s="292"/>
      <c r="CX1181" s="292"/>
      <c r="DA1181" s="292"/>
      <c r="DI1181" s="292"/>
      <c r="DK1181" s="292"/>
      <c r="DM1181" s="292"/>
      <c r="DQ1181" s="292"/>
      <c r="DV1181" s="292"/>
      <c r="DX1181" s="292"/>
      <c r="EH1181" s="292"/>
      <c r="EN1181" s="292"/>
      <c r="EP1181" s="292"/>
      <c r="EQ1181" s="292"/>
      <c r="ER1181" s="292"/>
      <c r="ES1181" s="292"/>
      <c r="ET1181" s="292"/>
      <c r="EU1181" s="292"/>
      <c r="EV1181" s="292"/>
      <c r="EW1181" s="292"/>
      <c r="EX1181" s="292"/>
      <c r="EY1181" s="292"/>
      <c r="EZ1181" s="292"/>
      <c r="FC1181" s="292"/>
      <c r="FF1181" s="292"/>
      <c r="FJ1181" s="292"/>
      <c r="FL1181" s="292"/>
      <c r="FM1181" s="292"/>
      <c r="FN1181" s="292"/>
      <c r="FQ1181" s="292"/>
    </row>
    <row r="1182" spans="2:173">
      <c r="B1182" s="291"/>
      <c r="J1182" s="292"/>
      <c r="K1182" s="292"/>
      <c r="T1182" s="292"/>
      <c r="BO1182" s="292"/>
      <c r="BX1182" s="292"/>
      <c r="CU1182" s="292"/>
      <c r="CW1182" s="292"/>
      <c r="CX1182" s="292"/>
      <c r="DA1182" s="292"/>
      <c r="DI1182" s="292"/>
      <c r="DK1182" s="292"/>
      <c r="DM1182" s="292"/>
      <c r="DQ1182" s="292"/>
      <c r="DV1182" s="292"/>
      <c r="DX1182" s="292"/>
      <c r="EH1182" s="292"/>
      <c r="EN1182" s="292"/>
      <c r="EP1182" s="292"/>
      <c r="EQ1182" s="292"/>
      <c r="ER1182" s="292"/>
      <c r="ES1182" s="292"/>
      <c r="ET1182" s="292"/>
      <c r="EU1182" s="292"/>
      <c r="EV1182" s="292"/>
      <c r="EW1182" s="292"/>
      <c r="EX1182" s="292"/>
      <c r="EY1182" s="292"/>
      <c r="EZ1182" s="292"/>
      <c r="FC1182" s="292"/>
      <c r="FF1182" s="292"/>
      <c r="FJ1182" s="292"/>
      <c r="FL1182" s="292"/>
      <c r="FM1182" s="292"/>
      <c r="FN1182" s="292"/>
      <c r="FQ1182" s="292"/>
    </row>
    <row r="1183" spans="2:173">
      <c r="B1183" s="291"/>
      <c r="J1183" s="292"/>
      <c r="K1183" s="292"/>
      <c r="T1183" s="292"/>
      <c r="BO1183" s="292"/>
      <c r="BX1183" s="292"/>
      <c r="CU1183" s="292"/>
      <c r="CW1183" s="292"/>
      <c r="CX1183" s="292"/>
      <c r="DA1183" s="292"/>
      <c r="DI1183" s="292"/>
      <c r="DK1183" s="292"/>
      <c r="DM1183" s="292"/>
      <c r="DQ1183" s="292"/>
      <c r="DV1183" s="292"/>
      <c r="DX1183" s="292"/>
      <c r="EH1183" s="292"/>
      <c r="EN1183" s="292"/>
      <c r="EP1183" s="292"/>
      <c r="EQ1183" s="292"/>
      <c r="ER1183" s="292"/>
      <c r="ES1183" s="292"/>
      <c r="ET1183" s="292"/>
      <c r="EU1183" s="292"/>
      <c r="EV1183" s="292"/>
      <c r="EW1183" s="292"/>
      <c r="EX1183" s="292"/>
      <c r="EY1183" s="292"/>
      <c r="EZ1183" s="292"/>
      <c r="FC1183" s="292"/>
      <c r="FF1183" s="292"/>
      <c r="FJ1183" s="292"/>
      <c r="FL1183" s="292"/>
      <c r="FM1183" s="292"/>
      <c r="FN1183" s="292"/>
      <c r="FQ1183" s="292"/>
    </row>
    <row r="1184" spans="2:173">
      <c r="B1184" s="291"/>
      <c r="J1184" s="292"/>
      <c r="K1184" s="292"/>
      <c r="T1184" s="292"/>
      <c r="BO1184" s="292"/>
      <c r="BX1184" s="292"/>
      <c r="CU1184" s="292"/>
      <c r="CW1184" s="292"/>
      <c r="CX1184" s="292"/>
      <c r="DA1184" s="292"/>
      <c r="DI1184" s="292"/>
      <c r="DK1184" s="292"/>
      <c r="DM1184" s="292"/>
      <c r="DQ1184" s="292"/>
      <c r="DV1184" s="292"/>
      <c r="DX1184" s="292"/>
      <c r="EH1184" s="292"/>
      <c r="EN1184" s="292"/>
      <c r="EP1184" s="292"/>
      <c r="EQ1184" s="292"/>
      <c r="ER1184" s="292"/>
      <c r="ES1184" s="292"/>
      <c r="ET1184" s="292"/>
      <c r="EU1184" s="292"/>
      <c r="EV1184" s="292"/>
      <c r="EW1184" s="292"/>
      <c r="EX1184" s="292"/>
      <c r="EY1184" s="292"/>
      <c r="EZ1184" s="292"/>
      <c r="FC1184" s="292"/>
      <c r="FF1184" s="292"/>
      <c r="FJ1184" s="292"/>
      <c r="FL1184" s="292"/>
      <c r="FM1184" s="292"/>
      <c r="FN1184" s="292"/>
      <c r="FQ1184" s="292"/>
    </row>
    <row r="1185" spans="2:173">
      <c r="B1185" s="291"/>
      <c r="J1185" s="292"/>
      <c r="K1185" s="292"/>
      <c r="T1185" s="292"/>
      <c r="BO1185" s="292"/>
      <c r="BX1185" s="292"/>
      <c r="CU1185" s="292"/>
      <c r="CW1185" s="292"/>
      <c r="CX1185" s="292"/>
      <c r="DA1185" s="292"/>
      <c r="DI1185" s="292"/>
      <c r="DK1185" s="292"/>
      <c r="DM1185" s="292"/>
      <c r="DQ1185" s="292"/>
      <c r="DV1185" s="292"/>
      <c r="DX1185" s="292"/>
      <c r="EH1185" s="292"/>
      <c r="EN1185" s="292"/>
      <c r="EP1185" s="292"/>
      <c r="EQ1185" s="292"/>
      <c r="ER1185" s="292"/>
      <c r="ES1185" s="292"/>
      <c r="ET1185" s="292"/>
      <c r="EU1185" s="292"/>
      <c r="EV1185" s="292"/>
      <c r="EW1185" s="292"/>
      <c r="EX1185" s="292"/>
      <c r="EY1185" s="292"/>
      <c r="EZ1185" s="292"/>
      <c r="FC1185" s="292"/>
      <c r="FF1185" s="292"/>
      <c r="FJ1185" s="292"/>
      <c r="FL1185" s="292"/>
      <c r="FM1185" s="292"/>
      <c r="FN1185" s="292"/>
      <c r="FQ1185" s="292"/>
    </row>
    <row r="1186" spans="2:173">
      <c r="B1186" s="291"/>
      <c r="J1186" s="292"/>
      <c r="K1186" s="292"/>
      <c r="T1186" s="292"/>
      <c r="BO1186" s="292"/>
      <c r="BX1186" s="292"/>
      <c r="CU1186" s="292"/>
      <c r="CW1186" s="292"/>
      <c r="CX1186" s="292"/>
      <c r="DA1186" s="292"/>
      <c r="DI1186" s="292"/>
      <c r="DK1186" s="292"/>
      <c r="DM1186" s="292"/>
      <c r="DQ1186" s="292"/>
      <c r="DV1186" s="292"/>
      <c r="DX1186" s="292"/>
      <c r="EH1186" s="292"/>
      <c r="EN1186" s="292"/>
      <c r="EP1186" s="292"/>
      <c r="EQ1186" s="292"/>
      <c r="ER1186" s="292"/>
      <c r="ES1186" s="292"/>
      <c r="ET1186" s="292"/>
      <c r="EU1186" s="292"/>
      <c r="EV1186" s="292"/>
      <c r="EW1186" s="292"/>
      <c r="EX1186" s="292"/>
      <c r="EY1186" s="292"/>
      <c r="EZ1186" s="292"/>
      <c r="FC1186" s="292"/>
      <c r="FF1186" s="292"/>
      <c r="FJ1186" s="292"/>
      <c r="FL1186" s="292"/>
      <c r="FM1186" s="292"/>
      <c r="FN1186" s="292"/>
      <c r="FQ1186" s="292"/>
    </row>
    <row r="1187" spans="2:173">
      <c r="B1187" s="291"/>
      <c r="J1187" s="292"/>
      <c r="K1187" s="292"/>
      <c r="T1187" s="292"/>
      <c r="BO1187" s="292"/>
      <c r="BX1187" s="292"/>
      <c r="CU1187" s="292"/>
      <c r="CW1187" s="292"/>
      <c r="CX1187" s="292"/>
      <c r="DA1187" s="292"/>
      <c r="DI1187" s="292"/>
      <c r="DK1187" s="292"/>
      <c r="DM1187" s="292"/>
      <c r="DQ1187" s="292"/>
      <c r="DV1187" s="292"/>
      <c r="DX1187" s="292"/>
      <c r="EH1187" s="292"/>
      <c r="EN1187" s="292"/>
      <c r="EP1187" s="292"/>
      <c r="EQ1187" s="292"/>
      <c r="ER1187" s="292"/>
      <c r="ES1187" s="292"/>
      <c r="ET1187" s="292"/>
      <c r="EU1187" s="292"/>
      <c r="EV1187" s="292"/>
      <c r="EW1187" s="292"/>
      <c r="EX1187" s="292"/>
      <c r="EY1187" s="292"/>
      <c r="EZ1187" s="292"/>
      <c r="FC1187" s="292"/>
      <c r="FF1187" s="292"/>
      <c r="FJ1187" s="292"/>
      <c r="FL1187" s="292"/>
      <c r="FM1187" s="292"/>
      <c r="FN1187" s="292"/>
      <c r="FQ1187" s="292"/>
    </row>
    <row r="1188" spans="2:173">
      <c r="B1188" s="291"/>
      <c r="J1188" s="292"/>
      <c r="K1188" s="292"/>
      <c r="T1188" s="292"/>
      <c r="BO1188" s="292"/>
      <c r="BX1188" s="292"/>
      <c r="CU1188" s="292"/>
      <c r="CW1188" s="292"/>
      <c r="CX1188" s="292"/>
      <c r="DA1188" s="292"/>
      <c r="DI1188" s="292"/>
      <c r="DK1188" s="292"/>
      <c r="DM1188" s="292"/>
      <c r="DQ1188" s="292"/>
      <c r="DV1188" s="292"/>
      <c r="DX1188" s="292"/>
      <c r="EH1188" s="292"/>
      <c r="EN1188" s="292"/>
      <c r="EP1188" s="292"/>
      <c r="EQ1188" s="292"/>
      <c r="ER1188" s="292"/>
      <c r="ES1188" s="292"/>
      <c r="ET1188" s="292"/>
      <c r="EU1188" s="292"/>
      <c r="EV1188" s="292"/>
      <c r="EW1188" s="292"/>
      <c r="EX1188" s="292"/>
      <c r="EY1188" s="292"/>
      <c r="EZ1188" s="292"/>
      <c r="FC1188" s="292"/>
      <c r="FF1188" s="292"/>
      <c r="FJ1188" s="292"/>
      <c r="FL1188" s="292"/>
      <c r="FM1188" s="292"/>
      <c r="FN1188" s="292"/>
      <c r="FQ1188" s="292"/>
    </row>
    <row r="1189" spans="2:173">
      <c r="B1189" s="291"/>
      <c r="J1189" s="292"/>
      <c r="K1189" s="292"/>
      <c r="T1189" s="292"/>
      <c r="BO1189" s="292"/>
      <c r="BX1189" s="292"/>
      <c r="CU1189" s="292"/>
      <c r="CW1189" s="292"/>
      <c r="CX1189" s="292"/>
      <c r="DA1189" s="292"/>
      <c r="DI1189" s="292"/>
      <c r="DK1189" s="292"/>
      <c r="DM1189" s="292"/>
      <c r="DQ1189" s="292"/>
      <c r="DV1189" s="292"/>
      <c r="DX1189" s="292"/>
      <c r="EH1189" s="292"/>
      <c r="EN1189" s="292"/>
      <c r="EP1189" s="292"/>
      <c r="EQ1189" s="292"/>
      <c r="ER1189" s="292"/>
      <c r="ES1189" s="292"/>
      <c r="ET1189" s="292"/>
      <c r="EU1189" s="292"/>
      <c r="EV1189" s="292"/>
      <c r="EW1189" s="292"/>
      <c r="EX1189" s="292"/>
      <c r="EY1189" s="292"/>
      <c r="EZ1189" s="292"/>
      <c r="FC1189" s="292"/>
      <c r="FF1189" s="292"/>
      <c r="FJ1189" s="292"/>
      <c r="FL1189" s="292"/>
      <c r="FM1189" s="292"/>
      <c r="FN1189" s="292"/>
      <c r="FQ1189" s="292"/>
    </row>
    <row r="1190" spans="2:173">
      <c r="B1190" s="291"/>
      <c r="J1190" s="292"/>
      <c r="K1190" s="292"/>
      <c r="T1190" s="292"/>
      <c r="BO1190" s="292"/>
      <c r="BX1190" s="292"/>
      <c r="CU1190" s="292"/>
      <c r="CW1190" s="292"/>
      <c r="CX1190" s="292"/>
      <c r="DA1190" s="292"/>
      <c r="DI1190" s="292"/>
      <c r="DK1190" s="292"/>
      <c r="DM1190" s="292"/>
      <c r="DQ1190" s="292"/>
      <c r="DV1190" s="292"/>
      <c r="DX1190" s="292"/>
      <c r="EH1190" s="292"/>
      <c r="EN1190" s="292"/>
      <c r="EP1190" s="292"/>
      <c r="EQ1190" s="292"/>
      <c r="ER1190" s="292"/>
      <c r="ES1190" s="292"/>
      <c r="ET1190" s="292"/>
      <c r="EU1190" s="292"/>
      <c r="EV1190" s="292"/>
      <c r="EW1190" s="292"/>
      <c r="EX1190" s="292"/>
      <c r="EY1190" s="292"/>
      <c r="EZ1190" s="292"/>
      <c r="FC1190" s="292"/>
      <c r="FF1190" s="292"/>
      <c r="FJ1190" s="292"/>
      <c r="FL1190" s="292"/>
      <c r="FM1190" s="292"/>
      <c r="FN1190" s="292"/>
      <c r="FQ1190" s="292"/>
    </row>
    <row r="1191" spans="2:173">
      <c r="B1191" s="291"/>
      <c r="J1191" s="292"/>
      <c r="K1191" s="292"/>
      <c r="T1191" s="292"/>
      <c r="BO1191" s="292"/>
      <c r="BX1191" s="292"/>
      <c r="CU1191" s="292"/>
      <c r="CW1191" s="292"/>
      <c r="CX1191" s="292"/>
      <c r="DA1191" s="292"/>
      <c r="DI1191" s="292"/>
      <c r="DK1191" s="292"/>
      <c r="DM1191" s="292"/>
      <c r="DQ1191" s="292"/>
      <c r="DV1191" s="292"/>
      <c r="DX1191" s="292"/>
      <c r="EH1191" s="292"/>
      <c r="EN1191" s="292"/>
      <c r="EP1191" s="292"/>
      <c r="EQ1191" s="292"/>
      <c r="ER1191" s="292"/>
      <c r="ES1191" s="292"/>
      <c r="ET1191" s="292"/>
      <c r="EU1191" s="292"/>
      <c r="EV1191" s="292"/>
      <c r="EW1191" s="292"/>
      <c r="EX1191" s="292"/>
      <c r="EY1191" s="292"/>
      <c r="EZ1191" s="292"/>
      <c r="FC1191" s="292"/>
      <c r="FF1191" s="292"/>
      <c r="FJ1191" s="292"/>
      <c r="FL1191" s="292"/>
      <c r="FM1191" s="292"/>
      <c r="FN1191" s="292"/>
      <c r="FQ1191" s="292"/>
    </row>
    <row r="1192" spans="2:173">
      <c r="B1192" s="291"/>
      <c r="J1192" s="292"/>
      <c r="K1192" s="292"/>
      <c r="T1192" s="292"/>
      <c r="BO1192" s="292"/>
      <c r="BX1192" s="292"/>
      <c r="CU1192" s="292"/>
      <c r="CW1192" s="292"/>
      <c r="CX1192" s="292"/>
      <c r="DA1192" s="292"/>
      <c r="DI1192" s="292"/>
      <c r="DK1192" s="292"/>
      <c r="DM1192" s="292"/>
      <c r="DQ1192" s="292"/>
      <c r="DV1192" s="292"/>
      <c r="DX1192" s="292"/>
      <c r="EH1192" s="292"/>
      <c r="EN1192" s="292"/>
      <c r="EP1192" s="292"/>
      <c r="EQ1192" s="292"/>
      <c r="ER1192" s="292"/>
      <c r="ES1192" s="292"/>
      <c r="ET1192" s="292"/>
      <c r="EU1192" s="292"/>
      <c r="EV1192" s="292"/>
      <c r="EW1192" s="292"/>
      <c r="EX1192" s="292"/>
      <c r="EY1192" s="292"/>
      <c r="EZ1192" s="292"/>
      <c r="FC1192" s="292"/>
      <c r="FF1192" s="292"/>
      <c r="FJ1192" s="292"/>
      <c r="FL1192" s="292"/>
      <c r="FM1192" s="292"/>
      <c r="FN1192" s="292"/>
      <c r="FQ1192" s="292"/>
    </row>
    <row r="1193" spans="2:173">
      <c r="B1193" s="291"/>
      <c r="J1193" s="292"/>
      <c r="K1193" s="292"/>
      <c r="T1193" s="292"/>
      <c r="BO1193" s="292"/>
      <c r="BX1193" s="292"/>
      <c r="CU1193" s="292"/>
      <c r="CW1193" s="292"/>
      <c r="CX1193" s="292"/>
      <c r="DA1193" s="292"/>
      <c r="DI1193" s="292"/>
      <c r="DK1193" s="292"/>
      <c r="DM1193" s="292"/>
      <c r="DQ1193" s="292"/>
      <c r="DV1193" s="292"/>
      <c r="DX1193" s="292"/>
      <c r="EH1193" s="292"/>
      <c r="EN1193" s="292"/>
      <c r="EP1193" s="292"/>
      <c r="EQ1193" s="292"/>
      <c r="ER1193" s="292"/>
      <c r="ES1193" s="292"/>
      <c r="ET1193" s="292"/>
      <c r="EU1193" s="292"/>
      <c r="EV1193" s="292"/>
      <c r="EW1193" s="292"/>
      <c r="EX1193" s="292"/>
      <c r="EY1193" s="292"/>
      <c r="EZ1193" s="292"/>
      <c r="FC1193" s="292"/>
      <c r="FF1193" s="292"/>
      <c r="FJ1193" s="292"/>
      <c r="FL1193" s="292"/>
      <c r="FM1193" s="292"/>
      <c r="FN1193" s="292"/>
      <c r="FQ1193" s="292"/>
    </row>
    <row r="1194" spans="2:173">
      <c r="B1194" s="291"/>
      <c r="J1194" s="292"/>
      <c r="K1194" s="292"/>
      <c r="T1194" s="292"/>
      <c r="BO1194" s="292"/>
      <c r="BX1194" s="292"/>
      <c r="CU1194" s="292"/>
      <c r="CW1194" s="292"/>
      <c r="CX1194" s="292"/>
      <c r="DA1194" s="292"/>
      <c r="DI1194" s="292"/>
      <c r="DK1194" s="292"/>
      <c r="DM1194" s="292"/>
      <c r="DQ1194" s="292"/>
      <c r="DV1194" s="292"/>
      <c r="DX1194" s="292"/>
      <c r="EH1194" s="292"/>
      <c r="EN1194" s="292"/>
      <c r="EP1194" s="292"/>
      <c r="EQ1194" s="292"/>
      <c r="ER1194" s="292"/>
      <c r="ES1194" s="292"/>
      <c r="ET1194" s="292"/>
      <c r="EU1194" s="292"/>
      <c r="EV1194" s="292"/>
      <c r="EW1194" s="292"/>
      <c r="EX1194" s="292"/>
      <c r="EY1194" s="292"/>
      <c r="EZ1194" s="292"/>
      <c r="FC1194" s="292"/>
      <c r="FF1194" s="292"/>
      <c r="FJ1194" s="292"/>
      <c r="FL1194" s="292"/>
      <c r="FM1194" s="292"/>
      <c r="FN1194" s="292"/>
      <c r="FQ1194" s="292"/>
    </row>
    <row r="1195" spans="2:173">
      <c r="B1195" s="291"/>
      <c r="J1195" s="292"/>
      <c r="K1195" s="292"/>
      <c r="T1195" s="292"/>
      <c r="BO1195" s="292"/>
      <c r="BX1195" s="292"/>
      <c r="CU1195" s="292"/>
      <c r="CW1195" s="292"/>
      <c r="CX1195" s="292"/>
      <c r="DA1195" s="292"/>
      <c r="DI1195" s="292"/>
      <c r="DK1195" s="292"/>
      <c r="DM1195" s="292"/>
      <c r="DQ1195" s="292"/>
      <c r="DV1195" s="292"/>
      <c r="DX1195" s="292"/>
      <c r="EH1195" s="292"/>
      <c r="EN1195" s="292"/>
      <c r="EP1195" s="292"/>
      <c r="EQ1195" s="292"/>
      <c r="ER1195" s="292"/>
      <c r="ES1195" s="292"/>
      <c r="ET1195" s="292"/>
      <c r="EU1195" s="292"/>
      <c r="EV1195" s="292"/>
      <c r="EW1195" s="292"/>
      <c r="EX1195" s="292"/>
      <c r="EY1195" s="292"/>
      <c r="EZ1195" s="292"/>
      <c r="FC1195" s="292"/>
      <c r="FF1195" s="292"/>
      <c r="FJ1195" s="292"/>
      <c r="FL1195" s="292"/>
      <c r="FM1195" s="292"/>
      <c r="FN1195" s="292"/>
      <c r="FQ1195" s="292"/>
    </row>
    <row r="1196" spans="2:173">
      <c r="B1196" s="291"/>
      <c r="J1196" s="292"/>
      <c r="K1196" s="292"/>
      <c r="T1196" s="292"/>
      <c r="BO1196" s="292"/>
      <c r="BX1196" s="292"/>
      <c r="CU1196" s="292"/>
      <c r="CW1196" s="292"/>
      <c r="CX1196" s="292"/>
      <c r="DA1196" s="292"/>
      <c r="DI1196" s="292"/>
      <c r="DK1196" s="292"/>
      <c r="DM1196" s="292"/>
      <c r="DQ1196" s="292"/>
      <c r="DV1196" s="292"/>
      <c r="DX1196" s="292"/>
      <c r="EH1196" s="292"/>
      <c r="EN1196" s="292"/>
      <c r="EP1196" s="292"/>
      <c r="EQ1196" s="292"/>
      <c r="ER1196" s="292"/>
      <c r="ES1196" s="292"/>
      <c r="ET1196" s="292"/>
      <c r="EU1196" s="292"/>
      <c r="EV1196" s="292"/>
      <c r="EW1196" s="292"/>
      <c r="EX1196" s="292"/>
      <c r="EY1196" s="292"/>
      <c r="EZ1196" s="292"/>
      <c r="FC1196" s="292"/>
      <c r="FF1196" s="292"/>
      <c r="FJ1196" s="292"/>
      <c r="FL1196" s="292"/>
      <c r="FM1196" s="292"/>
      <c r="FN1196" s="292"/>
      <c r="FQ1196" s="292"/>
    </row>
    <row r="1197" spans="2:173">
      <c r="B1197" s="291"/>
      <c r="J1197" s="292"/>
      <c r="K1197" s="292"/>
      <c r="T1197" s="292"/>
      <c r="BO1197" s="292"/>
      <c r="BX1197" s="292"/>
      <c r="CU1197" s="292"/>
      <c r="CW1197" s="292"/>
      <c r="CX1197" s="292"/>
      <c r="DA1197" s="292"/>
      <c r="DI1197" s="292"/>
      <c r="DK1197" s="292"/>
      <c r="DM1197" s="292"/>
      <c r="DQ1197" s="292"/>
      <c r="DV1197" s="292"/>
      <c r="DX1197" s="292"/>
      <c r="EH1197" s="292"/>
      <c r="EN1197" s="292"/>
      <c r="EP1197" s="292"/>
      <c r="EQ1197" s="292"/>
      <c r="ER1197" s="292"/>
      <c r="ES1197" s="292"/>
      <c r="ET1197" s="292"/>
      <c r="EU1197" s="292"/>
      <c r="EV1197" s="292"/>
      <c r="EW1197" s="292"/>
      <c r="EX1197" s="292"/>
      <c r="EY1197" s="292"/>
      <c r="EZ1197" s="292"/>
      <c r="FC1197" s="292"/>
      <c r="FF1197" s="292"/>
      <c r="FJ1197" s="292"/>
      <c r="FL1197" s="292"/>
      <c r="FM1197" s="292"/>
      <c r="FN1197" s="292"/>
      <c r="FQ1197" s="292"/>
    </row>
    <row r="1198" spans="2:173">
      <c r="B1198" s="291"/>
      <c r="J1198" s="292"/>
      <c r="K1198" s="292"/>
      <c r="T1198" s="292"/>
      <c r="BO1198" s="292"/>
      <c r="BX1198" s="292"/>
      <c r="CU1198" s="292"/>
      <c r="CW1198" s="292"/>
      <c r="CX1198" s="292"/>
      <c r="DA1198" s="292"/>
      <c r="DI1198" s="292"/>
      <c r="DK1198" s="292"/>
      <c r="DM1198" s="292"/>
      <c r="DQ1198" s="292"/>
      <c r="DV1198" s="292"/>
      <c r="DX1198" s="292"/>
      <c r="EH1198" s="292"/>
      <c r="EN1198" s="292"/>
      <c r="EP1198" s="292"/>
      <c r="EQ1198" s="292"/>
      <c r="ER1198" s="292"/>
      <c r="ES1198" s="292"/>
      <c r="ET1198" s="292"/>
      <c r="EU1198" s="292"/>
      <c r="EV1198" s="292"/>
      <c r="EW1198" s="292"/>
      <c r="EX1198" s="292"/>
      <c r="EY1198" s="292"/>
      <c r="EZ1198" s="292"/>
      <c r="FC1198" s="292"/>
      <c r="FF1198" s="292"/>
      <c r="FJ1198" s="292"/>
      <c r="FL1198" s="292"/>
      <c r="FM1198" s="292"/>
      <c r="FN1198" s="292"/>
      <c r="FQ1198" s="292"/>
    </row>
    <row r="1199" spans="2:173">
      <c r="B1199" s="291"/>
      <c r="J1199" s="292"/>
      <c r="K1199" s="292"/>
      <c r="T1199" s="292"/>
      <c r="BO1199" s="292"/>
      <c r="BX1199" s="292"/>
      <c r="CU1199" s="292"/>
      <c r="CW1199" s="292"/>
      <c r="CX1199" s="292"/>
      <c r="DA1199" s="292"/>
      <c r="DI1199" s="292"/>
      <c r="DK1199" s="292"/>
      <c r="DM1199" s="292"/>
      <c r="DQ1199" s="292"/>
      <c r="DV1199" s="292"/>
      <c r="DX1199" s="292"/>
      <c r="EH1199" s="292"/>
      <c r="EN1199" s="292"/>
      <c r="EP1199" s="292"/>
      <c r="EQ1199" s="292"/>
      <c r="ER1199" s="292"/>
      <c r="ES1199" s="292"/>
      <c r="ET1199" s="292"/>
      <c r="EU1199" s="292"/>
      <c r="EV1199" s="292"/>
      <c r="EW1199" s="292"/>
      <c r="EX1199" s="292"/>
      <c r="EY1199" s="292"/>
      <c r="EZ1199" s="292"/>
      <c r="FC1199" s="292"/>
      <c r="FF1199" s="292"/>
      <c r="FJ1199" s="292"/>
      <c r="FL1199" s="292"/>
      <c r="FM1199" s="292"/>
      <c r="FN1199" s="292"/>
      <c r="FQ1199" s="292"/>
    </row>
    <row r="1200" spans="2:173">
      <c r="B1200" s="291"/>
      <c r="J1200" s="292"/>
      <c r="K1200" s="292"/>
      <c r="T1200" s="292"/>
      <c r="BO1200" s="292"/>
      <c r="BX1200" s="292"/>
      <c r="CU1200" s="292"/>
      <c r="CW1200" s="292"/>
      <c r="CX1200" s="292"/>
      <c r="DA1200" s="292"/>
      <c r="DI1200" s="292"/>
      <c r="DK1200" s="292"/>
      <c r="DM1200" s="292"/>
      <c r="DQ1200" s="292"/>
      <c r="DV1200" s="292"/>
      <c r="DX1200" s="292"/>
      <c r="EH1200" s="292"/>
      <c r="EN1200" s="292"/>
      <c r="EP1200" s="292"/>
      <c r="EQ1200" s="292"/>
      <c r="ER1200" s="292"/>
      <c r="ES1200" s="292"/>
      <c r="ET1200" s="292"/>
      <c r="EU1200" s="292"/>
      <c r="EV1200" s="292"/>
      <c r="EW1200" s="292"/>
      <c r="EX1200" s="292"/>
      <c r="EY1200" s="292"/>
      <c r="EZ1200" s="292"/>
      <c r="FC1200" s="292"/>
      <c r="FF1200" s="292"/>
      <c r="FJ1200" s="292"/>
      <c r="FL1200" s="292"/>
      <c r="FM1200" s="292"/>
      <c r="FN1200" s="292"/>
      <c r="FQ1200" s="292"/>
    </row>
    <row r="1201" spans="2:173">
      <c r="B1201" s="291"/>
      <c r="J1201" s="292"/>
      <c r="K1201" s="292"/>
      <c r="T1201" s="292"/>
      <c r="BO1201" s="292"/>
      <c r="BX1201" s="292"/>
      <c r="CU1201" s="292"/>
      <c r="CW1201" s="292"/>
      <c r="CX1201" s="292"/>
      <c r="DA1201" s="292"/>
      <c r="DI1201" s="292"/>
      <c r="DK1201" s="292"/>
      <c r="DM1201" s="292"/>
      <c r="DQ1201" s="292"/>
      <c r="DV1201" s="292"/>
      <c r="DX1201" s="292"/>
      <c r="EH1201" s="292"/>
      <c r="EN1201" s="292"/>
      <c r="EP1201" s="292"/>
      <c r="EQ1201" s="292"/>
      <c r="ER1201" s="292"/>
      <c r="ES1201" s="292"/>
      <c r="ET1201" s="292"/>
      <c r="EU1201" s="292"/>
      <c r="EV1201" s="292"/>
      <c r="EW1201" s="292"/>
      <c r="EX1201" s="292"/>
      <c r="EY1201" s="292"/>
      <c r="EZ1201" s="292"/>
      <c r="FC1201" s="292"/>
      <c r="FF1201" s="292"/>
      <c r="FJ1201" s="292"/>
      <c r="FL1201" s="292"/>
      <c r="FM1201" s="292"/>
      <c r="FN1201" s="292"/>
      <c r="FQ1201" s="292"/>
    </row>
    <row r="1202" spans="2:173">
      <c r="B1202" s="291"/>
      <c r="J1202" s="292"/>
      <c r="K1202" s="292"/>
      <c r="T1202" s="292"/>
      <c r="BO1202" s="292"/>
      <c r="BX1202" s="292"/>
      <c r="CU1202" s="292"/>
      <c r="CW1202" s="292"/>
      <c r="CX1202" s="292"/>
      <c r="DA1202" s="292"/>
      <c r="DI1202" s="292"/>
      <c r="DK1202" s="292"/>
      <c r="DM1202" s="292"/>
      <c r="DQ1202" s="292"/>
      <c r="DV1202" s="292"/>
      <c r="DX1202" s="292"/>
      <c r="EH1202" s="292"/>
      <c r="EN1202" s="292"/>
      <c r="EP1202" s="292"/>
      <c r="EQ1202" s="292"/>
      <c r="ER1202" s="292"/>
      <c r="ES1202" s="292"/>
      <c r="ET1202" s="292"/>
      <c r="EU1202" s="292"/>
      <c r="EV1202" s="292"/>
      <c r="EW1202" s="292"/>
      <c r="EX1202" s="292"/>
      <c r="EY1202" s="292"/>
      <c r="EZ1202" s="292"/>
      <c r="FC1202" s="292"/>
      <c r="FF1202" s="292"/>
      <c r="FJ1202" s="292"/>
      <c r="FL1202" s="292"/>
      <c r="FM1202" s="292"/>
      <c r="FN1202" s="292"/>
      <c r="FQ1202" s="292"/>
    </row>
    <row r="1203" spans="2:173">
      <c r="B1203" s="291"/>
      <c r="J1203" s="292"/>
      <c r="K1203" s="292"/>
      <c r="T1203" s="292"/>
      <c r="BO1203" s="292"/>
      <c r="BX1203" s="292"/>
      <c r="CU1203" s="292"/>
      <c r="CW1203" s="292"/>
      <c r="CX1203" s="292"/>
      <c r="DA1203" s="292"/>
      <c r="DI1203" s="292"/>
      <c r="DK1203" s="292"/>
      <c r="DM1203" s="292"/>
      <c r="DQ1203" s="292"/>
      <c r="DV1203" s="292"/>
      <c r="DX1203" s="292"/>
      <c r="EH1203" s="292"/>
      <c r="EN1203" s="292"/>
      <c r="EP1203" s="292"/>
      <c r="EQ1203" s="292"/>
      <c r="ER1203" s="292"/>
      <c r="ES1203" s="292"/>
      <c r="ET1203" s="292"/>
      <c r="EU1203" s="292"/>
      <c r="EV1203" s="292"/>
      <c r="EW1203" s="292"/>
      <c r="EX1203" s="292"/>
      <c r="EY1203" s="292"/>
      <c r="EZ1203" s="292"/>
      <c r="FC1203" s="292"/>
      <c r="FF1203" s="292"/>
      <c r="FJ1203" s="292"/>
      <c r="FL1203" s="292"/>
      <c r="FM1203" s="292"/>
      <c r="FN1203" s="292"/>
      <c r="FQ1203" s="292"/>
    </row>
    <row r="1204" spans="2:173">
      <c r="B1204" s="291"/>
      <c r="J1204" s="292"/>
      <c r="K1204" s="292"/>
      <c r="T1204" s="292"/>
      <c r="BO1204" s="292"/>
      <c r="BX1204" s="292"/>
      <c r="CU1204" s="292"/>
      <c r="CW1204" s="292"/>
      <c r="CX1204" s="292"/>
      <c r="DA1204" s="292"/>
      <c r="DI1204" s="292"/>
      <c r="DK1204" s="292"/>
      <c r="DM1204" s="292"/>
      <c r="DQ1204" s="292"/>
      <c r="DV1204" s="292"/>
      <c r="DX1204" s="292"/>
      <c r="EH1204" s="292"/>
      <c r="EN1204" s="292"/>
      <c r="EP1204" s="292"/>
      <c r="EQ1204" s="292"/>
      <c r="ER1204" s="292"/>
      <c r="ES1204" s="292"/>
      <c r="ET1204" s="292"/>
      <c r="EU1204" s="292"/>
      <c r="EV1204" s="292"/>
      <c r="EW1204" s="292"/>
      <c r="EX1204" s="292"/>
      <c r="EY1204" s="292"/>
      <c r="EZ1204" s="292"/>
      <c r="FC1204" s="292"/>
      <c r="FF1204" s="292"/>
      <c r="FJ1204" s="292"/>
      <c r="FL1204" s="292"/>
      <c r="FM1204" s="292"/>
      <c r="FN1204" s="292"/>
      <c r="FQ1204" s="292"/>
    </row>
    <row r="1205" spans="2:173">
      <c r="B1205" s="291"/>
      <c r="J1205" s="292"/>
      <c r="K1205" s="292"/>
      <c r="T1205" s="292"/>
      <c r="BO1205" s="292"/>
      <c r="BX1205" s="292"/>
      <c r="CU1205" s="292"/>
      <c r="CW1205" s="292"/>
      <c r="CX1205" s="292"/>
      <c r="DA1205" s="292"/>
      <c r="DI1205" s="292"/>
      <c r="DK1205" s="292"/>
      <c r="DM1205" s="292"/>
      <c r="DQ1205" s="292"/>
      <c r="DV1205" s="292"/>
      <c r="DX1205" s="292"/>
      <c r="EH1205" s="292"/>
      <c r="EN1205" s="292"/>
      <c r="EP1205" s="292"/>
      <c r="EQ1205" s="292"/>
      <c r="ER1205" s="292"/>
      <c r="ES1205" s="292"/>
      <c r="ET1205" s="292"/>
      <c r="EU1205" s="292"/>
      <c r="EV1205" s="292"/>
      <c r="EW1205" s="292"/>
      <c r="EX1205" s="292"/>
      <c r="EY1205" s="292"/>
      <c r="EZ1205" s="292"/>
      <c r="FC1205" s="292"/>
      <c r="FF1205" s="292"/>
      <c r="FJ1205" s="292"/>
      <c r="FL1205" s="292"/>
      <c r="FM1205" s="292"/>
      <c r="FN1205" s="292"/>
      <c r="FQ1205" s="292"/>
    </row>
    <row r="1206" spans="2:173">
      <c r="B1206" s="291"/>
      <c r="J1206" s="292"/>
      <c r="K1206" s="292"/>
      <c r="T1206" s="292"/>
      <c r="BO1206" s="292"/>
      <c r="BX1206" s="292"/>
      <c r="CU1206" s="292"/>
      <c r="CW1206" s="292"/>
      <c r="CX1206" s="292"/>
      <c r="DA1206" s="292"/>
      <c r="DI1206" s="292"/>
      <c r="DK1206" s="292"/>
      <c r="DM1206" s="292"/>
      <c r="DQ1206" s="292"/>
      <c r="DV1206" s="292"/>
      <c r="DX1206" s="292"/>
      <c r="EH1206" s="292"/>
      <c r="EN1206" s="292"/>
      <c r="EP1206" s="292"/>
      <c r="EQ1206" s="292"/>
      <c r="ER1206" s="292"/>
      <c r="ES1206" s="292"/>
      <c r="ET1206" s="292"/>
      <c r="EU1206" s="292"/>
      <c r="EV1206" s="292"/>
      <c r="EW1206" s="292"/>
      <c r="EX1206" s="292"/>
      <c r="EY1206" s="292"/>
      <c r="EZ1206" s="292"/>
      <c r="FC1206" s="292"/>
      <c r="FF1206" s="292"/>
      <c r="FJ1206" s="292"/>
      <c r="FL1206" s="292"/>
      <c r="FM1206" s="292"/>
      <c r="FN1206" s="292"/>
      <c r="FQ1206" s="292"/>
    </row>
    <row r="1207" spans="2:173">
      <c r="B1207" s="291"/>
      <c r="J1207" s="292"/>
      <c r="K1207" s="292"/>
      <c r="T1207" s="292"/>
      <c r="BO1207" s="292"/>
      <c r="BX1207" s="292"/>
      <c r="CU1207" s="292"/>
      <c r="CW1207" s="292"/>
      <c r="CX1207" s="292"/>
      <c r="DA1207" s="292"/>
      <c r="DI1207" s="292"/>
      <c r="DK1207" s="292"/>
      <c r="DM1207" s="292"/>
      <c r="DQ1207" s="292"/>
      <c r="DV1207" s="292"/>
      <c r="DX1207" s="292"/>
      <c r="EH1207" s="292"/>
      <c r="EN1207" s="292"/>
      <c r="EP1207" s="292"/>
      <c r="EQ1207" s="292"/>
      <c r="ER1207" s="292"/>
      <c r="ES1207" s="292"/>
      <c r="ET1207" s="292"/>
      <c r="EU1207" s="292"/>
      <c r="EV1207" s="292"/>
      <c r="EW1207" s="292"/>
      <c r="EX1207" s="292"/>
      <c r="EY1207" s="292"/>
      <c r="EZ1207" s="292"/>
      <c r="FC1207" s="292"/>
      <c r="FF1207" s="292"/>
      <c r="FJ1207" s="292"/>
      <c r="FL1207" s="292"/>
      <c r="FM1207" s="292"/>
      <c r="FN1207" s="292"/>
      <c r="FQ1207" s="292"/>
    </row>
    <row r="1208" spans="2:173">
      <c r="B1208" s="291"/>
      <c r="J1208" s="292"/>
      <c r="K1208" s="292"/>
      <c r="T1208" s="292"/>
      <c r="BO1208" s="292"/>
      <c r="BX1208" s="292"/>
      <c r="CU1208" s="292"/>
      <c r="CW1208" s="292"/>
      <c r="CX1208" s="292"/>
      <c r="DA1208" s="292"/>
      <c r="DI1208" s="292"/>
      <c r="DK1208" s="292"/>
      <c r="DM1208" s="292"/>
      <c r="DQ1208" s="292"/>
      <c r="DV1208" s="292"/>
      <c r="DX1208" s="292"/>
      <c r="EH1208" s="292"/>
      <c r="EN1208" s="292"/>
      <c r="EP1208" s="292"/>
      <c r="EQ1208" s="292"/>
      <c r="ER1208" s="292"/>
      <c r="ES1208" s="292"/>
      <c r="ET1208" s="292"/>
      <c r="EU1208" s="292"/>
      <c r="EV1208" s="292"/>
      <c r="EW1208" s="292"/>
      <c r="EX1208" s="292"/>
      <c r="EY1208" s="292"/>
      <c r="EZ1208" s="292"/>
      <c r="FC1208" s="292"/>
      <c r="FF1208" s="292"/>
      <c r="FJ1208" s="292"/>
      <c r="FL1208" s="292"/>
      <c r="FM1208" s="292"/>
      <c r="FN1208" s="292"/>
      <c r="FQ1208" s="292"/>
    </row>
    <row r="1209" spans="2:173">
      <c r="B1209" s="291"/>
      <c r="J1209" s="292"/>
      <c r="K1209" s="292"/>
      <c r="T1209" s="292"/>
      <c r="BO1209" s="292"/>
      <c r="BX1209" s="292"/>
      <c r="CU1209" s="292"/>
      <c r="CW1209" s="292"/>
      <c r="CX1209" s="292"/>
      <c r="DA1209" s="292"/>
      <c r="DI1209" s="292"/>
      <c r="DK1209" s="292"/>
      <c r="DM1209" s="292"/>
      <c r="DQ1209" s="292"/>
      <c r="DV1209" s="292"/>
      <c r="DX1209" s="292"/>
      <c r="EH1209" s="292"/>
      <c r="EN1209" s="292"/>
      <c r="EP1209" s="292"/>
      <c r="EQ1209" s="292"/>
      <c r="ER1209" s="292"/>
      <c r="ES1209" s="292"/>
      <c r="ET1209" s="292"/>
      <c r="EU1209" s="292"/>
      <c r="EV1209" s="292"/>
      <c r="EW1209" s="292"/>
      <c r="EX1209" s="292"/>
      <c r="EY1209" s="292"/>
      <c r="EZ1209" s="292"/>
      <c r="FC1209" s="292"/>
      <c r="FF1209" s="292"/>
      <c r="FJ1209" s="292"/>
      <c r="FL1209" s="292"/>
      <c r="FM1209" s="292"/>
      <c r="FN1209" s="292"/>
      <c r="FQ1209" s="292"/>
    </row>
    <row r="1210" spans="2:173">
      <c r="B1210" s="291"/>
      <c r="J1210" s="292"/>
      <c r="K1210" s="292"/>
      <c r="T1210" s="292"/>
      <c r="BO1210" s="292"/>
      <c r="BX1210" s="292"/>
      <c r="CU1210" s="292"/>
      <c r="CW1210" s="292"/>
      <c r="CX1210" s="292"/>
      <c r="DA1210" s="292"/>
      <c r="DI1210" s="292"/>
      <c r="DK1210" s="292"/>
      <c r="DM1210" s="292"/>
      <c r="DQ1210" s="292"/>
      <c r="DV1210" s="292"/>
      <c r="DX1210" s="292"/>
      <c r="EH1210" s="292"/>
      <c r="EN1210" s="292"/>
      <c r="EP1210" s="292"/>
      <c r="EQ1210" s="292"/>
      <c r="ER1210" s="292"/>
      <c r="ES1210" s="292"/>
      <c r="ET1210" s="292"/>
      <c r="EU1210" s="292"/>
      <c r="EV1210" s="292"/>
      <c r="EW1210" s="292"/>
      <c r="EX1210" s="292"/>
      <c r="EY1210" s="292"/>
      <c r="EZ1210" s="292"/>
      <c r="FC1210" s="292"/>
      <c r="FF1210" s="292"/>
      <c r="FJ1210" s="292"/>
      <c r="FL1210" s="292"/>
      <c r="FM1210" s="292"/>
      <c r="FN1210" s="292"/>
      <c r="FQ1210" s="292"/>
    </row>
    <row r="1211" spans="2:173">
      <c r="B1211" s="291"/>
      <c r="J1211" s="292"/>
      <c r="K1211" s="292"/>
      <c r="T1211" s="292"/>
      <c r="BO1211" s="292"/>
      <c r="BX1211" s="292"/>
      <c r="CU1211" s="292"/>
      <c r="CW1211" s="292"/>
      <c r="CX1211" s="292"/>
      <c r="DA1211" s="292"/>
      <c r="DI1211" s="292"/>
      <c r="DK1211" s="292"/>
      <c r="DM1211" s="292"/>
      <c r="DQ1211" s="292"/>
      <c r="DV1211" s="292"/>
      <c r="DX1211" s="292"/>
      <c r="EH1211" s="292"/>
      <c r="EN1211" s="292"/>
      <c r="EP1211" s="292"/>
      <c r="EQ1211" s="292"/>
      <c r="ER1211" s="292"/>
      <c r="ES1211" s="292"/>
      <c r="ET1211" s="292"/>
      <c r="EU1211" s="292"/>
      <c r="EV1211" s="292"/>
      <c r="EW1211" s="292"/>
      <c r="EX1211" s="292"/>
      <c r="EY1211" s="292"/>
      <c r="EZ1211" s="292"/>
      <c r="FC1211" s="292"/>
      <c r="FF1211" s="292"/>
      <c r="FJ1211" s="292"/>
      <c r="FL1211" s="292"/>
      <c r="FM1211" s="292"/>
      <c r="FN1211" s="292"/>
      <c r="FQ1211" s="292"/>
    </row>
    <row r="1212" spans="2:173">
      <c r="B1212" s="291"/>
      <c r="J1212" s="292"/>
      <c r="K1212" s="292"/>
      <c r="T1212" s="292"/>
      <c r="BO1212" s="292"/>
      <c r="BX1212" s="292"/>
      <c r="CU1212" s="292"/>
      <c r="CW1212" s="292"/>
      <c r="CX1212" s="292"/>
      <c r="DA1212" s="292"/>
      <c r="DI1212" s="292"/>
      <c r="DK1212" s="292"/>
      <c r="DM1212" s="292"/>
      <c r="DQ1212" s="292"/>
      <c r="DV1212" s="292"/>
      <c r="DX1212" s="292"/>
      <c r="EH1212" s="292"/>
      <c r="EN1212" s="292"/>
      <c r="EP1212" s="292"/>
      <c r="EQ1212" s="292"/>
      <c r="ER1212" s="292"/>
      <c r="ES1212" s="292"/>
      <c r="ET1212" s="292"/>
      <c r="EU1212" s="292"/>
      <c r="EV1212" s="292"/>
      <c r="EW1212" s="292"/>
      <c r="EX1212" s="292"/>
      <c r="EY1212" s="292"/>
      <c r="EZ1212" s="292"/>
      <c r="FC1212" s="292"/>
      <c r="FF1212" s="292"/>
      <c r="FJ1212" s="292"/>
      <c r="FL1212" s="292"/>
      <c r="FM1212" s="292"/>
      <c r="FN1212" s="292"/>
      <c r="FQ1212" s="292"/>
    </row>
    <row r="1213" spans="2:173">
      <c r="B1213" s="291"/>
      <c r="J1213" s="292"/>
      <c r="K1213" s="292"/>
      <c r="T1213" s="292"/>
      <c r="BO1213" s="292"/>
      <c r="BX1213" s="292"/>
      <c r="CU1213" s="292"/>
      <c r="CW1213" s="292"/>
      <c r="CX1213" s="292"/>
      <c r="DA1213" s="292"/>
      <c r="DI1213" s="292"/>
      <c r="DK1213" s="292"/>
      <c r="DM1213" s="292"/>
      <c r="DQ1213" s="292"/>
      <c r="DV1213" s="292"/>
      <c r="DX1213" s="292"/>
      <c r="EH1213" s="292"/>
      <c r="EN1213" s="292"/>
      <c r="EP1213" s="292"/>
      <c r="EQ1213" s="292"/>
      <c r="ER1213" s="292"/>
      <c r="ES1213" s="292"/>
      <c r="ET1213" s="292"/>
      <c r="EU1213" s="292"/>
      <c r="EV1213" s="292"/>
      <c r="EW1213" s="292"/>
      <c r="EX1213" s="292"/>
      <c r="EY1213" s="292"/>
      <c r="EZ1213" s="292"/>
      <c r="FC1213" s="292"/>
      <c r="FF1213" s="292"/>
      <c r="FJ1213" s="292"/>
      <c r="FL1213" s="292"/>
      <c r="FM1213" s="292"/>
      <c r="FN1213" s="292"/>
      <c r="FQ1213" s="292"/>
    </row>
    <row r="1214" spans="2:173">
      <c r="B1214" s="291"/>
      <c r="J1214" s="292"/>
      <c r="K1214" s="292"/>
      <c r="T1214" s="292"/>
      <c r="BO1214" s="292"/>
      <c r="BX1214" s="292"/>
      <c r="CU1214" s="292"/>
      <c r="CW1214" s="292"/>
      <c r="CX1214" s="292"/>
      <c r="DA1214" s="292"/>
      <c r="DI1214" s="292"/>
      <c r="DK1214" s="292"/>
      <c r="DM1214" s="292"/>
      <c r="DQ1214" s="292"/>
      <c r="DV1214" s="292"/>
      <c r="DX1214" s="292"/>
      <c r="EH1214" s="292"/>
      <c r="EN1214" s="292"/>
      <c r="EP1214" s="292"/>
      <c r="EQ1214" s="292"/>
      <c r="ER1214" s="292"/>
      <c r="ES1214" s="292"/>
      <c r="ET1214" s="292"/>
      <c r="EU1214" s="292"/>
      <c r="EV1214" s="292"/>
      <c r="EW1214" s="292"/>
      <c r="EX1214" s="292"/>
      <c r="EY1214" s="292"/>
      <c r="EZ1214" s="292"/>
      <c r="FC1214" s="292"/>
      <c r="FF1214" s="292"/>
      <c r="FJ1214" s="292"/>
      <c r="FL1214" s="292"/>
      <c r="FM1214" s="292"/>
      <c r="FN1214" s="292"/>
      <c r="FQ1214" s="292"/>
    </row>
    <row r="1215" spans="2:173">
      <c r="B1215" s="291"/>
      <c r="J1215" s="292"/>
      <c r="K1215" s="292"/>
      <c r="T1215" s="292"/>
      <c r="BO1215" s="292"/>
      <c r="BX1215" s="292"/>
      <c r="CU1215" s="292"/>
      <c r="CW1215" s="292"/>
      <c r="CX1215" s="292"/>
      <c r="DA1215" s="292"/>
      <c r="DI1215" s="292"/>
      <c r="DK1215" s="292"/>
      <c r="DM1215" s="292"/>
      <c r="DQ1215" s="292"/>
      <c r="DV1215" s="292"/>
      <c r="DX1215" s="292"/>
      <c r="EH1215" s="292"/>
      <c r="EN1215" s="292"/>
      <c r="EP1215" s="292"/>
      <c r="EQ1215" s="292"/>
      <c r="ER1215" s="292"/>
      <c r="ES1215" s="292"/>
      <c r="ET1215" s="292"/>
      <c r="EU1215" s="292"/>
      <c r="EV1215" s="292"/>
      <c r="EW1215" s="292"/>
      <c r="EX1215" s="292"/>
      <c r="EY1215" s="292"/>
      <c r="EZ1215" s="292"/>
      <c r="FC1215" s="292"/>
      <c r="FF1215" s="292"/>
      <c r="FJ1215" s="292"/>
      <c r="FL1215" s="292"/>
      <c r="FM1215" s="292"/>
      <c r="FN1215" s="292"/>
      <c r="FQ1215" s="292"/>
    </row>
    <row r="1216" spans="2:173">
      <c r="B1216" s="291"/>
      <c r="J1216" s="292"/>
      <c r="K1216" s="292"/>
      <c r="T1216" s="292"/>
      <c r="BO1216" s="292"/>
      <c r="BX1216" s="292"/>
      <c r="CU1216" s="292"/>
      <c r="CW1216" s="292"/>
      <c r="CX1216" s="292"/>
      <c r="DA1216" s="292"/>
      <c r="DI1216" s="292"/>
      <c r="DK1216" s="292"/>
      <c r="DM1216" s="292"/>
      <c r="DQ1216" s="292"/>
      <c r="DV1216" s="292"/>
      <c r="DX1216" s="292"/>
      <c r="EH1216" s="292"/>
      <c r="EN1216" s="292"/>
      <c r="EP1216" s="292"/>
      <c r="EQ1216" s="292"/>
      <c r="ER1216" s="292"/>
      <c r="ES1216" s="292"/>
      <c r="ET1216" s="292"/>
      <c r="EU1216" s="292"/>
      <c r="EV1216" s="292"/>
      <c r="EW1216" s="292"/>
      <c r="EX1216" s="292"/>
      <c r="EY1216" s="292"/>
      <c r="EZ1216" s="292"/>
      <c r="FC1216" s="292"/>
      <c r="FF1216" s="292"/>
      <c r="FJ1216" s="292"/>
      <c r="FL1216" s="292"/>
      <c r="FM1216" s="292"/>
      <c r="FN1216" s="292"/>
      <c r="FQ1216" s="292"/>
    </row>
    <row r="1217" spans="2:173">
      <c r="B1217" s="291"/>
      <c r="J1217" s="292"/>
      <c r="K1217" s="292"/>
      <c r="T1217" s="292"/>
      <c r="BO1217" s="292"/>
      <c r="BX1217" s="292"/>
      <c r="CU1217" s="292"/>
      <c r="CW1217" s="292"/>
      <c r="CX1217" s="292"/>
      <c r="DA1217" s="292"/>
      <c r="DI1217" s="292"/>
      <c r="DK1217" s="292"/>
      <c r="DM1217" s="292"/>
      <c r="DQ1217" s="292"/>
      <c r="DV1217" s="292"/>
      <c r="DX1217" s="292"/>
      <c r="EH1217" s="292"/>
      <c r="EN1217" s="292"/>
      <c r="EP1217" s="292"/>
      <c r="EQ1217" s="292"/>
      <c r="ER1217" s="292"/>
      <c r="ES1217" s="292"/>
      <c r="ET1217" s="292"/>
      <c r="EU1217" s="292"/>
      <c r="EV1217" s="292"/>
      <c r="EW1217" s="292"/>
      <c r="EX1217" s="292"/>
      <c r="EY1217" s="292"/>
      <c r="EZ1217" s="292"/>
      <c r="FC1217" s="292"/>
      <c r="FF1217" s="292"/>
      <c r="FJ1217" s="292"/>
      <c r="FL1217" s="292"/>
      <c r="FM1217" s="292"/>
      <c r="FN1217" s="292"/>
      <c r="FQ1217" s="292"/>
    </row>
    <row r="1218" spans="2:173">
      <c r="B1218" s="291"/>
      <c r="J1218" s="292"/>
      <c r="K1218" s="292"/>
      <c r="T1218" s="292"/>
      <c r="BO1218" s="292"/>
      <c r="BX1218" s="292"/>
      <c r="CU1218" s="292"/>
      <c r="CW1218" s="292"/>
      <c r="CX1218" s="292"/>
      <c r="DA1218" s="292"/>
      <c r="DI1218" s="292"/>
      <c r="DK1218" s="292"/>
      <c r="DM1218" s="292"/>
      <c r="DQ1218" s="292"/>
      <c r="DV1218" s="292"/>
      <c r="DX1218" s="292"/>
      <c r="EH1218" s="292"/>
      <c r="EN1218" s="292"/>
      <c r="EP1218" s="292"/>
      <c r="EQ1218" s="292"/>
      <c r="ER1218" s="292"/>
      <c r="ES1218" s="292"/>
      <c r="ET1218" s="292"/>
      <c r="EU1218" s="292"/>
      <c r="EV1218" s="292"/>
      <c r="EW1218" s="292"/>
      <c r="EX1218" s="292"/>
      <c r="EY1218" s="292"/>
      <c r="EZ1218" s="292"/>
      <c r="FC1218" s="292"/>
      <c r="FF1218" s="292"/>
      <c r="FJ1218" s="292"/>
      <c r="FL1218" s="292"/>
      <c r="FM1218" s="292"/>
      <c r="FN1218" s="292"/>
      <c r="FQ1218" s="292"/>
    </row>
    <row r="1219" spans="2:173">
      <c r="B1219" s="291"/>
      <c r="J1219" s="292"/>
      <c r="K1219" s="292"/>
      <c r="T1219" s="292"/>
      <c r="BO1219" s="292"/>
      <c r="BX1219" s="292"/>
      <c r="CU1219" s="292"/>
      <c r="CW1219" s="292"/>
      <c r="CX1219" s="292"/>
      <c r="DA1219" s="292"/>
      <c r="DI1219" s="292"/>
      <c r="DK1219" s="292"/>
      <c r="DM1219" s="292"/>
      <c r="DQ1219" s="292"/>
      <c r="DV1219" s="292"/>
      <c r="DX1219" s="292"/>
      <c r="EH1219" s="292"/>
      <c r="EN1219" s="292"/>
      <c r="EP1219" s="292"/>
      <c r="EQ1219" s="292"/>
      <c r="ER1219" s="292"/>
      <c r="ES1219" s="292"/>
      <c r="ET1219" s="292"/>
      <c r="EU1219" s="292"/>
      <c r="EV1219" s="292"/>
      <c r="EW1219" s="292"/>
      <c r="EX1219" s="292"/>
      <c r="EY1219" s="292"/>
      <c r="EZ1219" s="292"/>
      <c r="FC1219" s="292"/>
      <c r="FF1219" s="292"/>
      <c r="FJ1219" s="292"/>
      <c r="FL1219" s="292"/>
      <c r="FM1219" s="292"/>
      <c r="FN1219" s="292"/>
      <c r="FQ1219" s="292"/>
    </row>
    <row r="1220" spans="2:173">
      <c r="B1220" s="291"/>
      <c r="J1220" s="292"/>
      <c r="K1220" s="292"/>
      <c r="T1220" s="292"/>
      <c r="BO1220" s="292"/>
      <c r="BX1220" s="292"/>
      <c r="CU1220" s="292"/>
      <c r="CW1220" s="292"/>
      <c r="CX1220" s="292"/>
      <c r="DA1220" s="292"/>
      <c r="DI1220" s="292"/>
      <c r="DK1220" s="292"/>
      <c r="DM1220" s="292"/>
      <c r="DQ1220" s="292"/>
      <c r="DV1220" s="292"/>
      <c r="DX1220" s="292"/>
      <c r="EH1220" s="292"/>
      <c r="EN1220" s="292"/>
      <c r="EP1220" s="292"/>
      <c r="EQ1220" s="292"/>
      <c r="ER1220" s="292"/>
      <c r="ES1220" s="292"/>
      <c r="ET1220" s="292"/>
      <c r="EU1220" s="292"/>
      <c r="EV1220" s="292"/>
      <c r="EW1220" s="292"/>
      <c r="EX1220" s="292"/>
      <c r="EY1220" s="292"/>
      <c r="EZ1220" s="292"/>
      <c r="FC1220" s="292"/>
      <c r="FF1220" s="292"/>
      <c r="FJ1220" s="292"/>
      <c r="FL1220" s="292"/>
      <c r="FM1220" s="292"/>
      <c r="FN1220" s="292"/>
      <c r="FQ1220" s="292"/>
    </row>
    <row r="1221" spans="2:173">
      <c r="B1221" s="291"/>
      <c r="J1221" s="292"/>
      <c r="K1221" s="292"/>
      <c r="T1221" s="292"/>
      <c r="BO1221" s="292"/>
      <c r="BX1221" s="292"/>
      <c r="CU1221" s="292"/>
      <c r="CW1221" s="292"/>
      <c r="CX1221" s="292"/>
      <c r="DA1221" s="292"/>
      <c r="DI1221" s="292"/>
      <c r="DK1221" s="292"/>
      <c r="DM1221" s="292"/>
      <c r="DQ1221" s="292"/>
      <c r="DV1221" s="292"/>
      <c r="DX1221" s="292"/>
      <c r="EH1221" s="292"/>
      <c r="EN1221" s="292"/>
      <c r="EP1221" s="292"/>
      <c r="EQ1221" s="292"/>
      <c r="ER1221" s="292"/>
      <c r="ES1221" s="292"/>
      <c r="ET1221" s="292"/>
      <c r="EU1221" s="292"/>
      <c r="EV1221" s="292"/>
      <c r="EW1221" s="292"/>
      <c r="EX1221" s="292"/>
      <c r="EY1221" s="292"/>
      <c r="EZ1221" s="292"/>
      <c r="FC1221" s="292"/>
      <c r="FF1221" s="292"/>
      <c r="FJ1221" s="292"/>
      <c r="FL1221" s="292"/>
      <c r="FM1221" s="292"/>
      <c r="FN1221" s="292"/>
      <c r="FQ1221" s="292"/>
    </row>
    <row r="1222" spans="2:173">
      <c r="B1222" s="291"/>
      <c r="J1222" s="292"/>
      <c r="K1222" s="292"/>
      <c r="T1222" s="292"/>
      <c r="BO1222" s="292"/>
      <c r="BX1222" s="292"/>
      <c r="CU1222" s="292"/>
      <c r="CW1222" s="292"/>
      <c r="CX1222" s="292"/>
      <c r="DA1222" s="292"/>
      <c r="DI1222" s="292"/>
      <c r="DK1222" s="292"/>
      <c r="DM1222" s="292"/>
      <c r="DQ1222" s="292"/>
      <c r="DV1222" s="292"/>
      <c r="DX1222" s="292"/>
      <c r="EH1222" s="292"/>
      <c r="EN1222" s="292"/>
      <c r="EP1222" s="292"/>
      <c r="EQ1222" s="292"/>
      <c r="ER1222" s="292"/>
      <c r="ES1222" s="292"/>
      <c r="ET1222" s="292"/>
      <c r="EU1222" s="292"/>
      <c r="EV1222" s="292"/>
      <c r="EW1222" s="292"/>
      <c r="EX1222" s="292"/>
      <c r="EY1222" s="292"/>
      <c r="EZ1222" s="292"/>
      <c r="FC1222" s="292"/>
      <c r="FF1222" s="292"/>
      <c r="FJ1222" s="292"/>
      <c r="FL1222" s="292"/>
      <c r="FM1222" s="292"/>
      <c r="FN1222" s="292"/>
      <c r="FQ1222" s="292"/>
    </row>
    <row r="1223" spans="2:173">
      <c r="B1223" s="291"/>
      <c r="J1223" s="292"/>
      <c r="K1223" s="292"/>
      <c r="T1223" s="292"/>
      <c r="BO1223" s="292"/>
      <c r="BX1223" s="292"/>
      <c r="CU1223" s="292"/>
      <c r="CW1223" s="292"/>
      <c r="CX1223" s="292"/>
      <c r="DA1223" s="292"/>
      <c r="DI1223" s="292"/>
      <c r="DK1223" s="292"/>
      <c r="DM1223" s="292"/>
      <c r="DQ1223" s="292"/>
      <c r="DV1223" s="292"/>
      <c r="DX1223" s="292"/>
      <c r="EH1223" s="292"/>
      <c r="EN1223" s="292"/>
      <c r="EP1223" s="292"/>
      <c r="EQ1223" s="292"/>
      <c r="ER1223" s="292"/>
      <c r="ES1223" s="292"/>
      <c r="ET1223" s="292"/>
      <c r="EU1223" s="292"/>
      <c r="EV1223" s="292"/>
      <c r="EW1223" s="292"/>
      <c r="EX1223" s="292"/>
      <c r="EY1223" s="292"/>
      <c r="EZ1223" s="292"/>
      <c r="FC1223" s="292"/>
      <c r="FF1223" s="292"/>
      <c r="FJ1223" s="292"/>
      <c r="FL1223" s="292"/>
      <c r="FM1223" s="292"/>
      <c r="FN1223" s="292"/>
      <c r="FQ1223" s="292"/>
    </row>
    <row r="1224" spans="2:173">
      <c r="B1224" s="291"/>
      <c r="J1224" s="292"/>
      <c r="K1224" s="292"/>
      <c r="T1224" s="292"/>
      <c r="BO1224" s="292"/>
      <c r="BX1224" s="292"/>
      <c r="CU1224" s="292"/>
      <c r="CW1224" s="292"/>
      <c r="CX1224" s="292"/>
      <c r="DA1224" s="292"/>
      <c r="DI1224" s="292"/>
      <c r="DK1224" s="292"/>
      <c r="DM1224" s="292"/>
      <c r="DQ1224" s="292"/>
      <c r="DV1224" s="292"/>
      <c r="DX1224" s="292"/>
      <c r="EH1224" s="292"/>
      <c r="EN1224" s="292"/>
      <c r="EP1224" s="292"/>
      <c r="EQ1224" s="292"/>
      <c r="ER1224" s="292"/>
      <c r="ES1224" s="292"/>
      <c r="ET1224" s="292"/>
      <c r="EU1224" s="292"/>
      <c r="EV1224" s="292"/>
      <c r="EW1224" s="292"/>
      <c r="EX1224" s="292"/>
      <c r="EY1224" s="292"/>
      <c r="EZ1224" s="292"/>
      <c r="FC1224" s="292"/>
      <c r="FF1224" s="292"/>
      <c r="FJ1224" s="292"/>
      <c r="FL1224" s="292"/>
      <c r="FM1224" s="292"/>
      <c r="FN1224" s="292"/>
      <c r="FQ1224" s="292"/>
    </row>
    <row r="1225" spans="2:173">
      <c r="B1225" s="291"/>
      <c r="J1225" s="292"/>
      <c r="K1225" s="292"/>
      <c r="T1225" s="292"/>
      <c r="BO1225" s="292"/>
      <c r="BX1225" s="292"/>
      <c r="CU1225" s="292"/>
      <c r="CW1225" s="292"/>
      <c r="CX1225" s="292"/>
      <c r="DA1225" s="292"/>
      <c r="DI1225" s="292"/>
      <c r="DK1225" s="292"/>
      <c r="DM1225" s="292"/>
      <c r="DQ1225" s="292"/>
      <c r="DV1225" s="292"/>
      <c r="DX1225" s="292"/>
      <c r="EH1225" s="292"/>
      <c r="EN1225" s="292"/>
      <c r="EP1225" s="292"/>
      <c r="EQ1225" s="292"/>
      <c r="ER1225" s="292"/>
      <c r="ES1225" s="292"/>
      <c r="ET1225" s="292"/>
      <c r="EU1225" s="292"/>
      <c r="EV1225" s="292"/>
      <c r="EW1225" s="292"/>
      <c r="EX1225" s="292"/>
      <c r="EY1225" s="292"/>
      <c r="EZ1225" s="292"/>
      <c r="FC1225" s="292"/>
      <c r="FF1225" s="292"/>
      <c r="FJ1225" s="292"/>
      <c r="FL1225" s="292"/>
      <c r="FM1225" s="292"/>
      <c r="FN1225" s="292"/>
      <c r="FQ1225" s="292"/>
    </row>
    <row r="1226" spans="2:173">
      <c r="B1226" s="291"/>
      <c r="J1226" s="292"/>
      <c r="K1226" s="292"/>
      <c r="T1226" s="292"/>
      <c r="BO1226" s="292"/>
      <c r="BX1226" s="292"/>
      <c r="CU1226" s="292"/>
      <c r="CW1226" s="292"/>
      <c r="CX1226" s="292"/>
      <c r="DA1226" s="292"/>
      <c r="DI1226" s="292"/>
      <c r="DK1226" s="292"/>
      <c r="DM1226" s="292"/>
      <c r="DQ1226" s="292"/>
      <c r="DV1226" s="292"/>
      <c r="DX1226" s="292"/>
      <c r="EH1226" s="292"/>
      <c r="EN1226" s="292"/>
      <c r="EP1226" s="292"/>
      <c r="EQ1226" s="292"/>
      <c r="ER1226" s="292"/>
      <c r="ES1226" s="292"/>
      <c r="ET1226" s="292"/>
      <c r="EU1226" s="292"/>
      <c r="EV1226" s="292"/>
      <c r="EW1226" s="292"/>
      <c r="EX1226" s="292"/>
      <c r="EY1226" s="292"/>
      <c r="EZ1226" s="292"/>
      <c r="FC1226" s="292"/>
      <c r="FF1226" s="292"/>
      <c r="FJ1226" s="292"/>
      <c r="FL1226" s="292"/>
      <c r="FM1226" s="292"/>
      <c r="FN1226" s="292"/>
      <c r="FQ1226" s="292"/>
    </row>
    <row r="1227" spans="2:173">
      <c r="B1227" s="291"/>
      <c r="J1227" s="292"/>
      <c r="K1227" s="292"/>
      <c r="T1227" s="292"/>
      <c r="BO1227" s="292"/>
      <c r="BX1227" s="292"/>
      <c r="CU1227" s="292"/>
      <c r="CW1227" s="292"/>
      <c r="CX1227" s="292"/>
      <c r="DA1227" s="292"/>
      <c r="DI1227" s="292"/>
      <c r="DK1227" s="292"/>
      <c r="DM1227" s="292"/>
      <c r="DQ1227" s="292"/>
      <c r="DV1227" s="292"/>
      <c r="DX1227" s="292"/>
      <c r="EH1227" s="292"/>
      <c r="EN1227" s="292"/>
      <c r="EP1227" s="292"/>
      <c r="EQ1227" s="292"/>
      <c r="ER1227" s="292"/>
      <c r="ES1227" s="292"/>
      <c r="ET1227" s="292"/>
      <c r="EU1227" s="292"/>
      <c r="EV1227" s="292"/>
      <c r="EW1227" s="292"/>
      <c r="EX1227" s="292"/>
      <c r="EY1227" s="292"/>
      <c r="EZ1227" s="292"/>
      <c r="FC1227" s="292"/>
      <c r="FF1227" s="292"/>
      <c r="FJ1227" s="292"/>
      <c r="FL1227" s="292"/>
      <c r="FM1227" s="292"/>
      <c r="FN1227" s="292"/>
      <c r="FQ1227" s="292"/>
    </row>
    <row r="1228" spans="2:173">
      <c r="B1228" s="291"/>
      <c r="J1228" s="292"/>
      <c r="K1228" s="292"/>
      <c r="T1228" s="292"/>
      <c r="BO1228" s="292"/>
      <c r="BX1228" s="292"/>
      <c r="CU1228" s="292"/>
      <c r="CW1228" s="292"/>
      <c r="CX1228" s="292"/>
      <c r="DA1228" s="292"/>
      <c r="DI1228" s="292"/>
      <c r="DK1228" s="292"/>
      <c r="DM1228" s="292"/>
      <c r="DQ1228" s="292"/>
      <c r="DV1228" s="292"/>
      <c r="DX1228" s="292"/>
      <c r="EH1228" s="292"/>
      <c r="EN1228" s="292"/>
      <c r="EP1228" s="292"/>
      <c r="EQ1228" s="292"/>
      <c r="ER1228" s="292"/>
      <c r="ES1228" s="292"/>
      <c r="ET1228" s="292"/>
      <c r="EU1228" s="292"/>
      <c r="EV1228" s="292"/>
      <c r="EW1228" s="292"/>
      <c r="EX1228" s="292"/>
      <c r="EY1228" s="292"/>
      <c r="EZ1228" s="292"/>
      <c r="FC1228" s="292"/>
      <c r="FF1228" s="292"/>
      <c r="FJ1228" s="292"/>
      <c r="FL1228" s="292"/>
      <c r="FM1228" s="292"/>
      <c r="FN1228" s="292"/>
      <c r="FQ1228" s="292"/>
    </row>
    <row r="1229" spans="2:173">
      <c r="B1229" s="291"/>
      <c r="J1229" s="292"/>
      <c r="K1229" s="292"/>
      <c r="T1229" s="292"/>
      <c r="BO1229" s="292"/>
      <c r="BX1229" s="292"/>
      <c r="CU1229" s="292"/>
      <c r="CW1229" s="292"/>
      <c r="CX1229" s="292"/>
      <c r="DA1229" s="292"/>
      <c r="DI1229" s="292"/>
      <c r="DK1229" s="292"/>
      <c r="DM1229" s="292"/>
      <c r="DQ1229" s="292"/>
      <c r="DV1229" s="292"/>
      <c r="DX1229" s="292"/>
      <c r="EH1229" s="292"/>
      <c r="EN1229" s="292"/>
      <c r="EP1229" s="292"/>
      <c r="EQ1229" s="292"/>
      <c r="ER1229" s="292"/>
      <c r="ES1229" s="292"/>
      <c r="ET1229" s="292"/>
      <c r="EU1229" s="292"/>
      <c r="EV1229" s="292"/>
      <c r="EW1229" s="292"/>
      <c r="EX1229" s="292"/>
      <c r="EY1229" s="292"/>
      <c r="EZ1229" s="292"/>
      <c r="FC1229" s="292"/>
      <c r="FF1229" s="292"/>
      <c r="FJ1229" s="292"/>
      <c r="FL1229" s="292"/>
      <c r="FM1229" s="292"/>
      <c r="FN1229" s="292"/>
      <c r="FQ1229" s="292"/>
    </row>
    <row r="1230" spans="2:173">
      <c r="B1230" s="291"/>
      <c r="J1230" s="292"/>
      <c r="K1230" s="292"/>
      <c r="T1230" s="292"/>
      <c r="BO1230" s="292"/>
      <c r="BX1230" s="292"/>
      <c r="CU1230" s="292"/>
      <c r="CW1230" s="292"/>
      <c r="CX1230" s="292"/>
      <c r="DA1230" s="292"/>
      <c r="DI1230" s="292"/>
      <c r="DK1230" s="292"/>
      <c r="DM1230" s="292"/>
      <c r="DQ1230" s="292"/>
      <c r="DV1230" s="292"/>
      <c r="DX1230" s="292"/>
      <c r="EH1230" s="292"/>
      <c r="EN1230" s="292"/>
      <c r="EP1230" s="292"/>
      <c r="EQ1230" s="292"/>
      <c r="ER1230" s="292"/>
      <c r="ES1230" s="292"/>
      <c r="ET1230" s="292"/>
      <c r="EU1230" s="292"/>
      <c r="EV1230" s="292"/>
      <c r="EW1230" s="292"/>
      <c r="EX1230" s="292"/>
      <c r="EY1230" s="292"/>
      <c r="EZ1230" s="292"/>
      <c r="FC1230" s="292"/>
      <c r="FF1230" s="292"/>
      <c r="FJ1230" s="292"/>
      <c r="FL1230" s="292"/>
      <c r="FM1230" s="292"/>
      <c r="FN1230" s="292"/>
      <c r="FQ1230" s="292"/>
    </row>
    <row r="1231" spans="2:173">
      <c r="B1231" s="291"/>
      <c r="J1231" s="292"/>
      <c r="K1231" s="292"/>
      <c r="T1231" s="292"/>
      <c r="BO1231" s="292"/>
      <c r="BX1231" s="292"/>
      <c r="CU1231" s="292"/>
      <c r="CW1231" s="292"/>
      <c r="CX1231" s="292"/>
      <c r="DA1231" s="292"/>
      <c r="DI1231" s="292"/>
      <c r="DK1231" s="292"/>
      <c r="DM1231" s="292"/>
      <c r="DQ1231" s="292"/>
      <c r="DV1231" s="292"/>
      <c r="DX1231" s="292"/>
      <c r="EH1231" s="292"/>
      <c r="EN1231" s="292"/>
      <c r="EP1231" s="292"/>
      <c r="EQ1231" s="292"/>
      <c r="ER1231" s="292"/>
      <c r="ES1231" s="292"/>
      <c r="ET1231" s="292"/>
      <c r="EU1231" s="292"/>
      <c r="EV1231" s="292"/>
      <c r="EW1231" s="292"/>
      <c r="EX1231" s="292"/>
      <c r="EY1231" s="292"/>
      <c r="EZ1231" s="292"/>
      <c r="FC1231" s="292"/>
      <c r="FF1231" s="292"/>
      <c r="FJ1231" s="292"/>
      <c r="FL1231" s="292"/>
      <c r="FM1231" s="292"/>
      <c r="FN1231" s="292"/>
      <c r="FQ1231" s="292"/>
    </row>
    <row r="1232" spans="2:173">
      <c r="B1232" s="291"/>
      <c r="J1232" s="292"/>
      <c r="K1232" s="292"/>
      <c r="T1232" s="292"/>
      <c r="BO1232" s="292"/>
      <c r="BX1232" s="292"/>
      <c r="CU1232" s="292"/>
      <c r="CW1232" s="292"/>
      <c r="CX1232" s="292"/>
      <c r="DA1232" s="292"/>
      <c r="DI1232" s="292"/>
      <c r="DK1232" s="292"/>
      <c r="DM1232" s="292"/>
      <c r="DQ1232" s="292"/>
      <c r="DV1232" s="292"/>
      <c r="DX1232" s="292"/>
      <c r="EH1232" s="292"/>
      <c r="EN1232" s="292"/>
      <c r="EP1232" s="292"/>
      <c r="EQ1232" s="292"/>
      <c r="ER1232" s="292"/>
      <c r="ES1232" s="292"/>
      <c r="ET1232" s="292"/>
      <c r="EU1232" s="292"/>
      <c r="EV1232" s="292"/>
      <c r="EW1232" s="292"/>
      <c r="EX1232" s="292"/>
      <c r="EY1232" s="292"/>
      <c r="EZ1232" s="292"/>
      <c r="FC1232" s="292"/>
      <c r="FF1232" s="292"/>
      <c r="FJ1232" s="292"/>
      <c r="FL1232" s="292"/>
      <c r="FM1232" s="292"/>
      <c r="FN1232" s="292"/>
      <c r="FQ1232" s="292"/>
    </row>
    <row r="1233" spans="2:173">
      <c r="B1233" s="291"/>
      <c r="J1233" s="292"/>
      <c r="K1233" s="292"/>
      <c r="T1233" s="292"/>
      <c r="BO1233" s="292"/>
      <c r="BX1233" s="292"/>
      <c r="CU1233" s="292"/>
      <c r="CW1233" s="292"/>
      <c r="CX1233" s="292"/>
      <c r="DA1233" s="292"/>
      <c r="DI1233" s="292"/>
      <c r="DK1233" s="292"/>
      <c r="DM1233" s="292"/>
      <c r="DQ1233" s="292"/>
      <c r="DV1233" s="292"/>
      <c r="DX1233" s="292"/>
      <c r="EH1233" s="292"/>
      <c r="EN1233" s="292"/>
      <c r="EP1233" s="292"/>
      <c r="EQ1233" s="292"/>
      <c r="ER1233" s="292"/>
      <c r="ES1233" s="292"/>
      <c r="ET1233" s="292"/>
      <c r="EU1233" s="292"/>
      <c r="EV1233" s="292"/>
      <c r="EW1233" s="292"/>
      <c r="EX1233" s="292"/>
      <c r="EY1233" s="292"/>
      <c r="EZ1233" s="292"/>
      <c r="FC1233" s="292"/>
      <c r="FF1233" s="292"/>
      <c r="FJ1233" s="292"/>
      <c r="FL1233" s="292"/>
      <c r="FM1233" s="292"/>
      <c r="FN1233" s="292"/>
      <c r="FQ1233" s="292"/>
    </row>
    <row r="1234" spans="2:173">
      <c r="B1234" s="291"/>
      <c r="J1234" s="292"/>
      <c r="K1234" s="292"/>
      <c r="T1234" s="292"/>
      <c r="BO1234" s="292"/>
      <c r="BX1234" s="292"/>
      <c r="CU1234" s="292"/>
      <c r="CW1234" s="292"/>
      <c r="CX1234" s="292"/>
      <c r="DA1234" s="292"/>
      <c r="DI1234" s="292"/>
      <c r="DK1234" s="292"/>
      <c r="DM1234" s="292"/>
      <c r="DQ1234" s="292"/>
      <c r="DV1234" s="292"/>
      <c r="DX1234" s="292"/>
      <c r="EH1234" s="292"/>
      <c r="EN1234" s="292"/>
      <c r="EP1234" s="292"/>
      <c r="EQ1234" s="292"/>
      <c r="ER1234" s="292"/>
      <c r="ES1234" s="292"/>
      <c r="ET1234" s="292"/>
      <c r="EU1234" s="292"/>
      <c r="EV1234" s="292"/>
      <c r="EW1234" s="292"/>
      <c r="EX1234" s="292"/>
      <c r="EY1234" s="292"/>
      <c r="EZ1234" s="292"/>
      <c r="FC1234" s="292"/>
      <c r="FF1234" s="292"/>
      <c r="FJ1234" s="292"/>
      <c r="FL1234" s="292"/>
      <c r="FM1234" s="292"/>
      <c r="FN1234" s="292"/>
      <c r="FQ1234" s="292"/>
    </row>
    <row r="1235" spans="2:173">
      <c r="B1235" s="291"/>
      <c r="J1235" s="292"/>
      <c r="K1235" s="292"/>
      <c r="T1235" s="292"/>
      <c r="BO1235" s="292"/>
      <c r="BX1235" s="292"/>
      <c r="CU1235" s="292"/>
      <c r="CW1235" s="292"/>
      <c r="CX1235" s="292"/>
      <c r="DA1235" s="292"/>
      <c r="DI1235" s="292"/>
      <c r="DK1235" s="292"/>
      <c r="DM1235" s="292"/>
      <c r="DQ1235" s="292"/>
      <c r="DV1235" s="292"/>
      <c r="DX1235" s="292"/>
      <c r="EH1235" s="292"/>
      <c r="EN1235" s="292"/>
      <c r="EP1235" s="292"/>
      <c r="EQ1235" s="292"/>
      <c r="ER1235" s="292"/>
      <c r="ES1235" s="292"/>
      <c r="ET1235" s="292"/>
      <c r="EU1235" s="292"/>
      <c r="EV1235" s="292"/>
      <c r="EW1235" s="292"/>
      <c r="EX1235" s="292"/>
      <c r="EY1235" s="292"/>
      <c r="EZ1235" s="292"/>
      <c r="FC1235" s="292"/>
      <c r="FF1235" s="292"/>
      <c r="FJ1235" s="292"/>
      <c r="FL1235" s="292"/>
      <c r="FM1235" s="292"/>
      <c r="FN1235" s="292"/>
      <c r="FQ1235" s="292"/>
    </row>
    <row r="1236" spans="2:173">
      <c r="B1236" s="291"/>
      <c r="J1236" s="292"/>
      <c r="K1236" s="292"/>
      <c r="T1236" s="292"/>
      <c r="BO1236" s="292"/>
      <c r="BX1236" s="292"/>
      <c r="CU1236" s="292"/>
      <c r="CW1236" s="292"/>
      <c r="CX1236" s="292"/>
      <c r="DA1236" s="292"/>
      <c r="DI1236" s="292"/>
      <c r="DK1236" s="292"/>
      <c r="DM1236" s="292"/>
      <c r="DQ1236" s="292"/>
      <c r="DV1236" s="292"/>
      <c r="DX1236" s="292"/>
      <c r="EH1236" s="292"/>
      <c r="EN1236" s="292"/>
      <c r="EP1236" s="292"/>
      <c r="EQ1236" s="292"/>
      <c r="ER1236" s="292"/>
      <c r="ES1236" s="292"/>
      <c r="ET1236" s="292"/>
      <c r="EU1236" s="292"/>
      <c r="EV1236" s="292"/>
      <c r="EW1236" s="292"/>
      <c r="EX1236" s="292"/>
      <c r="EY1236" s="292"/>
      <c r="EZ1236" s="292"/>
      <c r="FC1236" s="292"/>
      <c r="FF1236" s="292"/>
      <c r="FJ1236" s="292"/>
      <c r="FL1236" s="292"/>
      <c r="FM1236" s="292"/>
      <c r="FN1236" s="292"/>
      <c r="FQ1236" s="292"/>
    </row>
    <row r="1237" spans="2:173">
      <c r="B1237" s="291"/>
      <c r="J1237" s="292"/>
      <c r="K1237" s="292"/>
      <c r="T1237" s="292"/>
      <c r="BO1237" s="292"/>
      <c r="BX1237" s="292"/>
      <c r="CU1237" s="292"/>
      <c r="CW1237" s="292"/>
      <c r="CX1237" s="292"/>
      <c r="DA1237" s="292"/>
      <c r="DI1237" s="292"/>
      <c r="DK1237" s="292"/>
      <c r="DM1237" s="292"/>
      <c r="DQ1237" s="292"/>
      <c r="DV1237" s="292"/>
      <c r="DX1237" s="292"/>
      <c r="EH1237" s="292"/>
      <c r="EN1237" s="292"/>
      <c r="EP1237" s="292"/>
      <c r="EQ1237" s="292"/>
      <c r="ER1237" s="292"/>
      <c r="ES1237" s="292"/>
      <c r="ET1237" s="292"/>
      <c r="EU1237" s="292"/>
      <c r="EV1237" s="292"/>
      <c r="EW1237" s="292"/>
      <c r="EX1237" s="292"/>
      <c r="EY1237" s="292"/>
      <c r="EZ1237" s="292"/>
      <c r="FC1237" s="292"/>
      <c r="FF1237" s="292"/>
      <c r="FJ1237" s="292"/>
      <c r="FL1237" s="292"/>
      <c r="FM1237" s="292"/>
      <c r="FN1237" s="292"/>
      <c r="FQ1237" s="292"/>
    </row>
    <row r="1238" spans="2:173">
      <c r="B1238" s="291"/>
      <c r="J1238" s="292"/>
      <c r="K1238" s="292"/>
      <c r="T1238" s="292"/>
      <c r="BO1238" s="292"/>
      <c r="BX1238" s="292"/>
      <c r="CU1238" s="292"/>
      <c r="CW1238" s="292"/>
      <c r="CX1238" s="292"/>
      <c r="DA1238" s="292"/>
      <c r="DI1238" s="292"/>
      <c r="DK1238" s="292"/>
      <c r="DM1238" s="292"/>
      <c r="DQ1238" s="292"/>
      <c r="DV1238" s="292"/>
      <c r="DX1238" s="292"/>
      <c r="EH1238" s="292"/>
      <c r="EN1238" s="292"/>
      <c r="EP1238" s="292"/>
      <c r="EQ1238" s="292"/>
      <c r="ER1238" s="292"/>
      <c r="ES1238" s="292"/>
      <c r="ET1238" s="292"/>
      <c r="EU1238" s="292"/>
      <c r="EV1238" s="292"/>
      <c r="EW1238" s="292"/>
      <c r="EX1238" s="292"/>
      <c r="EY1238" s="292"/>
      <c r="EZ1238" s="292"/>
      <c r="FC1238" s="292"/>
      <c r="FF1238" s="292"/>
      <c r="FJ1238" s="292"/>
      <c r="FL1238" s="292"/>
      <c r="FM1238" s="292"/>
      <c r="FN1238" s="292"/>
      <c r="FQ1238" s="292"/>
    </row>
    <row r="1239" spans="2:173">
      <c r="B1239" s="291"/>
      <c r="J1239" s="292"/>
      <c r="K1239" s="292"/>
      <c r="T1239" s="292"/>
      <c r="BO1239" s="292"/>
      <c r="BX1239" s="292"/>
      <c r="CU1239" s="292"/>
      <c r="CW1239" s="292"/>
      <c r="CX1239" s="292"/>
      <c r="DA1239" s="292"/>
      <c r="DI1239" s="292"/>
      <c r="DK1239" s="292"/>
      <c r="DM1239" s="292"/>
      <c r="DQ1239" s="292"/>
      <c r="DV1239" s="292"/>
      <c r="DX1239" s="292"/>
      <c r="EH1239" s="292"/>
      <c r="EN1239" s="292"/>
      <c r="EP1239" s="292"/>
      <c r="EQ1239" s="292"/>
      <c r="ER1239" s="292"/>
      <c r="ES1239" s="292"/>
      <c r="ET1239" s="292"/>
      <c r="EU1239" s="292"/>
      <c r="EV1239" s="292"/>
      <c r="EW1239" s="292"/>
      <c r="EX1239" s="292"/>
      <c r="EY1239" s="292"/>
      <c r="EZ1239" s="292"/>
      <c r="FC1239" s="292"/>
      <c r="FF1239" s="292"/>
      <c r="FJ1239" s="292"/>
      <c r="FL1239" s="292"/>
      <c r="FM1239" s="292"/>
      <c r="FN1239" s="292"/>
      <c r="FQ1239" s="292"/>
    </row>
    <row r="1240" spans="2:173">
      <c r="B1240" s="291"/>
      <c r="J1240" s="292"/>
      <c r="K1240" s="292"/>
      <c r="T1240" s="292"/>
      <c r="BO1240" s="292"/>
      <c r="BX1240" s="292"/>
      <c r="CU1240" s="292"/>
      <c r="CW1240" s="292"/>
      <c r="CX1240" s="292"/>
      <c r="DA1240" s="292"/>
      <c r="DI1240" s="292"/>
      <c r="DK1240" s="292"/>
      <c r="DM1240" s="292"/>
      <c r="DQ1240" s="292"/>
      <c r="DV1240" s="292"/>
      <c r="DX1240" s="292"/>
      <c r="EH1240" s="292"/>
      <c r="EN1240" s="292"/>
      <c r="EP1240" s="292"/>
      <c r="EQ1240" s="292"/>
      <c r="ER1240" s="292"/>
      <c r="ES1240" s="292"/>
      <c r="ET1240" s="292"/>
      <c r="EU1240" s="292"/>
      <c r="EV1240" s="292"/>
      <c r="EW1240" s="292"/>
      <c r="EX1240" s="292"/>
      <c r="EY1240" s="292"/>
      <c r="EZ1240" s="292"/>
      <c r="FC1240" s="292"/>
      <c r="FF1240" s="292"/>
      <c r="FJ1240" s="292"/>
      <c r="FL1240" s="292"/>
      <c r="FM1240" s="292"/>
      <c r="FN1240" s="292"/>
      <c r="FQ1240" s="292"/>
    </row>
    <row r="1241" spans="2:173">
      <c r="B1241" s="291"/>
      <c r="J1241" s="292"/>
      <c r="K1241" s="292"/>
      <c r="T1241" s="292"/>
      <c r="BO1241" s="292"/>
      <c r="BX1241" s="292"/>
      <c r="CU1241" s="292"/>
      <c r="CW1241" s="292"/>
      <c r="CX1241" s="292"/>
      <c r="DA1241" s="292"/>
      <c r="DI1241" s="292"/>
      <c r="DK1241" s="292"/>
      <c r="DM1241" s="292"/>
      <c r="DQ1241" s="292"/>
      <c r="DV1241" s="292"/>
      <c r="DX1241" s="292"/>
      <c r="EH1241" s="292"/>
      <c r="EN1241" s="292"/>
      <c r="EP1241" s="292"/>
      <c r="EQ1241" s="292"/>
      <c r="ER1241" s="292"/>
      <c r="ES1241" s="292"/>
      <c r="ET1241" s="292"/>
      <c r="EU1241" s="292"/>
      <c r="EV1241" s="292"/>
      <c r="EW1241" s="292"/>
      <c r="EX1241" s="292"/>
      <c r="EY1241" s="292"/>
      <c r="EZ1241" s="292"/>
      <c r="FC1241" s="292"/>
      <c r="FF1241" s="292"/>
      <c r="FJ1241" s="292"/>
      <c r="FL1241" s="292"/>
      <c r="FM1241" s="292"/>
      <c r="FN1241" s="292"/>
      <c r="FQ1241" s="292"/>
    </row>
    <row r="1242" spans="2:173">
      <c r="B1242" s="291"/>
      <c r="J1242" s="292"/>
      <c r="K1242" s="292"/>
      <c r="T1242" s="292"/>
      <c r="BO1242" s="292"/>
      <c r="BX1242" s="292"/>
      <c r="CU1242" s="292"/>
      <c r="CW1242" s="292"/>
      <c r="CX1242" s="292"/>
      <c r="DA1242" s="292"/>
      <c r="DI1242" s="292"/>
      <c r="DK1242" s="292"/>
      <c r="DM1242" s="292"/>
      <c r="DQ1242" s="292"/>
      <c r="DV1242" s="292"/>
      <c r="DX1242" s="292"/>
      <c r="EH1242" s="292"/>
      <c r="EN1242" s="292"/>
      <c r="EP1242" s="292"/>
      <c r="EQ1242" s="292"/>
      <c r="ER1242" s="292"/>
      <c r="ES1242" s="292"/>
      <c r="ET1242" s="292"/>
      <c r="EU1242" s="292"/>
      <c r="EV1242" s="292"/>
      <c r="EW1242" s="292"/>
      <c r="EX1242" s="292"/>
      <c r="EY1242" s="292"/>
      <c r="EZ1242" s="292"/>
      <c r="FC1242" s="292"/>
      <c r="FF1242" s="292"/>
      <c r="FJ1242" s="292"/>
      <c r="FL1242" s="292"/>
      <c r="FM1242" s="292"/>
      <c r="FN1242" s="292"/>
      <c r="FQ1242" s="292"/>
    </row>
    <row r="1243" spans="2:173">
      <c r="B1243" s="291"/>
      <c r="J1243" s="292"/>
      <c r="K1243" s="292"/>
      <c r="T1243" s="292"/>
      <c r="BO1243" s="292"/>
      <c r="BX1243" s="292"/>
      <c r="CU1243" s="292"/>
      <c r="CW1243" s="292"/>
      <c r="CX1243" s="292"/>
      <c r="DA1243" s="292"/>
      <c r="DI1243" s="292"/>
      <c r="DK1243" s="292"/>
      <c r="DM1243" s="292"/>
      <c r="DQ1243" s="292"/>
      <c r="DV1243" s="292"/>
      <c r="DX1243" s="292"/>
      <c r="EH1243" s="292"/>
      <c r="EN1243" s="292"/>
      <c r="EP1243" s="292"/>
      <c r="EQ1243" s="292"/>
      <c r="ER1243" s="292"/>
      <c r="ES1243" s="292"/>
      <c r="ET1243" s="292"/>
      <c r="EU1243" s="292"/>
      <c r="EV1243" s="292"/>
      <c r="EW1243" s="292"/>
      <c r="EX1243" s="292"/>
      <c r="EY1243" s="292"/>
      <c r="EZ1243" s="292"/>
      <c r="FC1243" s="292"/>
      <c r="FF1243" s="292"/>
      <c r="FJ1243" s="292"/>
      <c r="FL1243" s="292"/>
      <c r="FM1243" s="292"/>
      <c r="FN1243" s="292"/>
      <c r="FQ1243" s="292"/>
    </row>
    <row r="1244" spans="2:173">
      <c r="B1244" s="291"/>
      <c r="J1244" s="292"/>
      <c r="K1244" s="292"/>
      <c r="T1244" s="292"/>
      <c r="BO1244" s="292"/>
      <c r="BX1244" s="292"/>
      <c r="CU1244" s="292"/>
      <c r="CW1244" s="292"/>
      <c r="CX1244" s="292"/>
      <c r="DA1244" s="292"/>
      <c r="DI1244" s="292"/>
      <c r="DK1244" s="292"/>
      <c r="DM1244" s="292"/>
      <c r="DQ1244" s="292"/>
      <c r="DV1244" s="292"/>
      <c r="DX1244" s="292"/>
      <c r="EH1244" s="292"/>
      <c r="EN1244" s="292"/>
      <c r="EP1244" s="292"/>
      <c r="EQ1244" s="292"/>
      <c r="ER1244" s="292"/>
      <c r="ES1244" s="292"/>
      <c r="ET1244" s="292"/>
      <c r="EU1244" s="292"/>
      <c r="EV1244" s="292"/>
      <c r="EW1244" s="292"/>
      <c r="EX1244" s="292"/>
      <c r="EY1244" s="292"/>
      <c r="EZ1244" s="292"/>
      <c r="FC1244" s="292"/>
      <c r="FF1244" s="292"/>
      <c r="FJ1244" s="292"/>
      <c r="FL1244" s="292"/>
      <c r="FM1244" s="292"/>
      <c r="FN1244" s="292"/>
      <c r="FQ1244" s="292"/>
    </row>
    <row r="1245" spans="2:173">
      <c r="B1245" s="291"/>
      <c r="J1245" s="292"/>
      <c r="K1245" s="292"/>
      <c r="T1245" s="292"/>
      <c r="BO1245" s="292"/>
      <c r="BX1245" s="292"/>
      <c r="CU1245" s="292"/>
      <c r="CW1245" s="292"/>
      <c r="CX1245" s="292"/>
      <c r="DA1245" s="292"/>
      <c r="DI1245" s="292"/>
      <c r="DK1245" s="292"/>
      <c r="DM1245" s="292"/>
      <c r="DQ1245" s="292"/>
      <c r="DV1245" s="292"/>
      <c r="DX1245" s="292"/>
      <c r="EH1245" s="292"/>
      <c r="EN1245" s="292"/>
      <c r="EP1245" s="292"/>
      <c r="EQ1245" s="292"/>
      <c r="ER1245" s="292"/>
      <c r="ES1245" s="292"/>
      <c r="ET1245" s="292"/>
      <c r="EU1245" s="292"/>
      <c r="EV1245" s="292"/>
      <c r="EW1245" s="292"/>
      <c r="EX1245" s="292"/>
      <c r="EY1245" s="292"/>
      <c r="EZ1245" s="292"/>
      <c r="FC1245" s="292"/>
      <c r="FF1245" s="292"/>
      <c r="FJ1245" s="292"/>
      <c r="FL1245" s="292"/>
      <c r="FM1245" s="292"/>
      <c r="FN1245" s="292"/>
      <c r="FQ1245" s="292"/>
    </row>
    <row r="1246" spans="2:173">
      <c r="B1246" s="291"/>
      <c r="J1246" s="292"/>
      <c r="K1246" s="292"/>
      <c r="T1246" s="292"/>
      <c r="BO1246" s="292"/>
      <c r="BX1246" s="292"/>
      <c r="CU1246" s="292"/>
      <c r="CW1246" s="292"/>
      <c r="CX1246" s="292"/>
      <c r="DA1246" s="292"/>
      <c r="DI1246" s="292"/>
      <c r="DK1246" s="292"/>
      <c r="DM1246" s="292"/>
      <c r="DQ1246" s="292"/>
      <c r="DV1246" s="292"/>
      <c r="DX1246" s="292"/>
      <c r="EH1246" s="292"/>
      <c r="EN1246" s="292"/>
      <c r="EP1246" s="292"/>
      <c r="EQ1246" s="292"/>
      <c r="ER1246" s="292"/>
      <c r="ES1246" s="292"/>
      <c r="ET1246" s="292"/>
      <c r="EU1246" s="292"/>
      <c r="EV1246" s="292"/>
      <c r="EW1246" s="292"/>
      <c r="EX1246" s="292"/>
      <c r="EY1246" s="292"/>
      <c r="EZ1246" s="292"/>
      <c r="FC1246" s="292"/>
      <c r="FF1246" s="292"/>
      <c r="FJ1246" s="292"/>
      <c r="FL1246" s="292"/>
      <c r="FM1246" s="292"/>
      <c r="FN1246" s="292"/>
      <c r="FQ1246" s="292"/>
    </row>
    <row r="1247" spans="2:173">
      <c r="B1247" s="291"/>
      <c r="J1247" s="292"/>
      <c r="K1247" s="292"/>
      <c r="T1247" s="292"/>
      <c r="BO1247" s="292"/>
      <c r="BX1247" s="292"/>
      <c r="CU1247" s="292"/>
      <c r="CW1247" s="292"/>
      <c r="CX1247" s="292"/>
      <c r="DA1247" s="292"/>
      <c r="DI1247" s="292"/>
      <c r="DK1247" s="292"/>
      <c r="DM1247" s="292"/>
      <c r="DQ1247" s="292"/>
      <c r="DV1247" s="292"/>
      <c r="DX1247" s="292"/>
      <c r="EH1247" s="292"/>
      <c r="EN1247" s="292"/>
      <c r="EP1247" s="292"/>
      <c r="EQ1247" s="292"/>
      <c r="ER1247" s="292"/>
      <c r="ES1247" s="292"/>
      <c r="ET1247" s="292"/>
      <c r="EU1247" s="292"/>
      <c r="EV1247" s="292"/>
      <c r="EW1247" s="292"/>
      <c r="EX1247" s="292"/>
      <c r="EY1247" s="292"/>
      <c r="EZ1247" s="292"/>
      <c r="FC1247" s="292"/>
      <c r="FF1247" s="292"/>
      <c r="FJ1247" s="292"/>
      <c r="FL1247" s="292"/>
      <c r="FM1247" s="292"/>
      <c r="FN1247" s="292"/>
      <c r="FQ1247" s="292"/>
    </row>
    <row r="1248" spans="2:173">
      <c r="B1248" s="291"/>
      <c r="J1248" s="292"/>
      <c r="K1248" s="292"/>
      <c r="T1248" s="292"/>
      <c r="BO1248" s="292"/>
      <c r="BX1248" s="292"/>
      <c r="CU1248" s="292"/>
      <c r="CW1248" s="292"/>
      <c r="CX1248" s="292"/>
      <c r="DA1248" s="292"/>
      <c r="DI1248" s="292"/>
      <c r="DK1248" s="292"/>
      <c r="DM1248" s="292"/>
      <c r="DQ1248" s="292"/>
      <c r="DV1248" s="292"/>
      <c r="DX1248" s="292"/>
      <c r="EH1248" s="292"/>
      <c r="EN1248" s="292"/>
      <c r="EP1248" s="292"/>
      <c r="EQ1248" s="292"/>
      <c r="ER1248" s="292"/>
      <c r="ES1248" s="292"/>
      <c r="ET1248" s="292"/>
      <c r="EU1248" s="292"/>
      <c r="EV1248" s="292"/>
      <c r="EW1248" s="292"/>
      <c r="EX1248" s="292"/>
      <c r="EY1248" s="292"/>
      <c r="EZ1248" s="292"/>
      <c r="FC1248" s="292"/>
      <c r="FF1248" s="292"/>
      <c r="FJ1248" s="292"/>
      <c r="FL1248" s="292"/>
      <c r="FM1248" s="292"/>
      <c r="FN1248" s="292"/>
      <c r="FQ1248" s="292"/>
    </row>
    <row r="1249" spans="2:173">
      <c r="B1249" s="291"/>
      <c r="J1249" s="292"/>
      <c r="K1249" s="292"/>
      <c r="T1249" s="292"/>
      <c r="BO1249" s="292"/>
      <c r="BX1249" s="292"/>
      <c r="CU1249" s="292"/>
      <c r="CW1249" s="292"/>
      <c r="CX1249" s="292"/>
      <c r="DA1249" s="292"/>
      <c r="DI1249" s="292"/>
      <c r="DK1249" s="292"/>
      <c r="DM1249" s="292"/>
      <c r="DQ1249" s="292"/>
      <c r="DV1249" s="292"/>
      <c r="DX1249" s="292"/>
      <c r="EH1249" s="292"/>
      <c r="EN1249" s="292"/>
      <c r="EP1249" s="292"/>
      <c r="EQ1249" s="292"/>
      <c r="ER1249" s="292"/>
      <c r="ES1249" s="292"/>
      <c r="ET1249" s="292"/>
      <c r="EU1249" s="292"/>
      <c r="EV1249" s="292"/>
      <c r="EW1249" s="292"/>
      <c r="EX1249" s="292"/>
      <c r="EY1249" s="292"/>
      <c r="EZ1249" s="292"/>
      <c r="FC1249" s="292"/>
      <c r="FF1249" s="292"/>
      <c r="FJ1249" s="292"/>
      <c r="FL1249" s="292"/>
      <c r="FM1249" s="292"/>
      <c r="FN1249" s="292"/>
      <c r="FQ1249" s="292"/>
    </row>
    <row r="1250" spans="2:173">
      <c r="B1250" s="291"/>
      <c r="J1250" s="292"/>
      <c r="K1250" s="292"/>
      <c r="T1250" s="292"/>
      <c r="BO1250" s="292"/>
      <c r="BX1250" s="292"/>
      <c r="CU1250" s="292"/>
      <c r="CW1250" s="292"/>
      <c r="CX1250" s="292"/>
      <c r="DA1250" s="292"/>
      <c r="DI1250" s="292"/>
      <c r="DK1250" s="292"/>
      <c r="DM1250" s="292"/>
      <c r="DQ1250" s="292"/>
      <c r="DV1250" s="292"/>
      <c r="DX1250" s="292"/>
      <c r="EH1250" s="292"/>
      <c r="EN1250" s="292"/>
      <c r="EP1250" s="292"/>
      <c r="EQ1250" s="292"/>
      <c r="ER1250" s="292"/>
      <c r="ES1250" s="292"/>
      <c r="ET1250" s="292"/>
      <c r="EU1250" s="292"/>
      <c r="EV1250" s="292"/>
      <c r="EW1250" s="292"/>
      <c r="EX1250" s="292"/>
      <c r="EY1250" s="292"/>
      <c r="EZ1250" s="292"/>
      <c r="FC1250" s="292"/>
      <c r="FF1250" s="292"/>
      <c r="FJ1250" s="292"/>
      <c r="FL1250" s="292"/>
      <c r="FM1250" s="292"/>
      <c r="FN1250" s="292"/>
      <c r="FQ1250" s="292"/>
    </row>
    <row r="1251" spans="2:173">
      <c r="B1251" s="291"/>
      <c r="J1251" s="292"/>
      <c r="K1251" s="292"/>
      <c r="T1251" s="292"/>
      <c r="BO1251" s="292"/>
      <c r="BX1251" s="292"/>
      <c r="CU1251" s="292"/>
      <c r="CW1251" s="292"/>
      <c r="CX1251" s="292"/>
      <c r="DA1251" s="292"/>
      <c r="DI1251" s="292"/>
      <c r="DK1251" s="292"/>
      <c r="DM1251" s="292"/>
      <c r="DQ1251" s="292"/>
      <c r="DV1251" s="292"/>
      <c r="DX1251" s="292"/>
      <c r="EH1251" s="292"/>
      <c r="EN1251" s="292"/>
      <c r="EP1251" s="292"/>
      <c r="EQ1251" s="292"/>
      <c r="ER1251" s="292"/>
      <c r="ES1251" s="292"/>
      <c r="ET1251" s="292"/>
      <c r="EU1251" s="292"/>
      <c r="EV1251" s="292"/>
      <c r="EW1251" s="292"/>
      <c r="EX1251" s="292"/>
      <c r="EY1251" s="292"/>
      <c r="EZ1251" s="292"/>
      <c r="FC1251" s="292"/>
      <c r="FF1251" s="292"/>
      <c r="FJ1251" s="292"/>
      <c r="FL1251" s="292"/>
      <c r="FM1251" s="292"/>
      <c r="FN1251" s="292"/>
      <c r="FQ1251" s="292"/>
    </row>
    <row r="1252" spans="2:173">
      <c r="B1252" s="291"/>
      <c r="J1252" s="292"/>
      <c r="K1252" s="292"/>
      <c r="T1252" s="292"/>
      <c r="BO1252" s="292"/>
      <c r="BX1252" s="292"/>
      <c r="CU1252" s="292"/>
      <c r="CW1252" s="292"/>
      <c r="CX1252" s="292"/>
      <c r="DA1252" s="292"/>
      <c r="DI1252" s="292"/>
      <c r="DK1252" s="292"/>
      <c r="DM1252" s="292"/>
      <c r="DQ1252" s="292"/>
      <c r="DV1252" s="292"/>
      <c r="DX1252" s="292"/>
      <c r="EH1252" s="292"/>
      <c r="EN1252" s="292"/>
      <c r="EP1252" s="292"/>
      <c r="EQ1252" s="292"/>
      <c r="ER1252" s="292"/>
      <c r="ES1252" s="292"/>
      <c r="ET1252" s="292"/>
      <c r="EU1252" s="292"/>
      <c r="EV1252" s="292"/>
      <c r="EW1252" s="292"/>
      <c r="EX1252" s="292"/>
      <c r="EY1252" s="292"/>
      <c r="EZ1252" s="292"/>
      <c r="FC1252" s="292"/>
      <c r="FF1252" s="292"/>
      <c r="FJ1252" s="292"/>
      <c r="FL1252" s="292"/>
      <c r="FM1252" s="292"/>
      <c r="FN1252" s="292"/>
      <c r="FQ1252" s="292"/>
    </row>
    <row r="1253" spans="2:173">
      <c r="B1253" s="291"/>
      <c r="J1253" s="292"/>
      <c r="K1253" s="292"/>
      <c r="T1253" s="292"/>
      <c r="BO1253" s="292"/>
      <c r="BX1253" s="292"/>
      <c r="CU1253" s="292"/>
      <c r="CW1253" s="292"/>
      <c r="CX1253" s="292"/>
      <c r="DA1253" s="292"/>
      <c r="DI1253" s="292"/>
      <c r="DK1253" s="292"/>
      <c r="DM1253" s="292"/>
      <c r="DQ1253" s="292"/>
      <c r="DV1253" s="292"/>
      <c r="DX1253" s="292"/>
      <c r="EH1253" s="292"/>
      <c r="EN1253" s="292"/>
      <c r="EP1253" s="292"/>
      <c r="EQ1253" s="292"/>
      <c r="ER1253" s="292"/>
      <c r="ES1253" s="292"/>
      <c r="ET1253" s="292"/>
      <c r="EU1253" s="292"/>
      <c r="EV1253" s="292"/>
      <c r="EW1253" s="292"/>
      <c r="EX1253" s="292"/>
      <c r="EY1253" s="292"/>
      <c r="EZ1253" s="292"/>
      <c r="FC1253" s="292"/>
      <c r="FF1253" s="292"/>
      <c r="FJ1253" s="292"/>
      <c r="FL1253" s="292"/>
      <c r="FM1253" s="292"/>
      <c r="FN1253" s="292"/>
      <c r="FQ1253" s="292"/>
    </row>
    <row r="1254" spans="2:173">
      <c r="B1254" s="291"/>
      <c r="J1254" s="292"/>
      <c r="K1254" s="292"/>
      <c r="T1254" s="292"/>
      <c r="BO1254" s="292"/>
      <c r="BX1254" s="292"/>
      <c r="CU1254" s="292"/>
      <c r="CW1254" s="292"/>
      <c r="CX1254" s="292"/>
      <c r="DA1254" s="292"/>
      <c r="DI1254" s="292"/>
      <c r="DK1254" s="292"/>
      <c r="DM1254" s="292"/>
      <c r="DQ1254" s="292"/>
      <c r="DV1254" s="292"/>
      <c r="DX1254" s="292"/>
      <c r="EH1254" s="292"/>
      <c r="EN1254" s="292"/>
      <c r="EP1254" s="292"/>
      <c r="EQ1254" s="292"/>
      <c r="ER1254" s="292"/>
      <c r="ES1254" s="292"/>
      <c r="ET1254" s="292"/>
      <c r="EU1254" s="292"/>
      <c r="EV1254" s="292"/>
      <c r="EW1254" s="292"/>
      <c r="EX1254" s="292"/>
      <c r="EY1254" s="292"/>
      <c r="EZ1254" s="292"/>
      <c r="FC1254" s="292"/>
      <c r="FF1254" s="292"/>
      <c r="FJ1254" s="292"/>
      <c r="FL1254" s="292"/>
      <c r="FM1254" s="292"/>
      <c r="FN1254" s="292"/>
      <c r="FQ1254" s="292"/>
    </row>
    <row r="1255" spans="2:173">
      <c r="B1255" s="291"/>
      <c r="J1255" s="292"/>
      <c r="K1255" s="292"/>
      <c r="T1255" s="292"/>
      <c r="BO1255" s="292"/>
      <c r="BX1255" s="292"/>
      <c r="CU1255" s="292"/>
      <c r="CW1255" s="292"/>
      <c r="CX1255" s="292"/>
      <c r="DA1255" s="292"/>
      <c r="DI1255" s="292"/>
      <c r="DK1255" s="292"/>
      <c r="DM1255" s="292"/>
      <c r="DQ1255" s="292"/>
      <c r="DV1255" s="292"/>
      <c r="DX1255" s="292"/>
      <c r="EH1255" s="292"/>
      <c r="EN1255" s="292"/>
      <c r="EP1255" s="292"/>
      <c r="EQ1255" s="292"/>
      <c r="ER1255" s="292"/>
      <c r="ES1255" s="292"/>
      <c r="ET1255" s="292"/>
      <c r="EU1255" s="292"/>
      <c r="EV1255" s="292"/>
      <c r="EW1255" s="292"/>
      <c r="EX1255" s="292"/>
      <c r="EY1255" s="292"/>
      <c r="EZ1255" s="292"/>
      <c r="FC1255" s="292"/>
      <c r="FF1255" s="292"/>
      <c r="FJ1255" s="292"/>
      <c r="FL1255" s="292"/>
      <c r="FM1255" s="292"/>
      <c r="FN1255" s="292"/>
      <c r="FQ1255" s="292"/>
    </row>
    <row r="1256" spans="2:173">
      <c r="B1256" s="291"/>
      <c r="J1256" s="292"/>
      <c r="K1256" s="292"/>
      <c r="T1256" s="292"/>
      <c r="BO1256" s="292"/>
      <c r="BX1256" s="292"/>
      <c r="CU1256" s="292"/>
      <c r="CW1256" s="292"/>
      <c r="CX1256" s="292"/>
      <c r="DA1256" s="292"/>
      <c r="DI1256" s="292"/>
      <c r="DK1256" s="292"/>
      <c r="DM1256" s="292"/>
      <c r="DQ1256" s="292"/>
      <c r="DV1256" s="292"/>
      <c r="DX1256" s="292"/>
      <c r="EH1256" s="292"/>
      <c r="EN1256" s="292"/>
      <c r="EP1256" s="292"/>
      <c r="EQ1256" s="292"/>
      <c r="ER1256" s="292"/>
      <c r="ES1256" s="292"/>
      <c r="ET1256" s="292"/>
      <c r="EU1256" s="292"/>
      <c r="EV1256" s="292"/>
      <c r="EW1256" s="292"/>
      <c r="EX1256" s="292"/>
      <c r="EY1256" s="292"/>
      <c r="EZ1256" s="292"/>
      <c r="FC1256" s="292"/>
      <c r="FF1256" s="292"/>
      <c r="FJ1256" s="292"/>
      <c r="FL1256" s="292"/>
      <c r="FM1256" s="292"/>
      <c r="FN1256" s="292"/>
      <c r="FQ1256" s="292"/>
    </row>
    <row r="1257" spans="2:173">
      <c r="B1257" s="291"/>
      <c r="J1257" s="292"/>
      <c r="K1257" s="292"/>
      <c r="T1257" s="292"/>
      <c r="BO1257" s="292"/>
      <c r="BX1257" s="292"/>
      <c r="CU1257" s="292"/>
      <c r="CW1257" s="292"/>
      <c r="CX1257" s="292"/>
      <c r="DA1257" s="292"/>
      <c r="DI1257" s="292"/>
      <c r="DK1257" s="292"/>
      <c r="DM1257" s="292"/>
      <c r="DQ1257" s="292"/>
      <c r="DV1257" s="292"/>
      <c r="DX1257" s="292"/>
      <c r="EH1257" s="292"/>
      <c r="EN1257" s="292"/>
      <c r="EP1257" s="292"/>
      <c r="EQ1257" s="292"/>
      <c r="ER1257" s="292"/>
      <c r="ES1257" s="292"/>
      <c r="ET1257" s="292"/>
      <c r="EU1257" s="292"/>
      <c r="EV1257" s="292"/>
      <c r="EW1257" s="292"/>
      <c r="EX1257" s="292"/>
      <c r="EY1257" s="292"/>
      <c r="EZ1257" s="292"/>
      <c r="FC1257" s="292"/>
      <c r="FF1257" s="292"/>
      <c r="FJ1257" s="292"/>
      <c r="FL1257" s="292"/>
      <c r="FM1257" s="292"/>
      <c r="FN1257" s="292"/>
      <c r="FQ1257" s="292"/>
    </row>
    <row r="1258" spans="2:173">
      <c r="B1258" s="291"/>
      <c r="J1258" s="292"/>
      <c r="K1258" s="292"/>
      <c r="T1258" s="292"/>
      <c r="BO1258" s="292"/>
      <c r="BX1258" s="292"/>
      <c r="CU1258" s="292"/>
      <c r="CW1258" s="292"/>
      <c r="CX1258" s="292"/>
      <c r="DA1258" s="292"/>
      <c r="DI1258" s="292"/>
      <c r="DK1258" s="292"/>
      <c r="DM1258" s="292"/>
      <c r="DQ1258" s="292"/>
      <c r="DV1258" s="292"/>
      <c r="DX1258" s="292"/>
      <c r="EH1258" s="292"/>
      <c r="EN1258" s="292"/>
      <c r="EP1258" s="292"/>
      <c r="EQ1258" s="292"/>
      <c r="ER1258" s="292"/>
      <c r="ES1258" s="292"/>
      <c r="ET1258" s="292"/>
      <c r="EU1258" s="292"/>
      <c r="EV1258" s="292"/>
      <c r="EW1258" s="292"/>
      <c r="EX1258" s="292"/>
      <c r="EY1258" s="292"/>
      <c r="EZ1258" s="292"/>
      <c r="FC1258" s="292"/>
      <c r="FF1258" s="292"/>
      <c r="FJ1258" s="292"/>
      <c r="FL1258" s="292"/>
      <c r="FM1258" s="292"/>
      <c r="FN1258" s="292"/>
      <c r="FQ1258" s="292"/>
    </row>
    <row r="1259" spans="2:173">
      <c r="B1259" s="291"/>
      <c r="J1259" s="292"/>
      <c r="K1259" s="292"/>
      <c r="T1259" s="292"/>
      <c r="BO1259" s="292"/>
      <c r="BX1259" s="292"/>
      <c r="CU1259" s="292"/>
      <c r="CW1259" s="292"/>
      <c r="CX1259" s="292"/>
      <c r="DA1259" s="292"/>
      <c r="DI1259" s="292"/>
      <c r="DK1259" s="292"/>
      <c r="DM1259" s="292"/>
      <c r="DQ1259" s="292"/>
      <c r="DV1259" s="292"/>
      <c r="DX1259" s="292"/>
      <c r="EH1259" s="292"/>
      <c r="EN1259" s="292"/>
      <c r="EP1259" s="292"/>
      <c r="EQ1259" s="292"/>
      <c r="ER1259" s="292"/>
      <c r="ES1259" s="292"/>
      <c r="ET1259" s="292"/>
      <c r="EU1259" s="292"/>
      <c r="EV1259" s="292"/>
      <c r="EW1259" s="292"/>
      <c r="EX1259" s="292"/>
      <c r="EY1259" s="292"/>
      <c r="EZ1259" s="292"/>
      <c r="FC1259" s="292"/>
      <c r="FF1259" s="292"/>
      <c r="FJ1259" s="292"/>
      <c r="FL1259" s="292"/>
      <c r="FM1259" s="292"/>
      <c r="FN1259" s="292"/>
      <c r="FQ1259" s="292"/>
    </row>
    <row r="1260" spans="2:173">
      <c r="B1260" s="291"/>
      <c r="J1260" s="292"/>
      <c r="K1260" s="292"/>
      <c r="T1260" s="292"/>
      <c r="BO1260" s="292"/>
      <c r="BX1260" s="292"/>
      <c r="CU1260" s="292"/>
      <c r="CW1260" s="292"/>
      <c r="CX1260" s="292"/>
      <c r="DA1260" s="292"/>
      <c r="DI1260" s="292"/>
      <c r="DK1260" s="292"/>
      <c r="DM1260" s="292"/>
      <c r="DQ1260" s="292"/>
      <c r="DV1260" s="292"/>
      <c r="DX1260" s="292"/>
      <c r="EH1260" s="292"/>
      <c r="EN1260" s="292"/>
      <c r="EP1260" s="292"/>
      <c r="EQ1260" s="292"/>
      <c r="ER1260" s="292"/>
      <c r="ES1260" s="292"/>
      <c r="ET1260" s="292"/>
      <c r="EU1260" s="292"/>
      <c r="EV1260" s="292"/>
      <c r="EW1260" s="292"/>
      <c r="EX1260" s="292"/>
      <c r="EY1260" s="292"/>
      <c r="EZ1260" s="292"/>
      <c r="FC1260" s="292"/>
      <c r="FF1260" s="292"/>
      <c r="FJ1260" s="292"/>
      <c r="FL1260" s="292"/>
      <c r="FM1260" s="292"/>
      <c r="FN1260" s="292"/>
      <c r="FQ1260" s="292"/>
    </row>
    <row r="1261" spans="2:173">
      <c r="B1261" s="291"/>
      <c r="J1261" s="292"/>
      <c r="K1261" s="292"/>
      <c r="T1261" s="292"/>
      <c r="BO1261" s="292"/>
      <c r="BX1261" s="292"/>
      <c r="CU1261" s="292"/>
      <c r="CW1261" s="292"/>
      <c r="CX1261" s="292"/>
      <c r="DA1261" s="292"/>
      <c r="DI1261" s="292"/>
      <c r="DK1261" s="292"/>
      <c r="DM1261" s="292"/>
      <c r="DQ1261" s="292"/>
      <c r="DV1261" s="292"/>
      <c r="DX1261" s="292"/>
      <c r="EH1261" s="292"/>
      <c r="EN1261" s="292"/>
      <c r="EP1261" s="292"/>
      <c r="EQ1261" s="292"/>
      <c r="ER1261" s="292"/>
      <c r="ES1261" s="292"/>
      <c r="ET1261" s="292"/>
      <c r="EU1261" s="292"/>
      <c r="EV1261" s="292"/>
      <c r="EW1261" s="292"/>
      <c r="EX1261" s="292"/>
      <c r="EY1261" s="292"/>
      <c r="EZ1261" s="292"/>
      <c r="FC1261" s="292"/>
      <c r="FF1261" s="292"/>
      <c r="FJ1261" s="292"/>
      <c r="FL1261" s="292"/>
      <c r="FM1261" s="292"/>
      <c r="FN1261" s="292"/>
      <c r="FQ1261" s="292"/>
    </row>
    <row r="1262" spans="2:173">
      <c r="B1262" s="291"/>
      <c r="J1262" s="292"/>
      <c r="K1262" s="292"/>
      <c r="T1262" s="292"/>
      <c r="BO1262" s="292"/>
      <c r="BX1262" s="292"/>
      <c r="CU1262" s="292"/>
      <c r="CW1262" s="292"/>
      <c r="CX1262" s="292"/>
      <c r="DA1262" s="292"/>
      <c r="DI1262" s="292"/>
      <c r="DK1262" s="292"/>
      <c r="DM1262" s="292"/>
      <c r="DQ1262" s="292"/>
      <c r="DV1262" s="292"/>
      <c r="DX1262" s="292"/>
      <c r="EH1262" s="292"/>
      <c r="EN1262" s="292"/>
      <c r="EP1262" s="292"/>
      <c r="EQ1262" s="292"/>
      <c r="ER1262" s="292"/>
      <c r="ES1262" s="292"/>
      <c r="ET1262" s="292"/>
      <c r="EU1262" s="292"/>
      <c r="EV1262" s="292"/>
      <c r="EW1262" s="292"/>
      <c r="EX1262" s="292"/>
      <c r="EY1262" s="292"/>
      <c r="EZ1262" s="292"/>
      <c r="FC1262" s="292"/>
      <c r="FF1262" s="292"/>
      <c r="FJ1262" s="292"/>
      <c r="FL1262" s="292"/>
      <c r="FM1262" s="292"/>
      <c r="FN1262" s="292"/>
      <c r="FQ1262" s="292"/>
    </row>
    <row r="1263" spans="2:173">
      <c r="B1263" s="291"/>
      <c r="J1263" s="292"/>
      <c r="K1263" s="292"/>
      <c r="T1263" s="292"/>
      <c r="BO1263" s="292"/>
      <c r="BX1263" s="292"/>
      <c r="CU1263" s="292"/>
      <c r="CW1263" s="292"/>
      <c r="CX1263" s="292"/>
      <c r="DA1263" s="292"/>
      <c r="DI1263" s="292"/>
      <c r="DK1263" s="292"/>
      <c r="DM1263" s="292"/>
      <c r="DQ1263" s="292"/>
      <c r="DV1263" s="292"/>
      <c r="DX1263" s="292"/>
      <c r="EH1263" s="292"/>
      <c r="EN1263" s="292"/>
      <c r="EP1263" s="292"/>
      <c r="EQ1263" s="292"/>
      <c r="ER1263" s="292"/>
      <c r="ES1263" s="292"/>
      <c r="ET1263" s="292"/>
      <c r="EU1263" s="292"/>
      <c r="EV1263" s="292"/>
      <c r="EW1263" s="292"/>
      <c r="EX1263" s="292"/>
      <c r="EY1263" s="292"/>
      <c r="EZ1263" s="292"/>
      <c r="FC1263" s="292"/>
      <c r="FF1263" s="292"/>
      <c r="FJ1263" s="292"/>
      <c r="FL1263" s="292"/>
      <c r="FM1263" s="292"/>
      <c r="FN1263" s="292"/>
      <c r="FQ1263" s="292"/>
    </row>
    <row r="1264" spans="2:173">
      <c r="B1264" s="291"/>
      <c r="J1264" s="292"/>
      <c r="K1264" s="292"/>
      <c r="T1264" s="292"/>
      <c r="BO1264" s="292"/>
      <c r="BX1264" s="292"/>
      <c r="CU1264" s="292"/>
      <c r="CW1264" s="292"/>
      <c r="CX1264" s="292"/>
      <c r="DA1264" s="292"/>
      <c r="DI1264" s="292"/>
      <c r="DK1264" s="292"/>
      <c r="DM1264" s="292"/>
      <c r="DQ1264" s="292"/>
      <c r="DV1264" s="292"/>
      <c r="DX1264" s="292"/>
      <c r="EH1264" s="292"/>
      <c r="EN1264" s="292"/>
      <c r="EP1264" s="292"/>
      <c r="EQ1264" s="292"/>
      <c r="ER1264" s="292"/>
      <c r="ES1264" s="292"/>
      <c r="ET1264" s="292"/>
      <c r="EU1264" s="292"/>
      <c r="EV1264" s="292"/>
      <c r="EW1264" s="292"/>
      <c r="EX1264" s="292"/>
      <c r="EY1264" s="292"/>
      <c r="EZ1264" s="292"/>
      <c r="FC1264" s="292"/>
      <c r="FF1264" s="292"/>
      <c r="FJ1264" s="292"/>
      <c r="FL1264" s="292"/>
      <c r="FM1264" s="292"/>
      <c r="FN1264" s="292"/>
      <c r="FQ1264" s="292"/>
    </row>
    <row r="1265" spans="2:173">
      <c r="B1265" s="291"/>
      <c r="J1265" s="292"/>
      <c r="K1265" s="292"/>
      <c r="T1265" s="292"/>
      <c r="BO1265" s="292"/>
      <c r="BX1265" s="292"/>
      <c r="CU1265" s="292"/>
      <c r="CW1265" s="292"/>
      <c r="CX1265" s="292"/>
      <c r="DA1265" s="292"/>
      <c r="DI1265" s="292"/>
      <c r="DK1265" s="292"/>
      <c r="DM1265" s="292"/>
      <c r="DQ1265" s="292"/>
      <c r="DV1265" s="292"/>
      <c r="DX1265" s="292"/>
      <c r="EH1265" s="292"/>
      <c r="EN1265" s="292"/>
      <c r="EP1265" s="292"/>
      <c r="EQ1265" s="292"/>
      <c r="ER1265" s="292"/>
      <c r="ES1265" s="292"/>
      <c r="ET1265" s="292"/>
      <c r="EU1265" s="292"/>
      <c r="EV1265" s="292"/>
      <c r="EW1265" s="292"/>
      <c r="EX1265" s="292"/>
      <c r="EY1265" s="292"/>
      <c r="EZ1265" s="292"/>
      <c r="FC1265" s="292"/>
      <c r="FF1265" s="292"/>
      <c r="FJ1265" s="292"/>
      <c r="FL1265" s="292"/>
      <c r="FM1265" s="292"/>
      <c r="FN1265" s="292"/>
      <c r="FQ1265" s="292"/>
    </row>
    <row r="1266" spans="2:173">
      <c r="B1266" s="291"/>
      <c r="J1266" s="292"/>
      <c r="K1266" s="292"/>
      <c r="T1266" s="292"/>
      <c r="BO1266" s="292"/>
      <c r="BX1266" s="292"/>
      <c r="CU1266" s="292"/>
      <c r="CW1266" s="292"/>
      <c r="CX1266" s="292"/>
      <c r="DA1266" s="292"/>
      <c r="DI1266" s="292"/>
      <c r="DK1266" s="292"/>
      <c r="DM1266" s="292"/>
      <c r="DQ1266" s="292"/>
      <c r="DV1266" s="292"/>
      <c r="DX1266" s="292"/>
      <c r="EH1266" s="292"/>
      <c r="EN1266" s="292"/>
      <c r="EP1266" s="292"/>
      <c r="EQ1266" s="292"/>
      <c r="ER1266" s="292"/>
      <c r="ES1266" s="292"/>
      <c r="ET1266" s="292"/>
      <c r="EU1266" s="292"/>
      <c r="EV1266" s="292"/>
      <c r="EW1266" s="292"/>
      <c r="EX1266" s="292"/>
      <c r="EY1266" s="292"/>
      <c r="EZ1266" s="292"/>
      <c r="FC1266" s="292"/>
      <c r="FF1266" s="292"/>
      <c r="FJ1266" s="292"/>
      <c r="FL1266" s="292"/>
      <c r="FM1266" s="292"/>
      <c r="FN1266" s="292"/>
      <c r="FQ1266" s="292"/>
    </row>
    <row r="1267" spans="2:173">
      <c r="B1267" s="291"/>
      <c r="J1267" s="292"/>
      <c r="K1267" s="292"/>
      <c r="T1267" s="292"/>
      <c r="BO1267" s="292"/>
      <c r="BX1267" s="292"/>
      <c r="CU1267" s="292"/>
      <c r="CW1267" s="292"/>
      <c r="CX1267" s="292"/>
      <c r="DA1267" s="292"/>
      <c r="DI1267" s="292"/>
      <c r="DK1267" s="292"/>
      <c r="DM1267" s="292"/>
      <c r="DQ1267" s="292"/>
      <c r="DV1267" s="292"/>
      <c r="DX1267" s="292"/>
      <c r="EH1267" s="292"/>
      <c r="EN1267" s="292"/>
      <c r="EP1267" s="292"/>
      <c r="EQ1267" s="292"/>
      <c r="ER1267" s="292"/>
      <c r="ES1267" s="292"/>
      <c r="ET1267" s="292"/>
      <c r="EU1267" s="292"/>
      <c r="EV1267" s="292"/>
      <c r="EW1267" s="292"/>
      <c r="EX1267" s="292"/>
      <c r="EY1267" s="292"/>
      <c r="EZ1267" s="292"/>
      <c r="FC1267" s="292"/>
      <c r="FF1267" s="292"/>
      <c r="FJ1267" s="292"/>
      <c r="FL1267" s="292"/>
      <c r="FM1267" s="292"/>
      <c r="FN1267" s="292"/>
      <c r="FQ1267" s="292"/>
    </row>
    <row r="1268" spans="2:173">
      <c r="B1268" s="291"/>
      <c r="J1268" s="292"/>
      <c r="K1268" s="292"/>
      <c r="T1268" s="292"/>
      <c r="BO1268" s="292"/>
      <c r="BX1268" s="292"/>
      <c r="CU1268" s="292"/>
      <c r="CW1268" s="292"/>
      <c r="CX1268" s="292"/>
      <c r="DA1268" s="292"/>
      <c r="DI1268" s="292"/>
      <c r="DK1268" s="292"/>
      <c r="DM1268" s="292"/>
      <c r="DQ1268" s="292"/>
      <c r="DV1268" s="292"/>
      <c r="DX1268" s="292"/>
      <c r="EH1268" s="292"/>
      <c r="EN1268" s="292"/>
      <c r="EP1268" s="292"/>
      <c r="EQ1268" s="292"/>
      <c r="ER1268" s="292"/>
      <c r="ES1268" s="292"/>
      <c r="ET1268" s="292"/>
      <c r="EU1268" s="292"/>
      <c r="EV1268" s="292"/>
      <c r="EW1268" s="292"/>
      <c r="EX1268" s="292"/>
      <c r="EY1268" s="292"/>
      <c r="EZ1268" s="292"/>
      <c r="FC1268" s="292"/>
      <c r="FF1268" s="292"/>
      <c r="FJ1268" s="292"/>
      <c r="FL1268" s="292"/>
      <c r="FM1268" s="292"/>
      <c r="FN1268" s="292"/>
      <c r="FQ1268" s="292"/>
    </row>
    <row r="1269" spans="2:173">
      <c r="B1269" s="291"/>
      <c r="J1269" s="292"/>
      <c r="K1269" s="292"/>
      <c r="T1269" s="292"/>
      <c r="BO1269" s="292"/>
      <c r="BX1269" s="292"/>
      <c r="CU1269" s="292"/>
      <c r="CW1269" s="292"/>
      <c r="CX1269" s="292"/>
      <c r="DA1269" s="292"/>
      <c r="DI1269" s="292"/>
      <c r="DK1269" s="292"/>
      <c r="DM1269" s="292"/>
      <c r="DQ1269" s="292"/>
      <c r="DV1269" s="292"/>
      <c r="DX1269" s="292"/>
      <c r="EH1269" s="292"/>
      <c r="EN1269" s="292"/>
      <c r="EP1269" s="292"/>
      <c r="EQ1269" s="292"/>
      <c r="ER1269" s="292"/>
      <c r="ES1269" s="292"/>
      <c r="ET1269" s="292"/>
      <c r="EU1269" s="292"/>
      <c r="EV1269" s="292"/>
      <c r="EW1269" s="292"/>
      <c r="EX1269" s="292"/>
      <c r="EY1269" s="292"/>
      <c r="EZ1269" s="292"/>
      <c r="FC1269" s="292"/>
      <c r="FF1269" s="292"/>
      <c r="FJ1269" s="292"/>
      <c r="FL1269" s="292"/>
      <c r="FM1269" s="292"/>
      <c r="FN1269" s="292"/>
      <c r="FQ1269" s="292"/>
    </row>
    <row r="1270" spans="2:173">
      <c r="B1270" s="291"/>
      <c r="J1270" s="292"/>
      <c r="K1270" s="292"/>
      <c r="T1270" s="292"/>
      <c r="BO1270" s="292"/>
      <c r="BX1270" s="292"/>
      <c r="CU1270" s="292"/>
      <c r="CW1270" s="292"/>
      <c r="CX1270" s="292"/>
      <c r="DA1270" s="292"/>
      <c r="DI1270" s="292"/>
      <c r="DK1270" s="292"/>
      <c r="DM1270" s="292"/>
      <c r="DQ1270" s="292"/>
      <c r="DV1270" s="292"/>
      <c r="DX1270" s="292"/>
      <c r="EH1270" s="292"/>
      <c r="EN1270" s="292"/>
      <c r="EP1270" s="292"/>
      <c r="EQ1270" s="292"/>
      <c r="ER1270" s="292"/>
      <c r="ES1270" s="292"/>
      <c r="ET1270" s="292"/>
      <c r="EU1270" s="292"/>
      <c r="EV1270" s="292"/>
      <c r="EW1270" s="292"/>
      <c r="EX1270" s="292"/>
      <c r="EY1270" s="292"/>
      <c r="EZ1270" s="292"/>
      <c r="FC1270" s="292"/>
      <c r="FF1270" s="292"/>
      <c r="FJ1270" s="292"/>
      <c r="FL1270" s="292"/>
      <c r="FM1270" s="292"/>
      <c r="FN1270" s="292"/>
      <c r="FQ1270" s="292"/>
    </row>
    <row r="1271" spans="2:173">
      <c r="B1271" s="291"/>
      <c r="J1271" s="292"/>
      <c r="K1271" s="292"/>
      <c r="T1271" s="292"/>
      <c r="BO1271" s="292"/>
      <c r="BX1271" s="292"/>
      <c r="CU1271" s="292"/>
      <c r="CW1271" s="292"/>
      <c r="CX1271" s="292"/>
      <c r="DA1271" s="292"/>
      <c r="DI1271" s="292"/>
      <c r="DK1271" s="292"/>
      <c r="DM1271" s="292"/>
      <c r="DQ1271" s="292"/>
      <c r="DV1271" s="292"/>
      <c r="DX1271" s="292"/>
      <c r="EH1271" s="292"/>
      <c r="EN1271" s="292"/>
      <c r="EP1271" s="292"/>
      <c r="EQ1271" s="292"/>
      <c r="ER1271" s="292"/>
      <c r="ES1271" s="292"/>
      <c r="ET1271" s="292"/>
      <c r="EU1271" s="292"/>
      <c r="EV1271" s="292"/>
      <c r="EW1271" s="292"/>
      <c r="EX1271" s="292"/>
      <c r="EY1271" s="292"/>
      <c r="EZ1271" s="292"/>
      <c r="FC1271" s="292"/>
      <c r="FF1271" s="292"/>
      <c r="FJ1271" s="292"/>
      <c r="FL1271" s="292"/>
      <c r="FM1271" s="292"/>
      <c r="FN1271" s="292"/>
      <c r="FQ1271" s="292"/>
    </row>
    <row r="1272" spans="2:173">
      <c r="B1272" s="291"/>
      <c r="J1272" s="292"/>
      <c r="K1272" s="292"/>
      <c r="T1272" s="292"/>
      <c r="BO1272" s="292"/>
      <c r="BX1272" s="292"/>
      <c r="CU1272" s="292"/>
      <c r="CW1272" s="292"/>
      <c r="CX1272" s="292"/>
      <c r="DA1272" s="292"/>
      <c r="DI1272" s="292"/>
      <c r="DK1272" s="292"/>
      <c r="DM1272" s="292"/>
      <c r="DQ1272" s="292"/>
      <c r="DV1272" s="292"/>
      <c r="DX1272" s="292"/>
      <c r="EH1272" s="292"/>
      <c r="EN1272" s="292"/>
      <c r="EP1272" s="292"/>
      <c r="EQ1272" s="292"/>
      <c r="ER1272" s="292"/>
      <c r="ES1272" s="292"/>
      <c r="ET1272" s="292"/>
      <c r="EU1272" s="292"/>
      <c r="EV1272" s="292"/>
      <c r="EW1272" s="292"/>
      <c r="EX1272" s="292"/>
      <c r="EY1272" s="292"/>
      <c r="EZ1272" s="292"/>
      <c r="FC1272" s="292"/>
      <c r="FF1272" s="292"/>
      <c r="FJ1272" s="292"/>
      <c r="FL1272" s="292"/>
      <c r="FM1272" s="292"/>
      <c r="FN1272" s="292"/>
      <c r="FQ1272" s="292"/>
    </row>
    <row r="1273" spans="2:173">
      <c r="B1273" s="291"/>
      <c r="J1273" s="292"/>
      <c r="K1273" s="292"/>
      <c r="T1273" s="292"/>
      <c r="BO1273" s="292"/>
      <c r="BX1273" s="292"/>
      <c r="CU1273" s="292"/>
      <c r="CW1273" s="292"/>
      <c r="CX1273" s="292"/>
      <c r="DA1273" s="292"/>
      <c r="DI1273" s="292"/>
      <c r="DK1273" s="292"/>
      <c r="DM1273" s="292"/>
      <c r="DQ1273" s="292"/>
      <c r="DV1273" s="292"/>
      <c r="DX1273" s="292"/>
      <c r="EH1273" s="292"/>
      <c r="EN1273" s="292"/>
      <c r="EP1273" s="292"/>
      <c r="EQ1273" s="292"/>
      <c r="ER1273" s="292"/>
      <c r="ES1273" s="292"/>
      <c r="ET1273" s="292"/>
      <c r="EU1273" s="292"/>
      <c r="EV1273" s="292"/>
      <c r="EW1273" s="292"/>
      <c r="EX1273" s="292"/>
      <c r="EY1273" s="292"/>
      <c r="EZ1273" s="292"/>
      <c r="FC1273" s="292"/>
      <c r="FF1273" s="292"/>
      <c r="FJ1273" s="292"/>
      <c r="FL1273" s="292"/>
      <c r="FM1273" s="292"/>
      <c r="FN1273" s="292"/>
      <c r="FQ1273" s="292"/>
    </row>
    <row r="1274" spans="2:173">
      <c r="B1274" s="291"/>
      <c r="J1274" s="292"/>
      <c r="K1274" s="292"/>
      <c r="T1274" s="292"/>
      <c r="BO1274" s="292"/>
      <c r="BX1274" s="292"/>
      <c r="CU1274" s="292"/>
      <c r="CW1274" s="292"/>
      <c r="CX1274" s="292"/>
      <c r="DA1274" s="292"/>
      <c r="DI1274" s="292"/>
      <c r="DK1274" s="292"/>
      <c r="DM1274" s="292"/>
      <c r="DQ1274" s="292"/>
      <c r="DV1274" s="292"/>
      <c r="DX1274" s="292"/>
      <c r="EH1274" s="292"/>
      <c r="EN1274" s="292"/>
      <c r="EP1274" s="292"/>
      <c r="EQ1274" s="292"/>
      <c r="ER1274" s="292"/>
      <c r="ES1274" s="292"/>
      <c r="ET1274" s="292"/>
      <c r="EU1274" s="292"/>
      <c r="EV1274" s="292"/>
      <c r="EW1274" s="292"/>
      <c r="EX1274" s="292"/>
      <c r="EY1274" s="292"/>
      <c r="EZ1274" s="292"/>
      <c r="FC1274" s="292"/>
      <c r="FF1274" s="292"/>
      <c r="FJ1274" s="292"/>
      <c r="FL1274" s="292"/>
      <c r="FM1274" s="292"/>
      <c r="FN1274" s="292"/>
      <c r="FQ1274" s="292"/>
    </row>
    <row r="1275" spans="2:173">
      <c r="B1275" s="291"/>
      <c r="J1275" s="292"/>
      <c r="K1275" s="292"/>
      <c r="T1275" s="292"/>
      <c r="BO1275" s="292"/>
      <c r="BX1275" s="292"/>
      <c r="CU1275" s="292"/>
      <c r="CW1275" s="292"/>
      <c r="CX1275" s="292"/>
      <c r="DA1275" s="292"/>
      <c r="DI1275" s="292"/>
      <c r="DK1275" s="292"/>
      <c r="DM1275" s="292"/>
      <c r="DQ1275" s="292"/>
      <c r="DV1275" s="292"/>
      <c r="DX1275" s="292"/>
      <c r="EH1275" s="292"/>
      <c r="EN1275" s="292"/>
      <c r="EP1275" s="292"/>
      <c r="EQ1275" s="292"/>
      <c r="ER1275" s="292"/>
      <c r="ES1275" s="292"/>
      <c r="ET1275" s="292"/>
      <c r="EU1275" s="292"/>
      <c r="EV1275" s="292"/>
      <c r="EW1275" s="292"/>
      <c r="EX1275" s="292"/>
      <c r="EY1275" s="292"/>
      <c r="EZ1275" s="292"/>
      <c r="FC1275" s="292"/>
      <c r="FF1275" s="292"/>
      <c r="FJ1275" s="292"/>
      <c r="FL1275" s="292"/>
      <c r="FM1275" s="292"/>
      <c r="FN1275" s="292"/>
      <c r="FQ1275" s="292"/>
    </row>
    <row r="1276" spans="2:173">
      <c r="B1276" s="291"/>
      <c r="J1276" s="292"/>
      <c r="K1276" s="292"/>
      <c r="T1276" s="292"/>
      <c r="BO1276" s="292"/>
      <c r="BX1276" s="292"/>
      <c r="CU1276" s="292"/>
      <c r="CW1276" s="292"/>
      <c r="CX1276" s="292"/>
      <c r="DA1276" s="292"/>
      <c r="DI1276" s="292"/>
      <c r="DK1276" s="292"/>
      <c r="DM1276" s="292"/>
      <c r="DQ1276" s="292"/>
      <c r="DV1276" s="292"/>
      <c r="DX1276" s="292"/>
      <c r="EH1276" s="292"/>
      <c r="EN1276" s="292"/>
      <c r="EP1276" s="292"/>
      <c r="EQ1276" s="292"/>
      <c r="ER1276" s="292"/>
      <c r="ES1276" s="292"/>
      <c r="ET1276" s="292"/>
      <c r="EU1276" s="292"/>
      <c r="EV1276" s="292"/>
      <c r="EW1276" s="292"/>
      <c r="EX1276" s="292"/>
      <c r="EY1276" s="292"/>
      <c r="EZ1276" s="292"/>
      <c r="FC1276" s="292"/>
      <c r="FF1276" s="292"/>
      <c r="FJ1276" s="292"/>
      <c r="FL1276" s="292"/>
      <c r="FM1276" s="292"/>
      <c r="FN1276" s="292"/>
      <c r="FQ1276" s="292"/>
    </row>
    <row r="1277" spans="2:173">
      <c r="B1277" s="291"/>
      <c r="J1277" s="292"/>
      <c r="K1277" s="292"/>
      <c r="T1277" s="292"/>
      <c r="BO1277" s="292"/>
      <c r="BX1277" s="292"/>
      <c r="CU1277" s="292"/>
      <c r="CW1277" s="292"/>
      <c r="CX1277" s="292"/>
      <c r="DA1277" s="292"/>
      <c r="DI1277" s="292"/>
      <c r="DK1277" s="292"/>
      <c r="DM1277" s="292"/>
      <c r="DQ1277" s="292"/>
      <c r="DV1277" s="292"/>
      <c r="DX1277" s="292"/>
      <c r="EH1277" s="292"/>
      <c r="EN1277" s="292"/>
      <c r="EP1277" s="292"/>
      <c r="EQ1277" s="292"/>
      <c r="ER1277" s="292"/>
      <c r="ES1277" s="292"/>
      <c r="ET1277" s="292"/>
      <c r="EU1277" s="292"/>
      <c r="EV1277" s="292"/>
      <c r="EW1277" s="292"/>
      <c r="EX1277" s="292"/>
      <c r="EY1277" s="292"/>
      <c r="EZ1277" s="292"/>
      <c r="FC1277" s="292"/>
      <c r="FF1277" s="292"/>
      <c r="FJ1277" s="292"/>
      <c r="FL1277" s="292"/>
      <c r="FM1277" s="292"/>
      <c r="FN1277" s="292"/>
      <c r="FQ1277" s="292"/>
    </row>
    <row r="1278" spans="2:173">
      <c r="B1278" s="291"/>
      <c r="J1278" s="292"/>
      <c r="K1278" s="292"/>
      <c r="T1278" s="292"/>
      <c r="BO1278" s="292"/>
      <c r="BX1278" s="292"/>
      <c r="CU1278" s="292"/>
      <c r="CW1278" s="292"/>
      <c r="CX1278" s="292"/>
      <c r="DA1278" s="292"/>
      <c r="DI1278" s="292"/>
      <c r="DK1278" s="292"/>
      <c r="DM1278" s="292"/>
      <c r="DQ1278" s="292"/>
      <c r="DV1278" s="292"/>
      <c r="DX1278" s="292"/>
      <c r="EH1278" s="292"/>
      <c r="EN1278" s="292"/>
      <c r="EP1278" s="292"/>
      <c r="EQ1278" s="292"/>
      <c r="ER1278" s="292"/>
      <c r="ES1278" s="292"/>
      <c r="ET1278" s="292"/>
      <c r="EU1278" s="292"/>
      <c r="EV1278" s="292"/>
      <c r="EW1278" s="292"/>
      <c r="EX1278" s="292"/>
      <c r="EY1278" s="292"/>
      <c r="EZ1278" s="292"/>
      <c r="FC1278" s="292"/>
      <c r="FF1278" s="292"/>
      <c r="FJ1278" s="292"/>
      <c r="FL1278" s="292"/>
      <c r="FM1278" s="292"/>
      <c r="FN1278" s="292"/>
      <c r="FQ1278" s="292"/>
    </row>
    <row r="1279" spans="2:173">
      <c r="B1279" s="291"/>
      <c r="J1279" s="292"/>
      <c r="K1279" s="292"/>
      <c r="T1279" s="292"/>
      <c r="BO1279" s="292"/>
      <c r="BX1279" s="292"/>
      <c r="CU1279" s="292"/>
      <c r="CW1279" s="292"/>
      <c r="CX1279" s="292"/>
      <c r="DA1279" s="292"/>
      <c r="DI1279" s="292"/>
      <c r="DK1279" s="292"/>
      <c r="DM1279" s="292"/>
      <c r="DQ1279" s="292"/>
      <c r="DV1279" s="292"/>
      <c r="DX1279" s="292"/>
      <c r="EH1279" s="292"/>
      <c r="EN1279" s="292"/>
      <c r="EP1279" s="292"/>
      <c r="EQ1279" s="292"/>
      <c r="ER1279" s="292"/>
      <c r="ES1279" s="292"/>
      <c r="ET1279" s="292"/>
      <c r="EU1279" s="292"/>
      <c r="EV1279" s="292"/>
      <c r="EW1279" s="292"/>
      <c r="EX1279" s="292"/>
      <c r="EY1279" s="292"/>
      <c r="EZ1279" s="292"/>
      <c r="FC1279" s="292"/>
      <c r="FF1279" s="292"/>
      <c r="FJ1279" s="292"/>
      <c r="FL1279" s="292"/>
      <c r="FM1279" s="292"/>
      <c r="FN1279" s="292"/>
      <c r="FQ1279" s="292"/>
    </row>
    <row r="1280" spans="2:173">
      <c r="B1280" s="291"/>
      <c r="J1280" s="292"/>
      <c r="K1280" s="292"/>
      <c r="T1280" s="292"/>
      <c r="BO1280" s="292"/>
      <c r="BX1280" s="292"/>
      <c r="CU1280" s="292"/>
      <c r="CW1280" s="292"/>
      <c r="CX1280" s="292"/>
      <c r="DA1280" s="292"/>
      <c r="DI1280" s="292"/>
      <c r="DK1280" s="292"/>
      <c r="DM1280" s="292"/>
      <c r="DQ1280" s="292"/>
      <c r="DV1280" s="292"/>
      <c r="DX1280" s="292"/>
      <c r="EH1280" s="292"/>
      <c r="EN1280" s="292"/>
      <c r="EP1280" s="292"/>
      <c r="EQ1280" s="292"/>
      <c r="ER1280" s="292"/>
      <c r="ES1280" s="292"/>
      <c r="ET1280" s="292"/>
      <c r="EU1280" s="292"/>
      <c r="EV1280" s="292"/>
      <c r="EW1280" s="292"/>
      <c r="EX1280" s="292"/>
      <c r="EY1280" s="292"/>
      <c r="EZ1280" s="292"/>
      <c r="FC1280" s="292"/>
      <c r="FF1280" s="292"/>
      <c r="FJ1280" s="292"/>
      <c r="FL1280" s="292"/>
      <c r="FM1280" s="292"/>
      <c r="FN1280" s="292"/>
      <c r="FQ1280" s="292"/>
    </row>
    <row r="1281" spans="2:173">
      <c r="B1281" s="291"/>
      <c r="J1281" s="292"/>
      <c r="K1281" s="292"/>
      <c r="T1281" s="292"/>
      <c r="BO1281" s="292"/>
      <c r="BX1281" s="292"/>
      <c r="CU1281" s="292"/>
      <c r="CW1281" s="292"/>
      <c r="CX1281" s="292"/>
      <c r="DA1281" s="292"/>
      <c r="DI1281" s="292"/>
      <c r="DK1281" s="292"/>
      <c r="DM1281" s="292"/>
      <c r="DQ1281" s="292"/>
      <c r="DV1281" s="292"/>
      <c r="DX1281" s="292"/>
      <c r="EH1281" s="292"/>
      <c r="EN1281" s="292"/>
      <c r="EP1281" s="292"/>
      <c r="EQ1281" s="292"/>
      <c r="ER1281" s="292"/>
      <c r="ES1281" s="292"/>
      <c r="ET1281" s="292"/>
      <c r="EU1281" s="292"/>
      <c r="EV1281" s="292"/>
      <c r="EW1281" s="292"/>
      <c r="EX1281" s="292"/>
      <c r="EY1281" s="292"/>
      <c r="EZ1281" s="292"/>
      <c r="FC1281" s="292"/>
      <c r="FF1281" s="292"/>
      <c r="FJ1281" s="292"/>
      <c r="FL1281" s="292"/>
      <c r="FM1281" s="292"/>
      <c r="FN1281" s="292"/>
      <c r="FQ1281" s="292"/>
    </row>
    <row r="1282" spans="2:173">
      <c r="B1282" s="291"/>
      <c r="J1282" s="292"/>
      <c r="K1282" s="292"/>
      <c r="T1282" s="292"/>
      <c r="BO1282" s="292"/>
      <c r="BX1282" s="292"/>
      <c r="CU1282" s="292"/>
      <c r="CW1282" s="292"/>
      <c r="CX1282" s="292"/>
      <c r="DA1282" s="292"/>
      <c r="DI1282" s="292"/>
      <c r="DK1282" s="292"/>
      <c r="DM1282" s="292"/>
      <c r="DQ1282" s="292"/>
      <c r="DV1282" s="292"/>
      <c r="DX1282" s="292"/>
      <c r="EH1282" s="292"/>
      <c r="EN1282" s="292"/>
      <c r="EP1282" s="292"/>
      <c r="EQ1282" s="292"/>
      <c r="ER1282" s="292"/>
      <c r="ES1282" s="292"/>
      <c r="ET1282" s="292"/>
      <c r="EU1282" s="292"/>
      <c r="EV1282" s="292"/>
      <c r="EW1282" s="292"/>
      <c r="EX1282" s="292"/>
      <c r="EY1282" s="292"/>
      <c r="EZ1282" s="292"/>
      <c r="FC1282" s="292"/>
      <c r="FF1282" s="292"/>
      <c r="FJ1282" s="292"/>
      <c r="FL1282" s="292"/>
      <c r="FM1282" s="292"/>
      <c r="FN1282" s="292"/>
      <c r="FQ1282" s="292"/>
    </row>
    <row r="1283" spans="2:173">
      <c r="B1283" s="291"/>
      <c r="J1283" s="292"/>
      <c r="K1283" s="292"/>
      <c r="T1283" s="292"/>
      <c r="BO1283" s="292"/>
      <c r="BX1283" s="292"/>
      <c r="CU1283" s="292"/>
      <c r="CW1283" s="292"/>
      <c r="CX1283" s="292"/>
      <c r="DA1283" s="292"/>
      <c r="DI1283" s="292"/>
      <c r="DK1283" s="292"/>
      <c r="DM1283" s="292"/>
      <c r="DQ1283" s="292"/>
      <c r="DV1283" s="292"/>
      <c r="DX1283" s="292"/>
      <c r="EH1283" s="292"/>
      <c r="EN1283" s="292"/>
      <c r="EP1283" s="292"/>
      <c r="EQ1283" s="292"/>
      <c r="ER1283" s="292"/>
      <c r="ES1283" s="292"/>
      <c r="ET1283" s="292"/>
      <c r="EU1283" s="292"/>
      <c r="EV1283" s="292"/>
      <c r="EW1283" s="292"/>
      <c r="EX1283" s="292"/>
      <c r="EY1283" s="292"/>
      <c r="EZ1283" s="292"/>
      <c r="FC1283" s="292"/>
      <c r="FF1283" s="292"/>
      <c r="FJ1283" s="292"/>
      <c r="FL1283" s="292"/>
      <c r="FM1283" s="292"/>
      <c r="FN1283" s="292"/>
      <c r="FQ1283" s="292"/>
    </row>
    <row r="1284" spans="2:173">
      <c r="B1284" s="291"/>
      <c r="J1284" s="292"/>
      <c r="K1284" s="292"/>
      <c r="T1284" s="292"/>
      <c r="BO1284" s="292"/>
      <c r="BX1284" s="292"/>
      <c r="CU1284" s="292"/>
      <c r="CW1284" s="292"/>
      <c r="CX1284" s="292"/>
      <c r="DA1284" s="292"/>
      <c r="DI1284" s="292"/>
      <c r="DK1284" s="292"/>
      <c r="DM1284" s="292"/>
      <c r="DQ1284" s="292"/>
      <c r="DV1284" s="292"/>
      <c r="DX1284" s="292"/>
      <c r="EH1284" s="292"/>
      <c r="EN1284" s="292"/>
      <c r="EP1284" s="292"/>
      <c r="EQ1284" s="292"/>
      <c r="ER1284" s="292"/>
      <c r="ES1284" s="292"/>
      <c r="ET1284" s="292"/>
      <c r="EU1284" s="292"/>
      <c r="EV1284" s="292"/>
      <c r="EW1284" s="292"/>
      <c r="EX1284" s="292"/>
      <c r="EY1284" s="292"/>
      <c r="EZ1284" s="292"/>
      <c r="FC1284" s="292"/>
      <c r="FF1284" s="292"/>
      <c r="FJ1284" s="292"/>
      <c r="FL1284" s="292"/>
      <c r="FM1284" s="292"/>
      <c r="FN1284" s="292"/>
      <c r="FQ1284" s="292"/>
    </row>
    <row r="1285" spans="2:173">
      <c r="B1285" s="291"/>
      <c r="J1285" s="292"/>
      <c r="K1285" s="292"/>
      <c r="T1285" s="292"/>
      <c r="BO1285" s="292"/>
      <c r="BX1285" s="292"/>
      <c r="CU1285" s="292"/>
      <c r="CW1285" s="292"/>
      <c r="CX1285" s="292"/>
      <c r="DA1285" s="292"/>
      <c r="DI1285" s="292"/>
      <c r="DK1285" s="292"/>
      <c r="DM1285" s="292"/>
      <c r="DQ1285" s="292"/>
      <c r="DV1285" s="292"/>
      <c r="DX1285" s="292"/>
      <c r="EH1285" s="292"/>
      <c r="EN1285" s="292"/>
      <c r="EP1285" s="292"/>
      <c r="EQ1285" s="292"/>
      <c r="ER1285" s="292"/>
      <c r="ES1285" s="292"/>
      <c r="ET1285" s="292"/>
      <c r="EU1285" s="292"/>
      <c r="EV1285" s="292"/>
      <c r="EW1285" s="292"/>
      <c r="EX1285" s="292"/>
      <c r="EY1285" s="292"/>
      <c r="EZ1285" s="292"/>
      <c r="FC1285" s="292"/>
      <c r="FF1285" s="292"/>
      <c r="FJ1285" s="292"/>
      <c r="FL1285" s="292"/>
      <c r="FM1285" s="292"/>
      <c r="FN1285" s="292"/>
      <c r="FQ1285" s="292"/>
    </row>
    <row r="1286" spans="2:173">
      <c r="B1286" s="291"/>
      <c r="J1286" s="292"/>
      <c r="K1286" s="292"/>
      <c r="T1286" s="292"/>
      <c r="BO1286" s="292"/>
      <c r="BX1286" s="292"/>
      <c r="CU1286" s="292"/>
      <c r="CW1286" s="292"/>
      <c r="CX1286" s="292"/>
      <c r="DA1286" s="292"/>
      <c r="DI1286" s="292"/>
      <c r="DK1286" s="292"/>
      <c r="DM1286" s="292"/>
      <c r="DQ1286" s="292"/>
      <c r="DV1286" s="292"/>
      <c r="DX1286" s="292"/>
      <c r="EH1286" s="292"/>
      <c r="EN1286" s="292"/>
      <c r="EP1286" s="292"/>
      <c r="EQ1286" s="292"/>
      <c r="ER1286" s="292"/>
      <c r="ES1286" s="292"/>
      <c r="ET1286" s="292"/>
      <c r="EU1286" s="292"/>
      <c r="EV1286" s="292"/>
      <c r="EW1286" s="292"/>
      <c r="EX1286" s="292"/>
      <c r="EY1286" s="292"/>
      <c r="EZ1286" s="292"/>
      <c r="FC1286" s="292"/>
      <c r="FF1286" s="292"/>
      <c r="FJ1286" s="292"/>
      <c r="FL1286" s="292"/>
      <c r="FM1286" s="292"/>
      <c r="FN1286" s="292"/>
      <c r="FQ1286" s="292"/>
    </row>
    <row r="1287" spans="2:173">
      <c r="B1287" s="291"/>
      <c r="J1287" s="292"/>
      <c r="K1287" s="292"/>
      <c r="T1287" s="292"/>
      <c r="BO1287" s="292"/>
      <c r="BX1287" s="292"/>
      <c r="CU1287" s="292"/>
      <c r="CW1287" s="292"/>
      <c r="CX1287" s="292"/>
      <c r="DA1287" s="292"/>
      <c r="DI1287" s="292"/>
      <c r="DK1287" s="292"/>
      <c r="DM1287" s="292"/>
      <c r="DQ1287" s="292"/>
      <c r="DV1287" s="292"/>
      <c r="DX1287" s="292"/>
      <c r="EH1287" s="292"/>
      <c r="EN1287" s="292"/>
      <c r="EP1287" s="292"/>
      <c r="EQ1287" s="292"/>
      <c r="ER1287" s="292"/>
      <c r="ES1287" s="292"/>
      <c r="ET1287" s="292"/>
      <c r="EU1287" s="292"/>
      <c r="EV1287" s="292"/>
      <c r="EW1287" s="292"/>
      <c r="EX1287" s="292"/>
      <c r="EY1287" s="292"/>
      <c r="EZ1287" s="292"/>
      <c r="FC1287" s="292"/>
      <c r="FF1287" s="292"/>
      <c r="FJ1287" s="292"/>
      <c r="FL1287" s="292"/>
      <c r="FM1287" s="292"/>
      <c r="FN1287" s="292"/>
      <c r="FQ1287" s="292"/>
    </row>
    <row r="1288" spans="2:173">
      <c r="B1288" s="291"/>
      <c r="J1288" s="292"/>
      <c r="K1288" s="292"/>
      <c r="T1288" s="292"/>
      <c r="BO1288" s="292"/>
      <c r="BX1288" s="292"/>
      <c r="CU1288" s="292"/>
      <c r="CW1288" s="292"/>
      <c r="CX1288" s="292"/>
      <c r="DA1288" s="292"/>
      <c r="DI1288" s="292"/>
      <c r="DK1288" s="292"/>
      <c r="DM1288" s="292"/>
      <c r="DQ1288" s="292"/>
      <c r="DV1288" s="292"/>
      <c r="DX1288" s="292"/>
      <c r="EH1288" s="292"/>
      <c r="EN1288" s="292"/>
      <c r="EP1288" s="292"/>
      <c r="EQ1288" s="292"/>
      <c r="ER1288" s="292"/>
      <c r="ES1288" s="292"/>
      <c r="ET1288" s="292"/>
      <c r="EU1288" s="292"/>
      <c r="EV1288" s="292"/>
      <c r="EW1288" s="292"/>
      <c r="EX1288" s="292"/>
      <c r="EY1288" s="292"/>
      <c r="EZ1288" s="292"/>
      <c r="FC1288" s="292"/>
      <c r="FF1288" s="292"/>
      <c r="FJ1288" s="292"/>
      <c r="FL1288" s="292"/>
      <c r="FM1288" s="292"/>
      <c r="FN1288" s="292"/>
      <c r="FQ1288" s="292"/>
    </row>
    <row r="1289" spans="2:173">
      <c r="B1289" s="291"/>
      <c r="J1289" s="292"/>
      <c r="K1289" s="292"/>
      <c r="T1289" s="292"/>
      <c r="BO1289" s="292"/>
      <c r="BX1289" s="292"/>
      <c r="CU1289" s="292"/>
      <c r="CW1289" s="292"/>
      <c r="CX1289" s="292"/>
      <c r="DA1289" s="292"/>
      <c r="DI1289" s="292"/>
      <c r="DK1289" s="292"/>
      <c r="DM1289" s="292"/>
      <c r="DQ1289" s="292"/>
      <c r="DV1289" s="292"/>
      <c r="DX1289" s="292"/>
      <c r="EH1289" s="292"/>
      <c r="EN1289" s="292"/>
      <c r="EP1289" s="292"/>
      <c r="EQ1289" s="292"/>
      <c r="ER1289" s="292"/>
      <c r="ES1289" s="292"/>
      <c r="ET1289" s="292"/>
      <c r="EU1289" s="292"/>
      <c r="EV1289" s="292"/>
      <c r="EW1289" s="292"/>
      <c r="EX1289" s="292"/>
      <c r="EY1289" s="292"/>
      <c r="EZ1289" s="292"/>
      <c r="FC1289" s="292"/>
      <c r="FF1289" s="292"/>
      <c r="FJ1289" s="292"/>
      <c r="FL1289" s="292"/>
      <c r="FM1289" s="292"/>
      <c r="FN1289" s="292"/>
      <c r="FQ1289" s="292"/>
    </row>
    <row r="1290" spans="2:173">
      <c r="B1290" s="291"/>
      <c r="J1290" s="292"/>
      <c r="K1290" s="292"/>
      <c r="T1290" s="292"/>
      <c r="BO1290" s="292"/>
      <c r="BX1290" s="292"/>
      <c r="CU1290" s="292"/>
      <c r="CW1290" s="292"/>
      <c r="CX1290" s="292"/>
      <c r="DA1290" s="292"/>
      <c r="DI1290" s="292"/>
      <c r="DK1290" s="292"/>
      <c r="DM1290" s="292"/>
      <c r="DQ1290" s="292"/>
      <c r="DV1290" s="292"/>
      <c r="DX1290" s="292"/>
      <c r="EH1290" s="292"/>
      <c r="EN1290" s="292"/>
      <c r="EP1290" s="292"/>
      <c r="EQ1290" s="292"/>
      <c r="ER1290" s="292"/>
      <c r="ES1290" s="292"/>
      <c r="ET1290" s="292"/>
      <c r="EU1290" s="292"/>
      <c r="EV1290" s="292"/>
      <c r="EW1290" s="292"/>
      <c r="EX1290" s="292"/>
      <c r="EY1290" s="292"/>
      <c r="EZ1290" s="292"/>
      <c r="FC1290" s="292"/>
      <c r="FF1290" s="292"/>
      <c r="FJ1290" s="292"/>
      <c r="FL1290" s="292"/>
      <c r="FM1290" s="292"/>
      <c r="FN1290" s="292"/>
      <c r="FQ1290" s="292"/>
    </row>
    <row r="1291" spans="2:173">
      <c r="B1291" s="291"/>
      <c r="J1291" s="292"/>
      <c r="K1291" s="292"/>
      <c r="T1291" s="292"/>
      <c r="BO1291" s="292"/>
      <c r="BX1291" s="292"/>
      <c r="CU1291" s="292"/>
      <c r="CW1291" s="292"/>
      <c r="CX1291" s="292"/>
      <c r="DA1291" s="292"/>
      <c r="DI1291" s="292"/>
      <c r="DK1291" s="292"/>
      <c r="DM1291" s="292"/>
      <c r="DQ1291" s="292"/>
      <c r="DV1291" s="292"/>
      <c r="DX1291" s="292"/>
      <c r="EH1291" s="292"/>
      <c r="EN1291" s="292"/>
      <c r="EP1291" s="292"/>
      <c r="EQ1291" s="292"/>
      <c r="ER1291" s="292"/>
      <c r="ES1291" s="292"/>
      <c r="ET1291" s="292"/>
      <c r="EU1291" s="292"/>
      <c r="EV1291" s="292"/>
      <c r="EW1291" s="292"/>
      <c r="EX1291" s="292"/>
      <c r="EY1291" s="292"/>
      <c r="EZ1291" s="292"/>
      <c r="FC1291" s="292"/>
      <c r="FF1291" s="292"/>
      <c r="FJ1291" s="292"/>
      <c r="FL1291" s="292"/>
      <c r="FM1291" s="292"/>
      <c r="FN1291" s="292"/>
      <c r="FQ1291" s="292"/>
    </row>
    <row r="1292" spans="2:173">
      <c r="B1292" s="291"/>
      <c r="J1292" s="292"/>
      <c r="K1292" s="292"/>
      <c r="T1292" s="292"/>
      <c r="BO1292" s="292"/>
      <c r="BX1292" s="292"/>
      <c r="CU1292" s="292"/>
      <c r="CW1292" s="292"/>
      <c r="CX1292" s="292"/>
      <c r="DA1292" s="292"/>
      <c r="DI1292" s="292"/>
      <c r="DK1292" s="292"/>
      <c r="DM1292" s="292"/>
      <c r="DQ1292" s="292"/>
      <c r="DV1292" s="292"/>
      <c r="DX1292" s="292"/>
      <c r="EH1292" s="292"/>
      <c r="EN1292" s="292"/>
      <c r="EP1292" s="292"/>
      <c r="EQ1292" s="292"/>
      <c r="ER1292" s="292"/>
      <c r="ES1292" s="292"/>
      <c r="ET1292" s="292"/>
      <c r="EU1292" s="292"/>
      <c r="EV1292" s="292"/>
      <c r="EW1292" s="292"/>
      <c r="EX1292" s="292"/>
      <c r="EY1292" s="292"/>
      <c r="EZ1292" s="292"/>
      <c r="FC1292" s="292"/>
      <c r="FF1292" s="292"/>
      <c r="FJ1292" s="292"/>
      <c r="FL1292" s="292"/>
      <c r="FM1292" s="292"/>
      <c r="FN1292" s="292"/>
      <c r="FQ1292" s="292"/>
    </row>
    <row r="1293" spans="2:173">
      <c r="B1293" s="291"/>
      <c r="J1293" s="292"/>
      <c r="K1293" s="292"/>
      <c r="T1293" s="292"/>
      <c r="BO1293" s="292"/>
      <c r="BX1293" s="292"/>
      <c r="CU1293" s="292"/>
      <c r="CW1293" s="292"/>
      <c r="CX1293" s="292"/>
      <c r="DA1293" s="292"/>
      <c r="DI1293" s="292"/>
      <c r="DK1293" s="292"/>
      <c r="DM1293" s="292"/>
      <c r="DQ1293" s="292"/>
      <c r="DV1293" s="292"/>
      <c r="DX1293" s="292"/>
      <c r="EH1293" s="292"/>
      <c r="EN1293" s="292"/>
      <c r="EP1293" s="292"/>
      <c r="EQ1293" s="292"/>
      <c r="ER1293" s="292"/>
      <c r="ES1293" s="292"/>
      <c r="ET1293" s="292"/>
      <c r="EU1293" s="292"/>
      <c r="EV1293" s="292"/>
      <c r="EW1293" s="292"/>
      <c r="EX1293" s="292"/>
      <c r="EY1293" s="292"/>
      <c r="EZ1293" s="292"/>
      <c r="FC1293" s="292"/>
      <c r="FF1293" s="292"/>
      <c r="FJ1293" s="292"/>
      <c r="FL1293" s="292"/>
      <c r="FM1293" s="292"/>
      <c r="FN1293" s="292"/>
      <c r="FQ1293" s="292"/>
    </row>
    <row r="1294" spans="2:173">
      <c r="B1294" s="291"/>
      <c r="J1294" s="292"/>
      <c r="K1294" s="292"/>
      <c r="T1294" s="292"/>
      <c r="BO1294" s="292"/>
      <c r="BX1294" s="292"/>
      <c r="CU1294" s="292"/>
      <c r="CW1294" s="292"/>
      <c r="CX1294" s="292"/>
      <c r="DA1294" s="292"/>
      <c r="DI1294" s="292"/>
      <c r="DK1294" s="292"/>
      <c r="DM1294" s="292"/>
      <c r="DQ1294" s="292"/>
      <c r="DV1294" s="292"/>
      <c r="DX1294" s="292"/>
      <c r="EH1294" s="292"/>
      <c r="EN1294" s="292"/>
      <c r="EP1294" s="292"/>
      <c r="EQ1294" s="292"/>
      <c r="ER1294" s="292"/>
      <c r="ES1294" s="292"/>
      <c r="ET1294" s="292"/>
      <c r="EU1294" s="292"/>
      <c r="EV1294" s="292"/>
      <c r="EW1294" s="292"/>
      <c r="EX1294" s="292"/>
      <c r="EY1294" s="292"/>
      <c r="EZ1294" s="292"/>
      <c r="FC1294" s="292"/>
      <c r="FF1294" s="292"/>
      <c r="FJ1294" s="292"/>
      <c r="FL1294" s="292"/>
      <c r="FM1294" s="292"/>
      <c r="FN1294" s="292"/>
      <c r="FQ1294" s="292"/>
    </row>
    <row r="1295" spans="2:173">
      <c r="B1295" s="291"/>
      <c r="J1295" s="292"/>
      <c r="K1295" s="292"/>
      <c r="T1295" s="292"/>
      <c r="BO1295" s="292"/>
      <c r="BX1295" s="292"/>
      <c r="CU1295" s="292"/>
      <c r="CW1295" s="292"/>
      <c r="CX1295" s="292"/>
      <c r="DA1295" s="292"/>
      <c r="DI1295" s="292"/>
      <c r="DK1295" s="292"/>
      <c r="DM1295" s="292"/>
      <c r="DQ1295" s="292"/>
      <c r="DV1295" s="292"/>
      <c r="DX1295" s="292"/>
      <c r="EH1295" s="292"/>
      <c r="EN1295" s="292"/>
      <c r="EP1295" s="292"/>
      <c r="EQ1295" s="292"/>
      <c r="ER1295" s="292"/>
      <c r="ES1295" s="292"/>
      <c r="ET1295" s="292"/>
      <c r="EU1295" s="292"/>
      <c r="EV1295" s="292"/>
      <c r="EW1295" s="292"/>
      <c r="EX1295" s="292"/>
      <c r="EY1295" s="292"/>
      <c r="EZ1295" s="292"/>
      <c r="FC1295" s="292"/>
      <c r="FF1295" s="292"/>
      <c r="FJ1295" s="292"/>
      <c r="FL1295" s="292"/>
      <c r="FM1295" s="292"/>
      <c r="FN1295" s="292"/>
      <c r="FQ1295" s="292"/>
    </row>
    <row r="1296" spans="2:173">
      <c r="B1296" s="291"/>
      <c r="J1296" s="292"/>
      <c r="K1296" s="292"/>
      <c r="T1296" s="292"/>
      <c r="BO1296" s="292"/>
      <c r="BX1296" s="292"/>
      <c r="CU1296" s="292"/>
      <c r="CW1296" s="292"/>
      <c r="CX1296" s="292"/>
      <c r="DA1296" s="292"/>
      <c r="DI1296" s="292"/>
      <c r="DK1296" s="292"/>
      <c r="DM1296" s="292"/>
      <c r="DQ1296" s="292"/>
      <c r="DV1296" s="292"/>
      <c r="DX1296" s="292"/>
      <c r="EH1296" s="292"/>
      <c r="EN1296" s="292"/>
      <c r="EP1296" s="292"/>
      <c r="EQ1296" s="292"/>
      <c r="ER1296" s="292"/>
      <c r="ES1296" s="292"/>
      <c r="ET1296" s="292"/>
      <c r="EU1296" s="292"/>
      <c r="EV1296" s="292"/>
      <c r="EW1296" s="292"/>
      <c r="EX1296" s="292"/>
      <c r="EY1296" s="292"/>
      <c r="EZ1296" s="292"/>
      <c r="FC1296" s="292"/>
      <c r="FF1296" s="292"/>
      <c r="FJ1296" s="292"/>
      <c r="FL1296" s="292"/>
      <c r="FM1296" s="292"/>
      <c r="FN1296" s="292"/>
      <c r="FQ1296" s="292"/>
    </row>
    <row r="1297" spans="2:173">
      <c r="B1297" s="291"/>
      <c r="J1297" s="292"/>
      <c r="K1297" s="292"/>
      <c r="T1297" s="292"/>
      <c r="BO1297" s="292"/>
      <c r="BX1297" s="292"/>
      <c r="CU1297" s="292"/>
      <c r="CW1297" s="292"/>
      <c r="CX1297" s="292"/>
      <c r="DA1297" s="292"/>
      <c r="DI1297" s="292"/>
      <c r="DK1297" s="292"/>
      <c r="DM1297" s="292"/>
      <c r="DQ1297" s="292"/>
      <c r="DV1297" s="292"/>
      <c r="DX1297" s="292"/>
      <c r="EH1297" s="292"/>
      <c r="EN1297" s="292"/>
      <c r="EP1297" s="292"/>
      <c r="EQ1297" s="292"/>
      <c r="ER1297" s="292"/>
      <c r="ES1297" s="292"/>
      <c r="ET1297" s="292"/>
      <c r="EU1297" s="292"/>
      <c r="EV1297" s="292"/>
      <c r="EW1297" s="292"/>
      <c r="EX1297" s="292"/>
      <c r="EY1297" s="292"/>
      <c r="EZ1297" s="292"/>
      <c r="FC1297" s="292"/>
      <c r="FF1297" s="292"/>
      <c r="FJ1297" s="292"/>
      <c r="FL1297" s="292"/>
      <c r="FM1297" s="292"/>
      <c r="FN1297" s="292"/>
      <c r="FQ1297" s="292"/>
    </row>
    <row r="1298" spans="2:173">
      <c r="B1298" s="291"/>
      <c r="J1298" s="292"/>
      <c r="K1298" s="292"/>
      <c r="T1298" s="292"/>
      <c r="BO1298" s="292"/>
      <c r="BX1298" s="292"/>
      <c r="CU1298" s="292"/>
      <c r="CW1298" s="292"/>
      <c r="CX1298" s="292"/>
      <c r="DA1298" s="292"/>
      <c r="DI1298" s="292"/>
      <c r="DK1298" s="292"/>
      <c r="DM1298" s="292"/>
      <c r="DQ1298" s="292"/>
      <c r="DV1298" s="292"/>
      <c r="DX1298" s="292"/>
      <c r="EH1298" s="292"/>
      <c r="EN1298" s="292"/>
      <c r="EP1298" s="292"/>
      <c r="EQ1298" s="292"/>
      <c r="ER1298" s="292"/>
      <c r="ES1298" s="292"/>
      <c r="ET1298" s="292"/>
      <c r="EU1298" s="292"/>
      <c r="EV1298" s="292"/>
      <c r="EW1298" s="292"/>
      <c r="EX1298" s="292"/>
      <c r="EY1298" s="292"/>
      <c r="EZ1298" s="292"/>
      <c r="FC1298" s="292"/>
      <c r="FF1298" s="292"/>
      <c r="FJ1298" s="292"/>
      <c r="FL1298" s="292"/>
      <c r="FM1298" s="292"/>
      <c r="FN1298" s="292"/>
      <c r="FQ1298" s="292"/>
    </row>
    <row r="1299" spans="2:173">
      <c r="B1299" s="291"/>
      <c r="J1299" s="292"/>
      <c r="K1299" s="292"/>
      <c r="T1299" s="292"/>
      <c r="BO1299" s="292"/>
      <c r="BX1299" s="292"/>
      <c r="CU1299" s="292"/>
      <c r="CW1299" s="292"/>
      <c r="CX1299" s="292"/>
      <c r="DA1299" s="292"/>
      <c r="DI1299" s="292"/>
      <c r="DK1299" s="292"/>
      <c r="DM1299" s="292"/>
      <c r="DQ1299" s="292"/>
      <c r="DV1299" s="292"/>
      <c r="DX1299" s="292"/>
      <c r="EH1299" s="292"/>
      <c r="EN1299" s="292"/>
      <c r="EP1299" s="292"/>
      <c r="EQ1299" s="292"/>
      <c r="ER1299" s="292"/>
      <c r="ES1299" s="292"/>
      <c r="ET1299" s="292"/>
      <c r="EU1299" s="292"/>
      <c r="EV1299" s="292"/>
      <c r="EW1299" s="292"/>
      <c r="EX1299" s="292"/>
      <c r="EY1299" s="292"/>
      <c r="EZ1299" s="292"/>
      <c r="FC1299" s="292"/>
      <c r="FF1299" s="292"/>
      <c r="FJ1299" s="292"/>
      <c r="FL1299" s="292"/>
      <c r="FM1299" s="292"/>
      <c r="FN1299" s="292"/>
      <c r="FQ1299" s="292"/>
    </row>
    <row r="1300" spans="2:173">
      <c r="B1300" s="291"/>
      <c r="J1300" s="292"/>
      <c r="K1300" s="292"/>
      <c r="T1300" s="292"/>
      <c r="BO1300" s="292"/>
      <c r="BX1300" s="292"/>
      <c r="CU1300" s="292"/>
      <c r="CW1300" s="292"/>
      <c r="CX1300" s="292"/>
      <c r="DA1300" s="292"/>
      <c r="DI1300" s="292"/>
      <c r="DK1300" s="292"/>
      <c r="DM1300" s="292"/>
      <c r="DQ1300" s="292"/>
      <c r="DV1300" s="292"/>
      <c r="DX1300" s="292"/>
      <c r="EH1300" s="292"/>
      <c r="EN1300" s="292"/>
      <c r="EP1300" s="292"/>
      <c r="EQ1300" s="292"/>
      <c r="ER1300" s="292"/>
      <c r="ES1300" s="292"/>
      <c r="ET1300" s="292"/>
      <c r="EU1300" s="292"/>
      <c r="EV1300" s="292"/>
      <c r="EW1300" s="292"/>
      <c r="EX1300" s="292"/>
      <c r="EY1300" s="292"/>
      <c r="EZ1300" s="292"/>
      <c r="FC1300" s="292"/>
      <c r="FF1300" s="292"/>
      <c r="FJ1300" s="292"/>
      <c r="FL1300" s="292"/>
      <c r="FM1300" s="292"/>
      <c r="FN1300" s="292"/>
      <c r="FQ1300" s="292"/>
    </row>
    <row r="1301" spans="2:173">
      <c r="B1301" s="291"/>
      <c r="J1301" s="292"/>
      <c r="K1301" s="292"/>
      <c r="T1301" s="292"/>
      <c r="BO1301" s="292"/>
      <c r="BX1301" s="292"/>
      <c r="CU1301" s="292"/>
      <c r="CW1301" s="292"/>
      <c r="CX1301" s="292"/>
      <c r="DA1301" s="292"/>
      <c r="DI1301" s="292"/>
      <c r="DK1301" s="292"/>
      <c r="DM1301" s="292"/>
      <c r="DQ1301" s="292"/>
      <c r="DV1301" s="292"/>
      <c r="DX1301" s="292"/>
      <c r="EH1301" s="292"/>
      <c r="EN1301" s="292"/>
      <c r="EP1301" s="292"/>
      <c r="EQ1301" s="292"/>
      <c r="ER1301" s="292"/>
      <c r="ES1301" s="292"/>
      <c r="ET1301" s="292"/>
      <c r="EU1301" s="292"/>
      <c r="EV1301" s="292"/>
      <c r="EW1301" s="292"/>
      <c r="EX1301" s="292"/>
      <c r="EY1301" s="292"/>
      <c r="EZ1301" s="292"/>
      <c r="FC1301" s="292"/>
      <c r="FF1301" s="292"/>
      <c r="FJ1301" s="292"/>
      <c r="FL1301" s="292"/>
      <c r="FM1301" s="292"/>
      <c r="FN1301" s="292"/>
      <c r="FQ1301" s="292"/>
    </row>
    <row r="1302" spans="2:173">
      <c r="B1302" s="291"/>
      <c r="J1302" s="292"/>
      <c r="K1302" s="292"/>
      <c r="T1302" s="292"/>
      <c r="BO1302" s="292"/>
      <c r="BX1302" s="292"/>
      <c r="CU1302" s="292"/>
      <c r="CW1302" s="292"/>
      <c r="CX1302" s="292"/>
      <c r="DA1302" s="292"/>
      <c r="DI1302" s="292"/>
      <c r="DK1302" s="292"/>
      <c r="DM1302" s="292"/>
      <c r="DQ1302" s="292"/>
      <c r="DV1302" s="292"/>
      <c r="DX1302" s="292"/>
      <c r="EH1302" s="292"/>
      <c r="EN1302" s="292"/>
      <c r="EP1302" s="292"/>
      <c r="EQ1302" s="292"/>
      <c r="ER1302" s="292"/>
      <c r="ES1302" s="292"/>
      <c r="ET1302" s="292"/>
      <c r="EU1302" s="292"/>
      <c r="EV1302" s="292"/>
      <c r="EW1302" s="292"/>
      <c r="EX1302" s="292"/>
      <c r="EY1302" s="292"/>
      <c r="EZ1302" s="292"/>
      <c r="FC1302" s="292"/>
      <c r="FF1302" s="292"/>
      <c r="FJ1302" s="292"/>
      <c r="FL1302" s="292"/>
      <c r="FM1302" s="292"/>
      <c r="FN1302" s="292"/>
      <c r="FQ1302" s="292"/>
    </row>
    <row r="1303" spans="2:173">
      <c r="B1303" s="291"/>
      <c r="J1303" s="292"/>
      <c r="K1303" s="292"/>
      <c r="T1303" s="292"/>
      <c r="BO1303" s="292"/>
      <c r="BX1303" s="292"/>
      <c r="CU1303" s="292"/>
      <c r="CW1303" s="292"/>
      <c r="CX1303" s="292"/>
      <c r="DA1303" s="292"/>
      <c r="DI1303" s="292"/>
      <c r="DK1303" s="292"/>
      <c r="DM1303" s="292"/>
      <c r="DQ1303" s="292"/>
      <c r="DV1303" s="292"/>
      <c r="DX1303" s="292"/>
      <c r="EH1303" s="292"/>
      <c r="EN1303" s="292"/>
      <c r="EP1303" s="292"/>
      <c r="EQ1303" s="292"/>
      <c r="ER1303" s="292"/>
      <c r="ES1303" s="292"/>
      <c r="ET1303" s="292"/>
      <c r="EU1303" s="292"/>
      <c r="EV1303" s="292"/>
      <c r="EW1303" s="292"/>
      <c r="EX1303" s="292"/>
      <c r="EY1303" s="292"/>
      <c r="EZ1303" s="292"/>
      <c r="FC1303" s="292"/>
      <c r="FF1303" s="292"/>
      <c r="FJ1303" s="292"/>
      <c r="FL1303" s="292"/>
      <c r="FM1303" s="292"/>
      <c r="FN1303" s="292"/>
      <c r="FQ1303" s="292"/>
    </row>
    <row r="1304" spans="2:173">
      <c r="B1304" s="291"/>
      <c r="J1304" s="292"/>
      <c r="K1304" s="292"/>
      <c r="T1304" s="292"/>
      <c r="BO1304" s="292"/>
      <c r="BX1304" s="292"/>
      <c r="CU1304" s="292"/>
      <c r="CW1304" s="292"/>
      <c r="CX1304" s="292"/>
      <c r="DA1304" s="292"/>
      <c r="DI1304" s="292"/>
      <c r="DK1304" s="292"/>
      <c r="DM1304" s="292"/>
      <c r="DQ1304" s="292"/>
      <c r="DV1304" s="292"/>
      <c r="DX1304" s="292"/>
      <c r="EH1304" s="292"/>
      <c r="EN1304" s="292"/>
      <c r="EP1304" s="292"/>
      <c r="EQ1304" s="292"/>
      <c r="ER1304" s="292"/>
      <c r="ES1304" s="292"/>
      <c r="ET1304" s="292"/>
      <c r="EU1304" s="292"/>
      <c r="EV1304" s="292"/>
      <c r="EW1304" s="292"/>
      <c r="EX1304" s="292"/>
      <c r="EY1304" s="292"/>
      <c r="EZ1304" s="292"/>
      <c r="FC1304" s="292"/>
      <c r="FF1304" s="292"/>
      <c r="FJ1304" s="292"/>
      <c r="FL1304" s="292"/>
      <c r="FM1304" s="292"/>
      <c r="FN1304" s="292"/>
      <c r="FQ1304" s="292"/>
    </row>
    <row r="1305" spans="2:173">
      <c r="B1305" s="291"/>
      <c r="J1305" s="292"/>
      <c r="K1305" s="292"/>
      <c r="T1305" s="292"/>
      <c r="BO1305" s="292"/>
      <c r="BX1305" s="292"/>
      <c r="CU1305" s="292"/>
      <c r="CW1305" s="292"/>
      <c r="CX1305" s="292"/>
      <c r="DA1305" s="292"/>
      <c r="DI1305" s="292"/>
      <c r="DK1305" s="292"/>
      <c r="DM1305" s="292"/>
      <c r="DQ1305" s="292"/>
      <c r="DV1305" s="292"/>
      <c r="DX1305" s="292"/>
      <c r="EH1305" s="292"/>
      <c r="EN1305" s="292"/>
      <c r="EP1305" s="292"/>
      <c r="EQ1305" s="292"/>
      <c r="ER1305" s="292"/>
      <c r="ES1305" s="292"/>
      <c r="ET1305" s="292"/>
      <c r="EU1305" s="292"/>
      <c r="EV1305" s="292"/>
      <c r="EW1305" s="292"/>
      <c r="EX1305" s="292"/>
      <c r="EY1305" s="292"/>
      <c r="EZ1305" s="292"/>
      <c r="FC1305" s="292"/>
      <c r="FF1305" s="292"/>
      <c r="FJ1305" s="292"/>
      <c r="FL1305" s="292"/>
      <c r="FM1305" s="292"/>
      <c r="FN1305" s="292"/>
      <c r="FQ1305" s="292"/>
    </row>
    <row r="1306" spans="2:173">
      <c r="B1306" s="291"/>
      <c r="J1306" s="292"/>
      <c r="K1306" s="292"/>
      <c r="T1306" s="292"/>
      <c r="BO1306" s="292"/>
      <c r="BX1306" s="292"/>
      <c r="CU1306" s="292"/>
      <c r="CW1306" s="292"/>
      <c r="CX1306" s="292"/>
      <c r="DA1306" s="292"/>
      <c r="DI1306" s="292"/>
      <c r="DK1306" s="292"/>
      <c r="DM1306" s="292"/>
      <c r="DQ1306" s="292"/>
      <c r="DV1306" s="292"/>
      <c r="DX1306" s="292"/>
      <c r="EH1306" s="292"/>
      <c r="EN1306" s="292"/>
      <c r="EP1306" s="292"/>
      <c r="EQ1306" s="292"/>
      <c r="ER1306" s="292"/>
      <c r="ES1306" s="292"/>
      <c r="ET1306" s="292"/>
      <c r="EU1306" s="292"/>
      <c r="EV1306" s="292"/>
      <c r="EW1306" s="292"/>
      <c r="EX1306" s="292"/>
      <c r="EY1306" s="292"/>
      <c r="EZ1306" s="292"/>
      <c r="FC1306" s="292"/>
      <c r="FF1306" s="292"/>
      <c r="FJ1306" s="292"/>
      <c r="FL1306" s="292"/>
      <c r="FM1306" s="292"/>
      <c r="FN1306" s="292"/>
      <c r="FQ1306" s="292"/>
    </row>
    <row r="1307" spans="2:173">
      <c r="B1307" s="291"/>
      <c r="J1307" s="292"/>
      <c r="K1307" s="292"/>
      <c r="T1307" s="292"/>
      <c r="BO1307" s="292"/>
      <c r="BX1307" s="292"/>
      <c r="CU1307" s="292"/>
      <c r="CW1307" s="292"/>
      <c r="CX1307" s="292"/>
      <c r="DA1307" s="292"/>
      <c r="DI1307" s="292"/>
      <c r="DK1307" s="292"/>
      <c r="DM1307" s="292"/>
      <c r="DQ1307" s="292"/>
      <c r="DV1307" s="292"/>
      <c r="DX1307" s="292"/>
      <c r="EH1307" s="292"/>
      <c r="EN1307" s="292"/>
      <c r="EP1307" s="292"/>
      <c r="EQ1307" s="292"/>
      <c r="ER1307" s="292"/>
      <c r="ES1307" s="292"/>
      <c r="ET1307" s="292"/>
      <c r="EU1307" s="292"/>
      <c r="EV1307" s="292"/>
      <c r="EW1307" s="292"/>
      <c r="EX1307" s="292"/>
      <c r="EY1307" s="292"/>
      <c r="EZ1307" s="292"/>
      <c r="FC1307" s="292"/>
      <c r="FF1307" s="292"/>
      <c r="FJ1307" s="292"/>
      <c r="FL1307" s="292"/>
      <c r="FM1307" s="292"/>
      <c r="FN1307" s="292"/>
      <c r="FQ1307" s="292"/>
    </row>
    <row r="1308" spans="2:173">
      <c r="B1308" s="291"/>
      <c r="J1308" s="292"/>
      <c r="K1308" s="292"/>
      <c r="T1308" s="292"/>
      <c r="BO1308" s="292"/>
      <c r="BX1308" s="292"/>
      <c r="CU1308" s="292"/>
      <c r="CW1308" s="292"/>
      <c r="CX1308" s="292"/>
      <c r="DA1308" s="292"/>
      <c r="DI1308" s="292"/>
      <c r="DK1308" s="292"/>
      <c r="DM1308" s="292"/>
      <c r="DQ1308" s="292"/>
      <c r="DV1308" s="292"/>
      <c r="DX1308" s="292"/>
      <c r="EH1308" s="292"/>
      <c r="EN1308" s="292"/>
      <c r="EP1308" s="292"/>
      <c r="EQ1308" s="292"/>
      <c r="ER1308" s="292"/>
      <c r="ES1308" s="292"/>
      <c r="ET1308" s="292"/>
      <c r="EU1308" s="292"/>
      <c r="EV1308" s="292"/>
      <c r="EW1308" s="292"/>
      <c r="EX1308" s="292"/>
      <c r="EY1308" s="292"/>
      <c r="EZ1308" s="292"/>
      <c r="FC1308" s="292"/>
      <c r="FF1308" s="292"/>
      <c r="FJ1308" s="292"/>
      <c r="FL1308" s="292"/>
      <c r="FM1308" s="292"/>
      <c r="FN1308" s="292"/>
      <c r="FQ1308" s="292"/>
    </row>
    <row r="1309" spans="2:173">
      <c r="B1309" s="291"/>
      <c r="J1309" s="292"/>
      <c r="K1309" s="292"/>
      <c r="T1309" s="292"/>
      <c r="BO1309" s="292"/>
      <c r="BX1309" s="292"/>
      <c r="CU1309" s="292"/>
      <c r="CW1309" s="292"/>
      <c r="CX1309" s="292"/>
      <c r="DA1309" s="292"/>
      <c r="DI1309" s="292"/>
      <c r="DK1309" s="292"/>
      <c r="DM1309" s="292"/>
      <c r="DQ1309" s="292"/>
      <c r="DV1309" s="292"/>
      <c r="DX1309" s="292"/>
      <c r="EH1309" s="292"/>
      <c r="EN1309" s="292"/>
      <c r="EP1309" s="292"/>
      <c r="EQ1309" s="292"/>
      <c r="ER1309" s="292"/>
      <c r="ES1309" s="292"/>
      <c r="ET1309" s="292"/>
      <c r="EU1309" s="292"/>
      <c r="EV1309" s="292"/>
      <c r="EW1309" s="292"/>
      <c r="EX1309" s="292"/>
      <c r="EY1309" s="292"/>
      <c r="EZ1309" s="292"/>
      <c r="FC1309" s="292"/>
      <c r="FF1309" s="292"/>
      <c r="FJ1309" s="292"/>
      <c r="FL1309" s="292"/>
      <c r="FM1309" s="292"/>
      <c r="FN1309" s="292"/>
      <c r="FQ1309" s="292"/>
    </row>
    <row r="1310" spans="2:173">
      <c r="B1310" s="291"/>
      <c r="J1310" s="292"/>
      <c r="K1310" s="292"/>
      <c r="T1310" s="292"/>
      <c r="BO1310" s="292"/>
      <c r="BX1310" s="292"/>
      <c r="CU1310" s="292"/>
      <c r="CW1310" s="292"/>
      <c r="CX1310" s="292"/>
      <c r="DA1310" s="292"/>
      <c r="DI1310" s="292"/>
      <c r="DK1310" s="292"/>
      <c r="DM1310" s="292"/>
      <c r="DQ1310" s="292"/>
      <c r="DV1310" s="292"/>
      <c r="DX1310" s="292"/>
      <c r="EH1310" s="292"/>
      <c r="EN1310" s="292"/>
      <c r="EP1310" s="292"/>
      <c r="EQ1310" s="292"/>
      <c r="ER1310" s="292"/>
      <c r="ES1310" s="292"/>
      <c r="ET1310" s="292"/>
      <c r="EU1310" s="292"/>
      <c r="EV1310" s="292"/>
      <c r="EW1310" s="292"/>
      <c r="EX1310" s="292"/>
      <c r="EY1310" s="292"/>
      <c r="EZ1310" s="292"/>
      <c r="FC1310" s="292"/>
      <c r="FF1310" s="292"/>
      <c r="FJ1310" s="292"/>
      <c r="FL1310" s="292"/>
      <c r="FM1310" s="292"/>
      <c r="FN1310" s="292"/>
      <c r="FQ1310" s="292"/>
    </row>
    <row r="1311" spans="2:173">
      <c r="B1311" s="291"/>
      <c r="J1311" s="292"/>
      <c r="K1311" s="292"/>
      <c r="T1311" s="292"/>
      <c r="BO1311" s="292"/>
      <c r="BX1311" s="292"/>
      <c r="CU1311" s="292"/>
      <c r="CW1311" s="292"/>
      <c r="CX1311" s="292"/>
      <c r="DA1311" s="292"/>
      <c r="DI1311" s="292"/>
      <c r="DK1311" s="292"/>
      <c r="DM1311" s="292"/>
      <c r="DQ1311" s="292"/>
      <c r="DV1311" s="292"/>
      <c r="DX1311" s="292"/>
      <c r="EH1311" s="292"/>
      <c r="EN1311" s="292"/>
      <c r="EP1311" s="292"/>
      <c r="EQ1311" s="292"/>
      <c r="ER1311" s="292"/>
      <c r="ES1311" s="292"/>
      <c r="ET1311" s="292"/>
      <c r="EU1311" s="292"/>
      <c r="EV1311" s="292"/>
      <c r="EW1311" s="292"/>
      <c r="EX1311" s="292"/>
      <c r="EY1311" s="292"/>
      <c r="EZ1311" s="292"/>
      <c r="FC1311" s="292"/>
      <c r="FF1311" s="292"/>
      <c r="FJ1311" s="292"/>
      <c r="FL1311" s="292"/>
      <c r="FM1311" s="292"/>
      <c r="FN1311" s="292"/>
      <c r="FQ1311" s="292"/>
    </row>
    <row r="1312" spans="2:173">
      <c r="B1312" s="291"/>
      <c r="J1312" s="292"/>
      <c r="K1312" s="292"/>
      <c r="T1312" s="292"/>
      <c r="BO1312" s="292"/>
      <c r="BX1312" s="292"/>
      <c r="CU1312" s="292"/>
      <c r="CW1312" s="292"/>
      <c r="CX1312" s="292"/>
      <c r="DA1312" s="292"/>
      <c r="DI1312" s="292"/>
      <c r="DK1312" s="292"/>
      <c r="DM1312" s="292"/>
      <c r="DQ1312" s="292"/>
      <c r="DV1312" s="292"/>
      <c r="DX1312" s="292"/>
      <c r="EH1312" s="292"/>
      <c r="EN1312" s="292"/>
      <c r="EP1312" s="292"/>
      <c r="EQ1312" s="292"/>
      <c r="ER1312" s="292"/>
      <c r="ES1312" s="292"/>
      <c r="ET1312" s="292"/>
      <c r="EU1312" s="292"/>
      <c r="EV1312" s="292"/>
      <c r="EW1312" s="292"/>
      <c r="EX1312" s="292"/>
      <c r="EY1312" s="292"/>
      <c r="EZ1312" s="292"/>
      <c r="FC1312" s="292"/>
      <c r="FF1312" s="292"/>
      <c r="FJ1312" s="292"/>
      <c r="FL1312" s="292"/>
      <c r="FM1312" s="292"/>
      <c r="FN1312" s="292"/>
      <c r="FQ1312" s="292"/>
    </row>
    <row r="1313" spans="2:173">
      <c r="B1313" s="291"/>
      <c r="J1313" s="292"/>
      <c r="K1313" s="292"/>
      <c r="T1313" s="292"/>
      <c r="BO1313" s="292"/>
      <c r="BX1313" s="292"/>
      <c r="CU1313" s="292"/>
      <c r="CW1313" s="292"/>
      <c r="CX1313" s="292"/>
      <c r="DA1313" s="292"/>
      <c r="DI1313" s="292"/>
      <c r="DK1313" s="292"/>
      <c r="DM1313" s="292"/>
      <c r="DQ1313" s="292"/>
      <c r="DV1313" s="292"/>
      <c r="DX1313" s="292"/>
      <c r="EH1313" s="292"/>
      <c r="EN1313" s="292"/>
      <c r="EP1313" s="292"/>
      <c r="EQ1313" s="292"/>
      <c r="ER1313" s="292"/>
      <c r="ES1313" s="292"/>
      <c r="ET1313" s="292"/>
      <c r="EU1313" s="292"/>
      <c r="EV1313" s="292"/>
      <c r="EW1313" s="292"/>
      <c r="EX1313" s="292"/>
      <c r="EY1313" s="292"/>
      <c r="EZ1313" s="292"/>
      <c r="FC1313" s="292"/>
      <c r="FF1313" s="292"/>
      <c r="FJ1313" s="292"/>
      <c r="FL1313" s="292"/>
      <c r="FM1313" s="292"/>
      <c r="FN1313" s="292"/>
      <c r="FQ1313" s="292"/>
    </row>
    <row r="1314" spans="2:173">
      <c r="B1314" s="291"/>
      <c r="J1314" s="292"/>
      <c r="K1314" s="292"/>
      <c r="T1314" s="292"/>
      <c r="BO1314" s="292"/>
      <c r="BX1314" s="292"/>
      <c r="CU1314" s="292"/>
      <c r="CW1314" s="292"/>
      <c r="CX1314" s="292"/>
      <c r="DA1314" s="292"/>
      <c r="DI1314" s="292"/>
      <c r="DK1314" s="292"/>
      <c r="DM1314" s="292"/>
      <c r="DQ1314" s="292"/>
      <c r="DV1314" s="292"/>
      <c r="DX1314" s="292"/>
      <c r="EH1314" s="292"/>
      <c r="EN1314" s="292"/>
      <c r="EP1314" s="292"/>
      <c r="EQ1314" s="292"/>
      <c r="ER1314" s="292"/>
      <c r="ES1314" s="292"/>
      <c r="ET1314" s="292"/>
      <c r="EU1314" s="292"/>
      <c r="EV1314" s="292"/>
      <c r="EW1314" s="292"/>
      <c r="EX1314" s="292"/>
      <c r="EY1314" s="292"/>
      <c r="EZ1314" s="292"/>
      <c r="FC1314" s="292"/>
      <c r="FF1314" s="292"/>
      <c r="FJ1314" s="292"/>
      <c r="FL1314" s="292"/>
      <c r="FM1314" s="292"/>
      <c r="FN1314" s="292"/>
      <c r="FQ1314" s="292"/>
    </row>
    <row r="1315" spans="2:173">
      <c r="B1315" s="291"/>
      <c r="J1315" s="292"/>
      <c r="K1315" s="292"/>
      <c r="T1315" s="292"/>
      <c r="BO1315" s="292"/>
      <c r="BX1315" s="292"/>
      <c r="CU1315" s="292"/>
      <c r="CW1315" s="292"/>
      <c r="CX1315" s="292"/>
      <c r="DA1315" s="292"/>
      <c r="DI1315" s="292"/>
      <c r="DK1315" s="292"/>
      <c r="DM1315" s="292"/>
      <c r="DQ1315" s="292"/>
      <c r="DV1315" s="292"/>
      <c r="DX1315" s="292"/>
      <c r="EH1315" s="292"/>
      <c r="EN1315" s="292"/>
      <c r="EP1315" s="292"/>
      <c r="EQ1315" s="292"/>
      <c r="ER1315" s="292"/>
      <c r="ES1315" s="292"/>
      <c r="ET1315" s="292"/>
      <c r="EU1315" s="292"/>
      <c r="EV1315" s="292"/>
      <c r="EW1315" s="292"/>
      <c r="EX1315" s="292"/>
      <c r="EY1315" s="292"/>
      <c r="EZ1315" s="292"/>
      <c r="FC1315" s="292"/>
      <c r="FF1315" s="292"/>
      <c r="FJ1315" s="292"/>
      <c r="FL1315" s="292"/>
      <c r="FM1315" s="292"/>
      <c r="FN1315" s="292"/>
      <c r="FQ1315" s="292"/>
    </row>
    <row r="1316" spans="2:173">
      <c r="B1316" s="291"/>
      <c r="J1316" s="292"/>
      <c r="K1316" s="292"/>
      <c r="T1316" s="292"/>
      <c r="BO1316" s="292"/>
      <c r="BX1316" s="292"/>
      <c r="CU1316" s="292"/>
      <c r="CW1316" s="292"/>
      <c r="CX1316" s="292"/>
      <c r="DA1316" s="292"/>
      <c r="DI1316" s="292"/>
      <c r="DK1316" s="292"/>
      <c r="DM1316" s="292"/>
      <c r="DQ1316" s="292"/>
      <c r="DV1316" s="292"/>
      <c r="DX1316" s="292"/>
      <c r="EH1316" s="292"/>
      <c r="EN1316" s="292"/>
      <c r="EP1316" s="292"/>
      <c r="EQ1316" s="292"/>
      <c r="ER1316" s="292"/>
      <c r="ES1316" s="292"/>
      <c r="ET1316" s="292"/>
      <c r="EU1316" s="292"/>
      <c r="EV1316" s="292"/>
      <c r="EW1316" s="292"/>
      <c r="EX1316" s="292"/>
      <c r="EY1316" s="292"/>
      <c r="EZ1316" s="292"/>
      <c r="FC1316" s="292"/>
      <c r="FF1316" s="292"/>
      <c r="FJ1316" s="292"/>
      <c r="FL1316" s="292"/>
      <c r="FM1316" s="292"/>
      <c r="FN1316" s="292"/>
      <c r="FQ1316" s="292"/>
    </row>
    <row r="1317" spans="2:173">
      <c r="B1317" s="291"/>
      <c r="J1317" s="292"/>
      <c r="K1317" s="292"/>
      <c r="T1317" s="292"/>
      <c r="BO1317" s="292"/>
      <c r="BX1317" s="292"/>
      <c r="CU1317" s="292"/>
      <c r="CW1317" s="292"/>
      <c r="CX1317" s="292"/>
      <c r="DA1317" s="292"/>
      <c r="DI1317" s="292"/>
      <c r="DK1317" s="292"/>
      <c r="DM1317" s="292"/>
      <c r="DQ1317" s="292"/>
      <c r="DV1317" s="292"/>
      <c r="DX1317" s="292"/>
      <c r="EH1317" s="292"/>
      <c r="EN1317" s="292"/>
      <c r="EP1317" s="292"/>
      <c r="EQ1317" s="292"/>
      <c r="ER1317" s="292"/>
      <c r="ES1317" s="292"/>
      <c r="ET1317" s="292"/>
      <c r="EU1317" s="292"/>
      <c r="EV1317" s="292"/>
      <c r="EW1317" s="292"/>
      <c r="EX1317" s="292"/>
      <c r="EY1317" s="292"/>
      <c r="EZ1317" s="292"/>
      <c r="FC1317" s="292"/>
      <c r="FF1317" s="292"/>
      <c r="FJ1317" s="292"/>
      <c r="FL1317" s="292"/>
      <c r="FM1317" s="292"/>
      <c r="FN1317" s="292"/>
      <c r="FQ1317" s="292"/>
    </row>
    <row r="1318" spans="2:173">
      <c r="B1318" s="291"/>
      <c r="J1318" s="292"/>
      <c r="K1318" s="292"/>
      <c r="T1318" s="292"/>
      <c r="BO1318" s="292"/>
      <c r="BX1318" s="292"/>
      <c r="CU1318" s="292"/>
      <c r="CW1318" s="292"/>
      <c r="CX1318" s="292"/>
      <c r="DA1318" s="292"/>
      <c r="DI1318" s="292"/>
      <c r="DK1318" s="292"/>
      <c r="DM1318" s="292"/>
      <c r="DQ1318" s="292"/>
      <c r="DV1318" s="292"/>
      <c r="DX1318" s="292"/>
      <c r="EH1318" s="292"/>
      <c r="EN1318" s="292"/>
      <c r="EP1318" s="292"/>
      <c r="EQ1318" s="292"/>
      <c r="ER1318" s="292"/>
      <c r="ES1318" s="292"/>
      <c r="ET1318" s="292"/>
      <c r="EU1318" s="292"/>
      <c r="EV1318" s="292"/>
      <c r="EW1318" s="292"/>
      <c r="EX1318" s="292"/>
      <c r="EY1318" s="292"/>
      <c r="EZ1318" s="292"/>
      <c r="FC1318" s="292"/>
      <c r="FF1318" s="292"/>
      <c r="FJ1318" s="292"/>
      <c r="FL1318" s="292"/>
      <c r="FM1318" s="292"/>
      <c r="FN1318" s="292"/>
      <c r="FQ1318" s="292"/>
    </row>
    <row r="1319" spans="2:173">
      <c r="B1319" s="291"/>
      <c r="J1319" s="292"/>
      <c r="K1319" s="292"/>
      <c r="T1319" s="292"/>
      <c r="BO1319" s="292"/>
      <c r="BX1319" s="292"/>
      <c r="CU1319" s="292"/>
      <c r="CW1319" s="292"/>
      <c r="CX1319" s="292"/>
      <c r="DA1319" s="292"/>
      <c r="DI1319" s="292"/>
      <c r="DK1319" s="292"/>
      <c r="DM1319" s="292"/>
      <c r="DQ1319" s="292"/>
      <c r="DV1319" s="292"/>
      <c r="DX1319" s="292"/>
      <c r="EH1319" s="292"/>
      <c r="EN1319" s="292"/>
      <c r="EP1319" s="292"/>
      <c r="EQ1319" s="292"/>
      <c r="ER1319" s="292"/>
      <c r="ES1319" s="292"/>
      <c r="ET1319" s="292"/>
      <c r="EU1319" s="292"/>
      <c r="EV1319" s="292"/>
      <c r="EW1319" s="292"/>
      <c r="EX1319" s="292"/>
      <c r="EY1319" s="292"/>
      <c r="EZ1319" s="292"/>
      <c r="FC1319" s="292"/>
      <c r="FF1319" s="292"/>
      <c r="FJ1319" s="292"/>
      <c r="FL1319" s="292"/>
      <c r="FM1319" s="292"/>
      <c r="FN1319" s="292"/>
      <c r="FQ1319" s="292"/>
    </row>
    <row r="1320" spans="2:173">
      <c r="B1320" s="291"/>
      <c r="J1320" s="292"/>
      <c r="K1320" s="292"/>
      <c r="T1320" s="292"/>
      <c r="BO1320" s="292"/>
      <c r="BX1320" s="292"/>
      <c r="CU1320" s="292"/>
      <c r="CW1320" s="292"/>
      <c r="CX1320" s="292"/>
      <c r="DA1320" s="292"/>
      <c r="DI1320" s="292"/>
      <c r="DK1320" s="292"/>
      <c r="DM1320" s="292"/>
      <c r="DQ1320" s="292"/>
      <c r="DV1320" s="292"/>
      <c r="DX1320" s="292"/>
      <c r="EH1320" s="292"/>
      <c r="EN1320" s="292"/>
      <c r="EP1320" s="292"/>
      <c r="EQ1320" s="292"/>
      <c r="ER1320" s="292"/>
      <c r="ES1320" s="292"/>
      <c r="ET1320" s="292"/>
      <c r="EU1320" s="292"/>
      <c r="EV1320" s="292"/>
      <c r="EW1320" s="292"/>
      <c r="EX1320" s="292"/>
      <c r="EY1320" s="292"/>
      <c r="EZ1320" s="292"/>
      <c r="FC1320" s="292"/>
      <c r="FF1320" s="292"/>
      <c r="FJ1320" s="292"/>
      <c r="FL1320" s="292"/>
      <c r="FM1320" s="292"/>
      <c r="FN1320" s="292"/>
      <c r="FQ1320" s="292"/>
    </row>
    <row r="1321" spans="2:173">
      <c r="B1321" s="291"/>
      <c r="J1321" s="292"/>
      <c r="K1321" s="292"/>
      <c r="T1321" s="292"/>
      <c r="BO1321" s="292"/>
      <c r="BX1321" s="292"/>
      <c r="CU1321" s="292"/>
      <c r="CW1321" s="292"/>
      <c r="CX1321" s="292"/>
      <c r="DA1321" s="292"/>
      <c r="DI1321" s="292"/>
      <c r="DK1321" s="292"/>
      <c r="DM1321" s="292"/>
      <c r="DQ1321" s="292"/>
      <c r="DV1321" s="292"/>
      <c r="DX1321" s="292"/>
      <c r="EH1321" s="292"/>
      <c r="EN1321" s="292"/>
      <c r="EP1321" s="292"/>
      <c r="EQ1321" s="292"/>
      <c r="ER1321" s="292"/>
      <c r="ES1321" s="292"/>
      <c r="ET1321" s="292"/>
      <c r="EU1321" s="292"/>
      <c r="EV1321" s="292"/>
      <c r="EW1321" s="292"/>
      <c r="EX1321" s="292"/>
      <c r="EY1321" s="292"/>
      <c r="EZ1321" s="292"/>
      <c r="FC1321" s="292"/>
      <c r="FF1321" s="292"/>
      <c r="FJ1321" s="292"/>
      <c r="FL1321" s="292"/>
      <c r="FM1321" s="292"/>
      <c r="FN1321" s="292"/>
      <c r="FQ1321" s="292"/>
    </row>
    <row r="1322" spans="2:173">
      <c r="B1322" s="291"/>
      <c r="J1322" s="292"/>
      <c r="K1322" s="292"/>
      <c r="T1322" s="292"/>
      <c r="BO1322" s="292"/>
      <c r="BX1322" s="292"/>
      <c r="CU1322" s="292"/>
      <c r="CW1322" s="292"/>
      <c r="CX1322" s="292"/>
      <c r="DA1322" s="292"/>
      <c r="DI1322" s="292"/>
      <c r="DK1322" s="292"/>
      <c r="DM1322" s="292"/>
      <c r="DQ1322" s="292"/>
      <c r="DV1322" s="292"/>
      <c r="DX1322" s="292"/>
      <c r="EH1322" s="292"/>
      <c r="EN1322" s="292"/>
      <c r="EP1322" s="292"/>
      <c r="EQ1322" s="292"/>
      <c r="ER1322" s="292"/>
      <c r="ES1322" s="292"/>
      <c r="ET1322" s="292"/>
      <c r="EU1322" s="292"/>
      <c r="EV1322" s="292"/>
      <c r="EW1322" s="292"/>
      <c r="EX1322" s="292"/>
      <c r="EY1322" s="292"/>
      <c r="EZ1322" s="292"/>
      <c r="FC1322" s="292"/>
      <c r="FF1322" s="292"/>
      <c r="FJ1322" s="292"/>
      <c r="FL1322" s="292"/>
      <c r="FM1322" s="292"/>
      <c r="FN1322" s="292"/>
      <c r="FQ1322" s="292"/>
    </row>
    <row r="1323" spans="2:173">
      <c r="B1323" s="291"/>
      <c r="J1323" s="292"/>
      <c r="K1323" s="292"/>
      <c r="T1323" s="292"/>
      <c r="BO1323" s="292"/>
      <c r="BX1323" s="292"/>
      <c r="CU1323" s="292"/>
      <c r="CW1323" s="292"/>
      <c r="CX1323" s="292"/>
      <c r="DA1323" s="292"/>
      <c r="DI1323" s="292"/>
      <c r="DK1323" s="292"/>
      <c r="DM1323" s="292"/>
      <c r="DQ1323" s="292"/>
      <c r="DV1323" s="292"/>
      <c r="DX1323" s="292"/>
      <c r="EH1323" s="292"/>
      <c r="EN1323" s="292"/>
      <c r="EP1323" s="292"/>
      <c r="EQ1323" s="292"/>
      <c r="ER1323" s="292"/>
      <c r="ES1323" s="292"/>
      <c r="ET1323" s="292"/>
      <c r="EU1323" s="292"/>
      <c r="EV1323" s="292"/>
      <c r="EW1323" s="292"/>
      <c r="EX1323" s="292"/>
      <c r="EY1323" s="292"/>
      <c r="EZ1323" s="292"/>
      <c r="FC1323" s="292"/>
      <c r="FF1323" s="292"/>
      <c r="FJ1323" s="292"/>
      <c r="FL1323" s="292"/>
      <c r="FM1323" s="292"/>
      <c r="FN1323" s="292"/>
      <c r="FQ1323" s="292"/>
    </row>
    <row r="1324" spans="2:173">
      <c r="B1324" s="291"/>
      <c r="J1324" s="292"/>
      <c r="K1324" s="292"/>
      <c r="T1324" s="292"/>
      <c r="BO1324" s="292"/>
      <c r="BX1324" s="292"/>
      <c r="CU1324" s="292"/>
      <c r="CW1324" s="292"/>
      <c r="CX1324" s="292"/>
      <c r="DA1324" s="292"/>
      <c r="DI1324" s="292"/>
      <c r="DK1324" s="292"/>
      <c r="DM1324" s="292"/>
      <c r="DQ1324" s="292"/>
      <c r="DV1324" s="292"/>
      <c r="DX1324" s="292"/>
      <c r="EH1324" s="292"/>
      <c r="EN1324" s="292"/>
      <c r="EP1324" s="292"/>
      <c r="EQ1324" s="292"/>
      <c r="ER1324" s="292"/>
      <c r="ES1324" s="292"/>
      <c r="ET1324" s="292"/>
      <c r="EU1324" s="292"/>
      <c r="EV1324" s="292"/>
      <c r="EW1324" s="292"/>
      <c r="EX1324" s="292"/>
      <c r="EY1324" s="292"/>
      <c r="EZ1324" s="292"/>
      <c r="FC1324" s="292"/>
      <c r="FF1324" s="292"/>
      <c r="FJ1324" s="292"/>
      <c r="FL1324" s="292"/>
      <c r="FM1324" s="292"/>
      <c r="FN1324" s="292"/>
      <c r="FQ1324" s="292"/>
    </row>
    <row r="1325" spans="2:173">
      <c r="B1325" s="291"/>
      <c r="J1325" s="292"/>
      <c r="K1325" s="292"/>
      <c r="T1325" s="292"/>
      <c r="BO1325" s="292"/>
      <c r="BX1325" s="292"/>
      <c r="CU1325" s="292"/>
      <c r="CW1325" s="292"/>
      <c r="CX1325" s="292"/>
      <c r="DA1325" s="292"/>
      <c r="DI1325" s="292"/>
      <c r="DK1325" s="292"/>
      <c r="DM1325" s="292"/>
      <c r="DQ1325" s="292"/>
      <c r="DV1325" s="292"/>
      <c r="DX1325" s="292"/>
      <c r="EH1325" s="292"/>
      <c r="EN1325" s="292"/>
      <c r="EP1325" s="292"/>
      <c r="EQ1325" s="292"/>
      <c r="ER1325" s="292"/>
      <c r="ES1325" s="292"/>
      <c r="ET1325" s="292"/>
      <c r="EU1325" s="292"/>
      <c r="EV1325" s="292"/>
      <c r="EW1325" s="292"/>
      <c r="EX1325" s="292"/>
      <c r="EY1325" s="292"/>
      <c r="EZ1325" s="292"/>
      <c r="FC1325" s="292"/>
      <c r="FF1325" s="292"/>
      <c r="FJ1325" s="292"/>
      <c r="FL1325" s="292"/>
      <c r="FM1325" s="292"/>
      <c r="FN1325" s="292"/>
      <c r="FQ1325" s="292"/>
    </row>
    <row r="1326" spans="2:173">
      <c r="B1326" s="291"/>
      <c r="J1326" s="292"/>
      <c r="K1326" s="292"/>
      <c r="T1326" s="292"/>
      <c r="BO1326" s="292"/>
      <c r="BX1326" s="292"/>
      <c r="CU1326" s="292"/>
      <c r="CW1326" s="292"/>
      <c r="CX1326" s="292"/>
      <c r="DA1326" s="292"/>
      <c r="DI1326" s="292"/>
      <c r="DK1326" s="292"/>
      <c r="DM1326" s="292"/>
      <c r="DQ1326" s="292"/>
      <c r="DV1326" s="292"/>
      <c r="DX1326" s="292"/>
      <c r="EH1326" s="292"/>
      <c r="EN1326" s="292"/>
      <c r="EP1326" s="292"/>
      <c r="EQ1326" s="292"/>
      <c r="ER1326" s="292"/>
      <c r="ES1326" s="292"/>
      <c r="ET1326" s="292"/>
      <c r="EU1326" s="292"/>
      <c r="EV1326" s="292"/>
      <c r="EW1326" s="292"/>
      <c r="EX1326" s="292"/>
      <c r="EY1326" s="292"/>
      <c r="EZ1326" s="292"/>
      <c r="FC1326" s="292"/>
      <c r="FF1326" s="292"/>
      <c r="FJ1326" s="292"/>
      <c r="FL1326" s="292"/>
      <c r="FM1326" s="292"/>
      <c r="FN1326" s="292"/>
      <c r="FQ1326" s="292"/>
    </row>
    <row r="1327" spans="2:173">
      <c r="B1327" s="291"/>
      <c r="J1327" s="292"/>
      <c r="K1327" s="292"/>
      <c r="T1327" s="292"/>
      <c r="BO1327" s="292"/>
      <c r="BX1327" s="292"/>
      <c r="CU1327" s="292"/>
      <c r="CW1327" s="292"/>
      <c r="CX1327" s="292"/>
      <c r="DA1327" s="292"/>
      <c r="DI1327" s="292"/>
      <c r="DK1327" s="292"/>
      <c r="DM1327" s="292"/>
      <c r="DQ1327" s="292"/>
      <c r="DV1327" s="292"/>
      <c r="DX1327" s="292"/>
      <c r="EH1327" s="292"/>
      <c r="EN1327" s="292"/>
      <c r="EP1327" s="292"/>
      <c r="EQ1327" s="292"/>
      <c r="ER1327" s="292"/>
      <c r="ES1327" s="292"/>
      <c r="ET1327" s="292"/>
      <c r="EU1327" s="292"/>
      <c r="EV1327" s="292"/>
      <c r="EW1327" s="292"/>
      <c r="EX1327" s="292"/>
      <c r="EY1327" s="292"/>
      <c r="EZ1327" s="292"/>
      <c r="FC1327" s="292"/>
      <c r="FF1327" s="292"/>
      <c r="FJ1327" s="292"/>
      <c r="FL1327" s="292"/>
      <c r="FM1327" s="292"/>
      <c r="FN1327" s="292"/>
      <c r="FQ1327" s="292"/>
    </row>
    <row r="1328" spans="2:173">
      <c r="B1328" s="291"/>
      <c r="J1328" s="292"/>
      <c r="K1328" s="292"/>
      <c r="T1328" s="292"/>
      <c r="BO1328" s="292"/>
      <c r="BX1328" s="292"/>
      <c r="CU1328" s="292"/>
      <c r="CW1328" s="292"/>
      <c r="CX1328" s="292"/>
      <c r="DA1328" s="292"/>
      <c r="DI1328" s="292"/>
      <c r="DK1328" s="292"/>
      <c r="DM1328" s="292"/>
      <c r="DQ1328" s="292"/>
      <c r="DV1328" s="292"/>
      <c r="DX1328" s="292"/>
      <c r="EH1328" s="292"/>
      <c r="EN1328" s="292"/>
      <c r="EP1328" s="292"/>
      <c r="EQ1328" s="292"/>
      <c r="ER1328" s="292"/>
      <c r="ES1328" s="292"/>
      <c r="ET1328" s="292"/>
      <c r="EU1328" s="292"/>
      <c r="EV1328" s="292"/>
      <c r="EW1328" s="292"/>
      <c r="EX1328" s="292"/>
      <c r="EY1328" s="292"/>
      <c r="EZ1328" s="292"/>
      <c r="FC1328" s="292"/>
      <c r="FF1328" s="292"/>
      <c r="FJ1328" s="292"/>
      <c r="FL1328" s="292"/>
      <c r="FM1328" s="292"/>
      <c r="FN1328" s="292"/>
      <c r="FQ1328" s="292"/>
    </row>
    <row r="1329" spans="2:173">
      <c r="B1329" s="291"/>
      <c r="J1329" s="292"/>
      <c r="K1329" s="292"/>
      <c r="T1329" s="292"/>
      <c r="BO1329" s="292"/>
      <c r="BX1329" s="292"/>
      <c r="CU1329" s="292"/>
      <c r="CW1329" s="292"/>
      <c r="CX1329" s="292"/>
      <c r="DA1329" s="292"/>
      <c r="DI1329" s="292"/>
      <c r="DK1329" s="292"/>
      <c r="DM1329" s="292"/>
      <c r="DQ1329" s="292"/>
      <c r="DV1329" s="292"/>
      <c r="DX1329" s="292"/>
      <c r="EH1329" s="292"/>
      <c r="EN1329" s="292"/>
      <c r="EP1329" s="292"/>
      <c r="EQ1329" s="292"/>
      <c r="ER1329" s="292"/>
      <c r="ES1329" s="292"/>
      <c r="ET1329" s="292"/>
      <c r="EU1329" s="292"/>
      <c r="EV1329" s="292"/>
      <c r="EW1329" s="292"/>
      <c r="EX1329" s="292"/>
      <c r="EY1329" s="292"/>
      <c r="EZ1329" s="292"/>
      <c r="FC1329" s="292"/>
      <c r="FF1329" s="292"/>
      <c r="FJ1329" s="292"/>
      <c r="FL1329" s="292"/>
      <c r="FM1329" s="292"/>
      <c r="FN1329" s="292"/>
      <c r="FQ1329" s="292"/>
    </row>
    <row r="1330" spans="2:173">
      <c r="B1330" s="291"/>
      <c r="J1330" s="292"/>
      <c r="K1330" s="292"/>
      <c r="T1330" s="292"/>
      <c r="BO1330" s="292"/>
      <c r="BX1330" s="292"/>
      <c r="CU1330" s="292"/>
      <c r="CW1330" s="292"/>
      <c r="CX1330" s="292"/>
      <c r="DA1330" s="292"/>
      <c r="DI1330" s="292"/>
      <c r="DK1330" s="292"/>
      <c r="DM1330" s="292"/>
      <c r="DQ1330" s="292"/>
      <c r="DV1330" s="292"/>
      <c r="DX1330" s="292"/>
      <c r="EH1330" s="292"/>
      <c r="EN1330" s="292"/>
      <c r="EP1330" s="292"/>
      <c r="EQ1330" s="292"/>
      <c r="ER1330" s="292"/>
      <c r="ES1330" s="292"/>
      <c r="ET1330" s="292"/>
      <c r="EU1330" s="292"/>
      <c r="EV1330" s="292"/>
      <c r="EW1330" s="292"/>
      <c r="EX1330" s="292"/>
      <c r="EY1330" s="292"/>
      <c r="EZ1330" s="292"/>
      <c r="FC1330" s="292"/>
      <c r="FF1330" s="292"/>
      <c r="FJ1330" s="292"/>
      <c r="FL1330" s="292"/>
      <c r="FM1330" s="292"/>
      <c r="FN1330" s="292"/>
      <c r="FQ1330" s="292"/>
    </row>
    <row r="1331" spans="2:173">
      <c r="B1331" s="291"/>
      <c r="J1331" s="292"/>
      <c r="K1331" s="292"/>
      <c r="T1331" s="292"/>
      <c r="BO1331" s="292"/>
      <c r="BX1331" s="292"/>
      <c r="CU1331" s="292"/>
      <c r="CW1331" s="292"/>
      <c r="CX1331" s="292"/>
      <c r="DA1331" s="292"/>
      <c r="DI1331" s="292"/>
      <c r="DK1331" s="292"/>
      <c r="DM1331" s="292"/>
      <c r="DQ1331" s="292"/>
      <c r="DV1331" s="292"/>
      <c r="DX1331" s="292"/>
      <c r="EH1331" s="292"/>
      <c r="EN1331" s="292"/>
      <c r="EP1331" s="292"/>
      <c r="EQ1331" s="292"/>
      <c r="ER1331" s="292"/>
      <c r="ES1331" s="292"/>
      <c r="ET1331" s="292"/>
      <c r="EU1331" s="292"/>
      <c r="EV1331" s="292"/>
      <c r="EW1331" s="292"/>
      <c r="EX1331" s="292"/>
      <c r="EY1331" s="292"/>
      <c r="EZ1331" s="292"/>
      <c r="FC1331" s="292"/>
      <c r="FF1331" s="292"/>
      <c r="FJ1331" s="292"/>
      <c r="FL1331" s="292"/>
      <c r="FM1331" s="292"/>
      <c r="FN1331" s="292"/>
      <c r="FQ1331" s="292"/>
    </row>
    <row r="1332" spans="2:173">
      <c r="B1332" s="291"/>
      <c r="J1332" s="292"/>
      <c r="K1332" s="292"/>
      <c r="T1332" s="292"/>
      <c r="BO1332" s="292"/>
      <c r="BX1332" s="292"/>
      <c r="CU1332" s="292"/>
      <c r="CW1332" s="292"/>
      <c r="CX1332" s="292"/>
      <c r="DA1332" s="292"/>
      <c r="DI1332" s="292"/>
      <c r="DK1332" s="292"/>
      <c r="DM1332" s="292"/>
      <c r="DQ1332" s="292"/>
      <c r="DV1332" s="292"/>
      <c r="DX1332" s="292"/>
      <c r="EH1332" s="292"/>
      <c r="EN1332" s="292"/>
      <c r="EP1332" s="292"/>
      <c r="EQ1332" s="292"/>
      <c r="ER1332" s="292"/>
      <c r="ES1332" s="292"/>
      <c r="ET1332" s="292"/>
      <c r="EU1332" s="292"/>
      <c r="EV1332" s="292"/>
      <c r="EW1332" s="292"/>
      <c r="EX1332" s="292"/>
      <c r="EY1332" s="292"/>
      <c r="EZ1332" s="292"/>
      <c r="FC1332" s="292"/>
      <c r="FF1332" s="292"/>
      <c r="FJ1332" s="292"/>
      <c r="FL1332" s="292"/>
      <c r="FM1332" s="292"/>
      <c r="FN1332" s="292"/>
      <c r="FQ1332" s="292"/>
    </row>
    <row r="1333" spans="2:173">
      <c r="B1333" s="291"/>
      <c r="J1333" s="292"/>
      <c r="K1333" s="292"/>
      <c r="T1333" s="292"/>
      <c r="BO1333" s="292"/>
      <c r="BX1333" s="292"/>
      <c r="CU1333" s="292"/>
      <c r="CW1333" s="292"/>
      <c r="CX1333" s="292"/>
      <c r="DA1333" s="292"/>
      <c r="DI1333" s="292"/>
      <c r="DK1333" s="292"/>
      <c r="DM1333" s="292"/>
      <c r="DQ1333" s="292"/>
      <c r="DV1333" s="292"/>
      <c r="DX1333" s="292"/>
      <c r="EH1333" s="292"/>
      <c r="EN1333" s="292"/>
      <c r="EP1333" s="292"/>
      <c r="EQ1333" s="292"/>
      <c r="ER1333" s="292"/>
      <c r="ES1333" s="292"/>
      <c r="ET1333" s="292"/>
      <c r="EU1333" s="292"/>
      <c r="EV1333" s="292"/>
      <c r="EW1333" s="292"/>
      <c r="EX1333" s="292"/>
      <c r="EY1333" s="292"/>
      <c r="EZ1333" s="292"/>
      <c r="FC1333" s="292"/>
      <c r="FF1333" s="292"/>
      <c r="FJ1333" s="292"/>
      <c r="FL1333" s="292"/>
      <c r="FM1333" s="292"/>
      <c r="FN1333" s="292"/>
      <c r="FQ1333" s="292"/>
    </row>
    <row r="1334" spans="2:173">
      <c r="B1334" s="291"/>
      <c r="J1334" s="292"/>
      <c r="K1334" s="292"/>
      <c r="T1334" s="292"/>
      <c r="BO1334" s="292"/>
      <c r="BX1334" s="292"/>
      <c r="CU1334" s="292"/>
      <c r="CW1334" s="292"/>
      <c r="CX1334" s="292"/>
      <c r="DA1334" s="292"/>
      <c r="DI1334" s="292"/>
      <c r="DK1334" s="292"/>
      <c r="DM1334" s="292"/>
      <c r="DQ1334" s="292"/>
      <c r="DV1334" s="292"/>
      <c r="DX1334" s="292"/>
      <c r="EH1334" s="292"/>
      <c r="EN1334" s="292"/>
      <c r="EP1334" s="292"/>
      <c r="EQ1334" s="292"/>
      <c r="ER1334" s="292"/>
      <c r="ES1334" s="292"/>
      <c r="ET1334" s="292"/>
      <c r="EU1334" s="292"/>
      <c r="EV1334" s="292"/>
      <c r="EW1334" s="292"/>
      <c r="EX1334" s="292"/>
      <c r="EY1334" s="292"/>
      <c r="EZ1334" s="292"/>
      <c r="FC1334" s="292"/>
      <c r="FF1334" s="292"/>
      <c r="FJ1334" s="292"/>
      <c r="FL1334" s="292"/>
      <c r="FM1334" s="292"/>
      <c r="FN1334" s="292"/>
      <c r="FQ1334" s="292"/>
    </row>
    <row r="1335" spans="2:173">
      <c r="B1335" s="291"/>
      <c r="J1335" s="292"/>
      <c r="K1335" s="292"/>
      <c r="T1335" s="292"/>
      <c r="BO1335" s="292"/>
      <c r="BX1335" s="292"/>
      <c r="CU1335" s="292"/>
      <c r="CW1335" s="292"/>
      <c r="CX1335" s="292"/>
      <c r="DA1335" s="292"/>
      <c r="DI1335" s="292"/>
      <c r="DK1335" s="292"/>
      <c r="DM1335" s="292"/>
      <c r="DQ1335" s="292"/>
      <c r="DV1335" s="292"/>
      <c r="DX1335" s="292"/>
      <c r="EH1335" s="292"/>
      <c r="EN1335" s="292"/>
      <c r="EP1335" s="292"/>
      <c r="EQ1335" s="292"/>
      <c r="ER1335" s="292"/>
      <c r="ES1335" s="292"/>
      <c r="ET1335" s="292"/>
      <c r="EU1335" s="292"/>
      <c r="EV1335" s="292"/>
      <c r="EW1335" s="292"/>
      <c r="EX1335" s="292"/>
      <c r="EY1335" s="292"/>
      <c r="EZ1335" s="292"/>
      <c r="FC1335" s="292"/>
      <c r="FF1335" s="292"/>
      <c r="FJ1335" s="292"/>
      <c r="FL1335" s="292"/>
      <c r="FM1335" s="292"/>
      <c r="FN1335" s="292"/>
      <c r="FQ1335" s="292"/>
    </row>
    <row r="1336" spans="2:173">
      <c r="B1336" s="291"/>
      <c r="J1336" s="292"/>
      <c r="K1336" s="292"/>
      <c r="T1336" s="292"/>
      <c r="BO1336" s="292"/>
      <c r="BX1336" s="292"/>
      <c r="CU1336" s="292"/>
      <c r="CW1336" s="292"/>
      <c r="CX1336" s="292"/>
      <c r="DA1336" s="292"/>
      <c r="DI1336" s="292"/>
      <c r="DK1336" s="292"/>
      <c r="DM1336" s="292"/>
      <c r="DQ1336" s="292"/>
      <c r="DV1336" s="292"/>
      <c r="DX1336" s="292"/>
      <c r="EH1336" s="292"/>
      <c r="EN1336" s="292"/>
      <c r="EP1336" s="292"/>
      <c r="EQ1336" s="292"/>
      <c r="ER1336" s="292"/>
      <c r="ES1336" s="292"/>
      <c r="ET1336" s="292"/>
      <c r="EU1336" s="292"/>
      <c r="EV1336" s="292"/>
      <c r="EW1336" s="292"/>
      <c r="EX1336" s="292"/>
      <c r="EY1336" s="292"/>
      <c r="EZ1336" s="292"/>
      <c r="FC1336" s="292"/>
      <c r="FF1336" s="292"/>
      <c r="FJ1336" s="292"/>
      <c r="FL1336" s="292"/>
      <c r="FM1336" s="292"/>
      <c r="FN1336" s="292"/>
      <c r="FQ1336" s="292"/>
    </row>
    <row r="1337" spans="2:173">
      <c r="B1337" s="291"/>
      <c r="J1337" s="292"/>
      <c r="K1337" s="292"/>
      <c r="T1337" s="292"/>
      <c r="BO1337" s="292"/>
      <c r="BX1337" s="292"/>
      <c r="CU1337" s="292"/>
      <c r="CW1337" s="292"/>
      <c r="CX1337" s="292"/>
      <c r="DA1337" s="292"/>
      <c r="DI1337" s="292"/>
      <c r="DK1337" s="292"/>
      <c r="DM1337" s="292"/>
      <c r="DQ1337" s="292"/>
      <c r="DV1337" s="292"/>
      <c r="DX1337" s="292"/>
      <c r="EH1337" s="292"/>
      <c r="EN1337" s="292"/>
      <c r="EP1337" s="292"/>
      <c r="EQ1337" s="292"/>
      <c r="ER1337" s="292"/>
      <c r="ES1337" s="292"/>
      <c r="ET1337" s="292"/>
      <c r="EU1337" s="292"/>
      <c r="EV1337" s="292"/>
      <c r="EW1337" s="292"/>
      <c r="EX1337" s="292"/>
      <c r="EY1337" s="292"/>
      <c r="EZ1337" s="292"/>
      <c r="FC1337" s="292"/>
      <c r="FF1337" s="292"/>
      <c r="FJ1337" s="292"/>
      <c r="FL1337" s="292"/>
      <c r="FM1337" s="292"/>
      <c r="FN1337" s="292"/>
      <c r="FQ1337" s="292"/>
    </row>
    <row r="1338" spans="2:173">
      <c r="B1338" s="291"/>
      <c r="J1338" s="292"/>
      <c r="K1338" s="292"/>
      <c r="T1338" s="292"/>
      <c r="BO1338" s="292"/>
      <c r="BX1338" s="292"/>
      <c r="CU1338" s="292"/>
      <c r="CW1338" s="292"/>
      <c r="CX1338" s="292"/>
      <c r="DA1338" s="292"/>
      <c r="DI1338" s="292"/>
      <c r="DK1338" s="292"/>
      <c r="DM1338" s="292"/>
      <c r="DQ1338" s="292"/>
      <c r="DV1338" s="292"/>
      <c r="DX1338" s="292"/>
      <c r="EH1338" s="292"/>
      <c r="EN1338" s="292"/>
      <c r="EP1338" s="292"/>
      <c r="EQ1338" s="292"/>
      <c r="ER1338" s="292"/>
      <c r="ES1338" s="292"/>
      <c r="ET1338" s="292"/>
      <c r="EU1338" s="292"/>
      <c r="EV1338" s="292"/>
      <c r="EW1338" s="292"/>
      <c r="EX1338" s="292"/>
      <c r="EY1338" s="292"/>
      <c r="EZ1338" s="292"/>
      <c r="FC1338" s="292"/>
      <c r="FF1338" s="292"/>
      <c r="FJ1338" s="292"/>
      <c r="FL1338" s="292"/>
      <c r="FM1338" s="292"/>
      <c r="FN1338" s="292"/>
      <c r="FQ1338" s="292"/>
    </row>
    <row r="1339" spans="2:173">
      <c r="B1339" s="291"/>
      <c r="J1339" s="292"/>
      <c r="K1339" s="292"/>
      <c r="T1339" s="292"/>
      <c r="BO1339" s="292"/>
      <c r="BX1339" s="292"/>
      <c r="CU1339" s="292"/>
      <c r="CW1339" s="292"/>
      <c r="CX1339" s="292"/>
      <c r="DA1339" s="292"/>
      <c r="DI1339" s="292"/>
      <c r="DK1339" s="292"/>
      <c r="DM1339" s="292"/>
      <c r="DQ1339" s="292"/>
      <c r="DV1339" s="292"/>
      <c r="DX1339" s="292"/>
      <c r="EH1339" s="292"/>
      <c r="EN1339" s="292"/>
      <c r="EP1339" s="292"/>
      <c r="EQ1339" s="292"/>
      <c r="ER1339" s="292"/>
      <c r="ES1339" s="292"/>
      <c r="ET1339" s="292"/>
      <c r="EU1339" s="292"/>
      <c r="EV1339" s="292"/>
      <c r="EW1339" s="292"/>
      <c r="EX1339" s="292"/>
      <c r="EY1339" s="292"/>
      <c r="EZ1339" s="292"/>
      <c r="FC1339" s="292"/>
      <c r="FF1339" s="292"/>
      <c r="FJ1339" s="292"/>
      <c r="FL1339" s="292"/>
      <c r="FM1339" s="292"/>
      <c r="FN1339" s="292"/>
      <c r="FQ1339" s="292"/>
    </row>
    <row r="1340" spans="2:173">
      <c r="B1340" s="291"/>
      <c r="J1340" s="292"/>
      <c r="K1340" s="292"/>
      <c r="T1340" s="292"/>
      <c r="BO1340" s="292"/>
      <c r="BX1340" s="292"/>
      <c r="CU1340" s="292"/>
      <c r="CW1340" s="292"/>
      <c r="CX1340" s="292"/>
      <c r="DA1340" s="292"/>
      <c r="DI1340" s="292"/>
      <c r="DK1340" s="292"/>
      <c r="DM1340" s="292"/>
      <c r="DQ1340" s="292"/>
      <c r="DV1340" s="292"/>
      <c r="DX1340" s="292"/>
      <c r="EH1340" s="292"/>
      <c r="EN1340" s="292"/>
      <c r="EP1340" s="292"/>
      <c r="EQ1340" s="292"/>
      <c r="ER1340" s="292"/>
      <c r="ES1340" s="292"/>
      <c r="ET1340" s="292"/>
      <c r="EU1340" s="292"/>
      <c r="EV1340" s="292"/>
      <c r="EW1340" s="292"/>
      <c r="EX1340" s="292"/>
      <c r="EY1340" s="292"/>
      <c r="EZ1340" s="292"/>
      <c r="FC1340" s="292"/>
      <c r="FF1340" s="292"/>
      <c r="FJ1340" s="292"/>
      <c r="FL1340" s="292"/>
      <c r="FM1340" s="292"/>
      <c r="FN1340" s="292"/>
      <c r="FQ1340" s="292"/>
    </row>
    <row r="1341" spans="2:173">
      <c r="B1341" s="291"/>
      <c r="J1341" s="292"/>
      <c r="K1341" s="292"/>
      <c r="T1341" s="292"/>
      <c r="BO1341" s="292"/>
      <c r="BX1341" s="292"/>
      <c r="CU1341" s="292"/>
      <c r="CW1341" s="292"/>
      <c r="CX1341" s="292"/>
      <c r="DA1341" s="292"/>
      <c r="DI1341" s="292"/>
      <c r="DK1341" s="292"/>
      <c r="DM1341" s="292"/>
      <c r="DQ1341" s="292"/>
      <c r="DV1341" s="292"/>
      <c r="DX1341" s="292"/>
      <c r="EH1341" s="292"/>
      <c r="EN1341" s="292"/>
      <c r="EP1341" s="292"/>
      <c r="EQ1341" s="292"/>
      <c r="ER1341" s="292"/>
      <c r="ES1341" s="292"/>
      <c r="ET1341" s="292"/>
      <c r="EU1341" s="292"/>
      <c r="EV1341" s="292"/>
      <c r="EW1341" s="292"/>
      <c r="EX1341" s="292"/>
      <c r="EY1341" s="292"/>
      <c r="EZ1341" s="292"/>
      <c r="FC1341" s="292"/>
      <c r="FF1341" s="292"/>
      <c r="FJ1341" s="292"/>
      <c r="FL1341" s="292"/>
      <c r="FM1341" s="292"/>
      <c r="FN1341" s="292"/>
      <c r="FQ1341" s="292"/>
    </row>
    <row r="1342" spans="2:173">
      <c r="B1342" s="291"/>
      <c r="J1342" s="292"/>
      <c r="K1342" s="292"/>
      <c r="T1342" s="292"/>
      <c r="BO1342" s="292"/>
      <c r="BX1342" s="292"/>
      <c r="CU1342" s="292"/>
      <c r="CW1342" s="292"/>
      <c r="CX1342" s="292"/>
      <c r="DA1342" s="292"/>
      <c r="DI1342" s="292"/>
      <c r="DK1342" s="292"/>
      <c r="DM1342" s="292"/>
      <c r="DQ1342" s="292"/>
      <c r="DV1342" s="292"/>
      <c r="DX1342" s="292"/>
      <c r="EH1342" s="292"/>
      <c r="EN1342" s="292"/>
      <c r="EP1342" s="292"/>
      <c r="EQ1342" s="292"/>
      <c r="ER1342" s="292"/>
      <c r="ES1342" s="292"/>
      <c r="ET1342" s="292"/>
      <c r="EU1342" s="292"/>
      <c r="EV1342" s="292"/>
      <c r="EW1342" s="292"/>
      <c r="EX1342" s="292"/>
      <c r="EY1342" s="292"/>
      <c r="EZ1342" s="292"/>
      <c r="FC1342" s="292"/>
      <c r="FF1342" s="292"/>
      <c r="FJ1342" s="292"/>
      <c r="FL1342" s="292"/>
      <c r="FM1342" s="292"/>
      <c r="FN1342" s="292"/>
      <c r="FQ1342" s="292"/>
    </row>
    <row r="1343" spans="2:173">
      <c r="B1343" s="291"/>
      <c r="J1343" s="292"/>
      <c r="K1343" s="292"/>
      <c r="T1343" s="292"/>
      <c r="BO1343" s="292"/>
      <c r="BX1343" s="292"/>
      <c r="CU1343" s="292"/>
      <c r="CW1343" s="292"/>
      <c r="CX1343" s="292"/>
      <c r="DA1343" s="292"/>
      <c r="DI1343" s="292"/>
      <c r="DK1343" s="292"/>
      <c r="DM1343" s="292"/>
      <c r="DQ1343" s="292"/>
      <c r="DV1343" s="292"/>
      <c r="DX1343" s="292"/>
      <c r="EH1343" s="292"/>
      <c r="EN1343" s="292"/>
      <c r="EP1343" s="292"/>
      <c r="EQ1343" s="292"/>
      <c r="ER1343" s="292"/>
      <c r="ES1343" s="292"/>
      <c r="ET1343" s="292"/>
      <c r="EU1343" s="292"/>
      <c r="EV1343" s="292"/>
      <c r="EW1343" s="292"/>
      <c r="EX1343" s="292"/>
      <c r="EY1343" s="292"/>
      <c r="EZ1343" s="292"/>
      <c r="FC1343" s="292"/>
      <c r="FF1343" s="292"/>
      <c r="FJ1343" s="292"/>
      <c r="FL1343" s="292"/>
      <c r="FM1343" s="292"/>
      <c r="FN1343" s="292"/>
      <c r="FQ1343" s="292"/>
    </row>
    <row r="1344" spans="2:173">
      <c r="B1344" s="291"/>
      <c r="J1344" s="292"/>
      <c r="K1344" s="292"/>
      <c r="T1344" s="292"/>
      <c r="BO1344" s="292"/>
      <c r="BX1344" s="292"/>
      <c r="CU1344" s="292"/>
      <c r="CW1344" s="292"/>
      <c r="CX1344" s="292"/>
      <c r="DA1344" s="292"/>
      <c r="DI1344" s="292"/>
      <c r="DK1344" s="292"/>
      <c r="DM1344" s="292"/>
      <c r="DQ1344" s="292"/>
      <c r="DV1344" s="292"/>
      <c r="DX1344" s="292"/>
      <c r="EH1344" s="292"/>
      <c r="EN1344" s="292"/>
      <c r="EP1344" s="292"/>
      <c r="EQ1344" s="292"/>
      <c r="ER1344" s="292"/>
      <c r="ES1344" s="292"/>
      <c r="ET1344" s="292"/>
      <c r="EU1344" s="292"/>
      <c r="EV1344" s="292"/>
      <c r="EW1344" s="292"/>
      <c r="EX1344" s="292"/>
      <c r="EY1344" s="292"/>
      <c r="EZ1344" s="292"/>
      <c r="FC1344" s="292"/>
      <c r="FF1344" s="292"/>
      <c r="FJ1344" s="292"/>
      <c r="FL1344" s="292"/>
      <c r="FM1344" s="292"/>
      <c r="FN1344" s="292"/>
      <c r="FQ1344" s="292"/>
    </row>
    <row r="1345" spans="2:173">
      <c r="B1345" s="291"/>
      <c r="J1345" s="292"/>
      <c r="K1345" s="292"/>
      <c r="T1345" s="292"/>
      <c r="BO1345" s="292"/>
      <c r="BX1345" s="292"/>
      <c r="CU1345" s="292"/>
      <c r="CW1345" s="292"/>
      <c r="CX1345" s="292"/>
      <c r="DA1345" s="292"/>
      <c r="DI1345" s="292"/>
      <c r="DK1345" s="292"/>
      <c r="DM1345" s="292"/>
      <c r="DQ1345" s="292"/>
      <c r="DV1345" s="292"/>
      <c r="DX1345" s="292"/>
      <c r="EH1345" s="292"/>
      <c r="EN1345" s="292"/>
      <c r="EP1345" s="292"/>
      <c r="EQ1345" s="292"/>
      <c r="ER1345" s="292"/>
      <c r="ES1345" s="292"/>
      <c r="ET1345" s="292"/>
      <c r="EU1345" s="292"/>
      <c r="EV1345" s="292"/>
      <c r="EW1345" s="292"/>
      <c r="EX1345" s="292"/>
      <c r="EY1345" s="292"/>
      <c r="EZ1345" s="292"/>
      <c r="FC1345" s="292"/>
      <c r="FF1345" s="292"/>
      <c r="FJ1345" s="292"/>
      <c r="FL1345" s="292"/>
      <c r="FM1345" s="292"/>
      <c r="FN1345" s="292"/>
      <c r="FQ1345" s="292"/>
    </row>
    <row r="1346" spans="2:173">
      <c r="B1346" s="291"/>
      <c r="J1346" s="292"/>
      <c r="K1346" s="292"/>
      <c r="T1346" s="292"/>
      <c r="BO1346" s="292"/>
      <c r="BX1346" s="292"/>
      <c r="CU1346" s="292"/>
      <c r="CW1346" s="292"/>
      <c r="CX1346" s="292"/>
      <c r="DA1346" s="292"/>
      <c r="DI1346" s="292"/>
      <c r="DK1346" s="292"/>
      <c r="DM1346" s="292"/>
      <c r="DQ1346" s="292"/>
      <c r="DV1346" s="292"/>
      <c r="DX1346" s="292"/>
      <c r="EH1346" s="292"/>
      <c r="EN1346" s="292"/>
      <c r="EP1346" s="292"/>
      <c r="EQ1346" s="292"/>
      <c r="ER1346" s="292"/>
      <c r="ES1346" s="292"/>
      <c r="ET1346" s="292"/>
      <c r="EU1346" s="292"/>
      <c r="EV1346" s="292"/>
      <c r="EW1346" s="292"/>
      <c r="EX1346" s="292"/>
      <c r="EY1346" s="292"/>
      <c r="EZ1346" s="292"/>
      <c r="FC1346" s="292"/>
      <c r="FF1346" s="292"/>
      <c r="FJ1346" s="292"/>
      <c r="FL1346" s="292"/>
      <c r="FM1346" s="292"/>
      <c r="FN1346" s="292"/>
      <c r="FQ1346" s="292"/>
    </row>
    <row r="1347" spans="2:173">
      <c r="B1347" s="291"/>
      <c r="J1347" s="292"/>
      <c r="K1347" s="292"/>
      <c r="T1347" s="292"/>
      <c r="BO1347" s="292"/>
      <c r="BX1347" s="292"/>
      <c r="CU1347" s="292"/>
      <c r="CW1347" s="292"/>
      <c r="CX1347" s="292"/>
      <c r="DA1347" s="292"/>
      <c r="DI1347" s="292"/>
      <c r="DK1347" s="292"/>
      <c r="DM1347" s="292"/>
      <c r="DQ1347" s="292"/>
      <c r="DV1347" s="292"/>
      <c r="DX1347" s="292"/>
      <c r="EH1347" s="292"/>
      <c r="EN1347" s="292"/>
      <c r="EP1347" s="292"/>
      <c r="EQ1347" s="292"/>
      <c r="ER1347" s="292"/>
      <c r="ES1347" s="292"/>
      <c r="ET1347" s="292"/>
      <c r="EU1347" s="292"/>
      <c r="EV1347" s="292"/>
      <c r="EW1347" s="292"/>
      <c r="EX1347" s="292"/>
      <c r="EY1347" s="292"/>
      <c r="EZ1347" s="292"/>
      <c r="FC1347" s="292"/>
      <c r="FF1347" s="292"/>
      <c r="FJ1347" s="292"/>
      <c r="FL1347" s="292"/>
      <c r="FM1347" s="292"/>
      <c r="FN1347" s="292"/>
      <c r="FQ1347" s="292"/>
    </row>
    <row r="1348" spans="2:173">
      <c r="B1348" s="291"/>
      <c r="J1348" s="292"/>
      <c r="K1348" s="292"/>
      <c r="T1348" s="292"/>
      <c r="BO1348" s="292"/>
      <c r="BX1348" s="292"/>
      <c r="CU1348" s="292"/>
      <c r="CW1348" s="292"/>
      <c r="CX1348" s="292"/>
      <c r="DA1348" s="292"/>
      <c r="DI1348" s="292"/>
      <c r="DK1348" s="292"/>
      <c r="DM1348" s="292"/>
      <c r="DQ1348" s="292"/>
      <c r="DV1348" s="292"/>
      <c r="DX1348" s="292"/>
      <c r="EH1348" s="292"/>
      <c r="EN1348" s="292"/>
      <c r="EP1348" s="292"/>
      <c r="EQ1348" s="292"/>
      <c r="ER1348" s="292"/>
      <c r="ES1348" s="292"/>
      <c r="ET1348" s="292"/>
      <c r="EU1348" s="292"/>
      <c r="EV1348" s="292"/>
      <c r="EW1348" s="292"/>
      <c r="EX1348" s="292"/>
      <c r="EY1348" s="292"/>
      <c r="EZ1348" s="292"/>
      <c r="FC1348" s="292"/>
      <c r="FF1348" s="292"/>
      <c r="FJ1348" s="292"/>
      <c r="FL1348" s="292"/>
      <c r="FM1348" s="292"/>
      <c r="FN1348" s="292"/>
      <c r="FQ1348" s="292"/>
    </row>
    <row r="1349" spans="2:173">
      <c r="B1349" s="291"/>
      <c r="J1349" s="292"/>
      <c r="K1349" s="292"/>
      <c r="T1349" s="292"/>
      <c r="BO1349" s="292"/>
      <c r="BX1349" s="292"/>
      <c r="CU1349" s="292"/>
      <c r="CW1349" s="292"/>
      <c r="CX1349" s="292"/>
      <c r="DA1349" s="292"/>
      <c r="DI1349" s="292"/>
      <c r="DK1349" s="292"/>
      <c r="DM1349" s="292"/>
      <c r="DQ1349" s="292"/>
      <c r="DV1349" s="292"/>
      <c r="DX1349" s="292"/>
      <c r="EH1349" s="292"/>
      <c r="EN1349" s="292"/>
      <c r="EP1349" s="292"/>
      <c r="EQ1349" s="292"/>
      <c r="ER1349" s="292"/>
      <c r="ES1349" s="292"/>
      <c r="ET1349" s="292"/>
      <c r="EU1349" s="292"/>
      <c r="EV1349" s="292"/>
      <c r="EW1349" s="292"/>
      <c r="EX1349" s="292"/>
      <c r="EY1349" s="292"/>
      <c r="EZ1349" s="292"/>
      <c r="FC1349" s="292"/>
      <c r="FF1349" s="292"/>
      <c r="FJ1349" s="292"/>
      <c r="FL1349" s="292"/>
      <c r="FM1349" s="292"/>
      <c r="FN1349" s="292"/>
      <c r="FQ1349" s="292"/>
    </row>
    <row r="1350" spans="2:173">
      <c r="B1350" s="291"/>
      <c r="J1350" s="292"/>
      <c r="K1350" s="292"/>
      <c r="T1350" s="292"/>
      <c r="BO1350" s="292"/>
      <c r="BX1350" s="292"/>
      <c r="CU1350" s="292"/>
      <c r="CW1350" s="292"/>
      <c r="CX1350" s="292"/>
      <c r="DA1350" s="292"/>
      <c r="DI1350" s="292"/>
      <c r="DK1350" s="292"/>
      <c r="DM1350" s="292"/>
      <c r="DQ1350" s="292"/>
      <c r="DV1350" s="292"/>
      <c r="DX1350" s="292"/>
      <c r="EH1350" s="292"/>
      <c r="EN1350" s="292"/>
      <c r="EP1350" s="292"/>
      <c r="EQ1350" s="292"/>
      <c r="ER1350" s="292"/>
      <c r="ES1350" s="292"/>
      <c r="ET1350" s="292"/>
      <c r="EU1350" s="292"/>
      <c r="EV1350" s="292"/>
      <c r="EW1350" s="292"/>
      <c r="EX1350" s="292"/>
      <c r="EY1350" s="292"/>
      <c r="EZ1350" s="292"/>
      <c r="FC1350" s="292"/>
      <c r="FF1350" s="292"/>
      <c r="FJ1350" s="292"/>
      <c r="FL1350" s="292"/>
      <c r="FM1350" s="292"/>
      <c r="FN1350" s="292"/>
      <c r="FQ1350" s="292"/>
    </row>
    <row r="1351" spans="2:173">
      <c r="B1351" s="291"/>
      <c r="J1351" s="292"/>
      <c r="K1351" s="292"/>
      <c r="T1351" s="292"/>
      <c r="BO1351" s="292"/>
      <c r="BX1351" s="292"/>
      <c r="CU1351" s="292"/>
      <c r="CW1351" s="292"/>
      <c r="CX1351" s="292"/>
      <c r="DA1351" s="292"/>
      <c r="DI1351" s="292"/>
      <c r="DK1351" s="292"/>
      <c r="DM1351" s="292"/>
      <c r="DQ1351" s="292"/>
      <c r="DV1351" s="292"/>
      <c r="DX1351" s="292"/>
      <c r="EH1351" s="292"/>
      <c r="EN1351" s="292"/>
      <c r="EP1351" s="292"/>
      <c r="EQ1351" s="292"/>
      <c r="ER1351" s="292"/>
      <c r="ES1351" s="292"/>
      <c r="ET1351" s="292"/>
      <c r="EU1351" s="292"/>
      <c r="EV1351" s="292"/>
      <c r="EW1351" s="292"/>
      <c r="EX1351" s="292"/>
      <c r="EY1351" s="292"/>
      <c r="EZ1351" s="292"/>
      <c r="FC1351" s="292"/>
      <c r="FF1351" s="292"/>
      <c r="FJ1351" s="292"/>
      <c r="FL1351" s="292"/>
      <c r="FM1351" s="292"/>
      <c r="FN1351" s="292"/>
      <c r="FQ1351" s="292"/>
    </row>
    <row r="1352" spans="2:173">
      <c r="B1352" s="291"/>
      <c r="J1352" s="292"/>
      <c r="K1352" s="292"/>
      <c r="T1352" s="292"/>
      <c r="BO1352" s="292"/>
      <c r="BX1352" s="292"/>
      <c r="CU1352" s="292"/>
      <c r="CW1352" s="292"/>
      <c r="CX1352" s="292"/>
      <c r="DA1352" s="292"/>
      <c r="DI1352" s="292"/>
      <c r="DK1352" s="292"/>
      <c r="DM1352" s="292"/>
      <c r="DQ1352" s="292"/>
      <c r="DV1352" s="292"/>
      <c r="DX1352" s="292"/>
      <c r="EH1352" s="292"/>
      <c r="EN1352" s="292"/>
      <c r="EP1352" s="292"/>
      <c r="EQ1352" s="292"/>
      <c r="ER1352" s="292"/>
      <c r="ES1352" s="292"/>
      <c r="ET1352" s="292"/>
      <c r="EU1352" s="292"/>
      <c r="EV1352" s="292"/>
      <c r="EW1352" s="292"/>
      <c r="EX1352" s="292"/>
      <c r="EY1352" s="292"/>
      <c r="EZ1352" s="292"/>
      <c r="FC1352" s="292"/>
      <c r="FF1352" s="292"/>
      <c r="FJ1352" s="292"/>
      <c r="FL1352" s="292"/>
      <c r="FM1352" s="292"/>
      <c r="FN1352" s="292"/>
      <c r="FQ1352" s="292"/>
    </row>
    <row r="1353" spans="2:173">
      <c r="B1353" s="291"/>
      <c r="J1353" s="292"/>
      <c r="K1353" s="292"/>
      <c r="T1353" s="292"/>
      <c r="BO1353" s="292"/>
      <c r="BX1353" s="292"/>
      <c r="CU1353" s="292"/>
      <c r="CW1353" s="292"/>
      <c r="CX1353" s="292"/>
      <c r="DA1353" s="292"/>
      <c r="DI1353" s="292"/>
      <c r="DK1353" s="292"/>
      <c r="DM1353" s="292"/>
      <c r="DQ1353" s="292"/>
      <c r="DV1353" s="292"/>
      <c r="DX1353" s="292"/>
      <c r="EH1353" s="292"/>
      <c r="EN1353" s="292"/>
      <c r="EP1353" s="292"/>
      <c r="EQ1353" s="292"/>
      <c r="ER1353" s="292"/>
      <c r="ES1353" s="292"/>
      <c r="ET1353" s="292"/>
      <c r="EU1353" s="292"/>
      <c r="EV1353" s="292"/>
      <c r="EW1353" s="292"/>
      <c r="EX1353" s="292"/>
      <c r="EY1353" s="292"/>
      <c r="EZ1353" s="292"/>
      <c r="FC1353" s="292"/>
      <c r="FF1353" s="292"/>
      <c r="FJ1353" s="292"/>
      <c r="FL1353" s="292"/>
      <c r="FM1353" s="292"/>
      <c r="FN1353" s="292"/>
      <c r="FQ1353" s="292"/>
    </row>
    <row r="1354" spans="2:173">
      <c r="B1354" s="291"/>
      <c r="J1354" s="292"/>
      <c r="K1354" s="292"/>
      <c r="T1354" s="292"/>
      <c r="BO1354" s="292"/>
      <c r="BX1354" s="292"/>
      <c r="CU1354" s="292"/>
      <c r="CW1354" s="292"/>
      <c r="CX1354" s="292"/>
      <c r="DA1354" s="292"/>
      <c r="DI1354" s="292"/>
      <c r="DK1354" s="292"/>
      <c r="DM1354" s="292"/>
      <c r="DQ1354" s="292"/>
      <c r="DV1354" s="292"/>
      <c r="DX1354" s="292"/>
      <c r="EH1354" s="292"/>
      <c r="EN1354" s="292"/>
      <c r="EP1354" s="292"/>
      <c r="EQ1354" s="292"/>
      <c r="ER1354" s="292"/>
      <c r="ES1354" s="292"/>
      <c r="ET1354" s="292"/>
      <c r="EU1354" s="292"/>
      <c r="EV1354" s="292"/>
      <c r="EW1354" s="292"/>
      <c r="EX1354" s="292"/>
      <c r="EY1354" s="292"/>
      <c r="EZ1354" s="292"/>
      <c r="FC1354" s="292"/>
      <c r="FF1354" s="292"/>
      <c r="FJ1354" s="292"/>
      <c r="FL1354" s="292"/>
      <c r="FM1354" s="292"/>
      <c r="FN1354" s="292"/>
      <c r="FQ1354" s="292"/>
    </row>
    <row r="1355" spans="2:173">
      <c r="B1355" s="291"/>
      <c r="J1355" s="292"/>
      <c r="K1355" s="292"/>
      <c r="T1355" s="292"/>
      <c r="BO1355" s="292"/>
      <c r="BX1355" s="292"/>
      <c r="CU1355" s="292"/>
      <c r="CW1355" s="292"/>
      <c r="CX1355" s="292"/>
      <c r="DA1355" s="292"/>
      <c r="DI1355" s="292"/>
      <c r="DK1355" s="292"/>
      <c r="DM1355" s="292"/>
      <c r="DQ1355" s="292"/>
      <c r="DV1355" s="292"/>
      <c r="DX1355" s="292"/>
      <c r="EH1355" s="292"/>
      <c r="EN1355" s="292"/>
      <c r="EP1355" s="292"/>
      <c r="EQ1355" s="292"/>
      <c r="ER1355" s="292"/>
      <c r="ES1355" s="292"/>
      <c r="ET1355" s="292"/>
      <c r="EU1355" s="292"/>
      <c r="EV1355" s="292"/>
      <c r="EW1355" s="292"/>
      <c r="EX1355" s="292"/>
      <c r="EY1355" s="292"/>
      <c r="EZ1355" s="292"/>
      <c r="FC1355" s="292"/>
      <c r="FF1355" s="292"/>
      <c r="FJ1355" s="292"/>
      <c r="FL1355" s="292"/>
      <c r="FM1355" s="292"/>
      <c r="FN1355" s="292"/>
      <c r="FQ1355" s="292"/>
    </row>
    <row r="1356" spans="2:173">
      <c r="B1356" s="291"/>
      <c r="J1356" s="292"/>
      <c r="K1356" s="292"/>
      <c r="T1356" s="292"/>
      <c r="BO1356" s="292"/>
      <c r="BX1356" s="292"/>
      <c r="CU1356" s="292"/>
      <c r="CW1356" s="292"/>
      <c r="CX1356" s="292"/>
      <c r="DA1356" s="292"/>
      <c r="DI1356" s="292"/>
      <c r="DK1356" s="292"/>
      <c r="DM1356" s="292"/>
      <c r="DQ1356" s="292"/>
      <c r="DV1356" s="292"/>
      <c r="DX1356" s="292"/>
      <c r="EH1356" s="292"/>
      <c r="EN1356" s="292"/>
      <c r="EP1356" s="292"/>
      <c r="EQ1356" s="292"/>
      <c r="ER1356" s="292"/>
      <c r="ES1356" s="292"/>
      <c r="ET1356" s="292"/>
      <c r="EU1356" s="292"/>
      <c r="EV1356" s="292"/>
      <c r="EW1356" s="292"/>
      <c r="EX1356" s="292"/>
      <c r="EY1356" s="292"/>
      <c r="EZ1356" s="292"/>
      <c r="FC1356" s="292"/>
      <c r="FF1356" s="292"/>
      <c r="FJ1356" s="292"/>
      <c r="FL1356" s="292"/>
      <c r="FM1356" s="292"/>
      <c r="FN1356" s="292"/>
      <c r="FQ1356" s="292"/>
    </row>
    <row r="1357" spans="2:173">
      <c r="B1357" s="291"/>
      <c r="J1357" s="292"/>
      <c r="K1357" s="292"/>
      <c r="T1357" s="292"/>
      <c r="BO1357" s="292"/>
      <c r="BX1357" s="292"/>
      <c r="CU1357" s="292"/>
      <c r="CW1357" s="292"/>
      <c r="CX1357" s="292"/>
      <c r="DA1357" s="292"/>
      <c r="DI1357" s="292"/>
      <c r="DK1357" s="292"/>
      <c r="DM1357" s="292"/>
      <c r="DQ1357" s="292"/>
      <c r="DV1357" s="292"/>
      <c r="DX1357" s="292"/>
      <c r="EH1357" s="292"/>
      <c r="EN1357" s="292"/>
      <c r="EP1357" s="292"/>
      <c r="EQ1357" s="292"/>
      <c r="ER1357" s="292"/>
      <c r="ES1357" s="292"/>
      <c r="ET1357" s="292"/>
      <c r="EU1357" s="292"/>
      <c r="EV1357" s="292"/>
      <c r="EW1357" s="292"/>
      <c r="EX1357" s="292"/>
      <c r="EY1357" s="292"/>
      <c r="EZ1357" s="292"/>
      <c r="FC1357" s="292"/>
      <c r="FF1357" s="292"/>
      <c r="FJ1357" s="292"/>
      <c r="FL1357" s="292"/>
      <c r="FM1357" s="292"/>
      <c r="FN1357" s="292"/>
      <c r="FQ1357" s="292"/>
    </row>
    <row r="1358" spans="2:173">
      <c r="B1358" s="291"/>
      <c r="J1358" s="292"/>
      <c r="K1358" s="292"/>
      <c r="T1358" s="292"/>
      <c r="BO1358" s="292"/>
      <c r="BX1358" s="292"/>
      <c r="CU1358" s="292"/>
      <c r="CW1358" s="292"/>
      <c r="CX1358" s="292"/>
      <c r="DA1358" s="292"/>
      <c r="DI1358" s="292"/>
      <c r="DK1358" s="292"/>
      <c r="DM1358" s="292"/>
      <c r="DQ1358" s="292"/>
      <c r="DV1358" s="292"/>
      <c r="DX1358" s="292"/>
      <c r="EH1358" s="292"/>
      <c r="EN1358" s="292"/>
      <c r="EP1358" s="292"/>
      <c r="EQ1358" s="292"/>
      <c r="ER1358" s="292"/>
      <c r="ES1358" s="292"/>
      <c r="ET1358" s="292"/>
      <c r="EU1358" s="292"/>
      <c r="EV1358" s="292"/>
      <c r="EW1358" s="292"/>
      <c r="EX1358" s="292"/>
      <c r="EY1358" s="292"/>
      <c r="EZ1358" s="292"/>
      <c r="FC1358" s="292"/>
      <c r="FF1358" s="292"/>
      <c r="FJ1358" s="292"/>
      <c r="FL1358" s="292"/>
      <c r="FM1358" s="292"/>
      <c r="FN1358" s="292"/>
      <c r="FQ1358" s="292"/>
    </row>
    <row r="1359" spans="2:173">
      <c r="B1359" s="291"/>
      <c r="J1359" s="292"/>
      <c r="K1359" s="292"/>
      <c r="T1359" s="292"/>
      <c r="BO1359" s="292"/>
      <c r="BX1359" s="292"/>
      <c r="CU1359" s="292"/>
      <c r="CW1359" s="292"/>
      <c r="CX1359" s="292"/>
      <c r="DA1359" s="292"/>
      <c r="DI1359" s="292"/>
      <c r="DK1359" s="292"/>
      <c r="DM1359" s="292"/>
      <c r="DQ1359" s="292"/>
      <c r="DV1359" s="292"/>
      <c r="DX1359" s="292"/>
      <c r="EH1359" s="292"/>
      <c r="EN1359" s="292"/>
      <c r="EP1359" s="292"/>
      <c r="EQ1359" s="292"/>
      <c r="ER1359" s="292"/>
      <c r="ES1359" s="292"/>
      <c r="ET1359" s="292"/>
      <c r="EU1359" s="292"/>
      <c r="EV1359" s="292"/>
      <c r="EW1359" s="292"/>
      <c r="EX1359" s="292"/>
      <c r="EY1359" s="292"/>
      <c r="EZ1359" s="292"/>
      <c r="FC1359" s="292"/>
      <c r="FF1359" s="292"/>
      <c r="FJ1359" s="292"/>
      <c r="FL1359" s="292"/>
      <c r="FM1359" s="292"/>
      <c r="FN1359" s="292"/>
      <c r="FQ1359" s="292"/>
    </row>
    <row r="1360" spans="2:173">
      <c r="B1360" s="291"/>
      <c r="J1360" s="292"/>
      <c r="K1360" s="292"/>
      <c r="T1360" s="292"/>
      <c r="BO1360" s="292"/>
      <c r="BX1360" s="292"/>
      <c r="CU1360" s="292"/>
      <c r="CW1360" s="292"/>
      <c r="CX1360" s="292"/>
      <c r="DA1360" s="292"/>
      <c r="DI1360" s="292"/>
      <c r="DK1360" s="292"/>
      <c r="DM1360" s="292"/>
      <c r="DQ1360" s="292"/>
      <c r="DV1360" s="292"/>
      <c r="DX1360" s="292"/>
      <c r="EH1360" s="292"/>
      <c r="EN1360" s="292"/>
      <c r="EP1360" s="292"/>
      <c r="EQ1360" s="292"/>
      <c r="ER1360" s="292"/>
      <c r="ES1360" s="292"/>
      <c r="ET1360" s="292"/>
      <c r="EU1360" s="292"/>
      <c r="EV1360" s="292"/>
      <c r="EW1360" s="292"/>
      <c r="EX1360" s="292"/>
      <c r="EY1360" s="292"/>
      <c r="EZ1360" s="292"/>
      <c r="FC1360" s="292"/>
      <c r="FF1360" s="292"/>
      <c r="FJ1360" s="292"/>
      <c r="FL1360" s="292"/>
      <c r="FM1360" s="292"/>
      <c r="FN1360" s="292"/>
      <c r="FQ1360" s="292"/>
    </row>
    <row r="1361" spans="2:173">
      <c r="B1361" s="291"/>
      <c r="J1361" s="292"/>
      <c r="K1361" s="292"/>
      <c r="T1361" s="292"/>
      <c r="BO1361" s="292"/>
      <c r="BX1361" s="292"/>
      <c r="CU1361" s="292"/>
      <c r="CW1361" s="292"/>
      <c r="CX1361" s="292"/>
      <c r="DA1361" s="292"/>
      <c r="DI1361" s="292"/>
      <c r="DK1361" s="292"/>
      <c r="DM1361" s="292"/>
      <c r="DQ1361" s="292"/>
      <c r="DV1361" s="292"/>
      <c r="DX1361" s="292"/>
      <c r="EH1361" s="292"/>
      <c r="EN1361" s="292"/>
      <c r="EP1361" s="292"/>
      <c r="EQ1361" s="292"/>
      <c r="ER1361" s="292"/>
      <c r="ES1361" s="292"/>
      <c r="ET1361" s="292"/>
      <c r="EU1361" s="292"/>
      <c r="EV1361" s="292"/>
      <c r="EW1361" s="292"/>
      <c r="EX1361" s="292"/>
      <c r="EY1361" s="292"/>
      <c r="EZ1361" s="292"/>
      <c r="FC1361" s="292"/>
      <c r="FF1361" s="292"/>
      <c r="FJ1361" s="292"/>
      <c r="FL1361" s="292"/>
      <c r="FM1361" s="292"/>
      <c r="FN1361" s="292"/>
      <c r="FQ1361" s="292"/>
    </row>
    <row r="1362" spans="2:173">
      <c r="B1362" s="291"/>
      <c r="J1362" s="292"/>
      <c r="K1362" s="292"/>
      <c r="T1362" s="292"/>
      <c r="BO1362" s="292"/>
      <c r="BX1362" s="292"/>
      <c r="CU1362" s="292"/>
      <c r="CW1362" s="292"/>
      <c r="CX1362" s="292"/>
      <c r="DA1362" s="292"/>
      <c r="DI1362" s="292"/>
      <c r="DK1362" s="292"/>
      <c r="DM1362" s="292"/>
      <c r="DQ1362" s="292"/>
      <c r="DV1362" s="292"/>
      <c r="DX1362" s="292"/>
      <c r="EH1362" s="292"/>
      <c r="EN1362" s="292"/>
      <c r="EP1362" s="292"/>
      <c r="EQ1362" s="292"/>
      <c r="ER1362" s="292"/>
      <c r="ES1362" s="292"/>
      <c r="ET1362" s="292"/>
      <c r="EU1362" s="292"/>
      <c r="EV1362" s="292"/>
      <c r="EW1362" s="292"/>
      <c r="EX1362" s="292"/>
      <c r="EY1362" s="292"/>
      <c r="EZ1362" s="292"/>
      <c r="FC1362" s="292"/>
      <c r="FF1362" s="292"/>
      <c r="FJ1362" s="292"/>
      <c r="FL1362" s="292"/>
      <c r="FM1362" s="292"/>
      <c r="FN1362" s="292"/>
      <c r="FQ1362" s="292"/>
    </row>
    <row r="1363" spans="2:173">
      <c r="B1363" s="291"/>
      <c r="J1363" s="292"/>
      <c r="K1363" s="292"/>
      <c r="T1363" s="292"/>
      <c r="BO1363" s="292"/>
      <c r="BX1363" s="292"/>
      <c r="CU1363" s="292"/>
      <c r="CW1363" s="292"/>
      <c r="CX1363" s="292"/>
      <c r="DA1363" s="292"/>
      <c r="DI1363" s="292"/>
      <c r="DK1363" s="292"/>
      <c r="DM1363" s="292"/>
      <c r="DQ1363" s="292"/>
      <c r="DV1363" s="292"/>
      <c r="DX1363" s="292"/>
      <c r="EH1363" s="292"/>
      <c r="EN1363" s="292"/>
      <c r="EP1363" s="292"/>
      <c r="EQ1363" s="292"/>
      <c r="ER1363" s="292"/>
      <c r="ES1363" s="292"/>
      <c r="ET1363" s="292"/>
      <c r="EU1363" s="292"/>
      <c r="EV1363" s="292"/>
      <c r="EW1363" s="292"/>
      <c r="EX1363" s="292"/>
      <c r="EY1363" s="292"/>
      <c r="EZ1363" s="292"/>
      <c r="FC1363" s="292"/>
      <c r="FF1363" s="292"/>
      <c r="FJ1363" s="292"/>
      <c r="FL1363" s="292"/>
      <c r="FM1363" s="292"/>
      <c r="FN1363" s="292"/>
      <c r="FQ1363" s="292"/>
    </row>
    <row r="1364" spans="2:173">
      <c r="B1364" s="291"/>
      <c r="J1364" s="292"/>
      <c r="K1364" s="292"/>
      <c r="T1364" s="292"/>
      <c r="BO1364" s="292"/>
      <c r="BX1364" s="292"/>
      <c r="CU1364" s="292"/>
      <c r="CW1364" s="292"/>
      <c r="CX1364" s="292"/>
      <c r="DA1364" s="292"/>
      <c r="DI1364" s="292"/>
      <c r="DK1364" s="292"/>
      <c r="DM1364" s="292"/>
      <c r="DQ1364" s="292"/>
      <c r="DV1364" s="292"/>
      <c r="DX1364" s="292"/>
      <c r="EH1364" s="292"/>
      <c r="EN1364" s="292"/>
      <c r="EP1364" s="292"/>
      <c r="EQ1364" s="292"/>
      <c r="ER1364" s="292"/>
      <c r="ES1364" s="292"/>
      <c r="ET1364" s="292"/>
      <c r="EU1364" s="292"/>
      <c r="EV1364" s="292"/>
      <c r="EW1364" s="292"/>
      <c r="EX1364" s="292"/>
      <c r="EY1364" s="292"/>
      <c r="EZ1364" s="292"/>
      <c r="FC1364" s="292"/>
      <c r="FF1364" s="292"/>
      <c r="FJ1364" s="292"/>
      <c r="FL1364" s="292"/>
      <c r="FM1364" s="292"/>
      <c r="FN1364" s="292"/>
      <c r="FQ1364" s="292"/>
    </row>
    <row r="1365" spans="2:173">
      <c r="B1365" s="291"/>
      <c r="J1365" s="292"/>
      <c r="K1365" s="292"/>
      <c r="T1365" s="292"/>
      <c r="BO1365" s="292"/>
      <c r="BX1365" s="292"/>
      <c r="CU1365" s="292"/>
      <c r="CW1365" s="292"/>
      <c r="CX1365" s="292"/>
      <c r="DA1365" s="292"/>
      <c r="DI1365" s="292"/>
      <c r="DK1365" s="292"/>
      <c r="DM1365" s="292"/>
      <c r="DQ1365" s="292"/>
      <c r="DV1365" s="292"/>
      <c r="DX1365" s="292"/>
      <c r="EH1365" s="292"/>
      <c r="EN1365" s="292"/>
      <c r="EP1365" s="292"/>
      <c r="EQ1365" s="292"/>
      <c r="ER1365" s="292"/>
      <c r="ES1365" s="292"/>
      <c r="ET1365" s="292"/>
      <c r="EU1365" s="292"/>
      <c r="EV1365" s="292"/>
      <c r="EW1365" s="292"/>
      <c r="EX1365" s="292"/>
      <c r="EY1365" s="292"/>
      <c r="EZ1365" s="292"/>
      <c r="FC1365" s="292"/>
      <c r="FF1365" s="292"/>
      <c r="FJ1365" s="292"/>
      <c r="FL1365" s="292"/>
      <c r="FM1365" s="292"/>
      <c r="FN1365" s="292"/>
      <c r="FQ1365" s="292"/>
    </row>
    <row r="1366" spans="2:173">
      <c r="B1366" s="291"/>
      <c r="J1366" s="292"/>
      <c r="K1366" s="292"/>
      <c r="T1366" s="292"/>
      <c r="BO1366" s="292"/>
      <c r="BX1366" s="292"/>
      <c r="CU1366" s="292"/>
      <c r="CW1366" s="292"/>
      <c r="CX1366" s="292"/>
      <c r="DA1366" s="292"/>
      <c r="DI1366" s="292"/>
      <c r="DK1366" s="292"/>
      <c r="DM1366" s="292"/>
      <c r="DQ1366" s="292"/>
      <c r="DV1366" s="292"/>
      <c r="DX1366" s="292"/>
      <c r="EH1366" s="292"/>
      <c r="EN1366" s="292"/>
      <c r="EP1366" s="292"/>
      <c r="EQ1366" s="292"/>
      <c r="ER1366" s="292"/>
      <c r="ES1366" s="292"/>
      <c r="ET1366" s="292"/>
      <c r="EU1366" s="292"/>
      <c r="EV1366" s="292"/>
      <c r="EW1366" s="292"/>
      <c r="EX1366" s="292"/>
      <c r="EY1366" s="292"/>
      <c r="EZ1366" s="292"/>
      <c r="FC1366" s="292"/>
      <c r="FF1366" s="292"/>
      <c r="FJ1366" s="292"/>
      <c r="FL1366" s="292"/>
      <c r="FM1366" s="292"/>
      <c r="FN1366" s="292"/>
      <c r="FQ1366" s="292"/>
    </row>
    <row r="1367" spans="2:173">
      <c r="B1367" s="291"/>
      <c r="J1367" s="292"/>
      <c r="K1367" s="292"/>
      <c r="T1367" s="292"/>
      <c r="BO1367" s="292"/>
      <c r="BX1367" s="292"/>
      <c r="CU1367" s="292"/>
      <c r="CW1367" s="292"/>
      <c r="CX1367" s="292"/>
      <c r="DA1367" s="292"/>
      <c r="DI1367" s="292"/>
      <c r="DK1367" s="292"/>
      <c r="DM1367" s="292"/>
      <c r="DQ1367" s="292"/>
      <c r="DV1367" s="292"/>
      <c r="DX1367" s="292"/>
      <c r="EH1367" s="292"/>
      <c r="EN1367" s="292"/>
      <c r="EP1367" s="292"/>
      <c r="EQ1367" s="292"/>
      <c r="ER1367" s="292"/>
      <c r="ES1367" s="292"/>
      <c r="ET1367" s="292"/>
      <c r="EU1367" s="292"/>
      <c r="EV1367" s="292"/>
      <c r="EW1367" s="292"/>
      <c r="EX1367" s="292"/>
      <c r="EY1367" s="292"/>
      <c r="EZ1367" s="292"/>
      <c r="FC1367" s="292"/>
      <c r="FF1367" s="292"/>
      <c r="FJ1367" s="292"/>
      <c r="FL1367" s="292"/>
      <c r="FM1367" s="292"/>
      <c r="FN1367" s="292"/>
      <c r="FQ1367" s="292"/>
    </row>
    <row r="1368" spans="2:173">
      <c r="B1368" s="291"/>
      <c r="J1368" s="292"/>
      <c r="K1368" s="292"/>
      <c r="T1368" s="292"/>
      <c r="BO1368" s="292"/>
      <c r="BX1368" s="292"/>
      <c r="CU1368" s="292"/>
      <c r="CW1368" s="292"/>
      <c r="CX1368" s="292"/>
      <c r="DA1368" s="292"/>
      <c r="DI1368" s="292"/>
      <c r="DK1368" s="292"/>
      <c r="DM1368" s="292"/>
      <c r="DQ1368" s="292"/>
      <c r="DV1368" s="292"/>
      <c r="DX1368" s="292"/>
      <c r="EH1368" s="292"/>
      <c r="EN1368" s="292"/>
      <c r="EP1368" s="292"/>
      <c r="EQ1368" s="292"/>
      <c r="ER1368" s="292"/>
      <c r="ES1368" s="292"/>
      <c r="ET1368" s="292"/>
      <c r="EU1368" s="292"/>
      <c r="EV1368" s="292"/>
      <c r="EW1368" s="292"/>
      <c r="EX1368" s="292"/>
      <c r="EY1368" s="292"/>
      <c r="EZ1368" s="292"/>
      <c r="FC1368" s="292"/>
      <c r="FF1368" s="292"/>
      <c r="FJ1368" s="292"/>
      <c r="FL1368" s="292"/>
      <c r="FM1368" s="292"/>
      <c r="FN1368" s="292"/>
      <c r="FQ1368" s="292"/>
    </row>
    <row r="1369" spans="2:173">
      <c r="B1369" s="291"/>
      <c r="J1369" s="292"/>
      <c r="K1369" s="292"/>
      <c r="T1369" s="292"/>
      <c r="BO1369" s="292"/>
      <c r="BX1369" s="292"/>
      <c r="CU1369" s="292"/>
      <c r="CW1369" s="292"/>
      <c r="CX1369" s="292"/>
      <c r="DA1369" s="292"/>
      <c r="DI1369" s="292"/>
      <c r="DK1369" s="292"/>
      <c r="DM1369" s="292"/>
      <c r="DQ1369" s="292"/>
      <c r="DV1369" s="292"/>
      <c r="DX1369" s="292"/>
      <c r="EH1369" s="292"/>
      <c r="EN1369" s="292"/>
      <c r="EP1369" s="292"/>
      <c r="EQ1369" s="292"/>
      <c r="ER1369" s="292"/>
      <c r="ES1369" s="292"/>
      <c r="ET1369" s="292"/>
      <c r="EU1369" s="292"/>
      <c r="EV1369" s="292"/>
      <c r="EW1369" s="292"/>
      <c r="EX1369" s="292"/>
      <c r="EY1369" s="292"/>
      <c r="EZ1369" s="292"/>
      <c r="FC1369" s="292"/>
      <c r="FF1369" s="292"/>
      <c r="FJ1369" s="292"/>
      <c r="FL1369" s="292"/>
      <c r="FM1369" s="292"/>
      <c r="FN1369" s="292"/>
      <c r="FQ1369" s="292"/>
    </row>
    <row r="1370" spans="2:173">
      <c r="B1370" s="291"/>
      <c r="J1370" s="292"/>
      <c r="K1370" s="292"/>
      <c r="T1370" s="292"/>
      <c r="BO1370" s="292"/>
      <c r="BX1370" s="292"/>
      <c r="CU1370" s="292"/>
      <c r="CW1370" s="292"/>
      <c r="CX1370" s="292"/>
      <c r="DA1370" s="292"/>
      <c r="DI1370" s="292"/>
      <c r="DK1370" s="292"/>
      <c r="DM1370" s="292"/>
      <c r="DQ1370" s="292"/>
      <c r="DV1370" s="292"/>
      <c r="DX1370" s="292"/>
      <c r="EH1370" s="292"/>
      <c r="EN1370" s="292"/>
      <c r="EP1370" s="292"/>
      <c r="EQ1370" s="292"/>
      <c r="ER1370" s="292"/>
      <c r="ES1370" s="292"/>
      <c r="ET1370" s="292"/>
      <c r="EU1370" s="292"/>
      <c r="EV1370" s="292"/>
      <c r="EW1370" s="292"/>
      <c r="EX1370" s="292"/>
      <c r="EY1370" s="292"/>
      <c r="EZ1370" s="292"/>
      <c r="FC1370" s="292"/>
      <c r="FF1370" s="292"/>
      <c r="FJ1370" s="292"/>
      <c r="FL1370" s="292"/>
      <c r="FM1370" s="292"/>
      <c r="FN1370" s="292"/>
      <c r="FQ1370" s="292"/>
    </row>
    <row r="1371" spans="2:173">
      <c r="B1371" s="291"/>
      <c r="J1371" s="292"/>
      <c r="K1371" s="292"/>
      <c r="T1371" s="292"/>
      <c r="BO1371" s="292"/>
      <c r="BX1371" s="292"/>
      <c r="CU1371" s="292"/>
      <c r="CW1371" s="292"/>
      <c r="CX1371" s="292"/>
      <c r="DA1371" s="292"/>
      <c r="DI1371" s="292"/>
      <c r="DK1371" s="292"/>
      <c r="DM1371" s="292"/>
      <c r="DQ1371" s="292"/>
      <c r="DV1371" s="292"/>
      <c r="DX1371" s="292"/>
      <c r="EH1371" s="292"/>
      <c r="EN1371" s="292"/>
      <c r="EP1371" s="292"/>
      <c r="EQ1371" s="292"/>
      <c r="ER1371" s="292"/>
      <c r="ES1371" s="292"/>
      <c r="ET1371" s="292"/>
      <c r="EU1371" s="292"/>
      <c r="EV1371" s="292"/>
      <c r="EW1371" s="292"/>
      <c r="EX1371" s="292"/>
      <c r="EY1371" s="292"/>
      <c r="EZ1371" s="292"/>
      <c r="FC1371" s="292"/>
      <c r="FF1371" s="292"/>
      <c r="FJ1371" s="292"/>
      <c r="FL1371" s="292"/>
      <c r="FM1371" s="292"/>
      <c r="FN1371" s="292"/>
      <c r="FQ1371" s="292"/>
    </row>
    <row r="1372" spans="2:173">
      <c r="B1372" s="291"/>
      <c r="J1372" s="292"/>
      <c r="K1372" s="292"/>
      <c r="T1372" s="292"/>
      <c r="BO1372" s="292"/>
      <c r="BX1372" s="292"/>
      <c r="CU1372" s="292"/>
      <c r="CW1372" s="292"/>
      <c r="CX1372" s="292"/>
      <c r="DA1372" s="292"/>
      <c r="DI1372" s="292"/>
      <c r="DK1372" s="292"/>
      <c r="DM1372" s="292"/>
      <c r="DQ1372" s="292"/>
      <c r="DV1372" s="292"/>
      <c r="DX1372" s="292"/>
      <c r="EH1372" s="292"/>
      <c r="EN1372" s="292"/>
      <c r="EP1372" s="292"/>
      <c r="EQ1372" s="292"/>
      <c r="ER1372" s="292"/>
      <c r="ES1372" s="292"/>
      <c r="ET1372" s="292"/>
      <c r="EU1372" s="292"/>
      <c r="EV1372" s="292"/>
      <c r="EW1372" s="292"/>
      <c r="EX1372" s="292"/>
      <c r="EY1372" s="292"/>
      <c r="EZ1372" s="292"/>
      <c r="FC1372" s="292"/>
      <c r="FF1372" s="292"/>
      <c r="FJ1372" s="292"/>
      <c r="FL1372" s="292"/>
      <c r="FM1372" s="292"/>
      <c r="FN1372" s="292"/>
      <c r="FQ1372" s="292"/>
    </row>
    <row r="1373" spans="2:173">
      <c r="B1373" s="291"/>
      <c r="J1373" s="292"/>
      <c r="K1373" s="292"/>
      <c r="T1373" s="292"/>
      <c r="BO1373" s="292"/>
      <c r="BX1373" s="292"/>
      <c r="CU1373" s="292"/>
      <c r="CW1373" s="292"/>
      <c r="CX1373" s="292"/>
      <c r="DA1373" s="292"/>
      <c r="DI1373" s="292"/>
      <c r="DK1373" s="292"/>
      <c r="DM1373" s="292"/>
      <c r="DQ1373" s="292"/>
      <c r="DV1373" s="292"/>
      <c r="DX1373" s="292"/>
      <c r="EH1373" s="292"/>
      <c r="EN1373" s="292"/>
      <c r="EP1373" s="292"/>
      <c r="EQ1373" s="292"/>
      <c r="ER1373" s="292"/>
      <c r="ES1373" s="292"/>
      <c r="ET1373" s="292"/>
      <c r="EU1373" s="292"/>
      <c r="EV1373" s="292"/>
      <c r="EW1373" s="292"/>
      <c r="EX1373" s="292"/>
      <c r="EY1373" s="292"/>
      <c r="EZ1373" s="292"/>
      <c r="FC1373" s="292"/>
      <c r="FF1373" s="292"/>
      <c r="FJ1373" s="292"/>
      <c r="FL1373" s="292"/>
      <c r="FM1373" s="292"/>
      <c r="FN1373" s="292"/>
      <c r="FQ1373" s="292"/>
    </row>
    <row r="1374" spans="2:173">
      <c r="B1374" s="291"/>
      <c r="J1374" s="292"/>
      <c r="K1374" s="292"/>
      <c r="T1374" s="292"/>
      <c r="BO1374" s="292"/>
      <c r="BX1374" s="292"/>
      <c r="CU1374" s="292"/>
      <c r="CW1374" s="292"/>
      <c r="CX1374" s="292"/>
      <c r="DA1374" s="292"/>
      <c r="DI1374" s="292"/>
      <c r="DK1374" s="292"/>
      <c r="DM1374" s="292"/>
      <c r="DQ1374" s="292"/>
      <c r="DV1374" s="292"/>
      <c r="DX1374" s="292"/>
      <c r="EH1374" s="292"/>
      <c r="EN1374" s="292"/>
      <c r="EP1374" s="292"/>
      <c r="EQ1374" s="292"/>
      <c r="ER1374" s="292"/>
      <c r="ES1374" s="292"/>
      <c r="ET1374" s="292"/>
      <c r="EU1374" s="292"/>
      <c r="EV1374" s="292"/>
      <c r="EW1374" s="292"/>
      <c r="EX1374" s="292"/>
      <c r="EY1374" s="292"/>
      <c r="EZ1374" s="292"/>
      <c r="FC1374" s="292"/>
      <c r="FF1374" s="292"/>
      <c r="FJ1374" s="292"/>
      <c r="FL1374" s="292"/>
      <c r="FM1374" s="292"/>
      <c r="FN1374" s="292"/>
      <c r="FQ1374" s="292"/>
    </row>
    <row r="1375" spans="2:173">
      <c r="B1375" s="291"/>
      <c r="J1375" s="292"/>
      <c r="K1375" s="292"/>
      <c r="T1375" s="292"/>
      <c r="BO1375" s="292"/>
      <c r="BX1375" s="292"/>
      <c r="CU1375" s="292"/>
      <c r="CW1375" s="292"/>
      <c r="CX1375" s="292"/>
      <c r="DA1375" s="292"/>
      <c r="DI1375" s="292"/>
      <c r="DK1375" s="292"/>
      <c r="DM1375" s="292"/>
      <c r="DQ1375" s="292"/>
      <c r="DV1375" s="292"/>
      <c r="DX1375" s="292"/>
      <c r="EH1375" s="292"/>
      <c r="EN1375" s="292"/>
      <c r="EP1375" s="292"/>
      <c r="EQ1375" s="292"/>
      <c r="ER1375" s="292"/>
      <c r="ES1375" s="292"/>
      <c r="ET1375" s="292"/>
      <c r="EU1375" s="292"/>
      <c r="EV1375" s="292"/>
      <c r="EW1375" s="292"/>
      <c r="EX1375" s="292"/>
      <c r="EY1375" s="292"/>
      <c r="EZ1375" s="292"/>
      <c r="FC1375" s="292"/>
      <c r="FF1375" s="292"/>
      <c r="FJ1375" s="292"/>
      <c r="FL1375" s="292"/>
      <c r="FM1375" s="292"/>
      <c r="FN1375" s="292"/>
      <c r="FQ1375" s="292"/>
    </row>
    <row r="1376" spans="2:173">
      <c r="B1376" s="291"/>
      <c r="J1376" s="292"/>
      <c r="K1376" s="292"/>
      <c r="T1376" s="292"/>
      <c r="BO1376" s="292"/>
      <c r="BX1376" s="292"/>
      <c r="CU1376" s="292"/>
      <c r="CW1376" s="292"/>
      <c r="CX1376" s="292"/>
      <c r="DA1376" s="292"/>
      <c r="DI1376" s="292"/>
      <c r="DK1376" s="292"/>
      <c r="DM1376" s="292"/>
      <c r="DQ1376" s="292"/>
      <c r="DV1376" s="292"/>
      <c r="DX1376" s="292"/>
      <c r="EH1376" s="292"/>
      <c r="EN1376" s="292"/>
      <c r="EP1376" s="292"/>
      <c r="EQ1376" s="292"/>
      <c r="ER1376" s="292"/>
      <c r="ES1376" s="292"/>
      <c r="ET1376" s="292"/>
      <c r="EU1376" s="292"/>
      <c r="EV1376" s="292"/>
      <c r="EW1376" s="292"/>
      <c r="EX1376" s="292"/>
      <c r="EY1376" s="292"/>
      <c r="EZ1376" s="292"/>
      <c r="FC1376" s="292"/>
      <c r="FF1376" s="292"/>
      <c r="FJ1376" s="292"/>
      <c r="FL1376" s="292"/>
      <c r="FM1376" s="292"/>
      <c r="FN1376" s="292"/>
      <c r="FQ1376" s="292"/>
    </row>
    <row r="1377" spans="2:173">
      <c r="B1377" s="291"/>
      <c r="J1377" s="292"/>
      <c r="K1377" s="292"/>
      <c r="T1377" s="292"/>
      <c r="BO1377" s="292"/>
      <c r="BX1377" s="292"/>
      <c r="CU1377" s="292"/>
      <c r="CW1377" s="292"/>
      <c r="CX1377" s="292"/>
      <c r="DA1377" s="292"/>
      <c r="DI1377" s="292"/>
      <c r="DK1377" s="292"/>
      <c r="DM1377" s="292"/>
      <c r="DQ1377" s="292"/>
      <c r="DV1377" s="292"/>
      <c r="DX1377" s="292"/>
      <c r="EH1377" s="292"/>
      <c r="EN1377" s="292"/>
      <c r="EP1377" s="292"/>
      <c r="EQ1377" s="292"/>
      <c r="ER1377" s="292"/>
      <c r="ES1377" s="292"/>
      <c r="ET1377" s="292"/>
      <c r="EU1377" s="292"/>
      <c r="EV1377" s="292"/>
      <c r="EW1377" s="292"/>
      <c r="EX1377" s="292"/>
      <c r="EY1377" s="292"/>
      <c r="EZ1377" s="292"/>
      <c r="FC1377" s="292"/>
      <c r="FF1377" s="292"/>
      <c r="FJ1377" s="292"/>
      <c r="FL1377" s="292"/>
      <c r="FM1377" s="292"/>
      <c r="FN1377" s="292"/>
      <c r="FQ1377" s="292"/>
    </row>
    <row r="1378" spans="2:173">
      <c r="B1378" s="291"/>
      <c r="J1378" s="292"/>
      <c r="K1378" s="292"/>
      <c r="T1378" s="292"/>
      <c r="BO1378" s="292"/>
      <c r="BX1378" s="292"/>
      <c r="CU1378" s="292"/>
      <c r="CW1378" s="292"/>
      <c r="CX1378" s="292"/>
      <c r="DA1378" s="292"/>
      <c r="DI1378" s="292"/>
      <c r="DK1378" s="292"/>
      <c r="DM1378" s="292"/>
      <c r="DQ1378" s="292"/>
      <c r="DV1378" s="292"/>
      <c r="DX1378" s="292"/>
      <c r="EH1378" s="292"/>
      <c r="EN1378" s="292"/>
      <c r="EP1378" s="292"/>
      <c r="EQ1378" s="292"/>
      <c r="ER1378" s="292"/>
      <c r="ES1378" s="292"/>
      <c r="ET1378" s="292"/>
      <c r="EU1378" s="292"/>
      <c r="EV1378" s="292"/>
      <c r="EW1378" s="292"/>
      <c r="EX1378" s="292"/>
      <c r="EY1378" s="292"/>
      <c r="EZ1378" s="292"/>
      <c r="FC1378" s="292"/>
      <c r="FF1378" s="292"/>
      <c r="FJ1378" s="292"/>
      <c r="FL1378" s="292"/>
      <c r="FM1378" s="292"/>
      <c r="FN1378" s="292"/>
      <c r="FQ1378" s="292"/>
    </row>
    <row r="1379" spans="2:173">
      <c r="B1379" s="291"/>
      <c r="J1379" s="292"/>
      <c r="K1379" s="292"/>
      <c r="T1379" s="292"/>
      <c r="BO1379" s="292"/>
      <c r="BX1379" s="292"/>
      <c r="CU1379" s="292"/>
      <c r="CW1379" s="292"/>
      <c r="CX1379" s="292"/>
      <c r="DA1379" s="292"/>
      <c r="DI1379" s="292"/>
      <c r="DK1379" s="292"/>
      <c r="DM1379" s="292"/>
      <c r="DQ1379" s="292"/>
      <c r="DV1379" s="292"/>
      <c r="DX1379" s="292"/>
      <c r="EH1379" s="292"/>
      <c r="EN1379" s="292"/>
      <c r="EP1379" s="292"/>
      <c r="EQ1379" s="292"/>
      <c r="ER1379" s="292"/>
      <c r="ES1379" s="292"/>
      <c r="ET1379" s="292"/>
      <c r="EU1379" s="292"/>
      <c r="EV1379" s="292"/>
      <c r="EW1379" s="292"/>
      <c r="EX1379" s="292"/>
      <c r="EY1379" s="292"/>
      <c r="EZ1379" s="292"/>
      <c r="FC1379" s="292"/>
      <c r="FF1379" s="292"/>
      <c r="FJ1379" s="292"/>
      <c r="FL1379" s="292"/>
      <c r="FM1379" s="292"/>
      <c r="FN1379" s="292"/>
      <c r="FQ1379" s="292"/>
    </row>
    <row r="1380" spans="2:173">
      <c r="B1380" s="291"/>
      <c r="J1380" s="292"/>
      <c r="K1380" s="292"/>
      <c r="T1380" s="292"/>
      <c r="BO1380" s="292"/>
      <c r="BX1380" s="292"/>
      <c r="CU1380" s="292"/>
      <c r="CW1380" s="292"/>
      <c r="CX1380" s="292"/>
      <c r="DA1380" s="292"/>
      <c r="DI1380" s="292"/>
      <c r="DK1380" s="292"/>
      <c r="DM1380" s="292"/>
      <c r="DQ1380" s="292"/>
      <c r="DV1380" s="292"/>
      <c r="DX1380" s="292"/>
      <c r="EH1380" s="292"/>
      <c r="EN1380" s="292"/>
      <c r="EP1380" s="292"/>
      <c r="EQ1380" s="292"/>
      <c r="ER1380" s="292"/>
      <c r="ES1380" s="292"/>
      <c r="ET1380" s="292"/>
      <c r="EU1380" s="292"/>
      <c r="EV1380" s="292"/>
      <c r="EW1380" s="292"/>
      <c r="EX1380" s="292"/>
      <c r="EY1380" s="292"/>
      <c r="EZ1380" s="292"/>
      <c r="FC1380" s="292"/>
      <c r="FF1380" s="292"/>
      <c r="FJ1380" s="292"/>
      <c r="FL1380" s="292"/>
      <c r="FM1380" s="292"/>
      <c r="FN1380" s="292"/>
      <c r="FQ1380" s="292"/>
    </row>
    <row r="1381" spans="2:173">
      <c r="B1381" s="291"/>
      <c r="J1381" s="292"/>
      <c r="K1381" s="292"/>
      <c r="T1381" s="292"/>
      <c r="BO1381" s="292"/>
      <c r="BX1381" s="292"/>
      <c r="CU1381" s="292"/>
      <c r="CW1381" s="292"/>
      <c r="CX1381" s="292"/>
      <c r="DA1381" s="292"/>
      <c r="DI1381" s="292"/>
      <c r="DK1381" s="292"/>
      <c r="DM1381" s="292"/>
      <c r="DQ1381" s="292"/>
      <c r="DV1381" s="292"/>
      <c r="DX1381" s="292"/>
      <c r="EH1381" s="292"/>
      <c r="EN1381" s="292"/>
      <c r="EP1381" s="292"/>
      <c r="EQ1381" s="292"/>
      <c r="ER1381" s="292"/>
      <c r="ES1381" s="292"/>
      <c r="ET1381" s="292"/>
      <c r="EU1381" s="292"/>
      <c r="EV1381" s="292"/>
      <c r="EW1381" s="292"/>
      <c r="EX1381" s="292"/>
      <c r="EY1381" s="292"/>
      <c r="EZ1381" s="292"/>
      <c r="FC1381" s="292"/>
      <c r="FF1381" s="292"/>
      <c r="FJ1381" s="292"/>
      <c r="FL1381" s="292"/>
      <c r="FM1381" s="292"/>
      <c r="FN1381" s="292"/>
      <c r="FQ1381" s="292"/>
    </row>
    <row r="1382" spans="2:173">
      <c r="B1382" s="291"/>
      <c r="J1382" s="292"/>
      <c r="K1382" s="292"/>
      <c r="T1382" s="292"/>
      <c r="BO1382" s="292"/>
      <c r="BX1382" s="292"/>
      <c r="CU1382" s="292"/>
      <c r="CW1382" s="292"/>
      <c r="CX1382" s="292"/>
      <c r="DA1382" s="292"/>
      <c r="DI1382" s="292"/>
      <c r="DK1382" s="292"/>
      <c r="DM1382" s="292"/>
      <c r="DQ1382" s="292"/>
      <c r="DV1382" s="292"/>
      <c r="DX1382" s="292"/>
      <c r="EH1382" s="292"/>
      <c r="EN1382" s="292"/>
      <c r="EP1382" s="292"/>
      <c r="EQ1382" s="292"/>
      <c r="ER1382" s="292"/>
      <c r="ES1382" s="292"/>
      <c r="ET1382" s="292"/>
      <c r="EU1382" s="292"/>
      <c r="EV1382" s="292"/>
      <c r="EW1382" s="292"/>
      <c r="EX1382" s="292"/>
      <c r="EY1382" s="292"/>
      <c r="EZ1382" s="292"/>
      <c r="FC1382" s="292"/>
      <c r="FF1382" s="292"/>
      <c r="FJ1382" s="292"/>
      <c r="FL1382" s="292"/>
      <c r="FM1382" s="292"/>
      <c r="FN1382" s="292"/>
      <c r="FQ1382" s="292"/>
    </row>
    <row r="1383" spans="2:173">
      <c r="B1383" s="291"/>
      <c r="J1383" s="292"/>
      <c r="K1383" s="292"/>
      <c r="T1383" s="292"/>
      <c r="BO1383" s="292"/>
      <c r="BX1383" s="292"/>
      <c r="CU1383" s="292"/>
      <c r="CW1383" s="292"/>
      <c r="CX1383" s="292"/>
      <c r="DA1383" s="292"/>
      <c r="DI1383" s="292"/>
      <c r="DK1383" s="292"/>
      <c r="DM1383" s="292"/>
      <c r="DQ1383" s="292"/>
      <c r="DV1383" s="292"/>
      <c r="DX1383" s="292"/>
      <c r="EH1383" s="292"/>
      <c r="EN1383" s="292"/>
      <c r="EP1383" s="292"/>
      <c r="EQ1383" s="292"/>
      <c r="ER1383" s="292"/>
      <c r="ES1383" s="292"/>
      <c r="ET1383" s="292"/>
      <c r="EU1383" s="292"/>
      <c r="EV1383" s="292"/>
      <c r="EW1383" s="292"/>
      <c r="EX1383" s="292"/>
      <c r="EY1383" s="292"/>
      <c r="EZ1383" s="292"/>
      <c r="FC1383" s="292"/>
      <c r="FF1383" s="292"/>
      <c r="FJ1383" s="292"/>
      <c r="FL1383" s="292"/>
      <c r="FM1383" s="292"/>
      <c r="FN1383" s="292"/>
      <c r="FQ1383" s="292"/>
    </row>
    <row r="1384" spans="2:173">
      <c r="B1384" s="291"/>
      <c r="J1384" s="292"/>
      <c r="K1384" s="292"/>
      <c r="T1384" s="292"/>
      <c r="BO1384" s="292"/>
      <c r="BX1384" s="292"/>
      <c r="CU1384" s="292"/>
      <c r="CW1384" s="292"/>
      <c r="CX1384" s="292"/>
      <c r="DA1384" s="292"/>
      <c r="DI1384" s="292"/>
      <c r="DK1384" s="292"/>
      <c r="DM1384" s="292"/>
      <c r="DQ1384" s="292"/>
      <c r="DV1384" s="292"/>
      <c r="DX1384" s="292"/>
      <c r="EH1384" s="292"/>
      <c r="EN1384" s="292"/>
      <c r="EP1384" s="292"/>
      <c r="EQ1384" s="292"/>
      <c r="ER1384" s="292"/>
      <c r="ES1384" s="292"/>
      <c r="ET1384" s="292"/>
      <c r="EU1384" s="292"/>
      <c r="EV1384" s="292"/>
      <c r="EW1384" s="292"/>
      <c r="EX1384" s="292"/>
      <c r="EY1384" s="292"/>
      <c r="EZ1384" s="292"/>
      <c r="FC1384" s="292"/>
      <c r="FF1384" s="292"/>
      <c r="FJ1384" s="292"/>
      <c r="FL1384" s="292"/>
      <c r="FM1384" s="292"/>
      <c r="FN1384" s="292"/>
      <c r="FQ1384" s="292"/>
    </row>
    <row r="1385" spans="2:173">
      <c r="B1385" s="291"/>
      <c r="J1385" s="292"/>
      <c r="K1385" s="292"/>
      <c r="T1385" s="292"/>
      <c r="BO1385" s="292"/>
      <c r="BX1385" s="292"/>
      <c r="CU1385" s="292"/>
      <c r="CW1385" s="292"/>
      <c r="CX1385" s="292"/>
      <c r="DA1385" s="292"/>
      <c r="DI1385" s="292"/>
      <c r="DK1385" s="292"/>
      <c r="DM1385" s="292"/>
      <c r="DQ1385" s="292"/>
      <c r="DV1385" s="292"/>
      <c r="DX1385" s="292"/>
      <c r="EH1385" s="292"/>
      <c r="EN1385" s="292"/>
      <c r="EP1385" s="292"/>
      <c r="EQ1385" s="292"/>
      <c r="ER1385" s="292"/>
      <c r="ES1385" s="292"/>
      <c r="ET1385" s="292"/>
      <c r="EU1385" s="292"/>
      <c r="EV1385" s="292"/>
      <c r="EW1385" s="292"/>
      <c r="EX1385" s="292"/>
      <c r="EY1385" s="292"/>
      <c r="EZ1385" s="292"/>
      <c r="FC1385" s="292"/>
      <c r="FF1385" s="292"/>
      <c r="FJ1385" s="292"/>
      <c r="FL1385" s="292"/>
      <c r="FM1385" s="292"/>
      <c r="FN1385" s="292"/>
      <c r="FQ1385" s="292"/>
    </row>
    <row r="1386" spans="2:173">
      <c r="B1386" s="291"/>
      <c r="J1386" s="292"/>
      <c r="K1386" s="292"/>
      <c r="T1386" s="292"/>
      <c r="BO1386" s="292"/>
      <c r="BX1386" s="292"/>
      <c r="CU1386" s="292"/>
      <c r="CW1386" s="292"/>
      <c r="CX1386" s="292"/>
      <c r="DA1386" s="292"/>
      <c r="DI1386" s="292"/>
      <c r="DK1386" s="292"/>
      <c r="DM1386" s="292"/>
      <c r="DQ1386" s="292"/>
      <c r="DV1386" s="292"/>
      <c r="DX1386" s="292"/>
      <c r="EH1386" s="292"/>
      <c r="EN1386" s="292"/>
      <c r="EP1386" s="292"/>
      <c r="EQ1386" s="292"/>
      <c r="ER1386" s="292"/>
      <c r="ES1386" s="292"/>
      <c r="ET1386" s="292"/>
      <c r="EU1386" s="292"/>
      <c r="EV1386" s="292"/>
      <c r="EW1386" s="292"/>
      <c r="EX1386" s="292"/>
      <c r="EY1386" s="292"/>
      <c r="EZ1386" s="292"/>
      <c r="FC1386" s="292"/>
      <c r="FF1386" s="292"/>
      <c r="FJ1386" s="292"/>
      <c r="FL1386" s="292"/>
      <c r="FM1386" s="292"/>
      <c r="FN1386" s="292"/>
      <c r="FQ1386" s="292"/>
    </row>
    <row r="1387" spans="2:173">
      <c r="B1387" s="291"/>
      <c r="J1387" s="292"/>
      <c r="K1387" s="292"/>
      <c r="T1387" s="292"/>
      <c r="BO1387" s="292"/>
      <c r="BX1387" s="292"/>
      <c r="CU1387" s="292"/>
      <c r="CW1387" s="292"/>
      <c r="CX1387" s="292"/>
      <c r="DA1387" s="292"/>
      <c r="DI1387" s="292"/>
      <c r="DK1387" s="292"/>
      <c r="DM1387" s="292"/>
      <c r="DQ1387" s="292"/>
      <c r="DV1387" s="292"/>
      <c r="DX1387" s="292"/>
      <c r="EH1387" s="292"/>
      <c r="EN1387" s="292"/>
      <c r="EP1387" s="292"/>
      <c r="EQ1387" s="292"/>
      <c r="ER1387" s="292"/>
      <c r="ES1387" s="292"/>
      <c r="ET1387" s="292"/>
      <c r="EU1387" s="292"/>
      <c r="EV1387" s="292"/>
      <c r="EW1387" s="292"/>
      <c r="EX1387" s="292"/>
      <c r="EY1387" s="292"/>
      <c r="EZ1387" s="292"/>
      <c r="FC1387" s="292"/>
      <c r="FF1387" s="292"/>
      <c r="FJ1387" s="292"/>
      <c r="FL1387" s="292"/>
      <c r="FM1387" s="292"/>
      <c r="FN1387" s="292"/>
      <c r="FQ1387" s="292"/>
    </row>
    <row r="1388" spans="2:173">
      <c r="B1388" s="291"/>
      <c r="J1388" s="292"/>
      <c r="K1388" s="292"/>
      <c r="T1388" s="292"/>
      <c r="BO1388" s="292"/>
      <c r="BX1388" s="292"/>
      <c r="CU1388" s="292"/>
      <c r="CW1388" s="292"/>
      <c r="CX1388" s="292"/>
      <c r="DA1388" s="292"/>
      <c r="DI1388" s="292"/>
      <c r="DK1388" s="292"/>
      <c r="DM1388" s="292"/>
      <c r="DQ1388" s="292"/>
      <c r="DV1388" s="292"/>
      <c r="DX1388" s="292"/>
      <c r="EH1388" s="292"/>
      <c r="EN1388" s="292"/>
      <c r="EP1388" s="292"/>
      <c r="EQ1388" s="292"/>
      <c r="ER1388" s="292"/>
      <c r="ES1388" s="292"/>
      <c r="ET1388" s="292"/>
      <c r="EU1388" s="292"/>
      <c r="EV1388" s="292"/>
      <c r="EW1388" s="292"/>
      <c r="EX1388" s="292"/>
      <c r="EY1388" s="292"/>
      <c r="EZ1388" s="292"/>
      <c r="FC1388" s="292"/>
      <c r="FF1388" s="292"/>
      <c r="FJ1388" s="292"/>
      <c r="FL1388" s="292"/>
      <c r="FM1388" s="292"/>
      <c r="FN1388" s="292"/>
      <c r="FQ1388" s="292"/>
    </row>
    <row r="1389" spans="2:173">
      <c r="B1389" s="291"/>
      <c r="J1389" s="292"/>
      <c r="K1389" s="292"/>
      <c r="T1389" s="292"/>
      <c r="BO1389" s="292"/>
      <c r="BX1389" s="292"/>
      <c r="CU1389" s="292"/>
      <c r="CW1389" s="292"/>
      <c r="CX1389" s="292"/>
      <c r="DA1389" s="292"/>
      <c r="DI1389" s="292"/>
      <c r="DK1389" s="292"/>
      <c r="DM1389" s="292"/>
      <c r="DQ1389" s="292"/>
      <c r="DV1389" s="292"/>
      <c r="DX1389" s="292"/>
      <c r="EH1389" s="292"/>
      <c r="EN1389" s="292"/>
      <c r="EP1389" s="292"/>
      <c r="EQ1389" s="292"/>
      <c r="ER1389" s="292"/>
      <c r="ES1389" s="292"/>
      <c r="ET1389" s="292"/>
      <c r="EU1389" s="292"/>
      <c r="EV1389" s="292"/>
      <c r="EW1389" s="292"/>
      <c r="EX1389" s="292"/>
      <c r="EY1389" s="292"/>
      <c r="EZ1389" s="292"/>
      <c r="FC1389" s="292"/>
      <c r="FF1389" s="292"/>
      <c r="FJ1389" s="292"/>
      <c r="FL1389" s="292"/>
      <c r="FM1389" s="292"/>
      <c r="FN1389" s="292"/>
      <c r="FQ1389" s="292"/>
    </row>
    <row r="1390" spans="2:173">
      <c r="B1390" s="291"/>
      <c r="J1390" s="292"/>
      <c r="K1390" s="292"/>
      <c r="T1390" s="292"/>
      <c r="BO1390" s="292"/>
      <c r="BX1390" s="292"/>
      <c r="CU1390" s="292"/>
      <c r="CW1390" s="292"/>
      <c r="CX1390" s="292"/>
      <c r="DA1390" s="292"/>
      <c r="DI1390" s="292"/>
      <c r="DK1390" s="292"/>
      <c r="DM1390" s="292"/>
      <c r="DQ1390" s="292"/>
      <c r="DV1390" s="292"/>
      <c r="DX1390" s="292"/>
      <c r="EH1390" s="292"/>
      <c r="EN1390" s="292"/>
      <c r="EP1390" s="292"/>
      <c r="EQ1390" s="292"/>
      <c r="ER1390" s="292"/>
      <c r="ES1390" s="292"/>
      <c r="ET1390" s="292"/>
      <c r="EU1390" s="292"/>
      <c r="EV1390" s="292"/>
      <c r="EW1390" s="292"/>
      <c r="EX1390" s="292"/>
      <c r="EY1390" s="292"/>
      <c r="EZ1390" s="292"/>
      <c r="FC1390" s="292"/>
      <c r="FF1390" s="292"/>
      <c r="FJ1390" s="292"/>
      <c r="FL1390" s="292"/>
      <c r="FM1390" s="292"/>
      <c r="FN1390" s="292"/>
      <c r="FQ1390" s="292"/>
    </row>
    <row r="1391" spans="2:173">
      <c r="B1391" s="291"/>
      <c r="J1391" s="292"/>
      <c r="K1391" s="292"/>
      <c r="T1391" s="292"/>
      <c r="BO1391" s="292"/>
      <c r="BX1391" s="292"/>
      <c r="CU1391" s="292"/>
      <c r="CW1391" s="292"/>
      <c r="CX1391" s="292"/>
      <c r="DA1391" s="292"/>
      <c r="DI1391" s="292"/>
      <c r="DK1391" s="292"/>
      <c r="DM1391" s="292"/>
      <c r="DQ1391" s="292"/>
      <c r="DV1391" s="292"/>
      <c r="DX1391" s="292"/>
      <c r="EH1391" s="292"/>
      <c r="EN1391" s="292"/>
      <c r="EP1391" s="292"/>
      <c r="EQ1391" s="292"/>
      <c r="ER1391" s="292"/>
      <c r="ES1391" s="292"/>
      <c r="ET1391" s="292"/>
      <c r="EU1391" s="292"/>
      <c r="EV1391" s="292"/>
      <c r="EW1391" s="292"/>
      <c r="EX1391" s="292"/>
      <c r="EY1391" s="292"/>
      <c r="EZ1391" s="292"/>
      <c r="FC1391" s="292"/>
      <c r="FF1391" s="292"/>
      <c r="FJ1391" s="292"/>
      <c r="FL1391" s="292"/>
      <c r="FM1391" s="292"/>
      <c r="FN1391" s="292"/>
      <c r="FQ1391" s="292"/>
    </row>
    <row r="1392" spans="2:173">
      <c r="B1392" s="291"/>
      <c r="J1392" s="292"/>
      <c r="K1392" s="292"/>
      <c r="T1392" s="292"/>
      <c r="BO1392" s="292"/>
      <c r="BX1392" s="292"/>
      <c r="CU1392" s="292"/>
      <c r="CW1392" s="292"/>
      <c r="CX1392" s="292"/>
      <c r="DA1392" s="292"/>
      <c r="DI1392" s="292"/>
      <c r="DK1392" s="292"/>
      <c r="DM1392" s="292"/>
      <c r="DQ1392" s="292"/>
      <c r="DV1392" s="292"/>
      <c r="DX1392" s="292"/>
      <c r="EH1392" s="292"/>
      <c r="EN1392" s="292"/>
      <c r="EP1392" s="292"/>
      <c r="EQ1392" s="292"/>
      <c r="ER1392" s="292"/>
      <c r="ES1392" s="292"/>
      <c r="ET1392" s="292"/>
      <c r="EU1392" s="292"/>
      <c r="EV1392" s="292"/>
      <c r="EW1392" s="292"/>
      <c r="EX1392" s="292"/>
      <c r="EY1392" s="292"/>
      <c r="EZ1392" s="292"/>
      <c r="FC1392" s="292"/>
      <c r="FF1392" s="292"/>
      <c r="FJ1392" s="292"/>
      <c r="FL1392" s="292"/>
      <c r="FM1392" s="292"/>
      <c r="FN1392" s="292"/>
      <c r="FQ1392" s="292"/>
    </row>
    <row r="1393" spans="2:173">
      <c r="B1393" s="291"/>
      <c r="J1393" s="292"/>
      <c r="K1393" s="292"/>
      <c r="T1393" s="292"/>
      <c r="BO1393" s="292"/>
      <c r="BX1393" s="292"/>
      <c r="CU1393" s="292"/>
      <c r="CW1393" s="292"/>
      <c r="CX1393" s="292"/>
      <c r="DA1393" s="292"/>
      <c r="DI1393" s="292"/>
      <c r="DK1393" s="292"/>
      <c r="DM1393" s="292"/>
      <c r="DQ1393" s="292"/>
      <c r="DV1393" s="292"/>
      <c r="DX1393" s="292"/>
      <c r="EH1393" s="292"/>
      <c r="EN1393" s="292"/>
      <c r="EP1393" s="292"/>
      <c r="EQ1393" s="292"/>
      <c r="ER1393" s="292"/>
      <c r="ES1393" s="292"/>
      <c r="ET1393" s="292"/>
      <c r="EU1393" s="292"/>
      <c r="EV1393" s="292"/>
      <c r="EW1393" s="292"/>
      <c r="EX1393" s="292"/>
      <c r="EY1393" s="292"/>
      <c r="EZ1393" s="292"/>
      <c r="FC1393" s="292"/>
      <c r="FF1393" s="292"/>
      <c r="FJ1393" s="292"/>
      <c r="FL1393" s="292"/>
      <c r="FM1393" s="292"/>
      <c r="FN1393" s="292"/>
      <c r="FQ1393" s="292"/>
    </row>
    <row r="1394" spans="2:173">
      <c r="B1394" s="291"/>
      <c r="J1394" s="292"/>
      <c r="K1394" s="292"/>
      <c r="T1394" s="292"/>
      <c r="BO1394" s="292"/>
      <c r="BX1394" s="292"/>
      <c r="CU1394" s="292"/>
      <c r="CW1394" s="292"/>
      <c r="CX1394" s="292"/>
      <c r="DA1394" s="292"/>
      <c r="DI1394" s="292"/>
      <c r="DK1394" s="292"/>
      <c r="DM1394" s="292"/>
      <c r="DQ1394" s="292"/>
      <c r="DV1394" s="292"/>
      <c r="DX1394" s="292"/>
      <c r="EH1394" s="292"/>
      <c r="EN1394" s="292"/>
      <c r="EP1394" s="292"/>
      <c r="EQ1394" s="292"/>
      <c r="ER1394" s="292"/>
      <c r="ES1394" s="292"/>
      <c r="ET1394" s="292"/>
      <c r="EU1394" s="292"/>
      <c r="EV1394" s="292"/>
      <c r="EW1394" s="292"/>
      <c r="EX1394" s="292"/>
      <c r="EY1394" s="292"/>
      <c r="EZ1394" s="292"/>
      <c r="FC1394" s="292"/>
      <c r="FF1394" s="292"/>
      <c r="FJ1394" s="292"/>
      <c r="FL1394" s="292"/>
      <c r="FM1394" s="292"/>
      <c r="FN1394" s="292"/>
      <c r="FQ1394" s="292"/>
    </row>
    <row r="1395" spans="2:173">
      <c r="B1395" s="291"/>
      <c r="J1395" s="292"/>
      <c r="K1395" s="292"/>
      <c r="T1395" s="292"/>
      <c r="BO1395" s="292"/>
      <c r="BX1395" s="292"/>
      <c r="CU1395" s="292"/>
      <c r="CW1395" s="292"/>
      <c r="CX1395" s="292"/>
      <c r="DA1395" s="292"/>
      <c r="DI1395" s="292"/>
      <c r="DK1395" s="292"/>
      <c r="DM1395" s="292"/>
      <c r="DQ1395" s="292"/>
      <c r="DV1395" s="292"/>
      <c r="DX1395" s="292"/>
      <c r="EH1395" s="292"/>
      <c r="EN1395" s="292"/>
      <c r="EP1395" s="292"/>
      <c r="EQ1395" s="292"/>
      <c r="ER1395" s="292"/>
      <c r="ES1395" s="292"/>
      <c r="ET1395" s="292"/>
      <c r="EU1395" s="292"/>
      <c r="EV1395" s="292"/>
      <c r="EW1395" s="292"/>
      <c r="EX1395" s="292"/>
      <c r="EY1395" s="292"/>
      <c r="EZ1395" s="292"/>
      <c r="FC1395" s="292"/>
      <c r="FF1395" s="292"/>
      <c r="FJ1395" s="292"/>
      <c r="FL1395" s="292"/>
      <c r="FM1395" s="292"/>
      <c r="FN1395" s="292"/>
      <c r="FQ1395" s="292"/>
    </row>
    <row r="1396" spans="2:173">
      <c r="B1396" s="291"/>
      <c r="J1396" s="292"/>
      <c r="K1396" s="292"/>
      <c r="T1396" s="292"/>
      <c r="BO1396" s="292"/>
      <c r="BX1396" s="292"/>
      <c r="CU1396" s="292"/>
      <c r="CW1396" s="292"/>
      <c r="CX1396" s="292"/>
      <c r="DA1396" s="292"/>
      <c r="DI1396" s="292"/>
      <c r="DK1396" s="292"/>
      <c r="DM1396" s="292"/>
      <c r="DQ1396" s="292"/>
      <c r="DV1396" s="292"/>
      <c r="DX1396" s="292"/>
      <c r="EH1396" s="292"/>
      <c r="EN1396" s="292"/>
      <c r="EP1396" s="292"/>
      <c r="EQ1396" s="292"/>
      <c r="ER1396" s="292"/>
      <c r="ES1396" s="292"/>
      <c r="ET1396" s="292"/>
      <c r="EU1396" s="292"/>
      <c r="EV1396" s="292"/>
      <c r="EW1396" s="292"/>
      <c r="EX1396" s="292"/>
      <c r="EY1396" s="292"/>
      <c r="EZ1396" s="292"/>
      <c r="FC1396" s="292"/>
      <c r="FF1396" s="292"/>
      <c r="FJ1396" s="292"/>
      <c r="FL1396" s="292"/>
      <c r="FM1396" s="292"/>
      <c r="FN1396" s="292"/>
      <c r="FQ1396" s="292"/>
    </row>
    <row r="1397" spans="2:173">
      <c r="B1397" s="291"/>
      <c r="J1397" s="292"/>
      <c r="K1397" s="292"/>
      <c r="T1397" s="292"/>
      <c r="BO1397" s="292"/>
      <c r="BX1397" s="292"/>
      <c r="CU1397" s="292"/>
      <c r="CW1397" s="292"/>
      <c r="CX1397" s="292"/>
      <c r="DA1397" s="292"/>
      <c r="DI1397" s="292"/>
      <c r="DK1397" s="292"/>
      <c r="DM1397" s="292"/>
      <c r="DQ1397" s="292"/>
      <c r="DV1397" s="292"/>
      <c r="DX1397" s="292"/>
      <c r="EH1397" s="292"/>
      <c r="EN1397" s="292"/>
      <c r="EP1397" s="292"/>
      <c r="EQ1397" s="292"/>
      <c r="ER1397" s="292"/>
      <c r="ES1397" s="292"/>
      <c r="ET1397" s="292"/>
      <c r="EU1397" s="292"/>
      <c r="EV1397" s="292"/>
      <c r="EW1397" s="292"/>
      <c r="EX1397" s="292"/>
      <c r="EY1397" s="292"/>
      <c r="EZ1397" s="292"/>
      <c r="FC1397" s="292"/>
      <c r="FF1397" s="292"/>
      <c r="FJ1397" s="292"/>
      <c r="FL1397" s="292"/>
      <c r="FM1397" s="292"/>
      <c r="FN1397" s="292"/>
      <c r="FQ1397" s="292"/>
    </row>
    <row r="1398" spans="2:173">
      <c r="B1398" s="291"/>
      <c r="J1398" s="292"/>
      <c r="K1398" s="292"/>
      <c r="T1398" s="292"/>
      <c r="BO1398" s="292"/>
      <c r="BX1398" s="292"/>
      <c r="CU1398" s="292"/>
      <c r="CW1398" s="292"/>
      <c r="CX1398" s="292"/>
      <c r="DA1398" s="292"/>
      <c r="DI1398" s="292"/>
      <c r="DK1398" s="292"/>
      <c r="DM1398" s="292"/>
      <c r="DQ1398" s="292"/>
      <c r="DV1398" s="292"/>
      <c r="DX1398" s="292"/>
      <c r="EH1398" s="292"/>
      <c r="EN1398" s="292"/>
      <c r="EP1398" s="292"/>
      <c r="EQ1398" s="292"/>
      <c r="ER1398" s="292"/>
      <c r="ES1398" s="292"/>
      <c r="ET1398" s="292"/>
      <c r="EU1398" s="292"/>
      <c r="EV1398" s="292"/>
      <c r="EW1398" s="292"/>
      <c r="EX1398" s="292"/>
      <c r="EY1398" s="292"/>
      <c r="EZ1398" s="292"/>
      <c r="FC1398" s="292"/>
      <c r="FF1398" s="292"/>
      <c r="FJ1398" s="292"/>
      <c r="FL1398" s="292"/>
      <c r="FM1398" s="292"/>
      <c r="FN1398" s="292"/>
      <c r="FQ1398" s="292"/>
    </row>
    <row r="1399" spans="2:173">
      <c r="B1399" s="291"/>
      <c r="J1399" s="292"/>
      <c r="K1399" s="292"/>
      <c r="T1399" s="292"/>
      <c r="BO1399" s="292"/>
      <c r="BX1399" s="292"/>
      <c r="CU1399" s="292"/>
      <c r="CW1399" s="292"/>
      <c r="CX1399" s="292"/>
      <c r="DA1399" s="292"/>
      <c r="DI1399" s="292"/>
      <c r="DK1399" s="292"/>
      <c r="DM1399" s="292"/>
      <c r="DQ1399" s="292"/>
      <c r="DV1399" s="292"/>
      <c r="DX1399" s="292"/>
      <c r="EH1399" s="292"/>
      <c r="EN1399" s="292"/>
      <c r="EP1399" s="292"/>
      <c r="EQ1399" s="292"/>
      <c r="ER1399" s="292"/>
      <c r="ES1399" s="292"/>
      <c r="ET1399" s="292"/>
      <c r="EU1399" s="292"/>
      <c r="EV1399" s="292"/>
      <c r="EW1399" s="292"/>
      <c r="EX1399" s="292"/>
      <c r="EY1399" s="292"/>
      <c r="EZ1399" s="292"/>
      <c r="FC1399" s="292"/>
      <c r="FF1399" s="292"/>
      <c r="FJ1399" s="292"/>
      <c r="FL1399" s="292"/>
      <c r="FM1399" s="292"/>
      <c r="FN1399" s="292"/>
      <c r="FQ1399" s="292"/>
    </row>
    <row r="1400" spans="2:173">
      <c r="B1400" s="291"/>
      <c r="J1400" s="292"/>
      <c r="K1400" s="292"/>
      <c r="T1400" s="292"/>
      <c r="BO1400" s="292"/>
      <c r="BX1400" s="292"/>
      <c r="CU1400" s="292"/>
      <c r="CW1400" s="292"/>
      <c r="CX1400" s="292"/>
      <c r="DA1400" s="292"/>
      <c r="DI1400" s="292"/>
      <c r="DK1400" s="292"/>
      <c r="DM1400" s="292"/>
      <c r="DQ1400" s="292"/>
      <c r="DV1400" s="292"/>
      <c r="DX1400" s="292"/>
      <c r="EH1400" s="292"/>
      <c r="EN1400" s="292"/>
      <c r="EP1400" s="292"/>
      <c r="EQ1400" s="292"/>
      <c r="ER1400" s="292"/>
      <c r="ES1400" s="292"/>
      <c r="ET1400" s="292"/>
      <c r="EU1400" s="292"/>
      <c r="EV1400" s="292"/>
      <c r="EW1400" s="292"/>
      <c r="EX1400" s="292"/>
      <c r="EY1400" s="292"/>
      <c r="EZ1400" s="292"/>
      <c r="FC1400" s="292"/>
      <c r="FF1400" s="292"/>
      <c r="FJ1400" s="292"/>
      <c r="FL1400" s="292"/>
      <c r="FM1400" s="292"/>
      <c r="FN1400" s="292"/>
      <c r="FQ1400" s="292"/>
    </row>
    <row r="1401" spans="2:173">
      <c r="B1401" s="291"/>
      <c r="J1401" s="292"/>
      <c r="K1401" s="292"/>
      <c r="T1401" s="292"/>
      <c r="BO1401" s="292"/>
      <c r="BX1401" s="292"/>
      <c r="CU1401" s="292"/>
      <c r="CW1401" s="292"/>
      <c r="CX1401" s="292"/>
      <c r="DA1401" s="292"/>
      <c r="DI1401" s="292"/>
      <c r="DK1401" s="292"/>
      <c r="DM1401" s="292"/>
      <c r="DQ1401" s="292"/>
      <c r="DV1401" s="292"/>
      <c r="DX1401" s="292"/>
      <c r="EH1401" s="292"/>
      <c r="EN1401" s="292"/>
      <c r="EP1401" s="292"/>
      <c r="EQ1401" s="292"/>
      <c r="ER1401" s="292"/>
      <c r="ES1401" s="292"/>
      <c r="ET1401" s="292"/>
      <c r="EU1401" s="292"/>
      <c r="EV1401" s="292"/>
      <c r="EW1401" s="292"/>
      <c r="EX1401" s="292"/>
      <c r="EY1401" s="292"/>
      <c r="EZ1401" s="292"/>
      <c r="FC1401" s="292"/>
      <c r="FF1401" s="292"/>
      <c r="FJ1401" s="292"/>
      <c r="FL1401" s="292"/>
      <c r="FM1401" s="292"/>
      <c r="FN1401" s="292"/>
      <c r="FQ1401" s="292"/>
    </row>
    <row r="1402" spans="2:173">
      <c r="B1402" s="291"/>
      <c r="J1402" s="292"/>
      <c r="K1402" s="292"/>
      <c r="T1402" s="292"/>
      <c r="BO1402" s="292"/>
      <c r="BX1402" s="292"/>
      <c r="CU1402" s="292"/>
      <c r="CW1402" s="292"/>
      <c r="CX1402" s="292"/>
      <c r="DA1402" s="292"/>
      <c r="DI1402" s="292"/>
      <c r="DK1402" s="292"/>
      <c r="DM1402" s="292"/>
      <c r="DQ1402" s="292"/>
      <c r="DV1402" s="292"/>
      <c r="DX1402" s="292"/>
      <c r="EH1402" s="292"/>
      <c r="EN1402" s="292"/>
      <c r="EP1402" s="292"/>
      <c r="EQ1402" s="292"/>
      <c r="ER1402" s="292"/>
      <c r="ES1402" s="292"/>
      <c r="ET1402" s="292"/>
      <c r="EU1402" s="292"/>
      <c r="EV1402" s="292"/>
      <c r="EW1402" s="292"/>
      <c r="EX1402" s="292"/>
      <c r="EY1402" s="292"/>
      <c r="EZ1402" s="292"/>
      <c r="FC1402" s="292"/>
      <c r="FF1402" s="292"/>
      <c r="FJ1402" s="292"/>
      <c r="FL1402" s="292"/>
      <c r="FM1402" s="292"/>
      <c r="FN1402" s="292"/>
      <c r="FQ1402" s="292"/>
    </row>
    <row r="1403" spans="2:173">
      <c r="B1403" s="291"/>
      <c r="J1403" s="292"/>
      <c r="K1403" s="292"/>
      <c r="T1403" s="292"/>
      <c r="BO1403" s="292"/>
      <c r="BX1403" s="292"/>
      <c r="CU1403" s="292"/>
      <c r="CW1403" s="292"/>
      <c r="CX1403" s="292"/>
      <c r="DA1403" s="292"/>
      <c r="DI1403" s="292"/>
      <c r="DK1403" s="292"/>
      <c r="DM1403" s="292"/>
      <c r="DQ1403" s="292"/>
      <c r="DV1403" s="292"/>
      <c r="DX1403" s="292"/>
      <c r="EH1403" s="292"/>
      <c r="EN1403" s="292"/>
      <c r="EP1403" s="292"/>
      <c r="EQ1403" s="292"/>
      <c r="ER1403" s="292"/>
      <c r="ES1403" s="292"/>
      <c r="ET1403" s="292"/>
      <c r="EU1403" s="292"/>
      <c r="EV1403" s="292"/>
      <c r="EW1403" s="292"/>
      <c r="EX1403" s="292"/>
      <c r="EY1403" s="292"/>
      <c r="EZ1403" s="292"/>
      <c r="FC1403" s="292"/>
      <c r="FF1403" s="292"/>
      <c r="FJ1403" s="292"/>
      <c r="FL1403" s="292"/>
      <c r="FM1403" s="292"/>
      <c r="FN1403" s="292"/>
      <c r="FO1403" s="292"/>
      <c r="FQ1403" s="292"/>
    </row>
    <row r="1404" spans="2:173">
      <c r="B1404" s="291"/>
      <c r="J1404" s="292"/>
      <c r="K1404" s="292"/>
      <c r="T1404" s="292"/>
      <c r="BO1404" s="292"/>
      <c r="BX1404" s="292"/>
      <c r="CU1404" s="292"/>
      <c r="CW1404" s="292"/>
      <c r="CX1404" s="292"/>
      <c r="DA1404" s="292"/>
      <c r="DI1404" s="292"/>
      <c r="DK1404" s="292"/>
      <c r="DM1404" s="292"/>
      <c r="DQ1404" s="292"/>
      <c r="DV1404" s="292"/>
      <c r="DX1404" s="292"/>
      <c r="EH1404" s="292"/>
      <c r="EN1404" s="292"/>
      <c r="EP1404" s="292"/>
      <c r="EQ1404" s="292"/>
      <c r="ER1404" s="292"/>
      <c r="ES1404" s="292"/>
      <c r="ET1404" s="292"/>
      <c r="EU1404" s="292"/>
      <c r="EV1404" s="292"/>
      <c r="EW1404" s="292"/>
      <c r="EX1404" s="292"/>
      <c r="EY1404" s="292"/>
      <c r="EZ1404" s="292"/>
      <c r="FC1404" s="292"/>
      <c r="FF1404" s="292"/>
      <c r="FJ1404" s="292"/>
      <c r="FL1404" s="292"/>
      <c r="FM1404" s="292"/>
      <c r="FN1404" s="292"/>
      <c r="FO1404" s="292"/>
      <c r="FQ1404" s="292"/>
    </row>
    <row r="1405" spans="2:173">
      <c r="B1405" s="291"/>
      <c r="J1405" s="292"/>
      <c r="K1405" s="292"/>
      <c r="T1405" s="292"/>
      <c r="BO1405" s="292"/>
      <c r="BX1405" s="292"/>
      <c r="CU1405" s="292"/>
      <c r="CW1405" s="292"/>
      <c r="CX1405" s="292"/>
      <c r="DA1405" s="292"/>
      <c r="DI1405" s="292"/>
      <c r="DK1405" s="292"/>
      <c r="DM1405" s="292"/>
      <c r="DQ1405" s="292"/>
      <c r="DV1405" s="292"/>
      <c r="DX1405" s="292"/>
      <c r="EH1405" s="292"/>
      <c r="EN1405" s="292"/>
      <c r="EP1405" s="292"/>
      <c r="EQ1405" s="292"/>
      <c r="ER1405" s="292"/>
      <c r="ES1405" s="292"/>
      <c r="ET1405" s="292"/>
      <c r="EU1405" s="292"/>
      <c r="EV1405" s="292"/>
      <c r="EW1405" s="292"/>
      <c r="EX1405" s="292"/>
      <c r="EY1405" s="292"/>
      <c r="EZ1405" s="292"/>
      <c r="FC1405" s="292"/>
      <c r="FF1405" s="292"/>
      <c r="FJ1405" s="292"/>
      <c r="FL1405" s="292"/>
      <c r="FM1405" s="292"/>
      <c r="FN1405" s="292"/>
      <c r="FO1405" s="292"/>
      <c r="FQ1405" s="292"/>
    </row>
    <row r="1406" spans="2:173">
      <c r="B1406" s="291"/>
      <c r="J1406" s="292"/>
      <c r="K1406" s="292"/>
      <c r="T1406" s="292"/>
      <c r="BO1406" s="292"/>
      <c r="BX1406" s="292"/>
      <c r="CU1406" s="292"/>
      <c r="CW1406" s="292"/>
      <c r="CX1406" s="292"/>
      <c r="DA1406" s="292"/>
      <c r="DI1406" s="292"/>
      <c r="DK1406" s="292"/>
      <c r="DM1406" s="292"/>
      <c r="DQ1406" s="292"/>
      <c r="DV1406" s="292"/>
      <c r="DX1406" s="292"/>
      <c r="EH1406" s="292"/>
      <c r="EN1406" s="292"/>
      <c r="EP1406" s="292"/>
      <c r="EQ1406" s="292"/>
      <c r="ER1406" s="292"/>
      <c r="ES1406" s="292"/>
      <c r="ET1406" s="292"/>
      <c r="EU1406" s="292"/>
      <c r="EV1406" s="292"/>
      <c r="EW1406" s="292"/>
      <c r="EX1406" s="292"/>
      <c r="EY1406" s="292"/>
      <c r="EZ1406" s="292"/>
      <c r="FC1406" s="292"/>
      <c r="FF1406" s="292"/>
      <c r="FJ1406" s="292"/>
      <c r="FL1406" s="292"/>
      <c r="FM1406" s="292"/>
      <c r="FN1406" s="292"/>
      <c r="FO1406" s="292"/>
      <c r="FQ1406" s="292"/>
    </row>
    <row r="1407" spans="2:173">
      <c r="B1407" s="291"/>
      <c r="J1407" s="292"/>
      <c r="K1407" s="292"/>
      <c r="T1407" s="292"/>
      <c r="BO1407" s="292"/>
      <c r="BX1407" s="292"/>
      <c r="CU1407" s="292"/>
      <c r="CW1407" s="292"/>
      <c r="CX1407" s="292"/>
      <c r="DA1407" s="292"/>
      <c r="DI1407" s="292"/>
      <c r="DK1407" s="292"/>
      <c r="DM1407" s="292"/>
      <c r="DQ1407" s="292"/>
      <c r="DV1407" s="292"/>
      <c r="DX1407" s="292"/>
      <c r="EH1407" s="292"/>
      <c r="EN1407" s="292"/>
      <c r="EP1407" s="292"/>
      <c r="EQ1407" s="292"/>
      <c r="ER1407" s="292"/>
      <c r="ES1407" s="292"/>
      <c r="ET1407" s="292"/>
      <c r="EU1407" s="292"/>
      <c r="EV1407" s="292"/>
      <c r="EW1407" s="292"/>
      <c r="EX1407" s="292"/>
      <c r="EY1407" s="292"/>
      <c r="EZ1407" s="292"/>
      <c r="FC1407" s="292"/>
      <c r="FF1407" s="292"/>
      <c r="FJ1407" s="292"/>
      <c r="FL1407" s="292"/>
      <c r="FM1407" s="292"/>
      <c r="FN1407" s="292"/>
      <c r="FO1407" s="292"/>
      <c r="FQ1407" s="292"/>
    </row>
    <row r="1408" spans="2:173">
      <c r="B1408" s="291"/>
      <c r="J1408" s="292"/>
      <c r="K1408" s="292"/>
      <c r="T1408" s="292"/>
      <c r="BO1408" s="292"/>
      <c r="BX1408" s="292"/>
      <c r="CU1408" s="292"/>
      <c r="CW1408" s="292"/>
      <c r="CX1408" s="292"/>
      <c r="DA1408" s="292"/>
      <c r="DI1408" s="292"/>
      <c r="DK1408" s="292"/>
      <c r="DM1408" s="292"/>
      <c r="DQ1408" s="292"/>
      <c r="DV1408" s="292"/>
      <c r="DX1408" s="292"/>
      <c r="EH1408" s="292"/>
      <c r="EN1408" s="292"/>
      <c r="EP1408" s="292"/>
      <c r="EQ1408" s="292"/>
      <c r="ER1408" s="292"/>
      <c r="ES1408" s="292"/>
      <c r="ET1408" s="292"/>
      <c r="EU1408" s="292"/>
      <c r="EV1408" s="292"/>
      <c r="EW1408" s="292"/>
      <c r="EX1408" s="292"/>
      <c r="EY1408" s="292"/>
      <c r="EZ1408" s="292"/>
      <c r="FC1408" s="292"/>
      <c r="FF1408" s="292"/>
      <c r="FJ1408" s="292"/>
      <c r="FL1408" s="292"/>
      <c r="FM1408" s="292"/>
      <c r="FN1408" s="292"/>
      <c r="FO1408" s="292"/>
      <c r="FQ1408" s="292"/>
    </row>
    <row r="1409" spans="2:173">
      <c r="B1409" s="291"/>
      <c r="J1409" s="292"/>
      <c r="K1409" s="292"/>
      <c r="T1409" s="292"/>
      <c r="BO1409" s="292"/>
      <c r="BX1409" s="292"/>
      <c r="CU1409" s="292"/>
      <c r="CW1409" s="292"/>
      <c r="CX1409" s="292"/>
      <c r="DA1409" s="292"/>
      <c r="DI1409" s="292"/>
      <c r="DK1409" s="292"/>
      <c r="DM1409" s="292"/>
      <c r="DQ1409" s="292"/>
      <c r="DV1409" s="292"/>
      <c r="DX1409" s="292"/>
      <c r="EH1409" s="292"/>
      <c r="EN1409" s="292"/>
      <c r="EP1409" s="292"/>
      <c r="EQ1409" s="292"/>
      <c r="ER1409" s="292"/>
      <c r="ES1409" s="292"/>
      <c r="ET1409" s="292"/>
      <c r="EU1409" s="292"/>
      <c r="EV1409" s="292"/>
      <c r="EW1409" s="292"/>
      <c r="EX1409" s="292"/>
      <c r="EY1409" s="292"/>
      <c r="EZ1409" s="292"/>
      <c r="FC1409" s="292"/>
      <c r="FF1409" s="292"/>
      <c r="FJ1409" s="292"/>
      <c r="FL1409" s="292"/>
      <c r="FM1409" s="292"/>
      <c r="FN1409" s="292"/>
      <c r="FO1409" s="292"/>
      <c r="FQ1409" s="292"/>
    </row>
    <row r="1410" spans="2:173">
      <c r="B1410" s="291"/>
      <c r="J1410" s="292"/>
      <c r="K1410" s="292"/>
      <c r="T1410" s="292"/>
      <c r="BO1410" s="292"/>
      <c r="BX1410" s="292"/>
      <c r="CU1410" s="292"/>
      <c r="CW1410" s="292"/>
      <c r="CX1410" s="292"/>
      <c r="DA1410" s="292"/>
      <c r="DI1410" s="292"/>
      <c r="DK1410" s="292"/>
      <c r="DM1410" s="292"/>
      <c r="DQ1410" s="292"/>
      <c r="DV1410" s="292"/>
      <c r="DX1410" s="292"/>
      <c r="EH1410" s="292"/>
      <c r="EN1410" s="292"/>
      <c r="EP1410" s="292"/>
      <c r="EQ1410" s="292"/>
      <c r="ER1410" s="292"/>
      <c r="ES1410" s="292"/>
      <c r="ET1410" s="292"/>
      <c r="EU1410" s="292"/>
      <c r="EV1410" s="292"/>
      <c r="EW1410" s="292"/>
      <c r="EX1410" s="292"/>
      <c r="EY1410" s="292"/>
      <c r="EZ1410" s="292"/>
      <c r="FC1410" s="292"/>
      <c r="FF1410" s="292"/>
      <c r="FJ1410" s="292"/>
      <c r="FL1410" s="292"/>
      <c r="FM1410" s="292"/>
      <c r="FN1410" s="292"/>
      <c r="FO1410" s="292"/>
      <c r="FQ1410" s="292"/>
    </row>
    <row r="1411" spans="2:173">
      <c r="B1411" s="291"/>
      <c r="J1411" s="292"/>
      <c r="K1411" s="292"/>
      <c r="T1411" s="292"/>
      <c r="BO1411" s="292"/>
      <c r="BX1411" s="292"/>
      <c r="CU1411" s="292"/>
      <c r="CW1411" s="292"/>
      <c r="CX1411" s="292"/>
      <c r="DA1411" s="292"/>
      <c r="DI1411" s="292"/>
      <c r="DK1411" s="292"/>
      <c r="DM1411" s="292"/>
      <c r="DQ1411" s="292"/>
      <c r="DV1411" s="292"/>
      <c r="DX1411" s="292"/>
      <c r="EH1411" s="292"/>
      <c r="EN1411" s="292"/>
      <c r="EP1411" s="292"/>
      <c r="EQ1411" s="292"/>
      <c r="ER1411" s="292"/>
      <c r="ES1411" s="292"/>
      <c r="ET1411" s="292"/>
      <c r="EU1411" s="292"/>
      <c r="EV1411" s="292"/>
      <c r="EW1411" s="292"/>
      <c r="EX1411" s="292"/>
      <c r="EY1411" s="292"/>
      <c r="EZ1411" s="292"/>
      <c r="FC1411" s="292"/>
      <c r="FF1411" s="292"/>
      <c r="FJ1411" s="292"/>
      <c r="FL1411" s="292"/>
      <c r="FM1411" s="292"/>
      <c r="FN1411" s="292"/>
      <c r="FO1411" s="292"/>
      <c r="FQ1411" s="292"/>
    </row>
    <row r="1412" spans="2:173">
      <c r="B1412" s="291"/>
      <c r="J1412" s="292"/>
      <c r="K1412" s="292"/>
      <c r="T1412" s="292"/>
      <c r="BO1412" s="292"/>
      <c r="BX1412" s="292"/>
      <c r="CU1412" s="292"/>
      <c r="CW1412" s="292"/>
      <c r="CX1412" s="292"/>
      <c r="DA1412" s="292"/>
      <c r="DI1412" s="292"/>
      <c r="DK1412" s="292"/>
      <c r="DM1412" s="292"/>
      <c r="DQ1412" s="292"/>
      <c r="DV1412" s="292"/>
      <c r="DX1412" s="292"/>
      <c r="EH1412" s="292"/>
      <c r="EN1412" s="292"/>
      <c r="EP1412" s="292"/>
      <c r="EQ1412" s="292"/>
      <c r="ER1412" s="292"/>
      <c r="ES1412" s="292"/>
      <c r="ET1412" s="292"/>
      <c r="EU1412" s="292"/>
      <c r="EV1412" s="292"/>
      <c r="EW1412" s="292"/>
      <c r="EX1412" s="292"/>
      <c r="EY1412" s="292"/>
      <c r="EZ1412" s="292"/>
      <c r="FC1412" s="292"/>
      <c r="FF1412" s="292"/>
      <c r="FJ1412" s="292"/>
      <c r="FL1412" s="292"/>
      <c r="FM1412" s="292"/>
      <c r="FN1412" s="292"/>
      <c r="FO1412" s="292"/>
      <c r="FQ1412" s="292"/>
    </row>
    <row r="1413" spans="2:173">
      <c r="B1413" s="291"/>
      <c r="J1413" s="292"/>
      <c r="K1413" s="292"/>
      <c r="T1413" s="292"/>
      <c r="BO1413" s="292"/>
      <c r="BX1413" s="292"/>
      <c r="CU1413" s="292"/>
      <c r="CW1413" s="292"/>
      <c r="CX1413" s="292"/>
      <c r="DA1413" s="292"/>
      <c r="DI1413" s="292"/>
      <c r="DK1413" s="292"/>
      <c r="DM1413" s="292"/>
      <c r="DQ1413" s="292"/>
      <c r="DV1413" s="292"/>
      <c r="DX1413" s="292"/>
      <c r="EH1413" s="292"/>
      <c r="EN1413" s="292"/>
      <c r="EP1413" s="292"/>
      <c r="EQ1413" s="292"/>
      <c r="ER1413" s="292"/>
      <c r="ES1413" s="292"/>
      <c r="ET1413" s="292"/>
      <c r="EU1413" s="292"/>
      <c r="EV1413" s="292"/>
      <c r="EW1413" s="292"/>
      <c r="EX1413" s="292"/>
      <c r="EY1413" s="292"/>
      <c r="EZ1413" s="292"/>
      <c r="FC1413" s="292"/>
      <c r="FF1413" s="292"/>
      <c r="FJ1413" s="292"/>
      <c r="FL1413" s="292"/>
      <c r="FM1413" s="292"/>
      <c r="FN1413" s="292"/>
      <c r="FO1413" s="292"/>
      <c r="FQ1413" s="292"/>
    </row>
    <row r="1414" spans="2:173">
      <c r="B1414" s="291"/>
      <c r="J1414" s="292"/>
      <c r="K1414" s="292"/>
      <c r="T1414" s="292"/>
      <c r="BO1414" s="292"/>
      <c r="BX1414" s="292"/>
      <c r="CU1414" s="292"/>
      <c r="CW1414" s="292"/>
      <c r="CX1414" s="292"/>
      <c r="DA1414" s="292"/>
      <c r="DI1414" s="292"/>
      <c r="DK1414" s="292"/>
      <c r="DM1414" s="292"/>
      <c r="DQ1414" s="292"/>
      <c r="DV1414" s="292"/>
      <c r="DX1414" s="292"/>
      <c r="EH1414" s="292"/>
      <c r="EN1414" s="292"/>
      <c r="EP1414" s="292"/>
      <c r="EQ1414" s="292"/>
      <c r="ER1414" s="292"/>
      <c r="ES1414" s="292"/>
      <c r="ET1414" s="292"/>
      <c r="EU1414" s="292"/>
      <c r="EV1414" s="292"/>
      <c r="EW1414" s="292"/>
      <c r="EX1414" s="292"/>
      <c r="EY1414" s="292"/>
      <c r="EZ1414" s="292"/>
      <c r="FC1414" s="292"/>
      <c r="FF1414" s="292"/>
      <c r="FJ1414" s="292"/>
      <c r="FL1414" s="292"/>
      <c r="FM1414" s="292"/>
      <c r="FN1414" s="292"/>
      <c r="FO1414" s="292"/>
      <c r="FQ1414" s="292"/>
    </row>
    <row r="1415" spans="2:173">
      <c r="B1415" s="291"/>
      <c r="J1415" s="292"/>
      <c r="K1415" s="292"/>
      <c r="T1415" s="292"/>
      <c r="BO1415" s="292"/>
      <c r="BX1415" s="292"/>
      <c r="CU1415" s="292"/>
      <c r="CW1415" s="292"/>
      <c r="CX1415" s="292"/>
      <c r="DA1415" s="292"/>
      <c r="DI1415" s="292"/>
      <c r="DK1415" s="292"/>
      <c r="DM1415" s="292"/>
      <c r="DQ1415" s="292"/>
      <c r="DV1415" s="292"/>
      <c r="DX1415" s="292"/>
      <c r="EH1415" s="292"/>
      <c r="EN1415" s="292"/>
      <c r="EP1415" s="292"/>
      <c r="EQ1415" s="292"/>
      <c r="ER1415" s="292"/>
      <c r="ES1415" s="292"/>
      <c r="ET1415" s="292"/>
      <c r="EU1415" s="292"/>
      <c r="EV1415" s="292"/>
      <c r="EW1415" s="292"/>
      <c r="EX1415" s="292"/>
      <c r="EY1415" s="292"/>
      <c r="EZ1415" s="292"/>
      <c r="FC1415" s="292"/>
      <c r="FF1415" s="292"/>
      <c r="FJ1415" s="292"/>
      <c r="FL1415" s="292"/>
      <c r="FM1415" s="292"/>
      <c r="FN1415" s="292"/>
      <c r="FO1415" s="292"/>
      <c r="FQ1415" s="292"/>
    </row>
    <row r="1416" spans="2:173">
      <c r="B1416" s="291"/>
      <c r="J1416" s="292"/>
      <c r="K1416" s="292"/>
      <c r="T1416" s="292"/>
      <c r="BO1416" s="292"/>
      <c r="BX1416" s="292"/>
      <c r="CU1416" s="292"/>
      <c r="CW1416" s="292"/>
      <c r="CX1416" s="292"/>
      <c r="DA1416" s="292"/>
      <c r="DI1416" s="292"/>
      <c r="DK1416" s="292"/>
      <c r="DM1416" s="292"/>
      <c r="DQ1416" s="292"/>
      <c r="DV1416" s="292"/>
      <c r="DX1416" s="292"/>
      <c r="EH1416" s="292"/>
      <c r="EN1416" s="292"/>
      <c r="EP1416" s="292"/>
      <c r="EQ1416" s="292"/>
      <c r="ER1416" s="292"/>
      <c r="ES1416" s="292"/>
      <c r="ET1416" s="292"/>
      <c r="EU1416" s="292"/>
      <c r="EV1416" s="292"/>
      <c r="EW1416" s="292"/>
      <c r="EX1416" s="292"/>
      <c r="EY1416" s="292"/>
      <c r="EZ1416" s="292"/>
      <c r="FC1416" s="292"/>
      <c r="FF1416" s="292"/>
      <c r="FJ1416" s="292"/>
      <c r="FL1416" s="292"/>
      <c r="FM1416" s="292"/>
      <c r="FN1416" s="292"/>
      <c r="FO1416" s="292"/>
      <c r="FQ1416" s="292"/>
    </row>
    <row r="1417" spans="2:173">
      <c r="B1417" s="291"/>
      <c r="J1417" s="292"/>
      <c r="K1417" s="292"/>
      <c r="T1417" s="292"/>
      <c r="BO1417" s="292"/>
      <c r="BX1417" s="292"/>
      <c r="CU1417" s="292"/>
      <c r="CW1417" s="292"/>
      <c r="CX1417" s="292"/>
      <c r="DA1417" s="292"/>
      <c r="DI1417" s="292"/>
      <c r="DK1417" s="292"/>
      <c r="DM1417" s="292"/>
      <c r="DQ1417" s="292"/>
      <c r="DV1417" s="292"/>
      <c r="DX1417" s="292"/>
      <c r="EH1417" s="292"/>
      <c r="EN1417" s="292"/>
      <c r="EP1417" s="292"/>
      <c r="EQ1417" s="292"/>
      <c r="ER1417" s="292"/>
      <c r="ES1417" s="292"/>
      <c r="ET1417" s="292"/>
      <c r="EU1417" s="292"/>
      <c r="EV1417" s="292"/>
      <c r="EW1417" s="292"/>
      <c r="EX1417" s="292"/>
      <c r="EY1417" s="292"/>
      <c r="EZ1417" s="292"/>
      <c r="FC1417" s="292"/>
      <c r="FF1417" s="292"/>
      <c r="FJ1417" s="292"/>
      <c r="FL1417" s="292"/>
      <c r="FM1417" s="292"/>
      <c r="FN1417" s="292"/>
      <c r="FO1417" s="292"/>
      <c r="FQ1417" s="292"/>
    </row>
    <row r="1418" spans="2:173">
      <c r="B1418" s="291"/>
      <c r="J1418" s="292"/>
      <c r="K1418" s="292"/>
      <c r="T1418" s="292"/>
      <c r="BO1418" s="292"/>
      <c r="BX1418" s="292"/>
      <c r="CU1418" s="292"/>
      <c r="CW1418" s="292"/>
      <c r="CX1418" s="292"/>
      <c r="DA1418" s="292"/>
      <c r="DI1418" s="292"/>
      <c r="DK1418" s="292"/>
      <c r="DM1418" s="292"/>
      <c r="DQ1418" s="292"/>
      <c r="DV1418" s="292"/>
      <c r="DX1418" s="292"/>
      <c r="EH1418" s="292"/>
      <c r="EN1418" s="292"/>
      <c r="EP1418" s="292"/>
      <c r="EQ1418" s="292"/>
      <c r="ER1418" s="292"/>
      <c r="ES1418" s="292"/>
      <c r="ET1418" s="292"/>
      <c r="EU1418" s="292"/>
      <c r="EV1418" s="292"/>
      <c r="EW1418" s="292"/>
      <c r="EX1418" s="292"/>
      <c r="EY1418" s="292"/>
      <c r="EZ1418" s="292"/>
      <c r="FC1418" s="292"/>
      <c r="FF1418" s="292"/>
      <c r="FJ1418" s="292"/>
      <c r="FL1418" s="292"/>
      <c r="FM1418" s="292"/>
      <c r="FN1418" s="292"/>
      <c r="FO1418" s="292"/>
      <c r="FQ1418" s="292"/>
    </row>
    <row r="1419" spans="2:173">
      <c r="B1419" s="291"/>
      <c r="J1419" s="292"/>
      <c r="K1419" s="292"/>
      <c r="T1419" s="292"/>
      <c r="BO1419" s="292"/>
      <c r="BX1419" s="292"/>
      <c r="CU1419" s="292"/>
      <c r="CW1419" s="292"/>
      <c r="CX1419" s="292"/>
      <c r="DA1419" s="292"/>
      <c r="DI1419" s="292"/>
      <c r="DK1419" s="292"/>
      <c r="DM1419" s="292"/>
      <c r="DQ1419" s="292"/>
      <c r="DV1419" s="292"/>
      <c r="DX1419" s="292"/>
      <c r="EH1419" s="292"/>
      <c r="EN1419" s="292"/>
      <c r="EP1419" s="292"/>
      <c r="EQ1419" s="292"/>
      <c r="ER1419" s="292"/>
      <c r="ES1419" s="292"/>
      <c r="ET1419" s="292"/>
      <c r="EU1419" s="292"/>
      <c r="EV1419" s="292"/>
      <c r="EW1419" s="292"/>
      <c r="EX1419" s="292"/>
      <c r="EY1419" s="292"/>
      <c r="EZ1419" s="292"/>
      <c r="FC1419" s="292"/>
      <c r="FF1419" s="292"/>
      <c r="FJ1419" s="292"/>
      <c r="FL1419" s="292"/>
      <c r="FM1419" s="292"/>
      <c r="FN1419" s="292"/>
      <c r="FO1419" s="292"/>
      <c r="FQ1419" s="292"/>
    </row>
    <row r="1420" spans="2:173">
      <c r="B1420" s="291"/>
      <c r="J1420" s="292"/>
      <c r="K1420" s="292"/>
      <c r="T1420" s="292"/>
      <c r="BO1420" s="292"/>
      <c r="BX1420" s="292"/>
      <c r="CU1420" s="292"/>
      <c r="CW1420" s="292"/>
      <c r="CX1420" s="292"/>
      <c r="DA1420" s="292"/>
      <c r="DI1420" s="292"/>
      <c r="DK1420" s="292"/>
      <c r="DM1420" s="292"/>
      <c r="DQ1420" s="292"/>
      <c r="DV1420" s="292"/>
      <c r="DX1420" s="292"/>
      <c r="EH1420" s="292"/>
      <c r="EN1420" s="292"/>
      <c r="EP1420" s="292"/>
      <c r="EQ1420" s="292"/>
      <c r="ER1420" s="292"/>
      <c r="ES1420" s="292"/>
      <c r="ET1420" s="292"/>
      <c r="EU1420" s="292"/>
      <c r="EV1420" s="292"/>
      <c r="EW1420" s="292"/>
      <c r="EX1420" s="292"/>
      <c r="EY1420" s="292"/>
      <c r="EZ1420" s="292"/>
      <c r="FC1420" s="292"/>
      <c r="FF1420" s="292"/>
      <c r="FJ1420" s="292"/>
      <c r="FL1420" s="292"/>
      <c r="FM1420" s="292"/>
      <c r="FN1420" s="292"/>
      <c r="FO1420" s="292"/>
      <c r="FQ1420" s="292"/>
    </row>
    <row r="1421" spans="2:173">
      <c r="B1421" s="291"/>
      <c r="J1421" s="292"/>
      <c r="K1421" s="292"/>
      <c r="T1421" s="292"/>
      <c r="BO1421" s="292"/>
      <c r="BX1421" s="292"/>
      <c r="CU1421" s="292"/>
      <c r="CW1421" s="292"/>
      <c r="CX1421" s="292"/>
      <c r="DA1421" s="292"/>
      <c r="DI1421" s="292"/>
      <c r="DK1421" s="292"/>
      <c r="DM1421" s="292"/>
      <c r="DQ1421" s="292"/>
      <c r="DV1421" s="292"/>
      <c r="DX1421" s="292"/>
      <c r="EH1421" s="292"/>
      <c r="EN1421" s="292"/>
      <c r="EP1421" s="292"/>
      <c r="EQ1421" s="292"/>
      <c r="ER1421" s="292"/>
      <c r="ES1421" s="292"/>
      <c r="ET1421" s="292"/>
      <c r="EU1421" s="292"/>
      <c r="EV1421" s="292"/>
      <c r="EW1421" s="292"/>
      <c r="EX1421" s="292"/>
      <c r="EY1421" s="292"/>
      <c r="EZ1421" s="292"/>
      <c r="FC1421" s="292"/>
      <c r="FF1421" s="292"/>
      <c r="FJ1421" s="292"/>
      <c r="FL1421" s="292"/>
      <c r="FM1421" s="292"/>
      <c r="FN1421" s="292"/>
      <c r="FO1421" s="292"/>
      <c r="FQ1421" s="292"/>
    </row>
    <row r="1422" spans="2:173">
      <c r="B1422" s="291"/>
      <c r="J1422" s="292"/>
      <c r="K1422" s="292"/>
      <c r="T1422" s="292"/>
      <c r="BO1422" s="292"/>
      <c r="BX1422" s="292"/>
      <c r="CU1422" s="292"/>
      <c r="CW1422" s="292"/>
      <c r="CX1422" s="292"/>
      <c r="DA1422" s="292"/>
      <c r="DI1422" s="292"/>
      <c r="DK1422" s="292"/>
      <c r="DM1422" s="292"/>
      <c r="DQ1422" s="292"/>
      <c r="DV1422" s="292"/>
      <c r="DX1422" s="292"/>
      <c r="EH1422" s="292"/>
      <c r="EN1422" s="292"/>
      <c r="EP1422" s="292"/>
      <c r="EQ1422" s="292"/>
      <c r="ER1422" s="292"/>
      <c r="ES1422" s="292"/>
      <c r="ET1422" s="292"/>
      <c r="EU1422" s="292"/>
      <c r="EV1422" s="292"/>
      <c r="EW1422" s="292"/>
      <c r="EX1422" s="292"/>
      <c r="EY1422" s="292"/>
      <c r="EZ1422" s="292"/>
      <c r="FC1422" s="292"/>
      <c r="FF1422" s="292"/>
      <c r="FJ1422" s="292"/>
      <c r="FL1422" s="292"/>
      <c r="FM1422" s="292"/>
      <c r="FN1422" s="292"/>
      <c r="FO1422" s="292"/>
      <c r="FQ1422" s="292"/>
    </row>
    <row r="1423" spans="2:173">
      <c r="B1423" s="291"/>
      <c r="J1423" s="292"/>
      <c r="K1423" s="292"/>
      <c r="T1423" s="292"/>
      <c r="BO1423" s="292"/>
      <c r="BX1423" s="292"/>
      <c r="CU1423" s="292"/>
      <c r="CW1423" s="292"/>
      <c r="CX1423" s="292"/>
      <c r="DA1423" s="292"/>
      <c r="DI1423" s="292"/>
      <c r="DK1423" s="292"/>
      <c r="DM1423" s="292"/>
      <c r="DQ1423" s="292"/>
      <c r="DV1423" s="292"/>
      <c r="DX1423" s="292"/>
      <c r="EH1423" s="292"/>
      <c r="EN1423" s="292"/>
      <c r="EP1423" s="292"/>
      <c r="EQ1423" s="292"/>
      <c r="ER1423" s="292"/>
      <c r="ES1423" s="292"/>
      <c r="ET1423" s="292"/>
      <c r="EU1423" s="292"/>
      <c r="EV1423" s="292"/>
      <c r="EW1423" s="292"/>
      <c r="EX1423" s="292"/>
      <c r="EY1423" s="292"/>
      <c r="EZ1423" s="292"/>
      <c r="FC1423" s="292"/>
      <c r="FF1423" s="292"/>
      <c r="FJ1423" s="292"/>
      <c r="FL1423" s="292"/>
      <c r="FM1423" s="292"/>
      <c r="FN1423" s="292"/>
      <c r="FO1423" s="292"/>
      <c r="FQ1423" s="292"/>
    </row>
    <row r="1424" spans="2:173">
      <c r="B1424" s="291"/>
      <c r="J1424" s="292"/>
      <c r="K1424" s="292"/>
      <c r="T1424" s="292"/>
      <c r="BO1424" s="292"/>
      <c r="BX1424" s="292"/>
      <c r="CU1424" s="292"/>
      <c r="CW1424" s="292"/>
      <c r="CX1424" s="292"/>
      <c r="DA1424" s="292"/>
      <c r="DI1424" s="292"/>
      <c r="DK1424" s="292"/>
      <c r="DM1424" s="292"/>
      <c r="DQ1424" s="292"/>
      <c r="DV1424" s="292"/>
      <c r="DX1424" s="292"/>
      <c r="EH1424" s="292"/>
      <c r="EN1424" s="292"/>
      <c r="EP1424" s="292"/>
      <c r="EQ1424" s="292"/>
      <c r="ER1424" s="292"/>
      <c r="ES1424" s="292"/>
      <c r="ET1424" s="292"/>
      <c r="EU1424" s="292"/>
      <c r="EV1424" s="292"/>
      <c r="EW1424" s="292"/>
      <c r="EX1424" s="292"/>
      <c r="EY1424" s="292"/>
      <c r="EZ1424" s="292"/>
      <c r="FC1424" s="292"/>
      <c r="FF1424" s="292"/>
      <c r="FJ1424" s="292"/>
      <c r="FL1424" s="292"/>
      <c r="FM1424" s="292"/>
      <c r="FN1424" s="292"/>
      <c r="FO1424" s="292"/>
      <c r="FQ1424" s="292"/>
    </row>
    <row r="1425" spans="2:173">
      <c r="B1425" s="291"/>
      <c r="J1425" s="292"/>
      <c r="K1425" s="292"/>
      <c r="T1425" s="292"/>
      <c r="BO1425" s="292"/>
      <c r="BX1425" s="292"/>
      <c r="CU1425" s="292"/>
      <c r="CW1425" s="292"/>
      <c r="CX1425" s="292"/>
      <c r="DA1425" s="292"/>
      <c r="DI1425" s="292"/>
      <c r="DK1425" s="292"/>
      <c r="DM1425" s="292"/>
      <c r="DQ1425" s="292"/>
      <c r="DV1425" s="292"/>
      <c r="DX1425" s="292"/>
      <c r="EH1425" s="292"/>
      <c r="EN1425" s="292"/>
      <c r="EP1425" s="292"/>
      <c r="EQ1425" s="292"/>
      <c r="ER1425" s="292"/>
      <c r="ES1425" s="292"/>
      <c r="ET1425" s="292"/>
      <c r="EU1425" s="292"/>
      <c r="EV1425" s="292"/>
      <c r="EW1425" s="292"/>
      <c r="EX1425" s="292"/>
      <c r="EY1425" s="292"/>
      <c r="EZ1425" s="292"/>
      <c r="FC1425" s="292"/>
      <c r="FF1425" s="292"/>
      <c r="FJ1425" s="292"/>
      <c r="FL1425" s="292"/>
      <c r="FM1425" s="292"/>
      <c r="FN1425" s="292"/>
      <c r="FO1425" s="292"/>
      <c r="FQ1425" s="292"/>
    </row>
    <row r="1426" spans="2:173">
      <c r="B1426" s="291"/>
      <c r="J1426" s="292"/>
      <c r="K1426" s="292"/>
      <c r="T1426" s="292"/>
      <c r="BO1426" s="292"/>
      <c r="BX1426" s="292"/>
      <c r="CU1426" s="292"/>
      <c r="CW1426" s="292"/>
      <c r="CX1426" s="292"/>
      <c r="DA1426" s="292"/>
      <c r="DI1426" s="292"/>
      <c r="DK1426" s="292"/>
      <c r="DM1426" s="292"/>
      <c r="DQ1426" s="292"/>
      <c r="DV1426" s="292"/>
      <c r="DX1426" s="292"/>
      <c r="EH1426" s="292"/>
      <c r="EN1426" s="292"/>
      <c r="EP1426" s="292"/>
      <c r="EQ1426" s="292"/>
      <c r="ER1426" s="292"/>
      <c r="ES1426" s="292"/>
      <c r="ET1426" s="292"/>
      <c r="EU1426" s="292"/>
      <c r="EV1426" s="292"/>
      <c r="EW1426" s="292"/>
      <c r="EX1426" s="292"/>
      <c r="EY1426" s="292"/>
      <c r="EZ1426" s="292"/>
      <c r="FC1426" s="292"/>
      <c r="FF1426" s="292"/>
      <c r="FJ1426" s="292"/>
      <c r="FL1426" s="292"/>
      <c r="FM1426" s="292"/>
      <c r="FN1426" s="292"/>
      <c r="FO1426" s="292"/>
      <c r="FQ1426" s="292"/>
    </row>
    <row r="1427" spans="2:173">
      <c r="B1427" s="291"/>
      <c r="J1427" s="292"/>
      <c r="K1427" s="292"/>
      <c r="T1427" s="292"/>
      <c r="BO1427" s="292"/>
      <c r="BX1427" s="292"/>
      <c r="CU1427" s="292"/>
      <c r="CW1427" s="292"/>
      <c r="CX1427" s="292"/>
      <c r="DA1427" s="292"/>
      <c r="DI1427" s="292"/>
      <c r="DK1427" s="292"/>
      <c r="DM1427" s="292"/>
      <c r="DQ1427" s="292"/>
      <c r="DV1427" s="292"/>
      <c r="DX1427" s="292"/>
      <c r="EH1427" s="292"/>
      <c r="EN1427" s="292"/>
      <c r="EP1427" s="292"/>
      <c r="EQ1427" s="292"/>
      <c r="ER1427" s="292"/>
      <c r="ES1427" s="292"/>
      <c r="ET1427" s="292"/>
      <c r="EU1427" s="292"/>
      <c r="EV1427" s="292"/>
      <c r="EW1427" s="292"/>
      <c r="EX1427" s="292"/>
      <c r="EY1427" s="292"/>
      <c r="EZ1427" s="292"/>
      <c r="FC1427" s="292"/>
      <c r="FF1427" s="292"/>
      <c r="FJ1427" s="292"/>
      <c r="FL1427" s="292"/>
      <c r="FM1427" s="292"/>
      <c r="FN1427" s="292"/>
      <c r="FO1427" s="292"/>
      <c r="FQ1427" s="292"/>
    </row>
    <row r="1428" spans="2:173">
      <c r="B1428" s="291"/>
      <c r="J1428" s="292"/>
      <c r="K1428" s="292"/>
      <c r="T1428" s="292"/>
      <c r="BO1428" s="292"/>
      <c r="BX1428" s="292"/>
      <c r="CU1428" s="292"/>
      <c r="CW1428" s="292"/>
      <c r="CX1428" s="292"/>
      <c r="DA1428" s="292"/>
      <c r="DI1428" s="292"/>
      <c r="DK1428" s="292"/>
      <c r="DM1428" s="292"/>
      <c r="DQ1428" s="292"/>
      <c r="DV1428" s="292"/>
      <c r="DX1428" s="292"/>
      <c r="EH1428" s="292"/>
      <c r="EN1428" s="292"/>
      <c r="EP1428" s="292"/>
      <c r="EQ1428" s="292"/>
      <c r="ER1428" s="292"/>
      <c r="ES1428" s="292"/>
      <c r="ET1428" s="292"/>
      <c r="EU1428" s="292"/>
      <c r="EV1428" s="292"/>
      <c r="EW1428" s="292"/>
      <c r="EX1428" s="292"/>
      <c r="EY1428" s="292"/>
      <c r="EZ1428" s="292"/>
      <c r="FC1428" s="292"/>
      <c r="FF1428" s="292"/>
      <c r="FJ1428" s="292"/>
      <c r="FL1428" s="292"/>
      <c r="FM1428" s="292"/>
      <c r="FN1428" s="292"/>
      <c r="FO1428" s="292"/>
      <c r="FQ1428" s="292"/>
    </row>
    <row r="1429" spans="2:173">
      <c r="B1429" s="291"/>
      <c r="J1429" s="292"/>
      <c r="K1429" s="292"/>
      <c r="T1429" s="292"/>
      <c r="BO1429" s="292"/>
      <c r="BX1429" s="292"/>
      <c r="CU1429" s="292"/>
      <c r="CW1429" s="292"/>
      <c r="CX1429" s="292"/>
      <c r="DA1429" s="292"/>
      <c r="DI1429" s="292"/>
      <c r="DK1429" s="292"/>
      <c r="DM1429" s="292"/>
      <c r="DQ1429" s="292"/>
      <c r="DV1429" s="292"/>
      <c r="DX1429" s="292"/>
      <c r="EH1429" s="292"/>
      <c r="EN1429" s="292"/>
      <c r="EP1429" s="292"/>
      <c r="EQ1429" s="292"/>
      <c r="ER1429" s="292"/>
      <c r="ES1429" s="292"/>
      <c r="ET1429" s="292"/>
      <c r="EU1429" s="292"/>
      <c r="EV1429" s="292"/>
      <c r="EW1429" s="292"/>
      <c r="EX1429" s="292"/>
      <c r="EY1429" s="292"/>
      <c r="EZ1429" s="292"/>
      <c r="FC1429" s="292"/>
      <c r="FF1429" s="292"/>
      <c r="FJ1429" s="292"/>
      <c r="FL1429" s="292"/>
      <c r="FM1429" s="292"/>
      <c r="FN1429" s="292"/>
      <c r="FO1429" s="292"/>
      <c r="FQ1429" s="292"/>
    </row>
    <row r="1430" spans="2:173">
      <c r="B1430" s="291"/>
      <c r="J1430" s="292"/>
      <c r="K1430" s="292"/>
      <c r="T1430" s="292"/>
      <c r="BO1430" s="292"/>
      <c r="BX1430" s="292"/>
      <c r="CU1430" s="292"/>
      <c r="CW1430" s="292"/>
      <c r="CX1430" s="292"/>
      <c r="DA1430" s="292"/>
      <c r="DI1430" s="292"/>
      <c r="DK1430" s="292"/>
      <c r="DM1430" s="292"/>
      <c r="DQ1430" s="292"/>
      <c r="DV1430" s="292"/>
      <c r="DX1430" s="292"/>
      <c r="EH1430" s="292"/>
      <c r="EN1430" s="292"/>
      <c r="EP1430" s="292"/>
      <c r="EQ1430" s="292"/>
      <c r="ER1430" s="292"/>
      <c r="ES1430" s="292"/>
      <c r="ET1430" s="292"/>
      <c r="EU1430" s="292"/>
      <c r="EV1430" s="292"/>
      <c r="EW1430" s="292"/>
      <c r="EX1430" s="292"/>
      <c r="EY1430" s="292"/>
      <c r="EZ1430" s="292"/>
      <c r="FC1430" s="292"/>
      <c r="FF1430" s="292"/>
      <c r="FJ1430" s="292"/>
      <c r="FL1430" s="292"/>
      <c r="FM1430" s="292"/>
      <c r="FN1430" s="292"/>
      <c r="FO1430" s="292"/>
      <c r="FQ1430" s="292"/>
    </row>
    <row r="1431" spans="2:173">
      <c r="B1431" s="291"/>
      <c r="J1431" s="292"/>
      <c r="K1431" s="292"/>
      <c r="T1431" s="292"/>
      <c r="BO1431" s="292"/>
      <c r="BX1431" s="292"/>
      <c r="CU1431" s="292"/>
      <c r="CW1431" s="292"/>
      <c r="CX1431" s="292"/>
      <c r="DA1431" s="292"/>
      <c r="DI1431" s="292"/>
      <c r="DK1431" s="292"/>
      <c r="DM1431" s="292"/>
      <c r="DQ1431" s="292"/>
      <c r="DV1431" s="292"/>
      <c r="DX1431" s="292"/>
      <c r="EH1431" s="292"/>
      <c r="EN1431" s="292"/>
      <c r="EP1431" s="292"/>
      <c r="EQ1431" s="292"/>
      <c r="ER1431" s="292"/>
      <c r="ES1431" s="292"/>
      <c r="ET1431" s="292"/>
      <c r="EU1431" s="292"/>
      <c r="EV1431" s="292"/>
      <c r="EW1431" s="292"/>
      <c r="EX1431" s="292"/>
      <c r="EY1431" s="292"/>
      <c r="EZ1431" s="292"/>
      <c r="FC1431" s="292"/>
      <c r="FF1431" s="292"/>
      <c r="FJ1431" s="292"/>
      <c r="FL1431" s="292"/>
      <c r="FM1431" s="292"/>
      <c r="FN1431" s="292"/>
      <c r="FO1431" s="292"/>
      <c r="FQ1431" s="292"/>
    </row>
    <row r="1432" spans="2:173">
      <c r="B1432" s="291"/>
      <c r="J1432" s="292"/>
      <c r="K1432" s="292"/>
      <c r="T1432" s="292"/>
      <c r="BO1432" s="292"/>
      <c r="BX1432" s="292"/>
      <c r="CU1432" s="292"/>
      <c r="CW1432" s="292"/>
      <c r="CX1432" s="292"/>
      <c r="DA1432" s="292"/>
      <c r="DI1432" s="292"/>
      <c r="DK1432" s="292"/>
      <c r="DM1432" s="292"/>
      <c r="DQ1432" s="292"/>
      <c r="DV1432" s="292"/>
      <c r="DX1432" s="292"/>
      <c r="EH1432" s="292"/>
      <c r="EN1432" s="292"/>
      <c r="EP1432" s="292"/>
      <c r="EQ1432" s="292"/>
      <c r="ER1432" s="292"/>
      <c r="ES1432" s="292"/>
      <c r="ET1432" s="292"/>
      <c r="EU1432" s="292"/>
      <c r="EV1432" s="292"/>
      <c r="EW1432" s="292"/>
      <c r="EX1432" s="292"/>
      <c r="EY1432" s="292"/>
      <c r="EZ1432" s="292"/>
      <c r="FC1432" s="292"/>
      <c r="FF1432" s="292"/>
      <c r="FJ1432" s="292"/>
      <c r="FL1432" s="292"/>
      <c r="FM1432" s="292"/>
      <c r="FN1432" s="292"/>
      <c r="FO1432" s="292"/>
      <c r="FQ1432" s="292"/>
    </row>
    <row r="1433" spans="2:173">
      <c r="B1433" s="291"/>
      <c r="J1433" s="292"/>
      <c r="K1433" s="292"/>
      <c r="T1433" s="292"/>
      <c r="BO1433" s="292"/>
      <c r="BX1433" s="292"/>
      <c r="CU1433" s="292"/>
      <c r="CW1433" s="292"/>
      <c r="CX1433" s="292"/>
      <c r="DA1433" s="292"/>
      <c r="DI1433" s="292"/>
      <c r="DK1433" s="292"/>
      <c r="DM1433" s="292"/>
      <c r="DQ1433" s="292"/>
      <c r="DV1433" s="292"/>
      <c r="DX1433" s="292"/>
      <c r="EH1433" s="292"/>
      <c r="EN1433" s="292"/>
      <c r="EP1433" s="292"/>
      <c r="EQ1433" s="292"/>
      <c r="ER1433" s="292"/>
      <c r="ES1433" s="292"/>
      <c r="ET1433" s="292"/>
      <c r="EU1433" s="292"/>
      <c r="EV1433" s="292"/>
      <c r="EW1433" s="292"/>
      <c r="EX1433" s="292"/>
      <c r="EY1433" s="292"/>
      <c r="EZ1433" s="292"/>
      <c r="FC1433" s="292"/>
      <c r="FF1433" s="292"/>
      <c r="FJ1433" s="292"/>
      <c r="FL1433" s="292"/>
      <c r="FM1433" s="292"/>
      <c r="FN1433" s="292"/>
      <c r="FO1433" s="292"/>
      <c r="FQ1433" s="292"/>
    </row>
    <row r="1434" spans="2:173">
      <c r="B1434" s="291"/>
      <c r="J1434" s="292"/>
      <c r="K1434" s="292"/>
      <c r="T1434" s="292"/>
      <c r="BO1434" s="292"/>
      <c r="BX1434" s="292"/>
      <c r="CU1434" s="292"/>
      <c r="CW1434" s="292"/>
      <c r="CX1434" s="292"/>
      <c r="DA1434" s="292"/>
      <c r="DI1434" s="292"/>
      <c r="DK1434" s="292"/>
      <c r="DM1434" s="292"/>
      <c r="DQ1434" s="292"/>
      <c r="DV1434" s="292"/>
      <c r="DX1434" s="292"/>
      <c r="EH1434" s="292"/>
      <c r="EN1434" s="292"/>
      <c r="EP1434" s="292"/>
      <c r="EQ1434" s="292"/>
      <c r="ER1434" s="292"/>
      <c r="ES1434" s="292"/>
      <c r="ET1434" s="292"/>
      <c r="EU1434" s="292"/>
      <c r="EV1434" s="292"/>
      <c r="EW1434" s="292"/>
      <c r="EX1434" s="292"/>
      <c r="EY1434" s="292"/>
      <c r="EZ1434" s="292"/>
      <c r="FC1434" s="292"/>
      <c r="FF1434" s="292"/>
      <c r="FJ1434" s="292"/>
      <c r="FL1434" s="292"/>
      <c r="FM1434" s="292"/>
      <c r="FN1434" s="292"/>
      <c r="FO1434" s="292"/>
      <c r="FQ1434" s="292"/>
    </row>
    <row r="1435" spans="2:173">
      <c r="B1435" s="291"/>
      <c r="J1435" s="292"/>
      <c r="K1435" s="292"/>
      <c r="T1435" s="292"/>
      <c r="BO1435" s="292"/>
      <c r="BX1435" s="292"/>
      <c r="CU1435" s="292"/>
      <c r="CW1435" s="292"/>
      <c r="CX1435" s="292"/>
      <c r="DA1435" s="292"/>
      <c r="DI1435" s="292"/>
      <c r="DK1435" s="292"/>
      <c r="DM1435" s="292"/>
      <c r="DQ1435" s="292"/>
      <c r="DV1435" s="292"/>
      <c r="DX1435" s="292"/>
      <c r="EH1435" s="292"/>
      <c r="EN1435" s="292"/>
      <c r="EP1435" s="292"/>
      <c r="EQ1435" s="292"/>
      <c r="ER1435" s="292"/>
      <c r="ES1435" s="292"/>
      <c r="ET1435" s="292"/>
      <c r="EU1435" s="292"/>
      <c r="EV1435" s="292"/>
      <c r="EW1435" s="292"/>
      <c r="EX1435" s="292"/>
      <c r="EY1435" s="292"/>
      <c r="EZ1435" s="292"/>
      <c r="FC1435" s="292"/>
      <c r="FF1435" s="292"/>
      <c r="FJ1435" s="292"/>
      <c r="FL1435" s="292"/>
      <c r="FM1435" s="292"/>
      <c r="FN1435" s="292"/>
      <c r="FO1435" s="292"/>
      <c r="FQ1435" s="292"/>
    </row>
    <row r="1436" spans="2:173">
      <c r="B1436" s="291"/>
      <c r="J1436" s="292"/>
      <c r="K1436" s="292"/>
      <c r="T1436" s="292"/>
      <c r="BO1436" s="292"/>
      <c r="BX1436" s="292"/>
      <c r="CU1436" s="292"/>
      <c r="CW1436" s="292"/>
      <c r="CX1436" s="292"/>
      <c r="DA1436" s="292"/>
      <c r="DI1436" s="292"/>
      <c r="DK1436" s="292"/>
      <c r="DM1436" s="292"/>
      <c r="DQ1436" s="292"/>
      <c r="DV1436" s="292"/>
      <c r="DX1436" s="292"/>
      <c r="EH1436" s="292"/>
      <c r="EN1436" s="292"/>
      <c r="EP1436" s="292"/>
      <c r="EQ1436" s="292"/>
      <c r="ER1436" s="292"/>
      <c r="ES1436" s="292"/>
      <c r="ET1436" s="292"/>
      <c r="EU1436" s="292"/>
      <c r="EV1436" s="292"/>
      <c r="EW1436" s="292"/>
      <c r="EX1436" s="292"/>
      <c r="EY1436" s="292"/>
      <c r="EZ1436" s="292"/>
      <c r="FC1436" s="292"/>
      <c r="FF1436" s="292"/>
      <c r="FJ1436" s="292"/>
      <c r="FL1436" s="292"/>
      <c r="FM1436" s="292"/>
      <c r="FN1436" s="292"/>
      <c r="FO1436" s="292"/>
      <c r="FQ1436" s="292"/>
    </row>
    <row r="1437" spans="2:173">
      <c r="B1437" s="291"/>
      <c r="J1437" s="292"/>
      <c r="K1437" s="292"/>
      <c r="T1437" s="292"/>
      <c r="BO1437" s="292"/>
      <c r="BX1437" s="292"/>
      <c r="CU1437" s="292"/>
      <c r="CW1437" s="292"/>
      <c r="CX1437" s="292"/>
      <c r="DA1437" s="292"/>
      <c r="DI1437" s="292"/>
      <c r="DK1437" s="292"/>
      <c r="DM1437" s="292"/>
      <c r="DQ1437" s="292"/>
      <c r="DV1437" s="292"/>
      <c r="DX1437" s="292"/>
      <c r="EH1437" s="292"/>
      <c r="EN1437" s="292"/>
      <c r="EP1437" s="292"/>
      <c r="EQ1437" s="292"/>
      <c r="ER1437" s="292"/>
      <c r="ES1437" s="292"/>
      <c r="ET1437" s="292"/>
      <c r="EU1437" s="292"/>
      <c r="EV1437" s="292"/>
      <c r="EW1437" s="292"/>
      <c r="EX1437" s="292"/>
      <c r="EY1437" s="292"/>
      <c r="EZ1437" s="292"/>
      <c r="FC1437" s="292"/>
      <c r="FF1437" s="292"/>
      <c r="FJ1437" s="292"/>
      <c r="FL1437" s="292"/>
      <c r="FM1437" s="292"/>
      <c r="FN1437" s="292"/>
      <c r="FO1437" s="292"/>
      <c r="FQ1437" s="292"/>
    </row>
    <row r="1438" spans="2:173">
      <c r="B1438" s="291"/>
      <c r="J1438" s="292"/>
      <c r="K1438" s="292"/>
      <c r="T1438" s="292"/>
      <c r="BO1438" s="292"/>
      <c r="BX1438" s="292"/>
      <c r="CU1438" s="292"/>
      <c r="CW1438" s="292"/>
      <c r="CX1438" s="292"/>
      <c r="DA1438" s="292"/>
      <c r="DI1438" s="292"/>
      <c r="DK1438" s="292"/>
      <c r="DM1438" s="292"/>
      <c r="DQ1438" s="292"/>
      <c r="DV1438" s="292"/>
      <c r="DX1438" s="292"/>
      <c r="EH1438" s="292"/>
      <c r="EN1438" s="292"/>
      <c r="EP1438" s="292"/>
      <c r="EQ1438" s="292"/>
      <c r="ER1438" s="292"/>
      <c r="ES1438" s="292"/>
      <c r="ET1438" s="292"/>
      <c r="EU1438" s="292"/>
      <c r="EV1438" s="292"/>
      <c r="EW1438" s="292"/>
      <c r="EX1438" s="292"/>
      <c r="EY1438" s="292"/>
      <c r="EZ1438" s="292"/>
      <c r="FC1438" s="292"/>
      <c r="FF1438" s="292"/>
      <c r="FJ1438" s="292"/>
      <c r="FL1438" s="292"/>
      <c r="FM1438" s="292"/>
      <c r="FN1438" s="292"/>
      <c r="FO1438" s="292"/>
      <c r="FQ1438" s="292"/>
    </row>
    <row r="1439" spans="2:173">
      <c r="B1439" s="291"/>
      <c r="J1439" s="292"/>
      <c r="K1439" s="292"/>
      <c r="T1439" s="292"/>
      <c r="BO1439" s="292"/>
      <c r="BX1439" s="292"/>
      <c r="CU1439" s="292"/>
      <c r="CW1439" s="292"/>
      <c r="CX1439" s="292"/>
      <c r="DA1439" s="292"/>
      <c r="DI1439" s="292"/>
      <c r="DK1439" s="292"/>
      <c r="DM1439" s="292"/>
      <c r="DQ1439" s="292"/>
      <c r="DV1439" s="292"/>
      <c r="DX1439" s="292"/>
      <c r="EH1439" s="292"/>
      <c r="EN1439" s="292"/>
      <c r="EP1439" s="292"/>
      <c r="EQ1439" s="292"/>
      <c r="ER1439" s="292"/>
      <c r="ES1439" s="292"/>
      <c r="ET1439" s="292"/>
      <c r="EU1439" s="292"/>
      <c r="EV1439" s="292"/>
      <c r="EW1439" s="292"/>
      <c r="EX1439" s="292"/>
      <c r="EY1439" s="292"/>
      <c r="EZ1439" s="292"/>
      <c r="FC1439" s="292"/>
      <c r="FF1439" s="292"/>
      <c r="FJ1439" s="292"/>
      <c r="FL1439" s="292"/>
      <c r="FM1439" s="292"/>
      <c r="FN1439" s="292"/>
      <c r="FO1439" s="292"/>
      <c r="FQ1439" s="292"/>
    </row>
    <row r="1440" spans="2:173">
      <c r="B1440" s="291"/>
      <c r="J1440" s="292"/>
      <c r="K1440" s="292"/>
      <c r="T1440" s="292"/>
      <c r="BO1440" s="292"/>
      <c r="BX1440" s="292"/>
      <c r="CU1440" s="292"/>
      <c r="CW1440" s="292"/>
      <c r="CX1440" s="292"/>
      <c r="DA1440" s="292"/>
      <c r="DI1440" s="292"/>
      <c r="DK1440" s="292"/>
      <c r="DM1440" s="292"/>
      <c r="DQ1440" s="292"/>
      <c r="DV1440" s="292"/>
      <c r="DX1440" s="292"/>
      <c r="EH1440" s="292"/>
      <c r="EN1440" s="292"/>
      <c r="EP1440" s="292"/>
      <c r="EQ1440" s="292"/>
      <c r="ER1440" s="292"/>
      <c r="ES1440" s="292"/>
      <c r="ET1440" s="292"/>
      <c r="EU1440" s="292"/>
      <c r="EV1440" s="292"/>
      <c r="EW1440" s="292"/>
      <c r="EX1440" s="292"/>
      <c r="EY1440" s="292"/>
      <c r="EZ1440" s="292"/>
      <c r="FC1440" s="292"/>
      <c r="FF1440" s="292"/>
      <c r="FJ1440" s="292"/>
      <c r="FL1440" s="292"/>
      <c r="FM1440" s="292"/>
      <c r="FN1440" s="292"/>
      <c r="FO1440" s="292"/>
      <c r="FQ1440" s="292"/>
    </row>
    <row r="1441" spans="2:173">
      <c r="B1441" s="291"/>
      <c r="J1441" s="292"/>
      <c r="K1441" s="292"/>
      <c r="T1441" s="292"/>
      <c r="BO1441" s="292"/>
      <c r="BX1441" s="292"/>
      <c r="CU1441" s="292"/>
      <c r="CW1441" s="292"/>
      <c r="CX1441" s="292"/>
      <c r="DA1441" s="292"/>
      <c r="DI1441" s="292"/>
      <c r="DK1441" s="292"/>
      <c r="DM1441" s="292"/>
      <c r="DQ1441" s="292"/>
      <c r="DV1441" s="292"/>
      <c r="DX1441" s="292"/>
      <c r="EH1441" s="292"/>
      <c r="EN1441" s="292"/>
      <c r="EP1441" s="292"/>
      <c r="EQ1441" s="292"/>
      <c r="ER1441" s="292"/>
      <c r="ES1441" s="292"/>
      <c r="ET1441" s="292"/>
      <c r="EU1441" s="292"/>
      <c r="EV1441" s="292"/>
      <c r="EW1441" s="292"/>
      <c r="EX1441" s="292"/>
      <c r="EY1441" s="292"/>
      <c r="EZ1441" s="292"/>
      <c r="FC1441" s="292"/>
      <c r="FF1441" s="292"/>
      <c r="FJ1441" s="292"/>
      <c r="FL1441" s="292"/>
      <c r="FM1441" s="292"/>
      <c r="FN1441" s="292"/>
      <c r="FO1441" s="292"/>
      <c r="FQ1441" s="292"/>
    </row>
    <row r="1442" spans="2:173">
      <c r="B1442" s="291"/>
      <c r="J1442" s="292"/>
      <c r="K1442" s="292"/>
      <c r="T1442" s="292"/>
      <c r="BO1442" s="292"/>
      <c r="BX1442" s="292"/>
      <c r="CU1442" s="292"/>
      <c r="CW1442" s="292"/>
      <c r="CX1442" s="292"/>
      <c r="DA1442" s="292"/>
      <c r="DI1442" s="292"/>
      <c r="DK1442" s="292"/>
      <c r="DM1442" s="292"/>
      <c r="DQ1442" s="292"/>
      <c r="DV1442" s="292"/>
      <c r="DX1442" s="292"/>
      <c r="EH1442" s="292"/>
      <c r="EN1442" s="292"/>
      <c r="EP1442" s="292"/>
      <c r="EQ1442" s="292"/>
      <c r="ER1442" s="292"/>
      <c r="ES1442" s="292"/>
      <c r="ET1442" s="292"/>
      <c r="EU1442" s="292"/>
      <c r="EV1442" s="292"/>
      <c r="EW1442" s="292"/>
      <c r="EX1442" s="292"/>
      <c r="EY1442" s="292"/>
      <c r="EZ1442" s="292"/>
      <c r="FC1442" s="292"/>
      <c r="FF1442" s="292"/>
      <c r="FJ1442" s="292"/>
      <c r="FL1442" s="292"/>
      <c r="FM1442" s="292"/>
      <c r="FN1442" s="292"/>
      <c r="FO1442" s="292"/>
      <c r="FQ1442" s="292"/>
    </row>
    <row r="1443" spans="2:173">
      <c r="B1443" s="291"/>
      <c r="J1443" s="292"/>
      <c r="K1443" s="292"/>
      <c r="T1443" s="292"/>
      <c r="BO1443" s="292"/>
      <c r="BX1443" s="292"/>
      <c r="CU1443" s="292"/>
      <c r="CW1443" s="292"/>
      <c r="CX1443" s="292"/>
      <c r="DA1443" s="292"/>
      <c r="DI1443" s="292"/>
      <c r="DK1443" s="292"/>
      <c r="DM1443" s="292"/>
      <c r="DQ1443" s="292"/>
      <c r="DV1443" s="292"/>
      <c r="DX1443" s="292"/>
      <c r="EH1443" s="292"/>
      <c r="EN1443" s="292"/>
      <c r="EP1443" s="292"/>
      <c r="EQ1443" s="292"/>
      <c r="ER1443" s="292"/>
      <c r="ES1443" s="292"/>
      <c r="ET1443" s="292"/>
      <c r="EU1443" s="292"/>
      <c r="EV1443" s="292"/>
      <c r="EW1443" s="292"/>
      <c r="EX1443" s="292"/>
      <c r="EY1443" s="292"/>
      <c r="EZ1443" s="292"/>
      <c r="FC1443" s="292"/>
      <c r="FF1443" s="292"/>
      <c r="FJ1443" s="292"/>
      <c r="FL1443" s="292"/>
      <c r="FM1443" s="292"/>
      <c r="FN1443" s="292"/>
      <c r="FO1443" s="292"/>
      <c r="FQ1443" s="292"/>
    </row>
    <row r="1444" spans="2:173">
      <c r="B1444" s="291"/>
      <c r="J1444" s="292"/>
      <c r="K1444" s="292"/>
      <c r="T1444" s="292"/>
      <c r="BO1444" s="292"/>
      <c r="BX1444" s="292"/>
      <c r="CU1444" s="292"/>
      <c r="CW1444" s="292"/>
      <c r="CX1444" s="292"/>
      <c r="DA1444" s="292"/>
      <c r="DI1444" s="292"/>
      <c r="DK1444" s="292"/>
      <c r="DM1444" s="292"/>
      <c r="DQ1444" s="292"/>
      <c r="DV1444" s="292"/>
      <c r="DX1444" s="292"/>
      <c r="EH1444" s="292"/>
      <c r="EN1444" s="292"/>
      <c r="EP1444" s="292"/>
      <c r="EQ1444" s="292"/>
      <c r="ER1444" s="292"/>
      <c r="ES1444" s="292"/>
      <c r="ET1444" s="292"/>
      <c r="EU1444" s="292"/>
      <c r="EV1444" s="292"/>
      <c r="EW1444" s="292"/>
      <c r="EX1444" s="292"/>
      <c r="EY1444" s="292"/>
      <c r="EZ1444" s="292"/>
      <c r="FC1444" s="292"/>
      <c r="FF1444" s="292"/>
      <c r="FJ1444" s="292"/>
      <c r="FL1444" s="292"/>
      <c r="FM1444" s="292"/>
      <c r="FN1444" s="292"/>
      <c r="FO1444" s="292"/>
      <c r="FQ1444" s="292"/>
    </row>
    <row r="1445" spans="2:173">
      <c r="B1445" s="291"/>
      <c r="J1445" s="292"/>
      <c r="K1445" s="292"/>
      <c r="T1445" s="292"/>
      <c r="BO1445" s="292"/>
      <c r="BX1445" s="292"/>
      <c r="CU1445" s="292"/>
      <c r="CW1445" s="292"/>
      <c r="CX1445" s="292"/>
      <c r="DA1445" s="292"/>
      <c r="DI1445" s="292"/>
      <c r="DK1445" s="292"/>
      <c r="DM1445" s="292"/>
      <c r="DQ1445" s="292"/>
      <c r="DV1445" s="292"/>
      <c r="DX1445" s="292"/>
      <c r="EH1445" s="292"/>
      <c r="EN1445" s="292"/>
      <c r="EP1445" s="292"/>
      <c r="EQ1445" s="292"/>
      <c r="ER1445" s="292"/>
      <c r="ES1445" s="292"/>
      <c r="ET1445" s="292"/>
      <c r="EU1445" s="292"/>
      <c r="EV1445" s="292"/>
      <c r="EW1445" s="292"/>
      <c r="EX1445" s="292"/>
      <c r="EY1445" s="292"/>
      <c r="EZ1445" s="292"/>
      <c r="FC1445" s="292"/>
      <c r="FF1445" s="292"/>
      <c r="FJ1445" s="292"/>
      <c r="FL1445" s="292"/>
      <c r="FM1445" s="292"/>
      <c r="FN1445" s="292"/>
      <c r="FO1445" s="292"/>
      <c r="FQ1445" s="292"/>
    </row>
    <row r="1446" spans="2:173">
      <c r="B1446" s="291"/>
      <c r="J1446" s="292"/>
      <c r="K1446" s="292"/>
      <c r="T1446" s="292"/>
      <c r="BO1446" s="292"/>
      <c r="BX1446" s="292"/>
      <c r="CU1446" s="292"/>
      <c r="CW1446" s="292"/>
      <c r="CX1446" s="292"/>
      <c r="DA1446" s="292"/>
      <c r="DI1446" s="292"/>
      <c r="DK1446" s="292"/>
      <c r="DM1446" s="292"/>
      <c r="DQ1446" s="292"/>
      <c r="DV1446" s="292"/>
      <c r="DX1446" s="292"/>
      <c r="EH1446" s="292"/>
      <c r="EN1446" s="292"/>
      <c r="EP1446" s="292"/>
      <c r="EQ1446" s="292"/>
      <c r="ER1446" s="292"/>
      <c r="ES1446" s="292"/>
      <c r="ET1446" s="292"/>
      <c r="EU1446" s="292"/>
      <c r="EV1446" s="292"/>
      <c r="EW1446" s="292"/>
      <c r="EX1446" s="292"/>
      <c r="EY1446" s="292"/>
      <c r="EZ1446" s="292"/>
      <c r="FC1446" s="292"/>
      <c r="FF1446" s="292"/>
      <c r="FJ1446" s="292"/>
      <c r="FL1446" s="292"/>
      <c r="FM1446" s="292"/>
      <c r="FN1446" s="292"/>
      <c r="FO1446" s="292"/>
      <c r="FQ1446" s="292"/>
    </row>
    <row r="1447" spans="2:173">
      <c r="B1447" s="291"/>
      <c r="J1447" s="292"/>
      <c r="K1447" s="292"/>
      <c r="T1447" s="292"/>
      <c r="BO1447" s="292"/>
      <c r="BX1447" s="292"/>
      <c r="CU1447" s="292"/>
      <c r="CW1447" s="292"/>
      <c r="CX1447" s="292"/>
      <c r="DA1447" s="292"/>
      <c r="DI1447" s="292"/>
      <c r="DK1447" s="292"/>
      <c r="DM1447" s="292"/>
      <c r="DQ1447" s="292"/>
      <c r="DV1447" s="292"/>
      <c r="DX1447" s="292"/>
      <c r="EH1447" s="292"/>
      <c r="EN1447" s="292"/>
      <c r="EP1447" s="292"/>
      <c r="EQ1447" s="292"/>
      <c r="ER1447" s="292"/>
      <c r="ES1447" s="292"/>
      <c r="ET1447" s="292"/>
      <c r="EU1447" s="292"/>
      <c r="EV1447" s="292"/>
      <c r="EW1447" s="292"/>
      <c r="EX1447" s="292"/>
      <c r="EY1447" s="292"/>
      <c r="EZ1447" s="292"/>
      <c r="FC1447" s="292"/>
      <c r="FF1447" s="292"/>
      <c r="FJ1447" s="292"/>
      <c r="FL1447" s="292"/>
      <c r="FM1447" s="292"/>
      <c r="FN1447" s="292"/>
      <c r="FO1447" s="292"/>
      <c r="FQ1447" s="292"/>
    </row>
    <row r="1448" spans="2:173">
      <c r="B1448" s="291"/>
      <c r="J1448" s="292"/>
      <c r="K1448" s="292"/>
      <c r="T1448" s="292"/>
      <c r="BO1448" s="292"/>
      <c r="BX1448" s="292"/>
      <c r="CU1448" s="292"/>
      <c r="CW1448" s="292"/>
      <c r="CX1448" s="292"/>
      <c r="DA1448" s="292"/>
      <c r="DI1448" s="292"/>
      <c r="DK1448" s="292"/>
      <c r="DM1448" s="292"/>
      <c r="DQ1448" s="292"/>
      <c r="DV1448" s="292"/>
      <c r="DX1448" s="292"/>
      <c r="EH1448" s="292"/>
      <c r="EN1448" s="292"/>
      <c r="EP1448" s="292"/>
      <c r="EQ1448" s="292"/>
      <c r="ER1448" s="292"/>
      <c r="ES1448" s="292"/>
      <c r="ET1448" s="292"/>
      <c r="EU1448" s="292"/>
      <c r="EV1448" s="292"/>
      <c r="EW1448" s="292"/>
      <c r="EX1448" s="292"/>
      <c r="EY1448" s="292"/>
      <c r="EZ1448" s="292"/>
      <c r="FC1448" s="292"/>
      <c r="FF1448" s="292"/>
      <c r="FJ1448" s="292"/>
      <c r="FL1448" s="292"/>
      <c r="FM1448" s="292"/>
      <c r="FN1448" s="292"/>
      <c r="FO1448" s="292"/>
      <c r="FQ1448" s="292"/>
    </row>
    <row r="1449" spans="2:173">
      <c r="B1449" s="291"/>
      <c r="J1449" s="292"/>
      <c r="K1449" s="292"/>
      <c r="T1449" s="292"/>
      <c r="BO1449" s="292"/>
      <c r="BX1449" s="292"/>
      <c r="CU1449" s="292"/>
      <c r="CW1449" s="292"/>
      <c r="CX1449" s="292"/>
      <c r="DA1449" s="292"/>
      <c r="DI1449" s="292"/>
      <c r="DK1449" s="292"/>
      <c r="DM1449" s="292"/>
      <c r="DQ1449" s="292"/>
      <c r="DV1449" s="292"/>
      <c r="DX1449" s="292"/>
      <c r="EH1449" s="292"/>
      <c r="EN1449" s="292"/>
      <c r="EP1449" s="292"/>
      <c r="EQ1449" s="292"/>
      <c r="ER1449" s="292"/>
      <c r="ES1449" s="292"/>
      <c r="ET1449" s="292"/>
      <c r="EU1449" s="292"/>
      <c r="EV1449" s="292"/>
      <c r="EW1449" s="292"/>
      <c r="EX1449" s="292"/>
      <c r="EY1449" s="292"/>
      <c r="EZ1449" s="292"/>
      <c r="FC1449" s="292"/>
      <c r="FF1449" s="292"/>
      <c r="FJ1449" s="292"/>
      <c r="FL1449" s="292"/>
      <c r="FM1449" s="292"/>
      <c r="FN1449" s="292"/>
      <c r="FO1449" s="292"/>
      <c r="FQ1449" s="292"/>
    </row>
    <row r="1450" spans="2:173">
      <c r="B1450" s="291"/>
      <c r="J1450" s="292"/>
      <c r="K1450" s="292"/>
      <c r="T1450" s="292"/>
      <c r="BO1450" s="292"/>
      <c r="BX1450" s="292"/>
      <c r="CU1450" s="292"/>
      <c r="CW1450" s="292"/>
      <c r="CX1450" s="292"/>
      <c r="DA1450" s="292"/>
      <c r="DI1450" s="292"/>
      <c r="DK1450" s="292"/>
      <c r="DM1450" s="292"/>
      <c r="DQ1450" s="292"/>
      <c r="DV1450" s="292"/>
      <c r="DX1450" s="292"/>
      <c r="EH1450" s="292"/>
      <c r="EN1450" s="292"/>
      <c r="EP1450" s="292"/>
      <c r="EQ1450" s="292"/>
      <c r="ER1450" s="292"/>
      <c r="ES1450" s="292"/>
      <c r="ET1450" s="292"/>
      <c r="EU1450" s="292"/>
      <c r="EV1450" s="292"/>
      <c r="EW1450" s="292"/>
      <c r="EX1450" s="292"/>
      <c r="EY1450" s="292"/>
      <c r="EZ1450" s="292"/>
      <c r="FC1450" s="292"/>
      <c r="FF1450" s="292"/>
      <c r="FJ1450" s="292"/>
      <c r="FL1450" s="292"/>
      <c r="FM1450" s="292"/>
      <c r="FN1450" s="292"/>
      <c r="FO1450" s="292"/>
      <c r="FQ1450" s="292"/>
    </row>
    <row r="1451" spans="2:173">
      <c r="B1451" s="291"/>
      <c r="J1451" s="292"/>
      <c r="K1451" s="292"/>
      <c r="T1451" s="292"/>
      <c r="BO1451" s="292"/>
      <c r="BX1451" s="292"/>
      <c r="CU1451" s="292"/>
      <c r="CW1451" s="292"/>
      <c r="CX1451" s="292"/>
      <c r="DA1451" s="292"/>
      <c r="DI1451" s="292"/>
      <c r="DK1451" s="292"/>
      <c r="DM1451" s="292"/>
      <c r="DQ1451" s="292"/>
      <c r="DV1451" s="292"/>
      <c r="DX1451" s="292"/>
      <c r="EH1451" s="292"/>
      <c r="EN1451" s="292"/>
      <c r="EP1451" s="292"/>
      <c r="EQ1451" s="292"/>
      <c r="ER1451" s="292"/>
      <c r="ES1451" s="292"/>
      <c r="ET1451" s="292"/>
      <c r="EU1451" s="292"/>
      <c r="EV1451" s="292"/>
      <c r="EW1451" s="292"/>
      <c r="EX1451" s="292"/>
      <c r="EY1451" s="292"/>
      <c r="EZ1451" s="292"/>
      <c r="FC1451" s="292"/>
      <c r="FF1451" s="292"/>
      <c r="FJ1451" s="292"/>
      <c r="FL1451" s="292"/>
      <c r="FM1451" s="292"/>
      <c r="FN1451" s="292"/>
      <c r="FO1451" s="292"/>
      <c r="FQ1451" s="292"/>
    </row>
    <row r="1452" spans="2:173">
      <c r="B1452" s="291"/>
      <c r="J1452" s="292"/>
      <c r="K1452" s="292"/>
      <c r="T1452" s="292"/>
      <c r="BO1452" s="292"/>
      <c r="BX1452" s="292"/>
      <c r="CU1452" s="292"/>
      <c r="CW1452" s="292"/>
      <c r="CX1452" s="292"/>
      <c r="DA1452" s="292"/>
      <c r="DI1452" s="292"/>
      <c r="DK1452" s="292"/>
      <c r="DM1452" s="292"/>
      <c r="DQ1452" s="292"/>
      <c r="DV1452" s="292"/>
      <c r="DX1452" s="292"/>
      <c r="EH1452" s="292"/>
      <c r="EN1452" s="292"/>
      <c r="EP1452" s="292"/>
      <c r="EQ1452" s="292"/>
      <c r="ER1452" s="292"/>
      <c r="ES1452" s="292"/>
      <c r="ET1452" s="292"/>
      <c r="EU1452" s="292"/>
      <c r="EV1452" s="292"/>
      <c r="EW1452" s="292"/>
      <c r="EX1452" s="292"/>
      <c r="EY1452" s="292"/>
      <c r="EZ1452" s="292"/>
      <c r="FC1452" s="292"/>
      <c r="FF1452" s="292"/>
      <c r="FJ1452" s="292"/>
      <c r="FL1452" s="292"/>
      <c r="FM1452" s="292"/>
      <c r="FN1452" s="292"/>
      <c r="FO1452" s="292"/>
      <c r="FQ1452" s="292"/>
    </row>
    <row r="1453" spans="2:173">
      <c r="B1453" s="291"/>
      <c r="J1453" s="292"/>
      <c r="K1453" s="292"/>
      <c r="T1453" s="292"/>
      <c r="BO1453" s="292"/>
      <c r="BX1453" s="292"/>
      <c r="CU1453" s="292"/>
      <c r="CW1453" s="292"/>
      <c r="CX1453" s="292"/>
      <c r="DA1453" s="292"/>
      <c r="DI1453" s="292"/>
      <c r="DK1453" s="292"/>
      <c r="DM1453" s="292"/>
      <c r="DQ1453" s="292"/>
      <c r="DV1453" s="292"/>
      <c r="DX1453" s="292"/>
      <c r="EH1453" s="292"/>
      <c r="EN1453" s="292"/>
      <c r="EP1453" s="292"/>
      <c r="EQ1453" s="292"/>
      <c r="ER1453" s="292"/>
      <c r="ES1453" s="292"/>
      <c r="ET1453" s="292"/>
      <c r="EU1453" s="292"/>
      <c r="EV1453" s="292"/>
      <c r="EW1453" s="292"/>
      <c r="EX1453" s="292"/>
      <c r="EY1453" s="292"/>
      <c r="EZ1453" s="292"/>
      <c r="FC1453" s="292"/>
      <c r="FF1453" s="292"/>
      <c r="FJ1453" s="292"/>
      <c r="FL1453" s="292"/>
      <c r="FM1453" s="292"/>
      <c r="FN1453" s="292"/>
      <c r="FO1453" s="292"/>
      <c r="FQ1453" s="292"/>
    </row>
    <row r="1454" spans="2:173">
      <c r="B1454" s="291"/>
      <c r="J1454" s="292"/>
      <c r="K1454" s="292"/>
      <c r="T1454" s="292"/>
      <c r="BO1454" s="292"/>
      <c r="BX1454" s="292"/>
      <c r="CU1454" s="292"/>
      <c r="CW1454" s="292"/>
      <c r="CX1454" s="292"/>
      <c r="DA1454" s="292"/>
      <c r="DI1454" s="292"/>
      <c r="DK1454" s="292"/>
      <c r="DM1454" s="292"/>
      <c r="DQ1454" s="292"/>
      <c r="DV1454" s="292"/>
      <c r="DX1454" s="292"/>
      <c r="EH1454" s="292"/>
      <c r="EN1454" s="292"/>
      <c r="EP1454" s="292"/>
      <c r="EQ1454" s="292"/>
      <c r="ER1454" s="292"/>
      <c r="ES1454" s="292"/>
      <c r="ET1454" s="292"/>
      <c r="EU1454" s="292"/>
      <c r="EV1454" s="292"/>
      <c r="EW1454" s="292"/>
      <c r="EX1454" s="292"/>
      <c r="EY1454" s="292"/>
      <c r="EZ1454" s="292"/>
      <c r="FC1454" s="292"/>
      <c r="FF1454" s="292"/>
      <c r="FJ1454" s="292"/>
      <c r="FL1454" s="292"/>
      <c r="FM1454" s="292"/>
      <c r="FN1454" s="292"/>
      <c r="FO1454" s="292"/>
      <c r="FQ1454" s="292"/>
    </row>
    <row r="1455" spans="2:173">
      <c r="B1455" s="291"/>
      <c r="J1455" s="292"/>
      <c r="K1455" s="292"/>
      <c r="T1455" s="292"/>
      <c r="BO1455" s="292"/>
      <c r="BX1455" s="292"/>
      <c r="CU1455" s="292"/>
      <c r="CW1455" s="292"/>
      <c r="CX1455" s="292"/>
      <c r="DA1455" s="292"/>
      <c r="DI1455" s="292"/>
      <c r="DK1455" s="292"/>
      <c r="DM1455" s="292"/>
      <c r="DQ1455" s="292"/>
      <c r="DV1455" s="292"/>
      <c r="DX1455" s="292"/>
      <c r="EH1455" s="292"/>
      <c r="EN1455" s="292"/>
      <c r="EP1455" s="292"/>
      <c r="EQ1455" s="292"/>
      <c r="ER1455" s="292"/>
      <c r="ES1455" s="292"/>
      <c r="ET1455" s="292"/>
      <c r="EU1455" s="292"/>
      <c r="EV1455" s="292"/>
      <c r="EW1455" s="292"/>
      <c r="EX1455" s="292"/>
      <c r="EY1455" s="292"/>
      <c r="EZ1455" s="292"/>
      <c r="FC1455" s="292"/>
      <c r="FF1455" s="292"/>
      <c r="FJ1455" s="292"/>
      <c r="FL1455" s="292"/>
      <c r="FM1455" s="292"/>
      <c r="FN1455" s="292"/>
      <c r="FO1455" s="292"/>
      <c r="FQ1455" s="292"/>
    </row>
    <row r="1456" spans="2:173">
      <c r="B1456" s="291"/>
      <c r="J1456" s="292"/>
      <c r="K1456" s="292"/>
      <c r="T1456" s="292"/>
      <c r="BO1456" s="292"/>
      <c r="BX1456" s="292"/>
      <c r="CU1456" s="292"/>
      <c r="CW1456" s="292"/>
      <c r="CX1456" s="292"/>
      <c r="DA1456" s="292"/>
      <c r="DI1456" s="292"/>
      <c r="DK1456" s="292"/>
      <c r="DM1456" s="292"/>
      <c r="DQ1456" s="292"/>
      <c r="DV1456" s="292"/>
      <c r="DX1456" s="292"/>
      <c r="EH1456" s="292"/>
      <c r="EN1456" s="292"/>
      <c r="EP1456" s="292"/>
      <c r="EQ1456" s="292"/>
      <c r="ER1456" s="292"/>
      <c r="ES1456" s="292"/>
      <c r="ET1456" s="292"/>
      <c r="EU1456" s="292"/>
      <c r="EV1456" s="292"/>
      <c r="EW1456" s="292"/>
      <c r="EX1456" s="292"/>
      <c r="EY1456" s="292"/>
      <c r="EZ1456" s="292"/>
      <c r="FC1456" s="292"/>
      <c r="FF1456" s="292"/>
      <c r="FJ1456" s="292"/>
      <c r="FL1456" s="292"/>
      <c r="FM1456" s="292"/>
      <c r="FN1456" s="292"/>
      <c r="FO1456" s="292"/>
      <c r="FQ1456" s="292"/>
    </row>
    <row r="1457" spans="2:173">
      <c r="B1457" s="291"/>
      <c r="J1457" s="292"/>
      <c r="K1457" s="292"/>
      <c r="T1457" s="292"/>
      <c r="BO1457" s="292"/>
      <c r="BX1457" s="292"/>
      <c r="CU1457" s="292"/>
      <c r="CW1457" s="292"/>
      <c r="CX1457" s="292"/>
      <c r="DA1457" s="292"/>
      <c r="DI1457" s="292"/>
      <c r="DK1457" s="292"/>
      <c r="DM1457" s="292"/>
      <c r="DQ1457" s="292"/>
      <c r="DV1457" s="292"/>
      <c r="DX1457" s="292"/>
      <c r="EH1457" s="292"/>
      <c r="EN1457" s="292"/>
      <c r="EP1457" s="292"/>
      <c r="EQ1457" s="292"/>
      <c r="ER1457" s="292"/>
      <c r="ES1457" s="292"/>
      <c r="ET1457" s="292"/>
      <c r="EU1457" s="292"/>
      <c r="EV1457" s="292"/>
      <c r="EW1457" s="292"/>
      <c r="EX1457" s="292"/>
      <c r="EY1457" s="292"/>
      <c r="EZ1457" s="292"/>
      <c r="FC1457" s="292"/>
      <c r="FF1457" s="292"/>
      <c r="FJ1457" s="292"/>
      <c r="FL1457" s="292"/>
      <c r="FM1457" s="292"/>
      <c r="FN1457" s="292"/>
      <c r="FO1457" s="292"/>
      <c r="FQ1457" s="292"/>
    </row>
    <row r="1458" spans="2:173">
      <c r="B1458" s="291"/>
      <c r="J1458" s="292"/>
      <c r="K1458" s="292"/>
      <c r="T1458" s="292"/>
      <c r="BO1458" s="292"/>
      <c r="BX1458" s="292"/>
      <c r="CU1458" s="292"/>
      <c r="CW1458" s="292"/>
      <c r="CX1458" s="292"/>
      <c r="DA1458" s="292"/>
      <c r="DI1458" s="292"/>
      <c r="DK1458" s="292"/>
      <c r="DM1458" s="292"/>
      <c r="DQ1458" s="292"/>
      <c r="DV1458" s="292"/>
      <c r="DX1458" s="292"/>
      <c r="EH1458" s="292"/>
      <c r="EN1458" s="292"/>
      <c r="EP1458" s="292"/>
      <c r="EQ1458" s="292"/>
      <c r="ER1458" s="292"/>
      <c r="ES1458" s="292"/>
      <c r="ET1458" s="292"/>
      <c r="EU1458" s="292"/>
      <c r="EV1458" s="292"/>
      <c r="EW1458" s="292"/>
      <c r="EX1458" s="292"/>
      <c r="EY1458" s="292"/>
      <c r="EZ1458" s="292"/>
      <c r="FC1458" s="292"/>
      <c r="FF1458" s="292"/>
      <c r="FJ1458" s="292"/>
      <c r="FL1458" s="292"/>
      <c r="FM1458" s="292"/>
      <c r="FN1458" s="292"/>
      <c r="FO1458" s="292"/>
      <c r="FQ1458" s="292"/>
    </row>
    <row r="1459" spans="2:173">
      <c r="B1459" s="291"/>
      <c r="J1459" s="292"/>
      <c r="K1459" s="292"/>
      <c r="T1459" s="292"/>
      <c r="BO1459" s="292"/>
      <c r="BX1459" s="292"/>
      <c r="CU1459" s="292"/>
      <c r="CW1459" s="292"/>
      <c r="CX1459" s="292"/>
      <c r="DA1459" s="292"/>
      <c r="DI1459" s="292"/>
      <c r="DK1459" s="292"/>
      <c r="DM1459" s="292"/>
      <c r="DQ1459" s="292"/>
      <c r="DV1459" s="292"/>
      <c r="DX1459" s="292"/>
      <c r="EH1459" s="292"/>
      <c r="EN1459" s="292"/>
      <c r="EP1459" s="292"/>
      <c r="EQ1459" s="292"/>
      <c r="ER1459" s="292"/>
      <c r="ES1459" s="292"/>
      <c r="ET1459" s="292"/>
      <c r="EU1459" s="292"/>
      <c r="EV1459" s="292"/>
      <c r="EW1459" s="292"/>
      <c r="EX1459" s="292"/>
      <c r="EY1459" s="292"/>
      <c r="EZ1459" s="292"/>
      <c r="FC1459" s="292"/>
      <c r="FF1459" s="292"/>
      <c r="FJ1459" s="292"/>
      <c r="FL1459" s="292"/>
      <c r="FM1459" s="292"/>
      <c r="FN1459" s="292"/>
      <c r="FO1459" s="292"/>
      <c r="FQ1459" s="292"/>
    </row>
    <row r="1460" spans="2:173">
      <c r="B1460" s="291"/>
      <c r="J1460" s="292"/>
      <c r="K1460" s="292"/>
      <c r="T1460" s="292"/>
      <c r="BO1460" s="292"/>
      <c r="BX1460" s="292"/>
      <c r="CU1460" s="292"/>
      <c r="CW1460" s="292"/>
      <c r="CX1460" s="292"/>
      <c r="DA1460" s="292"/>
      <c r="DI1460" s="292"/>
      <c r="DK1460" s="292"/>
      <c r="DM1460" s="292"/>
      <c r="DQ1460" s="292"/>
      <c r="DV1460" s="292"/>
      <c r="DX1460" s="292"/>
      <c r="EH1460" s="292"/>
      <c r="EN1460" s="292"/>
      <c r="EP1460" s="292"/>
      <c r="EQ1460" s="292"/>
      <c r="ER1460" s="292"/>
      <c r="ES1460" s="292"/>
      <c r="ET1460" s="292"/>
      <c r="EU1460" s="292"/>
      <c r="EV1460" s="292"/>
      <c r="EW1460" s="292"/>
      <c r="EX1460" s="292"/>
      <c r="EY1460" s="292"/>
      <c r="EZ1460" s="292"/>
      <c r="FC1460" s="292"/>
      <c r="FF1460" s="292"/>
      <c r="FJ1460" s="292"/>
      <c r="FL1460" s="292"/>
      <c r="FM1460" s="292"/>
      <c r="FN1460" s="292"/>
      <c r="FO1460" s="292"/>
      <c r="FQ1460" s="292"/>
    </row>
    <row r="1461" spans="2:173">
      <c r="B1461" s="291"/>
      <c r="J1461" s="292"/>
      <c r="K1461" s="292"/>
      <c r="T1461" s="292"/>
      <c r="BO1461" s="292"/>
      <c r="BX1461" s="292"/>
      <c r="CU1461" s="292"/>
      <c r="CW1461" s="292"/>
      <c r="CX1461" s="292"/>
      <c r="DA1461" s="292"/>
      <c r="DI1461" s="292"/>
      <c r="DK1461" s="292"/>
      <c r="DM1461" s="292"/>
      <c r="DQ1461" s="292"/>
      <c r="DV1461" s="292"/>
      <c r="DX1461" s="292"/>
      <c r="EH1461" s="292"/>
      <c r="EN1461" s="292"/>
      <c r="EP1461" s="292"/>
      <c r="EQ1461" s="292"/>
      <c r="ER1461" s="292"/>
      <c r="ES1461" s="292"/>
      <c r="ET1461" s="292"/>
      <c r="EU1461" s="292"/>
      <c r="EV1461" s="292"/>
      <c r="EW1461" s="292"/>
      <c r="EX1461" s="292"/>
      <c r="EY1461" s="292"/>
      <c r="EZ1461" s="292"/>
      <c r="FC1461" s="292"/>
      <c r="FF1461" s="292"/>
      <c r="FJ1461" s="292"/>
      <c r="FL1461" s="292"/>
      <c r="FM1461" s="292"/>
      <c r="FN1461" s="292"/>
      <c r="FO1461" s="292"/>
      <c r="FQ1461" s="292"/>
    </row>
    <row r="1462" spans="2:173">
      <c r="B1462" s="291"/>
      <c r="J1462" s="292"/>
      <c r="K1462" s="292"/>
      <c r="T1462" s="292"/>
      <c r="BO1462" s="292"/>
      <c r="BX1462" s="292"/>
      <c r="CU1462" s="292"/>
      <c r="CW1462" s="292"/>
      <c r="CX1462" s="292"/>
      <c r="DA1462" s="292"/>
      <c r="DI1462" s="292"/>
      <c r="DK1462" s="292"/>
      <c r="DM1462" s="292"/>
      <c r="DQ1462" s="292"/>
      <c r="DV1462" s="292"/>
      <c r="DX1462" s="292"/>
      <c r="EH1462" s="292"/>
      <c r="EN1462" s="292"/>
      <c r="EP1462" s="292"/>
      <c r="EQ1462" s="292"/>
      <c r="ER1462" s="292"/>
      <c r="ES1462" s="292"/>
      <c r="ET1462" s="292"/>
      <c r="EU1462" s="292"/>
      <c r="EV1462" s="292"/>
      <c r="EW1462" s="292"/>
      <c r="EX1462" s="292"/>
      <c r="EY1462" s="292"/>
      <c r="EZ1462" s="292"/>
      <c r="FC1462" s="292"/>
      <c r="FF1462" s="292"/>
      <c r="FJ1462" s="292"/>
      <c r="FL1462" s="292"/>
      <c r="FM1462" s="292"/>
      <c r="FN1462" s="292"/>
      <c r="FO1462" s="292"/>
      <c r="FQ1462" s="292"/>
    </row>
    <row r="1463" spans="2:173">
      <c r="B1463" s="291"/>
      <c r="J1463" s="292"/>
      <c r="K1463" s="292"/>
      <c r="T1463" s="292"/>
      <c r="BO1463" s="292"/>
      <c r="BX1463" s="292"/>
      <c r="CU1463" s="292"/>
      <c r="CW1463" s="292"/>
      <c r="CX1463" s="292"/>
      <c r="DA1463" s="292"/>
      <c r="DI1463" s="292"/>
      <c r="DK1463" s="292"/>
      <c r="DM1463" s="292"/>
      <c r="DQ1463" s="292"/>
      <c r="DV1463" s="292"/>
      <c r="DX1463" s="292"/>
      <c r="EH1463" s="292"/>
      <c r="EN1463" s="292"/>
      <c r="EP1463" s="292"/>
      <c r="EQ1463" s="292"/>
      <c r="ER1463" s="292"/>
      <c r="ES1463" s="292"/>
      <c r="ET1463" s="292"/>
      <c r="EU1463" s="292"/>
      <c r="EV1463" s="292"/>
      <c r="EW1463" s="292"/>
      <c r="EX1463" s="292"/>
      <c r="EY1463" s="292"/>
      <c r="EZ1463" s="292"/>
      <c r="FC1463" s="292"/>
      <c r="FF1463" s="292"/>
      <c r="FJ1463" s="292"/>
      <c r="FL1463" s="292"/>
      <c r="FM1463" s="292"/>
      <c r="FN1463" s="292"/>
      <c r="FO1463" s="292"/>
      <c r="FQ1463" s="292"/>
    </row>
    <row r="1464" spans="2:173">
      <c r="B1464" s="291"/>
      <c r="J1464" s="292"/>
      <c r="K1464" s="292"/>
      <c r="T1464" s="292"/>
      <c r="BO1464" s="292"/>
      <c r="BX1464" s="292"/>
      <c r="CU1464" s="292"/>
      <c r="CW1464" s="292"/>
      <c r="CX1464" s="292"/>
      <c r="DA1464" s="292"/>
      <c r="DI1464" s="292"/>
      <c r="DK1464" s="292"/>
      <c r="DM1464" s="292"/>
      <c r="DQ1464" s="292"/>
      <c r="DV1464" s="292"/>
      <c r="DX1464" s="292"/>
      <c r="EH1464" s="292"/>
      <c r="EN1464" s="292"/>
      <c r="EP1464" s="292"/>
      <c r="EQ1464" s="292"/>
      <c r="ER1464" s="292"/>
      <c r="ES1464" s="292"/>
      <c r="ET1464" s="292"/>
      <c r="EU1464" s="292"/>
      <c r="EV1464" s="292"/>
      <c r="EW1464" s="292"/>
      <c r="EX1464" s="292"/>
      <c r="EY1464" s="292"/>
      <c r="EZ1464" s="292"/>
      <c r="FC1464" s="292"/>
      <c r="FF1464" s="292"/>
      <c r="FJ1464" s="292"/>
      <c r="FL1464" s="292"/>
      <c r="FM1464" s="292"/>
      <c r="FN1464" s="292"/>
      <c r="FO1464" s="292"/>
      <c r="FQ1464" s="292"/>
    </row>
    <row r="1465" spans="2:173">
      <c r="B1465" s="291"/>
      <c r="J1465" s="292"/>
      <c r="K1465" s="292"/>
      <c r="T1465" s="292"/>
      <c r="BO1465" s="292"/>
      <c r="BX1465" s="292"/>
      <c r="CU1465" s="292"/>
      <c r="CW1465" s="292"/>
      <c r="CX1465" s="292"/>
      <c r="DA1465" s="292"/>
      <c r="DI1465" s="292"/>
      <c r="DK1465" s="292"/>
      <c r="DM1465" s="292"/>
      <c r="DQ1465" s="292"/>
      <c r="DV1465" s="292"/>
      <c r="DX1465" s="292"/>
      <c r="EH1465" s="292"/>
      <c r="EN1465" s="292"/>
      <c r="EP1465" s="292"/>
      <c r="EQ1465" s="292"/>
      <c r="ER1465" s="292"/>
      <c r="ES1465" s="292"/>
      <c r="ET1465" s="292"/>
      <c r="EU1465" s="292"/>
      <c r="EV1465" s="292"/>
      <c r="EW1465" s="292"/>
      <c r="EX1465" s="292"/>
      <c r="EY1465" s="292"/>
      <c r="EZ1465" s="292"/>
      <c r="FC1465" s="292"/>
      <c r="FF1465" s="292"/>
      <c r="FJ1465" s="292"/>
      <c r="FL1465" s="292"/>
      <c r="FM1465" s="292"/>
      <c r="FN1465" s="292"/>
      <c r="FO1465" s="292"/>
      <c r="FQ1465" s="292"/>
    </row>
    <row r="1466" spans="2:173">
      <c r="B1466" s="291"/>
      <c r="J1466" s="292"/>
      <c r="K1466" s="292"/>
      <c r="T1466" s="292"/>
      <c r="BO1466" s="292"/>
      <c r="BX1466" s="292"/>
      <c r="CU1466" s="292"/>
      <c r="CW1466" s="292"/>
      <c r="CX1466" s="292"/>
      <c r="DA1466" s="292"/>
      <c r="DI1466" s="292"/>
      <c r="DK1466" s="292"/>
      <c r="DM1466" s="292"/>
      <c r="DQ1466" s="292"/>
      <c r="DV1466" s="292"/>
      <c r="DX1466" s="292"/>
      <c r="EH1466" s="292"/>
      <c r="EN1466" s="292"/>
      <c r="EP1466" s="292"/>
      <c r="EQ1466" s="292"/>
      <c r="ER1466" s="292"/>
      <c r="ES1466" s="292"/>
      <c r="ET1466" s="292"/>
      <c r="EU1466" s="292"/>
      <c r="EV1466" s="292"/>
      <c r="EW1466" s="292"/>
      <c r="EX1466" s="292"/>
      <c r="EY1466" s="292"/>
      <c r="EZ1466" s="292"/>
      <c r="FC1466" s="292"/>
      <c r="FF1466" s="292"/>
      <c r="FJ1466" s="292"/>
      <c r="FL1466" s="292"/>
      <c r="FM1466" s="292"/>
      <c r="FN1466" s="292"/>
      <c r="FO1466" s="292"/>
      <c r="FQ1466" s="292"/>
    </row>
    <row r="1467" spans="2:173">
      <c r="B1467" s="291"/>
      <c r="J1467" s="292"/>
      <c r="K1467" s="292"/>
      <c r="T1467" s="292"/>
      <c r="BO1467" s="292"/>
      <c r="BX1467" s="292"/>
      <c r="CU1467" s="292"/>
      <c r="CW1467" s="292"/>
      <c r="CX1467" s="292"/>
      <c r="DA1467" s="292"/>
      <c r="DI1467" s="292"/>
      <c r="DK1467" s="292"/>
      <c r="DM1467" s="292"/>
      <c r="DQ1467" s="292"/>
      <c r="DV1467" s="292"/>
      <c r="DX1467" s="292"/>
      <c r="EH1467" s="292"/>
      <c r="EN1467" s="292"/>
      <c r="EP1467" s="292"/>
      <c r="EQ1467" s="292"/>
      <c r="ER1467" s="292"/>
      <c r="ES1467" s="292"/>
      <c r="ET1467" s="292"/>
      <c r="EU1467" s="292"/>
      <c r="EV1467" s="292"/>
      <c r="EW1467" s="292"/>
      <c r="EX1467" s="292"/>
      <c r="EY1467" s="292"/>
      <c r="EZ1467" s="292"/>
      <c r="FC1467" s="292"/>
      <c r="FF1467" s="292"/>
      <c r="FJ1467" s="292"/>
      <c r="FL1467" s="292"/>
      <c r="FM1467" s="292"/>
      <c r="FN1467" s="292"/>
      <c r="FO1467" s="292"/>
      <c r="FQ1467" s="292"/>
    </row>
    <row r="1468" spans="2:173">
      <c r="B1468" s="291"/>
      <c r="J1468" s="292"/>
      <c r="K1468" s="292"/>
      <c r="T1468" s="292"/>
      <c r="BO1468" s="292"/>
      <c r="BX1468" s="292"/>
      <c r="CU1468" s="292"/>
      <c r="CW1468" s="292"/>
      <c r="CX1468" s="292"/>
      <c r="DA1468" s="292"/>
      <c r="DI1468" s="292"/>
      <c r="DK1468" s="292"/>
      <c r="DM1468" s="292"/>
      <c r="DQ1468" s="292"/>
      <c r="DV1468" s="292"/>
      <c r="DX1468" s="292"/>
      <c r="EH1468" s="292"/>
      <c r="EN1468" s="292"/>
      <c r="EP1468" s="292"/>
      <c r="EQ1468" s="292"/>
      <c r="ER1468" s="292"/>
      <c r="ES1468" s="292"/>
      <c r="ET1468" s="292"/>
      <c r="EU1468" s="292"/>
      <c r="EV1468" s="292"/>
      <c r="EW1468" s="292"/>
      <c r="EX1468" s="292"/>
      <c r="EY1468" s="292"/>
      <c r="EZ1468" s="292"/>
      <c r="FC1468" s="292"/>
      <c r="FF1468" s="292"/>
      <c r="FJ1468" s="292"/>
      <c r="FL1468" s="292"/>
      <c r="FM1468" s="292"/>
      <c r="FN1468" s="292"/>
      <c r="FO1468" s="292"/>
      <c r="FQ1468" s="292"/>
    </row>
    <row r="1469" spans="2:173">
      <c r="B1469" s="291"/>
      <c r="J1469" s="292"/>
      <c r="K1469" s="292"/>
      <c r="T1469" s="292"/>
      <c r="BO1469" s="292"/>
      <c r="BX1469" s="292"/>
      <c r="CU1469" s="292"/>
      <c r="CW1469" s="292"/>
      <c r="CX1469" s="292"/>
      <c r="DA1469" s="292"/>
      <c r="DI1469" s="292"/>
      <c r="DK1469" s="292"/>
      <c r="DM1469" s="292"/>
      <c r="DQ1469" s="292"/>
      <c r="DV1469" s="292"/>
      <c r="DX1469" s="292"/>
      <c r="EH1469" s="292"/>
      <c r="EN1469" s="292"/>
      <c r="EP1469" s="292"/>
      <c r="EQ1469" s="292"/>
      <c r="ER1469" s="292"/>
      <c r="ES1469" s="292"/>
      <c r="ET1469" s="292"/>
      <c r="EU1469" s="292"/>
      <c r="EV1469" s="292"/>
      <c r="EW1469" s="292"/>
      <c r="EX1469" s="292"/>
      <c r="EY1469" s="292"/>
      <c r="EZ1469" s="292"/>
      <c r="FC1469" s="292"/>
      <c r="FF1469" s="292"/>
      <c r="FJ1469" s="292"/>
      <c r="FL1469" s="292"/>
      <c r="FM1469" s="292"/>
      <c r="FN1469" s="292"/>
      <c r="FO1469" s="292"/>
      <c r="FQ1469" s="292"/>
    </row>
    <row r="1470" spans="2:173">
      <c r="B1470" s="291"/>
      <c r="J1470" s="292"/>
      <c r="K1470" s="292"/>
      <c r="T1470" s="292"/>
      <c r="BO1470" s="292"/>
      <c r="BX1470" s="292"/>
      <c r="CU1470" s="292"/>
      <c r="CW1470" s="292"/>
      <c r="CX1470" s="292"/>
      <c r="DA1470" s="292"/>
      <c r="DI1470" s="292"/>
      <c r="DK1470" s="292"/>
      <c r="DM1470" s="292"/>
      <c r="DQ1470" s="292"/>
      <c r="DV1470" s="292"/>
      <c r="DX1470" s="292"/>
      <c r="EH1470" s="292"/>
      <c r="EN1470" s="292"/>
      <c r="EP1470" s="292"/>
      <c r="EQ1470" s="292"/>
      <c r="ER1470" s="292"/>
      <c r="ES1470" s="292"/>
      <c r="ET1470" s="292"/>
      <c r="EU1470" s="292"/>
      <c r="EV1470" s="292"/>
      <c r="EW1470" s="292"/>
      <c r="EX1470" s="292"/>
      <c r="EY1470" s="292"/>
      <c r="EZ1470" s="292"/>
      <c r="FC1470" s="292"/>
      <c r="FF1470" s="292"/>
      <c r="FJ1470" s="292"/>
      <c r="FL1470" s="292"/>
      <c r="FM1470" s="292"/>
      <c r="FN1470" s="292"/>
      <c r="FO1470" s="292"/>
      <c r="FQ1470" s="292"/>
    </row>
    <row r="1471" spans="2:173">
      <c r="B1471" s="291"/>
      <c r="J1471" s="292"/>
      <c r="K1471" s="292"/>
      <c r="T1471" s="292"/>
      <c r="BO1471" s="292"/>
      <c r="BX1471" s="292"/>
      <c r="CU1471" s="292"/>
      <c r="CW1471" s="292"/>
      <c r="CX1471" s="292"/>
      <c r="DA1471" s="292"/>
      <c r="DI1471" s="292"/>
      <c r="DK1471" s="292"/>
      <c r="DM1471" s="292"/>
      <c r="DQ1471" s="292"/>
      <c r="DV1471" s="292"/>
      <c r="DX1471" s="292"/>
      <c r="EH1471" s="292"/>
      <c r="EN1471" s="292"/>
      <c r="EP1471" s="292"/>
      <c r="EQ1471" s="292"/>
      <c r="ER1471" s="292"/>
      <c r="ES1471" s="292"/>
      <c r="ET1471" s="292"/>
      <c r="EU1471" s="292"/>
      <c r="EV1471" s="292"/>
      <c r="EW1471" s="292"/>
      <c r="EX1471" s="292"/>
      <c r="EY1471" s="292"/>
      <c r="EZ1471" s="292"/>
      <c r="FC1471" s="292"/>
      <c r="FF1471" s="292"/>
      <c r="FJ1471" s="292"/>
      <c r="FL1471" s="292"/>
      <c r="FM1471" s="292"/>
      <c r="FN1471" s="292"/>
      <c r="FO1471" s="292"/>
      <c r="FQ1471" s="292"/>
    </row>
    <row r="1472" spans="2:173">
      <c r="B1472" s="291"/>
      <c r="J1472" s="292"/>
      <c r="K1472" s="292"/>
      <c r="T1472" s="292"/>
      <c r="BO1472" s="292"/>
      <c r="BX1472" s="292"/>
      <c r="CU1472" s="292"/>
      <c r="CW1472" s="292"/>
      <c r="CX1472" s="292"/>
      <c r="DA1472" s="292"/>
      <c r="DI1472" s="292"/>
      <c r="DK1472" s="292"/>
      <c r="DM1472" s="292"/>
      <c r="DQ1472" s="292"/>
      <c r="DV1472" s="292"/>
      <c r="DX1472" s="292"/>
      <c r="EH1472" s="292"/>
      <c r="EN1472" s="292"/>
      <c r="EP1472" s="292"/>
      <c r="EQ1472" s="292"/>
      <c r="ER1472" s="292"/>
      <c r="ES1472" s="292"/>
      <c r="ET1472" s="292"/>
      <c r="EU1472" s="292"/>
      <c r="EV1472" s="292"/>
      <c r="EW1472" s="292"/>
      <c r="EX1472" s="292"/>
      <c r="EY1472" s="292"/>
      <c r="EZ1472" s="292"/>
      <c r="FC1472" s="292"/>
      <c r="FF1472" s="292"/>
      <c r="FJ1472" s="292"/>
      <c r="FL1472" s="292"/>
      <c r="FM1472" s="292"/>
      <c r="FN1472" s="292"/>
      <c r="FO1472" s="292"/>
      <c r="FQ1472" s="292"/>
    </row>
    <row r="1473" spans="2:173">
      <c r="B1473" s="291"/>
      <c r="J1473" s="292"/>
      <c r="K1473" s="292"/>
      <c r="T1473" s="292"/>
      <c r="BO1473" s="292"/>
      <c r="BX1473" s="292"/>
      <c r="CU1473" s="292"/>
      <c r="CW1473" s="292"/>
      <c r="CX1473" s="292"/>
      <c r="DA1473" s="292"/>
      <c r="DI1473" s="292"/>
      <c r="DK1473" s="292"/>
      <c r="DM1473" s="292"/>
      <c r="DQ1473" s="292"/>
      <c r="DV1473" s="292"/>
      <c r="DX1473" s="292"/>
      <c r="EH1473" s="292"/>
      <c r="EN1473" s="292"/>
      <c r="EP1473" s="292"/>
      <c r="EQ1473" s="292"/>
      <c r="ER1473" s="292"/>
      <c r="ES1473" s="292"/>
      <c r="ET1473" s="292"/>
      <c r="EU1473" s="292"/>
      <c r="EV1473" s="292"/>
      <c r="EW1473" s="292"/>
      <c r="EX1473" s="292"/>
      <c r="EY1473" s="292"/>
      <c r="EZ1473" s="292"/>
      <c r="FC1473" s="292"/>
      <c r="FF1473" s="292"/>
      <c r="FJ1473" s="292"/>
      <c r="FL1473" s="292"/>
      <c r="FM1473" s="292"/>
      <c r="FN1473" s="292"/>
      <c r="FO1473" s="292"/>
      <c r="FQ1473" s="292"/>
    </row>
    <row r="1474" spans="2:173">
      <c r="B1474" s="291"/>
      <c r="J1474" s="292"/>
      <c r="K1474" s="292"/>
      <c r="T1474" s="292"/>
      <c r="BO1474" s="292"/>
      <c r="BX1474" s="292"/>
      <c r="CU1474" s="292"/>
      <c r="CW1474" s="292"/>
      <c r="CX1474" s="292"/>
      <c r="DA1474" s="292"/>
      <c r="DI1474" s="292"/>
      <c r="DK1474" s="292"/>
      <c r="DM1474" s="292"/>
      <c r="DQ1474" s="292"/>
      <c r="DV1474" s="292"/>
      <c r="DX1474" s="292"/>
      <c r="EH1474" s="292"/>
      <c r="EN1474" s="292"/>
      <c r="EP1474" s="292"/>
      <c r="EQ1474" s="292"/>
      <c r="ER1474" s="292"/>
      <c r="ES1474" s="292"/>
      <c r="ET1474" s="292"/>
      <c r="EU1474" s="292"/>
      <c r="EV1474" s="292"/>
      <c r="EW1474" s="292"/>
      <c r="EX1474" s="292"/>
      <c r="EY1474" s="292"/>
      <c r="EZ1474" s="292"/>
      <c r="FC1474" s="292"/>
      <c r="FF1474" s="292"/>
      <c r="FJ1474" s="292"/>
      <c r="FL1474" s="292"/>
      <c r="FM1474" s="292"/>
      <c r="FN1474" s="292"/>
      <c r="FO1474" s="292"/>
      <c r="FQ1474" s="292"/>
    </row>
    <row r="1475" spans="2:173">
      <c r="B1475" s="291"/>
      <c r="J1475" s="292"/>
      <c r="K1475" s="292"/>
      <c r="T1475" s="292"/>
      <c r="BO1475" s="292"/>
      <c r="BX1475" s="292"/>
      <c r="CU1475" s="292"/>
      <c r="CW1475" s="292"/>
      <c r="CX1475" s="292"/>
      <c r="DA1475" s="292"/>
      <c r="DI1475" s="292"/>
      <c r="DK1475" s="292"/>
      <c r="DM1475" s="292"/>
      <c r="DQ1475" s="292"/>
      <c r="DV1475" s="292"/>
      <c r="DX1475" s="292"/>
      <c r="EH1475" s="292"/>
      <c r="EN1475" s="292"/>
      <c r="EP1475" s="292"/>
      <c r="EQ1475" s="292"/>
      <c r="ER1475" s="292"/>
      <c r="ES1475" s="292"/>
      <c r="ET1475" s="292"/>
      <c r="EU1475" s="292"/>
      <c r="EV1475" s="292"/>
      <c r="EW1475" s="292"/>
      <c r="EX1475" s="292"/>
      <c r="EY1475" s="292"/>
      <c r="EZ1475" s="292"/>
      <c r="FC1475" s="292"/>
      <c r="FF1475" s="292"/>
      <c r="FJ1475" s="292"/>
      <c r="FL1475" s="292"/>
      <c r="FM1475" s="292"/>
      <c r="FN1475" s="292"/>
      <c r="FO1475" s="292"/>
      <c r="FQ1475" s="292"/>
    </row>
    <row r="1476" spans="2:173">
      <c r="B1476" s="291"/>
      <c r="J1476" s="292"/>
      <c r="K1476" s="292"/>
      <c r="T1476" s="292"/>
      <c r="BO1476" s="292"/>
      <c r="BX1476" s="292"/>
      <c r="CU1476" s="292"/>
      <c r="CW1476" s="292"/>
      <c r="CX1476" s="292"/>
      <c r="DA1476" s="292"/>
      <c r="DI1476" s="292"/>
      <c r="DK1476" s="292"/>
      <c r="DM1476" s="292"/>
      <c r="DQ1476" s="292"/>
      <c r="DV1476" s="292"/>
      <c r="DX1476" s="292"/>
      <c r="EH1476" s="292"/>
      <c r="EN1476" s="292"/>
      <c r="EP1476" s="292"/>
      <c r="EQ1476" s="292"/>
      <c r="ER1476" s="292"/>
      <c r="ES1476" s="292"/>
      <c r="ET1476" s="292"/>
      <c r="EU1476" s="292"/>
      <c r="EV1476" s="292"/>
      <c r="EW1476" s="292"/>
      <c r="EX1476" s="292"/>
      <c r="EY1476" s="292"/>
      <c r="EZ1476" s="292"/>
      <c r="FC1476" s="292"/>
      <c r="FF1476" s="292"/>
      <c r="FJ1476" s="292"/>
      <c r="FL1476" s="292"/>
      <c r="FM1476" s="292"/>
      <c r="FN1476" s="292"/>
      <c r="FO1476" s="292"/>
      <c r="FQ1476" s="292"/>
    </row>
    <row r="1477" spans="2:173">
      <c r="B1477" s="291"/>
      <c r="J1477" s="292"/>
      <c r="K1477" s="292"/>
      <c r="T1477" s="292"/>
      <c r="BO1477" s="292"/>
      <c r="BX1477" s="292"/>
      <c r="CU1477" s="292"/>
      <c r="CW1477" s="292"/>
      <c r="CX1477" s="292"/>
      <c r="DA1477" s="292"/>
      <c r="DI1477" s="292"/>
      <c r="DK1477" s="292"/>
      <c r="DM1477" s="292"/>
      <c r="DQ1477" s="292"/>
      <c r="DV1477" s="292"/>
      <c r="DX1477" s="292"/>
      <c r="EH1477" s="292"/>
      <c r="EN1477" s="292"/>
      <c r="EP1477" s="292"/>
      <c r="EQ1477" s="292"/>
      <c r="ER1477" s="292"/>
      <c r="ES1477" s="292"/>
      <c r="ET1477" s="292"/>
      <c r="EU1477" s="292"/>
      <c r="EV1477" s="292"/>
      <c r="EW1477" s="292"/>
      <c r="EX1477" s="292"/>
      <c r="EY1477" s="292"/>
      <c r="EZ1477" s="292"/>
      <c r="FC1477" s="292"/>
      <c r="FF1477" s="292"/>
      <c r="FJ1477" s="292"/>
      <c r="FL1477" s="292"/>
      <c r="FM1477" s="292"/>
      <c r="FN1477" s="292"/>
      <c r="FO1477" s="292"/>
      <c r="FQ1477" s="292"/>
    </row>
    <row r="1478" spans="2:173">
      <c r="B1478" s="291"/>
      <c r="J1478" s="292"/>
      <c r="K1478" s="292"/>
      <c r="T1478" s="292"/>
      <c r="BO1478" s="292"/>
      <c r="BX1478" s="292"/>
      <c r="CU1478" s="292"/>
      <c r="CW1478" s="292"/>
      <c r="CX1478" s="292"/>
      <c r="DA1478" s="292"/>
      <c r="DI1478" s="292"/>
      <c r="DK1478" s="292"/>
      <c r="DM1478" s="292"/>
      <c r="DQ1478" s="292"/>
      <c r="DV1478" s="292"/>
      <c r="DX1478" s="292"/>
      <c r="EH1478" s="292"/>
      <c r="EN1478" s="292"/>
      <c r="EP1478" s="292"/>
      <c r="EQ1478" s="292"/>
      <c r="ER1478" s="292"/>
      <c r="ES1478" s="292"/>
      <c r="ET1478" s="292"/>
      <c r="EU1478" s="292"/>
      <c r="EV1478" s="292"/>
      <c r="EW1478" s="292"/>
      <c r="EX1478" s="292"/>
      <c r="EY1478" s="292"/>
      <c r="EZ1478" s="292"/>
      <c r="FC1478" s="292"/>
      <c r="FF1478" s="292"/>
      <c r="FJ1478" s="292"/>
      <c r="FL1478" s="292"/>
      <c r="FM1478" s="292"/>
      <c r="FN1478" s="292"/>
      <c r="FO1478" s="292"/>
      <c r="FQ1478" s="292"/>
    </row>
    <row r="1479" spans="2:173">
      <c r="B1479" s="291"/>
      <c r="J1479" s="292"/>
      <c r="K1479" s="292"/>
      <c r="T1479" s="292"/>
      <c r="BO1479" s="292"/>
      <c r="BX1479" s="292"/>
      <c r="CU1479" s="292"/>
      <c r="CW1479" s="292"/>
      <c r="CX1479" s="292"/>
      <c r="DA1479" s="292"/>
      <c r="DI1479" s="292"/>
      <c r="DK1479" s="292"/>
      <c r="DM1479" s="292"/>
      <c r="DQ1479" s="292"/>
      <c r="DV1479" s="292"/>
      <c r="DX1479" s="292"/>
      <c r="EH1479" s="292"/>
      <c r="EN1479" s="292"/>
      <c r="EP1479" s="292"/>
      <c r="EQ1479" s="292"/>
      <c r="ER1479" s="292"/>
      <c r="ES1479" s="292"/>
      <c r="ET1479" s="292"/>
      <c r="EU1479" s="292"/>
      <c r="EV1479" s="292"/>
      <c r="EW1479" s="292"/>
      <c r="EX1479" s="292"/>
      <c r="EY1479" s="292"/>
      <c r="EZ1479" s="292"/>
      <c r="FC1479" s="292"/>
      <c r="FF1479" s="292"/>
      <c r="FJ1479" s="292"/>
      <c r="FL1479" s="292"/>
      <c r="FM1479" s="292"/>
      <c r="FN1479" s="292"/>
      <c r="FO1479" s="292"/>
      <c r="FQ1479" s="292"/>
    </row>
    <row r="1480" spans="2:173">
      <c r="B1480" s="291"/>
      <c r="J1480" s="292"/>
      <c r="K1480" s="292"/>
      <c r="T1480" s="292"/>
      <c r="BO1480" s="292"/>
      <c r="BX1480" s="292"/>
      <c r="CU1480" s="292"/>
      <c r="CW1480" s="292"/>
      <c r="CX1480" s="292"/>
      <c r="DA1480" s="292"/>
      <c r="DI1480" s="292"/>
      <c r="DK1480" s="292"/>
      <c r="DM1480" s="292"/>
      <c r="DQ1480" s="292"/>
      <c r="DV1480" s="292"/>
      <c r="DX1480" s="292"/>
      <c r="EH1480" s="292"/>
      <c r="EN1480" s="292"/>
      <c r="EP1480" s="292"/>
      <c r="EQ1480" s="292"/>
      <c r="ER1480" s="292"/>
      <c r="ES1480" s="292"/>
      <c r="ET1480" s="292"/>
      <c r="EU1480" s="292"/>
      <c r="EV1480" s="292"/>
      <c r="EW1480" s="292"/>
      <c r="EX1480" s="292"/>
      <c r="EY1480" s="292"/>
      <c r="EZ1480" s="292"/>
      <c r="FC1480" s="292"/>
      <c r="FF1480" s="292"/>
      <c r="FJ1480" s="292"/>
      <c r="FL1480" s="292"/>
      <c r="FM1480" s="292"/>
      <c r="FN1480" s="292"/>
      <c r="FO1480" s="292"/>
      <c r="FQ1480" s="292"/>
    </row>
    <row r="1481" spans="2:173">
      <c r="B1481" s="291"/>
      <c r="J1481" s="292"/>
      <c r="K1481" s="292"/>
      <c r="T1481" s="292"/>
      <c r="BO1481" s="292"/>
      <c r="BX1481" s="292"/>
      <c r="CU1481" s="292"/>
      <c r="CW1481" s="292"/>
      <c r="CX1481" s="292"/>
      <c r="DA1481" s="292"/>
      <c r="DI1481" s="292"/>
      <c r="DK1481" s="292"/>
      <c r="DM1481" s="292"/>
      <c r="DQ1481" s="292"/>
      <c r="DV1481" s="292"/>
      <c r="DX1481" s="292"/>
      <c r="EH1481" s="292"/>
      <c r="EN1481" s="292"/>
      <c r="EP1481" s="292"/>
      <c r="EQ1481" s="292"/>
      <c r="ER1481" s="292"/>
      <c r="ES1481" s="292"/>
      <c r="ET1481" s="292"/>
      <c r="EU1481" s="292"/>
      <c r="EV1481" s="292"/>
      <c r="EW1481" s="292"/>
      <c r="EX1481" s="292"/>
      <c r="EY1481" s="292"/>
      <c r="EZ1481" s="292"/>
      <c r="FC1481" s="292"/>
      <c r="FF1481" s="292"/>
      <c r="FJ1481" s="292"/>
      <c r="FL1481" s="292"/>
      <c r="FM1481" s="292"/>
      <c r="FN1481" s="292"/>
      <c r="FO1481" s="292"/>
      <c r="FQ1481" s="292"/>
    </row>
    <row r="1482" spans="2:173">
      <c r="B1482" s="291"/>
      <c r="J1482" s="292"/>
      <c r="K1482" s="292"/>
      <c r="T1482" s="292"/>
      <c r="BO1482" s="292"/>
      <c r="BX1482" s="292"/>
      <c r="CU1482" s="292"/>
      <c r="CW1482" s="292"/>
      <c r="CX1482" s="292"/>
      <c r="DA1482" s="292"/>
      <c r="DI1482" s="292"/>
      <c r="DK1482" s="292"/>
      <c r="DM1482" s="292"/>
      <c r="DQ1482" s="292"/>
      <c r="DV1482" s="292"/>
      <c r="DX1482" s="292"/>
      <c r="EH1482" s="292"/>
      <c r="EN1482" s="292"/>
      <c r="EP1482" s="292"/>
      <c r="EQ1482" s="292"/>
      <c r="ER1482" s="292"/>
      <c r="ES1482" s="292"/>
      <c r="ET1482" s="292"/>
      <c r="EU1482" s="292"/>
      <c r="EV1482" s="292"/>
      <c r="EW1482" s="292"/>
      <c r="EX1482" s="292"/>
      <c r="EY1482" s="292"/>
      <c r="EZ1482" s="292"/>
      <c r="FC1482" s="292"/>
      <c r="FF1482" s="292"/>
      <c r="FJ1482" s="292"/>
      <c r="FL1482" s="292"/>
      <c r="FM1482" s="292"/>
      <c r="FN1482" s="292"/>
      <c r="FO1482" s="292"/>
      <c r="FQ1482" s="292"/>
    </row>
    <row r="1483" spans="2:173">
      <c r="B1483" s="291"/>
      <c r="J1483" s="292"/>
      <c r="K1483" s="292"/>
      <c r="T1483" s="292"/>
      <c r="BO1483" s="292"/>
      <c r="BX1483" s="292"/>
      <c r="CU1483" s="292"/>
      <c r="CW1483" s="292"/>
      <c r="CX1483" s="292"/>
      <c r="DA1483" s="292"/>
      <c r="DI1483" s="292"/>
      <c r="DK1483" s="292"/>
      <c r="DM1483" s="292"/>
      <c r="DQ1483" s="292"/>
      <c r="DV1483" s="292"/>
      <c r="DX1483" s="292"/>
      <c r="EH1483" s="292"/>
      <c r="EN1483" s="292"/>
      <c r="EP1483" s="292"/>
      <c r="EQ1483" s="292"/>
      <c r="ER1483" s="292"/>
      <c r="ES1483" s="292"/>
      <c r="ET1483" s="292"/>
      <c r="EU1483" s="292"/>
      <c r="EV1483" s="292"/>
      <c r="EW1483" s="292"/>
      <c r="EX1483" s="292"/>
      <c r="EY1483" s="292"/>
      <c r="EZ1483" s="292"/>
      <c r="FC1483" s="292"/>
      <c r="FF1483" s="292"/>
      <c r="FJ1483" s="292"/>
      <c r="FL1483" s="292"/>
      <c r="FM1483" s="292"/>
      <c r="FN1483" s="292"/>
      <c r="FO1483" s="292"/>
      <c r="FQ1483" s="292"/>
    </row>
    <row r="1484" spans="2:173">
      <c r="B1484" s="291"/>
      <c r="J1484" s="292"/>
      <c r="K1484" s="292"/>
      <c r="T1484" s="292"/>
      <c r="BO1484" s="292"/>
      <c r="BX1484" s="292"/>
      <c r="CU1484" s="292"/>
      <c r="CW1484" s="292"/>
      <c r="CX1484" s="292"/>
      <c r="DA1484" s="292"/>
      <c r="DI1484" s="292"/>
      <c r="DK1484" s="292"/>
      <c r="DM1484" s="292"/>
      <c r="DQ1484" s="292"/>
      <c r="DV1484" s="292"/>
      <c r="DX1484" s="292"/>
      <c r="EH1484" s="292"/>
      <c r="EN1484" s="292"/>
      <c r="EP1484" s="292"/>
      <c r="EQ1484" s="292"/>
      <c r="ER1484" s="292"/>
      <c r="ES1484" s="292"/>
      <c r="ET1484" s="292"/>
      <c r="EU1484" s="292"/>
      <c r="EV1484" s="292"/>
      <c r="EW1484" s="292"/>
      <c r="EX1484" s="292"/>
      <c r="EY1484" s="292"/>
      <c r="EZ1484" s="292"/>
      <c r="FC1484" s="292"/>
      <c r="FF1484" s="292"/>
      <c r="FJ1484" s="292"/>
      <c r="FL1484" s="292"/>
      <c r="FM1484" s="292"/>
      <c r="FN1484" s="292"/>
      <c r="FO1484" s="292"/>
      <c r="FQ1484" s="292"/>
    </row>
    <row r="1485" spans="2:173">
      <c r="B1485" s="291"/>
      <c r="J1485" s="292"/>
      <c r="K1485" s="292"/>
      <c r="T1485" s="292"/>
      <c r="BO1485" s="292"/>
      <c r="BX1485" s="292"/>
      <c r="CU1485" s="292"/>
      <c r="CW1485" s="292"/>
      <c r="CX1485" s="292"/>
      <c r="DA1485" s="292"/>
      <c r="DI1485" s="292"/>
      <c r="DK1485" s="292"/>
      <c r="DM1485" s="292"/>
      <c r="DQ1485" s="292"/>
      <c r="DV1485" s="292"/>
      <c r="DX1485" s="292"/>
      <c r="EH1485" s="292"/>
      <c r="EN1485" s="292"/>
      <c r="EP1485" s="292"/>
      <c r="EQ1485" s="292"/>
      <c r="ER1485" s="292"/>
      <c r="ES1485" s="292"/>
      <c r="ET1485" s="292"/>
      <c r="EU1485" s="292"/>
      <c r="EV1485" s="292"/>
      <c r="EW1485" s="292"/>
      <c r="EX1485" s="292"/>
      <c r="EY1485" s="292"/>
      <c r="EZ1485" s="292"/>
      <c r="FC1485" s="292"/>
      <c r="FF1485" s="292"/>
      <c r="FJ1485" s="292"/>
      <c r="FL1485" s="292"/>
      <c r="FM1485" s="292"/>
      <c r="FN1485" s="292"/>
      <c r="FO1485" s="292"/>
      <c r="FQ1485" s="292"/>
    </row>
    <row r="1486" spans="2:173">
      <c r="B1486" s="291"/>
      <c r="J1486" s="292"/>
      <c r="K1486" s="292"/>
      <c r="T1486" s="292"/>
      <c r="BO1486" s="292"/>
      <c r="BX1486" s="292"/>
      <c r="CU1486" s="292"/>
      <c r="CW1486" s="292"/>
      <c r="CX1486" s="292"/>
      <c r="DA1486" s="292"/>
      <c r="DI1486" s="292"/>
      <c r="DK1486" s="292"/>
      <c r="DM1486" s="292"/>
      <c r="DQ1486" s="292"/>
      <c r="DV1486" s="292"/>
      <c r="DX1486" s="292"/>
      <c r="EH1486" s="292"/>
      <c r="EN1486" s="292"/>
      <c r="EP1486" s="292"/>
      <c r="EQ1486" s="292"/>
      <c r="ER1486" s="292"/>
      <c r="ES1486" s="292"/>
      <c r="ET1486" s="292"/>
      <c r="EU1486" s="292"/>
      <c r="EV1486" s="292"/>
      <c r="EW1486" s="292"/>
      <c r="EX1486" s="292"/>
      <c r="EY1486" s="292"/>
      <c r="EZ1486" s="292"/>
      <c r="FC1486" s="292"/>
      <c r="FF1486" s="292"/>
      <c r="FJ1486" s="292"/>
      <c r="FL1486" s="292"/>
      <c r="FM1486" s="292"/>
      <c r="FN1486" s="292"/>
      <c r="FO1486" s="292"/>
      <c r="FQ1486" s="292"/>
    </row>
    <row r="1487" spans="2:173">
      <c r="B1487" s="291"/>
      <c r="J1487" s="292"/>
      <c r="K1487" s="292"/>
      <c r="T1487" s="292"/>
      <c r="BO1487" s="292"/>
      <c r="BX1487" s="292"/>
      <c r="CU1487" s="292"/>
      <c r="CW1487" s="292"/>
      <c r="CX1487" s="292"/>
      <c r="DA1487" s="292"/>
      <c r="DI1487" s="292"/>
      <c r="DK1487" s="292"/>
      <c r="DM1487" s="292"/>
      <c r="DQ1487" s="292"/>
      <c r="DV1487" s="292"/>
      <c r="DX1487" s="292"/>
      <c r="EH1487" s="292"/>
      <c r="EN1487" s="292"/>
      <c r="EP1487" s="292"/>
      <c r="EQ1487" s="292"/>
      <c r="ER1487" s="292"/>
      <c r="ES1487" s="292"/>
      <c r="ET1487" s="292"/>
      <c r="EU1487" s="292"/>
      <c r="EV1487" s="292"/>
      <c r="EW1487" s="292"/>
      <c r="EX1487" s="292"/>
      <c r="EY1487" s="292"/>
      <c r="EZ1487" s="292"/>
      <c r="FC1487" s="292"/>
      <c r="FF1487" s="292"/>
      <c r="FJ1487" s="292"/>
      <c r="FL1487" s="292"/>
      <c r="FM1487" s="292"/>
      <c r="FN1487" s="292"/>
      <c r="FO1487" s="292"/>
      <c r="FQ1487" s="292"/>
    </row>
    <row r="1488" spans="2:173">
      <c r="B1488" s="291"/>
      <c r="J1488" s="292"/>
      <c r="K1488" s="292"/>
      <c r="T1488" s="292"/>
      <c r="BO1488" s="292"/>
      <c r="BX1488" s="292"/>
      <c r="CU1488" s="292"/>
      <c r="CW1488" s="292"/>
      <c r="CX1488" s="292"/>
      <c r="DA1488" s="292"/>
      <c r="DI1488" s="292"/>
      <c r="DK1488" s="292"/>
      <c r="DM1488" s="292"/>
      <c r="DQ1488" s="292"/>
      <c r="DV1488" s="292"/>
      <c r="DX1488" s="292"/>
      <c r="EH1488" s="292"/>
      <c r="EN1488" s="292"/>
      <c r="EP1488" s="292"/>
      <c r="EQ1488" s="292"/>
      <c r="ER1488" s="292"/>
      <c r="ES1488" s="292"/>
      <c r="ET1488" s="292"/>
      <c r="EU1488" s="292"/>
      <c r="EV1488" s="292"/>
      <c r="EW1488" s="292"/>
      <c r="EX1488" s="292"/>
      <c r="EY1488" s="292"/>
      <c r="EZ1488" s="292"/>
      <c r="FC1488" s="292"/>
      <c r="FF1488" s="292"/>
      <c r="FJ1488" s="292"/>
      <c r="FL1488" s="292"/>
      <c r="FM1488" s="292"/>
      <c r="FN1488" s="292"/>
      <c r="FO1488" s="292"/>
      <c r="FQ1488" s="292"/>
    </row>
    <row r="1489" spans="2:173">
      <c r="B1489" s="291"/>
      <c r="J1489" s="292"/>
      <c r="K1489" s="292"/>
      <c r="T1489" s="292"/>
      <c r="BO1489" s="292"/>
      <c r="BX1489" s="292"/>
      <c r="CU1489" s="292"/>
      <c r="CW1489" s="292"/>
      <c r="CX1489" s="292"/>
      <c r="DA1489" s="292"/>
      <c r="DI1489" s="292"/>
      <c r="DK1489" s="292"/>
      <c r="DM1489" s="292"/>
      <c r="DQ1489" s="292"/>
      <c r="DV1489" s="292"/>
      <c r="DX1489" s="292"/>
      <c r="EH1489" s="292"/>
      <c r="EN1489" s="292"/>
      <c r="EP1489" s="292"/>
      <c r="EQ1489" s="292"/>
      <c r="ER1489" s="292"/>
      <c r="ES1489" s="292"/>
      <c r="ET1489" s="292"/>
      <c r="EU1489" s="292"/>
      <c r="EV1489" s="292"/>
      <c r="EW1489" s="292"/>
      <c r="EX1489" s="292"/>
      <c r="EY1489" s="292"/>
      <c r="EZ1489" s="292"/>
      <c r="FC1489" s="292"/>
      <c r="FF1489" s="292"/>
      <c r="FJ1489" s="292"/>
      <c r="FL1489" s="292"/>
      <c r="FM1489" s="292"/>
      <c r="FN1489" s="292"/>
      <c r="FO1489" s="292"/>
      <c r="FQ1489" s="292"/>
    </row>
    <row r="1490" spans="2:173">
      <c r="B1490" s="291"/>
      <c r="J1490" s="292"/>
      <c r="K1490" s="292"/>
      <c r="T1490" s="292"/>
      <c r="BO1490" s="292"/>
      <c r="BX1490" s="292"/>
      <c r="CU1490" s="292"/>
      <c r="CW1490" s="292"/>
      <c r="CX1490" s="292"/>
      <c r="DA1490" s="292"/>
      <c r="DI1490" s="292"/>
      <c r="DK1490" s="292"/>
      <c r="DM1490" s="292"/>
      <c r="DQ1490" s="292"/>
      <c r="DV1490" s="292"/>
      <c r="DX1490" s="292"/>
      <c r="EH1490" s="292"/>
      <c r="EN1490" s="292"/>
      <c r="EP1490" s="292"/>
      <c r="EQ1490" s="292"/>
      <c r="ER1490" s="292"/>
      <c r="ES1490" s="292"/>
      <c r="ET1490" s="292"/>
      <c r="EU1490" s="292"/>
      <c r="EV1490" s="292"/>
      <c r="EW1490" s="292"/>
      <c r="EX1490" s="292"/>
      <c r="EY1490" s="292"/>
      <c r="EZ1490" s="292"/>
      <c r="FC1490" s="292"/>
      <c r="FF1490" s="292"/>
      <c r="FJ1490" s="292"/>
      <c r="FL1490" s="292"/>
      <c r="FM1490" s="292"/>
      <c r="FN1490" s="292"/>
      <c r="FO1490" s="292"/>
      <c r="FQ1490" s="292"/>
    </row>
    <row r="1491" spans="2:173">
      <c r="B1491" s="291"/>
      <c r="J1491" s="292"/>
      <c r="K1491" s="292"/>
      <c r="T1491" s="292"/>
      <c r="BO1491" s="292"/>
      <c r="BX1491" s="292"/>
      <c r="CU1491" s="292"/>
      <c r="CW1491" s="292"/>
      <c r="CX1491" s="292"/>
      <c r="DA1491" s="292"/>
      <c r="DI1491" s="292"/>
      <c r="DK1491" s="292"/>
      <c r="DM1491" s="292"/>
      <c r="DQ1491" s="292"/>
      <c r="DV1491" s="292"/>
      <c r="DX1491" s="292"/>
      <c r="EH1491" s="292"/>
      <c r="EN1491" s="292"/>
      <c r="EP1491" s="292"/>
      <c r="EQ1491" s="292"/>
      <c r="ER1491" s="292"/>
      <c r="ES1491" s="292"/>
      <c r="ET1491" s="292"/>
      <c r="EU1491" s="292"/>
      <c r="EV1491" s="292"/>
      <c r="EW1491" s="292"/>
      <c r="EX1491" s="292"/>
      <c r="EY1491" s="292"/>
      <c r="EZ1491" s="292"/>
      <c r="FC1491" s="292"/>
      <c r="FF1491" s="292"/>
      <c r="FJ1491" s="292"/>
      <c r="FL1491" s="292"/>
      <c r="FM1491" s="292"/>
      <c r="FN1491" s="292"/>
      <c r="FO1491" s="292"/>
      <c r="FQ1491" s="292"/>
    </row>
    <row r="1492" spans="2:173">
      <c r="B1492" s="291"/>
      <c r="J1492" s="292"/>
      <c r="K1492" s="292"/>
      <c r="T1492" s="292"/>
      <c r="BO1492" s="292"/>
      <c r="BX1492" s="292"/>
      <c r="CU1492" s="292"/>
      <c r="CW1492" s="292"/>
      <c r="CX1492" s="292"/>
      <c r="DA1492" s="292"/>
      <c r="DI1492" s="292"/>
      <c r="DK1492" s="292"/>
      <c r="DM1492" s="292"/>
      <c r="DQ1492" s="292"/>
      <c r="DV1492" s="292"/>
      <c r="DX1492" s="292"/>
      <c r="EH1492" s="292"/>
      <c r="EN1492" s="292"/>
      <c r="EP1492" s="292"/>
      <c r="EQ1492" s="292"/>
      <c r="ER1492" s="292"/>
      <c r="ES1492" s="292"/>
      <c r="ET1492" s="292"/>
      <c r="EU1492" s="292"/>
      <c r="EV1492" s="292"/>
      <c r="EW1492" s="292"/>
      <c r="EX1492" s="292"/>
      <c r="EY1492" s="292"/>
      <c r="EZ1492" s="292"/>
      <c r="FC1492" s="292"/>
      <c r="FF1492" s="292"/>
      <c r="FJ1492" s="292"/>
      <c r="FL1492" s="292"/>
      <c r="FM1492" s="292"/>
      <c r="FN1492" s="292"/>
      <c r="FO1492" s="292"/>
      <c r="FQ1492" s="292"/>
    </row>
    <row r="1493" spans="2:173">
      <c r="B1493" s="291"/>
      <c r="J1493" s="292"/>
      <c r="K1493" s="292"/>
      <c r="T1493" s="292"/>
      <c r="BO1493" s="292"/>
      <c r="BX1493" s="292"/>
      <c r="CU1493" s="292"/>
      <c r="CW1493" s="292"/>
      <c r="CX1493" s="292"/>
      <c r="DA1493" s="292"/>
      <c r="DI1493" s="292"/>
      <c r="DK1493" s="292"/>
      <c r="DM1493" s="292"/>
      <c r="DQ1493" s="292"/>
      <c r="DV1493" s="292"/>
      <c r="DX1493" s="292"/>
      <c r="EH1493" s="292"/>
      <c r="EN1493" s="292"/>
      <c r="EP1493" s="292"/>
      <c r="EQ1493" s="292"/>
      <c r="ER1493" s="292"/>
      <c r="ES1493" s="292"/>
      <c r="ET1493" s="292"/>
      <c r="EU1493" s="292"/>
      <c r="EV1493" s="292"/>
      <c r="EW1493" s="292"/>
      <c r="EX1493" s="292"/>
      <c r="EY1493" s="292"/>
      <c r="EZ1493" s="292"/>
      <c r="FC1493" s="292"/>
      <c r="FF1493" s="292"/>
      <c r="FJ1493" s="292"/>
      <c r="FL1493" s="292"/>
      <c r="FM1493" s="292"/>
      <c r="FN1493" s="292"/>
      <c r="FO1493" s="292"/>
      <c r="FQ1493" s="292"/>
    </row>
    <row r="1494" spans="2:173">
      <c r="B1494" s="291"/>
      <c r="J1494" s="292"/>
      <c r="K1494" s="292"/>
      <c r="T1494" s="292"/>
      <c r="BO1494" s="292"/>
      <c r="BX1494" s="292"/>
      <c r="CU1494" s="292"/>
      <c r="CW1494" s="292"/>
      <c r="CX1494" s="292"/>
      <c r="DA1494" s="292"/>
      <c r="DI1494" s="292"/>
      <c r="DK1494" s="292"/>
      <c r="DM1494" s="292"/>
      <c r="DQ1494" s="292"/>
      <c r="DV1494" s="292"/>
      <c r="DX1494" s="292"/>
      <c r="EH1494" s="292"/>
      <c r="EN1494" s="292"/>
      <c r="EP1494" s="292"/>
      <c r="EQ1494" s="292"/>
      <c r="ER1494" s="292"/>
      <c r="ES1494" s="292"/>
      <c r="ET1494" s="292"/>
      <c r="EU1494" s="292"/>
      <c r="EV1494" s="292"/>
      <c r="EW1494" s="292"/>
      <c r="EX1494" s="292"/>
      <c r="EY1494" s="292"/>
      <c r="EZ1494" s="292"/>
      <c r="FC1494" s="292"/>
      <c r="FF1494" s="292"/>
      <c r="FJ1494" s="292"/>
      <c r="FL1494" s="292"/>
      <c r="FM1494" s="292"/>
      <c r="FN1494" s="292"/>
      <c r="FO1494" s="292"/>
      <c r="FQ1494" s="292"/>
    </row>
    <row r="1495" spans="2:173">
      <c r="B1495" s="291"/>
      <c r="J1495" s="292"/>
      <c r="K1495" s="292"/>
      <c r="T1495" s="292"/>
      <c r="BO1495" s="292"/>
      <c r="BX1495" s="292"/>
      <c r="CU1495" s="292"/>
      <c r="CW1495" s="292"/>
      <c r="CX1495" s="292"/>
      <c r="DA1495" s="292"/>
      <c r="DI1495" s="292"/>
      <c r="DK1495" s="292"/>
      <c r="DM1495" s="292"/>
      <c r="DQ1495" s="292"/>
      <c r="DV1495" s="292"/>
      <c r="DX1495" s="292"/>
      <c r="EH1495" s="292"/>
      <c r="EN1495" s="292"/>
      <c r="EP1495" s="292"/>
      <c r="EQ1495" s="292"/>
      <c r="ER1495" s="292"/>
      <c r="ES1495" s="292"/>
      <c r="ET1495" s="292"/>
      <c r="EU1495" s="292"/>
      <c r="EV1495" s="292"/>
      <c r="EW1495" s="292"/>
      <c r="EX1495" s="292"/>
      <c r="EY1495" s="292"/>
      <c r="EZ1495" s="292"/>
      <c r="FC1495" s="292"/>
      <c r="FF1495" s="292"/>
      <c r="FJ1495" s="292"/>
      <c r="FL1495" s="292"/>
      <c r="FM1495" s="292"/>
      <c r="FN1495" s="292"/>
      <c r="FO1495" s="292"/>
      <c r="FQ1495" s="292"/>
    </row>
    <row r="1496" spans="2:173">
      <c r="B1496" s="291"/>
      <c r="J1496" s="292"/>
      <c r="K1496" s="292"/>
      <c r="T1496" s="292"/>
      <c r="BO1496" s="292"/>
      <c r="BX1496" s="292"/>
      <c r="CU1496" s="292"/>
      <c r="CW1496" s="292"/>
      <c r="CX1496" s="292"/>
      <c r="DA1496" s="292"/>
      <c r="DI1496" s="292"/>
      <c r="DK1496" s="292"/>
      <c r="DM1496" s="292"/>
      <c r="DQ1496" s="292"/>
      <c r="DV1496" s="292"/>
      <c r="DX1496" s="292"/>
      <c r="EH1496" s="292"/>
      <c r="EN1496" s="292"/>
      <c r="EP1496" s="292"/>
      <c r="EQ1496" s="292"/>
      <c r="ER1496" s="292"/>
      <c r="ES1496" s="292"/>
      <c r="ET1496" s="292"/>
      <c r="EU1496" s="292"/>
      <c r="EV1496" s="292"/>
      <c r="EW1496" s="292"/>
      <c r="EX1496" s="292"/>
      <c r="EY1496" s="292"/>
      <c r="EZ1496" s="292"/>
      <c r="FC1496" s="292"/>
      <c r="FF1496" s="292"/>
      <c r="FJ1496" s="292"/>
      <c r="FL1496" s="292"/>
      <c r="FM1496" s="292"/>
      <c r="FN1496" s="292"/>
      <c r="FO1496" s="292"/>
      <c r="FQ1496" s="292"/>
    </row>
    <row r="1497" spans="2:173">
      <c r="B1497" s="291"/>
      <c r="J1497" s="292"/>
      <c r="K1497" s="292"/>
      <c r="T1497" s="292"/>
      <c r="BO1497" s="292"/>
      <c r="BX1497" s="292"/>
      <c r="CU1497" s="292"/>
      <c r="CW1497" s="292"/>
      <c r="CX1497" s="292"/>
      <c r="DA1497" s="292"/>
      <c r="DI1497" s="292"/>
      <c r="DK1497" s="292"/>
      <c r="DM1497" s="292"/>
      <c r="DQ1497" s="292"/>
      <c r="DV1497" s="292"/>
      <c r="DX1497" s="292"/>
      <c r="EH1497" s="292"/>
      <c r="EN1497" s="292"/>
      <c r="EP1497" s="292"/>
      <c r="EQ1497" s="292"/>
      <c r="ER1497" s="292"/>
      <c r="ES1497" s="292"/>
      <c r="ET1497" s="292"/>
      <c r="EU1497" s="292"/>
      <c r="EV1497" s="292"/>
      <c r="EW1497" s="292"/>
      <c r="EX1497" s="292"/>
      <c r="EY1497" s="292"/>
      <c r="EZ1497" s="292"/>
      <c r="FC1497" s="292"/>
      <c r="FF1497" s="292"/>
      <c r="FJ1497" s="292"/>
      <c r="FL1497" s="292"/>
      <c r="FM1497" s="292"/>
      <c r="FN1497" s="292"/>
      <c r="FO1497" s="292"/>
      <c r="FQ1497" s="292"/>
    </row>
    <row r="1498" spans="2:173">
      <c r="B1498" s="291"/>
      <c r="J1498" s="292"/>
      <c r="K1498" s="292"/>
      <c r="T1498" s="292"/>
      <c r="BO1498" s="292"/>
      <c r="BX1498" s="292"/>
      <c r="CU1498" s="292"/>
      <c r="CW1498" s="292"/>
      <c r="CX1498" s="292"/>
      <c r="DA1498" s="292"/>
      <c r="DI1498" s="292"/>
      <c r="DK1498" s="292"/>
      <c r="DM1498" s="292"/>
      <c r="DQ1498" s="292"/>
      <c r="DV1498" s="292"/>
      <c r="DX1498" s="292"/>
      <c r="EH1498" s="292"/>
      <c r="EN1498" s="292"/>
      <c r="EP1498" s="292"/>
      <c r="EQ1498" s="292"/>
      <c r="ER1498" s="292"/>
      <c r="ES1498" s="292"/>
      <c r="ET1498" s="292"/>
      <c r="EU1498" s="292"/>
      <c r="EV1498" s="292"/>
      <c r="EW1498" s="292"/>
      <c r="EX1498" s="292"/>
      <c r="EY1498" s="292"/>
      <c r="EZ1498" s="292"/>
      <c r="FC1498" s="292"/>
      <c r="FF1498" s="292"/>
      <c r="FJ1498" s="292"/>
      <c r="FL1498" s="292"/>
      <c r="FM1498" s="292"/>
      <c r="FN1498" s="292"/>
      <c r="FO1498" s="292"/>
      <c r="FQ1498" s="292"/>
    </row>
    <row r="1499" spans="2:173">
      <c r="B1499" s="291"/>
      <c r="J1499" s="292"/>
      <c r="K1499" s="292"/>
      <c r="T1499" s="292"/>
      <c r="BO1499" s="292"/>
      <c r="BX1499" s="292"/>
      <c r="CU1499" s="292"/>
      <c r="CW1499" s="292"/>
      <c r="CX1499" s="292"/>
      <c r="DA1499" s="292"/>
      <c r="DI1499" s="292"/>
      <c r="DK1499" s="292"/>
      <c r="DM1499" s="292"/>
      <c r="DQ1499" s="292"/>
      <c r="DV1499" s="292"/>
      <c r="DX1499" s="292"/>
      <c r="EH1499" s="292"/>
      <c r="EN1499" s="292"/>
      <c r="EP1499" s="292"/>
      <c r="EQ1499" s="292"/>
      <c r="ER1499" s="292"/>
      <c r="ES1499" s="292"/>
      <c r="ET1499" s="292"/>
      <c r="EU1499" s="292"/>
      <c r="EV1499" s="292"/>
      <c r="EW1499" s="292"/>
      <c r="EX1499" s="292"/>
      <c r="EY1499" s="292"/>
      <c r="EZ1499" s="292"/>
      <c r="FC1499" s="292"/>
      <c r="FF1499" s="292"/>
      <c r="FJ1499" s="292"/>
      <c r="FL1499" s="292"/>
      <c r="FM1499" s="292"/>
      <c r="FN1499" s="292"/>
      <c r="FO1499" s="292"/>
      <c r="FQ1499" s="292"/>
    </row>
    <row r="1500" spans="2:173">
      <c r="B1500" s="291"/>
      <c r="J1500" s="292"/>
      <c r="K1500" s="292"/>
      <c r="T1500" s="292"/>
      <c r="BO1500" s="292"/>
      <c r="BX1500" s="292"/>
      <c r="CU1500" s="292"/>
      <c r="CW1500" s="292"/>
      <c r="CX1500" s="292"/>
      <c r="DA1500" s="292"/>
      <c r="DI1500" s="292"/>
      <c r="DK1500" s="292"/>
      <c r="DM1500" s="292"/>
      <c r="DQ1500" s="292"/>
      <c r="DV1500" s="292"/>
      <c r="DX1500" s="292"/>
      <c r="EH1500" s="292"/>
      <c r="EN1500" s="292"/>
      <c r="EP1500" s="292"/>
      <c r="EQ1500" s="292"/>
      <c r="ER1500" s="292"/>
      <c r="ES1500" s="292"/>
      <c r="ET1500" s="292"/>
      <c r="EU1500" s="292"/>
      <c r="EV1500" s="292"/>
      <c r="EW1500" s="292"/>
      <c r="EX1500" s="292"/>
      <c r="EY1500" s="292"/>
      <c r="EZ1500" s="292"/>
      <c r="FC1500" s="292"/>
      <c r="FF1500" s="292"/>
      <c r="FJ1500" s="292"/>
      <c r="FL1500" s="292"/>
      <c r="FM1500" s="292"/>
      <c r="FN1500" s="292"/>
      <c r="FO1500" s="292"/>
      <c r="FQ1500" s="292"/>
    </row>
    <row r="1501" spans="2:173">
      <c r="B1501" s="291"/>
      <c r="J1501" s="292"/>
      <c r="K1501" s="292"/>
      <c r="T1501" s="292"/>
      <c r="BO1501" s="292"/>
      <c r="BX1501" s="292"/>
      <c r="CU1501" s="292"/>
      <c r="CW1501" s="292"/>
      <c r="CX1501" s="292"/>
      <c r="DA1501" s="292"/>
      <c r="DI1501" s="292"/>
      <c r="DK1501" s="292"/>
      <c r="DM1501" s="292"/>
      <c r="DQ1501" s="292"/>
      <c r="DV1501" s="292"/>
      <c r="DX1501" s="292"/>
      <c r="EH1501" s="292"/>
      <c r="EN1501" s="292"/>
      <c r="EP1501" s="292"/>
      <c r="EQ1501" s="292"/>
      <c r="ER1501" s="292"/>
      <c r="ES1501" s="292"/>
      <c r="ET1501" s="292"/>
      <c r="EU1501" s="292"/>
      <c r="EV1501" s="292"/>
      <c r="EW1501" s="292"/>
      <c r="EX1501" s="292"/>
      <c r="EY1501" s="292"/>
      <c r="EZ1501" s="292"/>
      <c r="FC1501" s="292"/>
      <c r="FF1501" s="292"/>
      <c r="FJ1501" s="292"/>
      <c r="FL1501" s="292"/>
      <c r="FM1501" s="292"/>
      <c r="FN1501" s="292"/>
      <c r="FO1501" s="292"/>
      <c r="FQ1501" s="292"/>
    </row>
    <row r="1502" spans="2:173">
      <c r="B1502" s="291"/>
      <c r="J1502" s="292"/>
      <c r="K1502" s="292"/>
      <c r="T1502" s="292"/>
      <c r="BO1502" s="292"/>
      <c r="BX1502" s="292"/>
      <c r="CU1502" s="292"/>
      <c r="CW1502" s="292"/>
      <c r="CX1502" s="292"/>
      <c r="DA1502" s="292"/>
      <c r="DI1502" s="292"/>
      <c r="DK1502" s="292"/>
      <c r="DM1502" s="292"/>
      <c r="DQ1502" s="292"/>
      <c r="DV1502" s="292"/>
      <c r="DX1502" s="292"/>
      <c r="EH1502" s="292"/>
      <c r="EN1502" s="292"/>
      <c r="EP1502" s="292"/>
      <c r="EQ1502" s="292"/>
      <c r="ER1502" s="292"/>
      <c r="ES1502" s="292"/>
      <c r="ET1502" s="292"/>
      <c r="EU1502" s="292"/>
      <c r="EV1502" s="292"/>
      <c r="EW1502" s="292"/>
      <c r="EX1502" s="292"/>
      <c r="EY1502" s="292"/>
      <c r="EZ1502" s="292"/>
      <c r="FC1502" s="292"/>
      <c r="FF1502" s="292"/>
      <c r="FJ1502" s="292"/>
      <c r="FL1502" s="292"/>
      <c r="FM1502" s="292"/>
      <c r="FN1502" s="292"/>
      <c r="FO1502" s="292"/>
      <c r="FQ1502" s="292"/>
    </row>
    <row r="1503" spans="2:173">
      <c r="B1503" s="291"/>
      <c r="J1503" s="292"/>
      <c r="K1503" s="292"/>
      <c r="T1503" s="292"/>
      <c r="BO1503" s="292"/>
      <c r="BX1503" s="292"/>
      <c r="CU1503" s="292"/>
      <c r="CW1503" s="292"/>
      <c r="CX1503" s="292"/>
      <c r="DA1503" s="292"/>
      <c r="DI1503" s="292"/>
      <c r="DK1503" s="292"/>
      <c r="DM1503" s="292"/>
      <c r="DQ1503" s="292"/>
      <c r="DV1503" s="292"/>
      <c r="DX1503" s="292"/>
      <c r="EH1503" s="292"/>
      <c r="EN1503" s="292"/>
      <c r="EP1503" s="292"/>
      <c r="EQ1503" s="292"/>
      <c r="ER1503" s="292"/>
      <c r="ES1503" s="292"/>
      <c r="ET1503" s="292"/>
      <c r="EU1503" s="292"/>
      <c r="EV1503" s="292"/>
      <c r="EW1503" s="292"/>
      <c r="EX1503" s="292"/>
      <c r="EY1503" s="292"/>
      <c r="EZ1503" s="292"/>
      <c r="FC1503" s="292"/>
      <c r="FF1503" s="292"/>
      <c r="FJ1503" s="292"/>
      <c r="FL1503" s="292"/>
      <c r="FM1503" s="292"/>
      <c r="FN1503" s="292"/>
      <c r="FO1503" s="292"/>
      <c r="FQ1503" s="292"/>
    </row>
    <row r="1504" spans="2:173">
      <c r="B1504" s="291"/>
      <c r="J1504" s="292"/>
      <c r="K1504" s="292"/>
      <c r="T1504" s="292"/>
      <c r="BO1504" s="292"/>
      <c r="BX1504" s="292"/>
      <c r="CU1504" s="292"/>
      <c r="CW1504" s="292"/>
      <c r="CX1504" s="292"/>
      <c r="DA1504" s="292"/>
      <c r="DI1504" s="292"/>
      <c r="DK1504" s="292"/>
      <c r="DM1504" s="292"/>
      <c r="DQ1504" s="292"/>
      <c r="DV1504" s="292"/>
      <c r="DX1504" s="292"/>
      <c r="EH1504" s="292"/>
      <c r="EN1504" s="292"/>
      <c r="EP1504" s="292"/>
      <c r="EQ1504" s="292"/>
      <c r="ER1504" s="292"/>
      <c r="ES1504" s="292"/>
      <c r="ET1504" s="292"/>
      <c r="EU1504" s="292"/>
      <c r="EV1504" s="292"/>
      <c r="EW1504" s="292"/>
      <c r="EX1504" s="292"/>
      <c r="EY1504" s="292"/>
      <c r="EZ1504" s="292"/>
      <c r="FC1504" s="292"/>
      <c r="FF1504" s="292"/>
      <c r="FJ1504" s="292"/>
      <c r="FL1504" s="292"/>
      <c r="FM1504" s="292"/>
      <c r="FN1504" s="292"/>
      <c r="FO1504" s="292"/>
      <c r="FQ1504" s="292"/>
    </row>
    <row r="1505" spans="2:173">
      <c r="B1505" s="291"/>
      <c r="J1505" s="292"/>
      <c r="K1505" s="292"/>
      <c r="T1505" s="292"/>
      <c r="BO1505" s="292"/>
      <c r="BX1505" s="292"/>
      <c r="CU1505" s="292"/>
      <c r="CW1505" s="292"/>
      <c r="CX1505" s="292"/>
      <c r="DA1505" s="292"/>
      <c r="DI1505" s="292"/>
      <c r="DK1505" s="292"/>
      <c r="DM1505" s="292"/>
      <c r="DQ1505" s="292"/>
      <c r="DV1505" s="292"/>
      <c r="DX1505" s="292"/>
      <c r="EH1505" s="292"/>
      <c r="EN1505" s="292"/>
      <c r="EP1505" s="292"/>
      <c r="EQ1505" s="292"/>
      <c r="ER1505" s="292"/>
      <c r="ES1505" s="292"/>
      <c r="ET1505" s="292"/>
      <c r="EU1505" s="292"/>
      <c r="EV1505" s="292"/>
      <c r="EW1505" s="292"/>
      <c r="EX1505" s="292"/>
      <c r="EY1505" s="292"/>
      <c r="EZ1505" s="292"/>
      <c r="FC1505" s="292"/>
      <c r="FF1505" s="292"/>
      <c r="FJ1505" s="292"/>
      <c r="FL1505" s="292"/>
      <c r="FM1505" s="292"/>
      <c r="FN1505" s="292"/>
      <c r="FO1505" s="292"/>
      <c r="FQ1505" s="292"/>
    </row>
    <row r="1506" spans="2:173">
      <c r="B1506" s="291"/>
      <c r="J1506" s="292"/>
      <c r="K1506" s="292"/>
      <c r="T1506" s="292"/>
      <c r="BO1506" s="292"/>
      <c r="BX1506" s="292"/>
      <c r="CU1506" s="292"/>
      <c r="CW1506" s="292"/>
      <c r="CX1506" s="292"/>
      <c r="DA1506" s="292"/>
      <c r="DI1506" s="292"/>
      <c r="DK1506" s="292"/>
      <c r="DM1506" s="292"/>
      <c r="DQ1506" s="292"/>
      <c r="DV1506" s="292"/>
      <c r="DX1506" s="292"/>
      <c r="EH1506" s="292"/>
      <c r="EN1506" s="292"/>
      <c r="EP1506" s="292"/>
      <c r="EQ1506" s="292"/>
      <c r="ER1506" s="292"/>
      <c r="ES1506" s="292"/>
      <c r="ET1506" s="292"/>
      <c r="EU1506" s="292"/>
      <c r="EV1506" s="292"/>
      <c r="EW1506" s="292"/>
      <c r="EX1506" s="292"/>
      <c r="EY1506" s="292"/>
      <c r="EZ1506" s="292"/>
      <c r="FC1506" s="292"/>
      <c r="FF1506" s="292"/>
      <c r="FJ1506" s="292"/>
      <c r="FL1506" s="292"/>
      <c r="FM1506" s="292"/>
      <c r="FN1506" s="292"/>
      <c r="FO1506" s="292"/>
      <c r="FQ1506" s="292"/>
    </row>
    <row r="1507" spans="2:173">
      <c r="B1507" s="291"/>
      <c r="J1507" s="292"/>
      <c r="K1507" s="292"/>
      <c r="T1507" s="292"/>
      <c r="BO1507" s="292"/>
      <c r="BX1507" s="292"/>
      <c r="CU1507" s="292"/>
      <c r="CW1507" s="292"/>
      <c r="CX1507" s="292"/>
      <c r="DA1507" s="292"/>
      <c r="DI1507" s="292"/>
      <c r="DK1507" s="292"/>
      <c r="DM1507" s="292"/>
      <c r="DQ1507" s="292"/>
      <c r="DV1507" s="292"/>
      <c r="DX1507" s="292"/>
      <c r="EH1507" s="292"/>
      <c r="EN1507" s="292"/>
      <c r="EP1507" s="292"/>
      <c r="EQ1507" s="292"/>
      <c r="ER1507" s="292"/>
      <c r="ES1507" s="292"/>
      <c r="ET1507" s="292"/>
      <c r="EU1507" s="292"/>
      <c r="EV1507" s="292"/>
      <c r="EW1507" s="292"/>
      <c r="EX1507" s="292"/>
      <c r="EY1507" s="292"/>
      <c r="EZ1507" s="292"/>
      <c r="FC1507" s="292"/>
      <c r="FF1507" s="292"/>
      <c r="FJ1507" s="292"/>
      <c r="FL1507" s="292"/>
      <c r="FM1507" s="292"/>
      <c r="FN1507" s="292"/>
      <c r="FO1507" s="292"/>
      <c r="FQ1507" s="292"/>
    </row>
    <row r="1508" spans="2:173">
      <c r="B1508" s="291"/>
      <c r="J1508" s="292"/>
      <c r="K1508" s="292"/>
      <c r="T1508" s="292"/>
      <c r="BO1508" s="292"/>
      <c r="BX1508" s="292"/>
      <c r="CU1508" s="292"/>
      <c r="CW1508" s="292"/>
      <c r="CX1508" s="292"/>
      <c r="DA1508" s="292"/>
      <c r="DI1508" s="292"/>
      <c r="DK1508" s="292"/>
      <c r="DM1508" s="292"/>
      <c r="DQ1508" s="292"/>
      <c r="DV1508" s="292"/>
      <c r="DX1508" s="292"/>
      <c r="EH1508" s="292"/>
      <c r="EN1508" s="292"/>
      <c r="EP1508" s="292"/>
      <c r="EQ1508" s="292"/>
      <c r="ER1508" s="292"/>
      <c r="ES1508" s="292"/>
      <c r="ET1508" s="292"/>
      <c r="EU1508" s="292"/>
      <c r="EV1508" s="292"/>
      <c r="EW1508" s="292"/>
      <c r="EX1508" s="292"/>
      <c r="EY1508" s="292"/>
      <c r="EZ1508" s="292"/>
      <c r="FC1508" s="292"/>
      <c r="FF1508" s="292"/>
      <c r="FJ1508" s="292"/>
      <c r="FL1508" s="292"/>
      <c r="FM1508" s="292"/>
      <c r="FN1508" s="292"/>
      <c r="FO1508" s="292"/>
      <c r="FQ1508" s="292"/>
    </row>
    <row r="1509" spans="2:173">
      <c r="B1509" s="291"/>
      <c r="J1509" s="292"/>
      <c r="K1509" s="292"/>
      <c r="T1509" s="292"/>
      <c r="BO1509" s="292"/>
      <c r="BX1509" s="292"/>
      <c r="CU1509" s="292"/>
      <c r="CW1509" s="292"/>
      <c r="CX1509" s="292"/>
      <c r="DA1509" s="292"/>
      <c r="DI1509" s="292"/>
      <c r="DK1509" s="292"/>
      <c r="DM1509" s="292"/>
      <c r="DQ1509" s="292"/>
      <c r="DV1509" s="292"/>
      <c r="DX1509" s="292"/>
      <c r="EH1509" s="292"/>
      <c r="EN1509" s="292"/>
      <c r="EP1509" s="292"/>
      <c r="EQ1509" s="292"/>
      <c r="ER1509" s="292"/>
      <c r="ES1509" s="292"/>
      <c r="ET1509" s="292"/>
      <c r="EU1509" s="292"/>
      <c r="EV1509" s="292"/>
      <c r="EW1509" s="292"/>
      <c r="EX1509" s="292"/>
      <c r="EY1509" s="292"/>
      <c r="EZ1509" s="292"/>
      <c r="FC1509" s="292"/>
      <c r="FF1509" s="292"/>
      <c r="FJ1509" s="292"/>
      <c r="FL1509" s="292"/>
      <c r="FM1509" s="292"/>
      <c r="FN1509" s="292"/>
      <c r="FO1509" s="292"/>
      <c r="FQ1509" s="292"/>
    </row>
    <row r="1510" spans="2:173">
      <c r="B1510" s="291"/>
      <c r="J1510" s="292"/>
      <c r="K1510" s="292"/>
      <c r="T1510" s="292"/>
      <c r="BO1510" s="292"/>
      <c r="BX1510" s="292"/>
      <c r="CU1510" s="292"/>
      <c r="CW1510" s="292"/>
      <c r="CX1510" s="292"/>
      <c r="DA1510" s="292"/>
      <c r="DI1510" s="292"/>
      <c r="DK1510" s="292"/>
      <c r="DM1510" s="292"/>
      <c r="DQ1510" s="292"/>
      <c r="DV1510" s="292"/>
      <c r="DX1510" s="292"/>
      <c r="EH1510" s="292"/>
      <c r="EN1510" s="292"/>
      <c r="EP1510" s="292"/>
      <c r="EQ1510" s="292"/>
      <c r="ER1510" s="292"/>
      <c r="ES1510" s="292"/>
      <c r="ET1510" s="292"/>
      <c r="EU1510" s="292"/>
      <c r="EV1510" s="292"/>
      <c r="EW1510" s="292"/>
      <c r="EX1510" s="292"/>
      <c r="EY1510" s="292"/>
      <c r="EZ1510" s="292"/>
      <c r="FC1510" s="292"/>
      <c r="FF1510" s="292"/>
      <c r="FJ1510" s="292"/>
      <c r="FL1510" s="292"/>
      <c r="FM1510" s="292"/>
      <c r="FN1510" s="292"/>
      <c r="FO1510" s="292"/>
      <c r="FQ1510" s="292"/>
    </row>
    <row r="1511" spans="2:173">
      <c r="B1511" s="291"/>
      <c r="J1511" s="292"/>
      <c r="K1511" s="292"/>
      <c r="T1511" s="292"/>
      <c r="BO1511" s="292"/>
      <c r="BX1511" s="292"/>
      <c r="CU1511" s="292"/>
      <c r="CW1511" s="292"/>
      <c r="CX1511" s="292"/>
      <c r="DA1511" s="292"/>
      <c r="DI1511" s="292"/>
      <c r="DK1511" s="292"/>
      <c r="DM1511" s="292"/>
      <c r="DQ1511" s="292"/>
      <c r="DV1511" s="292"/>
      <c r="DX1511" s="292"/>
      <c r="EH1511" s="292"/>
      <c r="EN1511" s="292"/>
      <c r="EP1511" s="292"/>
      <c r="EQ1511" s="292"/>
      <c r="ER1511" s="292"/>
      <c r="ES1511" s="292"/>
      <c r="ET1511" s="292"/>
      <c r="EU1511" s="292"/>
      <c r="EV1511" s="292"/>
      <c r="EW1511" s="292"/>
      <c r="EX1511" s="292"/>
      <c r="EY1511" s="292"/>
      <c r="EZ1511" s="292"/>
      <c r="FC1511" s="292"/>
      <c r="FF1511" s="292"/>
      <c r="FJ1511" s="292"/>
      <c r="FL1511" s="292"/>
      <c r="FM1511" s="292"/>
      <c r="FN1511" s="292"/>
      <c r="FO1511" s="292"/>
      <c r="FQ1511" s="292"/>
    </row>
    <row r="1512" spans="2:173">
      <c r="B1512" s="291"/>
      <c r="J1512" s="292"/>
      <c r="K1512" s="292"/>
      <c r="T1512" s="292"/>
      <c r="BO1512" s="292"/>
      <c r="BX1512" s="292"/>
      <c r="CU1512" s="292"/>
      <c r="CW1512" s="292"/>
      <c r="CX1512" s="292"/>
      <c r="DA1512" s="292"/>
      <c r="DI1512" s="292"/>
      <c r="DK1512" s="292"/>
      <c r="DM1512" s="292"/>
      <c r="DQ1512" s="292"/>
      <c r="DV1512" s="292"/>
      <c r="DX1512" s="292"/>
      <c r="EH1512" s="292"/>
      <c r="EN1512" s="292"/>
      <c r="EP1512" s="292"/>
      <c r="EQ1512" s="292"/>
      <c r="ER1512" s="292"/>
      <c r="ES1512" s="292"/>
      <c r="ET1512" s="292"/>
      <c r="EU1512" s="292"/>
      <c r="EV1512" s="292"/>
      <c r="EW1512" s="292"/>
      <c r="EX1512" s="292"/>
      <c r="EY1512" s="292"/>
      <c r="EZ1512" s="292"/>
      <c r="FC1512" s="292"/>
      <c r="FF1512" s="292"/>
      <c r="FJ1512" s="292"/>
      <c r="FL1512" s="292"/>
      <c r="FM1512" s="292"/>
      <c r="FN1512" s="292"/>
      <c r="FO1512" s="292"/>
      <c r="FQ1512" s="292"/>
    </row>
    <row r="1513" spans="2:173">
      <c r="B1513" s="291"/>
      <c r="J1513" s="292"/>
      <c r="K1513" s="292"/>
      <c r="T1513" s="292"/>
      <c r="BO1513" s="292"/>
      <c r="BX1513" s="292"/>
      <c r="CU1513" s="292"/>
      <c r="CW1513" s="292"/>
      <c r="CX1513" s="292"/>
      <c r="DA1513" s="292"/>
      <c r="DI1513" s="292"/>
      <c r="DK1513" s="292"/>
      <c r="DM1513" s="292"/>
      <c r="DQ1513" s="292"/>
      <c r="DV1513" s="292"/>
      <c r="DX1513" s="292"/>
      <c r="EH1513" s="292"/>
      <c r="EN1513" s="292"/>
      <c r="EP1513" s="292"/>
      <c r="EQ1513" s="292"/>
      <c r="ER1513" s="292"/>
      <c r="ES1513" s="292"/>
      <c r="ET1513" s="292"/>
      <c r="EU1513" s="292"/>
      <c r="EV1513" s="292"/>
      <c r="EW1513" s="292"/>
      <c r="EX1513" s="292"/>
      <c r="EY1513" s="292"/>
      <c r="EZ1513" s="292"/>
      <c r="FC1513" s="292"/>
      <c r="FF1513" s="292"/>
      <c r="FJ1513" s="292"/>
      <c r="FL1513" s="292"/>
      <c r="FM1513" s="292"/>
      <c r="FN1513" s="292"/>
      <c r="FO1513" s="292"/>
      <c r="FQ1513" s="292"/>
    </row>
    <row r="1514" spans="2:173">
      <c r="B1514" s="291"/>
      <c r="J1514" s="292"/>
      <c r="K1514" s="292"/>
      <c r="T1514" s="292"/>
      <c r="BO1514" s="292"/>
      <c r="BX1514" s="292"/>
      <c r="CU1514" s="292"/>
      <c r="CW1514" s="292"/>
      <c r="CX1514" s="292"/>
      <c r="DA1514" s="292"/>
      <c r="DI1514" s="292"/>
      <c r="DK1514" s="292"/>
      <c r="DM1514" s="292"/>
      <c r="DQ1514" s="292"/>
      <c r="DV1514" s="292"/>
      <c r="DX1514" s="292"/>
      <c r="EH1514" s="292"/>
      <c r="EN1514" s="292"/>
      <c r="EP1514" s="292"/>
      <c r="EQ1514" s="292"/>
      <c r="ER1514" s="292"/>
      <c r="ES1514" s="292"/>
      <c r="ET1514" s="292"/>
      <c r="EU1514" s="292"/>
      <c r="EV1514" s="292"/>
      <c r="EW1514" s="292"/>
      <c r="EX1514" s="292"/>
      <c r="EY1514" s="292"/>
      <c r="EZ1514" s="292"/>
      <c r="FC1514" s="292"/>
      <c r="FF1514" s="292"/>
      <c r="FJ1514" s="292"/>
      <c r="FL1514" s="292"/>
      <c r="FM1514" s="292"/>
      <c r="FN1514" s="292"/>
      <c r="FO1514" s="292"/>
      <c r="FQ1514" s="292"/>
    </row>
    <row r="1515" spans="2:173">
      <c r="B1515" s="291"/>
      <c r="J1515" s="292"/>
      <c r="K1515" s="292"/>
      <c r="T1515" s="292"/>
      <c r="BO1515" s="292"/>
      <c r="BX1515" s="292"/>
      <c r="CU1515" s="292"/>
      <c r="CW1515" s="292"/>
      <c r="CX1515" s="292"/>
      <c r="DA1515" s="292"/>
      <c r="DI1515" s="292"/>
      <c r="DK1515" s="292"/>
      <c r="DM1515" s="292"/>
      <c r="DQ1515" s="292"/>
      <c r="DV1515" s="292"/>
      <c r="DX1515" s="292"/>
      <c r="EH1515" s="292"/>
      <c r="EN1515" s="292"/>
      <c r="EP1515" s="292"/>
      <c r="EQ1515" s="292"/>
      <c r="ER1515" s="292"/>
      <c r="ES1515" s="292"/>
      <c r="ET1515" s="292"/>
      <c r="EU1515" s="292"/>
      <c r="EV1515" s="292"/>
      <c r="EW1515" s="292"/>
      <c r="EX1515" s="292"/>
      <c r="EY1515" s="292"/>
      <c r="EZ1515" s="292"/>
      <c r="FC1515" s="292"/>
      <c r="FF1515" s="292"/>
      <c r="FJ1515" s="292"/>
      <c r="FL1515" s="292"/>
      <c r="FM1515" s="292"/>
      <c r="FN1515" s="292"/>
      <c r="FO1515" s="292"/>
      <c r="FQ1515" s="292"/>
    </row>
    <row r="1516" spans="2:173">
      <c r="B1516" s="291"/>
      <c r="J1516" s="292"/>
      <c r="K1516" s="292"/>
      <c r="T1516" s="292"/>
      <c r="BO1516" s="292"/>
      <c r="BX1516" s="292"/>
      <c r="CU1516" s="292"/>
      <c r="CW1516" s="292"/>
      <c r="CX1516" s="292"/>
      <c r="DA1516" s="292"/>
      <c r="DI1516" s="292"/>
      <c r="DK1516" s="292"/>
      <c r="DM1516" s="292"/>
      <c r="DQ1516" s="292"/>
      <c r="DV1516" s="292"/>
      <c r="DX1516" s="292"/>
      <c r="EH1516" s="292"/>
      <c r="EN1516" s="292"/>
      <c r="EP1516" s="292"/>
      <c r="EQ1516" s="292"/>
      <c r="ER1516" s="292"/>
      <c r="ES1516" s="292"/>
      <c r="ET1516" s="292"/>
      <c r="EU1516" s="292"/>
      <c r="EV1516" s="292"/>
      <c r="EW1516" s="292"/>
      <c r="EX1516" s="292"/>
      <c r="EY1516" s="292"/>
      <c r="EZ1516" s="292"/>
      <c r="FC1516" s="292"/>
      <c r="FF1516" s="292"/>
      <c r="FJ1516" s="292"/>
      <c r="FL1516" s="292"/>
      <c r="FM1516" s="292"/>
      <c r="FN1516" s="292"/>
      <c r="FO1516" s="292"/>
      <c r="FQ1516" s="292"/>
    </row>
    <row r="1517" spans="2:173">
      <c r="B1517" s="291"/>
      <c r="J1517" s="292"/>
      <c r="K1517" s="292"/>
      <c r="T1517" s="292"/>
      <c r="BO1517" s="292"/>
      <c r="BX1517" s="292"/>
      <c r="CU1517" s="292"/>
      <c r="CW1517" s="292"/>
      <c r="CX1517" s="292"/>
      <c r="DA1517" s="292"/>
      <c r="DI1517" s="292"/>
      <c r="DK1517" s="292"/>
      <c r="DM1517" s="292"/>
      <c r="DQ1517" s="292"/>
      <c r="DV1517" s="292"/>
      <c r="DX1517" s="292"/>
      <c r="EH1517" s="292"/>
      <c r="EN1517" s="292"/>
      <c r="EP1517" s="292"/>
      <c r="EQ1517" s="292"/>
      <c r="ER1517" s="292"/>
      <c r="ES1517" s="292"/>
      <c r="ET1517" s="292"/>
      <c r="EU1517" s="292"/>
      <c r="EV1517" s="292"/>
      <c r="EW1517" s="292"/>
      <c r="EX1517" s="292"/>
      <c r="EY1517" s="292"/>
      <c r="EZ1517" s="292"/>
      <c r="FC1517" s="292"/>
      <c r="FF1517" s="292"/>
      <c r="FJ1517" s="292"/>
      <c r="FL1517" s="292"/>
      <c r="FM1517" s="292"/>
      <c r="FN1517" s="292"/>
      <c r="FO1517" s="292"/>
      <c r="FQ1517" s="292"/>
    </row>
    <row r="1518" spans="2:173">
      <c r="B1518" s="291"/>
      <c r="J1518" s="292"/>
      <c r="K1518" s="292"/>
      <c r="T1518" s="292"/>
      <c r="BO1518" s="292"/>
      <c r="BX1518" s="292"/>
      <c r="CU1518" s="292"/>
      <c r="CW1518" s="292"/>
      <c r="CX1518" s="292"/>
      <c r="DA1518" s="292"/>
      <c r="DI1518" s="292"/>
      <c r="DK1518" s="292"/>
      <c r="DM1518" s="292"/>
      <c r="DQ1518" s="292"/>
      <c r="DV1518" s="292"/>
      <c r="DX1518" s="292"/>
      <c r="EH1518" s="292"/>
      <c r="EN1518" s="292"/>
      <c r="EP1518" s="292"/>
      <c r="EQ1518" s="292"/>
      <c r="ER1518" s="292"/>
      <c r="ES1518" s="292"/>
      <c r="ET1518" s="292"/>
      <c r="EU1518" s="292"/>
      <c r="EV1518" s="292"/>
      <c r="EW1518" s="292"/>
      <c r="EX1518" s="292"/>
      <c r="EY1518" s="292"/>
      <c r="EZ1518" s="292"/>
      <c r="FC1518" s="292"/>
      <c r="FF1518" s="292"/>
      <c r="FJ1518" s="292"/>
      <c r="FL1518" s="292"/>
      <c r="FM1518" s="292"/>
      <c r="FN1518" s="292"/>
      <c r="FO1518" s="292"/>
      <c r="FQ1518" s="292"/>
    </row>
    <row r="1519" spans="2:173">
      <c r="B1519" s="291"/>
      <c r="J1519" s="292"/>
      <c r="K1519" s="292"/>
      <c r="T1519" s="292"/>
      <c r="BO1519" s="292"/>
      <c r="BX1519" s="292"/>
      <c r="CU1519" s="292"/>
      <c r="CW1519" s="292"/>
      <c r="CX1519" s="292"/>
      <c r="DA1519" s="292"/>
      <c r="DI1519" s="292"/>
      <c r="DK1519" s="292"/>
      <c r="DM1519" s="292"/>
      <c r="DQ1519" s="292"/>
      <c r="DV1519" s="292"/>
      <c r="DX1519" s="292"/>
      <c r="EH1519" s="292"/>
      <c r="EN1519" s="292"/>
      <c r="EP1519" s="292"/>
      <c r="EQ1519" s="292"/>
      <c r="ER1519" s="292"/>
      <c r="ES1519" s="292"/>
      <c r="ET1519" s="292"/>
      <c r="EU1519" s="292"/>
      <c r="EV1519" s="292"/>
      <c r="EW1519" s="292"/>
      <c r="EX1519" s="292"/>
      <c r="EY1519" s="292"/>
      <c r="EZ1519" s="292"/>
      <c r="FC1519" s="292"/>
      <c r="FF1519" s="292"/>
      <c r="FJ1519" s="292"/>
      <c r="FL1519" s="292"/>
      <c r="FM1519" s="292"/>
      <c r="FN1519" s="292"/>
      <c r="FO1519" s="292"/>
      <c r="FQ1519" s="292"/>
    </row>
    <row r="1520" spans="2:173">
      <c r="B1520" s="291"/>
      <c r="J1520" s="292"/>
      <c r="K1520" s="292"/>
      <c r="T1520" s="292"/>
      <c r="BO1520" s="292"/>
      <c r="BX1520" s="292"/>
      <c r="CU1520" s="292"/>
      <c r="CW1520" s="292"/>
      <c r="CX1520" s="292"/>
      <c r="DA1520" s="292"/>
      <c r="DI1520" s="292"/>
      <c r="DK1520" s="292"/>
      <c r="DM1520" s="292"/>
      <c r="DQ1520" s="292"/>
      <c r="DV1520" s="292"/>
      <c r="DX1520" s="292"/>
      <c r="EH1520" s="292"/>
      <c r="EN1520" s="292"/>
      <c r="EP1520" s="292"/>
      <c r="EQ1520" s="292"/>
      <c r="ER1520" s="292"/>
      <c r="ES1520" s="292"/>
      <c r="ET1520" s="292"/>
      <c r="EU1520" s="292"/>
      <c r="EV1520" s="292"/>
      <c r="EW1520" s="292"/>
      <c r="EX1520" s="292"/>
      <c r="EY1520" s="292"/>
      <c r="EZ1520" s="292"/>
      <c r="FC1520" s="292"/>
      <c r="FF1520" s="292"/>
      <c r="FJ1520" s="292"/>
      <c r="FL1520" s="292"/>
      <c r="FM1520" s="292"/>
      <c r="FN1520" s="292"/>
      <c r="FO1520" s="292"/>
      <c r="FQ1520" s="292"/>
    </row>
    <row r="1521" spans="2:173">
      <c r="B1521" s="291"/>
      <c r="J1521" s="292"/>
      <c r="K1521" s="292"/>
      <c r="T1521" s="292"/>
      <c r="BO1521" s="292"/>
      <c r="BX1521" s="292"/>
      <c r="CU1521" s="292"/>
      <c r="CW1521" s="292"/>
      <c r="CX1521" s="292"/>
      <c r="DA1521" s="292"/>
      <c r="DI1521" s="292"/>
      <c r="DK1521" s="292"/>
      <c r="DM1521" s="292"/>
      <c r="DQ1521" s="292"/>
      <c r="DV1521" s="292"/>
      <c r="DX1521" s="292"/>
      <c r="EH1521" s="292"/>
      <c r="EN1521" s="292"/>
      <c r="EP1521" s="292"/>
      <c r="EQ1521" s="292"/>
      <c r="ER1521" s="292"/>
      <c r="ES1521" s="292"/>
      <c r="ET1521" s="292"/>
      <c r="EU1521" s="292"/>
      <c r="EV1521" s="292"/>
      <c r="EW1521" s="292"/>
      <c r="EX1521" s="292"/>
      <c r="EY1521" s="292"/>
      <c r="EZ1521" s="292"/>
      <c r="FC1521" s="292"/>
      <c r="FF1521" s="292"/>
      <c r="FJ1521" s="292"/>
      <c r="FL1521" s="292"/>
      <c r="FM1521" s="292"/>
      <c r="FN1521" s="292"/>
      <c r="FO1521" s="292"/>
      <c r="FQ1521" s="292"/>
    </row>
    <row r="1522" spans="2:173">
      <c r="B1522" s="291"/>
      <c r="J1522" s="292"/>
      <c r="K1522" s="292"/>
      <c r="T1522" s="292"/>
      <c r="BO1522" s="292"/>
      <c r="BX1522" s="292"/>
      <c r="CU1522" s="292"/>
      <c r="CW1522" s="292"/>
      <c r="CX1522" s="292"/>
      <c r="DA1522" s="292"/>
      <c r="DI1522" s="292"/>
      <c r="DK1522" s="292"/>
      <c r="DM1522" s="292"/>
      <c r="DQ1522" s="292"/>
      <c r="DV1522" s="292"/>
      <c r="DX1522" s="292"/>
      <c r="EH1522" s="292"/>
      <c r="EN1522" s="292"/>
      <c r="EP1522" s="292"/>
      <c r="EQ1522" s="292"/>
      <c r="ER1522" s="292"/>
      <c r="ES1522" s="292"/>
      <c r="ET1522" s="292"/>
      <c r="EU1522" s="292"/>
      <c r="EV1522" s="292"/>
      <c r="EW1522" s="292"/>
      <c r="EX1522" s="292"/>
      <c r="EY1522" s="292"/>
      <c r="EZ1522" s="292"/>
      <c r="FC1522" s="292"/>
      <c r="FF1522" s="292"/>
      <c r="FJ1522" s="292"/>
      <c r="FL1522" s="292"/>
      <c r="FM1522" s="292"/>
      <c r="FN1522" s="292"/>
      <c r="FO1522" s="292"/>
      <c r="FQ1522" s="292"/>
    </row>
    <row r="1523" spans="2:173">
      <c r="B1523" s="291"/>
      <c r="J1523" s="292"/>
      <c r="K1523" s="292"/>
      <c r="T1523" s="292"/>
      <c r="BO1523" s="292"/>
      <c r="BX1523" s="292"/>
      <c r="CU1523" s="292"/>
      <c r="CW1523" s="292"/>
      <c r="CX1523" s="292"/>
      <c r="DA1523" s="292"/>
      <c r="DI1523" s="292"/>
      <c r="DK1523" s="292"/>
      <c r="DM1523" s="292"/>
      <c r="DQ1523" s="292"/>
      <c r="DV1523" s="292"/>
      <c r="DX1523" s="292"/>
      <c r="EH1523" s="292"/>
      <c r="EN1523" s="292"/>
      <c r="EP1523" s="292"/>
      <c r="EQ1523" s="292"/>
      <c r="ER1523" s="292"/>
      <c r="ES1523" s="292"/>
      <c r="ET1523" s="292"/>
      <c r="EU1523" s="292"/>
      <c r="EV1523" s="292"/>
      <c r="EW1523" s="292"/>
      <c r="EX1523" s="292"/>
      <c r="EY1523" s="292"/>
      <c r="EZ1523" s="292"/>
      <c r="FC1523" s="292"/>
      <c r="FF1523" s="292"/>
      <c r="FJ1523" s="292"/>
      <c r="FL1523" s="292"/>
      <c r="FM1523" s="292"/>
      <c r="FN1523" s="292"/>
      <c r="FO1523" s="292"/>
      <c r="FQ1523" s="292"/>
    </row>
    <row r="1524" spans="2:173">
      <c r="B1524" s="291"/>
      <c r="J1524" s="292"/>
      <c r="K1524" s="292"/>
      <c r="T1524" s="292"/>
      <c r="BO1524" s="292"/>
      <c r="BX1524" s="292"/>
      <c r="CU1524" s="292"/>
      <c r="CW1524" s="292"/>
      <c r="CX1524" s="292"/>
      <c r="DA1524" s="292"/>
      <c r="DI1524" s="292"/>
      <c r="DK1524" s="292"/>
      <c r="DM1524" s="292"/>
      <c r="DQ1524" s="292"/>
      <c r="DV1524" s="292"/>
      <c r="DX1524" s="292"/>
      <c r="EH1524" s="292"/>
      <c r="EN1524" s="292"/>
      <c r="EP1524" s="292"/>
      <c r="EQ1524" s="292"/>
      <c r="ER1524" s="292"/>
      <c r="ES1524" s="292"/>
      <c r="ET1524" s="292"/>
      <c r="EU1524" s="292"/>
      <c r="EV1524" s="292"/>
      <c r="EW1524" s="292"/>
      <c r="EX1524" s="292"/>
      <c r="EY1524" s="292"/>
      <c r="EZ1524" s="292"/>
      <c r="FC1524" s="292"/>
      <c r="FF1524" s="292"/>
      <c r="FJ1524" s="292"/>
      <c r="FL1524" s="292"/>
      <c r="FM1524" s="292"/>
      <c r="FN1524" s="292"/>
      <c r="FO1524" s="292"/>
      <c r="FQ1524" s="292"/>
    </row>
    <row r="1525" spans="2:173">
      <c r="B1525" s="291"/>
      <c r="J1525" s="292"/>
      <c r="K1525" s="292"/>
      <c r="T1525" s="292"/>
      <c r="BO1525" s="292"/>
      <c r="BX1525" s="292"/>
      <c r="CU1525" s="292"/>
      <c r="CW1525" s="292"/>
      <c r="CX1525" s="292"/>
      <c r="DA1525" s="292"/>
      <c r="DI1525" s="292"/>
      <c r="DK1525" s="292"/>
      <c r="DM1525" s="292"/>
      <c r="DQ1525" s="292"/>
      <c r="DV1525" s="292"/>
      <c r="DX1525" s="292"/>
      <c r="EH1525" s="292"/>
      <c r="EN1525" s="292"/>
      <c r="EP1525" s="292"/>
      <c r="EQ1525" s="292"/>
      <c r="ER1525" s="292"/>
      <c r="ES1525" s="292"/>
      <c r="ET1525" s="292"/>
      <c r="EU1525" s="292"/>
      <c r="EV1525" s="292"/>
      <c r="EW1525" s="292"/>
      <c r="EX1525" s="292"/>
      <c r="EY1525" s="292"/>
      <c r="EZ1525" s="292"/>
      <c r="FC1525" s="292"/>
      <c r="FF1525" s="292"/>
      <c r="FJ1525" s="292"/>
      <c r="FL1525" s="292"/>
      <c r="FM1525" s="292"/>
      <c r="FN1525" s="292"/>
      <c r="FO1525" s="292"/>
      <c r="FQ1525" s="292"/>
    </row>
    <row r="1526" spans="2:173">
      <c r="B1526" s="291"/>
      <c r="J1526" s="292"/>
      <c r="K1526" s="292"/>
      <c r="T1526" s="292"/>
      <c r="BO1526" s="292"/>
      <c r="BX1526" s="292"/>
      <c r="CU1526" s="292"/>
      <c r="CW1526" s="292"/>
      <c r="CX1526" s="292"/>
      <c r="DA1526" s="292"/>
      <c r="DI1526" s="292"/>
      <c r="DK1526" s="292"/>
      <c r="DM1526" s="292"/>
      <c r="DQ1526" s="292"/>
      <c r="DV1526" s="292"/>
      <c r="DX1526" s="292"/>
      <c r="EH1526" s="292"/>
      <c r="EN1526" s="292"/>
      <c r="EP1526" s="292"/>
      <c r="EQ1526" s="292"/>
      <c r="ER1526" s="292"/>
      <c r="ES1526" s="292"/>
      <c r="ET1526" s="292"/>
      <c r="EU1526" s="292"/>
      <c r="EV1526" s="292"/>
      <c r="EW1526" s="292"/>
      <c r="EX1526" s="292"/>
      <c r="EY1526" s="292"/>
      <c r="EZ1526" s="292"/>
      <c r="FC1526" s="292"/>
      <c r="FF1526" s="292"/>
      <c r="FJ1526" s="292"/>
      <c r="FL1526" s="292"/>
      <c r="FM1526" s="292"/>
      <c r="FN1526" s="292"/>
      <c r="FO1526" s="292"/>
      <c r="FQ1526" s="292"/>
    </row>
    <row r="1527" spans="2:173">
      <c r="B1527" s="291"/>
      <c r="J1527" s="292"/>
      <c r="K1527" s="292"/>
      <c r="T1527" s="292"/>
      <c r="BO1527" s="292"/>
      <c r="BX1527" s="292"/>
      <c r="CU1527" s="292"/>
      <c r="CW1527" s="292"/>
      <c r="CX1527" s="292"/>
      <c r="DA1527" s="292"/>
      <c r="DI1527" s="292"/>
      <c r="DK1527" s="292"/>
      <c r="DM1527" s="292"/>
      <c r="DQ1527" s="292"/>
      <c r="DV1527" s="292"/>
      <c r="DX1527" s="292"/>
      <c r="EH1527" s="292"/>
      <c r="EN1527" s="292"/>
      <c r="EP1527" s="292"/>
      <c r="EQ1527" s="292"/>
      <c r="ER1527" s="292"/>
      <c r="ES1527" s="292"/>
      <c r="ET1527" s="292"/>
      <c r="EU1527" s="292"/>
      <c r="EV1527" s="292"/>
      <c r="EW1527" s="292"/>
      <c r="EX1527" s="292"/>
      <c r="EY1527" s="292"/>
      <c r="EZ1527" s="292"/>
      <c r="FC1527" s="292"/>
      <c r="FF1527" s="292"/>
      <c r="FJ1527" s="292"/>
      <c r="FL1527" s="292"/>
      <c r="FM1527" s="292"/>
      <c r="FN1527" s="292"/>
      <c r="FO1527" s="292"/>
      <c r="FQ1527" s="292"/>
    </row>
    <row r="1528" spans="2:173">
      <c r="B1528" s="291"/>
      <c r="J1528" s="292"/>
      <c r="K1528" s="292"/>
      <c r="T1528" s="292"/>
      <c r="BO1528" s="292"/>
      <c r="BX1528" s="292"/>
      <c r="CU1528" s="292"/>
      <c r="CW1528" s="292"/>
      <c r="CX1528" s="292"/>
      <c r="DA1528" s="292"/>
      <c r="DI1528" s="292"/>
      <c r="DK1528" s="292"/>
      <c r="DM1528" s="292"/>
      <c r="DQ1528" s="292"/>
      <c r="DV1528" s="292"/>
      <c r="DX1528" s="292"/>
      <c r="EH1528" s="292"/>
      <c r="EN1528" s="292"/>
      <c r="EP1528" s="292"/>
      <c r="EQ1528" s="292"/>
      <c r="ER1528" s="292"/>
      <c r="ES1528" s="292"/>
      <c r="ET1528" s="292"/>
      <c r="EU1528" s="292"/>
      <c r="EV1528" s="292"/>
      <c r="EW1528" s="292"/>
      <c r="EX1528" s="292"/>
      <c r="EY1528" s="292"/>
      <c r="EZ1528" s="292"/>
      <c r="FC1528" s="292"/>
      <c r="FF1528" s="292"/>
      <c r="FJ1528" s="292"/>
      <c r="FL1528" s="292"/>
      <c r="FM1528" s="292"/>
      <c r="FN1528" s="292"/>
      <c r="FO1528" s="292"/>
      <c r="FQ1528" s="292"/>
    </row>
    <row r="1529" spans="2:173">
      <c r="B1529" s="291"/>
      <c r="J1529" s="292"/>
      <c r="K1529" s="292"/>
      <c r="T1529" s="292"/>
      <c r="BO1529" s="292"/>
      <c r="BX1529" s="292"/>
      <c r="CU1529" s="292"/>
      <c r="CW1529" s="292"/>
      <c r="CX1529" s="292"/>
      <c r="DA1529" s="292"/>
      <c r="DI1529" s="292"/>
      <c r="DK1529" s="292"/>
      <c r="DM1529" s="292"/>
      <c r="DQ1529" s="292"/>
      <c r="DV1529" s="292"/>
      <c r="DX1529" s="292"/>
      <c r="EH1529" s="292"/>
      <c r="EN1529" s="292"/>
      <c r="EP1529" s="292"/>
      <c r="EQ1529" s="292"/>
      <c r="ER1529" s="292"/>
      <c r="ES1529" s="292"/>
      <c r="ET1529" s="292"/>
      <c r="EU1529" s="292"/>
      <c r="EV1529" s="292"/>
      <c r="EW1529" s="292"/>
      <c r="EX1529" s="292"/>
      <c r="EY1529" s="292"/>
      <c r="EZ1529" s="292"/>
      <c r="FC1529" s="292"/>
      <c r="FF1529" s="292"/>
      <c r="FJ1529" s="292"/>
      <c r="FL1529" s="292"/>
      <c r="FM1529" s="292"/>
      <c r="FN1529" s="292"/>
      <c r="FO1529" s="292"/>
      <c r="FQ1529" s="292"/>
    </row>
    <row r="1530" spans="2:173">
      <c r="B1530" s="291"/>
      <c r="J1530" s="292"/>
      <c r="K1530" s="292"/>
      <c r="T1530" s="292"/>
      <c r="BO1530" s="292"/>
      <c r="BX1530" s="292"/>
      <c r="CU1530" s="292"/>
      <c r="CW1530" s="292"/>
      <c r="CX1530" s="292"/>
      <c r="DA1530" s="292"/>
      <c r="DI1530" s="292"/>
      <c r="DK1530" s="292"/>
      <c r="DM1530" s="292"/>
      <c r="DQ1530" s="292"/>
      <c r="DV1530" s="292"/>
      <c r="DX1530" s="292"/>
      <c r="EH1530" s="292"/>
      <c r="EN1530" s="292"/>
      <c r="EP1530" s="292"/>
      <c r="EQ1530" s="292"/>
      <c r="ER1530" s="292"/>
      <c r="ES1530" s="292"/>
      <c r="ET1530" s="292"/>
      <c r="EU1530" s="292"/>
      <c r="EV1530" s="292"/>
      <c r="EW1530" s="292"/>
      <c r="EX1530" s="292"/>
      <c r="EY1530" s="292"/>
      <c r="EZ1530" s="292"/>
      <c r="FC1530" s="292"/>
      <c r="FF1530" s="292"/>
      <c r="FJ1530" s="292"/>
      <c r="FL1530" s="292"/>
      <c r="FM1530" s="292"/>
      <c r="FN1530" s="292"/>
      <c r="FO1530" s="292"/>
      <c r="FQ1530" s="292"/>
    </row>
    <row r="1531" spans="2:173">
      <c r="B1531" s="291"/>
      <c r="J1531" s="292"/>
      <c r="K1531" s="292"/>
      <c r="T1531" s="292"/>
      <c r="BO1531" s="292"/>
      <c r="BX1531" s="292"/>
      <c r="CU1531" s="292"/>
      <c r="CW1531" s="292"/>
      <c r="CX1531" s="292"/>
      <c r="DA1531" s="292"/>
      <c r="DI1531" s="292"/>
      <c r="DK1531" s="292"/>
      <c r="DM1531" s="292"/>
      <c r="DQ1531" s="292"/>
      <c r="DV1531" s="292"/>
      <c r="DX1531" s="292"/>
      <c r="EH1531" s="292"/>
      <c r="EN1531" s="292"/>
      <c r="EP1531" s="292"/>
      <c r="EQ1531" s="292"/>
      <c r="ER1531" s="292"/>
      <c r="ES1531" s="292"/>
      <c r="ET1531" s="292"/>
      <c r="EU1531" s="292"/>
      <c r="EV1531" s="292"/>
      <c r="EW1531" s="292"/>
      <c r="EX1531" s="292"/>
      <c r="EY1531" s="292"/>
      <c r="EZ1531" s="292"/>
      <c r="FC1531" s="292"/>
      <c r="FF1531" s="292"/>
      <c r="FJ1531" s="292"/>
      <c r="FL1531" s="292"/>
      <c r="FM1531" s="292"/>
      <c r="FN1531" s="292"/>
      <c r="FO1531" s="292"/>
      <c r="FQ1531" s="292"/>
    </row>
    <row r="1532" spans="2:173">
      <c r="B1532" s="291"/>
      <c r="J1532" s="292"/>
      <c r="K1532" s="292"/>
      <c r="T1532" s="292"/>
      <c r="BO1532" s="292"/>
      <c r="BX1532" s="292"/>
      <c r="CU1532" s="292"/>
      <c r="CW1532" s="292"/>
      <c r="CX1532" s="292"/>
      <c r="DA1532" s="292"/>
      <c r="DI1532" s="292"/>
      <c r="DK1532" s="292"/>
      <c r="DM1532" s="292"/>
      <c r="DQ1532" s="292"/>
      <c r="DV1532" s="292"/>
      <c r="DX1532" s="292"/>
      <c r="EH1532" s="292"/>
      <c r="EN1532" s="292"/>
      <c r="EP1532" s="292"/>
      <c r="EQ1532" s="292"/>
      <c r="ER1532" s="292"/>
      <c r="ES1532" s="292"/>
      <c r="ET1532" s="292"/>
      <c r="EU1532" s="292"/>
      <c r="EV1532" s="292"/>
      <c r="EW1532" s="292"/>
      <c r="EX1532" s="292"/>
      <c r="EY1532" s="292"/>
      <c r="EZ1532" s="292"/>
      <c r="FC1532" s="292"/>
      <c r="FF1532" s="292"/>
      <c r="FJ1532" s="292"/>
      <c r="FL1532" s="292"/>
      <c r="FM1532" s="292"/>
      <c r="FN1532" s="292"/>
      <c r="FO1532" s="292"/>
      <c r="FQ1532" s="292"/>
    </row>
    <row r="1533" spans="2:173">
      <c r="B1533" s="291"/>
      <c r="J1533" s="292"/>
      <c r="K1533" s="292"/>
      <c r="T1533" s="292"/>
      <c r="BO1533" s="292"/>
      <c r="BX1533" s="292"/>
      <c r="CU1533" s="292"/>
      <c r="CW1533" s="292"/>
      <c r="CX1533" s="292"/>
      <c r="DA1533" s="292"/>
      <c r="DI1533" s="292"/>
      <c r="DK1533" s="292"/>
      <c r="DM1533" s="292"/>
      <c r="DQ1533" s="292"/>
      <c r="DV1533" s="292"/>
      <c r="DX1533" s="292"/>
      <c r="EH1533" s="292"/>
      <c r="EN1533" s="292"/>
      <c r="EP1533" s="292"/>
      <c r="EQ1533" s="292"/>
      <c r="ER1533" s="292"/>
      <c r="ES1533" s="292"/>
      <c r="ET1533" s="292"/>
      <c r="EU1533" s="292"/>
      <c r="EV1533" s="292"/>
      <c r="EW1533" s="292"/>
      <c r="EX1533" s="292"/>
      <c r="EY1533" s="292"/>
      <c r="EZ1533" s="292"/>
      <c r="FC1533" s="292"/>
      <c r="FF1533" s="292"/>
      <c r="FJ1533" s="292"/>
      <c r="FL1533" s="292"/>
      <c r="FM1533" s="292"/>
      <c r="FN1533" s="292"/>
      <c r="FO1533" s="292"/>
      <c r="FQ1533" s="292"/>
    </row>
    <row r="1534" spans="2:173">
      <c r="B1534" s="291"/>
      <c r="J1534" s="292"/>
      <c r="K1534" s="292"/>
      <c r="T1534" s="292"/>
      <c r="BO1534" s="292"/>
      <c r="BX1534" s="292"/>
      <c r="CU1534" s="292"/>
      <c r="CW1534" s="292"/>
      <c r="CX1534" s="292"/>
      <c r="DA1534" s="292"/>
      <c r="DI1534" s="292"/>
      <c r="DK1534" s="292"/>
      <c r="DM1534" s="292"/>
      <c r="DQ1534" s="292"/>
      <c r="DV1534" s="292"/>
      <c r="DX1534" s="292"/>
      <c r="EH1534" s="292"/>
      <c r="EN1534" s="292"/>
      <c r="EP1534" s="292"/>
      <c r="EQ1534" s="292"/>
      <c r="ER1534" s="292"/>
      <c r="ES1534" s="292"/>
      <c r="ET1534" s="292"/>
      <c r="EU1534" s="292"/>
      <c r="EV1534" s="292"/>
      <c r="EW1534" s="292"/>
      <c r="EX1534" s="292"/>
      <c r="EY1534" s="292"/>
      <c r="EZ1534" s="292"/>
      <c r="FC1534" s="292"/>
      <c r="FF1534" s="292"/>
      <c r="FJ1534" s="292"/>
      <c r="FL1534" s="292"/>
      <c r="FM1534" s="292"/>
      <c r="FN1534" s="292"/>
      <c r="FO1534" s="292"/>
      <c r="FQ1534" s="292"/>
    </row>
    <row r="1535" spans="2:173">
      <c r="B1535" s="291"/>
      <c r="J1535" s="292"/>
      <c r="K1535" s="292"/>
      <c r="T1535" s="292"/>
      <c r="BO1535" s="292"/>
      <c r="BX1535" s="292"/>
      <c r="CU1535" s="292"/>
      <c r="CW1535" s="292"/>
      <c r="CX1535" s="292"/>
      <c r="DA1535" s="292"/>
      <c r="DI1535" s="292"/>
      <c r="DK1535" s="292"/>
      <c r="DM1535" s="292"/>
      <c r="DQ1535" s="292"/>
      <c r="DV1535" s="292"/>
      <c r="DX1535" s="292"/>
      <c r="EH1535" s="292"/>
      <c r="EN1535" s="292"/>
      <c r="EP1535" s="292"/>
      <c r="EQ1535" s="292"/>
      <c r="ER1535" s="292"/>
      <c r="ES1535" s="292"/>
      <c r="ET1535" s="292"/>
      <c r="EU1535" s="292"/>
      <c r="EV1535" s="292"/>
      <c r="EW1535" s="292"/>
      <c r="EX1535" s="292"/>
      <c r="EY1535" s="292"/>
      <c r="EZ1535" s="292"/>
      <c r="FC1535" s="292"/>
      <c r="FF1535" s="292"/>
      <c r="FJ1535" s="292"/>
      <c r="FL1535" s="292"/>
      <c r="FM1535" s="292"/>
      <c r="FN1535" s="292"/>
      <c r="FO1535" s="292"/>
      <c r="FQ1535" s="292"/>
    </row>
    <row r="1536" spans="2:173">
      <c r="B1536" s="291"/>
      <c r="J1536" s="292"/>
      <c r="K1536" s="292"/>
      <c r="T1536" s="292"/>
      <c r="BO1536" s="292"/>
      <c r="BX1536" s="292"/>
      <c r="CU1536" s="292"/>
      <c r="CW1536" s="292"/>
      <c r="CX1536" s="292"/>
      <c r="DA1536" s="292"/>
      <c r="DI1536" s="292"/>
      <c r="DK1536" s="292"/>
      <c r="DM1536" s="292"/>
      <c r="DQ1536" s="292"/>
      <c r="DV1536" s="292"/>
      <c r="DX1536" s="292"/>
      <c r="EH1536" s="292"/>
      <c r="EN1536" s="292"/>
      <c r="EP1536" s="292"/>
      <c r="EQ1536" s="292"/>
      <c r="ER1536" s="292"/>
      <c r="ES1536" s="292"/>
      <c r="ET1536" s="292"/>
      <c r="EU1536" s="292"/>
      <c r="EV1536" s="292"/>
      <c r="EW1536" s="292"/>
      <c r="EX1536" s="292"/>
      <c r="EY1536" s="292"/>
      <c r="EZ1536" s="292"/>
      <c r="FC1536" s="292"/>
      <c r="FF1536" s="292"/>
      <c r="FJ1536" s="292"/>
      <c r="FL1536" s="292"/>
      <c r="FM1536" s="292"/>
      <c r="FN1536" s="292"/>
      <c r="FO1536" s="292"/>
      <c r="FQ1536" s="292"/>
    </row>
    <row r="1537" spans="2:173">
      <c r="B1537" s="291"/>
      <c r="J1537" s="292"/>
      <c r="K1537" s="292"/>
      <c r="T1537" s="292"/>
      <c r="BO1537" s="292"/>
      <c r="BX1537" s="292"/>
      <c r="CU1537" s="292"/>
      <c r="CW1537" s="292"/>
      <c r="CX1537" s="292"/>
      <c r="DA1537" s="292"/>
      <c r="DI1537" s="292"/>
      <c r="DK1537" s="292"/>
      <c r="DM1537" s="292"/>
      <c r="DQ1537" s="292"/>
      <c r="DV1537" s="292"/>
      <c r="DX1537" s="292"/>
      <c r="EH1537" s="292"/>
      <c r="EN1537" s="292"/>
      <c r="EP1537" s="292"/>
      <c r="EQ1537" s="292"/>
      <c r="ER1537" s="292"/>
      <c r="ES1537" s="292"/>
      <c r="ET1537" s="292"/>
      <c r="EU1537" s="292"/>
      <c r="EV1537" s="292"/>
      <c r="EW1537" s="292"/>
      <c r="EX1537" s="292"/>
      <c r="EY1537" s="292"/>
      <c r="EZ1537" s="292"/>
      <c r="FC1537" s="292"/>
      <c r="FF1537" s="292"/>
      <c r="FJ1537" s="292"/>
      <c r="FL1537" s="292"/>
      <c r="FM1537" s="292"/>
      <c r="FN1537" s="292"/>
      <c r="FO1537" s="292"/>
      <c r="FQ1537" s="292"/>
    </row>
    <row r="1538" spans="2:173">
      <c r="B1538" s="291"/>
      <c r="J1538" s="292"/>
      <c r="K1538" s="292"/>
      <c r="T1538" s="292"/>
      <c r="BO1538" s="292"/>
      <c r="BX1538" s="292"/>
      <c r="CU1538" s="292"/>
      <c r="CW1538" s="292"/>
      <c r="CX1538" s="292"/>
      <c r="DA1538" s="292"/>
      <c r="DI1538" s="292"/>
      <c r="DK1538" s="292"/>
      <c r="DM1538" s="292"/>
      <c r="DQ1538" s="292"/>
      <c r="DV1538" s="292"/>
      <c r="DX1538" s="292"/>
      <c r="EH1538" s="292"/>
      <c r="EN1538" s="292"/>
      <c r="EP1538" s="292"/>
      <c r="EQ1538" s="292"/>
      <c r="ER1538" s="292"/>
      <c r="ES1538" s="292"/>
      <c r="ET1538" s="292"/>
      <c r="EU1538" s="292"/>
      <c r="EV1538" s="292"/>
      <c r="EW1538" s="292"/>
      <c r="EX1538" s="292"/>
      <c r="EY1538" s="292"/>
      <c r="EZ1538" s="292"/>
      <c r="FC1538" s="292"/>
      <c r="FF1538" s="292"/>
      <c r="FJ1538" s="292"/>
      <c r="FL1538" s="292"/>
      <c r="FM1538" s="292"/>
      <c r="FN1538" s="292"/>
      <c r="FO1538" s="292"/>
      <c r="FQ1538" s="292"/>
    </row>
    <row r="1539" spans="2:173">
      <c r="B1539" s="291"/>
      <c r="J1539" s="292"/>
      <c r="K1539" s="292"/>
      <c r="T1539" s="292"/>
      <c r="BO1539" s="292"/>
      <c r="BX1539" s="292"/>
      <c r="CU1539" s="292"/>
      <c r="CW1539" s="292"/>
      <c r="CX1539" s="292"/>
      <c r="DA1539" s="292"/>
      <c r="DI1539" s="292"/>
      <c r="DK1539" s="292"/>
      <c r="DM1539" s="292"/>
      <c r="DQ1539" s="292"/>
      <c r="DV1539" s="292"/>
      <c r="DX1539" s="292"/>
      <c r="EH1539" s="292"/>
      <c r="EN1539" s="292"/>
      <c r="EP1539" s="292"/>
      <c r="EQ1539" s="292"/>
      <c r="ER1539" s="292"/>
      <c r="ES1539" s="292"/>
      <c r="ET1539" s="292"/>
      <c r="EU1539" s="292"/>
      <c r="EV1539" s="292"/>
      <c r="EW1539" s="292"/>
      <c r="EX1539" s="292"/>
      <c r="EY1539" s="292"/>
      <c r="EZ1539" s="292"/>
      <c r="FC1539" s="292"/>
      <c r="FF1539" s="292"/>
      <c r="FJ1539" s="292"/>
      <c r="FL1539" s="292"/>
      <c r="FM1539" s="292"/>
      <c r="FN1539" s="292"/>
      <c r="FO1539" s="292"/>
      <c r="FQ1539" s="292"/>
    </row>
    <row r="1540" spans="2:173">
      <c r="B1540" s="291"/>
      <c r="J1540" s="292"/>
      <c r="K1540" s="292"/>
      <c r="T1540" s="292"/>
      <c r="BO1540" s="292"/>
      <c r="BX1540" s="292"/>
      <c r="CU1540" s="292"/>
      <c r="CW1540" s="292"/>
      <c r="CX1540" s="292"/>
      <c r="DA1540" s="292"/>
      <c r="DI1540" s="292"/>
      <c r="DK1540" s="292"/>
      <c r="DM1540" s="292"/>
      <c r="DQ1540" s="292"/>
      <c r="DV1540" s="292"/>
      <c r="DX1540" s="292"/>
      <c r="EH1540" s="292"/>
      <c r="EN1540" s="292"/>
      <c r="EP1540" s="292"/>
      <c r="EQ1540" s="292"/>
      <c r="ER1540" s="292"/>
      <c r="ES1540" s="292"/>
      <c r="ET1540" s="292"/>
      <c r="EU1540" s="292"/>
      <c r="EV1540" s="292"/>
      <c r="EW1540" s="292"/>
      <c r="EX1540" s="292"/>
      <c r="EY1540" s="292"/>
      <c r="EZ1540" s="292"/>
      <c r="FC1540" s="292"/>
      <c r="FF1540" s="292"/>
      <c r="FJ1540" s="292"/>
      <c r="FL1540" s="292"/>
      <c r="FM1540" s="292"/>
      <c r="FN1540" s="292"/>
      <c r="FO1540" s="292"/>
      <c r="FQ1540" s="292"/>
    </row>
    <row r="1541" spans="2:173">
      <c r="B1541" s="291"/>
      <c r="J1541" s="292"/>
      <c r="K1541" s="292"/>
      <c r="T1541" s="292"/>
      <c r="BO1541" s="292"/>
      <c r="BX1541" s="292"/>
      <c r="CU1541" s="292"/>
      <c r="CW1541" s="292"/>
      <c r="CX1541" s="292"/>
      <c r="DA1541" s="292"/>
      <c r="DI1541" s="292"/>
      <c r="DK1541" s="292"/>
      <c r="DM1541" s="292"/>
      <c r="DQ1541" s="292"/>
      <c r="DV1541" s="292"/>
      <c r="DX1541" s="292"/>
      <c r="EH1541" s="292"/>
      <c r="EN1541" s="292"/>
      <c r="EP1541" s="292"/>
      <c r="EQ1541" s="292"/>
      <c r="ER1541" s="292"/>
      <c r="ES1541" s="292"/>
      <c r="ET1541" s="292"/>
      <c r="EU1541" s="292"/>
      <c r="EV1541" s="292"/>
      <c r="EW1541" s="292"/>
      <c r="EX1541" s="292"/>
      <c r="EY1541" s="292"/>
      <c r="EZ1541" s="292"/>
      <c r="FC1541" s="292"/>
      <c r="FF1541" s="292"/>
      <c r="FJ1541" s="292"/>
      <c r="FL1541" s="292"/>
      <c r="FM1541" s="292"/>
      <c r="FN1541" s="292"/>
      <c r="FO1541" s="292"/>
      <c r="FQ1541" s="292"/>
    </row>
    <row r="1542" spans="2:173">
      <c r="B1542" s="291"/>
      <c r="J1542" s="292"/>
      <c r="K1542" s="292"/>
      <c r="T1542" s="292"/>
      <c r="BO1542" s="292"/>
      <c r="BX1542" s="292"/>
      <c r="CU1542" s="292"/>
      <c r="CW1542" s="292"/>
      <c r="CX1542" s="292"/>
      <c r="DA1542" s="292"/>
      <c r="DI1542" s="292"/>
      <c r="DK1542" s="292"/>
      <c r="DM1542" s="292"/>
      <c r="DQ1542" s="292"/>
      <c r="DV1542" s="292"/>
      <c r="DX1542" s="292"/>
      <c r="EH1542" s="292"/>
      <c r="EN1542" s="292"/>
      <c r="EP1542" s="292"/>
      <c r="EQ1542" s="292"/>
      <c r="ER1542" s="292"/>
      <c r="ES1542" s="292"/>
      <c r="ET1542" s="292"/>
      <c r="EU1542" s="292"/>
      <c r="EV1542" s="292"/>
      <c r="EW1542" s="292"/>
      <c r="EX1542" s="292"/>
      <c r="EY1542" s="292"/>
      <c r="EZ1542" s="292"/>
      <c r="FC1542" s="292"/>
      <c r="FF1542" s="292"/>
      <c r="FJ1542" s="292"/>
      <c r="FL1542" s="292"/>
      <c r="FM1542" s="292"/>
      <c r="FN1542" s="292"/>
      <c r="FO1542" s="292"/>
      <c r="FQ1542" s="292"/>
    </row>
    <row r="1543" spans="2:173">
      <c r="B1543" s="291"/>
      <c r="J1543" s="292"/>
      <c r="K1543" s="292"/>
      <c r="T1543" s="292"/>
      <c r="BO1543" s="292"/>
      <c r="BX1543" s="292"/>
      <c r="CU1543" s="292"/>
      <c r="CW1543" s="292"/>
      <c r="CX1543" s="292"/>
      <c r="DA1543" s="292"/>
      <c r="DI1543" s="292"/>
      <c r="DK1543" s="292"/>
      <c r="DM1543" s="292"/>
      <c r="DQ1543" s="292"/>
      <c r="DV1543" s="292"/>
      <c r="DX1543" s="292"/>
      <c r="EH1543" s="292"/>
      <c r="EN1543" s="292"/>
      <c r="EP1543" s="292"/>
      <c r="EQ1543" s="292"/>
      <c r="ER1543" s="292"/>
      <c r="ES1543" s="292"/>
      <c r="ET1543" s="292"/>
      <c r="EU1543" s="292"/>
      <c r="EV1543" s="292"/>
      <c r="EW1543" s="292"/>
      <c r="EX1543" s="292"/>
      <c r="EY1543" s="292"/>
      <c r="EZ1543" s="292"/>
      <c r="FC1543" s="292"/>
      <c r="FF1543" s="292"/>
      <c r="FJ1543" s="292"/>
      <c r="FL1543" s="292"/>
      <c r="FM1543" s="292"/>
      <c r="FN1543" s="292"/>
      <c r="FO1543" s="292"/>
      <c r="FQ1543" s="292"/>
    </row>
    <row r="1544" spans="2:173">
      <c r="B1544" s="291"/>
      <c r="J1544" s="292"/>
      <c r="K1544" s="292"/>
      <c r="T1544" s="292"/>
      <c r="BO1544" s="292"/>
      <c r="BX1544" s="292"/>
      <c r="CU1544" s="292"/>
      <c r="CW1544" s="292"/>
      <c r="CX1544" s="292"/>
      <c r="DA1544" s="292"/>
      <c r="DI1544" s="292"/>
      <c r="DK1544" s="292"/>
      <c r="DM1544" s="292"/>
      <c r="DQ1544" s="292"/>
      <c r="DV1544" s="292"/>
      <c r="DX1544" s="292"/>
      <c r="EH1544" s="292"/>
      <c r="EN1544" s="292"/>
      <c r="EP1544" s="292"/>
      <c r="EQ1544" s="292"/>
      <c r="ER1544" s="292"/>
      <c r="ES1544" s="292"/>
      <c r="ET1544" s="292"/>
      <c r="EU1544" s="292"/>
      <c r="EV1544" s="292"/>
      <c r="EW1544" s="292"/>
      <c r="EX1544" s="292"/>
      <c r="EY1544" s="292"/>
      <c r="EZ1544" s="292"/>
      <c r="FC1544" s="292"/>
      <c r="FF1544" s="292"/>
      <c r="FJ1544" s="292"/>
      <c r="FL1544" s="292"/>
      <c r="FM1544" s="292"/>
      <c r="FN1544" s="292"/>
      <c r="FO1544" s="292"/>
      <c r="FQ1544" s="292"/>
    </row>
    <row r="1545" spans="2:173">
      <c r="B1545" s="291"/>
      <c r="J1545" s="292"/>
      <c r="K1545" s="292"/>
      <c r="T1545" s="292"/>
      <c r="BO1545" s="292"/>
      <c r="BX1545" s="292"/>
      <c r="CU1545" s="292"/>
      <c r="CW1545" s="292"/>
      <c r="CX1545" s="292"/>
      <c r="DA1545" s="292"/>
      <c r="DI1545" s="292"/>
      <c r="DK1545" s="292"/>
      <c r="DM1545" s="292"/>
      <c r="DQ1545" s="292"/>
      <c r="DV1545" s="292"/>
      <c r="DX1545" s="292"/>
      <c r="EH1545" s="292"/>
      <c r="EN1545" s="292"/>
      <c r="EP1545" s="292"/>
      <c r="EQ1545" s="292"/>
      <c r="ER1545" s="292"/>
      <c r="ES1545" s="292"/>
      <c r="ET1545" s="292"/>
      <c r="EU1545" s="292"/>
      <c r="EV1545" s="292"/>
      <c r="EW1545" s="292"/>
      <c r="EX1545" s="292"/>
      <c r="EY1545" s="292"/>
      <c r="EZ1545" s="292"/>
      <c r="FC1545" s="292"/>
      <c r="FF1545" s="292"/>
      <c r="FJ1545" s="292"/>
      <c r="FL1545" s="292"/>
      <c r="FM1545" s="292"/>
      <c r="FN1545" s="292"/>
      <c r="FO1545" s="292"/>
      <c r="FQ1545" s="292"/>
    </row>
    <row r="1546" spans="2:173">
      <c r="B1546" s="291"/>
      <c r="J1546" s="292"/>
      <c r="K1546" s="292"/>
      <c r="T1546" s="292"/>
      <c r="BO1546" s="292"/>
      <c r="BX1546" s="292"/>
      <c r="CU1546" s="292"/>
      <c r="CW1546" s="292"/>
      <c r="CX1546" s="292"/>
      <c r="DA1546" s="292"/>
      <c r="DI1546" s="292"/>
      <c r="DK1546" s="292"/>
      <c r="DM1546" s="292"/>
      <c r="DQ1546" s="292"/>
      <c r="DV1546" s="292"/>
      <c r="DX1546" s="292"/>
      <c r="EH1546" s="292"/>
      <c r="EN1546" s="292"/>
      <c r="EP1546" s="292"/>
      <c r="EQ1546" s="292"/>
      <c r="ER1546" s="292"/>
      <c r="ES1546" s="292"/>
      <c r="ET1546" s="292"/>
      <c r="EU1546" s="292"/>
      <c r="EV1546" s="292"/>
      <c r="EW1546" s="292"/>
      <c r="EX1546" s="292"/>
      <c r="EY1546" s="292"/>
      <c r="EZ1546" s="292"/>
      <c r="FC1546" s="292"/>
      <c r="FF1546" s="292"/>
      <c r="FJ1546" s="292"/>
      <c r="FL1546" s="292"/>
      <c r="FM1546" s="292"/>
      <c r="FN1546" s="292"/>
      <c r="FO1546" s="292"/>
      <c r="FQ1546" s="292"/>
    </row>
    <row r="1547" spans="2:173">
      <c r="B1547" s="291"/>
      <c r="J1547" s="292"/>
      <c r="K1547" s="292"/>
      <c r="T1547" s="292"/>
      <c r="BO1547" s="292"/>
      <c r="BX1547" s="292"/>
      <c r="CU1547" s="292"/>
      <c r="CW1547" s="292"/>
      <c r="CX1547" s="292"/>
      <c r="DA1547" s="292"/>
      <c r="DI1547" s="292"/>
      <c r="DK1547" s="292"/>
      <c r="DM1547" s="292"/>
      <c r="DQ1547" s="292"/>
      <c r="DV1547" s="292"/>
      <c r="DX1547" s="292"/>
      <c r="EH1547" s="292"/>
      <c r="EN1547" s="292"/>
      <c r="EP1547" s="292"/>
      <c r="EQ1547" s="292"/>
      <c r="ER1547" s="292"/>
      <c r="ES1547" s="292"/>
      <c r="ET1547" s="292"/>
      <c r="EU1547" s="292"/>
      <c r="EV1547" s="292"/>
      <c r="EW1547" s="292"/>
      <c r="EX1547" s="292"/>
      <c r="EY1547" s="292"/>
      <c r="EZ1547" s="292"/>
      <c r="FC1547" s="292"/>
      <c r="FF1547" s="292"/>
      <c r="FJ1547" s="292"/>
      <c r="FL1547" s="292"/>
      <c r="FM1547" s="292"/>
      <c r="FN1547" s="292"/>
      <c r="FO1547" s="292"/>
      <c r="FQ1547" s="292"/>
    </row>
    <row r="1548" spans="2:173">
      <c r="B1548" s="291"/>
      <c r="J1548" s="292"/>
      <c r="K1548" s="292"/>
      <c r="T1548" s="292"/>
      <c r="BO1548" s="292"/>
      <c r="BX1548" s="292"/>
      <c r="CU1548" s="292"/>
      <c r="CW1548" s="292"/>
      <c r="CX1548" s="292"/>
      <c r="DA1548" s="292"/>
      <c r="DI1548" s="292"/>
      <c r="DK1548" s="292"/>
      <c r="DM1548" s="292"/>
      <c r="DQ1548" s="292"/>
      <c r="DV1548" s="292"/>
      <c r="DX1548" s="292"/>
      <c r="EH1548" s="292"/>
      <c r="EN1548" s="292"/>
      <c r="EP1548" s="292"/>
      <c r="EQ1548" s="292"/>
      <c r="ER1548" s="292"/>
      <c r="ES1548" s="292"/>
      <c r="ET1548" s="292"/>
      <c r="EU1548" s="292"/>
      <c r="EV1548" s="292"/>
      <c r="EW1548" s="292"/>
      <c r="EX1548" s="292"/>
      <c r="EY1548" s="292"/>
      <c r="EZ1548" s="292"/>
      <c r="FC1548" s="292"/>
      <c r="FF1548" s="292"/>
      <c r="FJ1548" s="292"/>
      <c r="FL1548" s="292"/>
      <c r="FM1548" s="292"/>
      <c r="FN1548" s="292"/>
      <c r="FO1548" s="292"/>
      <c r="FQ1548" s="292"/>
    </row>
    <row r="1549" spans="2:173">
      <c r="B1549" s="291"/>
      <c r="J1549" s="292"/>
      <c r="K1549" s="292"/>
      <c r="T1549" s="292"/>
      <c r="BO1549" s="292"/>
      <c r="BX1549" s="292"/>
      <c r="CU1549" s="292"/>
      <c r="CW1549" s="292"/>
      <c r="CX1549" s="292"/>
      <c r="DA1549" s="292"/>
      <c r="DI1549" s="292"/>
      <c r="DK1549" s="292"/>
      <c r="DM1549" s="292"/>
      <c r="DQ1549" s="292"/>
      <c r="DV1549" s="292"/>
      <c r="DX1549" s="292"/>
      <c r="EH1549" s="292"/>
      <c r="EN1549" s="292"/>
      <c r="EP1549" s="292"/>
      <c r="EQ1549" s="292"/>
      <c r="ER1549" s="292"/>
      <c r="ES1549" s="292"/>
      <c r="ET1549" s="292"/>
      <c r="EU1549" s="292"/>
      <c r="EV1549" s="292"/>
      <c r="EW1549" s="292"/>
      <c r="EX1549" s="292"/>
      <c r="EY1549" s="292"/>
      <c r="EZ1549" s="292"/>
      <c r="FC1549" s="292"/>
      <c r="FF1549" s="292"/>
      <c r="FJ1549" s="292"/>
      <c r="FL1549" s="292"/>
      <c r="FM1549" s="292"/>
      <c r="FN1549" s="292"/>
      <c r="FO1549" s="292"/>
      <c r="FQ1549" s="292"/>
    </row>
    <row r="1550" spans="2:173">
      <c r="B1550" s="291"/>
      <c r="J1550" s="292"/>
      <c r="K1550" s="292"/>
      <c r="T1550" s="292"/>
      <c r="BO1550" s="292"/>
      <c r="BX1550" s="292"/>
      <c r="CU1550" s="292"/>
      <c r="CW1550" s="292"/>
      <c r="CX1550" s="292"/>
      <c r="DA1550" s="292"/>
      <c r="DI1550" s="292"/>
      <c r="DK1550" s="292"/>
      <c r="DM1550" s="292"/>
      <c r="DQ1550" s="292"/>
      <c r="DV1550" s="292"/>
      <c r="DX1550" s="292"/>
      <c r="EH1550" s="292"/>
      <c r="EN1550" s="292"/>
      <c r="EP1550" s="292"/>
      <c r="EQ1550" s="292"/>
      <c r="ER1550" s="292"/>
      <c r="ES1550" s="292"/>
      <c r="ET1550" s="292"/>
      <c r="EU1550" s="292"/>
      <c r="EV1550" s="292"/>
      <c r="EW1550" s="292"/>
      <c r="EX1550" s="292"/>
      <c r="EY1550" s="292"/>
      <c r="EZ1550" s="292"/>
      <c r="FC1550" s="292"/>
      <c r="FF1550" s="292"/>
      <c r="FJ1550" s="292"/>
      <c r="FL1550" s="292"/>
      <c r="FM1550" s="292"/>
      <c r="FN1550" s="292"/>
      <c r="FO1550" s="292"/>
      <c r="FQ1550" s="292"/>
    </row>
    <row r="1551" spans="2:173">
      <c r="B1551" s="291"/>
      <c r="J1551" s="292"/>
      <c r="K1551" s="292"/>
      <c r="T1551" s="292"/>
      <c r="BO1551" s="292"/>
      <c r="BX1551" s="292"/>
      <c r="CU1551" s="292"/>
      <c r="CW1551" s="292"/>
      <c r="CX1551" s="292"/>
      <c r="DA1551" s="292"/>
      <c r="DI1551" s="292"/>
      <c r="DK1551" s="292"/>
      <c r="DM1551" s="292"/>
      <c r="DQ1551" s="292"/>
      <c r="DV1551" s="292"/>
      <c r="DX1551" s="292"/>
      <c r="EH1551" s="292"/>
      <c r="EN1551" s="292"/>
      <c r="EP1551" s="292"/>
      <c r="EQ1551" s="292"/>
      <c r="ER1551" s="292"/>
      <c r="ES1551" s="292"/>
      <c r="ET1551" s="292"/>
      <c r="EU1551" s="292"/>
      <c r="EV1551" s="292"/>
      <c r="EW1551" s="292"/>
      <c r="EX1551" s="292"/>
      <c r="EY1551" s="292"/>
      <c r="EZ1551" s="292"/>
      <c r="FC1551" s="292"/>
      <c r="FF1551" s="292"/>
      <c r="FJ1551" s="292"/>
      <c r="FL1551" s="292"/>
      <c r="FM1551" s="292"/>
      <c r="FN1551" s="292"/>
      <c r="FO1551" s="292"/>
      <c r="FQ1551" s="292"/>
    </row>
    <row r="1552" spans="2:173">
      <c r="B1552" s="291"/>
      <c r="J1552" s="292"/>
      <c r="K1552" s="292"/>
      <c r="T1552" s="292"/>
      <c r="BO1552" s="292"/>
      <c r="BX1552" s="292"/>
      <c r="CU1552" s="292"/>
      <c r="CW1552" s="292"/>
      <c r="CX1552" s="292"/>
      <c r="DA1552" s="292"/>
      <c r="DI1552" s="292"/>
      <c r="DK1552" s="292"/>
      <c r="DM1552" s="292"/>
      <c r="DQ1552" s="292"/>
      <c r="DV1552" s="292"/>
      <c r="DX1552" s="292"/>
      <c r="EH1552" s="292"/>
      <c r="EN1552" s="292"/>
      <c r="EP1552" s="292"/>
      <c r="EQ1552" s="292"/>
      <c r="ER1552" s="292"/>
      <c r="ES1552" s="292"/>
      <c r="ET1552" s="292"/>
      <c r="EU1552" s="292"/>
      <c r="EV1552" s="292"/>
      <c r="EW1552" s="292"/>
      <c r="EX1552" s="292"/>
      <c r="EY1552" s="292"/>
      <c r="EZ1552" s="292"/>
      <c r="FC1552" s="292"/>
      <c r="FF1552" s="292"/>
      <c r="FJ1552" s="292"/>
      <c r="FL1552" s="292"/>
      <c r="FM1552" s="292"/>
      <c r="FN1552" s="292"/>
      <c r="FO1552" s="292"/>
      <c r="FQ1552" s="292"/>
    </row>
    <row r="1553" spans="2:173">
      <c r="B1553" s="291"/>
      <c r="J1553" s="292"/>
      <c r="K1553" s="292"/>
      <c r="T1553" s="292"/>
      <c r="BO1553" s="292"/>
      <c r="BX1553" s="292"/>
      <c r="CU1553" s="292"/>
      <c r="CW1553" s="292"/>
      <c r="CX1553" s="292"/>
      <c r="DA1553" s="292"/>
      <c r="DI1553" s="292"/>
      <c r="DK1553" s="292"/>
      <c r="DM1553" s="292"/>
      <c r="DQ1553" s="292"/>
      <c r="DV1553" s="292"/>
      <c r="DX1553" s="292"/>
      <c r="EH1553" s="292"/>
      <c r="EN1553" s="292"/>
      <c r="EP1553" s="292"/>
      <c r="EQ1553" s="292"/>
      <c r="ER1553" s="292"/>
      <c r="ES1553" s="292"/>
      <c r="ET1553" s="292"/>
      <c r="EU1553" s="292"/>
      <c r="EV1553" s="292"/>
      <c r="EW1553" s="292"/>
      <c r="EX1553" s="292"/>
      <c r="EY1553" s="292"/>
      <c r="EZ1553" s="292"/>
      <c r="FC1553" s="292"/>
      <c r="FF1553" s="292"/>
      <c r="FJ1553" s="292"/>
      <c r="FL1553" s="292"/>
      <c r="FM1553" s="292"/>
      <c r="FN1553" s="292"/>
      <c r="FO1553" s="292"/>
      <c r="FQ1553" s="292"/>
    </row>
    <row r="1554" spans="2:173">
      <c r="B1554" s="291"/>
      <c r="J1554" s="292"/>
      <c r="K1554" s="292"/>
      <c r="T1554" s="292"/>
      <c r="BO1554" s="292"/>
      <c r="BX1554" s="292"/>
      <c r="CU1554" s="292"/>
      <c r="CW1554" s="292"/>
      <c r="CX1554" s="292"/>
      <c r="DA1554" s="292"/>
      <c r="DI1554" s="292"/>
      <c r="DK1554" s="292"/>
      <c r="DM1554" s="292"/>
      <c r="DQ1554" s="292"/>
      <c r="DV1554" s="292"/>
      <c r="DX1554" s="292"/>
      <c r="EH1554" s="292"/>
      <c r="EN1554" s="292"/>
      <c r="EP1554" s="292"/>
      <c r="EQ1554" s="292"/>
      <c r="ER1554" s="292"/>
      <c r="ES1554" s="292"/>
      <c r="ET1554" s="292"/>
      <c r="EU1554" s="292"/>
      <c r="EV1554" s="292"/>
      <c r="EW1554" s="292"/>
      <c r="EX1554" s="292"/>
      <c r="EY1554" s="292"/>
      <c r="EZ1554" s="292"/>
      <c r="FC1554" s="292"/>
      <c r="FF1554" s="292"/>
      <c r="FJ1554" s="292"/>
      <c r="FL1554" s="292"/>
      <c r="FM1554" s="292"/>
      <c r="FN1554" s="292"/>
      <c r="FO1554" s="292"/>
      <c r="FQ1554" s="292"/>
    </row>
    <row r="1555" spans="2:173">
      <c r="B1555" s="291"/>
      <c r="J1555" s="292"/>
      <c r="K1555" s="292"/>
      <c r="T1555" s="292"/>
      <c r="BO1555" s="292"/>
      <c r="BX1555" s="292"/>
      <c r="CU1555" s="292"/>
      <c r="CW1555" s="292"/>
      <c r="CX1555" s="292"/>
      <c r="DA1555" s="292"/>
      <c r="DI1555" s="292"/>
      <c r="DK1555" s="292"/>
      <c r="DM1555" s="292"/>
      <c r="DQ1555" s="292"/>
      <c r="DV1555" s="292"/>
      <c r="DX1555" s="292"/>
      <c r="EH1555" s="292"/>
      <c r="EN1555" s="292"/>
      <c r="EP1555" s="292"/>
      <c r="EQ1555" s="292"/>
      <c r="ER1555" s="292"/>
      <c r="ES1555" s="292"/>
      <c r="ET1555" s="292"/>
      <c r="EU1555" s="292"/>
      <c r="EV1555" s="292"/>
      <c r="EW1555" s="292"/>
      <c r="EX1555" s="292"/>
      <c r="EY1555" s="292"/>
      <c r="EZ1555" s="292"/>
      <c r="FC1555" s="292"/>
      <c r="FF1555" s="292"/>
      <c r="FJ1555" s="292"/>
      <c r="FL1555" s="292"/>
      <c r="FM1555" s="292"/>
      <c r="FN1555" s="292"/>
      <c r="FO1555" s="292"/>
      <c r="FQ1555" s="292"/>
    </row>
    <row r="1556" spans="2:173">
      <c r="B1556" s="291"/>
      <c r="J1556" s="292"/>
      <c r="K1556" s="292"/>
      <c r="T1556" s="292"/>
      <c r="BO1556" s="292"/>
      <c r="BX1556" s="292"/>
      <c r="CU1556" s="292"/>
      <c r="CW1556" s="292"/>
      <c r="CX1556" s="292"/>
      <c r="DA1556" s="292"/>
      <c r="DI1556" s="292"/>
      <c r="DK1556" s="292"/>
      <c r="DM1556" s="292"/>
      <c r="DQ1556" s="292"/>
      <c r="DV1556" s="292"/>
      <c r="DX1556" s="292"/>
      <c r="EH1556" s="292"/>
      <c r="EN1556" s="292"/>
      <c r="EP1556" s="292"/>
      <c r="EQ1556" s="292"/>
      <c r="ER1556" s="292"/>
      <c r="ES1556" s="292"/>
      <c r="ET1556" s="292"/>
      <c r="EU1556" s="292"/>
      <c r="EV1556" s="292"/>
      <c r="EW1556" s="292"/>
      <c r="EX1556" s="292"/>
      <c r="EY1556" s="292"/>
      <c r="EZ1556" s="292"/>
      <c r="FC1556" s="292"/>
      <c r="FF1556" s="292"/>
      <c r="FJ1556" s="292"/>
      <c r="FL1556" s="292"/>
      <c r="FM1556" s="292"/>
      <c r="FN1556" s="292"/>
      <c r="FO1556" s="292"/>
      <c r="FQ1556" s="292"/>
    </row>
    <row r="1557" spans="2:173">
      <c r="B1557" s="291"/>
      <c r="J1557" s="292"/>
      <c r="K1557" s="292"/>
      <c r="T1557" s="292"/>
      <c r="BO1557" s="292"/>
      <c r="BX1557" s="292"/>
      <c r="CU1557" s="292"/>
      <c r="CW1557" s="292"/>
      <c r="CX1557" s="292"/>
      <c r="DA1557" s="292"/>
      <c r="DI1557" s="292"/>
      <c r="DK1557" s="292"/>
      <c r="DM1557" s="292"/>
      <c r="DQ1557" s="292"/>
      <c r="DV1557" s="292"/>
      <c r="DX1557" s="292"/>
      <c r="EH1557" s="292"/>
      <c r="EN1557" s="292"/>
      <c r="EP1557" s="292"/>
      <c r="EQ1557" s="292"/>
      <c r="ER1557" s="292"/>
      <c r="ES1557" s="292"/>
      <c r="ET1557" s="292"/>
      <c r="EU1557" s="292"/>
      <c r="EV1557" s="292"/>
      <c r="EW1557" s="292"/>
      <c r="EX1557" s="292"/>
      <c r="EY1557" s="292"/>
      <c r="EZ1557" s="292"/>
      <c r="FC1557" s="292"/>
      <c r="FF1557" s="292"/>
      <c r="FJ1557" s="292"/>
      <c r="FL1557" s="292"/>
      <c r="FM1557" s="292"/>
      <c r="FN1557" s="292"/>
      <c r="FO1557" s="292"/>
      <c r="FQ1557" s="292"/>
    </row>
    <row r="1558" spans="2:173">
      <c r="B1558" s="291"/>
      <c r="J1558" s="292"/>
      <c r="K1558" s="292"/>
      <c r="T1558" s="292"/>
      <c r="BO1558" s="292"/>
      <c r="BX1558" s="292"/>
      <c r="CU1558" s="292"/>
      <c r="CW1558" s="292"/>
      <c r="CX1558" s="292"/>
      <c r="DA1558" s="292"/>
      <c r="DI1558" s="292"/>
      <c r="DK1558" s="292"/>
      <c r="DM1558" s="292"/>
      <c r="DQ1558" s="292"/>
      <c r="DV1558" s="292"/>
      <c r="DX1558" s="292"/>
      <c r="EH1558" s="292"/>
      <c r="EN1558" s="292"/>
      <c r="EP1558" s="292"/>
      <c r="EQ1558" s="292"/>
      <c r="ER1558" s="292"/>
      <c r="ES1558" s="292"/>
      <c r="ET1558" s="292"/>
      <c r="EU1558" s="292"/>
      <c r="EV1558" s="292"/>
      <c r="EW1558" s="292"/>
      <c r="EX1558" s="292"/>
      <c r="EY1558" s="292"/>
      <c r="EZ1558" s="292"/>
      <c r="FC1558" s="292"/>
      <c r="FF1558" s="292"/>
      <c r="FJ1558" s="292"/>
      <c r="FL1558" s="292"/>
      <c r="FM1558" s="292"/>
      <c r="FN1558" s="292"/>
      <c r="FO1558" s="292"/>
      <c r="FQ1558" s="292"/>
    </row>
    <row r="1559" spans="2:173">
      <c r="B1559" s="291"/>
      <c r="J1559" s="292"/>
      <c r="K1559" s="292"/>
      <c r="T1559" s="292"/>
      <c r="BO1559" s="292"/>
      <c r="BX1559" s="292"/>
      <c r="CU1559" s="292"/>
      <c r="CW1559" s="292"/>
      <c r="CX1559" s="292"/>
      <c r="DA1559" s="292"/>
      <c r="DI1559" s="292"/>
      <c r="DK1559" s="292"/>
      <c r="DM1559" s="292"/>
      <c r="DQ1559" s="292"/>
      <c r="DV1559" s="292"/>
      <c r="DX1559" s="292"/>
      <c r="EH1559" s="292"/>
      <c r="EN1559" s="292"/>
      <c r="EP1559" s="292"/>
      <c r="EQ1559" s="292"/>
      <c r="ER1559" s="292"/>
      <c r="ES1559" s="292"/>
      <c r="ET1559" s="292"/>
      <c r="EU1559" s="292"/>
      <c r="EV1559" s="292"/>
      <c r="EW1559" s="292"/>
      <c r="EX1559" s="292"/>
      <c r="EY1559" s="292"/>
      <c r="EZ1559" s="292"/>
      <c r="FC1559" s="292"/>
      <c r="FF1559" s="292"/>
      <c r="FJ1559" s="292"/>
      <c r="FL1559" s="292"/>
      <c r="FM1559" s="292"/>
      <c r="FN1559" s="292"/>
      <c r="FO1559" s="292"/>
      <c r="FQ1559" s="292"/>
    </row>
    <row r="1560" spans="2:173">
      <c r="B1560" s="291"/>
      <c r="J1560" s="292"/>
      <c r="K1560" s="292"/>
      <c r="T1560" s="292"/>
      <c r="BO1560" s="292"/>
      <c r="BX1560" s="292"/>
      <c r="CU1560" s="292"/>
      <c r="CW1560" s="292"/>
      <c r="CX1560" s="292"/>
      <c r="DA1560" s="292"/>
      <c r="DI1560" s="292"/>
      <c r="DK1560" s="292"/>
      <c r="DM1560" s="292"/>
      <c r="DQ1560" s="292"/>
      <c r="DV1560" s="292"/>
      <c r="DX1560" s="292"/>
      <c r="EH1560" s="292"/>
      <c r="EN1560" s="292"/>
      <c r="EP1560" s="292"/>
      <c r="EQ1560" s="292"/>
      <c r="ER1560" s="292"/>
      <c r="ES1560" s="292"/>
      <c r="ET1560" s="292"/>
      <c r="EU1560" s="292"/>
      <c r="EV1560" s="292"/>
      <c r="EW1560" s="292"/>
      <c r="EX1560" s="292"/>
      <c r="EY1560" s="292"/>
      <c r="EZ1560" s="292"/>
      <c r="FC1560" s="292"/>
      <c r="FF1560" s="292"/>
      <c r="FJ1560" s="292"/>
      <c r="FL1560" s="292"/>
      <c r="FM1560" s="292"/>
      <c r="FN1560" s="292"/>
      <c r="FO1560" s="292"/>
      <c r="FQ1560" s="292"/>
    </row>
    <row r="1561" spans="2:173">
      <c r="B1561" s="291"/>
      <c r="J1561" s="292"/>
      <c r="K1561" s="292"/>
      <c r="T1561" s="292"/>
      <c r="BO1561" s="292"/>
      <c r="BX1561" s="292"/>
      <c r="CU1561" s="292"/>
      <c r="CW1561" s="292"/>
      <c r="CX1561" s="292"/>
      <c r="DA1561" s="292"/>
      <c r="DI1561" s="292"/>
      <c r="DK1561" s="292"/>
      <c r="DM1561" s="292"/>
      <c r="DQ1561" s="292"/>
      <c r="DV1561" s="292"/>
      <c r="DX1561" s="292"/>
      <c r="EH1561" s="292"/>
      <c r="EN1561" s="292"/>
      <c r="EP1561" s="292"/>
      <c r="EQ1561" s="292"/>
      <c r="ER1561" s="292"/>
      <c r="ES1561" s="292"/>
      <c r="ET1561" s="292"/>
      <c r="EU1561" s="292"/>
      <c r="EV1561" s="292"/>
      <c r="EW1561" s="292"/>
      <c r="EX1561" s="292"/>
      <c r="EY1561" s="292"/>
      <c r="EZ1561" s="292"/>
      <c r="FC1561" s="292"/>
      <c r="FF1561" s="292"/>
      <c r="FJ1561" s="292"/>
      <c r="FL1561" s="292"/>
      <c r="FM1561" s="292"/>
      <c r="FN1561" s="292"/>
      <c r="FO1561" s="292"/>
      <c r="FQ1561" s="292"/>
    </row>
    <row r="1562" spans="2:173">
      <c r="B1562" s="291"/>
      <c r="J1562" s="292"/>
      <c r="K1562" s="292"/>
      <c r="T1562" s="292"/>
      <c r="BO1562" s="292"/>
      <c r="BX1562" s="292"/>
      <c r="CU1562" s="292"/>
      <c r="CW1562" s="292"/>
      <c r="CX1562" s="292"/>
      <c r="DA1562" s="292"/>
      <c r="DI1562" s="292"/>
      <c r="DK1562" s="292"/>
      <c r="DM1562" s="292"/>
      <c r="DQ1562" s="292"/>
      <c r="DV1562" s="292"/>
      <c r="DX1562" s="292"/>
      <c r="EH1562" s="292"/>
      <c r="EN1562" s="292"/>
      <c r="EP1562" s="292"/>
      <c r="EQ1562" s="292"/>
      <c r="ER1562" s="292"/>
      <c r="ES1562" s="292"/>
      <c r="ET1562" s="292"/>
      <c r="EU1562" s="292"/>
      <c r="EV1562" s="292"/>
      <c r="EW1562" s="292"/>
      <c r="EX1562" s="292"/>
      <c r="EY1562" s="292"/>
      <c r="EZ1562" s="292"/>
      <c r="FC1562" s="292"/>
      <c r="FF1562" s="292"/>
      <c r="FJ1562" s="292"/>
      <c r="FL1562" s="292"/>
      <c r="FM1562" s="292"/>
      <c r="FN1562" s="292"/>
      <c r="FO1562" s="292"/>
      <c r="FQ1562" s="292"/>
    </row>
    <row r="1563" spans="2:173">
      <c r="B1563" s="291"/>
      <c r="J1563" s="292"/>
      <c r="K1563" s="292"/>
      <c r="T1563" s="292"/>
      <c r="BO1563" s="292"/>
      <c r="BX1563" s="292"/>
      <c r="CU1563" s="292"/>
      <c r="CW1563" s="292"/>
      <c r="CX1563" s="292"/>
      <c r="DA1563" s="292"/>
      <c r="DI1563" s="292"/>
      <c r="DK1563" s="292"/>
      <c r="DM1563" s="292"/>
      <c r="DQ1563" s="292"/>
      <c r="DV1563" s="292"/>
      <c r="DX1563" s="292"/>
      <c r="EH1563" s="292"/>
      <c r="EN1563" s="292"/>
      <c r="EP1563" s="292"/>
      <c r="EQ1563" s="292"/>
      <c r="ER1563" s="292"/>
      <c r="ES1563" s="292"/>
      <c r="ET1563" s="292"/>
      <c r="EU1563" s="292"/>
      <c r="EV1563" s="292"/>
      <c r="EW1563" s="292"/>
      <c r="EX1563" s="292"/>
      <c r="EY1563" s="292"/>
      <c r="EZ1563" s="292"/>
      <c r="FC1563" s="292"/>
      <c r="FF1563" s="292"/>
      <c r="FJ1563" s="292"/>
      <c r="FL1563" s="292"/>
      <c r="FM1563" s="292"/>
      <c r="FN1563" s="292"/>
      <c r="FO1563" s="292"/>
      <c r="FQ1563" s="292"/>
    </row>
    <row r="1564" spans="2:173">
      <c r="B1564" s="291"/>
      <c r="J1564" s="292"/>
      <c r="K1564" s="292"/>
      <c r="T1564" s="292"/>
      <c r="BO1564" s="292"/>
      <c r="BX1564" s="292"/>
      <c r="CU1564" s="292"/>
      <c r="CW1564" s="292"/>
      <c r="CX1564" s="292"/>
      <c r="DA1564" s="292"/>
      <c r="DI1564" s="292"/>
      <c r="DK1564" s="292"/>
      <c r="DM1564" s="292"/>
      <c r="DQ1564" s="292"/>
      <c r="DV1564" s="292"/>
      <c r="DX1564" s="292"/>
      <c r="EH1564" s="292"/>
      <c r="EN1564" s="292"/>
      <c r="EP1564" s="292"/>
      <c r="EQ1564" s="292"/>
      <c r="ER1564" s="292"/>
      <c r="ES1564" s="292"/>
      <c r="ET1564" s="292"/>
      <c r="EU1564" s="292"/>
      <c r="EV1564" s="292"/>
      <c r="EW1564" s="292"/>
      <c r="EX1564" s="292"/>
      <c r="EY1564" s="292"/>
      <c r="EZ1564" s="292"/>
      <c r="FC1564" s="292"/>
      <c r="FF1564" s="292"/>
      <c r="FJ1564" s="292"/>
      <c r="FL1564" s="292"/>
      <c r="FM1564" s="292"/>
      <c r="FN1564" s="292"/>
      <c r="FO1564" s="292"/>
      <c r="FQ1564" s="292"/>
    </row>
    <row r="1565" spans="2:173">
      <c r="B1565" s="291"/>
      <c r="J1565" s="292"/>
      <c r="K1565" s="292"/>
      <c r="T1565" s="292"/>
      <c r="BO1565" s="292"/>
      <c r="BX1565" s="292"/>
      <c r="CU1565" s="292"/>
      <c r="CW1565" s="292"/>
      <c r="CX1565" s="292"/>
      <c r="DA1565" s="292"/>
      <c r="DI1565" s="292"/>
      <c r="DK1565" s="292"/>
      <c r="DM1565" s="292"/>
      <c r="DQ1565" s="292"/>
      <c r="DV1565" s="292"/>
      <c r="DX1565" s="292"/>
      <c r="EH1565" s="292"/>
      <c r="EN1565" s="292"/>
      <c r="EP1565" s="292"/>
      <c r="EQ1565" s="292"/>
      <c r="ER1565" s="292"/>
      <c r="ES1565" s="292"/>
      <c r="ET1565" s="292"/>
      <c r="EU1565" s="292"/>
      <c r="EV1565" s="292"/>
      <c r="EW1565" s="292"/>
      <c r="EX1565" s="292"/>
      <c r="EY1565" s="292"/>
      <c r="EZ1565" s="292"/>
      <c r="FC1565" s="292"/>
      <c r="FF1565" s="292"/>
      <c r="FJ1565" s="292"/>
      <c r="FL1565" s="292"/>
      <c r="FM1565" s="292"/>
      <c r="FN1565" s="292"/>
      <c r="FO1565" s="292"/>
      <c r="FQ1565" s="292"/>
    </row>
    <row r="1566" spans="2:173">
      <c r="B1566" s="291"/>
      <c r="J1566" s="292"/>
      <c r="K1566" s="292"/>
      <c r="T1566" s="292"/>
      <c r="BO1566" s="292"/>
      <c r="BX1566" s="292"/>
      <c r="CU1566" s="292"/>
      <c r="CW1566" s="292"/>
      <c r="CX1566" s="292"/>
      <c r="DA1566" s="292"/>
      <c r="DI1566" s="292"/>
      <c r="DK1566" s="292"/>
      <c r="DM1566" s="292"/>
      <c r="DQ1566" s="292"/>
      <c r="DV1566" s="292"/>
      <c r="DX1566" s="292"/>
      <c r="EH1566" s="292"/>
      <c r="EN1566" s="292"/>
      <c r="EP1566" s="292"/>
      <c r="EQ1566" s="292"/>
      <c r="ER1566" s="292"/>
      <c r="ES1566" s="292"/>
      <c r="ET1566" s="292"/>
      <c r="EU1566" s="292"/>
      <c r="EV1566" s="292"/>
      <c r="EW1566" s="292"/>
      <c r="EX1566" s="292"/>
      <c r="EY1566" s="292"/>
      <c r="EZ1566" s="292"/>
      <c r="FC1566" s="292"/>
      <c r="FF1566" s="292"/>
      <c r="FJ1566" s="292"/>
      <c r="FL1566" s="292"/>
      <c r="FM1566" s="292"/>
      <c r="FN1566" s="292"/>
      <c r="FO1566" s="292"/>
      <c r="FQ1566" s="292"/>
    </row>
    <row r="1567" spans="2:173">
      <c r="B1567" s="291"/>
      <c r="J1567" s="292"/>
      <c r="K1567" s="292"/>
      <c r="T1567" s="292"/>
      <c r="BO1567" s="292"/>
      <c r="BX1567" s="292"/>
      <c r="CU1567" s="292"/>
      <c r="CW1567" s="292"/>
      <c r="CX1567" s="292"/>
      <c r="DA1567" s="292"/>
      <c r="DI1567" s="292"/>
      <c r="DK1567" s="292"/>
      <c r="DM1567" s="292"/>
      <c r="DQ1567" s="292"/>
      <c r="DV1567" s="292"/>
      <c r="DX1567" s="292"/>
      <c r="EH1567" s="292"/>
      <c r="EN1567" s="292"/>
      <c r="EP1567" s="292"/>
      <c r="EQ1567" s="292"/>
      <c r="ER1567" s="292"/>
      <c r="ES1567" s="292"/>
      <c r="ET1567" s="292"/>
      <c r="EU1567" s="292"/>
      <c r="EV1567" s="292"/>
      <c r="EW1567" s="292"/>
      <c r="EX1567" s="292"/>
      <c r="EY1567" s="292"/>
      <c r="EZ1567" s="292"/>
      <c r="FC1567" s="292"/>
      <c r="FF1567" s="292"/>
      <c r="FJ1567" s="292"/>
      <c r="FL1567" s="292"/>
      <c r="FM1567" s="292"/>
      <c r="FN1567" s="292"/>
      <c r="FO1567" s="292"/>
      <c r="FQ1567" s="292"/>
    </row>
    <row r="1568" spans="2:173">
      <c r="B1568" s="291"/>
      <c r="J1568" s="292"/>
      <c r="K1568" s="292"/>
      <c r="T1568" s="292"/>
      <c r="BO1568" s="292"/>
      <c r="BX1568" s="292"/>
      <c r="CU1568" s="292"/>
      <c r="CW1568" s="292"/>
      <c r="CX1568" s="292"/>
      <c r="DA1568" s="292"/>
      <c r="DI1568" s="292"/>
      <c r="DK1568" s="292"/>
      <c r="DM1568" s="292"/>
      <c r="DQ1568" s="292"/>
      <c r="DV1568" s="292"/>
      <c r="DX1568" s="292"/>
      <c r="EH1568" s="292"/>
      <c r="EN1568" s="292"/>
      <c r="EP1568" s="292"/>
      <c r="EQ1568" s="292"/>
      <c r="ER1568" s="292"/>
      <c r="ES1568" s="292"/>
      <c r="ET1568" s="292"/>
      <c r="EU1568" s="292"/>
      <c r="EV1568" s="292"/>
      <c r="EW1568" s="292"/>
      <c r="EX1568" s="292"/>
      <c r="EY1568" s="292"/>
      <c r="EZ1568" s="292"/>
      <c r="FC1568" s="292"/>
      <c r="FF1568" s="292"/>
      <c r="FJ1568" s="292"/>
      <c r="FL1568" s="292"/>
      <c r="FM1568" s="292"/>
      <c r="FN1568" s="292"/>
      <c r="FO1568" s="292"/>
      <c r="FQ1568" s="292"/>
    </row>
    <row r="1569" spans="2:173">
      <c r="B1569" s="291"/>
      <c r="J1569" s="292"/>
      <c r="K1569" s="292"/>
      <c r="T1569" s="292"/>
      <c r="BO1569" s="292"/>
      <c r="BX1569" s="292"/>
      <c r="CU1569" s="292"/>
      <c r="CW1569" s="292"/>
      <c r="CX1569" s="292"/>
      <c r="DA1569" s="292"/>
      <c r="DI1569" s="292"/>
      <c r="DK1569" s="292"/>
      <c r="DM1569" s="292"/>
      <c r="DQ1569" s="292"/>
      <c r="DV1569" s="292"/>
      <c r="DX1569" s="292"/>
      <c r="EH1569" s="292"/>
      <c r="EN1569" s="292"/>
      <c r="EP1569" s="292"/>
      <c r="EQ1569" s="292"/>
      <c r="ER1569" s="292"/>
      <c r="ES1569" s="292"/>
      <c r="ET1569" s="292"/>
      <c r="EU1569" s="292"/>
      <c r="EV1569" s="292"/>
      <c r="EW1569" s="292"/>
      <c r="EX1569" s="292"/>
      <c r="EY1569" s="292"/>
      <c r="EZ1569" s="292"/>
      <c r="FC1569" s="292"/>
      <c r="FF1569" s="292"/>
      <c r="FJ1569" s="292"/>
      <c r="FL1569" s="292"/>
      <c r="FM1569" s="292"/>
      <c r="FN1569" s="292"/>
      <c r="FO1569" s="292"/>
      <c r="FQ1569" s="292"/>
    </row>
    <row r="1570" spans="2:173">
      <c r="B1570" s="291"/>
      <c r="J1570" s="292"/>
      <c r="K1570" s="292"/>
      <c r="T1570" s="292"/>
      <c r="BO1570" s="292"/>
      <c r="BX1570" s="292"/>
      <c r="CU1570" s="292"/>
      <c r="CW1570" s="292"/>
      <c r="CX1570" s="292"/>
      <c r="DA1570" s="292"/>
      <c r="DI1570" s="292"/>
      <c r="DK1570" s="292"/>
      <c r="DM1570" s="292"/>
      <c r="DQ1570" s="292"/>
      <c r="DV1570" s="292"/>
      <c r="DX1570" s="292"/>
      <c r="EH1570" s="292"/>
      <c r="EN1570" s="292"/>
      <c r="EP1570" s="292"/>
      <c r="EQ1570" s="292"/>
      <c r="ER1570" s="292"/>
      <c r="ES1570" s="292"/>
      <c r="ET1570" s="292"/>
      <c r="EU1570" s="292"/>
      <c r="EV1570" s="292"/>
      <c r="EW1570" s="292"/>
      <c r="EX1570" s="292"/>
      <c r="EY1570" s="292"/>
      <c r="EZ1570" s="292"/>
      <c r="FC1570" s="292"/>
      <c r="FF1570" s="292"/>
      <c r="FJ1570" s="292"/>
      <c r="FL1570" s="292"/>
      <c r="FM1570" s="292"/>
      <c r="FN1570" s="292"/>
      <c r="FO1570" s="292"/>
      <c r="FQ1570" s="292"/>
    </row>
    <row r="1571" spans="2:173">
      <c r="B1571" s="291"/>
      <c r="J1571" s="292"/>
      <c r="K1571" s="292"/>
      <c r="T1571" s="292"/>
      <c r="BO1571" s="292"/>
      <c r="BX1571" s="292"/>
      <c r="CU1571" s="292"/>
      <c r="CW1571" s="292"/>
      <c r="CX1571" s="292"/>
      <c r="DA1571" s="292"/>
      <c r="DI1571" s="292"/>
      <c r="DK1571" s="292"/>
      <c r="DM1571" s="292"/>
      <c r="DQ1571" s="292"/>
      <c r="DV1571" s="292"/>
      <c r="DX1571" s="292"/>
      <c r="EH1571" s="292"/>
      <c r="EN1571" s="292"/>
      <c r="EP1571" s="292"/>
      <c r="EQ1571" s="292"/>
      <c r="ER1571" s="292"/>
      <c r="ES1571" s="292"/>
      <c r="ET1571" s="292"/>
      <c r="EU1571" s="292"/>
      <c r="EV1571" s="292"/>
      <c r="EW1571" s="292"/>
      <c r="EX1571" s="292"/>
      <c r="EY1571" s="292"/>
      <c r="EZ1571" s="292"/>
      <c r="FC1571" s="292"/>
      <c r="FF1571" s="292"/>
      <c r="FJ1571" s="292"/>
      <c r="FL1571" s="292"/>
      <c r="FM1571" s="292"/>
      <c r="FN1571" s="292"/>
      <c r="FO1571" s="292"/>
      <c r="FQ1571" s="292"/>
    </row>
    <row r="1572" spans="2:173">
      <c r="B1572" s="291"/>
      <c r="J1572" s="292"/>
      <c r="K1572" s="292"/>
      <c r="T1572" s="292"/>
      <c r="BO1572" s="292"/>
      <c r="BX1572" s="292"/>
      <c r="CU1572" s="292"/>
      <c r="CW1572" s="292"/>
      <c r="CX1572" s="292"/>
      <c r="DA1572" s="292"/>
      <c r="DI1572" s="292"/>
      <c r="DK1572" s="292"/>
      <c r="DM1572" s="292"/>
      <c r="DQ1572" s="292"/>
      <c r="DV1572" s="292"/>
      <c r="DX1572" s="292"/>
      <c r="EH1572" s="292"/>
      <c r="EN1572" s="292"/>
      <c r="EP1572" s="292"/>
      <c r="EQ1572" s="292"/>
      <c r="ER1572" s="292"/>
      <c r="ES1572" s="292"/>
      <c r="ET1572" s="292"/>
      <c r="EU1572" s="292"/>
      <c r="EV1572" s="292"/>
      <c r="EW1572" s="292"/>
      <c r="EX1572" s="292"/>
      <c r="EY1572" s="292"/>
      <c r="EZ1572" s="292"/>
      <c r="FC1572" s="292"/>
      <c r="FF1572" s="292"/>
      <c r="FJ1572" s="292"/>
      <c r="FL1572" s="292"/>
      <c r="FM1572" s="292"/>
      <c r="FN1572" s="292"/>
      <c r="FO1572" s="292"/>
      <c r="FQ1572" s="292"/>
    </row>
    <row r="1573" spans="2:173">
      <c r="B1573" s="291"/>
      <c r="J1573" s="292"/>
      <c r="K1573" s="292"/>
      <c r="T1573" s="292"/>
      <c r="BO1573" s="292"/>
      <c r="BX1573" s="292"/>
      <c r="CU1573" s="292"/>
      <c r="CW1573" s="292"/>
      <c r="CX1573" s="292"/>
      <c r="DA1573" s="292"/>
      <c r="DI1573" s="292"/>
      <c r="DK1573" s="292"/>
      <c r="DM1573" s="292"/>
      <c r="DQ1573" s="292"/>
      <c r="DV1573" s="292"/>
      <c r="DX1573" s="292"/>
      <c r="EH1573" s="292"/>
      <c r="EN1573" s="292"/>
      <c r="EP1573" s="292"/>
      <c r="EQ1573" s="292"/>
      <c r="ER1573" s="292"/>
      <c r="ES1573" s="292"/>
      <c r="ET1573" s="292"/>
      <c r="EU1573" s="292"/>
      <c r="EV1573" s="292"/>
      <c r="EW1573" s="292"/>
      <c r="EX1573" s="292"/>
      <c r="EY1573" s="292"/>
      <c r="EZ1573" s="292"/>
      <c r="FC1573" s="292"/>
      <c r="FF1573" s="292"/>
      <c r="FJ1573" s="292"/>
      <c r="FL1573" s="292"/>
      <c r="FM1573" s="292"/>
      <c r="FN1573" s="292"/>
      <c r="FO1573" s="292"/>
      <c r="FQ1573" s="292"/>
    </row>
    <row r="1574" spans="2:173">
      <c r="B1574" s="291"/>
      <c r="J1574" s="292"/>
      <c r="K1574" s="292"/>
      <c r="T1574" s="292"/>
      <c r="BO1574" s="292"/>
      <c r="BX1574" s="292"/>
      <c r="CU1574" s="292"/>
      <c r="CW1574" s="292"/>
      <c r="CX1574" s="292"/>
      <c r="DA1574" s="292"/>
      <c r="DI1574" s="292"/>
      <c r="DK1574" s="292"/>
      <c r="DM1574" s="292"/>
      <c r="DQ1574" s="292"/>
      <c r="DV1574" s="292"/>
      <c r="DX1574" s="292"/>
      <c r="EH1574" s="292"/>
      <c r="EN1574" s="292"/>
      <c r="EP1574" s="292"/>
      <c r="EQ1574" s="292"/>
      <c r="ER1574" s="292"/>
      <c r="ES1574" s="292"/>
      <c r="ET1574" s="292"/>
      <c r="EU1574" s="292"/>
      <c r="EV1574" s="292"/>
      <c r="EW1574" s="292"/>
      <c r="EX1574" s="292"/>
      <c r="EY1574" s="292"/>
      <c r="EZ1574" s="292"/>
      <c r="FC1574" s="292"/>
      <c r="FF1574" s="292"/>
      <c r="FJ1574" s="292"/>
      <c r="FL1574" s="292"/>
      <c r="FM1574" s="292"/>
      <c r="FN1574" s="292"/>
      <c r="FO1574" s="292"/>
      <c r="FQ1574" s="292"/>
    </row>
    <row r="1575" spans="2:173">
      <c r="B1575" s="291"/>
      <c r="J1575" s="292"/>
      <c r="K1575" s="292"/>
      <c r="T1575" s="292"/>
      <c r="BO1575" s="292"/>
      <c r="BX1575" s="292"/>
      <c r="CU1575" s="292"/>
      <c r="CW1575" s="292"/>
      <c r="CX1575" s="292"/>
      <c r="DA1575" s="292"/>
      <c r="DI1575" s="292"/>
      <c r="DK1575" s="292"/>
      <c r="DM1575" s="292"/>
      <c r="DQ1575" s="292"/>
      <c r="DV1575" s="292"/>
      <c r="DX1575" s="292"/>
      <c r="EH1575" s="292"/>
      <c r="EN1575" s="292"/>
      <c r="EP1575" s="292"/>
      <c r="EQ1575" s="292"/>
      <c r="ER1575" s="292"/>
      <c r="ES1575" s="292"/>
      <c r="ET1575" s="292"/>
      <c r="EU1575" s="292"/>
      <c r="EV1575" s="292"/>
      <c r="EW1575" s="292"/>
      <c r="EX1575" s="292"/>
      <c r="EY1575" s="292"/>
      <c r="EZ1575" s="292"/>
      <c r="FC1575" s="292"/>
      <c r="FF1575" s="292"/>
      <c r="FJ1575" s="292"/>
      <c r="FL1575" s="292"/>
      <c r="FM1575" s="292"/>
      <c r="FN1575" s="292"/>
      <c r="FO1575" s="292"/>
      <c r="FQ1575" s="292"/>
    </row>
    <row r="1576" spans="2:173">
      <c r="B1576" s="291"/>
      <c r="J1576" s="292"/>
      <c r="K1576" s="292"/>
      <c r="T1576" s="292"/>
      <c r="BO1576" s="292"/>
      <c r="BX1576" s="292"/>
      <c r="CU1576" s="292"/>
      <c r="CW1576" s="292"/>
      <c r="CX1576" s="292"/>
      <c r="DA1576" s="292"/>
      <c r="DI1576" s="292"/>
      <c r="DK1576" s="292"/>
      <c r="DM1576" s="292"/>
      <c r="DQ1576" s="292"/>
      <c r="DV1576" s="292"/>
      <c r="DX1576" s="292"/>
      <c r="EH1576" s="292"/>
      <c r="EN1576" s="292"/>
      <c r="EP1576" s="292"/>
      <c r="EQ1576" s="292"/>
      <c r="ER1576" s="292"/>
      <c r="ES1576" s="292"/>
      <c r="ET1576" s="292"/>
      <c r="EU1576" s="292"/>
      <c r="EV1576" s="292"/>
      <c r="EW1576" s="292"/>
      <c r="EX1576" s="292"/>
      <c r="EY1576" s="292"/>
      <c r="EZ1576" s="292"/>
      <c r="FC1576" s="292"/>
      <c r="FF1576" s="292"/>
      <c r="FJ1576" s="292"/>
      <c r="FL1576" s="292"/>
      <c r="FM1576" s="292"/>
      <c r="FN1576" s="292"/>
      <c r="FO1576" s="292"/>
      <c r="FQ1576" s="292"/>
    </row>
    <row r="1577" spans="2:173">
      <c r="B1577" s="291"/>
      <c r="J1577" s="292"/>
      <c r="K1577" s="292"/>
      <c r="T1577" s="292"/>
      <c r="BO1577" s="292"/>
      <c r="BX1577" s="292"/>
      <c r="CU1577" s="292"/>
      <c r="CW1577" s="292"/>
      <c r="CX1577" s="292"/>
      <c r="DA1577" s="292"/>
      <c r="DI1577" s="292"/>
      <c r="DK1577" s="292"/>
      <c r="DM1577" s="292"/>
      <c r="DQ1577" s="292"/>
      <c r="DV1577" s="292"/>
      <c r="DX1577" s="292"/>
      <c r="EH1577" s="292"/>
      <c r="EN1577" s="292"/>
      <c r="EP1577" s="292"/>
      <c r="EQ1577" s="292"/>
      <c r="ER1577" s="292"/>
      <c r="ES1577" s="292"/>
      <c r="ET1577" s="292"/>
      <c r="EU1577" s="292"/>
      <c r="EV1577" s="292"/>
      <c r="EW1577" s="292"/>
      <c r="EX1577" s="292"/>
      <c r="EY1577" s="292"/>
      <c r="EZ1577" s="292"/>
      <c r="FC1577" s="292"/>
      <c r="FF1577" s="292"/>
      <c r="FJ1577" s="292"/>
      <c r="FL1577" s="292"/>
      <c r="FM1577" s="292"/>
      <c r="FN1577" s="292"/>
      <c r="FO1577" s="292"/>
      <c r="FQ1577" s="292"/>
    </row>
    <row r="1578" spans="2:173">
      <c r="B1578" s="291"/>
      <c r="J1578" s="292"/>
      <c r="K1578" s="292"/>
      <c r="T1578" s="292"/>
      <c r="BO1578" s="292"/>
      <c r="BX1578" s="292"/>
      <c r="CU1578" s="292"/>
      <c r="CW1578" s="292"/>
      <c r="CX1578" s="292"/>
      <c r="DA1578" s="292"/>
      <c r="DI1578" s="292"/>
      <c r="DK1578" s="292"/>
      <c r="DM1578" s="292"/>
      <c r="DQ1578" s="292"/>
      <c r="DV1578" s="292"/>
      <c r="DX1578" s="292"/>
      <c r="EH1578" s="292"/>
      <c r="EN1578" s="292"/>
      <c r="EP1578" s="292"/>
      <c r="EQ1578" s="292"/>
      <c r="ER1578" s="292"/>
      <c r="ES1578" s="292"/>
      <c r="ET1578" s="292"/>
      <c r="EU1578" s="292"/>
      <c r="EV1578" s="292"/>
      <c r="EW1578" s="292"/>
      <c r="EX1578" s="292"/>
      <c r="EY1578" s="292"/>
      <c r="EZ1578" s="292"/>
      <c r="FC1578" s="292"/>
      <c r="FF1578" s="292"/>
      <c r="FJ1578" s="292"/>
      <c r="FL1578" s="292"/>
      <c r="FM1578" s="292"/>
      <c r="FN1578" s="292"/>
      <c r="FO1578" s="292"/>
      <c r="FQ1578" s="292"/>
    </row>
    <row r="1579" spans="2:173">
      <c r="B1579" s="291"/>
      <c r="J1579" s="292"/>
      <c r="K1579" s="292"/>
      <c r="T1579" s="292"/>
      <c r="BO1579" s="292"/>
      <c r="BX1579" s="292"/>
      <c r="CU1579" s="292"/>
      <c r="CW1579" s="292"/>
      <c r="CX1579" s="292"/>
      <c r="DA1579" s="292"/>
      <c r="DI1579" s="292"/>
      <c r="DK1579" s="292"/>
      <c r="DM1579" s="292"/>
      <c r="DQ1579" s="292"/>
      <c r="DV1579" s="292"/>
      <c r="DX1579" s="292"/>
      <c r="EH1579" s="292"/>
      <c r="EN1579" s="292"/>
      <c r="EP1579" s="292"/>
      <c r="EQ1579" s="292"/>
      <c r="ER1579" s="292"/>
      <c r="ES1579" s="292"/>
      <c r="ET1579" s="292"/>
      <c r="EU1579" s="292"/>
      <c r="EV1579" s="292"/>
      <c r="EW1579" s="292"/>
      <c r="EX1579" s="292"/>
      <c r="EY1579" s="292"/>
      <c r="EZ1579" s="292"/>
      <c r="FC1579" s="292"/>
      <c r="FF1579" s="292"/>
      <c r="FJ1579" s="292"/>
      <c r="FL1579" s="292"/>
      <c r="FM1579" s="292"/>
      <c r="FN1579" s="292"/>
      <c r="FO1579" s="292"/>
      <c r="FQ1579" s="292"/>
    </row>
    <row r="1580" spans="2:173">
      <c r="B1580" s="291"/>
      <c r="J1580" s="292"/>
      <c r="K1580" s="292"/>
      <c r="T1580" s="292"/>
      <c r="BO1580" s="292"/>
      <c r="BX1580" s="292"/>
      <c r="CU1580" s="292"/>
      <c r="CW1580" s="292"/>
      <c r="CX1580" s="292"/>
      <c r="DA1580" s="292"/>
      <c r="DI1580" s="292"/>
      <c r="DK1580" s="292"/>
      <c r="DM1580" s="292"/>
      <c r="DQ1580" s="292"/>
      <c r="DV1580" s="292"/>
      <c r="DX1580" s="292"/>
      <c r="EH1580" s="292"/>
      <c r="EN1580" s="292"/>
      <c r="EP1580" s="292"/>
      <c r="EQ1580" s="292"/>
      <c r="ER1580" s="292"/>
      <c r="ES1580" s="292"/>
      <c r="ET1580" s="292"/>
      <c r="EU1580" s="292"/>
      <c r="EV1580" s="292"/>
      <c r="EW1580" s="292"/>
      <c r="EX1580" s="292"/>
      <c r="EY1580" s="292"/>
      <c r="EZ1580" s="292"/>
      <c r="FC1580" s="292"/>
      <c r="FF1580" s="292"/>
      <c r="FJ1580" s="292"/>
      <c r="FL1580" s="292"/>
      <c r="FM1580" s="292"/>
      <c r="FN1580" s="292"/>
      <c r="FO1580" s="292"/>
      <c r="FQ1580" s="292"/>
    </row>
    <row r="1581" spans="2:173">
      <c r="B1581" s="291"/>
      <c r="J1581" s="292"/>
      <c r="K1581" s="292"/>
      <c r="T1581" s="292"/>
      <c r="BO1581" s="292"/>
      <c r="BX1581" s="292"/>
      <c r="CU1581" s="292"/>
      <c r="CW1581" s="292"/>
      <c r="CX1581" s="292"/>
      <c r="DA1581" s="292"/>
      <c r="DI1581" s="292"/>
      <c r="DK1581" s="292"/>
      <c r="DM1581" s="292"/>
      <c r="DQ1581" s="292"/>
      <c r="DV1581" s="292"/>
      <c r="DX1581" s="292"/>
      <c r="EH1581" s="292"/>
      <c r="EN1581" s="292"/>
      <c r="EP1581" s="292"/>
      <c r="EQ1581" s="292"/>
      <c r="ER1581" s="292"/>
      <c r="ES1581" s="292"/>
      <c r="ET1581" s="292"/>
      <c r="EU1581" s="292"/>
      <c r="EV1581" s="292"/>
      <c r="EW1581" s="292"/>
      <c r="EX1581" s="292"/>
      <c r="EY1581" s="292"/>
      <c r="EZ1581" s="292"/>
      <c r="FC1581" s="292"/>
      <c r="FF1581" s="292"/>
      <c r="FJ1581" s="292"/>
      <c r="FL1581" s="292"/>
      <c r="FM1581" s="292"/>
      <c r="FN1581" s="292"/>
      <c r="FO1581" s="292"/>
      <c r="FQ1581" s="292"/>
    </row>
    <row r="1582" spans="2:173">
      <c r="B1582" s="291"/>
      <c r="J1582" s="292"/>
      <c r="K1582" s="292"/>
      <c r="T1582" s="292"/>
      <c r="BO1582" s="292"/>
      <c r="BX1582" s="292"/>
      <c r="CU1582" s="292"/>
      <c r="CW1582" s="292"/>
      <c r="CX1582" s="292"/>
      <c r="DA1582" s="292"/>
      <c r="DI1582" s="292"/>
      <c r="DK1582" s="292"/>
      <c r="DM1582" s="292"/>
      <c r="DQ1582" s="292"/>
      <c r="DV1582" s="292"/>
      <c r="DX1582" s="292"/>
      <c r="EH1582" s="292"/>
      <c r="EN1582" s="292"/>
      <c r="EP1582" s="292"/>
      <c r="EQ1582" s="292"/>
      <c r="ER1582" s="292"/>
      <c r="ES1582" s="292"/>
      <c r="ET1582" s="292"/>
      <c r="EU1582" s="292"/>
      <c r="EV1582" s="292"/>
      <c r="EW1582" s="292"/>
      <c r="EX1582" s="292"/>
      <c r="EY1582" s="292"/>
      <c r="EZ1582" s="292"/>
      <c r="FC1582" s="292"/>
      <c r="FF1582" s="292"/>
      <c r="FJ1582" s="292"/>
      <c r="FL1582" s="292"/>
      <c r="FM1582" s="292"/>
      <c r="FN1582" s="292"/>
      <c r="FO1582" s="292"/>
      <c r="FQ1582" s="292"/>
    </row>
    <row r="1583" spans="2:173">
      <c r="B1583" s="291"/>
      <c r="J1583" s="292"/>
      <c r="K1583" s="292"/>
      <c r="T1583" s="292"/>
      <c r="BO1583" s="292"/>
      <c r="BX1583" s="292"/>
      <c r="CU1583" s="292"/>
      <c r="CW1583" s="292"/>
      <c r="CX1583" s="292"/>
      <c r="DA1583" s="292"/>
      <c r="DI1583" s="292"/>
      <c r="DK1583" s="292"/>
      <c r="DM1583" s="292"/>
      <c r="DQ1583" s="292"/>
      <c r="DV1583" s="292"/>
      <c r="DX1583" s="292"/>
      <c r="EH1583" s="292"/>
      <c r="EN1583" s="292"/>
      <c r="EP1583" s="292"/>
      <c r="EQ1583" s="292"/>
      <c r="ER1583" s="292"/>
      <c r="ES1583" s="292"/>
      <c r="ET1583" s="292"/>
      <c r="EU1583" s="292"/>
      <c r="EV1583" s="292"/>
      <c r="EW1583" s="292"/>
      <c r="EX1583" s="292"/>
      <c r="EY1583" s="292"/>
      <c r="EZ1583" s="292"/>
      <c r="FC1583" s="292"/>
      <c r="FF1583" s="292"/>
      <c r="FJ1583" s="292"/>
      <c r="FL1583" s="292"/>
      <c r="FM1583" s="292"/>
      <c r="FN1583" s="292"/>
      <c r="FO1583" s="292"/>
      <c r="FQ1583" s="292"/>
    </row>
    <row r="1584" spans="2:173">
      <c r="B1584" s="291"/>
      <c r="J1584" s="292"/>
      <c r="K1584" s="292"/>
      <c r="T1584" s="292"/>
      <c r="BO1584" s="292"/>
      <c r="BX1584" s="292"/>
      <c r="CU1584" s="292"/>
      <c r="CW1584" s="292"/>
      <c r="CX1584" s="292"/>
      <c r="DA1584" s="292"/>
      <c r="DI1584" s="292"/>
      <c r="DK1584" s="292"/>
      <c r="DM1584" s="292"/>
      <c r="DQ1584" s="292"/>
      <c r="DV1584" s="292"/>
      <c r="DX1584" s="292"/>
      <c r="EH1584" s="292"/>
      <c r="EN1584" s="292"/>
      <c r="EP1584" s="292"/>
      <c r="EQ1584" s="292"/>
      <c r="ER1584" s="292"/>
      <c r="ES1584" s="292"/>
      <c r="ET1584" s="292"/>
      <c r="EU1584" s="292"/>
      <c r="EV1584" s="292"/>
      <c r="EW1584" s="292"/>
      <c r="EX1584" s="292"/>
      <c r="EY1584" s="292"/>
      <c r="EZ1584" s="292"/>
      <c r="FC1584" s="292"/>
      <c r="FF1584" s="292"/>
      <c r="FJ1584" s="292"/>
      <c r="FL1584" s="292"/>
      <c r="FM1584" s="292"/>
      <c r="FN1584" s="292"/>
      <c r="FO1584" s="292"/>
      <c r="FQ1584" s="292"/>
    </row>
    <row r="1585" spans="2:173">
      <c r="B1585" s="291"/>
      <c r="J1585" s="292"/>
      <c r="K1585" s="292"/>
      <c r="T1585" s="292"/>
      <c r="BO1585" s="292"/>
      <c r="BX1585" s="292"/>
      <c r="CU1585" s="292"/>
      <c r="CW1585" s="292"/>
      <c r="CX1585" s="292"/>
      <c r="DA1585" s="292"/>
      <c r="DI1585" s="292"/>
      <c r="DK1585" s="292"/>
      <c r="DM1585" s="292"/>
      <c r="DQ1585" s="292"/>
      <c r="DV1585" s="292"/>
      <c r="DX1585" s="292"/>
      <c r="EH1585" s="292"/>
      <c r="EN1585" s="292"/>
      <c r="EP1585" s="292"/>
      <c r="EQ1585" s="292"/>
      <c r="ER1585" s="292"/>
      <c r="ES1585" s="292"/>
      <c r="ET1585" s="292"/>
      <c r="EU1585" s="292"/>
      <c r="EV1585" s="292"/>
      <c r="EW1585" s="292"/>
      <c r="EX1585" s="292"/>
      <c r="EY1585" s="292"/>
      <c r="EZ1585" s="292"/>
      <c r="FC1585" s="292"/>
      <c r="FF1585" s="292"/>
      <c r="FJ1585" s="292"/>
      <c r="FL1585" s="292"/>
      <c r="FM1585" s="292"/>
      <c r="FN1585" s="292"/>
      <c r="FO1585" s="292"/>
      <c r="FQ1585" s="292"/>
    </row>
    <row r="1586" spans="2:173">
      <c r="B1586" s="291"/>
      <c r="J1586" s="292"/>
      <c r="K1586" s="292"/>
      <c r="T1586" s="292"/>
      <c r="BO1586" s="292"/>
      <c r="BX1586" s="292"/>
      <c r="CU1586" s="292"/>
      <c r="CW1586" s="292"/>
      <c r="CX1586" s="292"/>
      <c r="DA1586" s="292"/>
      <c r="DI1586" s="292"/>
      <c r="DK1586" s="292"/>
      <c r="DM1586" s="292"/>
      <c r="DQ1586" s="292"/>
      <c r="DV1586" s="292"/>
      <c r="DX1586" s="292"/>
      <c r="EH1586" s="292"/>
      <c r="EN1586" s="292"/>
      <c r="EP1586" s="292"/>
      <c r="EQ1586" s="292"/>
      <c r="ER1586" s="292"/>
      <c r="ES1586" s="292"/>
      <c r="ET1586" s="292"/>
      <c r="EU1586" s="292"/>
      <c r="EV1586" s="292"/>
      <c r="EW1586" s="292"/>
      <c r="EX1586" s="292"/>
      <c r="EY1586" s="292"/>
      <c r="EZ1586" s="292"/>
      <c r="FC1586" s="292"/>
      <c r="FF1586" s="292"/>
      <c r="FJ1586" s="292"/>
      <c r="FL1586" s="292"/>
      <c r="FM1586" s="292"/>
      <c r="FN1586" s="292"/>
      <c r="FO1586" s="292"/>
      <c r="FQ1586" s="292"/>
    </row>
    <row r="1587" spans="2:173">
      <c r="B1587" s="291"/>
      <c r="J1587" s="292"/>
      <c r="K1587" s="292"/>
      <c r="T1587" s="292"/>
      <c r="BO1587" s="292"/>
      <c r="BX1587" s="292"/>
      <c r="CU1587" s="292"/>
      <c r="CW1587" s="292"/>
      <c r="CX1587" s="292"/>
      <c r="DA1587" s="292"/>
      <c r="DI1587" s="292"/>
      <c r="DK1587" s="292"/>
      <c r="DM1587" s="292"/>
      <c r="DQ1587" s="292"/>
      <c r="DV1587" s="292"/>
      <c r="DX1587" s="292"/>
      <c r="EH1587" s="292"/>
      <c r="EN1587" s="292"/>
      <c r="EP1587" s="292"/>
      <c r="EQ1587" s="292"/>
      <c r="ER1587" s="292"/>
      <c r="ES1587" s="292"/>
      <c r="ET1587" s="292"/>
      <c r="EU1587" s="292"/>
      <c r="EV1587" s="292"/>
      <c r="EW1587" s="292"/>
      <c r="EX1587" s="292"/>
      <c r="EY1587" s="292"/>
      <c r="EZ1587" s="292"/>
      <c r="FC1587" s="292"/>
      <c r="FF1587" s="292"/>
      <c r="FJ1587" s="292"/>
      <c r="FL1587" s="292"/>
      <c r="FM1587" s="292"/>
      <c r="FN1587" s="292"/>
      <c r="FO1587" s="292"/>
      <c r="FQ1587" s="292"/>
    </row>
    <row r="1588" spans="2:173">
      <c r="B1588" s="291"/>
      <c r="J1588" s="292"/>
      <c r="K1588" s="292"/>
      <c r="T1588" s="292"/>
      <c r="BO1588" s="292"/>
      <c r="BX1588" s="292"/>
      <c r="CU1588" s="292"/>
      <c r="CW1588" s="292"/>
      <c r="CX1588" s="292"/>
      <c r="DA1588" s="292"/>
      <c r="DI1588" s="292"/>
      <c r="DK1588" s="292"/>
      <c r="DM1588" s="292"/>
      <c r="DQ1588" s="292"/>
      <c r="DV1588" s="292"/>
      <c r="DX1588" s="292"/>
      <c r="EH1588" s="292"/>
      <c r="EN1588" s="292"/>
      <c r="EP1588" s="292"/>
      <c r="EQ1588" s="292"/>
      <c r="ER1588" s="292"/>
      <c r="ES1588" s="292"/>
      <c r="ET1588" s="292"/>
      <c r="EU1588" s="292"/>
      <c r="EV1588" s="292"/>
      <c r="EW1588" s="292"/>
      <c r="EX1588" s="292"/>
      <c r="EY1588" s="292"/>
      <c r="EZ1588" s="292"/>
      <c r="FC1588" s="292"/>
      <c r="FF1588" s="292"/>
      <c r="FJ1588" s="292"/>
      <c r="FL1588" s="292"/>
      <c r="FM1588" s="292"/>
      <c r="FN1588" s="292"/>
      <c r="FO1588" s="292"/>
      <c r="FQ1588" s="292"/>
    </row>
    <row r="1589" spans="2:173">
      <c r="B1589" s="291"/>
      <c r="J1589" s="292"/>
      <c r="K1589" s="292"/>
      <c r="T1589" s="292"/>
      <c r="BO1589" s="292"/>
      <c r="BX1589" s="292"/>
      <c r="CU1589" s="292"/>
      <c r="CW1589" s="292"/>
      <c r="CX1589" s="292"/>
      <c r="DA1589" s="292"/>
      <c r="DI1589" s="292"/>
      <c r="DK1589" s="292"/>
      <c r="DM1589" s="292"/>
      <c r="DQ1589" s="292"/>
      <c r="DV1589" s="292"/>
      <c r="DX1589" s="292"/>
      <c r="EH1589" s="292"/>
      <c r="EN1589" s="292"/>
      <c r="EP1589" s="292"/>
      <c r="EQ1589" s="292"/>
      <c r="ER1589" s="292"/>
      <c r="ES1589" s="292"/>
      <c r="ET1589" s="292"/>
      <c r="EU1589" s="292"/>
      <c r="EV1589" s="292"/>
      <c r="EW1589" s="292"/>
      <c r="EX1589" s="292"/>
      <c r="EY1589" s="292"/>
      <c r="EZ1589" s="292"/>
      <c r="FC1589" s="292"/>
      <c r="FF1589" s="292"/>
      <c r="FJ1589" s="292"/>
      <c r="FL1589" s="292"/>
      <c r="FM1589" s="292"/>
      <c r="FN1589" s="292"/>
      <c r="FO1589" s="292"/>
      <c r="FQ1589" s="292"/>
    </row>
    <row r="1590" spans="2:173">
      <c r="B1590" s="291"/>
      <c r="J1590" s="292"/>
      <c r="K1590" s="292"/>
      <c r="T1590" s="292"/>
      <c r="BO1590" s="292"/>
      <c r="BX1590" s="292"/>
      <c r="CU1590" s="292"/>
      <c r="CW1590" s="292"/>
      <c r="CX1590" s="292"/>
      <c r="DA1590" s="292"/>
      <c r="DI1590" s="292"/>
      <c r="DK1590" s="292"/>
      <c r="DM1590" s="292"/>
      <c r="DQ1590" s="292"/>
      <c r="DV1590" s="292"/>
      <c r="DX1590" s="292"/>
      <c r="EH1590" s="292"/>
      <c r="EN1590" s="292"/>
      <c r="EP1590" s="292"/>
      <c r="EQ1590" s="292"/>
      <c r="ER1590" s="292"/>
      <c r="ES1590" s="292"/>
      <c r="ET1590" s="292"/>
      <c r="EU1590" s="292"/>
      <c r="EV1590" s="292"/>
      <c r="EW1590" s="292"/>
      <c r="EX1590" s="292"/>
      <c r="EY1590" s="292"/>
      <c r="EZ1590" s="292"/>
      <c r="FC1590" s="292"/>
      <c r="FF1590" s="292"/>
      <c r="FJ1590" s="292"/>
      <c r="FL1590" s="292"/>
      <c r="FM1590" s="292"/>
      <c r="FN1590" s="292"/>
      <c r="FO1590" s="292"/>
      <c r="FQ1590" s="292"/>
    </row>
    <row r="1591" spans="2:173">
      <c r="B1591" s="291"/>
      <c r="J1591" s="292"/>
      <c r="K1591" s="292"/>
      <c r="T1591" s="292"/>
      <c r="BO1591" s="292"/>
      <c r="BX1591" s="292"/>
      <c r="CU1591" s="292"/>
      <c r="CW1591" s="292"/>
      <c r="CX1591" s="292"/>
      <c r="DA1591" s="292"/>
      <c r="DI1591" s="292"/>
      <c r="DK1591" s="292"/>
      <c r="DM1591" s="292"/>
      <c r="DQ1591" s="292"/>
      <c r="DV1591" s="292"/>
      <c r="DX1591" s="292"/>
      <c r="EH1591" s="292"/>
      <c r="EN1591" s="292"/>
      <c r="EP1591" s="292"/>
      <c r="EQ1591" s="292"/>
      <c r="ER1591" s="292"/>
      <c r="ES1591" s="292"/>
      <c r="ET1591" s="292"/>
      <c r="EU1591" s="292"/>
      <c r="EV1591" s="292"/>
      <c r="EW1591" s="292"/>
      <c r="EX1591" s="292"/>
      <c r="EY1591" s="292"/>
      <c r="EZ1591" s="292"/>
      <c r="FC1591" s="292"/>
      <c r="FF1591" s="292"/>
      <c r="FJ1591" s="292"/>
      <c r="FL1591" s="292"/>
      <c r="FM1591" s="292"/>
      <c r="FN1591" s="292"/>
      <c r="FO1591" s="292"/>
      <c r="FQ1591" s="292"/>
    </row>
    <row r="1592" spans="2:173">
      <c r="B1592" s="291"/>
      <c r="J1592" s="292"/>
      <c r="K1592" s="292"/>
      <c r="T1592" s="292"/>
      <c r="BO1592" s="292"/>
      <c r="BX1592" s="292"/>
      <c r="CU1592" s="292"/>
      <c r="CW1592" s="292"/>
      <c r="CX1592" s="292"/>
      <c r="DA1592" s="292"/>
      <c r="DI1592" s="292"/>
      <c r="DK1592" s="292"/>
      <c r="DM1592" s="292"/>
      <c r="DQ1592" s="292"/>
      <c r="DV1592" s="292"/>
      <c r="DX1592" s="292"/>
      <c r="EH1592" s="292"/>
      <c r="EN1592" s="292"/>
      <c r="EP1592" s="292"/>
      <c r="EQ1592" s="292"/>
      <c r="ER1592" s="292"/>
      <c r="ES1592" s="292"/>
      <c r="ET1592" s="292"/>
      <c r="EU1592" s="292"/>
      <c r="EV1592" s="292"/>
      <c r="EW1592" s="292"/>
      <c r="EX1592" s="292"/>
      <c r="EY1592" s="292"/>
      <c r="EZ1592" s="292"/>
      <c r="FC1592" s="292"/>
      <c r="FF1592" s="292"/>
      <c r="FJ1592" s="292"/>
      <c r="FL1592" s="292"/>
      <c r="FM1592" s="292"/>
      <c r="FN1592" s="292"/>
      <c r="FO1592" s="292"/>
      <c r="FQ1592" s="292"/>
    </row>
    <row r="1593" spans="2:173">
      <c r="B1593" s="291"/>
      <c r="J1593" s="292"/>
      <c r="K1593" s="292"/>
      <c r="T1593" s="292"/>
      <c r="BO1593" s="292"/>
      <c r="BX1593" s="292"/>
      <c r="CU1593" s="292"/>
      <c r="CW1593" s="292"/>
      <c r="CX1593" s="292"/>
      <c r="DA1593" s="292"/>
      <c r="DI1593" s="292"/>
      <c r="DK1593" s="292"/>
      <c r="DM1593" s="292"/>
      <c r="DQ1593" s="292"/>
      <c r="DV1593" s="292"/>
      <c r="DX1593" s="292"/>
      <c r="EH1593" s="292"/>
      <c r="EN1593" s="292"/>
      <c r="EP1593" s="292"/>
      <c r="EQ1593" s="292"/>
      <c r="ER1593" s="292"/>
      <c r="ES1593" s="292"/>
      <c r="ET1593" s="292"/>
      <c r="EU1593" s="292"/>
      <c r="EV1593" s="292"/>
      <c r="EW1593" s="292"/>
      <c r="EX1593" s="292"/>
      <c r="EY1593" s="292"/>
      <c r="EZ1593" s="292"/>
      <c r="FC1593" s="292"/>
      <c r="FF1593" s="292"/>
      <c r="FJ1593" s="292"/>
      <c r="FL1593" s="292"/>
      <c r="FM1593" s="292"/>
      <c r="FN1593" s="292"/>
      <c r="FO1593" s="292"/>
      <c r="FQ1593" s="292"/>
    </row>
    <row r="1594" spans="2:173">
      <c r="B1594" s="291"/>
      <c r="J1594" s="292"/>
      <c r="K1594" s="292"/>
      <c r="T1594" s="292"/>
      <c r="BO1594" s="292"/>
      <c r="BX1594" s="292"/>
      <c r="CU1594" s="292"/>
      <c r="CW1594" s="292"/>
      <c r="CX1594" s="292"/>
      <c r="DA1594" s="292"/>
      <c r="DI1594" s="292"/>
      <c r="DK1594" s="292"/>
      <c r="DM1594" s="292"/>
      <c r="DQ1594" s="292"/>
      <c r="DV1594" s="292"/>
      <c r="DX1594" s="292"/>
      <c r="EH1594" s="292"/>
      <c r="EN1594" s="292"/>
      <c r="EP1594" s="292"/>
      <c r="EQ1594" s="292"/>
      <c r="ER1594" s="292"/>
      <c r="ES1594" s="292"/>
      <c r="ET1594" s="292"/>
      <c r="EU1594" s="292"/>
      <c r="EV1594" s="292"/>
      <c r="EW1594" s="292"/>
      <c r="EX1594" s="292"/>
      <c r="EY1594" s="292"/>
      <c r="EZ1594" s="292"/>
      <c r="FC1594" s="292"/>
      <c r="FF1594" s="292"/>
      <c r="FJ1594" s="292"/>
      <c r="FL1594" s="292"/>
      <c r="FM1594" s="292"/>
      <c r="FN1594" s="292"/>
      <c r="FO1594" s="292"/>
      <c r="FQ1594" s="292"/>
    </row>
    <row r="1595" spans="2:173">
      <c r="B1595" s="291"/>
      <c r="J1595" s="292"/>
      <c r="K1595" s="292"/>
      <c r="T1595" s="292"/>
      <c r="BO1595" s="292"/>
      <c r="BX1595" s="292"/>
      <c r="CU1595" s="292"/>
      <c r="CW1595" s="292"/>
      <c r="CX1595" s="292"/>
      <c r="DA1595" s="292"/>
      <c r="DI1595" s="292"/>
      <c r="DK1595" s="292"/>
      <c r="DM1595" s="292"/>
      <c r="DQ1595" s="292"/>
      <c r="DV1595" s="292"/>
      <c r="DX1595" s="292"/>
      <c r="EH1595" s="292"/>
      <c r="EN1595" s="292"/>
      <c r="EP1595" s="292"/>
      <c r="EQ1595" s="292"/>
      <c r="ER1595" s="292"/>
      <c r="ES1595" s="292"/>
      <c r="ET1595" s="292"/>
      <c r="EU1595" s="292"/>
      <c r="EV1595" s="292"/>
      <c r="EW1595" s="292"/>
      <c r="EX1595" s="292"/>
      <c r="EY1595" s="292"/>
      <c r="EZ1595" s="292"/>
      <c r="FC1595" s="292"/>
      <c r="FF1595" s="292"/>
      <c r="FJ1595" s="292"/>
      <c r="FL1595" s="292"/>
      <c r="FM1595" s="292"/>
      <c r="FN1595" s="292"/>
      <c r="FO1595" s="292"/>
      <c r="FQ1595" s="292"/>
    </row>
    <row r="1596" spans="2:173">
      <c r="B1596" s="291"/>
      <c r="J1596" s="292"/>
      <c r="K1596" s="292"/>
      <c r="T1596" s="292"/>
      <c r="BO1596" s="292"/>
      <c r="BX1596" s="292"/>
      <c r="CU1596" s="292"/>
      <c r="CW1596" s="292"/>
      <c r="CX1596" s="292"/>
      <c r="DA1596" s="292"/>
      <c r="DI1596" s="292"/>
      <c r="DK1596" s="292"/>
      <c r="DM1596" s="292"/>
      <c r="DQ1596" s="292"/>
      <c r="DV1596" s="292"/>
      <c r="DX1596" s="292"/>
      <c r="EH1596" s="292"/>
      <c r="EN1596" s="292"/>
      <c r="EP1596" s="292"/>
      <c r="EQ1596" s="292"/>
      <c r="ER1596" s="292"/>
      <c r="ES1596" s="292"/>
      <c r="ET1596" s="292"/>
      <c r="EU1596" s="292"/>
      <c r="EV1596" s="292"/>
      <c r="EW1596" s="292"/>
      <c r="EX1596" s="292"/>
      <c r="EY1596" s="292"/>
      <c r="EZ1596" s="292"/>
      <c r="FC1596" s="292"/>
      <c r="FF1596" s="292"/>
      <c r="FJ1596" s="292"/>
      <c r="FL1596" s="292"/>
      <c r="FM1596" s="292"/>
      <c r="FN1596" s="292"/>
      <c r="FO1596" s="292"/>
      <c r="FQ1596" s="292"/>
    </row>
    <row r="1597" spans="2:173">
      <c r="B1597" s="291"/>
      <c r="J1597" s="292"/>
      <c r="K1597" s="292"/>
      <c r="T1597" s="292"/>
      <c r="BO1597" s="292"/>
      <c r="BX1597" s="292"/>
      <c r="CU1597" s="292"/>
      <c r="CW1597" s="292"/>
      <c r="CX1597" s="292"/>
      <c r="DA1597" s="292"/>
      <c r="DI1597" s="292"/>
      <c r="DK1597" s="292"/>
      <c r="DM1597" s="292"/>
      <c r="DQ1597" s="292"/>
      <c r="DV1597" s="292"/>
      <c r="DX1597" s="292"/>
      <c r="EH1597" s="292"/>
      <c r="EN1597" s="292"/>
      <c r="EP1597" s="292"/>
      <c r="EQ1597" s="292"/>
      <c r="ER1597" s="292"/>
      <c r="ES1597" s="292"/>
      <c r="ET1597" s="292"/>
      <c r="EU1597" s="292"/>
      <c r="EV1597" s="292"/>
      <c r="EW1597" s="292"/>
      <c r="EX1597" s="292"/>
      <c r="EY1597" s="292"/>
      <c r="EZ1597" s="292"/>
      <c r="FC1597" s="292"/>
      <c r="FF1597" s="292"/>
      <c r="FJ1597" s="292"/>
      <c r="FL1597" s="292"/>
      <c r="FM1597" s="292"/>
      <c r="FN1597" s="292"/>
      <c r="FO1597" s="292"/>
      <c r="FQ1597" s="292"/>
    </row>
    <row r="1598" spans="2:173">
      <c r="B1598" s="291"/>
      <c r="J1598" s="292"/>
      <c r="K1598" s="292"/>
      <c r="T1598" s="292"/>
      <c r="BO1598" s="292"/>
      <c r="BX1598" s="292"/>
      <c r="CU1598" s="292"/>
      <c r="CW1598" s="292"/>
      <c r="CX1598" s="292"/>
      <c r="DA1598" s="292"/>
      <c r="DI1598" s="292"/>
      <c r="DK1598" s="292"/>
      <c r="DM1598" s="292"/>
      <c r="DQ1598" s="292"/>
      <c r="DV1598" s="292"/>
      <c r="DX1598" s="292"/>
      <c r="EH1598" s="292"/>
      <c r="EN1598" s="292"/>
      <c r="EP1598" s="292"/>
      <c r="EQ1598" s="292"/>
      <c r="ER1598" s="292"/>
      <c r="ES1598" s="292"/>
      <c r="ET1598" s="292"/>
      <c r="EU1598" s="292"/>
      <c r="EV1598" s="292"/>
      <c r="EW1598" s="292"/>
      <c r="EX1598" s="292"/>
      <c r="EY1598" s="292"/>
      <c r="EZ1598" s="292"/>
      <c r="FC1598" s="292"/>
      <c r="FF1598" s="292"/>
      <c r="FJ1598" s="292"/>
      <c r="FL1598" s="292"/>
      <c r="FM1598" s="292"/>
      <c r="FN1598" s="292"/>
      <c r="FO1598" s="292"/>
      <c r="FQ1598" s="292"/>
    </row>
    <row r="1599" spans="2:173">
      <c r="B1599" s="291"/>
      <c r="J1599" s="292"/>
      <c r="K1599" s="292"/>
      <c r="T1599" s="292"/>
      <c r="BO1599" s="292"/>
      <c r="BX1599" s="292"/>
      <c r="CU1599" s="292"/>
      <c r="CW1599" s="292"/>
      <c r="CX1599" s="292"/>
      <c r="DA1599" s="292"/>
      <c r="DI1599" s="292"/>
      <c r="DK1599" s="292"/>
      <c r="DM1599" s="292"/>
      <c r="DQ1599" s="292"/>
      <c r="DV1599" s="292"/>
      <c r="DX1599" s="292"/>
      <c r="EH1599" s="292"/>
      <c r="EN1599" s="292"/>
      <c r="EP1599" s="292"/>
      <c r="EQ1599" s="292"/>
      <c r="ER1599" s="292"/>
      <c r="ES1599" s="292"/>
      <c r="ET1599" s="292"/>
      <c r="EU1599" s="292"/>
      <c r="EV1599" s="292"/>
      <c r="EW1599" s="292"/>
      <c r="EX1599" s="292"/>
      <c r="EY1599" s="292"/>
      <c r="EZ1599" s="292"/>
      <c r="FC1599" s="292"/>
      <c r="FF1599" s="292"/>
      <c r="FJ1599" s="292"/>
      <c r="FL1599" s="292"/>
      <c r="FM1599" s="292"/>
      <c r="FN1599" s="292"/>
      <c r="FO1599" s="292"/>
      <c r="FQ1599" s="292"/>
    </row>
    <row r="1600" spans="2:173">
      <c r="B1600" s="291"/>
      <c r="J1600" s="292"/>
      <c r="K1600" s="292"/>
      <c r="T1600" s="292"/>
      <c r="BO1600" s="292"/>
      <c r="BX1600" s="292"/>
      <c r="CU1600" s="292"/>
      <c r="CW1600" s="292"/>
      <c r="CX1600" s="292"/>
      <c r="DA1600" s="292"/>
      <c r="DI1600" s="292"/>
      <c r="DK1600" s="292"/>
      <c r="DM1600" s="292"/>
      <c r="DQ1600" s="292"/>
      <c r="DV1600" s="292"/>
      <c r="DX1600" s="292"/>
      <c r="EH1600" s="292"/>
      <c r="EN1600" s="292"/>
      <c r="EP1600" s="292"/>
      <c r="EQ1600" s="292"/>
      <c r="ER1600" s="292"/>
      <c r="ES1600" s="292"/>
      <c r="ET1600" s="292"/>
      <c r="EU1600" s="292"/>
      <c r="EV1600" s="292"/>
      <c r="EW1600" s="292"/>
      <c r="EX1600" s="292"/>
      <c r="EY1600" s="292"/>
      <c r="EZ1600" s="292"/>
      <c r="FC1600" s="292"/>
      <c r="FF1600" s="292"/>
      <c r="FJ1600" s="292"/>
      <c r="FL1600" s="292"/>
      <c r="FM1600" s="292"/>
      <c r="FN1600" s="292"/>
      <c r="FO1600" s="292"/>
      <c r="FQ1600" s="292"/>
    </row>
    <row r="1601" spans="2:173">
      <c r="B1601" s="291"/>
      <c r="J1601" s="292"/>
      <c r="K1601" s="292"/>
      <c r="T1601" s="292"/>
      <c r="BO1601" s="292"/>
      <c r="BX1601" s="292"/>
      <c r="CU1601" s="292"/>
      <c r="CW1601" s="292"/>
      <c r="CX1601" s="292"/>
      <c r="DA1601" s="292"/>
      <c r="DI1601" s="292"/>
      <c r="DK1601" s="292"/>
      <c r="DM1601" s="292"/>
      <c r="DQ1601" s="292"/>
      <c r="DV1601" s="292"/>
      <c r="DX1601" s="292"/>
      <c r="EH1601" s="292"/>
      <c r="EN1601" s="292"/>
      <c r="EP1601" s="292"/>
      <c r="EQ1601" s="292"/>
      <c r="ER1601" s="292"/>
      <c r="ES1601" s="292"/>
      <c r="ET1601" s="292"/>
      <c r="EU1601" s="292"/>
      <c r="EV1601" s="292"/>
      <c r="EW1601" s="292"/>
      <c r="EX1601" s="292"/>
      <c r="EY1601" s="292"/>
      <c r="EZ1601" s="292"/>
      <c r="FC1601" s="292"/>
      <c r="FF1601" s="292"/>
      <c r="FJ1601" s="292"/>
      <c r="FL1601" s="292"/>
      <c r="FM1601" s="292"/>
      <c r="FN1601" s="292"/>
      <c r="FO1601" s="292"/>
      <c r="FQ1601" s="292"/>
    </row>
    <row r="1602" spans="2:173">
      <c r="B1602" s="291"/>
      <c r="J1602" s="292"/>
      <c r="K1602" s="292"/>
      <c r="T1602" s="292"/>
      <c r="BO1602" s="292"/>
      <c r="BX1602" s="292"/>
      <c r="CU1602" s="292"/>
      <c r="CW1602" s="292"/>
      <c r="CX1602" s="292"/>
      <c r="DA1602" s="292"/>
      <c r="DI1602" s="292"/>
      <c r="DK1602" s="292"/>
      <c r="DM1602" s="292"/>
      <c r="DQ1602" s="292"/>
      <c r="DV1602" s="292"/>
      <c r="DX1602" s="292"/>
      <c r="EH1602" s="292"/>
      <c r="EN1602" s="292"/>
      <c r="EP1602" s="292"/>
      <c r="EQ1602" s="292"/>
      <c r="ER1602" s="292"/>
      <c r="ES1602" s="292"/>
      <c r="ET1602" s="292"/>
      <c r="EU1602" s="292"/>
      <c r="EV1602" s="292"/>
      <c r="EW1602" s="292"/>
      <c r="EX1602" s="292"/>
      <c r="EY1602" s="292"/>
      <c r="EZ1602" s="292"/>
      <c r="FC1602" s="292"/>
      <c r="FF1602" s="292"/>
      <c r="FJ1602" s="292"/>
      <c r="FL1602" s="292"/>
      <c r="FM1602" s="292"/>
      <c r="FN1602" s="292"/>
      <c r="FO1602" s="292"/>
      <c r="FQ1602" s="292"/>
    </row>
    <row r="1603" spans="2:173">
      <c r="B1603" s="291"/>
      <c r="J1603" s="292"/>
      <c r="K1603" s="292"/>
      <c r="T1603" s="292"/>
      <c r="BO1603" s="292"/>
      <c r="BX1603" s="292"/>
      <c r="CU1603" s="292"/>
      <c r="CW1603" s="292"/>
      <c r="CX1603" s="292"/>
      <c r="DA1603" s="292"/>
      <c r="DI1603" s="292"/>
      <c r="DK1603" s="292"/>
      <c r="DM1603" s="292"/>
      <c r="DQ1603" s="292"/>
      <c r="DV1603" s="292"/>
      <c r="DX1603" s="292"/>
      <c r="EH1603" s="292"/>
      <c r="EN1603" s="292"/>
      <c r="EP1603" s="292"/>
      <c r="EQ1603" s="292"/>
      <c r="ER1603" s="292"/>
      <c r="ES1603" s="292"/>
      <c r="ET1603" s="292"/>
      <c r="EU1603" s="292"/>
      <c r="EV1603" s="292"/>
      <c r="EW1603" s="292"/>
      <c r="EX1603" s="292"/>
      <c r="EY1603" s="292"/>
      <c r="EZ1603" s="292"/>
      <c r="FC1603" s="292"/>
      <c r="FF1603" s="292"/>
      <c r="FJ1603" s="292"/>
      <c r="FL1603" s="292"/>
      <c r="FM1603" s="292"/>
      <c r="FN1603" s="292"/>
      <c r="FO1603" s="292"/>
      <c r="FQ1603" s="292"/>
    </row>
    <row r="1604" spans="2:173">
      <c r="B1604" s="291"/>
      <c r="J1604" s="292"/>
      <c r="K1604" s="292"/>
      <c r="T1604" s="292"/>
      <c r="BO1604" s="292"/>
      <c r="BX1604" s="292"/>
      <c r="CU1604" s="292"/>
      <c r="CW1604" s="292"/>
      <c r="CX1604" s="292"/>
      <c r="DA1604" s="292"/>
      <c r="DI1604" s="292"/>
      <c r="DK1604" s="292"/>
      <c r="DM1604" s="292"/>
      <c r="DQ1604" s="292"/>
      <c r="DV1604" s="292"/>
      <c r="DX1604" s="292"/>
      <c r="EH1604" s="292"/>
      <c r="EN1604" s="292"/>
      <c r="EP1604" s="292"/>
      <c r="EQ1604" s="292"/>
      <c r="ER1604" s="292"/>
      <c r="ES1604" s="292"/>
      <c r="ET1604" s="292"/>
      <c r="EU1604" s="292"/>
      <c r="EV1604" s="292"/>
      <c r="EW1604" s="292"/>
      <c r="EX1604" s="292"/>
      <c r="EY1604" s="292"/>
      <c r="EZ1604" s="292"/>
      <c r="FC1604" s="292"/>
      <c r="FF1604" s="292"/>
      <c r="FJ1604" s="292"/>
      <c r="FL1604" s="292"/>
      <c r="FM1604" s="292"/>
      <c r="FN1604" s="292"/>
      <c r="FO1604" s="292"/>
      <c r="FQ1604" s="292"/>
    </row>
    <row r="1605" spans="2:173">
      <c r="B1605" s="291"/>
      <c r="J1605" s="292"/>
      <c r="K1605" s="292"/>
      <c r="T1605" s="292"/>
      <c r="BO1605" s="292"/>
      <c r="BX1605" s="292"/>
      <c r="CU1605" s="292"/>
      <c r="CW1605" s="292"/>
      <c r="CX1605" s="292"/>
      <c r="DA1605" s="292"/>
      <c r="DI1605" s="292"/>
      <c r="DK1605" s="292"/>
      <c r="DM1605" s="292"/>
      <c r="DQ1605" s="292"/>
      <c r="DV1605" s="292"/>
      <c r="DX1605" s="292"/>
      <c r="EH1605" s="292"/>
      <c r="EN1605" s="292"/>
      <c r="EP1605" s="292"/>
      <c r="EQ1605" s="292"/>
      <c r="ER1605" s="292"/>
      <c r="ES1605" s="292"/>
      <c r="ET1605" s="292"/>
      <c r="EU1605" s="292"/>
      <c r="EV1605" s="292"/>
      <c r="EW1605" s="292"/>
      <c r="EX1605" s="292"/>
      <c r="EY1605" s="292"/>
      <c r="EZ1605" s="292"/>
      <c r="FC1605" s="292"/>
      <c r="FF1605" s="292"/>
      <c r="FJ1605" s="292"/>
      <c r="FL1605" s="292"/>
      <c r="FM1605" s="292"/>
      <c r="FN1605" s="292"/>
      <c r="FO1605" s="292"/>
      <c r="FQ1605" s="292"/>
    </row>
    <row r="1606" spans="2:173">
      <c r="B1606" s="291"/>
      <c r="J1606" s="292"/>
      <c r="K1606" s="292"/>
      <c r="T1606" s="292"/>
      <c r="BO1606" s="292"/>
      <c r="BX1606" s="292"/>
      <c r="CU1606" s="292"/>
      <c r="CW1606" s="292"/>
      <c r="CX1606" s="292"/>
      <c r="DA1606" s="292"/>
      <c r="DI1606" s="292"/>
      <c r="DK1606" s="292"/>
      <c r="DM1606" s="292"/>
      <c r="DQ1606" s="292"/>
      <c r="DV1606" s="292"/>
      <c r="DX1606" s="292"/>
      <c r="EH1606" s="292"/>
      <c r="EN1606" s="292"/>
      <c r="EP1606" s="292"/>
      <c r="EQ1606" s="292"/>
      <c r="ER1606" s="292"/>
      <c r="ES1606" s="292"/>
      <c r="ET1606" s="292"/>
      <c r="EU1606" s="292"/>
      <c r="EV1606" s="292"/>
      <c r="EW1606" s="292"/>
      <c r="EX1606" s="292"/>
      <c r="EY1606" s="292"/>
      <c r="EZ1606" s="292"/>
      <c r="FC1606" s="292"/>
      <c r="FF1606" s="292"/>
      <c r="FJ1606" s="292"/>
      <c r="FL1606" s="292"/>
      <c r="FM1606" s="292"/>
      <c r="FN1606" s="292"/>
      <c r="FO1606" s="292"/>
      <c r="FQ1606" s="292"/>
    </row>
    <row r="1607" spans="2:173">
      <c r="B1607" s="291"/>
      <c r="J1607" s="292"/>
      <c r="K1607" s="292"/>
      <c r="T1607" s="292"/>
      <c r="BO1607" s="292"/>
      <c r="BX1607" s="292"/>
      <c r="CU1607" s="292"/>
      <c r="CW1607" s="292"/>
      <c r="CX1607" s="292"/>
      <c r="DA1607" s="292"/>
      <c r="DI1607" s="292"/>
      <c r="DK1607" s="292"/>
      <c r="DM1607" s="292"/>
      <c r="DQ1607" s="292"/>
      <c r="DV1607" s="292"/>
      <c r="DX1607" s="292"/>
      <c r="EH1607" s="292"/>
      <c r="EN1607" s="292"/>
      <c r="EP1607" s="292"/>
      <c r="EQ1607" s="292"/>
      <c r="ER1607" s="292"/>
      <c r="ES1607" s="292"/>
      <c r="ET1607" s="292"/>
      <c r="EU1607" s="292"/>
      <c r="EV1607" s="292"/>
      <c r="EW1607" s="292"/>
      <c r="EX1607" s="292"/>
      <c r="EY1607" s="292"/>
      <c r="EZ1607" s="292"/>
      <c r="FC1607" s="292"/>
      <c r="FF1607" s="292"/>
      <c r="FJ1607" s="292"/>
      <c r="FL1607" s="292"/>
      <c r="FM1607" s="292"/>
      <c r="FN1607" s="292"/>
      <c r="FO1607" s="292"/>
      <c r="FQ1607" s="292"/>
    </row>
    <row r="1608" spans="2:173">
      <c r="B1608" s="291"/>
      <c r="J1608" s="292"/>
      <c r="K1608" s="292"/>
      <c r="T1608" s="292"/>
      <c r="BO1608" s="292"/>
      <c r="BX1608" s="292"/>
      <c r="CU1608" s="292"/>
      <c r="CW1608" s="292"/>
      <c r="CX1608" s="292"/>
      <c r="DA1608" s="292"/>
      <c r="DI1608" s="292"/>
      <c r="DK1608" s="292"/>
      <c r="DM1608" s="292"/>
      <c r="DQ1608" s="292"/>
      <c r="DV1608" s="292"/>
      <c r="DX1608" s="292"/>
      <c r="EH1608" s="292"/>
      <c r="EN1608" s="292"/>
      <c r="EP1608" s="292"/>
      <c r="EQ1608" s="292"/>
      <c r="ER1608" s="292"/>
      <c r="ES1608" s="292"/>
      <c r="ET1608" s="292"/>
      <c r="EU1608" s="292"/>
      <c r="EV1608" s="292"/>
      <c r="EW1608" s="292"/>
      <c r="EX1608" s="292"/>
      <c r="EY1608" s="292"/>
      <c r="EZ1608" s="292"/>
      <c r="FC1608" s="292"/>
      <c r="FF1608" s="292"/>
      <c r="FJ1608" s="292"/>
      <c r="FL1608" s="292"/>
      <c r="FM1608" s="292"/>
      <c r="FN1608" s="292"/>
      <c r="FO1608" s="292"/>
      <c r="FQ1608" s="292"/>
    </row>
    <row r="1609" spans="2:173">
      <c r="B1609" s="291"/>
      <c r="J1609" s="292"/>
      <c r="K1609" s="292"/>
      <c r="T1609" s="292"/>
      <c r="BO1609" s="292"/>
      <c r="BX1609" s="292"/>
      <c r="CU1609" s="292"/>
      <c r="CW1609" s="292"/>
      <c r="CX1609" s="292"/>
      <c r="DA1609" s="292"/>
      <c r="DI1609" s="292"/>
      <c r="DK1609" s="292"/>
      <c r="DM1609" s="292"/>
      <c r="DQ1609" s="292"/>
      <c r="DV1609" s="292"/>
      <c r="DX1609" s="292"/>
      <c r="EH1609" s="292"/>
      <c r="EN1609" s="292"/>
      <c r="EP1609" s="292"/>
      <c r="EQ1609" s="292"/>
      <c r="ER1609" s="292"/>
      <c r="ES1609" s="292"/>
      <c r="ET1609" s="292"/>
      <c r="EU1609" s="292"/>
      <c r="EV1609" s="292"/>
      <c r="EW1609" s="292"/>
      <c r="EX1609" s="292"/>
      <c r="EY1609" s="292"/>
      <c r="EZ1609" s="292"/>
      <c r="FC1609" s="292"/>
      <c r="FF1609" s="292"/>
      <c r="FJ1609" s="292"/>
      <c r="FL1609" s="292"/>
      <c r="FM1609" s="292"/>
      <c r="FN1609" s="292"/>
      <c r="FO1609" s="292"/>
      <c r="FQ1609" s="292"/>
    </row>
    <row r="1610" spans="2:173">
      <c r="B1610" s="291"/>
      <c r="J1610" s="292"/>
      <c r="K1610" s="292"/>
      <c r="T1610" s="292"/>
      <c r="BO1610" s="292"/>
      <c r="BX1610" s="292"/>
      <c r="CU1610" s="292"/>
      <c r="CW1610" s="292"/>
      <c r="CX1610" s="292"/>
      <c r="DA1610" s="292"/>
      <c r="DI1610" s="292"/>
      <c r="DK1610" s="292"/>
      <c r="DM1610" s="292"/>
      <c r="DQ1610" s="292"/>
      <c r="DV1610" s="292"/>
      <c r="DX1610" s="292"/>
      <c r="EH1610" s="292"/>
      <c r="EN1610" s="292"/>
      <c r="EP1610" s="292"/>
      <c r="EQ1610" s="292"/>
      <c r="ER1610" s="292"/>
      <c r="ES1610" s="292"/>
      <c r="ET1610" s="292"/>
      <c r="EU1610" s="292"/>
      <c r="EV1610" s="292"/>
      <c r="EW1610" s="292"/>
      <c r="EX1610" s="292"/>
      <c r="EY1610" s="292"/>
      <c r="EZ1610" s="292"/>
      <c r="FC1610" s="292"/>
      <c r="FF1610" s="292"/>
      <c r="FJ1610" s="292"/>
      <c r="FL1610" s="292"/>
      <c r="FM1610" s="292"/>
      <c r="FN1610" s="292"/>
      <c r="FO1610" s="292"/>
      <c r="FQ1610" s="292"/>
    </row>
    <row r="1611" spans="2:173">
      <c r="B1611" s="291"/>
      <c r="J1611" s="292"/>
      <c r="K1611" s="292"/>
      <c r="T1611" s="292"/>
      <c r="BO1611" s="292"/>
      <c r="BX1611" s="292"/>
      <c r="CU1611" s="292"/>
      <c r="CW1611" s="292"/>
      <c r="CX1611" s="292"/>
      <c r="DA1611" s="292"/>
      <c r="DI1611" s="292"/>
      <c r="DK1611" s="292"/>
      <c r="DM1611" s="292"/>
      <c r="DQ1611" s="292"/>
      <c r="DV1611" s="292"/>
      <c r="DX1611" s="292"/>
      <c r="EH1611" s="292"/>
      <c r="EN1611" s="292"/>
      <c r="EP1611" s="292"/>
      <c r="EQ1611" s="292"/>
      <c r="ER1611" s="292"/>
      <c r="ES1611" s="292"/>
      <c r="ET1611" s="292"/>
      <c r="EU1611" s="292"/>
      <c r="EV1611" s="292"/>
      <c r="EW1611" s="292"/>
      <c r="EX1611" s="292"/>
      <c r="EY1611" s="292"/>
      <c r="EZ1611" s="292"/>
      <c r="FC1611" s="292"/>
      <c r="FF1611" s="292"/>
      <c r="FJ1611" s="292"/>
      <c r="FL1611" s="292"/>
      <c r="FM1611" s="292"/>
      <c r="FN1611" s="292"/>
      <c r="FO1611" s="292"/>
      <c r="FQ1611" s="292"/>
    </row>
    <row r="1612" spans="2:173">
      <c r="B1612" s="291"/>
      <c r="J1612" s="292"/>
      <c r="K1612" s="292"/>
      <c r="T1612" s="292"/>
      <c r="BO1612" s="292"/>
      <c r="BX1612" s="292"/>
      <c r="CU1612" s="292"/>
      <c r="CW1612" s="292"/>
      <c r="CX1612" s="292"/>
      <c r="DA1612" s="292"/>
      <c r="DI1612" s="292"/>
      <c r="DK1612" s="292"/>
      <c r="DM1612" s="292"/>
      <c r="DQ1612" s="292"/>
      <c r="DV1612" s="292"/>
      <c r="DX1612" s="292"/>
      <c r="EH1612" s="292"/>
      <c r="EN1612" s="292"/>
      <c r="EP1612" s="292"/>
      <c r="EQ1612" s="292"/>
      <c r="ER1612" s="292"/>
      <c r="ES1612" s="292"/>
      <c r="ET1612" s="292"/>
      <c r="EU1612" s="292"/>
      <c r="EV1612" s="292"/>
      <c r="EW1612" s="292"/>
      <c r="EX1612" s="292"/>
      <c r="EY1612" s="292"/>
      <c r="EZ1612" s="292"/>
      <c r="FC1612" s="292"/>
      <c r="FF1612" s="292"/>
      <c r="FJ1612" s="292"/>
      <c r="FL1612" s="292"/>
      <c r="FM1612" s="292"/>
      <c r="FN1612" s="292"/>
      <c r="FO1612" s="292"/>
      <c r="FQ1612" s="292"/>
    </row>
    <row r="1613" spans="2:173">
      <c r="B1613" s="291"/>
      <c r="J1613" s="292"/>
      <c r="K1613" s="292"/>
      <c r="T1613" s="292"/>
      <c r="BO1613" s="292"/>
      <c r="BX1613" s="292"/>
      <c r="CU1613" s="292"/>
      <c r="CW1613" s="292"/>
      <c r="CX1613" s="292"/>
      <c r="DA1613" s="292"/>
      <c r="DI1613" s="292"/>
      <c r="DK1613" s="292"/>
      <c r="DM1613" s="292"/>
      <c r="DQ1613" s="292"/>
      <c r="DV1613" s="292"/>
      <c r="DX1613" s="292"/>
      <c r="EH1613" s="292"/>
      <c r="EN1613" s="292"/>
      <c r="EP1613" s="292"/>
      <c r="EQ1613" s="292"/>
      <c r="ER1613" s="292"/>
      <c r="ES1613" s="292"/>
      <c r="ET1613" s="292"/>
      <c r="EU1613" s="292"/>
      <c r="EV1613" s="292"/>
      <c r="EW1613" s="292"/>
      <c r="EX1613" s="292"/>
      <c r="EY1613" s="292"/>
      <c r="EZ1613" s="292"/>
      <c r="FC1613" s="292"/>
      <c r="FF1613" s="292"/>
      <c r="FJ1613" s="292"/>
      <c r="FL1613" s="292"/>
      <c r="FM1613" s="292"/>
      <c r="FN1613" s="292"/>
      <c r="FO1613" s="292"/>
      <c r="FQ1613" s="292"/>
    </row>
    <row r="1614" spans="2:173">
      <c r="B1614" s="291"/>
      <c r="J1614" s="292"/>
      <c r="K1614" s="292"/>
      <c r="T1614" s="292"/>
      <c r="BO1614" s="292"/>
      <c r="BX1614" s="292"/>
      <c r="CU1614" s="292"/>
      <c r="CW1614" s="292"/>
      <c r="CX1614" s="292"/>
      <c r="DA1614" s="292"/>
      <c r="DI1614" s="292"/>
      <c r="DK1614" s="292"/>
      <c r="DM1614" s="292"/>
      <c r="DQ1614" s="292"/>
      <c r="DV1614" s="292"/>
      <c r="DX1614" s="292"/>
      <c r="EH1614" s="292"/>
      <c r="EN1614" s="292"/>
      <c r="EP1614" s="292"/>
      <c r="EQ1614" s="292"/>
      <c r="ER1614" s="292"/>
      <c r="ES1614" s="292"/>
      <c r="ET1614" s="292"/>
      <c r="EU1614" s="292"/>
      <c r="EV1614" s="292"/>
      <c r="EW1614" s="292"/>
      <c r="EX1614" s="292"/>
      <c r="EY1614" s="292"/>
      <c r="EZ1614" s="292"/>
      <c r="FC1614" s="292"/>
      <c r="FF1614" s="292"/>
      <c r="FJ1614" s="292"/>
      <c r="FL1614" s="292"/>
      <c r="FM1614" s="292"/>
      <c r="FN1614" s="292"/>
      <c r="FO1614" s="292"/>
      <c r="FQ1614" s="292"/>
    </row>
    <row r="1615" spans="2:173">
      <c r="B1615" s="291"/>
      <c r="J1615" s="292"/>
      <c r="K1615" s="292"/>
      <c r="T1615" s="292"/>
      <c r="BO1615" s="292"/>
      <c r="BX1615" s="292"/>
      <c r="CU1615" s="292"/>
      <c r="CW1615" s="292"/>
      <c r="CX1615" s="292"/>
      <c r="DA1615" s="292"/>
      <c r="DI1615" s="292"/>
      <c r="DK1615" s="292"/>
      <c r="DM1615" s="292"/>
      <c r="DQ1615" s="292"/>
      <c r="DV1615" s="292"/>
      <c r="DX1615" s="292"/>
      <c r="EH1615" s="292"/>
      <c r="EN1615" s="292"/>
      <c r="EP1615" s="292"/>
      <c r="EQ1615" s="292"/>
      <c r="ER1615" s="292"/>
      <c r="ES1615" s="292"/>
      <c r="ET1615" s="292"/>
      <c r="EU1615" s="292"/>
      <c r="EV1615" s="292"/>
      <c r="EW1615" s="292"/>
      <c r="EX1615" s="292"/>
      <c r="EY1615" s="292"/>
      <c r="EZ1615" s="292"/>
      <c r="FC1615" s="292"/>
      <c r="FF1615" s="292"/>
      <c r="FJ1615" s="292"/>
      <c r="FL1615" s="292"/>
      <c r="FM1615" s="292"/>
      <c r="FN1615" s="292"/>
      <c r="FO1615" s="292"/>
      <c r="FQ1615" s="292"/>
    </row>
    <row r="1616" spans="2:173">
      <c r="B1616" s="291"/>
      <c r="J1616" s="292"/>
      <c r="K1616" s="292"/>
      <c r="T1616" s="292"/>
      <c r="BO1616" s="292"/>
      <c r="BX1616" s="292"/>
      <c r="CU1616" s="292"/>
      <c r="CW1616" s="292"/>
      <c r="CX1616" s="292"/>
      <c r="DA1616" s="292"/>
      <c r="DI1616" s="292"/>
      <c r="DK1616" s="292"/>
      <c r="DM1616" s="292"/>
      <c r="DQ1616" s="292"/>
      <c r="DV1616" s="292"/>
      <c r="DX1616" s="292"/>
      <c r="EH1616" s="292"/>
      <c r="EN1616" s="292"/>
      <c r="EP1616" s="292"/>
      <c r="EQ1616" s="292"/>
      <c r="ER1616" s="292"/>
      <c r="ES1616" s="292"/>
      <c r="ET1616" s="292"/>
      <c r="EU1616" s="292"/>
      <c r="EV1616" s="292"/>
      <c r="EW1616" s="292"/>
      <c r="EX1616" s="292"/>
      <c r="EY1616" s="292"/>
      <c r="EZ1616" s="292"/>
      <c r="FC1616" s="292"/>
      <c r="FF1616" s="292"/>
      <c r="FJ1616" s="292"/>
      <c r="FL1616" s="292"/>
      <c r="FM1616" s="292"/>
      <c r="FN1616" s="292"/>
      <c r="FO1616" s="292"/>
      <c r="FQ1616" s="292"/>
    </row>
    <row r="1617" spans="2:173">
      <c r="B1617" s="291"/>
      <c r="J1617" s="292"/>
      <c r="K1617" s="292"/>
      <c r="T1617" s="292"/>
      <c r="BO1617" s="292"/>
      <c r="BX1617" s="292"/>
      <c r="CU1617" s="292"/>
      <c r="CW1617" s="292"/>
      <c r="CX1617" s="292"/>
      <c r="DA1617" s="292"/>
      <c r="DI1617" s="292"/>
      <c r="DK1617" s="292"/>
      <c r="DM1617" s="292"/>
      <c r="DQ1617" s="292"/>
      <c r="DV1617" s="292"/>
      <c r="DX1617" s="292"/>
      <c r="EH1617" s="292"/>
      <c r="EN1617" s="292"/>
      <c r="EP1617" s="292"/>
      <c r="EQ1617" s="292"/>
      <c r="ER1617" s="292"/>
      <c r="ES1617" s="292"/>
      <c r="ET1617" s="292"/>
      <c r="EU1617" s="292"/>
      <c r="EV1617" s="292"/>
      <c r="EW1617" s="292"/>
      <c r="EX1617" s="292"/>
      <c r="EY1617" s="292"/>
      <c r="EZ1617" s="292"/>
      <c r="FC1617" s="292"/>
      <c r="FF1617" s="292"/>
      <c r="FJ1617" s="292"/>
      <c r="FL1617" s="292"/>
      <c r="FM1617" s="292"/>
      <c r="FN1617" s="292"/>
      <c r="FO1617" s="292"/>
      <c r="FQ1617" s="292"/>
    </row>
    <row r="1618" spans="2:173">
      <c r="B1618" s="291"/>
      <c r="J1618" s="292"/>
      <c r="K1618" s="292"/>
      <c r="T1618" s="292"/>
      <c r="BO1618" s="292"/>
      <c r="BX1618" s="292"/>
      <c r="CU1618" s="292"/>
      <c r="CW1618" s="292"/>
      <c r="CX1618" s="292"/>
      <c r="DA1618" s="292"/>
      <c r="DI1618" s="292"/>
      <c r="DK1618" s="292"/>
      <c r="DM1618" s="292"/>
      <c r="DQ1618" s="292"/>
      <c r="DV1618" s="292"/>
      <c r="DX1618" s="292"/>
      <c r="EH1618" s="292"/>
      <c r="EN1618" s="292"/>
      <c r="EP1618" s="292"/>
      <c r="EQ1618" s="292"/>
      <c r="ER1618" s="292"/>
      <c r="ES1618" s="292"/>
      <c r="ET1618" s="292"/>
      <c r="EU1618" s="292"/>
      <c r="EV1618" s="292"/>
      <c r="EW1618" s="292"/>
      <c r="EX1618" s="292"/>
      <c r="EY1618" s="292"/>
      <c r="EZ1618" s="292"/>
      <c r="FC1618" s="292"/>
      <c r="FF1618" s="292"/>
      <c r="FJ1618" s="292"/>
      <c r="FL1618" s="292"/>
      <c r="FM1618" s="292"/>
      <c r="FN1618" s="292"/>
      <c r="FO1618" s="292"/>
      <c r="FQ1618" s="292"/>
    </row>
    <row r="1619" spans="2:173">
      <c r="B1619" s="291"/>
      <c r="J1619" s="292"/>
      <c r="K1619" s="292"/>
      <c r="T1619" s="292"/>
      <c r="BO1619" s="292"/>
      <c r="BX1619" s="292"/>
      <c r="CU1619" s="292"/>
      <c r="CW1619" s="292"/>
      <c r="CX1619" s="292"/>
      <c r="DA1619" s="292"/>
      <c r="DI1619" s="292"/>
      <c r="DK1619" s="292"/>
      <c r="DM1619" s="292"/>
      <c r="DQ1619" s="292"/>
      <c r="DV1619" s="292"/>
      <c r="DX1619" s="292"/>
      <c r="EH1619" s="292"/>
      <c r="EN1619" s="292"/>
      <c r="EP1619" s="292"/>
      <c r="EQ1619" s="292"/>
      <c r="ER1619" s="292"/>
      <c r="ES1619" s="292"/>
      <c r="ET1619" s="292"/>
      <c r="EU1619" s="292"/>
      <c r="EV1619" s="292"/>
      <c r="EW1619" s="292"/>
      <c r="EX1619" s="292"/>
      <c r="EY1619" s="292"/>
      <c r="EZ1619" s="292"/>
      <c r="FC1619" s="292"/>
      <c r="FF1619" s="292"/>
      <c r="FJ1619" s="292"/>
      <c r="FL1619" s="292"/>
      <c r="FM1619" s="292"/>
      <c r="FN1619" s="292"/>
      <c r="FO1619" s="292"/>
      <c r="FQ1619" s="292"/>
    </row>
    <row r="1620" spans="2:173">
      <c r="B1620" s="291"/>
      <c r="J1620" s="292"/>
      <c r="K1620" s="292"/>
      <c r="T1620" s="292"/>
      <c r="BO1620" s="292"/>
      <c r="BX1620" s="292"/>
      <c r="CU1620" s="292"/>
      <c r="CW1620" s="292"/>
      <c r="CX1620" s="292"/>
      <c r="DA1620" s="292"/>
      <c r="DI1620" s="292"/>
      <c r="DK1620" s="292"/>
      <c r="DM1620" s="292"/>
      <c r="DQ1620" s="292"/>
      <c r="DV1620" s="292"/>
      <c r="DX1620" s="292"/>
      <c r="EH1620" s="292"/>
      <c r="EN1620" s="292"/>
      <c r="EP1620" s="292"/>
      <c r="EQ1620" s="292"/>
      <c r="ER1620" s="292"/>
      <c r="ES1620" s="292"/>
      <c r="ET1620" s="292"/>
      <c r="EU1620" s="292"/>
      <c r="EV1620" s="292"/>
      <c r="EW1620" s="292"/>
      <c r="EX1620" s="292"/>
      <c r="EY1620" s="292"/>
      <c r="EZ1620" s="292"/>
      <c r="FC1620" s="292"/>
      <c r="FF1620" s="292"/>
      <c r="FJ1620" s="292"/>
      <c r="FL1620" s="292"/>
      <c r="FM1620" s="292"/>
      <c r="FN1620" s="292"/>
      <c r="FO1620" s="292"/>
      <c r="FQ1620" s="292"/>
    </row>
    <row r="1621" spans="2:173">
      <c r="B1621" s="291"/>
      <c r="J1621" s="292"/>
      <c r="K1621" s="292"/>
      <c r="T1621" s="292"/>
      <c r="BO1621" s="292"/>
      <c r="BX1621" s="292"/>
      <c r="CU1621" s="292"/>
      <c r="CW1621" s="292"/>
      <c r="CX1621" s="292"/>
      <c r="DA1621" s="292"/>
      <c r="DI1621" s="292"/>
      <c r="DK1621" s="292"/>
      <c r="DM1621" s="292"/>
      <c r="DQ1621" s="292"/>
      <c r="DV1621" s="292"/>
      <c r="DX1621" s="292"/>
      <c r="EH1621" s="292"/>
      <c r="EN1621" s="292"/>
      <c r="EP1621" s="292"/>
      <c r="EQ1621" s="292"/>
      <c r="ER1621" s="292"/>
      <c r="ES1621" s="292"/>
      <c r="ET1621" s="292"/>
      <c r="EU1621" s="292"/>
      <c r="EV1621" s="292"/>
      <c r="EW1621" s="292"/>
      <c r="EX1621" s="292"/>
      <c r="EY1621" s="292"/>
      <c r="EZ1621" s="292"/>
      <c r="FC1621" s="292"/>
      <c r="FF1621" s="292"/>
      <c r="FJ1621" s="292"/>
      <c r="FL1621" s="292"/>
      <c r="FM1621" s="292"/>
      <c r="FN1621" s="292"/>
      <c r="FO1621" s="292"/>
      <c r="FQ1621" s="292"/>
    </row>
    <row r="1622" spans="2:173">
      <c r="B1622" s="291"/>
      <c r="J1622" s="292"/>
      <c r="K1622" s="292"/>
      <c r="T1622" s="292"/>
      <c r="BO1622" s="292"/>
      <c r="BX1622" s="292"/>
      <c r="CU1622" s="292"/>
      <c r="CW1622" s="292"/>
      <c r="CX1622" s="292"/>
      <c r="DA1622" s="292"/>
      <c r="DI1622" s="292"/>
      <c r="DK1622" s="292"/>
      <c r="DM1622" s="292"/>
      <c r="DQ1622" s="292"/>
      <c r="DV1622" s="292"/>
      <c r="DX1622" s="292"/>
      <c r="EH1622" s="292"/>
      <c r="EN1622" s="292"/>
      <c r="EP1622" s="292"/>
      <c r="EQ1622" s="292"/>
      <c r="ER1622" s="292"/>
      <c r="ES1622" s="292"/>
      <c r="ET1622" s="292"/>
      <c r="EU1622" s="292"/>
      <c r="EV1622" s="292"/>
      <c r="EW1622" s="292"/>
      <c r="EX1622" s="292"/>
      <c r="EY1622" s="292"/>
      <c r="EZ1622" s="292"/>
      <c r="FC1622" s="292"/>
      <c r="FF1622" s="292"/>
      <c r="FJ1622" s="292"/>
      <c r="FL1622" s="292"/>
      <c r="FM1622" s="292"/>
      <c r="FN1622" s="292"/>
      <c r="FO1622" s="292"/>
      <c r="FQ1622" s="292"/>
    </row>
    <row r="1623" spans="2:173">
      <c r="B1623" s="291"/>
      <c r="J1623" s="292"/>
      <c r="K1623" s="292"/>
      <c r="T1623" s="292"/>
      <c r="BO1623" s="292"/>
      <c r="BX1623" s="292"/>
      <c r="CU1623" s="292"/>
      <c r="CW1623" s="292"/>
      <c r="CX1623" s="292"/>
      <c r="DA1623" s="292"/>
      <c r="DI1623" s="292"/>
      <c r="DK1623" s="292"/>
      <c r="DM1623" s="292"/>
      <c r="DQ1623" s="292"/>
      <c r="DV1623" s="292"/>
      <c r="DX1623" s="292"/>
      <c r="EH1623" s="292"/>
      <c r="EN1623" s="292"/>
      <c r="EP1623" s="292"/>
      <c r="EQ1623" s="292"/>
      <c r="ER1623" s="292"/>
      <c r="ES1623" s="292"/>
      <c r="ET1623" s="292"/>
      <c r="EU1623" s="292"/>
      <c r="EV1623" s="292"/>
      <c r="EW1623" s="292"/>
      <c r="EX1623" s="292"/>
      <c r="EY1623" s="292"/>
      <c r="EZ1623" s="292"/>
      <c r="FC1623" s="292"/>
      <c r="FF1623" s="292"/>
      <c r="FJ1623" s="292"/>
      <c r="FL1623" s="292"/>
      <c r="FM1623" s="292"/>
      <c r="FN1623" s="292"/>
      <c r="FO1623" s="292"/>
      <c r="FQ1623" s="292"/>
    </row>
    <row r="1624" spans="2:173">
      <c r="B1624" s="291"/>
      <c r="J1624" s="292"/>
      <c r="K1624" s="292"/>
      <c r="T1624" s="292"/>
      <c r="BO1624" s="292"/>
      <c r="BX1624" s="292"/>
      <c r="CU1624" s="292"/>
      <c r="CW1624" s="292"/>
      <c r="CX1624" s="292"/>
      <c r="DA1624" s="292"/>
      <c r="DI1624" s="292"/>
      <c r="DK1624" s="292"/>
      <c r="DM1624" s="292"/>
      <c r="DQ1624" s="292"/>
      <c r="DV1624" s="292"/>
      <c r="DX1624" s="292"/>
      <c r="EH1624" s="292"/>
      <c r="EN1624" s="292"/>
      <c r="EP1624" s="292"/>
      <c r="EQ1624" s="292"/>
      <c r="ER1624" s="292"/>
      <c r="ES1624" s="292"/>
      <c r="ET1624" s="292"/>
      <c r="EU1624" s="292"/>
      <c r="EV1624" s="292"/>
      <c r="EW1624" s="292"/>
      <c r="EX1624" s="292"/>
      <c r="EY1624" s="292"/>
      <c r="EZ1624" s="292"/>
      <c r="FC1624" s="292"/>
      <c r="FF1624" s="292"/>
      <c r="FJ1624" s="292"/>
      <c r="FL1624" s="292"/>
      <c r="FM1624" s="292"/>
      <c r="FN1624" s="292"/>
      <c r="FO1624" s="292"/>
      <c r="FQ1624" s="292"/>
    </row>
    <row r="1625" spans="2:173">
      <c r="B1625" s="291"/>
      <c r="J1625" s="292"/>
      <c r="K1625" s="292"/>
      <c r="T1625" s="292"/>
      <c r="BO1625" s="292"/>
      <c r="BX1625" s="292"/>
      <c r="CU1625" s="292"/>
      <c r="CW1625" s="292"/>
      <c r="CX1625" s="292"/>
      <c r="DA1625" s="292"/>
      <c r="DI1625" s="292"/>
      <c r="DK1625" s="292"/>
      <c r="DM1625" s="292"/>
      <c r="DQ1625" s="292"/>
      <c r="DV1625" s="292"/>
      <c r="DX1625" s="292"/>
      <c r="EH1625" s="292"/>
      <c r="EN1625" s="292"/>
      <c r="EP1625" s="292"/>
      <c r="EQ1625" s="292"/>
      <c r="ER1625" s="292"/>
      <c r="ES1625" s="292"/>
      <c r="ET1625" s="292"/>
      <c r="EU1625" s="292"/>
      <c r="EV1625" s="292"/>
      <c r="EW1625" s="292"/>
      <c r="EX1625" s="292"/>
      <c r="EY1625" s="292"/>
      <c r="EZ1625" s="292"/>
      <c r="FC1625" s="292"/>
      <c r="FF1625" s="292"/>
      <c r="FJ1625" s="292"/>
      <c r="FL1625" s="292"/>
      <c r="FM1625" s="292"/>
      <c r="FN1625" s="292"/>
      <c r="FO1625" s="292"/>
      <c r="FQ1625" s="292"/>
    </row>
    <row r="1626" spans="2:173">
      <c r="B1626" s="291"/>
      <c r="J1626" s="292"/>
      <c r="K1626" s="292"/>
      <c r="T1626" s="292"/>
      <c r="BO1626" s="292"/>
      <c r="BX1626" s="292"/>
      <c r="CU1626" s="292"/>
      <c r="CW1626" s="292"/>
      <c r="CX1626" s="292"/>
      <c r="DA1626" s="292"/>
      <c r="DI1626" s="292"/>
      <c r="DK1626" s="292"/>
      <c r="DM1626" s="292"/>
      <c r="DQ1626" s="292"/>
      <c r="DV1626" s="292"/>
      <c r="DX1626" s="292"/>
      <c r="EH1626" s="292"/>
      <c r="EN1626" s="292"/>
      <c r="EP1626" s="292"/>
      <c r="EQ1626" s="292"/>
      <c r="ER1626" s="292"/>
      <c r="ES1626" s="292"/>
      <c r="ET1626" s="292"/>
      <c r="EU1626" s="292"/>
      <c r="EV1626" s="292"/>
      <c r="EW1626" s="292"/>
      <c r="EX1626" s="292"/>
      <c r="EY1626" s="292"/>
      <c r="EZ1626" s="292"/>
      <c r="FC1626" s="292"/>
      <c r="FF1626" s="292"/>
      <c r="FJ1626" s="292"/>
      <c r="FL1626" s="292"/>
      <c r="FM1626" s="292"/>
      <c r="FN1626" s="292"/>
      <c r="FO1626" s="292"/>
      <c r="FQ1626" s="292"/>
    </row>
    <row r="1627" spans="2:173">
      <c r="B1627" s="291"/>
      <c r="J1627" s="292"/>
      <c r="K1627" s="292"/>
      <c r="T1627" s="292"/>
      <c r="BO1627" s="292"/>
      <c r="BX1627" s="292"/>
      <c r="CU1627" s="292"/>
      <c r="CW1627" s="292"/>
      <c r="CX1627" s="292"/>
      <c r="DA1627" s="292"/>
      <c r="DI1627" s="292"/>
      <c r="DK1627" s="292"/>
      <c r="DM1627" s="292"/>
      <c r="DQ1627" s="292"/>
      <c r="DV1627" s="292"/>
      <c r="DX1627" s="292"/>
      <c r="EH1627" s="292"/>
      <c r="EN1627" s="292"/>
      <c r="EP1627" s="292"/>
      <c r="EQ1627" s="292"/>
      <c r="ER1627" s="292"/>
      <c r="ES1627" s="292"/>
      <c r="ET1627" s="292"/>
      <c r="EU1627" s="292"/>
      <c r="EV1627" s="292"/>
      <c r="EW1627" s="292"/>
      <c r="EX1627" s="292"/>
      <c r="EY1627" s="292"/>
      <c r="EZ1627" s="292"/>
      <c r="FC1627" s="292"/>
      <c r="FF1627" s="292"/>
      <c r="FJ1627" s="292"/>
      <c r="FL1627" s="292"/>
      <c r="FM1627" s="292"/>
      <c r="FN1627" s="292"/>
      <c r="FO1627" s="292"/>
      <c r="FQ1627" s="292"/>
    </row>
    <row r="1628" spans="2:173">
      <c r="B1628" s="291"/>
      <c r="J1628" s="292"/>
      <c r="K1628" s="292"/>
      <c r="T1628" s="292"/>
      <c r="BO1628" s="292"/>
      <c r="BX1628" s="292"/>
      <c r="CU1628" s="292"/>
      <c r="CW1628" s="292"/>
      <c r="CX1628" s="292"/>
      <c r="DA1628" s="292"/>
      <c r="DI1628" s="292"/>
      <c r="DK1628" s="292"/>
      <c r="DM1628" s="292"/>
      <c r="DQ1628" s="292"/>
      <c r="DV1628" s="292"/>
      <c r="DX1628" s="292"/>
      <c r="EH1628" s="292"/>
      <c r="EN1628" s="292"/>
      <c r="EP1628" s="292"/>
      <c r="EQ1628" s="292"/>
      <c r="ER1628" s="292"/>
      <c r="ES1628" s="292"/>
      <c r="ET1628" s="292"/>
      <c r="EU1628" s="292"/>
      <c r="EV1628" s="292"/>
      <c r="EW1628" s="292"/>
      <c r="EX1628" s="292"/>
      <c r="EY1628" s="292"/>
      <c r="EZ1628" s="292"/>
      <c r="FC1628" s="292"/>
      <c r="FF1628" s="292"/>
      <c r="FJ1628" s="292"/>
      <c r="FL1628" s="292"/>
      <c r="FM1628" s="292"/>
      <c r="FN1628" s="292"/>
      <c r="FO1628" s="292"/>
      <c r="FQ1628" s="292"/>
    </row>
    <row r="1629" spans="2:173">
      <c r="B1629" s="291"/>
      <c r="J1629" s="292"/>
      <c r="K1629" s="292"/>
      <c r="T1629" s="292"/>
      <c r="BO1629" s="292"/>
      <c r="BX1629" s="292"/>
      <c r="CU1629" s="292"/>
      <c r="CW1629" s="292"/>
      <c r="CX1629" s="292"/>
      <c r="DA1629" s="292"/>
      <c r="DI1629" s="292"/>
      <c r="DK1629" s="292"/>
      <c r="DM1629" s="292"/>
      <c r="DQ1629" s="292"/>
      <c r="DV1629" s="292"/>
      <c r="DX1629" s="292"/>
      <c r="EH1629" s="292"/>
      <c r="EN1629" s="292"/>
      <c r="EP1629" s="292"/>
      <c r="EQ1629" s="292"/>
      <c r="ER1629" s="292"/>
      <c r="ES1629" s="292"/>
      <c r="ET1629" s="292"/>
      <c r="EU1629" s="292"/>
      <c r="EV1629" s="292"/>
      <c r="EW1629" s="292"/>
      <c r="EX1629" s="292"/>
      <c r="EY1629" s="292"/>
      <c r="EZ1629" s="292"/>
      <c r="FC1629" s="292"/>
      <c r="FF1629" s="292"/>
      <c r="FJ1629" s="292"/>
      <c r="FL1629" s="292"/>
      <c r="FM1629" s="292"/>
      <c r="FN1629" s="292"/>
      <c r="FO1629" s="292"/>
      <c r="FQ1629" s="292"/>
    </row>
    <row r="1630" spans="2:173">
      <c r="B1630" s="291"/>
      <c r="J1630" s="292"/>
      <c r="K1630" s="292"/>
      <c r="T1630" s="292"/>
      <c r="BO1630" s="292"/>
      <c r="BX1630" s="292"/>
      <c r="CU1630" s="292"/>
      <c r="CW1630" s="292"/>
      <c r="CX1630" s="292"/>
      <c r="DA1630" s="292"/>
      <c r="DI1630" s="292"/>
      <c r="DK1630" s="292"/>
      <c r="DM1630" s="292"/>
      <c r="DQ1630" s="292"/>
      <c r="DV1630" s="292"/>
      <c r="DX1630" s="292"/>
      <c r="EH1630" s="292"/>
      <c r="EN1630" s="292"/>
      <c r="EP1630" s="292"/>
      <c r="EQ1630" s="292"/>
      <c r="ER1630" s="292"/>
      <c r="ES1630" s="292"/>
      <c r="ET1630" s="292"/>
      <c r="EU1630" s="292"/>
      <c r="EV1630" s="292"/>
      <c r="EW1630" s="292"/>
      <c r="EX1630" s="292"/>
      <c r="EY1630" s="292"/>
      <c r="EZ1630" s="292"/>
      <c r="FC1630" s="292"/>
      <c r="FF1630" s="292"/>
      <c r="FJ1630" s="292"/>
      <c r="FL1630" s="292"/>
      <c r="FM1630" s="292"/>
      <c r="FN1630" s="292"/>
      <c r="FO1630" s="292"/>
      <c r="FQ1630" s="292"/>
    </row>
    <row r="1631" spans="2:173">
      <c r="B1631" s="291"/>
      <c r="J1631" s="292"/>
      <c r="K1631" s="292"/>
      <c r="T1631" s="292"/>
      <c r="BO1631" s="292"/>
      <c r="BX1631" s="292"/>
      <c r="CU1631" s="292"/>
      <c r="CW1631" s="292"/>
      <c r="CX1631" s="292"/>
      <c r="DA1631" s="292"/>
      <c r="DI1631" s="292"/>
      <c r="DK1631" s="292"/>
      <c r="DM1631" s="292"/>
      <c r="DQ1631" s="292"/>
      <c r="DV1631" s="292"/>
      <c r="DX1631" s="292"/>
      <c r="EH1631" s="292"/>
      <c r="EN1631" s="292"/>
      <c r="EP1631" s="292"/>
      <c r="EQ1631" s="292"/>
      <c r="ER1631" s="292"/>
      <c r="ES1631" s="292"/>
      <c r="ET1631" s="292"/>
      <c r="EU1631" s="292"/>
      <c r="EV1631" s="292"/>
      <c r="EW1631" s="292"/>
      <c r="EX1631" s="292"/>
      <c r="EY1631" s="292"/>
      <c r="EZ1631" s="292"/>
      <c r="FC1631" s="292"/>
      <c r="FF1631" s="292"/>
      <c r="FJ1631" s="292"/>
      <c r="FL1631" s="292"/>
      <c r="FM1631" s="292"/>
      <c r="FN1631" s="292"/>
      <c r="FO1631" s="292"/>
      <c r="FQ1631" s="292"/>
    </row>
    <row r="1632" spans="2:173">
      <c r="B1632" s="291"/>
      <c r="J1632" s="292"/>
      <c r="K1632" s="292"/>
      <c r="T1632" s="292"/>
      <c r="BO1632" s="292"/>
      <c r="BX1632" s="292"/>
      <c r="CU1632" s="292"/>
      <c r="CW1632" s="292"/>
      <c r="CX1632" s="292"/>
      <c r="DA1632" s="292"/>
      <c r="DI1632" s="292"/>
      <c r="DK1632" s="292"/>
      <c r="DM1632" s="292"/>
      <c r="DQ1632" s="292"/>
      <c r="DV1632" s="292"/>
      <c r="DX1632" s="292"/>
      <c r="EH1632" s="292"/>
      <c r="EN1632" s="292"/>
      <c r="EP1632" s="292"/>
      <c r="EQ1632" s="292"/>
      <c r="ER1632" s="292"/>
      <c r="ES1632" s="292"/>
      <c r="ET1632" s="292"/>
      <c r="EU1632" s="292"/>
      <c r="EV1632" s="292"/>
      <c r="EW1632" s="292"/>
      <c r="EX1632" s="292"/>
      <c r="EY1632" s="292"/>
      <c r="EZ1632" s="292"/>
      <c r="FC1632" s="292"/>
      <c r="FF1632" s="292"/>
      <c r="FJ1632" s="292"/>
      <c r="FL1632" s="292"/>
      <c r="FM1632" s="292"/>
      <c r="FN1632" s="292"/>
      <c r="FO1632" s="292"/>
      <c r="FQ1632" s="292"/>
    </row>
    <row r="1633" spans="2:173">
      <c r="B1633" s="291"/>
      <c r="J1633" s="292"/>
      <c r="K1633" s="292"/>
      <c r="T1633" s="292"/>
      <c r="BO1633" s="292"/>
      <c r="BX1633" s="292"/>
      <c r="CU1633" s="292"/>
      <c r="CW1633" s="292"/>
      <c r="CX1633" s="292"/>
      <c r="DA1633" s="292"/>
      <c r="DI1633" s="292"/>
      <c r="DK1633" s="292"/>
      <c r="DM1633" s="292"/>
      <c r="DQ1633" s="292"/>
      <c r="DV1633" s="292"/>
      <c r="DX1633" s="292"/>
      <c r="EH1633" s="292"/>
      <c r="EN1633" s="292"/>
      <c r="EP1633" s="292"/>
      <c r="EQ1633" s="292"/>
      <c r="ER1633" s="292"/>
      <c r="ES1633" s="292"/>
      <c r="ET1633" s="292"/>
      <c r="EU1633" s="292"/>
      <c r="EV1633" s="292"/>
      <c r="EW1633" s="292"/>
      <c r="EX1633" s="292"/>
      <c r="EY1633" s="292"/>
      <c r="EZ1633" s="292"/>
      <c r="FC1633" s="292"/>
      <c r="FF1633" s="292"/>
      <c r="FJ1633" s="292"/>
      <c r="FL1633" s="292"/>
      <c r="FM1633" s="292"/>
      <c r="FN1633" s="292"/>
      <c r="FO1633" s="292"/>
      <c r="FQ1633" s="292"/>
    </row>
    <row r="1634" spans="2:173">
      <c r="B1634" s="291"/>
      <c r="J1634" s="292"/>
      <c r="K1634" s="292"/>
      <c r="T1634" s="292"/>
      <c r="BO1634" s="292"/>
      <c r="BX1634" s="292"/>
      <c r="CU1634" s="292"/>
      <c r="CW1634" s="292"/>
      <c r="CX1634" s="292"/>
      <c r="DA1634" s="292"/>
      <c r="DI1634" s="292"/>
      <c r="DK1634" s="292"/>
      <c r="DM1634" s="292"/>
      <c r="DQ1634" s="292"/>
      <c r="DV1634" s="292"/>
      <c r="DX1634" s="292"/>
      <c r="EH1634" s="292"/>
      <c r="EN1634" s="292"/>
      <c r="EP1634" s="292"/>
      <c r="EQ1634" s="292"/>
      <c r="ER1634" s="292"/>
      <c r="ES1634" s="292"/>
      <c r="ET1634" s="292"/>
      <c r="EU1634" s="292"/>
      <c r="EV1634" s="292"/>
      <c r="EW1634" s="292"/>
      <c r="EX1634" s="292"/>
      <c r="EY1634" s="292"/>
      <c r="EZ1634" s="292"/>
      <c r="FC1634" s="292"/>
      <c r="FF1634" s="292"/>
      <c r="FJ1634" s="292"/>
      <c r="FL1634" s="292"/>
      <c r="FM1634" s="292"/>
      <c r="FN1634" s="292"/>
      <c r="FO1634" s="292"/>
      <c r="FQ1634" s="292"/>
    </row>
    <row r="1635" spans="2:173">
      <c r="B1635" s="291"/>
      <c r="J1635" s="292"/>
      <c r="K1635" s="292"/>
      <c r="T1635" s="292"/>
      <c r="BO1635" s="292"/>
      <c r="BX1635" s="292"/>
      <c r="CU1635" s="292"/>
      <c r="CW1635" s="292"/>
      <c r="CX1635" s="292"/>
      <c r="DA1635" s="292"/>
      <c r="DI1635" s="292"/>
      <c r="DK1635" s="292"/>
      <c r="DM1635" s="292"/>
      <c r="DQ1635" s="292"/>
      <c r="DV1635" s="292"/>
      <c r="DX1635" s="292"/>
      <c r="EH1635" s="292"/>
      <c r="EN1635" s="292"/>
      <c r="EP1635" s="292"/>
      <c r="EQ1635" s="292"/>
      <c r="ER1635" s="292"/>
      <c r="ES1635" s="292"/>
      <c r="ET1635" s="292"/>
      <c r="EU1635" s="292"/>
      <c r="EV1635" s="292"/>
      <c r="EW1635" s="292"/>
      <c r="EX1635" s="292"/>
      <c r="EY1635" s="292"/>
      <c r="EZ1635" s="292"/>
      <c r="FC1635" s="292"/>
      <c r="FF1635" s="292"/>
      <c r="FJ1635" s="292"/>
      <c r="FL1635" s="292"/>
      <c r="FM1635" s="292"/>
      <c r="FN1635" s="292"/>
      <c r="FO1635" s="292"/>
      <c r="FQ1635" s="292"/>
    </row>
    <row r="1636" spans="2:173">
      <c r="B1636" s="291"/>
      <c r="J1636" s="292"/>
      <c r="K1636" s="292"/>
      <c r="T1636" s="292"/>
      <c r="BO1636" s="292"/>
      <c r="BX1636" s="292"/>
      <c r="CU1636" s="292"/>
      <c r="CW1636" s="292"/>
      <c r="CX1636" s="292"/>
      <c r="DA1636" s="292"/>
      <c r="DI1636" s="292"/>
      <c r="DK1636" s="292"/>
      <c r="DM1636" s="292"/>
      <c r="DQ1636" s="292"/>
      <c r="DV1636" s="292"/>
      <c r="DX1636" s="292"/>
      <c r="EH1636" s="292"/>
      <c r="EN1636" s="292"/>
      <c r="EP1636" s="292"/>
      <c r="EQ1636" s="292"/>
      <c r="ER1636" s="292"/>
      <c r="ES1636" s="292"/>
      <c r="ET1636" s="292"/>
      <c r="EU1636" s="292"/>
      <c r="EV1636" s="292"/>
      <c r="EW1636" s="292"/>
      <c r="EX1636" s="292"/>
      <c r="EY1636" s="292"/>
      <c r="EZ1636" s="292"/>
      <c r="FC1636" s="292"/>
      <c r="FF1636" s="292"/>
      <c r="FJ1636" s="292"/>
      <c r="FL1636" s="292"/>
      <c r="FM1636" s="292"/>
      <c r="FN1636" s="292"/>
      <c r="FO1636" s="292"/>
      <c r="FQ1636" s="292"/>
    </row>
    <row r="1637" spans="2:173">
      <c r="B1637" s="291"/>
      <c r="J1637" s="292"/>
      <c r="K1637" s="292"/>
      <c r="T1637" s="292"/>
      <c r="BO1637" s="292"/>
      <c r="BX1637" s="292"/>
      <c r="CU1637" s="292"/>
      <c r="CW1637" s="292"/>
      <c r="CX1637" s="292"/>
      <c r="DA1637" s="292"/>
      <c r="DI1637" s="292"/>
      <c r="DK1637" s="292"/>
      <c r="DM1637" s="292"/>
      <c r="DQ1637" s="292"/>
      <c r="DV1637" s="292"/>
      <c r="DX1637" s="292"/>
      <c r="EH1637" s="292"/>
      <c r="EN1637" s="292"/>
      <c r="EP1637" s="292"/>
      <c r="EQ1637" s="292"/>
      <c r="ER1637" s="292"/>
      <c r="ES1637" s="292"/>
      <c r="ET1637" s="292"/>
      <c r="EU1637" s="292"/>
      <c r="EV1637" s="292"/>
      <c r="EW1637" s="292"/>
      <c r="EX1637" s="292"/>
      <c r="EY1637" s="292"/>
      <c r="EZ1637" s="292"/>
      <c r="FC1637" s="292"/>
      <c r="FF1637" s="292"/>
      <c r="FJ1637" s="292"/>
      <c r="FL1637" s="292"/>
      <c r="FM1637" s="292"/>
      <c r="FN1637" s="292"/>
      <c r="FO1637" s="292"/>
      <c r="FQ1637" s="292"/>
    </row>
    <row r="1638" spans="2:173">
      <c r="B1638" s="291"/>
      <c r="J1638" s="292"/>
      <c r="K1638" s="292"/>
      <c r="T1638" s="292"/>
      <c r="BO1638" s="292"/>
      <c r="BX1638" s="292"/>
      <c r="CU1638" s="292"/>
      <c r="CW1638" s="292"/>
      <c r="CX1638" s="292"/>
      <c r="DA1638" s="292"/>
      <c r="DI1638" s="292"/>
      <c r="DK1638" s="292"/>
      <c r="DM1638" s="292"/>
      <c r="DQ1638" s="292"/>
      <c r="DV1638" s="292"/>
      <c r="DX1638" s="292"/>
      <c r="EH1638" s="292"/>
      <c r="EN1638" s="292"/>
      <c r="EP1638" s="292"/>
      <c r="EQ1638" s="292"/>
      <c r="ER1638" s="292"/>
      <c r="ES1638" s="292"/>
      <c r="ET1638" s="292"/>
      <c r="EU1638" s="292"/>
      <c r="EV1638" s="292"/>
      <c r="EW1638" s="292"/>
      <c r="EX1638" s="292"/>
      <c r="EY1638" s="292"/>
      <c r="EZ1638" s="292"/>
      <c r="FC1638" s="292"/>
      <c r="FF1638" s="292"/>
      <c r="FJ1638" s="292"/>
      <c r="FL1638" s="292"/>
      <c r="FM1638" s="292"/>
      <c r="FN1638" s="292"/>
      <c r="FO1638" s="292"/>
      <c r="FQ1638" s="292"/>
    </row>
    <row r="1639" spans="2:173">
      <c r="B1639" s="291"/>
      <c r="J1639" s="292"/>
      <c r="K1639" s="292"/>
      <c r="T1639" s="292"/>
      <c r="BO1639" s="292"/>
      <c r="BX1639" s="292"/>
      <c r="CU1639" s="292"/>
      <c r="CW1639" s="292"/>
      <c r="CX1639" s="292"/>
      <c r="DA1639" s="292"/>
      <c r="DI1639" s="292"/>
      <c r="DK1639" s="292"/>
      <c r="DM1639" s="292"/>
      <c r="DQ1639" s="292"/>
      <c r="DV1639" s="292"/>
      <c r="DX1639" s="292"/>
      <c r="EH1639" s="292"/>
      <c r="EN1639" s="292"/>
      <c r="EP1639" s="292"/>
      <c r="EQ1639" s="292"/>
      <c r="ER1639" s="292"/>
      <c r="ES1639" s="292"/>
      <c r="ET1639" s="292"/>
      <c r="EU1639" s="292"/>
      <c r="EV1639" s="292"/>
      <c r="EW1639" s="292"/>
      <c r="EX1639" s="292"/>
      <c r="EY1639" s="292"/>
      <c r="EZ1639" s="292"/>
      <c r="FC1639" s="292"/>
      <c r="FF1639" s="292"/>
      <c r="FJ1639" s="292"/>
      <c r="FL1639" s="292"/>
      <c r="FM1639" s="292"/>
      <c r="FN1639" s="292"/>
      <c r="FO1639" s="292"/>
      <c r="FQ1639" s="292"/>
    </row>
    <row r="1640" spans="2:173">
      <c r="B1640" s="291"/>
      <c r="J1640" s="292"/>
      <c r="K1640" s="292"/>
      <c r="T1640" s="292"/>
      <c r="BO1640" s="292"/>
      <c r="BX1640" s="292"/>
      <c r="CU1640" s="292"/>
      <c r="CW1640" s="292"/>
      <c r="CX1640" s="292"/>
      <c r="DA1640" s="292"/>
      <c r="DI1640" s="292"/>
      <c r="DK1640" s="292"/>
      <c r="DM1640" s="292"/>
      <c r="DQ1640" s="292"/>
      <c r="DV1640" s="292"/>
      <c r="DX1640" s="292"/>
      <c r="EH1640" s="292"/>
      <c r="EN1640" s="292"/>
      <c r="EP1640" s="292"/>
      <c r="EQ1640" s="292"/>
      <c r="ER1640" s="292"/>
      <c r="ES1640" s="292"/>
      <c r="ET1640" s="292"/>
      <c r="EU1640" s="292"/>
      <c r="EV1640" s="292"/>
      <c r="EW1640" s="292"/>
      <c r="EX1640" s="292"/>
      <c r="EY1640" s="292"/>
      <c r="EZ1640" s="292"/>
      <c r="FC1640" s="292"/>
      <c r="FF1640" s="292"/>
      <c r="FJ1640" s="292"/>
      <c r="FL1640" s="292"/>
      <c r="FM1640" s="292"/>
      <c r="FN1640" s="292"/>
      <c r="FO1640" s="292"/>
      <c r="FQ1640" s="292"/>
    </row>
    <row r="1641" spans="2:173">
      <c r="B1641" s="291"/>
      <c r="J1641" s="292"/>
      <c r="K1641" s="292"/>
      <c r="T1641" s="292"/>
      <c r="BO1641" s="292"/>
      <c r="BX1641" s="292"/>
      <c r="CU1641" s="292"/>
      <c r="CW1641" s="292"/>
      <c r="CX1641" s="292"/>
      <c r="DA1641" s="292"/>
      <c r="DI1641" s="292"/>
      <c r="DK1641" s="292"/>
      <c r="DM1641" s="292"/>
      <c r="DQ1641" s="292"/>
      <c r="DV1641" s="292"/>
      <c r="DX1641" s="292"/>
      <c r="EH1641" s="292"/>
      <c r="EN1641" s="292"/>
      <c r="EP1641" s="292"/>
      <c r="EQ1641" s="292"/>
      <c r="ER1641" s="292"/>
      <c r="ES1641" s="292"/>
      <c r="ET1641" s="292"/>
      <c r="EU1641" s="292"/>
      <c r="EV1641" s="292"/>
      <c r="EW1641" s="292"/>
      <c r="EX1641" s="292"/>
      <c r="EY1641" s="292"/>
      <c r="EZ1641" s="292"/>
      <c r="FC1641" s="292"/>
      <c r="FF1641" s="292"/>
      <c r="FJ1641" s="292"/>
      <c r="FL1641" s="292"/>
      <c r="FM1641" s="292"/>
      <c r="FN1641" s="292"/>
      <c r="FO1641" s="292"/>
      <c r="FQ1641" s="292"/>
    </row>
    <row r="1642" spans="2:173">
      <c r="B1642" s="291"/>
      <c r="J1642" s="292"/>
      <c r="K1642" s="292"/>
      <c r="T1642" s="292"/>
      <c r="BO1642" s="292"/>
      <c r="BX1642" s="292"/>
      <c r="CU1642" s="292"/>
      <c r="CW1642" s="292"/>
      <c r="CX1642" s="292"/>
      <c r="DA1642" s="292"/>
      <c r="DI1642" s="292"/>
      <c r="DK1642" s="292"/>
      <c r="DM1642" s="292"/>
      <c r="DQ1642" s="292"/>
      <c r="DV1642" s="292"/>
      <c r="DX1642" s="292"/>
      <c r="EH1642" s="292"/>
      <c r="EN1642" s="292"/>
      <c r="EP1642" s="292"/>
      <c r="EQ1642" s="292"/>
      <c r="ER1642" s="292"/>
      <c r="ES1642" s="292"/>
      <c r="ET1642" s="292"/>
      <c r="EU1642" s="292"/>
      <c r="EV1642" s="292"/>
      <c r="EW1642" s="292"/>
      <c r="EX1642" s="292"/>
      <c r="EY1642" s="292"/>
      <c r="EZ1642" s="292"/>
      <c r="FC1642" s="292"/>
      <c r="FF1642" s="292"/>
      <c r="FJ1642" s="292"/>
      <c r="FL1642" s="292"/>
      <c r="FM1642" s="292"/>
      <c r="FN1642" s="292"/>
      <c r="FO1642" s="292"/>
      <c r="FQ1642" s="292"/>
    </row>
    <row r="1643" spans="2:173">
      <c r="B1643" s="291"/>
      <c r="J1643" s="292"/>
      <c r="K1643" s="292"/>
      <c r="T1643" s="292"/>
      <c r="BO1643" s="292"/>
      <c r="BX1643" s="292"/>
      <c r="CU1643" s="292"/>
      <c r="CW1643" s="292"/>
      <c r="CX1643" s="292"/>
      <c r="DA1643" s="292"/>
      <c r="DI1643" s="292"/>
      <c r="DK1643" s="292"/>
      <c r="DM1643" s="292"/>
      <c r="DQ1643" s="292"/>
      <c r="DV1643" s="292"/>
      <c r="DX1643" s="292"/>
      <c r="EH1643" s="292"/>
      <c r="EN1643" s="292"/>
      <c r="EP1643" s="292"/>
      <c r="EQ1643" s="292"/>
      <c r="ER1643" s="292"/>
      <c r="ES1643" s="292"/>
      <c r="ET1643" s="292"/>
      <c r="EU1643" s="292"/>
      <c r="EV1643" s="292"/>
      <c r="EW1643" s="292"/>
      <c r="EX1643" s="292"/>
      <c r="EY1643" s="292"/>
      <c r="EZ1643" s="292"/>
      <c r="FC1643" s="292"/>
      <c r="FF1643" s="292"/>
      <c r="FJ1643" s="292"/>
      <c r="FL1643" s="292"/>
      <c r="FM1643" s="292"/>
      <c r="FN1643" s="292"/>
      <c r="FO1643" s="292"/>
      <c r="FQ1643" s="292"/>
    </row>
    <row r="1644" spans="2:173">
      <c r="B1644" s="291"/>
      <c r="J1644" s="292"/>
      <c r="K1644" s="292"/>
      <c r="T1644" s="292"/>
      <c r="BO1644" s="292"/>
      <c r="BX1644" s="292"/>
      <c r="CU1644" s="292"/>
      <c r="CW1644" s="292"/>
      <c r="CX1644" s="292"/>
      <c r="DA1644" s="292"/>
      <c r="DI1644" s="292"/>
      <c r="DK1644" s="292"/>
      <c r="DM1644" s="292"/>
      <c r="DQ1644" s="292"/>
      <c r="DV1644" s="292"/>
      <c r="DX1644" s="292"/>
      <c r="EH1644" s="292"/>
      <c r="EN1644" s="292"/>
      <c r="EP1644" s="292"/>
      <c r="EQ1644" s="292"/>
      <c r="ER1644" s="292"/>
      <c r="ES1644" s="292"/>
      <c r="ET1644" s="292"/>
      <c r="EU1644" s="292"/>
      <c r="EV1644" s="292"/>
      <c r="EW1644" s="292"/>
      <c r="EX1644" s="292"/>
      <c r="EY1644" s="292"/>
      <c r="EZ1644" s="292"/>
      <c r="FC1644" s="292"/>
      <c r="FF1644" s="292"/>
      <c r="FJ1644" s="292"/>
      <c r="FL1644" s="292"/>
      <c r="FM1644" s="292"/>
      <c r="FN1644" s="292"/>
      <c r="FO1644" s="292"/>
      <c r="FQ1644" s="292"/>
    </row>
    <row r="1645" spans="2:173">
      <c r="B1645" s="291"/>
      <c r="J1645" s="292"/>
      <c r="K1645" s="292"/>
      <c r="T1645" s="292"/>
      <c r="BO1645" s="292"/>
      <c r="BX1645" s="292"/>
      <c r="CU1645" s="292"/>
      <c r="CW1645" s="292"/>
      <c r="CX1645" s="292"/>
      <c r="DA1645" s="292"/>
      <c r="DI1645" s="292"/>
      <c r="DK1645" s="292"/>
      <c r="DM1645" s="292"/>
      <c r="DQ1645" s="292"/>
      <c r="DV1645" s="292"/>
      <c r="DX1645" s="292"/>
      <c r="EH1645" s="292"/>
      <c r="EN1645" s="292"/>
      <c r="EP1645" s="292"/>
      <c r="EQ1645" s="292"/>
      <c r="ER1645" s="292"/>
      <c r="ES1645" s="292"/>
      <c r="ET1645" s="292"/>
      <c r="EU1645" s="292"/>
      <c r="EV1645" s="292"/>
      <c r="EW1645" s="292"/>
      <c r="EX1645" s="292"/>
      <c r="EY1645" s="292"/>
      <c r="EZ1645" s="292"/>
      <c r="FC1645" s="292"/>
      <c r="FF1645" s="292"/>
      <c r="FJ1645" s="292"/>
      <c r="FL1645" s="292"/>
      <c r="FM1645" s="292"/>
      <c r="FN1645" s="292"/>
      <c r="FO1645" s="292"/>
      <c r="FQ1645" s="292"/>
    </row>
    <row r="1646" spans="2:173">
      <c r="B1646" s="291"/>
      <c r="J1646" s="292"/>
      <c r="K1646" s="292"/>
      <c r="T1646" s="292"/>
      <c r="BO1646" s="292"/>
      <c r="BX1646" s="292"/>
      <c r="CU1646" s="292"/>
      <c r="CW1646" s="292"/>
      <c r="CX1646" s="292"/>
      <c r="DA1646" s="292"/>
      <c r="DI1646" s="292"/>
      <c r="DK1646" s="292"/>
      <c r="DM1646" s="292"/>
      <c r="DQ1646" s="292"/>
      <c r="DV1646" s="292"/>
      <c r="DX1646" s="292"/>
      <c r="EH1646" s="292"/>
      <c r="EN1646" s="292"/>
      <c r="EP1646" s="292"/>
      <c r="EQ1646" s="292"/>
      <c r="ER1646" s="292"/>
      <c r="ES1646" s="292"/>
      <c r="ET1646" s="292"/>
      <c r="EU1646" s="292"/>
      <c r="EV1646" s="292"/>
      <c r="EW1646" s="292"/>
      <c r="EX1646" s="292"/>
      <c r="EY1646" s="292"/>
      <c r="EZ1646" s="292"/>
      <c r="FC1646" s="292"/>
      <c r="FF1646" s="292"/>
      <c r="FJ1646" s="292"/>
      <c r="FL1646" s="292"/>
      <c r="FM1646" s="292"/>
      <c r="FN1646" s="292"/>
      <c r="FO1646" s="292"/>
      <c r="FQ1646" s="292"/>
    </row>
    <row r="1647" spans="2:173">
      <c r="B1647" s="291"/>
      <c r="J1647" s="292"/>
      <c r="K1647" s="292"/>
      <c r="T1647" s="292"/>
      <c r="BO1647" s="292"/>
      <c r="BX1647" s="292"/>
      <c r="CU1647" s="292"/>
      <c r="CW1647" s="292"/>
      <c r="CX1647" s="292"/>
      <c r="DA1647" s="292"/>
      <c r="DI1647" s="292"/>
      <c r="DK1647" s="292"/>
      <c r="DM1647" s="292"/>
      <c r="DQ1647" s="292"/>
      <c r="DV1647" s="292"/>
      <c r="DX1647" s="292"/>
      <c r="EH1647" s="292"/>
      <c r="EN1647" s="292"/>
      <c r="EP1647" s="292"/>
      <c r="EQ1647" s="292"/>
      <c r="ER1647" s="292"/>
      <c r="ES1647" s="292"/>
      <c r="ET1647" s="292"/>
      <c r="EU1647" s="292"/>
      <c r="EV1647" s="292"/>
      <c r="EW1647" s="292"/>
      <c r="EX1647" s="292"/>
      <c r="EY1647" s="292"/>
      <c r="EZ1647" s="292"/>
      <c r="FC1647" s="292"/>
      <c r="FF1647" s="292"/>
      <c r="FJ1647" s="292"/>
      <c r="FL1647" s="292"/>
      <c r="FM1647" s="292"/>
      <c r="FN1647" s="292"/>
      <c r="FO1647" s="292"/>
      <c r="FQ1647" s="292"/>
    </row>
    <row r="1648" spans="2:173">
      <c r="B1648" s="291"/>
      <c r="J1648" s="292"/>
      <c r="K1648" s="292"/>
      <c r="T1648" s="292"/>
      <c r="BO1648" s="292"/>
      <c r="BX1648" s="292"/>
      <c r="CU1648" s="292"/>
      <c r="CW1648" s="292"/>
      <c r="CX1648" s="292"/>
      <c r="DA1648" s="292"/>
      <c r="DI1648" s="292"/>
      <c r="DK1648" s="292"/>
      <c r="DM1648" s="292"/>
      <c r="DQ1648" s="292"/>
      <c r="DV1648" s="292"/>
      <c r="DX1648" s="292"/>
      <c r="EH1648" s="292"/>
      <c r="EN1648" s="292"/>
      <c r="EP1648" s="292"/>
      <c r="EQ1648" s="292"/>
      <c r="ER1648" s="292"/>
      <c r="ES1648" s="292"/>
      <c r="ET1648" s="292"/>
      <c r="EU1648" s="292"/>
      <c r="EV1648" s="292"/>
      <c r="EW1648" s="292"/>
      <c r="EX1648" s="292"/>
      <c r="EY1648" s="292"/>
      <c r="EZ1648" s="292"/>
      <c r="FC1648" s="292"/>
      <c r="FF1648" s="292"/>
      <c r="FJ1648" s="292"/>
      <c r="FL1648" s="292"/>
      <c r="FM1648" s="292"/>
      <c r="FN1648" s="292"/>
      <c r="FO1648" s="292"/>
      <c r="FQ1648" s="292"/>
    </row>
    <row r="1649" spans="2:173">
      <c r="B1649" s="291"/>
      <c r="J1649" s="292"/>
      <c r="K1649" s="292"/>
      <c r="T1649" s="292"/>
      <c r="BO1649" s="292"/>
      <c r="BX1649" s="292"/>
      <c r="CU1649" s="292"/>
      <c r="CW1649" s="292"/>
      <c r="CX1649" s="292"/>
      <c r="DA1649" s="292"/>
      <c r="DI1649" s="292"/>
      <c r="DK1649" s="292"/>
      <c r="DM1649" s="292"/>
      <c r="DQ1649" s="292"/>
      <c r="DV1649" s="292"/>
      <c r="DX1649" s="292"/>
      <c r="EH1649" s="292"/>
      <c r="EN1649" s="292"/>
      <c r="EP1649" s="292"/>
      <c r="EQ1649" s="292"/>
      <c r="ER1649" s="292"/>
      <c r="ES1649" s="292"/>
      <c r="ET1649" s="292"/>
      <c r="EU1649" s="292"/>
      <c r="EV1649" s="292"/>
      <c r="EW1649" s="292"/>
      <c r="EX1649" s="292"/>
      <c r="EY1649" s="292"/>
      <c r="EZ1649" s="292"/>
      <c r="FC1649" s="292"/>
      <c r="FF1649" s="292"/>
      <c r="FJ1649" s="292"/>
      <c r="FL1649" s="292"/>
      <c r="FM1649" s="292"/>
      <c r="FN1649" s="292"/>
      <c r="FO1649" s="292"/>
      <c r="FQ1649" s="292"/>
    </row>
    <row r="1650" spans="2:173">
      <c r="B1650" s="291"/>
      <c r="J1650" s="292"/>
      <c r="K1650" s="292"/>
      <c r="T1650" s="292"/>
      <c r="BO1650" s="292"/>
      <c r="BX1650" s="292"/>
      <c r="CU1650" s="292"/>
      <c r="CW1650" s="292"/>
      <c r="CX1650" s="292"/>
      <c r="DA1650" s="292"/>
      <c r="DI1650" s="292"/>
      <c r="DK1650" s="292"/>
      <c r="DM1650" s="292"/>
      <c r="DQ1650" s="292"/>
      <c r="DV1650" s="292"/>
      <c r="DX1650" s="292"/>
      <c r="EH1650" s="292"/>
      <c r="EN1650" s="292"/>
      <c r="EP1650" s="292"/>
      <c r="EQ1650" s="292"/>
      <c r="ER1650" s="292"/>
      <c r="ES1650" s="292"/>
      <c r="ET1650" s="292"/>
      <c r="EU1650" s="292"/>
      <c r="EV1650" s="292"/>
      <c r="EW1650" s="292"/>
      <c r="EX1650" s="292"/>
      <c r="EY1650" s="292"/>
      <c r="EZ1650" s="292"/>
      <c r="FC1650" s="292"/>
      <c r="FF1650" s="292"/>
      <c r="FJ1650" s="292"/>
      <c r="FL1650" s="292"/>
      <c r="FM1650" s="292"/>
      <c r="FN1650" s="292"/>
      <c r="FO1650" s="292"/>
      <c r="FQ1650" s="292"/>
    </row>
    <row r="1651" spans="2:173">
      <c r="B1651" s="291"/>
      <c r="J1651" s="292"/>
      <c r="K1651" s="292"/>
      <c r="T1651" s="292"/>
      <c r="BO1651" s="292"/>
      <c r="BX1651" s="292"/>
      <c r="CU1651" s="292"/>
      <c r="CW1651" s="292"/>
      <c r="CX1651" s="292"/>
      <c r="DA1651" s="292"/>
      <c r="DI1651" s="292"/>
      <c r="DK1651" s="292"/>
      <c r="DM1651" s="292"/>
      <c r="DQ1651" s="292"/>
      <c r="DV1651" s="292"/>
      <c r="DX1651" s="292"/>
      <c r="EH1651" s="292"/>
      <c r="EN1651" s="292"/>
      <c r="EP1651" s="292"/>
      <c r="EQ1651" s="292"/>
      <c r="ER1651" s="292"/>
      <c r="ES1651" s="292"/>
      <c r="ET1651" s="292"/>
      <c r="EU1651" s="292"/>
      <c r="EV1651" s="292"/>
      <c r="EW1651" s="292"/>
      <c r="EX1651" s="292"/>
      <c r="EY1651" s="292"/>
      <c r="EZ1651" s="292"/>
      <c r="FC1651" s="292"/>
      <c r="FF1651" s="292"/>
      <c r="FJ1651" s="292"/>
      <c r="FL1651" s="292"/>
      <c r="FM1651" s="292"/>
      <c r="FN1651" s="292"/>
      <c r="FO1651" s="292"/>
      <c r="FQ1651" s="292"/>
    </row>
    <row r="1652" spans="2:173">
      <c r="B1652" s="291"/>
      <c r="J1652" s="292"/>
      <c r="K1652" s="292"/>
      <c r="T1652" s="292"/>
      <c r="BO1652" s="292"/>
      <c r="BX1652" s="292"/>
      <c r="CU1652" s="292"/>
      <c r="CW1652" s="292"/>
      <c r="CX1652" s="292"/>
      <c r="DA1652" s="292"/>
      <c r="DI1652" s="292"/>
      <c r="DK1652" s="292"/>
      <c r="DM1652" s="292"/>
      <c r="DQ1652" s="292"/>
      <c r="DV1652" s="292"/>
      <c r="DX1652" s="292"/>
      <c r="EH1652" s="292"/>
      <c r="EN1652" s="292"/>
      <c r="EP1652" s="292"/>
      <c r="EQ1652" s="292"/>
      <c r="ER1652" s="292"/>
      <c r="ES1652" s="292"/>
      <c r="ET1652" s="292"/>
      <c r="EU1652" s="292"/>
      <c r="EV1652" s="292"/>
      <c r="EW1652" s="292"/>
      <c r="EX1652" s="292"/>
      <c r="EY1652" s="292"/>
      <c r="EZ1652" s="292"/>
      <c r="FC1652" s="292"/>
      <c r="FF1652" s="292"/>
      <c r="FJ1652" s="292"/>
      <c r="FL1652" s="292"/>
      <c r="FM1652" s="292"/>
      <c r="FN1652" s="292"/>
      <c r="FO1652" s="292"/>
      <c r="FQ1652" s="292"/>
    </row>
    <row r="1653" spans="2:173">
      <c r="B1653" s="291"/>
      <c r="J1653" s="292"/>
      <c r="K1653" s="292"/>
      <c r="T1653" s="292"/>
      <c r="BO1653" s="292"/>
      <c r="BX1653" s="292"/>
      <c r="CU1653" s="292"/>
      <c r="CW1653" s="292"/>
      <c r="CX1653" s="292"/>
      <c r="DA1653" s="292"/>
      <c r="DI1653" s="292"/>
      <c r="DK1653" s="292"/>
      <c r="DM1653" s="292"/>
      <c r="DQ1653" s="292"/>
      <c r="DV1653" s="292"/>
      <c r="DX1653" s="292"/>
      <c r="EH1653" s="292"/>
      <c r="EN1653" s="292"/>
      <c r="EP1653" s="292"/>
      <c r="EQ1653" s="292"/>
      <c r="ER1653" s="292"/>
      <c r="ES1653" s="292"/>
      <c r="ET1653" s="292"/>
      <c r="EU1653" s="292"/>
      <c r="EV1653" s="292"/>
      <c r="EW1653" s="292"/>
      <c r="EX1653" s="292"/>
      <c r="EY1653" s="292"/>
      <c r="EZ1653" s="292"/>
      <c r="FC1653" s="292"/>
      <c r="FF1653" s="292"/>
      <c r="FJ1653" s="292"/>
      <c r="FL1653" s="292"/>
      <c r="FM1653" s="292"/>
      <c r="FN1653" s="292"/>
      <c r="FO1653" s="292"/>
      <c r="FQ1653" s="292"/>
    </row>
    <row r="1654" spans="2:173">
      <c r="B1654" s="291"/>
      <c r="J1654" s="292"/>
      <c r="K1654" s="292"/>
      <c r="T1654" s="292"/>
      <c r="BO1654" s="292"/>
      <c r="BX1654" s="292"/>
      <c r="CU1654" s="292"/>
      <c r="CW1654" s="292"/>
      <c r="CX1654" s="292"/>
      <c r="DA1654" s="292"/>
      <c r="DI1654" s="292"/>
      <c r="DK1654" s="292"/>
      <c r="DM1654" s="292"/>
      <c r="DQ1654" s="292"/>
      <c r="DV1654" s="292"/>
      <c r="DX1654" s="292"/>
      <c r="EH1654" s="292"/>
      <c r="EN1654" s="292"/>
      <c r="EP1654" s="292"/>
      <c r="EQ1654" s="292"/>
      <c r="ER1654" s="292"/>
      <c r="ES1654" s="292"/>
      <c r="ET1654" s="292"/>
      <c r="EU1654" s="292"/>
      <c r="EV1654" s="292"/>
      <c r="EW1654" s="292"/>
      <c r="EX1654" s="292"/>
      <c r="EY1654" s="292"/>
      <c r="EZ1654" s="292"/>
      <c r="FC1654" s="292"/>
      <c r="FF1654" s="292"/>
      <c r="FJ1654" s="292"/>
      <c r="FL1654" s="292"/>
      <c r="FM1654" s="292"/>
      <c r="FN1654" s="292"/>
      <c r="FO1654" s="292"/>
      <c r="FQ1654" s="292"/>
    </row>
    <row r="1655" spans="2:173">
      <c r="B1655" s="291"/>
      <c r="J1655" s="292"/>
      <c r="K1655" s="292"/>
      <c r="T1655" s="292"/>
      <c r="BO1655" s="292"/>
      <c r="BX1655" s="292"/>
      <c r="CU1655" s="292"/>
      <c r="CW1655" s="292"/>
      <c r="CX1655" s="292"/>
      <c r="DA1655" s="292"/>
      <c r="DI1655" s="292"/>
      <c r="DK1655" s="292"/>
      <c r="DM1655" s="292"/>
      <c r="DQ1655" s="292"/>
      <c r="DV1655" s="292"/>
      <c r="DX1655" s="292"/>
      <c r="EH1655" s="292"/>
      <c r="EN1655" s="292"/>
      <c r="EP1655" s="292"/>
      <c r="EQ1655" s="292"/>
      <c r="ER1655" s="292"/>
      <c r="ES1655" s="292"/>
      <c r="ET1655" s="292"/>
      <c r="EU1655" s="292"/>
      <c r="EV1655" s="292"/>
      <c r="EW1655" s="292"/>
      <c r="EX1655" s="292"/>
      <c r="EY1655" s="292"/>
      <c r="EZ1655" s="292"/>
      <c r="FC1655" s="292"/>
      <c r="FF1655" s="292"/>
      <c r="FJ1655" s="292"/>
      <c r="FL1655" s="292"/>
      <c r="FM1655" s="292"/>
      <c r="FN1655" s="292"/>
      <c r="FO1655" s="292"/>
      <c r="FQ1655" s="292"/>
    </row>
    <row r="1656" spans="2:173">
      <c r="B1656" s="291"/>
      <c r="J1656" s="292"/>
      <c r="K1656" s="292"/>
      <c r="T1656" s="292"/>
      <c r="BO1656" s="292"/>
      <c r="BX1656" s="292"/>
      <c r="CU1656" s="292"/>
      <c r="CW1656" s="292"/>
      <c r="CX1656" s="292"/>
      <c r="DA1656" s="292"/>
      <c r="DI1656" s="292"/>
      <c r="DK1656" s="292"/>
      <c r="DM1656" s="292"/>
      <c r="DQ1656" s="292"/>
      <c r="DV1656" s="292"/>
      <c r="DX1656" s="292"/>
      <c r="EH1656" s="292"/>
      <c r="EN1656" s="292"/>
      <c r="EP1656" s="292"/>
      <c r="EQ1656" s="292"/>
      <c r="ER1656" s="292"/>
      <c r="ES1656" s="292"/>
      <c r="ET1656" s="292"/>
      <c r="EU1656" s="292"/>
      <c r="EV1656" s="292"/>
      <c r="EW1656" s="292"/>
      <c r="EX1656" s="292"/>
      <c r="EY1656" s="292"/>
      <c r="EZ1656" s="292"/>
      <c r="FC1656" s="292"/>
      <c r="FF1656" s="292"/>
      <c r="FJ1656" s="292"/>
      <c r="FL1656" s="292"/>
      <c r="FM1656" s="292"/>
      <c r="FN1656" s="292"/>
      <c r="FO1656" s="292"/>
      <c r="FQ1656" s="292"/>
    </row>
    <row r="1657" spans="2:173">
      <c r="B1657" s="291"/>
      <c r="J1657" s="292"/>
      <c r="K1657" s="292"/>
      <c r="T1657" s="292"/>
      <c r="BO1657" s="292"/>
      <c r="BX1657" s="292"/>
      <c r="CU1657" s="292"/>
      <c r="CW1657" s="292"/>
      <c r="CX1657" s="292"/>
      <c r="DA1657" s="292"/>
      <c r="DI1657" s="292"/>
      <c r="DK1657" s="292"/>
      <c r="DM1657" s="292"/>
      <c r="DQ1657" s="292"/>
      <c r="DV1657" s="292"/>
      <c r="DX1657" s="292"/>
      <c r="EH1657" s="292"/>
      <c r="EN1657" s="292"/>
      <c r="EP1657" s="292"/>
      <c r="EQ1657" s="292"/>
      <c r="ER1657" s="292"/>
      <c r="ES1657" s="292"/>
      <c r="ET1657" s="292"/>
      <c r="EU1657" s="292"/>
      <c r="EV1657" s="292"/>
      <c r="EW1657" s="292"/>
      <c r="EX1657" s="292"/>
      <c r="EY1657" s="292"/>
      <c r="EZ1657" s="292"/>
      <c r="FC1657" s="292"/>
      <c r="FF1657" s="292"/>
      <c r="FJ1657" s="292"/>
      <c r="FL1657" s="292"/>
      <c r="FM1657" s="292"/>
      <c r="FN1657" s="292"/>
      <c r="FO1657" s="292"/>
      <c r="FQ1657" s="292"/>
    </row>
    <row r="1658" spans="2:173">
      <c r="B1658" s="291"/>
      <c r="J1658" s="292"/>
      <c r="K1658" s="292"/>
      <c r="T1658" s="292"/>
      <c r="BO1658" s="292"/>
      <c r="BX1658" s="292"/>
      <c r="CU1658" s="292"/>
      <c r="CW1658" s="292"/>
      <c r="CX1658" s="292"/>
      <c r="DA1658" s="292"/>
      <c r="DI1658" s="292"/>
      <c r="DK1658" s="292"/>
      <c r="DM1658" s="292"/>
      <c r="DQ1658" s="292"/>
      <c r="DV1658" s="292"/>
      <c r="DX1658" s="292"/>
      <c r="EH1658" s="292"/>
      <c r="EN1658" s="292"/>
      <c r="EP1658" s="292"/>
      <c r="EQ1658" s="292"/>
      <c r="ER1658" s="292"/>
      <c r="ES1658" s="292"/>
      <c r="ET1658" s="292"/>
      <c r="EU1658" s="292"/>
      <c r="EV1658" s="292"/>
      <c r="EW1658" s="292"/>
      <c r="EX1658" s="292"/>
      <c r="EY1658" s="292"/>
      <c r="EZ1658" s="292"/>
      <c r="FC1658" s="292"/>
      <c r="FF1658" s="292"/>
      <c r="FJ1658" s="292"/>
      <c r="FL1658" s="292"/>
      <c r="FM1658" s="292"/>
      <c r="FN1658" s="292"/>
      <c r="FO1658" s="292"/>
      <c r="FQ1658" s="292"/>
    </row>
    <row r="1659" spans="2:173">
      <c r="B1659" s="291"/>
      <c r="J1659" s="292"/>
      <c r="K1659" s="292"/>
      <c r="T1659" s="292"/>
      <c r="BO1659" s="292"/>
      <c r="BX1659" s="292"/>
      <c r="CU1659" s="292"/>
      <c r="CW1659" s="292"/>
      <c r="CX1659" s="292"/>
      <c r="DA1659" s="292"/>
      <c r="DI1659" s="292"/>
      <c r="DK1659" s="292"/>
      <c r="DM1659" s="292"/>
      <c r="DQ1659" s="292"/>
      <c r="DV1659" s="292"/>
      <c r="DX1659" s="292"/>
      <c r="EH1659" s="292"/>
      <c r="EN1659" s="292"/>
      <c r="EP1659" s="292"/>
      <c r="EQ1659" s="292"/>
      <c r="ER1659" s="292"/>
      <c r="ES1659" s="292"/>
      <c r="ET1659" s="292"/>
      <c r="EU1659" s="292"/>
      <c r="EV1659" s="292"/>
      <c r="EW1659" s="292"/>
      <c r="EX1659" s="292"/>
      <c r="EY1659" s="292"/>
      <c r="EZ1659" s="292"/>
      <c r="FC1659" s="292"/>
      <c r="FF1659" s="292"/>
      <c r="FJ1659" s="292"/>
      <c r="FL1659" s="292"/>
      <c r="FM1659" s="292"/>
      <c r="FN1659" s="292"/>
      <c r="FO1659" s="292"/>
      <c r="FQ1659" s="292"/>
    </row>
    <row r="1660" spans="2:173">
      <c r="B1660" s="291"/>
      <c r="J1660" s="292"/>
      <c r="K1660" s="292"/>
      <c r="T1660" s="292"/>
      <c r="BO1660" s="292"/>
      <c r="BX1660" s="292"/>
      <c r="CU1660" s="292"/>
      <c r="CW1660" s="292"/>
      <c r="CX1660" s="292"/>
      <c r="DA1660" s="292"/>
      <c r="DI1660" s="292"/>
      <c r="DK1660" s="292"/>
      <c r="DM1660" s="292"/>
      <c r="DQ1660" s="292"/>
      <c r="DV1660" s="292"/>
      <c r="DX1660" s="292"/>
      <c r="EH1660" s="292"/>
      <c r="EN1660" s="292"/>
      <c r="EP1660" s="292"/>
      <c r="EQ1660" s="292"/>
      <c r="ER1660" s="292"/>
      <c r="ES1660" s="292"/>
      <c r="ET1660" s="292"/>
      <c r="EU1660" s="292"/>
      <c r="EV1660" s="292"/>
      <c r="EW1660" s="292"/>
      <c r="EX1660" s="292"/>
      <c r="EY1660" s="292"/>
      <c r="EZ1660" s="292"/>
      <c r="FC1660" s="292"/>
      <c r="FF1660" s="292"/>
      <c r="FJ1660" s="292"/>
      <c r="FL1660" s="292"/>
      <c r="FM1660" s="292"/>
      <c r="FN1660" s="292"/>
      <c r="FO1660" s="292"/>
      <c r="FQ1660" s="292"/>
    </row>
    <row r="1661" spans="2:173">
      <c r="B1661" s="291"/>
      <c r="J1661" s="292"/>
      <c r="K1661" s="292"/>
      <c r="T1661" s="292"/>
      <c r="BO1661" s="292"/>
      <c r="BX1661" s="292"/>
      <c r="CU1661" s="292"/>
      <c r="CW1661" s="292"/>
      <c r="CX1661" s="292"/>
      <c r="DA1661" s="292"/>
      <c r="DI1661" s="292"/>
      <c r="DK1661" s="292"/>
      <c r="DM1661" s="292"/>
      <c r="DQ1661" s="292"/>
      <c r="DV1661" s="292"/>
      <c r="DX1661" s="292"/>
      <c r="EH1661" s="292"/>
      <c r="EN1661" s="292"/>
      <c r="EP1661" s="292"/>
      <c r="EQ1661" s="292"/>
      <c r="ER1661" s="292"/>
      <c r="ES1661" s="292"/>
      <c r="ET1661" s="292"/>
      <c r="EU1661" s="292"/>
      <c r="EV1661" s="292"/>
      <c r="EW1661" s="292"/>
      <c r="EX1661" s="292"/>
      <c r="EY1661" s="292"/>
      <c r="EZ1661" s="292"/>
      <c r="FC1661" s="292"/>
      <c r="FF1661" s="292"/>
      <c r="FJ1661" s="292"/>
      <c r="FL1661" s="292"/>
      <c r="FM1661" s="292"/>
      <c r="FN1661" s="292"/>
      <c r="FO1661" s="292"/>
      <c r="FQ1661" s="292"/>
    </row>
    <row r="1662" spans="2:173">
      <c r="B1662" s="291"/>
      <c r="J1662" s="292"/>
      <c r="K1662" s="292"/>
      <c r="T1662" s="292"/>
      <c r="BO1662" s="292"/>
      <c r="BX1662" s="292"/>
      <c r="CU1662" s="292"/>
      <c r="CW1662" s="292"/>
      <c r="CX1662" s="292"/>
      <c r="DA1662" s="292"/>
      <c r="DI1662" s="292"/>
      <c r="DK1662" s="292"/>
      <c r="DM1662" s="292"/>
      <c r="DQ1662" s="292"/>
      <c r="DV1662" s="292"/>
      <c r="DX1662" s="292"/>
      <c r="EH1662" s="292"/>
      <c r="EN1662" s="292"/>
      <c r="EP1662" s="292"/>
      <c r="EQ1662" s="292"/>
      <c r="ER1662" s="292"/>
      <c r="ES1662" s="292"/>
      <c r="ET1662" s="292"/>
      <c r="EU1662" s="292"/>
      <c r="EV1662" s="292"/>
      <c r="EW1662" s="292"/>
      <c r="EX1662" s="292"/>
      <c r="EY1662" s="292"/>
      <c r="EZ1662" s="292"/>
      <c r="FC1662" s="292"/>
      <c r="FF1662" s="292"/>
      <c r="FJ1662" s="292"/>
      <c r="FL1662" s="292"/>
      <c r="FM1662" s="292"/>
      <c r="FN1662" s="292"/>
      <c r="FO1662" s="292"/>
      <c r="FQ1662" s="292"/>
    </row>
    <row r="1663" spans="2:173">
      <c r="B1663" s="291"/>
      <c r="J1663" s="292"/>
      <c r="K1663" s="292"/>
      <c r="T1663" s="292"/>
      <c r="BO1663" s="292"/>
      <c r="BX1663" s="292"/>
      <c r="CU1663" s="292"/>
      <c r="CW1663" s="292"/>
      <c r="CX1663" s="292"/>
      <c r="DA1663" s="292"/>
      <c r="DI1663" s="292"/>
      <c r="DK1663" s="292"/>
      <c r="DM1663" s="292"/>
      <c r="DQ1663" s="292"/>
      <c r="DV1663" s="292"/>
      <c r="DX1663" s="292"/>
      <c r="EH1663" s="292"/>
      <c r="EN1663" s="292"/>
      <c r="EP1663" s="292"/>
      <c r="EQ1663" s="292"/>
      <c r="ER1663" s="292"/>
      <c r="ES1663" s="292"/>
      <c r="ET1663" s="292"/>
      <c r="EU1663" s="292"/>
      <c r="EV1663" s="292"/>
      <c r="EW1663" s="292"/>
      <c r="EX1663" s="292"/>
      <c r="EY1663" s="292"/>
      <c r="EZ1663" s="292"/>
      <c r="FC1663" s="292"/>
      <c r="FF1663" s="292"/>
      <c r="FJ1663" s="292"/>
      <c r="FL1663" s="292"/>
      <c r="FM1663" s="292"/>
      <c r="FN1663" s="292"/>
      <c r="FO1663" s="292"/>
      <c r="FQ1663" s="292"/>
    </row>
    <row r="1664" spans="2:173">
      <c r="B1664" s="291"/>
      <c r="J1664" s="292"/>
      <c r="K1664" s="292"/>
      <c r="T1664" s="292"/>
      <c r="BO1664" s="292"/>
      <c r="BX1664" s="292"/>
      <c r="CU1664" s="292"/>
      <c r="CW1664" s="292"/>
      <c r="CX1664" s="292"/>
      <c r="DA1664" s="292"/>
      <c r="DI1664" s="292"/>
      <c r="DK1664" s="292"/>
      <c r="DM1664" s="292"/>
      <c r="DQ1664" s="292"/>
      <c r="DV1664" s="292"/>
      <c r="DX1664" s="292"/>
      <c r="EH1664" s="292"/>
      <c r="EN1664" s="292"/>
      <c r="EP1664" s="292"/>
      <c r="EQ1664" s="292"/>
      <c r="ER1664" s="292"/>
      <c r="ES1664" s="292"/>
      <c r="ET1664" s="292"/>
      <c r="EU1664" s="292"/>
      <c r="EV1664" s="292"/>
      <c r="EW1664" s="292"/>
      <c r="EX1664" s="292"/>
      <c r="EY1664" s="292"/>
      <c r="EZ1664" s="292"/>
      <c r="FC1664" s="292"/>
      <c r="FF1664" s="292"/>
      <c r="FJ1664" s="292"/>
      <c r="FL1664" s="292"/>
      <c r="FM1664" s="292"/>
      <c r="FN1664" s="292"/>
      <c r="FO1664" s="292"/>
      <c r="FQ1664" s="292"/>
    </row>
    <row r="1665" spans="2:173">
      <c r="B1665" s="291"/>
      <c r="J1665" s="292"/>
      <c r="K1665" s="292"/>
      <c r="T1665" s="292"/>
      <c r="BO1665" s="292"/>
      <c r="BX1665" s="292"/>
      <c r="CU1665" s="292"/>
      <c r="CW1665" s="292"/>
      <c r="CX1665" s="292"/>
      <c r="DA1665" s="292"/>
      <c r="DI1665" s="292"/>
      <c r="DK1665" s="292"/>
      <c r="DM1665" s="292"/>
      <c r="DQ1665" s="292"/>
      <c r="DV1665" s="292"/>
      <c r="DX1665" s="292"/>
      <c r="EH1665" s="292"/>
      <c r="EN1665" s="292"/>
      <c r="EP1665" s="292"/>
      <c r="EQ1665" s="292"/>
      <c r="ER1665" s="292"/>
      <c r="ES1665" s="292"/>
      <c r="ET1665" s="292"/>
      <c r="EU1665" s="292"/>
      <c r="EV1665" s="292"/>
      <c r="EW1665" s="292"/>
      <c r="EX1665" s="292"/>
      <c r="EY1665" s="292"/>
      <c r="EZ1665" s="292"/>
      <c r="FC1665" s="292"/>
      <c r="FF1665" s="292"/>
      <c r="FJ1665" s="292"/>
      <c r="FL1665" s="292"/>
      <c r="FM1665" s="292"/>
      <c r="FN1665" s="292"/>
      <c r="FO1665" s="292"/>
      <c r="FQ1665" s="292"/>
    </row>
    <row r="1666" spans="2:173">
      <c r="B1666" s="291"/>
      <c r="J1666" s="292"/>
      <c r="K1666" s="292"/>
      <c r="T1666" s="292"/>
      <c r="BO1666" s="292"/>
      <c r="BX1666" s="292"/>
      <c r="CU1666" s="292"/>
      <c r="CW1666" s="292"/>
      <c r="CX1666" s="292"/>
      <c r="DA1666" s="292"/>
      <c r="DI1666" s="292"/>
      <c r="DK1666" s="292"/>
      <c r="DM1666" s="292"/>
      <c r="DQ1666" s="292"/>
      <c r="DV1666" s="292"/>
      <c r="DX1666" s="292"/>
      <c r="EH1666" s="292"/>
      <c r="EN1666" s="292"/>
      <c r="EP1666" s="292"/>
      <c r="EQ1666" s="292"/>
      <c r="ER1666" s="292"/>
      <c r="ES1666" s="292"/>
      <c r="ET1666" s="292"/>
      <c r="EU1666" s="292"/>
      <c r="EV1666" s="292"/>
      <c r="EW1666" s="292"/>
      <c r="EX1666" s="292"/>
      <c r="EY1666" s="292"/>
      <c r="EZ1666" s="292"/>
      <c r="FC1666" s="292"/>
      <c r="FF1666" s="292"/>
      <c r="FJ1666" s="292"/>
      <c r="FL1666" s="292"/>
      <c r="FM1666" s="292"/>
      <c r="FN1666" s="292"/>
      <c r="FO1666" s="292"/>
      <c r="FQ1666" s="292"/>
    </row>
    <row r="1667" spans="2:173">
      <c r="B1667" s="291"/>
      <c r="J1667" s="292"/>
      <c r="K1667" s="292"/>
      <c r="T1667" s="292"/>
      <c r="BO1667" s="292"/>
      <c r="BX1667" s="292"/>
      <c r="CU1667" s="292"/>
      <c r="CW1667" s="292"/>
      <c r="CX1667" s="292"/>
      <c r="DA1667" s="292"/>
      <c r="DI1667" s="292"/>
      <c r="DK1667" s="292"/>
      <c r="DM1667" s="292"/>
      <c r="DQ1667" s="292"/>
      <c r="DV1667" s="292"/>
      <c r="DX1667" s="292"/>
      <c r="EH1667" s="292"/>
      <c r="EN1667" s="292"/>
      <c r="EP1667" s="292"/>
      <c r="EQ1667" s="292"/>
      <c r="ER1667" s="292"/>
      <c r="ES1667" s="292"/>
      <c r="ET1667" s="292"/>
      <c r="EU1667" s="292"/>
      <c r="EV1667" s="292"/>
      <c r="EW1667" s="292"/>
      <c r="EX1667" s="292"/>
      <c r="EY1667" s="292"/>
      <c r="EZ1667" s="292"/>
      <c r="FC1667" s="292"/>
      <c r="FF1667" s="292"/>
      <c r="FJ1667" s="292"/>
      <c r="FL1667" s="292"/>
      <c r="FM1667" s="292"/>
      <c r="FN1667" s="292"/>
      <c r="FO1667" s="292"/>
      <c r="FQ1667" s="292"/>
    </row>
    <row r="1668" spans="2:173">
      <c r="B1668" s="291"/>
      <c r="J1668" s="292"/>
      <c r="K1668" s="292"/>
      <c r="T1668" s="292"/>
      <c r="BO1668" s="292"/>
      <c r="BX1668" s="292"/>
      <c r="CU1668" s="292"/>
      <c r="CW1668" s="292"/>
      <c r="CX1668" s="292"/>
      <c r="DA1668" s="292"/>
      <c r="DI1668" s="292"/>
      <c r="DK1668" s="292"/>
      <c r="DM1668" s="292"/>
      <c r="DQ1668" s="292"/>
      <c r="DV1668" s="292"/>
      <c r="DX1668" s="292"/>
      <c r="EH1668" s="292"/>
      <c r="EN1668" s="292"/>
      <c r="EP1668" s="292"/>
      <c r="EQ1668" s="292"/>
      <c r="ER1668" s="292"/>
      <c r="ES1668" s="292"/>
      <c r="ET1668" s="292"/>
      <c r="EU1668" s="292"/>
      <c r="EV1668" s="292"/>
      <c r="EW1668" s="292"/>
      <c r="EX1668" s="292"/>
      <c r="EY1668" s="292"/>
      <c r="EZ1668" s="292"/>
      <c r="FC1668" s="292"/>
      <c r="FF1668" s="292"/>
      <c r="FJ1668" s="292"/>
      <c r="FL1668" s="292"/>
      <c r="FM1668" s="292"/>
      <c r="FN1668" s="292"/>
      <c r="FO1668" s="292"/>
      <c r="FQ1668" s="292"/>
    </row>
    <row r="1669" spans="2:173">
      <c r="B1669" s="291"/>
      <c r="J1669" s="292"/>
      <c r="K1669" s="292"/>
      <c r="T1669" s="292"/>
      <c r="BO1669" s="292"/>
      <c r="BX1669" s="292"/>
      <c r="CU1669" s="292"/>
      <c r="CW1669" s="292"/>
      <c r="CX1669" s="292"/>
      <c r="DA1669" s="292"/>
      <c r="DI1669" s="292"/>
      <c r="DK1669" s="292"/>
      <c r="DM1669" s="292"/>
      <c r="DQ1669" s="292"/>
      <c r="DV1669" s="292"/>
      <c r="DX1669" s="292"/>
      <c r="EH1669" s="292"/>
      <c r="EN1669" s="292"/>
      <c r="EP1669" s="292"/>
      <c r="EQ1669" s="292"/>
      <c r="ER1669" s="292"/>
      <c r="ES1669" s="292"/>
      <c r="ET1669" s="292"/>
      <c r="EU1669" s="292"/>
      <c r="EV1669" s="292"/>
      <c r="EW1669" s="292"/>
      <c r="EX1669" s="292"/>
      <c r="EY1669" s="292"/>
      <c r="EZ1669" s="292"/>
      <c r="FC1669" s="292"/>
      <c r="FF1669" s="292"/>
      <c r="FJ1669" s="292"/>
      <c r="FL1669" s="292"/>
      <c r="FM1669" s="292"/>
      <c r="FN1669" s="292"/>
      <c r="FO1669" s="292"/>
      <c r="FQ1669" s="292"/>
    </row>
    <row r="1670" spans="2:173">
      <c r="B1670" s="291"/>
      <c r="J1670" s="292"/>
      <c r="K1670" s="292"/>
      <c r="T1670" s="292"/>
      <c r="BO1670" s="292"/>
      <c r="BX1670" s="292"/>
      <c r="CU1670" s="292"/>
      <c r="CW1670" s="292"/>
      <c r="CX1670" s="292"/>
      <c r="DA1670" s="292"/>
      <c r="DI1670" s="292"/>
      <c r="DK1670" s="292"/>
      <c r="DM1670" s="292"/>
      <c r="DQ1670" s="292"/>
      <c r="DV1670" s="292"/>
      <c r="DX1670" s="292"/>
      <c r="EH1670" s="292"/>
      <c r="EN1670" s="292"/>
      <c r="EP1670" s="292"/>
      <c r="EQ1670" s="292"/>
      <c r="ER1670" s="292"/>
      <c r="ES1670" s="292"/>
      <c r="ET1670" s="292"/>
      <c r="EU1670" s="292"/>
      <c r="EV1670" s="292"/>
      <c r="EW1670" s="292"/>
      <c r="EX1670" s="292"/>
      <c r="EY1670" s="292"/>
      <c r="EZ1670" s="292"/>
      <c r="FC1670" s="292"/>
      <c r="FF1670" s="292"/>
      <c r="FJ1670" s="292"/>
      <c r="FL1670" s="292"/>
      <c r="FM1670" s="292"/>
      <c r="FN1670" s="292"/>
      <c r="FO1670" s="292"/>
      <c r="FQ1670" s="292"/>
    </row>
    <row r="1671" spans="2:173">
      <c r="B1671" s="291"/>
      <c r="J1671" s="292"/>
      <c r="K1671" s="292"/>
      <c r="T1671" s="292"/>
      <c r="BO1671" s="292"/>
      <c r="BX1671" s="292"/>
      <c r="CU1671" s="292"/>
      <c r="CW1671" s="292"/>
      <c r="CX1671" s="292"/>
      <c r="DA1671" s="292"/>
      <c r="DI1671" s="292"/>
      <c r="DK1671" s="292"/>
      <c r="DM1671" s="292"/>
      <c r="DQ1671" s="292"/>
      <c r="DV1671" s="292"/>
      <c r="DX1671" s="292"/>
      <c r="EH1671" s="292"/>
      <c r="EN1671" s="292"/>
      <c r="EP1671" s="292"/>
      <c r="EQ1671" s="292"/>
      <c r="ER1671" s="292"/>
      <c r="ES1671" s="292"/>
      <c r="ET1671" s="292"/>
      <c r="EU1671" s="292"/>
      <c r="EV1671" s="292"/>
      <c r="EW1671" s="292"/>
      <c r="EX1671" s="292"/>
      <c r="EY1671" s="292"/>
      <c r="EZ1671" s="292"/>
      <c r="FC1671" s="292"/>
      <c r="FF1671" s="292"/>
      <c r="FJ1671" s="292"/>
      <c r="FL1671" s="292"/>
      <c r="FM1671" s="292"/>
      <c r="FN1671" s="292"/>
      <c r="FO1671" s="292"/>
      <c r="FQ1671" s="292"/>
    </row>
    <row r="1672" spans="2:173">
      <c r="B1672" s="291"/>
      <c r="J1672" s="292"/>
      <c r="K1672" s="292"/>
      <c r="T1672" s="292"/>
      <c r="BO1672" s="292"/>
      <c r="BX1672" s="292"/>
      <c r="CU1672" s="292"/>
      <c r="CW1672" s="292"/>
      <c r="CX1672" s="292"/>
      <c r="DA1672" s="292"/>
      <c r="DI1672" s="292"/>
      <c r="DK1672" s="292"/>
      <c r="DM1672" s="292"/>
      <c r="DQ1672" s="292"/>
      <c r="DV1672" s="292"/>
      <c r="DX1672" s="292"/>
      <c r="EH1672" s="292"/>
      <c r="EN1672" s="292"/>
      <c r="EP1672" s="292"/>
      <c r="EQ1672" s="292"/>
      <c r="ER1672" s="292"/>
      <c r="ES1672" s="292"/>
      <c r="ET1672" s="292"/>
      <c r="EU1672" s="292"/>
      <c r="EV1672" s="292"/>
      <c r="EW1672" s="292"/>
      <c r="EX1672" s="292"/>
      <c r="EY1672" s="292"/>
      <c r="EZ1672" s="292"/>
      <c r="FC1672" s="292"/>
      <c r="FF1672" s="292"/>
      <c r="FJ1672" s="292"/>
      <c r="FL1672" s="292"/>
      <c r="FM1672" s="292"/>
      <c r="FN1672" s="292"/>
      <c r="FO1672" s="292"/>
      <c r="FQ1672" s="292"/>
    </row>
    <row r="1673" spans="2:173">
      <c r="B1673" s="291"/>
      <c r="J1673" s="292"/>
      <c r="K1673" s="292"/>
      <c r="T1673" s="292"/>
      <c r="BO1673" s="292"/>
      <c r="BX1673" s="292"/>
      <c r="CU1673" s="292"/>
      <c r="CW1673" s="292"/>
      <c r="CX1673" s="292"/>
      <c r="DA1673" s="292"/>
      <c r="DI1673" s="292"/>
      <c r="DK1673" s="292"/>
      <c r="DM1673" s="292"/>
      <c r="DQ1673" s="292"/>
      <c r="DV1673" s="292"/>
      <c r="DX1673" s="292"/>
      <c r="EH1673" s="292"/>
      <c r="EN1673" s="292"/>
      <c r="EP1673" s="292"/>
      <c r="EQ1673" s="292"/>
      <c r="ER1673" s="292"/>
      <c r="ES1673" s="292"/>
      <c r="ET1673" s="292"/>
      <c r="EU1673" s="292"/>
      <c r="EV1673" s="292"/>
      <c r="EW1673" s="292"/>
      <c r="EX1673" s="292"/>
      <c r="EY1673" s="292"/>
      <c r="EZ1673" s="292"/>
      <c r="FC1673" s="292"/>
      <c r="FF1673" s="292"/>
      <c r="FJ1673" s="292"/>
      <c r="FL1673" s="292"/>
      <c r="FM1673" s="292"/>
      <c r="FN1673" s="292"/>
      <c r="FO1673" s="292"/>
      <c r="FQ1673" s="292"/>
    </row>
    <row r="1674" spans="2:173">
      <c r="B1674" s="291"/>
      <c r="J1674" s="292"/>
      <c r="K1674" s="292"/>
      <c r="T1674" s="292"/>
      <c r="BO1674" s="292"/>
      <c r="BX1674" s="292"/>
      <c r="CU1674" s="292"/>
      <c r="CW1674" s="292"/>
      <c r="CX1674" s="292"/>
      <c r="DA1674" s="292"/>
      <c r="DI1674" s="292"/>
      <c r="DK1674" s="292"/>
      <c r="DM1674" s="292"/>
      <c r="DQ1674" s="292"/>
      <c r="DV1674" s="292"/>
      <c r="DX1674" s="292"/>
      <c r="EH1674" s="292"/>
      <c r="EN1674" s="292"/>
      <c r="EP1674" s="292"/>
      <c r="EQ1674" s="292"/>
      <c r="ER1674" s="292"/>
      <c r="ES1674" s="292"/>
      <c r="ET1674" s="292"/>
      <c r="EU1674" s="292"/>
      <c r="EV1674" s="292"/>
      <c r="EW1674" s="292"/>
      <c r="EX1674" s="292"/>
      <c r="EY1674" s="292"/>
      <c r="EZ1674" s="292"/>
      <c r="FC1674" s="292"/>
      <c r="FF1674" s="292"/>
      <c r="FJ1674" s="292"/>
      <c r="FL1674" s="292"/>
      <c r="FM1674" s="292"/>
      <c r="FN1674" s="292"/>
      <c r="FO1674" s="292"/>
      <c r="FQ1674" s="292"/>
    </row>
    <row r="1675" spans="2:173">
      <c r="B1675" s="291"/>
      <c r="J1675" s="292"/>
      <c r="K1675" s="292"/>
      <c r="T1675" s="292"/>
      <c r="BO1675" s="292"/>
      <c r="BX1675" s="292"/>
      <c r="CU1675" s="292"/>
      <c r="CW1675" s="292"/>
      <c r="CX1675" s="292"/>
      <c r="DA1675" s="292"/>
      <c r="DI1675" s="292"/>
      <c r="DK1675" s="292"/>
      <c r="DM1675" s="292"/>
      <c r="DQ1675" s="292"/>
      <c r="DV1675" s="292"/>
      <c r="DX1675" s="292"/>
      <c r="EH1675" s="292"/>
      <c r="EN1675" s="292"/>
      <c r="EP1675" s="292"/>
      <c r="EQ1675" s="292"/>
      <c r="ER1675" s="292"/>
      <c r="ES1675" s="292"/>
      <c r="ET1675" s="292"/>
      <c r="EU1675" s="292"/>
      <c r="EV1675" s="292"/>
      <c r="EW1675" s="292"/>
      <c r="EX1675" s="292"/>
      <c r="EY1675" s="292"/>
      <c r="EZ1675" s="292"/>
      <c r="FC1675" s="292"/>
      <c r="FF1675" s="292"/>
      <c r="FJ1675" s="292"/>
      <c r="FL1675" s="292"/>
      <c r="FM1675" s="292"/>
      <c r="FN1675" s="292"/>
      <c r="FO1675" s="292"/>
      <c r="FQ1675" s="292"/>
    </row>
    <row r="1676" spans="2:173">
      <c r="B1676" s="291"/>
      <c r="J1676" s="292"/>
      <c r="K1676" s="292"/>
      <c r="T1676" s="292"/>
      <c r="BO1676" s="292"/>
      <c r="BX1676" s="292"/>
      <c r="CU1676" s="292"/>
      <c r="CW1676" s="292"/>
      <c r="CX1676" s="292"/>
      <c r="DA1676" s="292"/>
      <c r="DI1676" s="292"/>
      <c r="DK1676" s="292"/>
      <c r="DM1676" s="292"/>
      <c r="DQ1676" s="292"/>
      <c r="DV1676" s="292"/>
      <c r="DX1676" s="292"/>
      <c r="EH1676" s="292"/>
      <c r="EN1676" s="292"/>
      <c r="EP1676" s="292"/>
      <c r="EQ1676" s="292"/>
      <c r="ER1676" s="292"/>
      <c r="ES1676" s="292"/>
      <c r="ET1676" s="292"/>
      <c r="EU1676" s="292"/>
      <c r="EV1676" s="292"/>
      <c r="EW1676" s="292"/>
      <c r="EX1676" s="292"/>
      <c r="EY1676" s="292"/>
      <c r="EZ1676" s="292"/>
      <c r="FC1676" s="292"/>
      <c r="FF1676" s="292"/>
      <c r="FJ1676" s="292"/>
      <c r="FL1676" s="292"/>
      <c r="FM1676" s="292"/>
      <c r="FN1676" s="292"/>
      <c r="FO1676" s="292"/>
      <c r="FQ1676" s="292"/>
    </row>
    <row r="1677" spans="2:173">
      <c r="B1677" s="291"/>
      <c r="J1677" s="292"/>
      <c r="K1677" s="292"/>
      <c r="T1677" s="292"/>
      <c r="BO1677" s="292"/>
      <c r="BX1677" s="292"/>
      <c r="CU1677" s="292"/>
      <c r="CW1677" s="292"/>
      <c r="CX1677" s="292"/>
      <c r="DA1677" s="292"/>
      <c r="DI1677" s="292"/>
      <c r="DK1677" s="292"/>
      <c r="DM1677" s="292"/>
      <c r="DQ1677" s="292"/>
      <c r="DV1677" s="292"/>
      <c r="DX1677" s="292"/>
      <c r="EH1677" s="292"/>
      <c r="EN1677" s="292"/>
      <c r="EP1677" s="292"/>
      <c r="EQ1677" s="292"/>
      <c r="ER1677" s="292"/>
      <c r="ES1677" s="292"/>
      <c r="ET1677" s="292"/>
      <c r="EU1677" s="292"/>
      <c r="EV1677" s="292"/>
      <c r="EW1677" s="292"/>
      <c r="EX1677" s="292"/>
      <c r="EY1677" s="292"/>
      <c r="EZ1677" s="292"/>
      <c r="FC1677" s="292"/>
      <c r="FF1677" s="292"/>
      <c r="FJ1677" s="292"/>
      <c r="FL1677" s="292"/>
      <c r="FM1677" s="292"/>
      <c r="FN1677" s="292"/>
      <c r="FO1677" s="292"/>
      <c r="FQ1677" s="292"/>
    </row>
    <row r="1678" spans="2:173">
      <c r="B1678" s="291"/>
      <c r="J1678" s="292"/>
      <c r="K1678" s="292"/>
      <c r="T1678" s="292"/>
      <c r="BO1678" s="292"/>
      <c r="BX1678" s="292"/>
      <c r="CU1678" s="292"/>
      <c r="CW1678" s="292"/>
      <c r="CX1678" s="292"/>
      <c r="DA1678" s="292"/>
      <c r="DI1678" s="292"/>
      <c r="DK1678" s="292"/>
      <c r="DM1678" s="292"/>
      <c r="DQ1678" s="292"/>
      <c r="DV1678" s="292"/>
      <c r="DX1678" s="292"/>
      <c r="EH1678" s="292"/>
      <c r="EN1678" s="292"/>
      <c r="EP1678" s="292"/>
      <c r="EQ1678" s="292"/>
      <c r="ER1678" s="292"/>
      <c r="ES1678" s="292"/>
      <c r="ET1678" s="292"/>
      <c r="EU1678" s="292"/>
      <c r="EV1678" s="292"/>
      <c r="EW1678" s="292"/>
      <c r="EX1678" s="292"/>
      <c r="EY1678" s="292"/>
      <c r="EZ1678" s="292"/>
      <c r="FC1678" s="292"/>
      <c r="FF1678" s="292"/>
      <c r="FJ1678" s="292"/>
      <c r="FL1678" s="292"/>
      <c r="FM1678" s="292"/>
      <c r="FN1678" s="292"/>
      <c r="FO1678" s="292"/>
      <c r="FQ1678" s="292"/>
    </row>
    <row r="1679" spans="2:173">
      <c r="B1679" s="291"/>
      <c r="J1679" s="292"/>
      <c r="K1679" s="292"/>
      <c r="T1679" s="292"/>
      <c r="BO1679" s="292"/>
      <c r="BX1679" s="292"/>
      <c r="CU1679" s="292"/>
      <c r="CW1679" s="292"/>
      <c r="CX1679" s="292"/>
      <c r="DA1679" s="292"/>
      <c r="DI1679" s="292"/>
      <c r="DK1679" s="292"/>
      <c r="DM1679" s="292"/>
      <c r="DQ1679" s="292"/>
      <c r="DV1679" s="292"/>
      <c r="DX1679" s="292"/>
      <c r="EH1679" s="292"/>
      <c r="EN1679" s="292"/>
      <c r="EP1679" s="292"/>
      <c r="EQ1679" s="292"/>
      <c r="ER1679" s="292"/>
      <c r="ES1679" s="292"/>
      <c r="ET1679" s="292"/>
      <c r="EU1679" s="292"/>
      <c r="EV1679" s="292"/>
      <c r="EW1679" s="292"/>
      <c r="EX1679" s="292"/>
      <c r="EY1679" s="292"/>
      <c r="EZ1679" s="292"/>
      <c r="FC1679" s="292"/>
      <c r="FF1679" s="292"/>
      <c r="FJ1679" s="292"/>
      <c r="FL1679" s="292"/>
      <c r="FM1679" s="292"/>
      <c r="FN1679" s="292"/>
      <c r="FO1679" s="292"/>
      <c r="FQ1679" s="292"/>
    </row>
    <row r="1680" spans="2:173">
      <c r="B1680" s="291"/>
      <c r="J1680" s="292"/>
      <c r="K1680" s="292"/>
      <c r="T1680" s="292"/>
      <c r="BO1680" s="292"/>
      <c r="BX1680" s="292"/>
      <c r="CU1680" s="292"/>
      <c r="CW1680" s="292"/>
      <c r="CX1680" s="292"/>
      <c r="DA1680" s="292"/>
      <c r="DI1680" s="292"/>
      <c r="DK1680" s="292"/>
      <c r="DM1680" s="292"/>
      <c r="DQ1680" s="292"/>
      <c r="DV1680" s="292"/>
      <c r="DX1680" s="292"/>
      <c r="EH1680" s="292"/>
      <c r="EN1680" s="292"/>
      <c r="EP1680" s="292"/>
      <c r="EQ1680" s="292"/>
      <c r="ER1680" s="292"/>
      <c r="ES1680" s="292"/>
      <c r="ET1680" s="292"/>
      <c r="EU1680" s="292"/>
      <c r="EV1680" s="292"/>
      <c r="EW1680" s="292"/>
      <c r="EX1680" s="292"/>
      <c r="EY1680" s="292"/>
      <c r="EZ1680" s="292"/>
      <c r="FC1680" s="292"/>
      <c r="FF1680" s="292"/>
      <c r="FJ1680" s="292"/>
      <c r="FL1680" s="292"/>
      <c r="FM1680" s="292"/>
      <c r="FN1680" s="292"/>
      <c r="FO1680" s="292"/>
      <c r="FQ1680" s="292"/>
    </row>
    <row r="1681" spans="2:173">
      <c r="B1681" s="291"/>
      <c r="J1681" s="292"/>
      <c r="K1681" s="292"/>
      <c r="T1681" s="292"/>
      <c r="BO1681" s="292"/>
      <c r="BX1681" s="292"/>
      <c r="CU1681" s="292"/>
      <c r="CW1681" s="292"/>
      <c r="CX1681" s="292"/>
      <c r="DA1681" s="292"/>
      <c r="DI1681" s="292"/>
      <c r="DK1681" s="292"/>
      <c r="DM1681" s="292"/>
      <c r="DQ1681" s="292"/>
      <c r="DV1681" s="292"/>
      <c r="DX1681" s="292"/>
      <c r="EH1681" s="292"/>
      <c r="EN1681" s="292"/>
      <c r="EP1681" s="292"/>
      <c r="EQ1681" s="292"/>
      <c r="ER1681" s="292"/>
      <c r="ES1681" s="292"/>
      <c r="ET1681" s="292"/>
      <c r="EU1681" s="292"/>
      <c r="EV1681" s="292"/>
      <c r="EW1681" s="292"/>
      <c r="EX1681" s="292"/>
      <c r="EY1681" s="292"/>
      <c r="EZ1681" s="292"/>
      <c r="FC1681" s="292"/>
      <c r="FF1681" s="292"/>
      <c r="FJ1681" s="292"/>
      <c r="FL1681" s="292"/>
      <c r="FM1681" s="292"/>
      <c r="FN1681" s="292"/>
      <c r="FO1681" s="292"/>
      <c r="FQ1681" s="292"/>
    </row>
    <row r="1682" spans="2:173">
      <c r="B1682" s="291"/>
      <c r="J1682" s="292"/>
      <c r="K1682" s="292"/>
      <c r="T1682" s="292"/>
      <c r="BO1682" s="292"/>
      <c r="BX1682" s="292"/>
      <c r="CU1682" s="292"/>
      <c r="CW1682" s="292"/>
      <c r="CX1682" s="292"/>
      <c r="DA1682" s="292"/>
      <c r="DI1682" s="292"/>
      <c r="DK1682" s="292"/>
      <c r="DM1682" s="292"/>
      <c r="DQ1682" s="292"/>
      <c r="DV1682" s="292"/>
      <c r="DX1682" s="292"/>
      <c r="EH1682" s="292"/>
      <c r="EN1682" s="292"/>
      <c r="EP1682" s="292"/>
      <c r="EQ1682" s="292"/>
      <c r="ER1682" s="292"/>
      <c r="ES1682" s="292"/>
      <c r="ET1682" s="292"/>
      <c r="EU1682" s="292"/>
      <c r="EV1682" s="292"/>
      <c r="EW1682" s="292"/>
      <c r="EX1682" s="292"/>
      <c r="EY1682" s="292"/>
      <c r="EZ1682" s="292"/>
      <c r="FC1682" s="292"/>
      <c r="FF1682" s="292"/>
      <c r="FJ1682" s="292"/>
      <c r="FL1682" s="292"/>
      <c r="FM1682" s="292"/>
      <c r="FN1682" s="292"/>
      <c r="FO1682" s="292"/>
      <c r="FQ1682" s="292"/>
    </row>
    <row r="1683" spans="2:173">
      <c r="B1683" s="291"/>
      <c r="J1683" s="292"/>
      <c r="K1683" s="292"/>
      <c r="T1683" s="292"/>
      <c r="BO1683" s="292"/>
      <c r="BX1683" s="292"/>
      <c r="CU1683" s="292"/>
      <c r="CW1683" s="292"/>
      <c r="CX1683" s="292"/>
      <c r="DA1683" s="292"/>
      <c r="DI1683" s="292"/>
      <c r="DK1683" s="292"/>
      <c r="DM1683" s="292"/>
      <c r="DQ1683" s="292"/>
      <c r="DV1683" s="292"/>
      <c r="DX1683" s="292"/>
      <c r="EH1683" s="292"/>
      <c r="EN1683" s="292"/>
      <c r="EP1683" s="292"/>
      <c r="EQ1683" s="292"/>
      <c r="ER1683" s="292"/>
      <c r="ES1683" s="292"/>
      <c r="ET1683" s="292"/>
      <c r="EU1683" s="292"/>
      <c r="EV1683" s="292"/>
      <c r="EW1683" s="292"/>
      <c r="EX1683" s="292"/>
      <c r="EY1683" s="292"/>
      <c r="EZ1683" s="292"/>
      <c r="FC1683" s="292"/>
      <c r="FF1683" s="292"/>
      <c r="FJ1683" s="292"/>
      <c r="FL1683" s="292"/>
      <c r="FM1683" s="292"/>
      <c r="FN1683" s="292"/>
      <c r="FO1683" s="292"/>
      <c r="FQ1683" s="292"/>
    </row>
    <row r="1684" spans="2:173">
      <c r="B1684" s="291"/>
      <c r="J1684" s="292"/>
      <c r="K1684" s="292"/>
      <c r="T1684" s="292"/>
      <c r="BO1684" s="292"/>
      <c r="BX1684" s="292"/>
      <c r="CU1684" s="292"/>
      <c r="CW1684" s="292"/>
      <c r="CX1684" s="292"/>
      <c r="DA1684" s="292"/>
      <c r="DI1684" s="292"/>
      <c r="DK1684" s="292"/>
      <c r="DM1684" s="292"/>
      <c r="DQ1684" s="292"/>
      <c r="DV1684" s="292"/>
      <c r="DX1684" s="292"/>
      <c r="EH1684" s="292"/>
      <c r="EN1684" s="292"/>
      <c r="EP1684" s="292"/>
      <c r="EQ1684" s="292"/>
      <c r="ER1684" s="292"/>
      <c r="ES1684" s="292"/>
      <c r="ET1684" s="292"/>
      <c r="EU1684" s="292"/>
      <c r="EV1684" s="292"/>
      <c r="EW1684" s="292"/>
      <c r="EX1684" s="292"/>
      <c r="EY1684" s="292"/>
      <c r="EZ1684" s="292"/>
      <c r="FC1684" s="292"/>
      <c r="FF1684" s="292"/>
      <c r="FJ1684" s="292"/>
      <c r="FL1684" s="292"/>
      <c r="FM1684" s="292"/>
      <c r="FN1684" s="292"/>
      <c r="FO1684" s="292"/>
      <c r="FQ1684" s="292"/>
    </row>
    <row r="1685" spans="2:173">
      <c r="B1685" s="291"/>
      <c r="J1685" s="292"/>
      <c r="K1685" s="292"/>
      <c r="T1685" s="292"/>
      <c r="BO1685" s="292"/>
      <c r="BX1685" s="292"/>
      <c r="CU1685" s="292"/>
      <c r="CW1685" s="292"/>
      <c r="CX1685" s="292"/>
      <c r="DA1685" s="292"/>
      <c r="DI1685" s="292"/>
      <c r="DK1685" s="292"/>
      <c r="DM1685" s="292"/>
      <c r="DQ1685" s="292"/>
      <c r="DV1685" s="292"/>
      <c r="DX1685" s="292"/>
      <c r="EH1685" s="292"/>
      <c r="EN1685" s="292"/>
      <c r="EP1685" s="292"/>
      <c r="EQ1685" s="292"/>
      <c r="ER1685" s="292"/>
      <c r="ES1685" s="292"/>
      <c r="ET1685" s="292"/>
      <c r="EU1685" s="292"/>
      <c r="EV1685" s="292"/>
      <c r="EW1685" s="292"/>
      <c r="EX1685" s="292"/>
      <c r="EY1685" s="292"/>
      <c r="EZ1685" s="292"/>
      <c r="FC1685" s="292"/>
      <c r="FF1685" s="292"/>
      <c r="FJ1685" s="292"/>
      <c r="FL1685" s="292"/>
      <c r="FM1685" s="292"/>
      <c r="FN1685" s="292"/>
      <c r="FO1685" s="292"/>
      <c r="FQ1685" s="292"/>
    </row>
    <row r="1686" spans="2:173">
      <c r="B1686" s="291"/>
      <c r="J1686" s="292"/>
      <c r="K1686" s="292"/>
      <c r="T1686" s="292"/>
      <c r="BO1686" s="292"/>
      <c r="BX1686" s="292"/>
      <c r="CU1686" s="292"/>
      <c r="CW1686" s="292"/>
      <c r="CX1686" s="292"/>
      <c r="DA1686" s="292"/>
      <c r="DI1686" s="292"/>
      <c r="DK1686" s="292"/>
      <c r="DM1686" s="292"/>
      <c r="DQ1686" s="292"/>
      <c r="DV1686" s="292"/>
      <c r="DX1686" s="292"/>
      <c r="EH1686" s="292"/>
      <c r="EN1686" s="292"/>
      <c r="EP1686" s="292"/>
      <c r="EQ1686" s="292"/>
      <c r="ER1686" s="292"/>
      <c r="ES1686" s="292"/>
      <c r="ET1686" s="292"/>
      <c r="EU1686" s="292"/>
      <c r="EV1686" s="292"/>
      <c r="EW1686" s="292"/>
      <c r="EX1686" s="292"/>
      <c r="EY1686" s="292"/>
      <c r="EZ1686" s="292"/>
      <c r="FC1686" s="292"/>
      <c r="FF1686" s="292"/>
      <c r="FJ1686" s="292"/>
      <c r="FL1686" s="292"/>
      <c r="FM1686" s="292"/>
      <c r="FN1686" s="292"/>
      <c r="FO1686" s="292"/>
      <c r="FQ1686" s="292"/>
    </row>
    <row r="1687" spans="2:173">
      <c r="B1687" s="291"/>
      <c r="J1687" s="292"/>
      <c r="K1687" s="292"/>
      <c r="T1687" s="292"/>
      <c r="BO1687" s="292"/>
      <c r="BX1687" s="292"/>
      <c r="CU1687" s="292"/>
      <c r="CW1687" s="292"/>
      <c r="CX1687" s="292"/>
      <c r="DA1687" s="292"/>
      <c r="DI1687" s="292"/>
      <c r="DK1687" s="292"/>
      <c r="DM1687" s="292"/>
      <c r="DQ1687" s="292"/>
      <c r="DV1687" s="292"/>
      <c r="DX1687" s="292"/>
      <c r="EH1687" s="292"/>
      <c r="EN1687" s="292"/>
      <c r="EP1687" s="292"/>
      <c r="EQ1687" s="292"/>
      <c r="ER1687" s="292"/>
      <c r="ES1687" s="292"/>
      <c r="ET1687" s="292"/>
      <c r="EU1687" s="292"/>
      <c r="EV1687" s="292"/>
      <c r="EW1687" s="292"/>
      <c r="EX1687" s="292"/>
      <c r="EY1687" s="292"/>
      <c r="EZ1687" s="292"/>
      <c r="FC1687" s="292"/>
      <c r="FF1687" s="292"/>
      <c r="FJ1687" s="292"/>
      <c r="FL1687" s="292"/>
      <c r="FM1687" s="292"/>
      <c r="FN1687" s="292"/>
      <c r="FO1687" s="292"/>
      <c r="FQ1687" s="292"/>
    </row>
    <row r="1688" spans="2:173">
      <c r="B1688" s="291"/>
      <c r="J1688" s="292"/>
      <c r="K1688" s="292"/>
      <c r="T1688" s="292"/>
      <c r="BO1688" s="292"/>
      <c r="BX1688" s="292"/>
      <c r="CU1688" s="292"/>
      <c r="CW1688" s="292"/>
      <c r="CX1688" s="292"/>
      <c r="DA1688" s="292"/>
      <c r="DI1688" s="292"/>
      <c r="DK1688" s="292"/>
      <c r="DM1688" s="292"/>
      <c r="DQ1688" s="292"/>
      <c r="DV1688" s="292"/>
      <c r="DX1688" s="292"/>
      <c r="EH1688" s="292"/>
      <c r="EN1688" s="292"/>
      <c r="EP1688" s="292"/>
      <c r="EQ1688" s="292"/>
      <c r="ER1688" s="292"/>
      <c r="ES1688" s="292"/>
      <c r="ET1688" s="292"/>
      <c r="EU1688" s="292"/>
      <c r="EV1688" s="292"/>
      <c r="EW1688" s="292"/>
      <c r="EX1688" s="292"/>
      <c r="EY1688" s="292"/>
      <c r="EZ1688" s="292"/>
      <c r="FC1688" s="292"/>
      <c r="FF1688" s="292"/>
      <c r="FJ1688" s="292"/>
      <c r="FL1688" s="292"/>
      <c r="FM1688" s="292"/>
      <c r="FN1688" s="292"/>
      <c r="FO1688" s="292"/>
      <c r="FQ1688" s="292"/>
    </row>
    <row r="1689" spans="2:173">
      <c r="B1689" s="291"/>
      <c r="J1689" s="292"/>
      <c r="K1689" s="292"/>
      <c r="T1689" s="292"/>
      <c r="BO1689" s="292"/>
      <c r="BX1689" s="292"/>
      <c r="CU1689" s="292"/>
      <c r="CW1689" s="292"/>
      <c r="CX1689" s="292"/>
      <c r="DA1689" s="292"/>
      <c r="DI1689" s="292"/>
      <c r="DK1689" s="292"/>
      <c r="DM1689" s="292"/>
      <c r="DQ1689" s="292"/>
      <c r="DV1689" s="292"/>
      <c r="DX1689" s="292"/>
      <c r="EH1689" s="292"/>
      <c r="EN1689" s="292"/>
      <c r="EP1689" s="292"/>
      <c r="EQ1689" s="292"/>
      <c r="ER1689" s="292"/>
      <c r="ES1689" s="292"/>
      <c r="ET1689" s="292"/>
      <c r="EU1689" s="292"/>
      <c r="EV1689" s="292"/>
      <c r="EW1689" s="292"/>
      <c r="EX1689" s="292"/>
      <c r="EY1689" s="292"/>
      <c r="EZ1689" s="292"/>
      <c r="FC1689" s="292"/>
      <c r="FF1689" s="292"/>
      <c r="FJ1689" s="292"/>
      <c r="FL1689" s="292"/>
      <c r="FM1689" s="292"/>
      <c r="FN1689" s="292"/>
      <c r="FO1689" s="292"/>
      <c r="FQ1689" s="292"/>
    </row>
    <row r="1690" spans="2:173">
      <c r="B1690" s="291"/>
      <c r="J1690" s="292"/>
      <c r="K1690" s="292"/>
      <c r="T1690" s="292"/>
      <c r="BO1690" s="292"/>
      <c r="BX1690" s="292"/>
      <c r="CU1690" s="292"/>
      <c r="CW1690" s="292"/>
      <c r="CX1690" s="292"/>
      <c r="DA1690" s="292"/>
      <c r="DI1690" s="292"/>
      <c r="DK1690" s="292"/>
      <c r="DM1690" s="292"/>
      <c r="DQ1690" s="292"/>
      <c r="DV1690" s="292"/>
      <c r="DX1690" s="292"/>
      <c r="EH1690" s="292"/>
      <c r="EN1690" s="292"/>
      <c r="EP1690" s="292"/>
      <c r="EQ1690" s="292"/>
      <c r="ER1690" s="292"/>
      <c r="ES1690" s="292"/>
      <c r="ET1690" s="292"/>
      <c r="EU1690" s="292"/>
      <c r="EV1690" s="292"/>
      <c r="EW1690" s="292"/>
      <c r="EX1690" s="292"/>
      <c r="EY1690" s="292"/>
      <c r="EZ1690" s="292"/>
      <c r="FC1690" s="292"/>
      <c r="FF1690" s="292"/>
      <c r="FJ1690" s="292"/>
      <c r="FL1690" s="292"/>
      <c r="FM1690" s="292"/>
      <c r="FN1690" s="292"/>
      <c r="FO1690" s="292"/>
      <c r="FQ1690" s="292"/>
    </row>
    <row r="1691" spans="2:173">
      <c r="B1691" s="291"/>
      <c r="J1691" s="292"/>
      <c r="K1691" s="292"/>
      <c r="T1691" s="292"/>
      <c r="BO1691" s="292"/>
      <c r="BX1691" s="292"/>
      <c r="CU1691" s="292"/>
      <c r="CW1691" s="292"/>
      <c r="CX1691" s="292"/>
      <c r="DA1691" s="292"/>
      <c r="DI1691" s="292"/>
      <c r="DK1691" s="292"/>
      <c r="DM1691" s="292"/>
      <c r="DQ1691" s="292"/>
      <c r="DV1691" s="292"/>
      <c r="DX1691" s="292"/>
      <c r="EH1691" s="292"/>
      <c r="EN1691" s="292"/>
      <c r="EP1691" s="292"/>
      <c r="EQ1691" s="292"/>
      <c r="ER1691" s="292"/>
      <c r="ES1691" s="292"/>
      <c r="ET1691" s="292"/>
      <c r="EU1691" s="292"/>
      <c r="EV1691" s="292"/>
      <c r="EW1691" s="292"/>
      <c r="EX1691" s="292"/>
      <c r="EY1691" s="292"/>
      <c r="EZ1691" s="292"/>
      <c r="FC1691" s="292"/>
      <c r="FF1691" s="292"/>
      <c r="FJ1691" s="292"/>
      <c r="FL1691" s="292"/>
      <c r="FM1691" s="292"/>
      <c r="FN1691" s="292"/>
      <c r="FO1691" s="292"/>
      <c r="FQ1691" s="292"/>
    </row>
    <row r="1692" spans="2:173">
      <c r="B1692" s="291"/>
      <c r="J1692" s="292"/>
      <c r="K1692" s="292"/>
      <c r="T1692" s="292"/>
      <c r="BO1692" s="292"/>
      <c r="BX1692" s="292"/>
      <c r="CU1692" s="292"/>
      <c r="CW1692" s="292"/>
      <c r="CX1692" s="292"/>
      <c r="DA1692" s="292"/>
      <c r="DI1692" s="292"/>
      <c r="DK1692" s="292"/>
      <c r="DM1692" s="292"/>
      <c r="DQ1692" s="292"/>
      <c r="DV1692" s="292"/>
      <c r="DX1692" s="292"/>
      <c r="EH1692" s="292"/>
      <c r="EN1692" s="292"/>
      <c r="EP1692" s="292"/>
      <c r="EQ1692" s="292"/>
      <c r="ER1692" s="292"/>
      <c r="ES1692" s="292"/>
      <c r="ET1692" s="292"/>
      <c r="EU1692" s="292"/>
      <c r="EV1692" s="292"/>
      <c r="EW1692" s="292"/>
      <c r="EX1692" s="292"/>
      <c r="EY1692" s="292"/>
      <c r="EZ1692" s="292"/>
      <c r="FC1692" s="292"/>
      <c r="FF1692" s="292"/>
      <c r="FJ1692" s="292"/>
      <c r="FL1692" s="292"/>
      <c r="FM1692" s="292"/>
      <c r="FN1692" s="292"/>
      <c r="FO1692" s="292"/>
      <c r="FQ1692" s="292"/>
    </row>
    <row r="1693" spans="2:173">
      <c r="B1693" s="291"/>
      <c r="J1693" s="292"/>
      <c r="K1693" s="292"/>
      <c r="T1693" s="292"/>
      <c r="BO1693" s="292"/>
      <c r="BX1693" s="292"/>
      <c r="CU1693" s="292"/>
      <c r="CW1693" s="292"/>
      <c r="CX1693" s="292"/>
      <c r="DA1693" s="292"/>
      <c r="DI1693" s="292"/>
      <c r="DK1693" s="292"/>
      <c r="DM1693" s="292"/>
      <c r="DQ1693" s="292"/>
      <c r="DV1693" s="292"/>
      <c r="DX1693" s="292"/>
      <c r="EH1693" s="292"/>
      <c r="EN1693" s="292"/>
      <c r="EP1693" s="292"/>
      <c r="EQ1693" s="292"/>
      <c r="ER1693" s="292"/>
      <c r="ES1693" s="292"/>
      <c r="ET1693" s="292"/>
      <c r="EU1693" s="292"/>
      <c r="EV1693" s="292"/>
      <c r="EW1693" s="292"/>
      <c r="EX1693" s="292"/>
      <c r="EY1693" s="292"/>
      <c r="EZ1693" s="292"/>
      <c r="FC1693" s="292"/>
      <c r="FF1693" s="292"/>
      <c r="FJ1693" s="292"/>
      <c r="FL1693" s="292"/>
      <c r="FM1693" s="292"/>
      <c r="FN1693" s="292"/>
      <c r="FO1693" s="292"/>
      <c r="FQ1693" s="292"/>
    </row>
    <row r="1694" spans="2:173">
      <c r="B1694" s="291"/>
      <c r="J1694" s="292"/>
      <c r="K1694" s="292"/>
      <c r="T1694" s="292"/>
      <c r="BO1694" s="292"/>
      <c r="BX1694" s="292"/>
      <c r="CU1694" s="292"/>
      <c r="CW1694" s="292"/>
      <c r="CX1694" s="292"/>
      <c r="DA1694" s="292"/>
      <c r="DI1694" s="292"/>
      <c r="DK1694" s="292"/>
      <c r="DM1694" s="292"/>
      <c r="DQ1694" s="292"/>
      <c r="DV1694" s="292"/>
      <c r="DX1694" s="292"/>
      <c r="EH1694" s="292"/>
      <c r="EN1694" s="292"/>
      <c r="EP1694" s="292"/>
      <c r="EQ1694" s="292"/>
      <c r="ER1694" s="292"/>
      <c r="ES1694" s="292"/>
      <c r="ET1694" s="292"/>
      <c r="EU1694" s="292"/>
      <c r="EV1694" s="292"/>
      <c r="EW1694" s="292"/>
      <c r="EX1694" s="292"/>
      <c r="EY1694" s="292"/>
      <c r="EZ1694" s="292"/>
      <c r="FC1694" s="292"/>
      <c r="FF1694" s="292"/>
      <c r="FJ1694" s="292"/>
      <c r="FL1694" s="292"/>
      <c r="FM1694" s="292"/>
      <c r="FN1694" s="292"/>
      <c r="FO1694" s="292"/>
      <c r="FQ1694" s="292"/>
    </row>
    <row r="1695" spans="2:173">
      <c r="B1695" s="291"/>
      <c r="J1695" s="292"/>
      <c r="K1695" s="292"/>
      <c r="T1695" s="292"/>
      <c r="BO1695" s="292"/>
      <c r="BX1695" s="292"/>
      <c r="CU1695" s="292"/>
      <c r="CW1695" s="292"/>
      <c r="CX1695" s="292"/>
      <c r="DA1695" s="292"/>
      <c r="DI1695" s="292"/>
      <c r="DK1695" s="292"/>
      <c r="DM1695" s="292"/>
      <c r="DQ1695" s="292"/>
      <c r="DV1695" s="292"/>
      <c r="DX1695" s="292"/>
      <c r="EH1695" s="292"/>
      <c r="EN1695" s="292"/>
      <c r="EP1695" s="292"/>
      <c r="EQ1695" s="292"/>
      <c r="ER1695" s="292"/>
      <c r="ES1695" s="292"/>
      <c r="ET1695" s="292"/>
      <c r="EU1695" s="292"/>
      <c r="EV1695" s="292"/>
      <c r="EW1695" s="292"/>
      <c r="EX1695" s="292"/>
      <c r="EY1695" s="292"/>
      <c r="EZ1695" s="292"/>
      <c r="FC1695" s="292"/>
      <c r="FF1695" s="292"/>
      <c r="FJ1695" s="292"/>
      <c r="FL1695" s="292"/>
      <c r="FM1695" s="292"/>
      <c r="FN1695" s="292"/>
      <c r="FO1695" s="292"/>
      <c r="FQ1695" s="292"/>
    </row>
    <row r="1696" spans="2:173">
      <c r="B1696" s="291"/>
      <c r="J1696" s="292"/>
      <c r="K1696" s="292"/>
      <c r="T1696" s="292"/>
      <c r="BO1696" s="292"/>
      <c r="BX1696" s="292"/>
      <c r="CU1696" s="292"/>
      <c r="CW1696" s="292"/>
      <c r="CX1696" s="292"/>
      <c r="DA1696" s="292"/>
      <c r="DI1696" s="292"/>
      <c r="DK1696" s="292"/>
      <c r="DM1696" s="292"/>
      <c r="DQ1696" s="292"/>
      <c r="DV1696" s="292"/>
      <c r="DX1696" s="292"/>
      <c r="EH1696" s="292"/>
      <c r="EN1696" s="292"/>
      <c r="EP1696" s="292"/>
      <c r="EQ1696" s="292"/>
      <c r="ER1696" s="292"/>
      <c r="ES1696" s="292"/>
      <c r="ET1696" s="292"/>
      <c r="EU1696" s="292"/>
      <c r="EV1696" s="292"/>
      <c r="EW1696" s="292"/>
      <c r="EX1696" s="292"/>
      <c r="EY1696" s="292"/>
      <c r="EZ1696" s="292"/>
      <c r="FC1696" s="292"/>
      <c r="FF1696" s="292"/>
      <c r="FJ1696" s="292"/>
      <c r="FL1696" s="292"/>
      <c r="FM1696" s="292"/>
      <c r="FN1696" s="292"/>
      <c r="FO1696" s="292"/>
      <c r="FQ1696" s="292"/>
    </row>
    <row r="1697" spans="2:173">
      <c r="B1697" s="291"/>
      <c r="J1697" s="292"/>
      <c r="K1697" s="292"/>
      <c r="T1697" s="292"/>
      <c r="BO1697" s="292"/>
      <c r="BX1697" s="292"/>
      <c r="CU1697" s="292"/>
      <c r="CW1697" s="292"/>
      <c r="CX1697" s="292"/>
      <c r="DA1697" s="292"/>
      <c r="DI1697" s="292"/>
      <c r="DK1697" s="292"/>
      <c r="DM1697" s="292"/>
      <c r="DQ1697" s="292"/>
      <c r="DV1697" s="292"/>
      <c r="DX1697" s="292"/>
      <c r="EH1697" s="292"/>
      <c r="EN1697" s="292"/>
      <c r="EP1697" s="292"/>
      <c r="EQ1697" s="292"/>
      <c r="ER1697" s="292"/>
      <c r="ES1697" s="292"/>
      <c r="ET1697" s="292"/>
      <c r="EU1697" s="292"/>
      <c r="EV1697" s="292"/>
      <c r="EW1697" s="292"/>
      <c r="EX1697" s="292"/>
      <c r="EY1697" s="292"/>
      <c r="EZ1697" s="292"/>
      <c r="FC1697" s="292"/>
      <c r="FF1697" s="292"/>
      <c r="FJ1697" s="292"/>
      <c r="FL1697" s="292"/>
      <c r="FM1697" s="292"/>
      <c r="FN1697" s="292"/>
      <c r="FO1697" s="292"/>
      <c r="FQ1697" s="292"/>
    </row>
    <row r="1698" spans="2:173">
      <c r="B1698" s="291"/>
      <c r="J1698" s="292"/>
      <c r="K1698" s="292"/>
      <c r="T1698" s="292"/>
      <c r="BO1698" s="292"/>
      <c r="BX1698" s="292"/>
      <c r="CU1698" s="292"/>
      <c r="CW1698" s="292"/>
      <c r="CX1698" s="292"/>
      <c r="DA1698" s="292"/>
      <c r="DI1698" s="292"/>
      <c r="DK1698" s="292"/>
      <c r="DM1698" s="292"/>
      <c r="DQ1698" s="292"/>
      <c r="DV1698" s="292"/>
      <c r="DX1698" s="292"/>
      <c r="EH1698" s="292"/>
      <c r="EN1698" s="292"/>
      <c r="EP1698" s="292"/>
      <c r="EQ1698" s="292"/>
      <c r="ER1698" s="292"/>
      <c r="ES1698" s="292"/>
      <c r="ET1698" s="292"/>
      <c r="EU1698" s="292"/>
      <c r="EV1698" s="292"/>
      <c r="EW1698" s="292"/>
      <c r="EX1698" s="292"/>
      <c r="EY1698" s="292"/>
      <c r="EZ1698" s="292"/>
      <c r="FC1698" s="292"/>
      <c r="FF1698" s="292"/>
      <c r="FJ1698" s="292"/>
      <c r="FL1698" s="292"/>
      <c r="FM1698" s="292"/>
      <c r="FN1698" s="292"/>
      <c r="FO1698" s="292"/>
      <c r="FQ1698" s="292"/>
    </row>
    <row r="1699" spans="2:173">
      <c r="B1699" s="291"/>
      <c r="J1699" s="292"/>
      <c r="K1699" s="292"/>
      <c r="T1699" s="292"/>
      <c r="BO1699" s="292"/>
      <c r="BX1699" s="292"/>
      <c r="CU1699" s="292"/>
      <c r="CW1699" s="292"/>
      <c r="CX1699" s="292"/>
      <c r="DA1699" s="292"/>
      <c r="DI1699" s="292"/>
      <c r="DK1699" s="292"/>
      <c r="DM1699" s="292"/>
      <c r="DQ1699" s="292"/>
      <c r="DV1699" s="292"/>
      <c r="DX1699" s="292"/>
      <c r="EH1699" s="292"/>
      <c r="EN1699" s="292"/>
      <c r="EP1699" s="292"/>
      <c r="EQ1699" s="292"/>
      <c r="ER1699" s="292"/>
      <c r="ES1699" s="292"/>
      <c r="ET1699" s="292"/>
      <c r="EU1699" s="292"/>
      <c r="EV1699" s="292"/>
      <c r="EW1699" s="292"/>
      <c r="EX1699" s="292"/>
      <c r="EY1699" s="292"/>
      <c r="EZ1699" s="292"/>
      <c r="FC1699" s="292"/>
      <c r="FF1699" s="292"/>
      <c r="FJ1699" s="292"/>
      <c r="FL1699" s="292"/>
      <c r="FM1699" s="292"/>
      <c r="FN1699" s="292"/>
      <c r="FO1699" s="292"/>
      <c r="FQ1699" s="292"/>
    </row>
    <row r="1700" spans="2:173">
      <c r="B1700" s="291"/>
      <c r="J1700" s="292"/>
      <c r="K1700" s="292"/>
      <c r="T1700" s="292"/>
      <c r="BO1700" s="292"/>
      <c r="BX1700" s="292"/>
      <c r="CU1700" s="292"/>
      <c r="CW1700" s="292"/>
      <c r="CX1700" s="292"/>
      <c r="DA1700" s="292"/>
      <c r="DI1700" s="292"/>
      <c r="DK1700" s="292"/>
      <c r="DM1700" s="292"/>
      <c r="DQ1700" s="292"/>
      <c r="DV1700" s="292"/>
      <c r="DX1700" s="292"/>
      <c r="EH1700" s="292"/>
      <c r="EN1700" s="292"/>
      <c r="EP1700" s="292"/>
      <c r="EQ1700" s="292"/>
      <c r="ER1700" s="292"/>
      <c r="ES1700" s="292"/>
      <c r="ET1700" s="292"/>
      <c r="EU1700" s="292"/>
      <c r="EV1700" s="292"/>
      <c r="EW1700" s="292"/>
      <c r="EX1700" s="292"/>
      <c r="EY1700" s="292"/>
      <c r="EZ1700" s="292"/>
      <c r="FC1700" s="292"/>
      <c r="FF1700" s="292"/>
      <c r="FJ1700" s="292"/>
      <c r="FL1700" s="292"/>
      <c r="FM1700" s="292"/>
      <c r="FN1700" s="292"/>
      <c r="FO1700" s="292"/>
      <c r="FQ1700" s="292"/>
    </row>
    <row r="1701" spans="2:173">
      <c r="B1701" s="291"/>
      <c r="J1701" s="292"/>
      <c r="K1701" s="292"/>
      <c r="T1701" s="292"/>
      <c r="BO1701" s="292"/>
      <c r="BX1701" s="292"/>
      <c r="CU1701" s="292"/>
      <c r="CW1701" s="292"/>
      <c r="CX1701" s="292"/>
      <c r="DA1701" s="292"/>
      <c r="DI1701" s="292"/>
      <c r="DK1701" s="292"/>
      <c r="DM1701" s="292"/>
      <c r="DQ1701" s="292"/>
      <c r="DV1701" s="292"/>
      <c r="DX1701" s="292"/>
      <c r="EH1701" s="292"/>
      <c r="EN1701" s="292"/>
      <c r="EP1701" s="292"/>
      <c r="EQ1701" s="292"/>
      <c r="ER1701" s="292"/>
      <c r="ES1701" s="292"/>
      <c r="ET1701" s="292"/>
      <c r="EU1701" s="292"/>
      <c r="EV1701" s="292"/>
      <c r="EW1701" s="292"/>
      <c r="EX1701" s="292"/>
      <c r="EY1701" s="292"/>
      <c r="EZ1701" s="292"/>
      <c r="FC1701" s="292"/>
      <c r="FF1701" s="292"/>
      <c r="FJ1701" s="292"/>
      <c r="FL1701" s="292"/>
      <c r="FM1701" s="292"/>
      <c r="FN1701" s="292"/>
      <c r="FO1701" s="292"/>
      <c r="FQ1701" s="292"/>
    </row>
    <row r="1702" spans="2:173">
      <c r="B1702" s="291"/>
      <c r="J1702" s="292"/>
      <c r="K1702" s="292"/>
      <c r="T1702" s="292"/>
      <c r="BO1702" s="292"/>
      <c r="BX1702" s="292"/>
      <c r="CU1702" s="292"/>
      <c r="CW1702" s="292"/>
      <c r="CX1702" s="292"/>
      <c r="DA1702" s="292"/>
      <c r="DI1702" s="292"/>
      <c r="DK1702" s="292"/>
      <c r="DM1702" s="292"/>
      <c r="DQ1702" s="292"/>
      <c r="DV1702" s="292"/>
      <c r="DX1702" s="292"/>
      <c r="EH1702" s="292"/>
      <c r="EN1702" s="292"/>
      <c r="EP1702" s="292"/>
      <c r="EQ1702" s="292"/>
      <c r="ER1702" s="292"/>
      <c r="ES1702" s="292"/>
      <c r="ET1702" s="292"/>
      <c r="EU1702" s="292"/>
      <c r="EV1702" s="292"/>
      <c r="EW1702" s="292"/>
      <c r="EX1702" s="292"/>
      <c r="EY1702" s="292"/>
      <c r="EZ1702" s="292"/>
      <c r="FC1702" s="292"/>
      <c r="FF1702" s="292"/>
      <c r="FJ1702" s="292"/>
      <c r="FL1702" s="292"/>
      <c r="FM1702" s="292"/>
      <c r="FN1702" s="292"/>
      <c r="FO1702" s="292"/>
      <c r="FQ1702" s="292"/>
    </row>
    <row r="1703" spans="2:173">
      <c r="B1703" s="291"/>
      <c r="J1703" s="292"/>
      <c r="K1703" s="292"/>
      <c r="T1703" s="292"/>
      <c r="BO1703" s="292"/>
      <c r="BX1703" s="292"/>
      <c r="CU1703" s="292"/>
      <c r="CW1703" s="292"/>
      <c r="CX1703" s="292"/>
      <c r="DA1703" s="292"/>
      <c r="DI1703" s="292"/>
      <c r="DK1703" s="292"/>
      <c r="DM1703" s="292"/>
      <c r="DQ1703" s="292"/>
      <c r="DV1703" s="292"/>
      <c r="DX1703" s="292"/>
      <c r="EH1703" s="292"/>
      <c r="EN1703" s="292"/>
      <c r="EP1703" s="292"/>
      <c r="EQ1703" s="292"/>
      <c r="ER1703" s="292"/>
      <c r="ES1703" s="292"/>
      <c r="ET1703" s="292"/>
      <c r="EU1703" s="292"/>
      <c r="EV1703" s="292"/>
      <c r="EW1703" s="292"/>
      <c r="EX1703" s="292"/>
      <c r="EY1703" s="292"/>
      <c r="EZ1703" s="292"/>
      <c r="FC1703" s="292"/>
      <c r="FF1703" s="292"/>
      <c r="FJ1703" s="292"/>
      <c r="FL1703" s="292"/>
      <c r="FM1703" s="292"/>
      <c r="FN1703" s="292"/>
      <c r="FO1703" s="292"/>
      <c r="FQ1703" s="292"/>
    </row>
    <row r="1704" spans="2:173">
      <c r="B1704" s="291"/>
      <c r="J1704" s="292"/>
      <c r="K1704" s="292"/>
      <c r="T1704" s="292"/>
      <c r="BO1704" s="292"/>
      <c r="BX1704" s="292"/>
      <c r="CU1704" s="292"/>
      <c r="CW1704" s="292"/>
      <c r="CX1704" s="292"/>
      <c r="DA1704" s="292"/>
      <c r="DI1704" s="292"/>
      <c r="DK1704" s="292"/>
      <c r="DM1704" s="292"/>
      <c r="DQ1704" s="292"/>
      <c r="DV1704" s="292"/>
      <c r="DX1704" s="292"/>
      <c r="EH1704" s="292"/>
      <c r="EN1704" s="292"/>
      <c r="EP1704" s="292"/>
      <c r="EQ1704" s="292"/>
      <c r="ER1704" s="292"/>
      <c r="ES1704" s="292"/>
      <c r="ET1704" s="292"/>
      <c r="EU1704" s="292"/>
      <c r="EV1704" s="292"/>
      <c r="EW1704" s="292"/>
      <c r="EX1704" s="292"/>
      <c r="EY1704" s="292"/>
      <c r="EZ1704" s="292"/>
      <c r="FC1704" s="292"/>
      <c r="FF1704" s="292"/>
      <c r="FJ1704" s="292"/>
      <c r="FL1704" s="292"/>
      <c r="FM1704" s="292"/>
      <c r="FN1704" s="292"/>
      <c r="FO1704" s="292"/>
      <c r="FQ1704" s="292"/>
    </row>
    <row r="1705" spans="2:173">
      <c r="B1705" s="291"/>
      <c r="J1705" s="292"/>
      <c r="K1705" s="292"/>
      <c r="T1705" s="292"/>
      <c r="BO1705" s="292"/>
      <c r="BX1705" s="292"/>
      <c r="CU1705" s="292"/>
      <c r="CW1705" s="292"/>
      <c r="CX1705" s="292"/>
      <c r="DA1705" s="292"/>
      <c r="DI1705" s="292"/>
      <c r="DK1705" s="292"/>
      <c r="DM1705" s="292"/>
      <c r="DQ1705" s="292"/>
      <c r="DV1705" s="292"/>
      <c r="DX1705" s="292"/>
      <c r="EH1705" s="292"/>
      <c r="EN1705" s="292"/>
      <c r="EP1705" s="292"/>
      <c r="EQ1705" s="292"/>
      <c r="ER1705" s="292"/>
      <c r="ES1705" s="292"/>
      <c r="ET1705" s="292"/>
      <c r="EU1705" s="292"/>
      <c r="EV1705" s="292"/>
      <c r="EW1705" s="292"/>
      <c r="EX1705" s="292"/>
      <c r="EY1705" s="292"/>
      <c r="EZ1705" s="292"/>
      <c r="FC1705" s="292"/>
      <c r="FF1705" s="292"/>
      <c r="FJ1705" s="292"/>
      <c r="FL1705" s="292"/>
      <c r="FM1705" s="292"/>
      <c r="FN1705" s="292"/>
      <c r="FO1705" s="292"/>
      <c r="FQ1705" s="292"/>
    </row>
    <row r="1706" spans="2:173">
      <c r="B1706" s="291"/>
      <c r="J1706" s="292"/>
      <c r="K1706" s="292"/>
      <c r="T1706" s="292"/>
      <c r="BO1706" s="292"/>
      <c r="BX1706" s="292"/>
      <c r="CU1706" s="292"/>
      <c r="CW1706" s="292"/>
      <c r="CX1706" s="292"/>
      <c r="DA1706" s="292"/>
      <c r="DI1706" s="292"/>
      <c r="DK1706" s="292"/>
      <c r="DM1706" s="292"/>
      <c r="DQ1706" s="292"/>
      <c r="DV1706" s="292"/>
      <c r="DX1706" s="292"/>
      <c r="EH1706" s="292"/>
      <c r="EN1706" s="292"/>
      <c r="EP1706" s="292"/>
      <c r="EQ1706" s="292"/>
      <c r="ER1706" s="292"/>
      <c r="ES1706" s="292"/>
      <c r="ET1706" s="292"/>
      <c r="EU1706" s="292"/>
      <c r="EV1706" s="292"/>
      <c r="EW1706" s="292"/>
      <c r="EX1706" s="292"/>
      <c r="EY1706" s="292"/>
      <c r="EZ1706" s="292"/>
      <c r="FC1706" s="292"/>
      <c r="FF1706" s="292"/>
      <c r="FJ1706" s="292"/>
      <c r="FL1706" s="292"/>
      <c r="FM1706" s="292"/>
      <c r="FN1706" s="292"/>
      <c r="FO1706" s="292"/>
      <c r="FQ1706" s="292"/>
    </row>
    <row r="1707" spans="2:173">
      <c r="B1707" s="291"/>
      <c r="J1707" s="292"/>
      <c r="K1707" s="292"/>
      <c r="T1707" s="292"/>
      <c r="BO1707" s="292"/>
      <c r="BX1707" s="292"/>
      <c r="CU1707" s="292"/>
      <c r="CW1707" s="292"/>
      <c r="CX1707" s="292"/>
      <c r="DA1707" s="292"/>
      <c r="DI1707" s="292"/>
      <c r="DK1707" s="292"/>
      <c r="DM1707" s="292"/>
      <c r="DQ1707" s="292"/>
      <c r="DV1707" s="292"/>
      <c r="DX1707" s="292"/>
      <c r="EH1707" s="292"/>
      <c r="EN1707" s="292"/>
      <c r="EP1707" s="292"/>
      <c r="EQ1707" s="292"/>
      <c r="ER1707" s="292"/>
      <c r="ES1707" s="292"/>
      <c r="ET1707" s="292"/>
      <c r="EU1707" s="292"/>
      <c r="EV1707" s="292"/>
      <c r="EW1707" s="292"/>
      <c r="EX1707" s="292"/>
      <c r="EY1707" s="292"/>
      <c r="EZ1707" s="292"/>
      <c r="FC1707" s="292"/>
      <c r="FF1707" s="292"/>
      <c r="FJ1707" s="292"/>
      <c r="FL1707" s="292"/>
      <c r="FM1707" s="292"/>
      <c r="FN1707" s="292"/>
      <c r="FO1707" s="292"/>
      <c r="FQ1707" s="292"/>
    </row>
    <row r="1708" spans="2:173">
      <c r="B1708" s="291"/>
      <c r="J1708" s="292"/>
      <c r="K1708" s="292"/>
      <c r="T1708" s="292"/>
      <c r="BO1708" s="292"/>
      <c r="BX1708" s="292"/>
      <c r="CU1708" s="292"/>
      <c r="CW1708" s="292"/>
      <c r="CX1708" s="292"/>
      <c r="DA1708" s="292"/>
      <c r="DI1708" s="292"/>
      <c r="DK1708" s="292"/>
      <c r="DM1708" s="292"/>
      <c r="DQ1708" s="292"/>
      <c r="DV1708" s="292"/>
      <c r="DX1708" s="292"/>
      <c r="EH1708" s="292"/>
      <c r="EN1708" s="292"/>
      <c r="EP1708" s="292"/>
      <c r="EQ1708" s="292"/>
      <c r="ER1708" s="292"/>
      <c r="ES1708" s="292"/>
      <c r="ET1708" s="292"/>
      <c r="EU1708" s="292"/>
      <c r="EV1708" s="292"/>
      <c r="EW1708" s="292"/>
      <c r="EX1708" s="292"/>
      <c r="EY1708" s="292"/>
      <c r="EZ1708" s="292"/>
      <c r="FC1708" s="292"/>
      <c r="FF1708" s="292"/>
      <c r="FJ1708" s="292"/>
      <c r="FL1708" s="292"/>
      <c r="FM1708" s="292"/>
      <c r="FN1708" s="292"/>
      <c r="FO1708" s="292"/>
      <c r="FQ1708" s="292"/>
    </row>
    <row r="1709" spans="2:173">
      <c r="B1709" s="291"/>
      <c r="J1709" s="292"/>
      <c r="K1709" s="292"/>
      <c r="T1709" s="292"/>
      <c r="BO1709" s="292"/>
      <c r="BX1709" s="292"/>
      <c r="CU1709" s="292"/>
      <c r="CW1709" s="292"/>
      <c r="CX1709" s="292"/>
      <c r="DA1709" s="292"/>
      <c r="DI1709" s="292"/>
      <c r="DK1709" s="292"/>
      <c r="DM1709" s="292"/>
      <c r="DQ1709" s="292"/>
      <c r="DV1709" s="292"/>
      <c r="DX1709" s="292"/>
      <c r="EH1709" s="292"/>
      <c r="EN1709" s="292"/>
      <c r="EP1709" s="292"/>
      <c r="EQ1709" s="292"/>
      <c r="ER1709" s="292"/>
      <c r="ES1709" s="292"/>
      <c r="ET1709" s="292"/>
      <c r="EU1709" s="292"/>
      <c r="EV1709" s="292"/>
      <c r="EW1709" s="292"/>
      <c r="EX1709" s="292"/>
      <c r="EY1709" s="292"/>
      <c r="EZ1709" s="292"/>
      <c r="FC1709" s="292"/>
      <c r="FF1709" s="292"/>
      <c r="FJ1709" s="292"/>
      <c r="FL1709" s="292"/>
      <c r="FM1709" s="292"/>
      <c r="FN1709" s="292"/>
      <c r="FO1709" s="292"/>
      <c r="FQ1709" s="292"/>
    </row>
    <row r="1710" spans="2:173">
      <c r="B1710" s="291"/>
      <c r="J1710" s="292"/>
      <c r="K1710" s="292"/>
      <c r="T1710" s="292"/>
      <c r="BO1710" s="292"/>
      <c r="BX1710" s="292"/>
      <c r="CU1710" s="292"/>
      <c r="CW1710" s="292"/>
      <c r="CX1710" s="292"/>
      <c r="DA1710" s="292"/>
      <c r="DI1710" s="292"/>
      <c r="DK1710" s="292"/>
      <c r="DM1710" s="292"/>
      <c r="DQ1710" s="292"/>
      <c r="DV1710" s="292"/>
      <c r="DX1710" s="292"/>
      <c r="EH1710" s="292"/>
      <c r="EN1710" s="292"/>
      <c r="EP1710" s="292"/>
      <c r="EQ1710" s="292"/>
      <c r="ER1710" s="292"/>
      <c r="ES1710" s="292"/>
      <c r="ET1710" s="292"/>
      <c r="EU1710" s="292"/>
      <c r="EV1710" s="292"/>
      <c r="EW1710" s="292"/>
      <c r="EX1710" s="292"/>
      <c r="EY1710" s="292"/>
      <c r="EZ1710" s="292"/>
      <c r="FC1710" s="292"/>
      <c r="FF1710" s="292"/>
      <c r="FJ1710" s="292"/>
      <c r="FL1710" s="292"/>
      <c r="FM1710" s="292"/>
      <c r="FN1710" s="292"/>
      <c r="FO1710" s="292"/>
      <c r="FQ1710" s="292"/>
    </row>
    <row r="1711" spans="2:173">
      <c r="B1711" s="291"/>
      <c r="J1711" s="292"/>
      <c r="K1711" s="292"/>
      <c r="T1711" s="292"/>
      <c r="BO1711" s="292"/>
      <c r="BX1711" s="292"/>
      <c r="CU1711" s="292"/>
      <c r="CW1711" s="292"/>
      <c r="CX1711" s="292"/>
      <c r="DA1711" s="292"/>
      <c r="DI1711" s="292"/>
      <c r="DK1711" s="292"/>
      <c r="DM1711" s="292"/>
      <c r="DQ1711" s="292"/>
      <c r="DV1711" s="292"/>
      <c r="DX1711" s="292"/>
      <c r="EH1711" s="292"/>
      <c r="EN1711" s="292"/>
      <c r="EP1711" s="292"/>
      <c r="EQ1711" s="292"/>
      <c r="ER1711" s="292"/>
      <c r="ES1711" s="292"/>
      <c r="ET1711" s="292"/>
      <c r="EU1711" s="292"/>
      <c r="EV1711" s="292"/>
      <c r="EW1711" s="292"/>
      <c r="EX1711" s="292"/>
      <c r="EY1711" s="292"/>
      <c r="EZ1711" s="292"/>
      <c r="FC1711" s="292"/>
      <c r="FF1711" s="292"/>
      <c r="FJ1711" s="292"/>
      <c r="FL1711" s="292"/>
      <c r="FM1711" s="292"/>
      <c r="FN1711" s="292"/>
      <c r="FO1711" s="292"/>
      <c r="FQ1711" s="292"/>
    </row>
    <row r="1712" spans="2:173">
      <c r="B1712" s="291"/>
      <c r="J1712" s="292"/>
      <c r="K1712" s="292"/>
      <c r="T1712" s="292"/>
      <c r="BO1712" s="292"/>
      <c r="BX1712" s="292"/>
      <c r="CU1712" s="292"/>
      <c r="CW1712" s="292"/>
      <c r="CX1712" s="292"/>
      <c r="DA1712" s="292"/>
      <c r="DI1712" s="292"/>
      <c r="DK1712" s="292"/>
      <c r="DM1712" s="292"/>
      <c r="DQ1712" s="292"/>
      <c r="DV1712" s="292"/>
      <c r="DX1712" s="292"/>
      <c r="EH1712" s="292"/>
      <c r="EN1712" s="292"/>
      <c r="EP1712" s="292"/>
      <c r="EQ1712" s="292"/>
      <c r="ER1712" s="292"/>
      <c r="ES1712" s="292"/>
      <c r="ET1712" s="292"/>
      <c r="EU1712" s="292"/>
      <c r="EV1712" s="292"/>
      <c r="EW1712" s="292"/>
      <c r="EX1712" s="292"/>
      <c r="EY1712" s="292"/>
      <c r="EZ1712" s="292"/>
      <c r="FC1712" s="292"/>
      <c r="FF1712" s="292"/>
      <c r="FJ1712" s="292"/>
      <c r="FL1712" s="292"/>
      <c r="FM1712" s="292"/>
      <c r="FN1712" s="292"/>
      <c r="FO1712" s="292"/>
      <c r="FQ1712" s="292"/>
    </row>
    <row r="1713" spans="2:173">
      <c r="B1713" s="291"/>
      <c r="J1713" s="292"/>
      <c r="K1713" s="292"/>
      <c r="T1713" s="292"/>
      <c r="BO1713" s="292"/>
      <c r="BX1713" s="292"/>
      <c r="CU1713" s="292"/>
      <c r="CW1713" s="292"/>
      <c r="CX1713" s="292"/>
      <c r="DA1713" s="292"/>
      <c r="DI1713" s="292"/>
      <c r="DK1713" s="292"/>
      <c r="DM1713" s="292"/>
      <c r="DQ1713" s="292"/>
      <c r="DV1713" s="292"/>
      <c r="DX1713" s="292"/>
      <c r="EH1713" s="292"/>
      <c r="EN1713" s="292"/>
      <c r="EP1713" s="292"/>
      <c r="EQ1713" s="292"/>
      <c r="ER1713" s="292"/>
      <c r="ES1713" s="292"/>
      <c r="ET1713" s="292"/>
      <c r="EU1713" s="292"/>
      <c r="EV1713" s="292"/>
      <c r="EW1713" s="292"/>
      <c r="EX1713" s="292"/>
      <c r="EY1713" s="292"/>
      <c r="EZ1713" s="292"/>
      <c r="FC1713" s="292"/>
      <c r="FF1713" s="292"/>
      <c r="FJ1713" s="292"/>
      <c r="FL1713" s="292"/>
      <c r="FM1713" s="292"/>
      <c r="FN1713" s="292"/>
      <c r="FO1713" s="292"/>
      <c r="FQ1713" s="292"/>
    </row>
    <row r="1714" spans="2:173">
      <c r="B1714" s="291"/>
      <c r="J1714" s="292"/>
      <c r="K1714" s="292"/>
      <c r="T1714" s="292"/>
      <c r="BO1714" s="292"/>
      <c r="BX1714" s="292"/>
      <c r="CU1714" s="292"/>
      <c r="CW1714" s="292"/>
      <c r="CX1714" s="292"/>
      <c r="DA1714" s="292"/>
      <c r="DI1714" s="292"/>
      <c r="DK1714" s="292"/>
      <c r="DM1714" s="292"/>
      <c r="DQ1714" s="292"/>
      <c r="DV1714" s="292"/>
      <c r="DX1714" s="292"/>
      <c r="EH1714" s="292"/>
      <c r="EN1714" s="292"/>
      <c r="EP1714" s="292"/>
      <c r="EQ1714" s="292"/>
      <c r="ER1714" s="292"/>
      <c r="ES1714" s="292"/>
      <c r="ET1714" s="292"/>
      <c r="EU1714" s="292"/>
      <c r="EV1714" s="292"/>
      <c r="EW1714" s="292"/>
      <c r="EX1714" s="292"/>
      <c r="EY1714" s="292"/>
      <c r="EZ1714" s="292"/>
      <c r="FC1714" s="292"/>
      <c r="FF1714" s="292"/>
      <c r="FJ1714" s="292"/>
      <c r="FL1714" s="292"/>
      <c r="FM1714" s="292"/>
      <c r="FN1714" s="292"/>
      <c r="FO1714" s="292"/>
      <c r="FQ1714" s="292"/>
    </row>
    <row r="1715" spans="2:173">
      <c r="B1715" s="291"/>
      <c r="J1715" s="292"/>
      <c r="K1715" s="292"/>
      <c r="T1715" s="292"/>
      <c r="BO1715" s="292"/>
      <c r="BX1715" s="292"/>
      <c r="CU1715" s="292"/>
      <c r="CW1715" s="292"/>
      <c r="CX1715" s="292"/>
      <c r="DA1715" s="292"/>
      <c r="DI1715" s="292"/>
      <c r="DK1715" s="292"/>
      <c r="DM1715" s="292"/>
      <c r="DQ1715" s="292"/>
      <c r="DV1715" s="292"/>
      <c r="DX1715" s="292"/>
      <c r="EH1715" s="292"/>
      <c r="EN1715" s="292"/>
      <c r="EP1715" s="292"/>
      <c r="EQ1715" s="292"/>
      <c r="ER1715" s="292"/>
      <c r="ES1715" s="292"/>
      <c r="ET1715" s="292"/>
      <c r="EU1715" s="292"/>
      <c r="EV1715" s="292"/>
      <c r="EW1715" s="292"/>
      <c r="EX1715" s="292"/>
      <c r="EY1715" s="292"/>
      <c r="EZ1715" s="292"/>
      <c r="FC1715" s="292"/>
      <c r="FF1715" s="292"/>
      <c r="FJ1715" s="292"/>
      <c r="FL1715" s="292"/>
      <c r="FM1715" s="292"/>
      <c r="FN1715" s="292"/>
      <c r="FO1715" s="292"/>
      <c r="FQ1715" s="292"/>
    </row>
    <row r="1716" spans="2:173">
      <c r="B1716" s="291"/>
      <c r="J1716" s="292"/>
      <c r="K1716" s="292"/>
      <c r="T1716" s="292"/>
      <c r="BO1716" s="292"/>
      <c r="BX1716" s="292"/>
      <c r="CU1716" s="292"/>
      <c r="CW1716" s="292"/>
      <c r="CX1716" s="292"/>
      <c r="DA1716" s="292"/>
      <c r="DI1716" s="292"/>
      <c r="DK1716" s="292"/>
      <c r="DM1716" s="292"/>
      <c r="DQ1716" s="292"/>
      <c r="DV1716" s="292"/>
      <c r="DX1716" s="292"/>
      <c r="EH1716" s="292"/>
      <c r="EN1716" s="292"/>
      <c r="EP1716" s="292"/>
      <c r="EQ1716" s="292"/>
      <c r="ER1716" s="292"/>
      <c r="ES1716" s="292"/>
      <c r="ET1716" s="292"/>
      <c r="EU1716" s="292"/>
      <c r="EV1716" s="292"/>
      <c r="EW1716" s="292"/>
      <c r="EX1716" s="292"/>
      <c r="EY1716" s="292"/>
      <c r="EZ1716" s="292"/>
      <c r="FC1716" s="292"/>
      <c r="FF1716" s="292"/>
      <c r="FJ1716" s="292"/>
      <c r="FL1716" s="292"/>
      <c r="FM1716" s="292"/>
      <c r="FN1716" s="292"/>
      <c r="FO1716" s="292"/>
      <c r="FQ1716" s="292"/>
    </row>
    <row r="1717" spans="2:173">
      <c r="B1717" s="291"/>
      <c r="J1717" s="292"/>
      <c r="K1717" s="292"/>
      <c r="T1717" s="292"/>
      <c r="BO1717" s="292"/>
      <c r="BX1717" s="292"/>
      <c r="CU1717" s="292"/>
      <c r="CW1717" s="292"/>
      <c r="CX1717" s="292"/>
      <c r="DA1717" s="292"/>
      <c r="DI1717" s="292"/>
      <c r="DK1717" s="292"/>
      <c r="DM1717" s="292"/>
      <c r="DQ1717" s="292"/>
      <c r="DV1717" s="292"/>
      <c r="DX1717" s="292"/>
      <c r="EH1717" s="292"/>
      <c r="EN1717" s="292"/>
      <c r="EP1717" s="292"/>
      <c r="EQ1717" s="292"/>
      <c r="ER1717" s="292"/>
      <c r="ES1717" s="292"/>
      <c r="ET1717" s="292"/>
      <c r="EU1717" s="292"/>
      <c r="EV1717" s="292"/>
      <c r="EW1717" s="292"/>
      <c r="EX1717" s="292"/>
      <c r="EY1717" s="292"/>
      <c r="EZ1717" s="292"/>
      <c r="FC1717" s="292"/>
      <c r="FF1717" s="292"/>
      <c r="FJ1717" s="292"/>
      <c r="FL1717" s="292"/>
      <c r="FM1717" s="292"/>
      <c r="FN1717" s="292"/>
      <c r="FO1717" s="292"/>
      <c r="FQ1717" s="292"/>
    </row>
    <row r="1718" spans="2:173">
      <c r="B1718" s="291"/>
      <c r="J1718" s="292"/>
      <c r="K1718" s="292"/>
      <c r="T1718" s="292"/>
      <c r="BO1718" s="292"/>
      <c r="BX1718" s="292"/>
      <c r="CU1718" s="292"/>
      <c r="CW1718" s="292"/>
      <c r="CX1718" s="292"/>
      <c r="DA1718" s="292"/>
      <c r="DI1718" s="292"/>
      <c r="DK1718" s="292"/>
      <c r="DM1718" s="292"/>
      <c r="DQ1718" s="292"/>
      <c r="DV1718" s="292"/>
      <c r="DX1718" s="292"/>
      <c r="EH1718" s="292"/>
      <c r="EN1718" s="292"/>
      <c r="EP1718" s="292"/>
      <c r="EQ1718" s="292"/>
      <c r="ER1718" s="292"/>
      <c r="ES1718" s="292"/>
      <c r="ET1718" s="292"/>
      <c r="EU1718" s="292"/>
      <c r="EV1718" s="292"/>
      <c r="EW1718" s="292"/>
      <c r="EX1718" s="292"/>
      <c r="EY1718" s="292"/>
      <c r="EZ1718" s="292"/>
      <c r="FC1718" s="292"/>
      <c r="FF1718" s="292"/>
      <c r="FJ1718" s="292"/>
      <c r="FL1718" s="292"/>
      <c r="FM1718" s="292"/>
      <c r="FN1718" s="292"/>
      <c r="FO1718" s="292"/>
      <c r="FQ1718" s="292"/>
    </row>
    <row r="1719" spans="2:173">
      <c r="B1719" s="291"/>
      <c r="J1719" s="292"/>
      <c r="K1719" s="292"/>
      <c r="T1719" s="292"/>
      <c r="BO1719" s="292"/>
      <c r="BX1719" s="292"/>
      <c r="CU1719" s="292"/>
      <c r="CW1719" s="292"/>
      <c r="CX1719" s="292"/>
      <c r="DA1719" s="292"/>
      <c r="DI1719" s="292"/>
      <c r="DK1719" s="292"/>
      <c r="DM1719" s="292"/>
      <c r="DQ1719" s="292"/>
      <c r="DV1719" s="292"/>
      <c r="DX1719" s="292"/>
      <c r="EH1719" s="292"/>
      <c r="EN1719" s="292"/>
      <c r="EP1719" s="292"/>
      <c r="EQ1719" s="292"/>
      <c r="ER1719" s="292"/>
      <c r="ES1719" s="292"/>
      <c r="ET1719" s="292"/>
      <c r="EU1719" s="292"/>
      <c r="EV1719" s="292"/>
      <c r="EW1719" s="292"/>
      <c r="EX1719" s="292"/>
      <c r="EY1719" s="292"/>
      <c r="EZ1719" s="292"/>
      <c r="FC1719" s="292"/>
      <c r="FF1719" s="292"/>
      <c r="FJ1719" s="292"/>
      <c r="FL1719" s="292"/>
      <c r="FM1719" s="292"/>
      <c r="FN1719" s="292"/>
      <c r="FO1719" s="292"/>
      <c r="FQ1719" s="292"/>
    </row>
    <row r="1720" spans="2:173">
      <c r="B1720" s="291"/>
      <c r="J1720" s="292"/>
      <c r="K1720" s="292"/>
      <c r="T1720" s="292"/>
      <c r="BO1720" s="292"/>
      <c r="BX1720" s="292"/>
      <c r="CU1720" s="292"/>
      <c r="CW1720" s="292"/>
      <c r="CX1720" s="292"/>
      <c r="DA1720" s="292"/>
      <c r="DI1720" s="292"/>
      <c r="DK1720" s="292"/>
      <c r="DM1720" s="292"/>
      <c r="DQ1720" s="292"/>
      <c r="DV1720" s="292"/>
      <c r="DX1720" s="292"/>
      <c r="EH1720" s="292"/>
      <c r="EN1720" s="292"/>
      <c r="EP1720" s="292"/>
      <c r="EQ1720" s="292"/>
      <c r="ER1720" s="292"/>
      <c r="ES1720" s="292"/>
      <c r="ET1720" s="292"/>
      <c r="EU1720" s="292"/>
      <c r="EV1720" s="292"/>
      <c r="EW1720" s="292"/>
      <c r="EX1720" s="292"/>
      <c r="EY1720" s="292"/>
      <c r="EZ1720" s="292"/>
      <c r="FC1720" s="292"/>
      <c r="FF1720" s="292"/>
      <c r="FJ1720" s="292"/>
      <c r="FL1720" s="292"/>
      <c r="FM1720" s="292"/>
      <c r="FN1720" s="292"/>
      <c r="FO1720" s="292"/>
      <c r="FQ1720" s="292"/>
    </row>
    <row r="1721" spans="2:173">
      <c r="B1721" s="291"/>
      <c r="J1721" s="292"/>
      <c r="K1721" s="292"/>
      <c r="T1721" s="292"/>
      <c r="BO1721" s="292"/>
      <c r="BX1721" s="292"/>
      <c r="CU1721" s="292"/>
      <c r="CW1721" s="292"/>
      <c r="CX1721" s="292"/>
      <c r="DA1721" s="292"/>
      <c r="DI1721" s="292"/>
      <c r="DK1721" s="292"/>
      <c r="DM1721" s="292"/>
      <c r="DQ1721" s="292"/>
      <c r="DV1721" s="292"/>
      <c r="DX1721" s="292"/>
      <c r="EH1721" s="292"/>
      <c r="EN1721" s="292"/>
      <c r="EP1721" s="292"/>
      <c r="EQ1721" s="292"/>
      <c r="ER1721" s="292"/>
      <c r="ES1721" s="292"/>
      <c r="ET1721" s="292"/>
      <c r="EU1721" s="292"/>
      <c r="EV1721" s="292"/>
      <c r="EW1721" s="292"/>
      <c r="EX1721" s="292"/>
      <c r="EY1721" s="292"/>
      <c r="EZ1721" s="292"/>
      <c r="FC1721" s="292"/>
      <c r="FF1721" s="292"/>
      <c r="FJ1721" s="292"/>
      <c r="FL1721" s="292"/>
      <c r="FM1721" s="292"/>
      <c r="FN1721" s="292"/>
      <c r="FO1721" s="292"/>
      <c r="FQ1721" s="292"/>
    </row>
    <row r="1722" spans="2:173">
      <c r="B1722" s="291"/>
      <c r="J1722" s="292"/>
      <c r="K1722" s="292"/>
      <c r="T1722" s="292"/>
      <c r="BO1722" s="292"/>
      <c r="BX1722" s="292"/>
      <c r="CU1722" s="292"/>
      <c r="CW1722" s="292"/>
      <c r="CX1722" s="292"/>
      <c r="DA1722" s="292"/>
      <c r="DI1722" s="292"/>
      <c r="DK1722" s="292"/>
      <c r="DM1722" s="292"/>
      <c r="DQ1722" s="292"/>
      <c r="DV1722" s="292"/>
      <c r="DX1722" s="292"/>
      <c r="EH1722" s="292"/>
      <c r="EN1722" s="292"/>
      <c r="EP1722" s="292"/>
      <c r="EQ1722" s="292"/>
      <c r="ER1722" s="292"/>
      <c r="ES1722" s="292"/>
      <c r="ET1722" s="292"/>
      <c r="EU1722" s="292"/>
      <c r="EV1722" s="292"/>
      <c r="EW1722" s="292"/>
      <c r="EX1722" s="292"/>
      <c r="EY1722" s="292"/>
      <c r="EZ1722" s="292"/>
      <c r="FC1722" s="292"/>
      <c r="FF1722" s="292"/>
      <c r="FJ1722" s="292"/>
      <c r="FL1722" s="292"/>
      <c r="FM1722" s="292"/>
      <c r="FN1722" s="292"/>
      <c r="FO1722" s="292"/>
      <c r="FQ1722" s="292"/>
    </row>
    <row r="1723" spans="2:173">
      <c r="B1723" s="291"/>
      <c r="J1723" s="292"/>
      <c r="K1723" s="292"/>
      <c r="T1723" s="292"/>
      <c r="BO1723" s="292"/>
      <c r="BX1723" s="292"/>
      <c r="CU1723" s="292"/>
      <c r="CW1723" s="292"/>
      <c r="CX1723" s="292"/>
      <c r="DA1723" s="292"/>
      <c r="DI1723" s="292"/>
      <c r="DK1723" s="292"/>
      <c r="DM1723" s="292"/>
      <c r="DQ1723" s="292"/>
      <c r="DV1723" s="292"/>
      <c r="DX1723" s="292"/>
      <c r="EH1723" s="292"/>
      <c r="EN1723" s="292"/>
      <c r="EP1723" s="292"/>
      <c r="EQ1723" s="292"/>
      <c r="ER1723" s="292"/>
      <c r="ES1723" s="292"/>
      <c r="ET1723" s="292"/>
      <c r="EU1723" s="292"/>
      <c r="EV1723" s="292"/>
      <c r="EW1723" s="292"/>
      <c r="EX1723" s="292"/>
      <c r="EY1723" s="292"/>
      <c r="EZ1723" s="292"/>
      <c r="FC1723" s="292"/>
      <c r="FF1723" s="292"/>
      <c r="FJ1723" s="292"/>
      <c r="FL1723" s="292"/>
      <c r="FM1723" s="292"/>
      <c r="FN1723" s="292"/>
      <c r="FO1723" s="292"/>
      <c r="FQ1723" s="292"/>
    </row>
    <row r="1724" spans="2:173">
      <c r="B1724" s="291"/>
      <c r="J1724" s="292"/>
      <c r="K1724" s="292"/>
      <c r="T1724" s="292"/>
      <c r="BO1724" s="292"/>
      <c r="BX1724" s="292"/>
      <c r="CU1724" s="292"/>
      <c r="CW1724" s="292"/>
      <c r="CX1724" s="292"/>
      <c r="DA1724" s="292"/>
      <c r="DI1724" s="292"/>
      <c r="DK1724" s="292"/>
      <c r="DM1724" s="292"/>
      <c r="DQ1724" s="292"/>
      <c r="DV1724" s="292"/>
      <c r="DX1724" s="292"/>
      <c r="EH1724" s="292"/>
      <c r="EN1724" s="292"/>
      <c r="EP1724" s="292"/>
      <c r="EQ1724" s="292"/>
      <c r="ER1724" s="292"/>
      <c r="ES1724" s="292"/>
      <c r="ET1724" s="292"/>
      <c r="EU1724" s="292"/>
      <c r="EV1724" s="292"/>
      <c r="EW1724" s="292"/>
      <c r="EX1724" s="292"/>
      <c r="EY1724" s="292"/>
      <c r="EZ1724" s="292"/>
      <c r="FC1724" s="292"/>
      <c r="FF1724" s="292"/>
      <c r="FJ1724" s="292"/>
      <c r="FL1724" s="292"/>
      <c r="FM1724" s="292"/>
      <c r="FN1724" s="292"/>
      <c r="FO1724" s="292"/>
      <c r="FQ1724" s="292"/>
    </row>
    <row r="1725" spans="2:173">
      <c r="B1725" s="291"/>
      <c r="J1725" s="292"/>
      <c r="K1725" s="292"/>
      <c r="T1725" s="292"/>
      <c r="BO1725" s="292"/>
      <c r="BX1725" s="292"/>
      <c r="CU1725" s="292"/>
      <c r="CW1725" s="292"/>
      <c r="CX1725" s="292"/>
      <c r="DA1725" s="292"/>
      <c r="DI1725" s="292"/>
      <c r="DK1725" s="292"/>
      <c r="DM1725" s="292"/>
      <c r="DQ1725" s="292"/>
      <c r="DV1725" s="292"/>
      <c r="DX1725" s="292"/>
      <c r="EH1725" s="292"/>
      <c r="EN1725" s="292"/>
      <c r="EP1725" s="292"/>
      <c r="EQ1725" s="292"/>
      <c r="ER1725" s="292"/>
      <c r="ES1725" s="292"/>
      <c r="ET1725" s="292"/>
      <c r="EU1725" s="292"/>
      <c r="EV1725" s="292"/>
      <c r="EW1725" s="292"/>
      <c r="EX1725" s="292"/>
      <c r="EY1725" s="292"/>
      <c r="EZ1725" s="292"/>
      <c r="FC1725" s="292"/>
      <c r="FF1725" s="292"/>
      <c r="FJ1725" s="292"/>
      <c r="FL1725" s="292"/>
      <c r="FM1725" s="292"/>
      <c r="FN1725" s="292"/>
      <c r="FO1725" s="292"/>
      <c r="FQ1725" s="292"/>
    </row>
    <row r="1726" spans="2:173">
      <c r="B1726" s="291"/>
      <c r="J1726" s="292"/>
      <c r="K1726" s="292"/>
      <c r="T1726" s="292"/>
      <c r="BO1726" s="292"/>
      <c r="BX1726" s="292"/>
      <c r="CU1726" s="292"/>
      <c r="CW1726" s="292"/>
      <c r="CX1726" s="292"/>
      <c r="DA1726" s="292"/>
      <c r="DI1726" s="292"/>
      <c r="DK1726" s="292"/>
      <c r="DM1726" s="292"/>
      <c r="DQ1726" s="292"/>
      <c r="DV1726" s="292"/>
      <c r="DX1726" s="292"/>
      <c r="EH1726" s="292"/>
      <c r="EN1726" s="292"/>
      <c r="EP1726" s="292"/>
      <c r="EQ1726" s="292"/>
      <c r="ER1726" s="292"/>
      <c r="ES1726" s="292"/>
      <c r="ET1726" s="292"/>
      <c r="EU1726" s="292"/>
      <c r="EV1726" s="292"/>
      <c r="EW1726" s="292"/>
      <c r="EX1726" s="292"/>
      <c r="EY1726" s="292"/>
      <c r="EZ1726" s="292"/>
      <c r="FC1726" s="292"/>
      <c r="FF1726" s="292"/>
      <c r="FJ1726" s="292"/>
      <c r="FL1726" s="292"/>
      <c r="FM1726" s="292"/>
      <c r="FN1726" s="292"/>
      <c r="FO1726" s="292"/>
      <c r="FQ1726" s="292"/>
    </row>
    <row r="1727" spans="2:173">
      <c r="B1727" s="291"/>
      <c r="J1727" s="292"/>
      <c r="K1727" s="292"/>
      <c r="T1727" s="292"/>
      <c r="BO1727" s="292"/>
      <c r="BX1727" s="292"/>
      <c r="CU1727" s="292"/>
      <c r="CW1727" s="292"/>
      <c r="CX1727" s="292"/>
      <c r="DA1727" s="292"/>
      <c r="DI1727" s="292"/>
      <c r="DK1727" s="292"/>
      <c r="DM1727" s="292"/>
      <c r="DQ1727" s="292"/>
      <c r="DV1727" s="292"/>
      <c r="DX1727" s="292"/>
      <c r="EH1727" s="292"/>
      <c r="EN1727" s="292"/>
      <c r="EP1727" s="292"/>
      <c r="EQ1727" s="292"/>
      <c r="ER1727" s="292"/>
      <c r="ES1727" s="292"/>
      <c r="ET1727" s="292"/>
      <c r="EU1727" s="292"/>
      <c r="EV1727" s="292"/>
      <c r="EW1727" s="292"/>
      <c r="EX1727" s="292"/>
      <c r="EY1727" s="292"/>
      <c r="EZ1727" s="292"/>
      <c r="FC1727" s="292"/>
      <c r="FF1727" s="292"/>
      <c r="FJ1727" s="292"/>
      <c r="FL1727" s="292"/>
      <c r="FM1727" s="292"/>
      <c r="FN1727" s="292"/>
      <c r="FO1727" s="292"/>
      <c r="FQ1727" s="292"/>
    </row>
    <row r="1728" spans="2:173">
      <c r="B1728" s="291"/>
      <c r="J1728" s="292"/>
      <c r="K1728" s="292"/>
      <c r="T1728" s="292"/>
      <c r="BO1728" s="292"/>
      <c r="BX1728" s="292"/>
      <c r="CU1728" s="292"/>
      <c r="CW1728" s="292"/>
      <c r="CX1728" s="292"/>
      <c r="DA1728" s="292"/>
      <c r="DI1728" s="292"/>
      <c r="DK1728" s="292"/>
      <c r="DM1728" s="292"/>
      <c r="DQ1728" s="292"/>
      <c r="DV1728" s="292"/>
      <c r="DX1728" s="292"/>
      <c r="EH1728" s="292"/>
      <c r="EN1728" s="292"/>
      <c r="EP1728" s="292"/>
      <c r="EQ1728" s="292"/>
      <c r="ER1728" s="292"/>
      <c r="ES1728" s="292"/>
      <c r="ET1728" s="292"/>
      <c r="EU1728" s="292"/>
      <c r="EV1728" s="292"/>
      <c r="EW1728" s="292"/>
      <c r="EX1728" s="292"/>
      <c r="EY1728" s="292"/>
      <c r="EZ1728" s="292"/>
      <c r="FC1728" s="292"/>
      <c r="FF1728" s="292"/>
      <c r="FJ1728" s="292"/>
      <c r="FL1728" s="292"/>
      <c r="FM1728" s="292"/>
      <c r="FN1728" s="292"/>
      <c r="FO1728" s="292"/>
      <c r="FQ1728" s="292"/>
    </row>
    <row r="1729" spans="2:173">
      <c r="B1729" s="291"/>
      <c r="J1729" s="292"/>
      <c r="K1729" s="292"/>
      <c r="T1729" s="292"/>
      <c r="BO1729" s="292"/>
      <c r="BX1729" s="292"/>
      <c r="CU1729" s="292"/>
      <c r="CW1729" s="292"/>
      <c r="CX1729" s="292"/>
      <c r="DA1729" s="292"/>
      <c r="DI1729" s="292"/>
      <c r="DK1729" s="292"/>
      <c r="DM1729" s="292"/>
      <c r="DQ1729" s="292"/>
      <c r="DV1729" s="292"/>
      <c r="DX1729" s="292"/>
      <c r="EH1729" s="292"/>
      <c r="EN1729" s="292"/>
      <c r="EP1729" s="292"/>
      <c r="EQ1729" s="292"/>
      <c r="ER1729" s="292"/>
      <c r="ES1729" s="292"/>
      <c r="ET1729" s="292"/>
      <c r="EU1729" s="292"/>
      <c r="EV1729" s="292"/>
      <c r="EW1729" s="292"/>
      <c r="EX1729" s="292"/>
      <c r="EY1729" s="292"/>
      <c r="EZ1729" s="292"/>
      <c r="FC1729" s="292"/>
      <c r="FF1729" s="292"/>
      <c r="FJ1729" s="292"/>
      <c r="FL1729" s="292"/>
      <c r="FM1729" s="292"/>
      <c r="FN1729" s="292"/>
      <c r="FO1729" s="292"/>
      <c r="FQ1729" s="292"/>
    </row>
    <row r="1730" spans="2:173">
      <c r="B1730" s="291"/>
      <c r="J1730" s="292"/>
      <c r="K1730" s="292"/>
      <c r="T1730" s="292"/>
      <c r="BO1730" s="292"/>
      <c r="BX1730" s="292"/>
      <c r="CU1730" s="292"/>
      <c r="CW1730" s="292"/>
      <c r="CX1730" s="292"/>
      <c r="DA1730" s="292"/>
      <c r="DI1730" s="292"/>
      <c r="DK1730" s="292"/>
      <c r="DM1730" s="292"/>
      <c r="DQ1730" s="292"/>
      <c r="DV1730" s="292"/>
      <c r="DX1730" s="292"/>
      <c r="EH1730" s="292"/>
      <c r="EN1730" s="292"/>
      <c r="EP1730" s="292"/>
      <c r="EQ1730" s="292"/>
      <c r="ER1730" s="292"/>
      <c r="ES1730" s="292"/>
      <c r="ET1730" s="292"/>
      <c r="EU1730" s="292"/>
      <c r="EV1730" s="292"/>
      <c r="EW1730" s="292"/>
      <c r="EX1730" s="292"/>
      <c r="EY1730" s="292"/>
      <c r="EZ1730" s="292"/>
      <c r="FC1730" s="292"/>
      <c r="FF1730" s="292"/>
      <c r="FJ1730" s="292"/>
      <c r="FL1730" s="292"/>
      <c r="FM1730" s="292"/>
      <c r="FN1730" s="292"/>
      <c r="FO1730" s="292"/>
      <c r="FQ1730" s="292"/>
    </row>
    <row r="1731" spans="2:173">
      <c r="B1731" s="291"/>
      <c r="J1731" s="292"/>
      <c r="K1731" s="292"/>
      <c r="T1731" s="292"/>
      <c r="BO1731" s="292"/>
      <c r="BX1731" s="292"/>
      <c r="CU1731" s="292"/>
      <c r="CW1731" s="292"/>
      <c r="CX1731" s="292"/>
      <c r="DA1731" s="292"/>
      <c r="DI1731" s="292"/>
      <c r="DK1731" s="292"/>
      <c r="DM1731" s="292"/>
      <c r="DQ1731" s="292"/>
      <c r="DV1731" s="292"/>
      <c r="DX1731" s="292"/>
      <c r="EH1731" s="292"/>
      <c r="EN1731" s="292"/>
      <c r="EP1731" s="292"/>
      <c r="EQ1731" s="292"/>
      <c r="ER1731" s="292"/>
      <c r="ES1731" s="292"/>
      <c r="ET1731" s="292"/>
      <c r="EU1731" s="292"/>
      <c r="EV1731" s="292"/>
      <c r="EW1731" s="292"/>
      <c r="EX1731" s="292"/>
      <c r="EY1731" s="292"/>
      <c r="EZ1731" s="292"/>
      <c r="FC1731" s="292"/>
      <c r="FF1731" s="292"/>
      <c r="FJ1731" s="292"/>
      <c r="FL1731" s="292"/>
      <c r="FM1731" s="292"/>
      <c r="FN1731" s="292"/>
      <c r="FO1731" s="292"/>
      <c r="FQ1731" s="292"/>
    </row>
    <row r="1732" spans="2:173">
      <c r="B1732" s="291"/>
      <c r="J1732" s="292"/>
      <c r="K1732" s="292"/>
      <c r="T1732" s="292"/>
      <c r="BO1732" s="292"/>
      <c r="BX1732" s="292"/>
      <c r="CU1732" s="292"/>
      <c r="CW1732" s="292"/>
      <c r="CX1732" s="292"/>
      <c r="DA1732" s="292"/>
      <c r="DI1732" s="292"/>
      <c r="DK1732" s="292"/>
      <c r="DM1732" s="292"/>
      <c r="DQ1732" s="292"/>
      <c r="DV1732" s="292"/>
      <c r="DX1732" s="292"/>
      <c r="EH1732" s="292"/>
      <c r="EN1732" s="292"/>
      <c r="EP1732" s="292"/>
      <c r="EQ1732" s="292"/>
      <c r="ER1732" s="292"/>
      <c r="ES1732" s="292"/>
      <c r="ET1732" s="292"/>
      <c r="EU1732" s="292"/>
      <c r="EV1732" s="292"/>
      <c r="EW1732" s="292"/>
      <c r="EX1732" s="292"/>
      <c r="EY1732" s="292"/>
      <c r="EZ1732" s="292"/>
      <c r="FC1732" s="292"/>
      <c r="FF1732" s="292"/>
      <c r="FJ1732" s="292"/>
      <c r="FL1732" s="292"/>
      <c r="FM1732" s="292"/>
      <c r="FN1732" s="292"/>
      <c r="FO1732" s="292"/>
      <c r="FQ1732" s="292"/>
    </row>
    <row r="1733" spans="2:173">
      <c r="B1733" s="291"/>
      <c r="J1733" s="292"/>
      <c r="K1733" s="292"/>
      <c r="T1733" s="292"/>
      <c r="BO1733" s="292"/>
      <c r="BX1733" s="292"/>
      <c r="CU1733" s="292"/>
      <c r="CW1733" s="292"/>
      <c r="CX1733" s="292"/>
      <c r="DA1733" s="292"/>
      <c r="DI1733" s="292"/>
      <c r="DK1733" s="292"/>
      <c r="DM1733" s="292"/>
      <c r="DQ1733" s="292"/>
      <c r="DV1733" s="292"/>
      <c r="DX1733" s="292"/>
      <c r="EH1733" s="292"/>
      <c r="EN1733" s="292"/>
      <c r="EP1733" s="292"/>
      <c r="EQ1733" s="292"/>
      <c r="ER1733" s="292"/>
      <c r="ES1733" s="292"/>
      <c r="ET1733" s="292"/>
      <c r="EU1733" s="292"/>
      <c r="EV1733" s="292"/>
      <c r="EW1733" s="292"/>
      <c r="EX1733" s="292"/>
      <c r="EY1733" s="292"/>
      <c r="EZ1733" s="292"/>
      <c r="FC1733" s="292"/>
      <c r="FF1733" s="292"/>
      <c r="FJ1733" s="292"/>
      <c r="FL1733" s="292"/>
      <c r="FM1733" s="292"/>
      <c r="FN1733" s="292"/>
      <c r="FO1733" s="292"/>
      <c r="FQ1733" s="292"/>
    </row>
    <row r="1734" spans="2:173">
      <c r="B1734" s="291"/>
      <c r="J1734" s="292"/>
      <c r="K1734" s="292"/>
      <c r="T1734" s="292"/>
      <c r="BO1734" s="292"/>
      <c r="BX1734" s="292"/>
      <c r="CU1734" s="292"/>
      <c r="CW1734" s="292"/>
      <c r="CX1734" s="292"/>
      <c r="DA1734" s="292"/>
      <c r="DI1734" s="292"/>
      <c r="DK1734" s="292"/>
      <c r="DM1734" s="292"/>
      <c r="DQ1734" s="292"/>
      <c r="DV1734" s="292"/>
      <c r="DX1734" s="292"/>
      <c r="EH1734" s="292"/>
      <c r="EN1734" s="292"/>
      <c r="EP1734" s="292"/>
      <c r="EQ1734" s="292"/>
      <c r="ER1734" s="292"/>
      <c r="ES1734" s="292"/>
      <c r="ET1734" s="292"/>
      <c r="EU1734" s="292"/>
      <c r="EV1734" s="292"/>
      <c r="EW1734" s="292"/>
      <c r="EX1734" s="292"/>
      <c r="EY1734" s="292"/>
      <c r="EZ1734" s="292"/>
      <c r="FC1734" s="292"/>
      <c r="FF1734" s="292"/>
      <c r="FJ1734" s="292"/>
      <c r="FL1734" s="292"/>
      <c r="FM1734" s="292"/>
      <c r="FN1734" s="292"/>
      <c r="FO1734" s="292"/>
      <c r="FQ1734" s="292"/>
    </row>
    <row r="1735" spans="2:173">
      <c r="B1735" s="291"/>
      <c r="J1735" s="292"/>
      <c r="K1735" s="292"/>
      <c r="T1735" s="292"/>
      <c r="BO1735" s="292"/>
      <c r="BX1735" s="292"/>
      <c r="CU1735" s="292"/>
      <c r="CW1735" s="292"/>
      <c r="CX1735" s="292"/>
      <c r="DA1735" s="292"/>
      <c r="DI1735" s="292"/>
      <c r="DK1735" s="292"/>
      <c r="DM1735" s="292"/>
      <c r="DQ1735" s="292"/>
      <c r="DV1735" s="292"/>
      <c r="DX1735" s="292"/>
      <c r="EH1735" s="292"/>
      <c r="EN1735" s="292"/>
      <c r="EP1735" s="292"/>
      <c r="EQ1735" s="292"/>
      <c r="ER1735" s="292"/>
      <c r="ES1735" s="292"/>
      <c r="ET1735" s="292"/>
      <c r="EU1735" s="292"/>
      <c r="EV1735" s="292"/>
      <c r="EW1735" s="292"/>
      <c r="EX1735" s="292"/>
      <c r="EY1735" s="292"/>
      <c r="EZ1735" s="292"/>
      <c r="FC1735" s="292"/>
      <c r="FF1735" s="292"/>
      <c r="FJ1735" s="292"/>
      <c r="FL1735" s="292"/>
      <c r="FM1735" s="292"/>
      <c r="FN1735" s="292"/>
      <c r="FO1735" s="292"/>
      <c r="FQ1735" s="292"/>
    </row>
    <row r="1736" spans="2:173">
      <c r="B1736" s="291"/>
      <c r="J1736" s="292"/>
      <c r="K1736" s="292"/>
      <c r="T1736" s="292"/>
      <c r="BO1736" s="292"/>
      <c r="BX1736" s="292"/>
      <c r="CU1736" s="292"/>
      <c r="CW1736" s="292"/>
      <c r="CX1736" s="292"/>
      <c r="DA1736" s="292"/>
      <c r="DI1736" s="292"/>
      <c r="DK1736" s="292"/>
      <c r="DM1736" s="292"/>
      <c r="DQ1736" s="292"/>
      <c r="DV1736" s="292"/>
      <c r="DX1736" s="292"/>
      <c r="EH1736" s="292"/>
      <c r="EN1736" s="292"/>
      <c r="EP1736" s="292"/>
      <c r="EQ1736" s="292"/>
      <c r="ER1736" s="292"/>
      <c r="ES1736" s="292"/>
      <c r="ET1736" s="292"/>
      <c r="EU1736" s="292"/>
      <c r="EV1736" s="292"/>
      <c r="EW1736" s="292"/>
      <c r="EX1736" s="292"/>
      <c r="EY1736" s="292"/>
      <c r="EZ1736" s="292"/>
      <c r="FC1736" s="292"/>
      <c r="FF1736" s="292"/>
      <c r="FJ1736" s="292"/>
      <c r="FL1736" s="292"/>
      <c r="FM1736" s="292"/>
      <c r="FN1736" s="292"/>
      <c r="FO1736" s="292"/>
      <c r="FQ1736" s="292"/>
    </row>
    <row r="1737" spans="2:173">
      <c r="B1737" s="291"/>
      <c r="J1737" s="292"/>
      <c r="K1737" s="292"/>
      <c r="T1737" s="292"/>
      <c r="BO1737" s="292"/>
      <c r="BX1737" s="292"/>
      <c r="CU1737" s="292"/>
      <c r="CW1737" s="292"/>
      <c r="CX1737" s="292"/>
      <c r="DA1737" s="292"/>
      <c r="DI1737" s="292"/>
      <c r="DK1737" s="292"/>
      <c r="DM1737" s="292"/>
      <c r="DQ1737" s="292"/>
      <c r="DV1737" s="292"/>
      <c r="DX1737" s="292"/>
      <c r="EH1737" s="292"/>
      <c r="EN1737" s="292"/>
      <c r="EP1737" s="292"/>
      <c r="EQ1737" s="292"/>
      <c r="ER1737" s="292"/>
      <c r="ES1737" s="292"/>
      <c r="ET1737" s="292"/>
      <c r="EU1737" s="292"/>
      <c r="EV1737" s="292"/>
      <c r="EW1737" s="292"/>
      <c r="EX1737" s="292"/>
      <c r="EY1737" s="292"/>
      <c r="EZ1737" s="292"/>
      <c r="FC1737" s="292"/>
      <c r="FF1737" s="292"/>
      <c r="FJ1737" s="292"/>
      <c r="FL1737" s="292"/>
      <c r="FM1737" s="292"/>
      <c r="FN1737" s="292"/>
      <c r="FO1737" s="292"/>
      <c r="FQ1737" s="292"/>
    </row>
    <row r="1738" spans="2:173">
      <c r="B1738" s="291"/>
      <c r="J1738" s="292"/>
      <c r="K1738" s="292"/>
      <c r="T1738" s="292"/>
      <c r="BO1738" s="292"/>
      <c r="BX1738" s="292"/>
      <c r="CU1738" s="292"/>
      <c r="CW1738" s="292"/>
      <c r="CX1738" s="292"/>
      <c r="DA1738" s="292"/>
      <c r="DI1738" s="292"/>
      <c r="DK1738" s="292"/>
      <c r="DM1738" s="292"/>
      <c r="DQ1738" s="292"/>
      <c r="DV1738" s="292"/>
      <c r="DX1738" s="292"/>
      <c r="EH1738" s="292"/>
      <c r="EN1738" s="292"/>
      <c r="EP1738" s="292"/>
      <c r="EQ1738" s="292"/>
      <c r="ER1738" s="292"/>
      <c r="ES1738" s="292"/>
      <c r="ET1738" s="292"/>
      <c r="EU1738" s="292"/>
      <c r="EV1738" s="292"/>
      <c r="EW1738" s="292"/>
      <c r="EX1738" s="292"/>
      <c r="EY1738" s="292"/>
      <c r="EZ1738" s="292"/>
      <c r="FC1738" s="292"/>
      <c r="FF1738" s="292"/>
      <c r="FJ1738" s="292"/>
      <c r="FL1738" s="292"/>
      <c r="FM1738" s="292"/>
      <c r="FN1738" s="292"/>
      <c r="FO1738" s="292"/>
      <c r="FQ1738" s="292"/>
    </row>
    <row r="1739" spans="2:173">
      <c r="B1739" s="291"/>
      <c r="J1739" s="292"/>
      <c r="K1739" s="292"/>
      <c r="T1739" s="292"/>
      <c r="BO1739" s="292"/>
      <c r="BX1739" s="292"/>
      <c r="CU1739" s="292"/>
      <c r="CW1739" s="292"/>
      <c r="CX1739" s="292"/>
      <c r="DA1739" s="292"/>
      <c r="DI1739" s="292"/>
      <c r="DK1739" s="292"/>
      <c r="DM1739" s="292"/>
      <c r="DQ1739" s="292"/>
      <c r="DV1739" s="292"/>
      <c r="DX1739" s="292"/>
      <c r="EH1739" s="292"/>
      <c r="EN1739" s="292"/>
      <c r="EP1739" s="292"/>
      <c r="EQ1739" s="292"/>
      <c r="ER1739" s="292"/>
      <c r="ES1739" s="292"/>
      <c r="ET1739" s="292"/>
      <c r="EU1739" s="292"/>
      <c r="EV1739" s="292"/>
      <c r="EW1739" s="292"/>
      <c r="EX1739" s="292"/>
      <c r="EY1739" s="292"/>
      <c r="EZ1739" s="292"/>
      <c r="FC1739" s="292"/>
      <c r="FF1739" s="292"/>
      <c r="FJ1739" s="292"/>
      <c r="FL1739" s="292"/>
      <c r="FM1739" s="292"/>
      <c r="FN1739" s="292"/>
      <c r="FO1739" s="292"/>
      <c r="FQ1739" s="292"/>
    </row>
    <row r="1740" spans="2:173">
      <c r="B1740" s="291"/>
      <c r="J1740" s="292"/>
      <c r="K1740" s="292"/>
      <c r="T1740" s="292"/>
      <c r="BO1740" s="292"/>
      <c r="BX1740" s="292"/>
      <c r="CU1740" s="292"/>
      <c r="CW1740" s="292"/>
      <c r="CX1740" s="292"/>
      <c r="DA1740" s="292"/>
      <c r="DI1740" s="292"/>
      <c r="DK1740" s="292"/>
      <c r="DM1740" s="292"/>
      <c r="DQ1740" s="292"/>
      <c r="DV1740" s="292"/>
      <c r="DX1740" s="292"/>
      <c r="EH1740" s="292"/>
      <c r="EN1740" s="292"/>
      <c r="EP1740" s="292"/>
      <c r="EQ1740" s="292"/>
      <c r="ER1740" s="292"/>
      <c r="ES1740" s="292"/>
      <c r="ET1740" s="292"/>
      <c r="EU1740" s="292"/>
      <c r="EV1740" s="292"/>
      <c r="EW1740" s="292"/>
      <c r="EX1740" s="292"/>
      <c r="EY1740" s="292"/>
      <c r="EZ1740" s="292"/>
      <c r="FC1740" s="292"/>
      <c r="FF1740" s="292"/>
      <c r="FJ1740" s="292"/>
      <c r="FL1740" s="292"/>
      <c r="FM1740" s="292"/>
      <c r="FN1740" s="292"/>
      <c r="FO1740" s="292"/>
      <c r="FQ1740" s="292"/>
    </row>
    <row r="1741" spans="2:173">
      <c r="B1741" s="291"/>
      <c r="J1741" s="292"/>
      <c r="K1741" s="292"/>
      <c r="T1741" s="292"/>
      <c r="BO1741" s="292"/>
      <c r="BX1741" s="292"/>
      <c r="CU1741" s="292"/>
      <c r="CW1741" s="292"/>
      <c r="CX1741" s="292"/>
      <c r="DA1741" s="292"/>
      <c r="DI1741" s="292"/>
      <c r="DK1741" s="292"/>
      <c r="DM1741" s="292"/>
      <c r="DQ1741" s="292"/>
      <c r="DV1741" s="292"/>
      <c r="DX1741" s="292"/>
      <c r="EH1741" s="292"/>
      <c r="EN1741" s="292"/>
      <c r="EP1741" s="292"/>
      <c r="EQ1741" s="292"/>
      <c r="ER1741" s="292"/>
      <c r="ES1741" s="292"/>
      <c r="ET1741" s="292"/>
      <c r="EU1741" s="292"/>
      <c r="EV1741" s="292"/>
      <c r="EW1741" s="292"/>
      <c r="EX1741" s="292"/>
      <c r="EY1741" s="292"/>
      <c r="EZ1741" s="292"/>
      <c r="FC1741" s="292"/>
      <c r="FF1741" s="292"/>
      <c r="FJ1741" s="292"/>
      <c r="FL1741" s="292"/>
      <c r="FM1741" s="292"/>
      <c r="FN1741" s="292"/>
      <c r="FO1741" s="292"/>
      <c r="FQ1741" s="292"/>
    </row>
    <row r="1742" spans="2:173">
      <c r="B1742" s="291"/>
      <c r="J1742" s="292"/>
      <c r="K1742" s="292"/>
      <c r="T1742" s="292"/>
      <c r="BO1742" s="292"/>
      <c r="BX1742" s="292"/>
      <c r="CU1742" s="292"/>
      <c r="CW1742" s="292"/>
      <c r="CX1742" s="292"/>
      <c r="DA1742" s="292"/>
      <c r="DI1742" s="292"/>
      <c r="DK1742" s="292"/>
      <c r="DM1742" s="292"/>
      <c r="DQ1742" s="292"/>
      <c r="DV1742" s="292"/>
      <c r="DX1742" s="292"/>
      <c r="EH1742" s="292"/>
      <c r="EN1742" s="292"/>
      <c r="EP1742" s="292"/>
      <c r="EQ1742" s="292"/>
      <c r="ER1742" s="292"/>
      <c r="ES1742" s="292"/>
      <c r="ET1742" s="292"/>
      <c r="EU1742" s="292"/>
      <c r="EV1742" s="292"/>
      <c r="EW1742" s="292"/>
      <c r="EX1742" s="292"/>
      <c r="EY1742" s="292"/>
      <c r="EZ1742" s="292"/>
      <c r="FC1742" s="292"/>
      <c r="FF1742" s="292"/>
      <c r="FJ1742" s="292"/>
      <c r="FL1742" s="292"/>
      <c r="FM1742" s="292"/>
      <c r="FN1742" s="292"/>
      <c r="FO1742" s="292"/>
      <c r="FQ1742" s="292"/>
    </row>
    <row r="1743" spans="2:173">
      <c r="B1743" s="291"/>
      <c r="J1743" s="292"/>
      <c r="K1743" s="292"/>
      <c r="T1743" s="292"/>
      <c r="BO1743" s="292"/>
      <c r="BX1743" s="292"/>
      <c r="CU1743" s="292"/>
      <c r="CW1743" s="292"/>
      <c r="CX1743" s="292"/>
      <c r="DA1743" s="292"/>
      <c r="DI1743" s="292"/>
      <c r="DK1743" s="292"/>
      <c r="DM1743" s="292"/>
      <c r="DQ1743" s="292"/>
      <c r="DV1743" s="292"/>
      <c r="DX1743" s="292"/>
      <c r="EH1743" s="292"/>
      <c r="EN1743" s="292"/>
      <c r="EP1743" s="292"/>
      <c r="EQ1743" s="292"/>
      <c r="ER1743" s="292"/>
      <c r="ES1743" s="292"/>
      <c r="ET1743" s="292"/>
      <c r="EU1743" s="292"/>
      <c r="EV1743" s="292"/>
      <c r="EW1743" s="292"/>
      <c r="EX1743" s="292"/>
      <c r="EY1743" s="292"/>
      <c r="EZ1743" s="292"/>
      <c r="FC1743" s="292"/>
      <c r="FF1743" s="292"/>
      <c r="FJ1743" s="292"/>
      <c r="FL1743" s="292"/>
      <c r="FM1743" s="292"/>
      <c r="FN1743" s="292"/>
      <c r="FO1743" s="292"/>
      <c r="FQ1743" s="292"/>
    </row>
    <row r="1744" spans="2:173">
      <c r="B1744" s="291"/>
      <c r="J1744" s="292"/>
      <c r="K1744" s="292"/>
      <c r="T1744" s="292"/>
      <c r="BO1744" s="292"/>
      <c r="BX1744" s="292"/>
      <c r="CU1744" s="292"/>
      <c r="CW1744" s="292"/>
      <c r="CX1744" s="292"/>
      <c r="DA1744" s="292"/>
      <c r="DI1744" s="292"/>
      <c r="DK1744" s="292"/>
      <c r="DM1744" s="292"/>
      <c r="DQ1744" s="292"/>
      <c r="DV1744" s="292"/>
      <c r="DX1744" s="292"/>
      <c r="EH1744" s="292"/>
      <c r="EN1744" s="292"/>
      <c r="EP1744" s="292"/>
      <c r="EQ1744" s="292"/>
      <c r="ER1744" s="292"/>
      <c r="ES1744" s="292"/>
      <c r="ET1744" s="292"/>
      <c r="EU1744" s="292"/>
      <c r="EV1744" s="292"/>
      <c r="EW1744" s="292"/>
      <c r="EX1744" s="292"/>
      <c r="EY1744" s="292"/>
      <c r="EZ1744" s="292"/>
      <c r="FC1744" s="292"/>
      <c r="FF1744" s="292"/>
      <c r="FJ1744" s="292"/>
      <c r="FL1744" s="292"/>
      <c r="FM1744" s="292"/>
      <c r="FN1744" s="292"/>
      <c r="FO1744" s="292"/>
      <c r="FQ1744" s="292"/>
    </row>
    <row r="1745" spans="2:173">
      <c r="B1745" s="291"/>
      <c r="J1745" s="292"/>
      <c r="K1745" s="292"/>
      <c r="T1745" s="292"/>
      <c r="BO1745" s="292"/>
      <c r="BX1745" s="292"/>
      <c r="CU1745" s="292"/>
      <c r="CW1745" s="292"/>
      <c r="CX1745" s="292"/>
      <c r="DA1745" s="292"/>
      <c r="DI1745" s="292"/>
      <c r="DK1745" s="292"/>
      <c r="DM1745" s="292"/>
      <c r="DQ1745" s="292"/>
      <c r="DV1745" s="292"/>
      <c r="DX1745" s="292"/>
      <c r="EH1745" s="292"/>
      <c r="EN1745" s="292"/>
      <c r="EP1745" s="292"/>
      <c r="EQ1745" s="292"/>
      <c r="ER1745" s="292"/>
      <c r="ES1745" s="292"/>
      <c r="ET1745" s="292"/>
      <c r="EU1745" s="292"/>
      <c r="EV1745" s="292"/>
      <c r="EW1745" s="292"/>
      <c r="EX1745" s="292"/>
      <c r="EY1745" s="292"/>
      <c r="EZ1745" s="292"/>
      <c r="FC1745" s="292"/>
      <c r="FF1745" s="292"/>
      <c r="FJ1745" s="292"/>
      <c r="FL1745" s="292"/>
      <c r="FM1745" s="292"/>
      <c r="FN1745" s="292"/>
      <c r="FO1745" s="292"/>
      <c r="FQ1745" s="292"/>
    </row>
    <row r="1746" spans="2:173">
      <c r="B1746" s="291"/>
      <c r="J1746" s="292"/>
      <c r="K1746" s="292"/>
      <c r="T1746" s="292"/>
      <c r="BO1746" s="292"/>
      <c r="BX1746" s="292"/>
      <c r="CU1746" s="292"/>
      <c r="CW1746" s="292"/>
      <c r="CX1746" s="292"/>
      <c r="DA1746" s="292"/>
      <c r="DI1746" s="292"/>
      <c r="DK1746" s="292"/>
      <c r="DM1746" s="292"/>
      <c r="DQ1746" s="292"/>
      <c r="DV1746" s="292"/>
      <c r="DX1746" s="292"/>
      <c r="EH1746" s="292"/>
      <c r="EN1746" s="292"/>
      <c r="EP1746" s="292"/>
      <c r="EQ1746" s="292"/>
      <c r="ER1746" s="292"/>
      <c r="ES1746" s="292"/>
      <c r="ET1746" s="292"/>
      <c r="EU1746" s="292"/>
      <c r="EV1746" s="292"/>
      <c r="EW1746" s="292"/>
      <c r="EX1746" s="292"/>
      <c r="EY1746" s="292"/>
      <c r="EZ1746" s="292"/>
      <c r="FC1746" s="292"/>
      <c r="FF1746" s="292"/>
      <c r="FJ1746" s="292"/>
      <c r="FL1746" s="292"/>
      <c r="FM1746" s="292"/>
      <c r="FN1746" s="292"/>
      <c r="FO1746" s="292"/>
      <c r="FQ1746" s="292"/>
    </row>
    <row r="1747" spans="2:173">
      <c r="B1747" s="291"/>
      <c r="J1747" s="292"/>
      <c r="K1747" s="292"/>
      <c r="T1747" s="292"/>
      <c r="BO1747" s="292"/>
      <c r="BX1747" s="292"/>
      <c r="CU1747" s="292"/>
      <c r="CW1747" s="292"/>
      <c r="CX1747" s="292"/>
      <c r="DA1747" s="292"/>
      <c r="DI1747" s="292"/>
      <c r="DK1747" s="292"/>
      <c r="DM1747" s="292"/>
      <c r="DQ1747" s="292"/>
      <c r="DV1747" s="292"/>
      <c r="DX1747" s="292"/>
      <c r="EH1747" s="292"/>
      <c r="EN1747" s="292"/>
      <c r="EP1747" s="292"/>
      <c r="EQ1747" s="292"/>
      <c r="ER1747" s="292"/>
      <c r="ES1747" s="292"/>
      <c r="ET1747" s="292"/>
      <c r="EU1747" s="292"/>
      <c r="EV1747" s="292"/>
      <c r="EW1747" s="292"/>
      <c r="EX1747" s="292"/>
      <c r="EY1747" s="292"/>
      <c r="EZ1747" s="292"/>
      <c r="FC1747" s="292"/>
      <c r="FF1747" s="292"/>
      <c r="FJ1747" s="292"/>
      <c r="FL1747" s="292"/>
      <c r="FM1747" s="292"/>
      <c r="FN1747" s="292"/>
      <c r="FO1747" s="292"/>
      <c r="FQ1747" s="292"/>
    </row>
    <row r="1748" spans="2:173">
      <c r="B1748" s="291"/>
      <c r="J1748" s="292"/>
      <c r="K1748" s="292"/>
      <c r="T1748" s="292"/>
      <c r="BO1748" s="292"/>
      <c r="BX1748" s="292"/>
      <c r="CU1748" s="292"/>
      <c r="CW1748" s="292"/>
      <c r="CX1748" s="292"/>
      <c r="DA1748" s="292"/>
      <c r="DI1748" s="292"/>
      <c r="DK1748" s="292"/>
      <c r="DM1748" s="292"/>
      <c r="DQ1748" s="292"/>
      <c r="DV1748" s="292"/>
      <c r="DX1748" s="292"/>
      <c r="EH1748" s="292"/>
      <c r="EN1748" s="292"/>
      <c r="EP1748" s="292"/>
      <c r="EQ1748" s="292"/>
      <c r="ER1748" s="292"/>
      <c r="ES1748" s="292"/>
      <c r="ET1748" s="292"/>
      <c r="EU1748" s="292"/>
      <c r="EV1748" s="292"/>
      <c r="EW1748" s="292"/>
      <c r="EX1748" s="292"/>
      <c r="EY1748" s="292"/>
      <c r="EZ1748" s="292"/>
      <c r="FC1748" s="292"/>
      <c r="FF1748" s="292"/>
      <c r="FJ1748" s="292"/>
      <c r="FL1748" s="292"/>
      <c r="FM1748" s="292"/>
      <c r="FN1748" s="292"/>
      <c r="FO1748" s="292"/>
      <c r="FQ1748" s="292"/>
    </row>
    <row r="1749" spans="2:173">
      <c r="B1749" s="291"/>
      <c r="J1749" s="292"/>
      <c r="K1749" s="292"/>
      <c r="T1749" s="292"/>
      <c r="BO1749" s="292"/>
      <c r="BX1749" s="292"/>
      <c r="CU1749" s="292"/>
      <c r="CW1749" s="292"/>
      <c r="CX1749" s="292"/>
      <c r="DA1749" s="292"/>
      <c r="DI1749" s="292"/>
      <c r="DK1749" s="292"/>
      <c r="DM1749" s="292"/>
      <c r="DQ1749" s="292"/>
      <c r="DV1749" s="292"/>
      <c r="DX1749" s="292"/>
      <c r="EH1749" s="292"/>
      <c r="EN1749" s="292"/>
      <c r="EP1749" s="292"/>
      <c r="EQ1749" s="292"/>
      <c r="ER1749" s="292"/>
      <c r="ES1749" s="292"/>
      <c r="ET1749" s="292"/>
      <c r="EU1749" s="292"/>
      <c r="EV1749" s="292"/>
      <c r="EW1749" s="292"/>
      <c r="EX1749" s="292"/>
      <c r="EY1749" s="292"/>
      <c r="EZ1749" s="292"/>
      <c r="FC1749" s="292"/>
      <c r="FF1749" s="292"/>
      <c r="FJ1749" s="292"/>
      <c r="FL1749" s="292"/>
      <c r="FM1749" s="292"/>
      <c r="FN1749" s="292"/>
      <c r="FO1749" s="292"/>
      <c r="FQ1749" s="292"/>
    </row>
    <row r="1750" spans="2:173">
      <c r="B1750" s="291"/>
      <c r="J1750" s="292"/>
      <c r="K1750" s="292"/>
      <c r="T1750" s="292"/>
      <c r="BO1750" s="292"/>
      <c r="BX1750" s="292"/>
      <c r="CU1750" s="292"/>
      <c r="CW1750" s="292"/>
      <c r="CX1750" s="292"/>
      <c r="DA1750" s="292"/>
      <c r="DI1750" s="292"/>
      <c r="DK1750" s="292"/>
      <c r="DM1750" s="292"/>
      <c r="DQ1750" s="292"/>
      <c r="DV1750" s="292"/>
      <c r="DX1750" s="292"/>
      <c r="EH1750" s="292"/>
      <c r="EN1750" s="292"/>
      <c r="EP1750" s="292"/>
      <c r="EQ1750" s="292"/>
      <c r="ER1750" s="292"/>
      <c r="ES1750" s="292"/>
      <c r="ET1750" s="292"/>
      <c r="EU1750" s="292"/>
      <c r="EV1750" s="292"/>
      <c r="EW1750" s="292"/>
      <c r="EX1750" s="292"/>
      <c r="EY1750" s="292"/>
      <c r="EZ1750" s="292"/>
      <c r="FC1750" s="292"/>
      <c r="FF1750" s="292"/>
      <c r="FJ1750" s="292"/>
      <c r="FL1750" s="292"/>
      <c r="FM1750" s="292"/>
      <c r="FN1750" s="292"/>
      <c r="FO1750" s="292"/>
      <c r="FQ1750" s="292"/>
    </row>
    <row r="1751" spans="2:173">
      <c r="B1751" s="291"/>
      <c r="J1751" s="292"/>
      <c r="K1751" s="292"/>
      <c r="T1751" s="292"/>
      <c r="BO1751" s="292"/>
      <c r="BX1751" s="292"/>
      <c r="CU1751" s="292"/>
      <c r="CW1751" s="292"/>
      <c r="CX1751" s="292"/>
      <c r="DA1751" s="292"/>
      <c r="DI1751" s="292"/>
      <c r="DK1751" s="292"/>
      <c r="DM1751" s="292"/>
      <c r="DQ1751" s="292"/>
      <c r="DV1751" s="292"/>
      <c r="DX1751" s="292"/>
      <c r="EH1751" s="292"/>
      <c r="EN1751" s="292"/>
      <c r="EP1751" s="292"/>
      <c r="EQ1751" s="292"/>
      <c r="ER1751" s="292"/>
      <c r="ES1751" s="292"/>
      <c r="ET1751" s="292"/>
      <c r="EU1751" s="292"/>
      <c r="EV1751" s="292"/>
      <c r="EW1751" s="292"/>
      <c r="EX1751" s="292"/>
      <c r="EY1751" s="292"/>
      <c r="EZ1751" s="292"/>
      <c r="FC1751" s="292"/>
      <c r="FF1751" s="292"/>
      <c r="FJ1751" s="292"/>
      <c r="FL1751" s="292"/>
      <c r="FM1751" s="292"/>
      <c r="FN1751" s="292"/>
      <c r="FO1751" s="292"/>
      <c r="FQ1751" s="292"/>
    </row>
    <row r="1752" spans="2:173">
      <c r="B1752" s="291"/>
      <c r="J1752" s="292"/>
      <c r="K1752" s="292"/>
      <c r="T1752" s="292"/>
      <c r="BO1752" s="292"/>
      <c r="BX1752" s="292"/>
      <c r="CU1752" s="292"/>
      <c r="CW1752" s="292"/>
      <c r="CX1752" s="292"/>
      <c r="DA1752" s="292"/>
      <c r="DI1752" s="292"/>
      <c r="DK1752" s="292"/>
      <c r="DM1752" s="292"/>
      <c r="DQ1752" s="292"/>
      <c r="DV1752" s="292"/>
      <c r="DX1752" s="292"/>
      <c r="EH1752" s="292"/>
      <c r="EN1752" s="292"/>
      <c r="EP1752" s="292"/>
      <c r="EQ1752" s="292"/>
      <c r="ER1752" s="292"/>
      <c r="ES1752" s="292"/>
      <c r="ET1752" s="292"/>
      <c r="EU1752" s="292"/>
      <c r="EV1752" s="292"/>
      <c r="EW1752" s="292"/>
      <c r="EX1752" s="292"/>
      <c r="EY1752" s="292"/>
      <c r="EZ1752" s="292"/>
      <c r="FC1752" s="292"/>
      <c r="FF1752" s="292"/>
      <c r="FJ1752" s="292"/>
      <c r="FL1752" s="292"/>
      <c r="FM1752" s="292"/>
      <c r="FN1752" s="292"/>
      <c r="FO1752" s="292"/>
      <c r="FQ1752" s="292"/>
    </row>
    <row r="1753" spans="2:173">
      <c r="B1753" s="291"/>
      <c r="J1753" s="292"/>
      <c r="K1753" s="292"/>
      <c r="T1753" s="292"/>
      <c r="BO1753" s="292"/>
      <c r="BX1753" s="292"/>
      <c r="CU1753" s="292"/>
      <c r="CW1753" s="292"/>
      <c r="CX1753" s="292"/>
      <c r="DA1753" s="292"/>
      <c r="DI1753" s="292"/>
      <c r="DK1753" s="292"/>
      <c r="DM1753" s="292"/>
      <c r="DQ1753" s="292"/>
      <c r="DV1753" s="292"/>
      <c r="DX1753" s="292"/>
      <c r="EH1753" s="292"/>
      <c r="EN1753" s="292"/>
      <c r="EP1753" s="292"/>
      <c r="EQ1753" s="292"/>
      <c r="ER1753" s="292"/>
      <c r="ES1753" s="292"/>
      <c r="ET1753" s="292"/>
      <c r="EU1753" s="292"/>
      <c r="EV1753" s="292"/>
      <c r="EW1753" s="292"/>
      <c r="EX1753" s="292"/>
      <c r="EY1753" s="292"/>
      <c r="EZ1753" s="292"/>
      <c r="FC1753" s="292"/>
      <c r="FF1753" s="292"/>
      <c r="FJ1753" s="292"/>
      <c r="FL1753" s="292"/>
      <c r="FM1753" s="292"/>
      <c r="FN1753" s="292"/>
      <c r="FO1753" s="292"/>
      <c r="FQ1753" s="292"/>
    </row>
    <row r="1754" spans="2:173">
      <c r="B1754" s="291"/>
      <c r="J1754" s="292"/>
      <c r="K1754" s="292"/>
      <c r="T1754" s="292"/>
      <c r="BO1754" s="292"/>
      <c r="BX1754" s="292"/>
      <c r="CU1754" s="292"/>
      <c r="CW1754" s="292"/>
      <c r="CX1754" s="292"/>
      <c r="DA1754" s="292"/>
      <c r="DI1754" s="292"/>
      <c r="DK1754" s="292"/>
      <c r="DM1754" s="292"/>
      <c r="DQ1754" s="292"/>
      <c r="DV1754" s="292"/>
      <c r="DX1754" s="292"/>
      <c r="EH1754" s="292"/>
      <c r="EN1754" s="292"/>
      <c r="EP1754" s="292"/>
      <c r="EQ1754" s="292"/>
      <c r="ER1754" s="292"/>
      <c r="ES1754" s="292"/>
      <c r="ET1754" s="292"/>
      <c r="EU1754" s="292"/>
      <c r="EV1754" s="292"/>
      <c r="EW1754" s="292"/>
      <c r="EX1754" s="292"/>
      <c r="EY1754" s="292"/>
      <c r="EZ1754" s="292"/>
      <c r="FC1754" s="292"/>
      <c r="FF1754" s="292"/>
      <c r="FJ1754" s="292"/>
      <c r="FL1754" s="292"/>
      <c r="FM1754" s="292"/>
      <c r="FN1754" s="292"/>
      <c r="FO1754" s="292"/>
      <c r="FQ1754" s="292"/>
    </row>
    <row r="1755" spans="2:173">
      <c r="B1755" s="291"/>
      <c r="J1755" s="292"/>
      <c r="K1755" s="292"/>
      <c r="T1755" s="292"/>
      <c r="BO1755" s="292"/>
      <c r="BX1755" s="292"/>
      <c r="CU1755" s="292"/>
      <c r="CW1755" s="292"/>
      <c r="CX1755" s="292"/>
      <c r="DA1755" s="292"/>
      <c r="DI1755" s="292"/>
      <c r="DK1755" s="292"/>
      <c r="DM1755" s="292"/>
      <c r="DQ1755" s="292"/>
      <c r="DV1755" s="292"/>
      <c r="DX1755" s="292"/>
      <c r="EH1755" s="292"/>
      <c r="EN1755" s="292"/>
      <c r="EP1755" s="292"/>
      <c r="EQ1755" s="292"/>
      <c r="ER1755" s="292"/>
      <c r="ES1755" s="292"/>
      <c r="ET1755" s="292"/>
      <c r="EU1755" s="292"/>
      <c r="EV1755" s="292"/>
      <c r="EW1755" s="292"/>
      <c r="EX1755" s="292"/>
      <c r="EY1755" s="292"/>
      <c r="EZ1755" s="292"/>
      <c r="FC1755" s="292"/>
      <c r="FF1755" s="292"/>
      <c r="FJ1755" s="292"/>
      <c r="FL1755" s="292"/>
      <c r="FM1755" s="292"/>
      <c r="FN1755" s="292"/>
      <c r="FO1755" s="292"/>
      <c r="FQ1755" s="292"/>
    </row>
    <row r="1756" spans="2:173">
      <c r="B1756" s="291"/>
      <c r="J1756" s="292"/>
      <c r="K1756" s="292"/>
      <c r="T1756" s="292"/>
      <c r="BO1756" s="292"/>
      <c r="BX1756" s="292"/>
      <c r="CU1756" s="292"/>
      <c r="CW1756" s="292"/>
      <c r="CX1756" s="292"/>
      <c r="DA1756" s="292"/>
      <c r="DI1756" s="292"/>
      <c r="DK1756" s="292"/>
      <c r="DM1756" s="292"/>
      <c r="DQ1756" s="292"/>
      <c r="DV1756" s="292"/>
      <c r="DX1756" s="292"/>
      <c r="EH1756" s="292"/>
      <c r="EN1756" s="292"/>
      <c r="EP1756" s="292"/>
      <c r="EQ1756" s="292"/>
      <c r="ER1756" s="292"/>
      <c r="ES1756" s="292"/>
      <c r="ET1756" s="292"/>
      <c r="EU1756" s="292"/>
      <c r="EV1756" s="292"/>
      <c r="EW1756" s="292"/>
      <c r="EX1756" s="292"/>
      <c r="EY1756" s="292"/>
      <c r="EZ1756" s="292"/>
      <c r="FC1756" s="292"/>
      <c r="FF1756" s="292"/>
      <c r="FJ1756" s="292"/>
      <c r="FL1756" s="292"/>
      <c r="FM1756" s="292"/>
      <c r="FN1756" s="292"/>
      <c r="FO1756" s="292"/>
      <c r="FQ1756" s="292"/>
    </row>
    <row r="1757" spans="2:173">
      <c r="B1757" s="291"/>
      <c r="J1757" s="292"/>
      <c r="K1757" s="292"/>
      <c r="T1757" s="292"/>
      <c r="BO1757" s="292"/>
      <c r="BX1757" s="292"/>
      <c r="CU1757" s="292"/>
      <c r="CW1757" s="292"/>
      <c r="CX1757" s="292"/>
      <c r="DA1757" s="292"/>
      <c r="DI1757" s="292"/>
      <c r="DK1757" s="292"/>
      <c r="DM1757" s="292"/>
      <c r="DQ1757" s="292"/>
      <c r="DV1757" s="292"/>
      <c r="DX1757" s="292"/>
      <c r="EH1757" s="292"/>
      <c r="EN1757" s="292"/>
      <c r="EP1757" s="292"/>
      <c r="EQ1757" s="292"/>
      <c r="ER1757" s="292"/>
      <c r="ES1757" s="292"/>
      <c r="ET1757" s="292"/>
      <c r="EU1757" s="292"/>
      <c r="EV1757" s="292"/>
      <c r="EW1757" s="292"/>
      <c r="EX1757" s="292"/>
      <c r="EY1757" s="292"/>
      <c r="EZ1757" s="292"/>
      <c r="FC1757" s="292"/>
      <c r="FF1757" s="292"/>
      <c r="FJ1757" s="292"/>
      <c r="FL1757" s="292"/>
      <c r="FM1757" s="292"/>
      <c r="FN1757" s="292"/>
      <c r="FO1757" s="292"/>
      <c r="FQ1757" s="292"/>
    </row>
    <row r="1758" spans="2:173">
      <c r="B1758" s="291"/>
      <c r="J1758" s="292"/>
      <c r="K1758" s="292"/>
      <c r="T1758" s="292"/>
      <c r="BO1758" s="292"/>
      <c r="BX1758" s="292"/>
      <c r="CU1758" s="292"/>
      <c r="CW1758" s="292"/>
      <c r="CX1758" s="292"/>
      <c r="DA1758" s="292"/>
      <c r="DI1758" s="292"/>
      <c r="DK1758" s="292"/>
      <c r="DM1758" s="292"/>
      <c r="DQ1758" s="292"/>
      <c r="DV1758" s="292"/>
      <c r="DX1758" s="292"/>
      <c r="EH1758" s="292"/>
      <c r="EN1758" s="292"/>
      <c r="EP1758" s="292"/>
      <c r="EQ1758" s="292"/>
      <c r="ER1758" s="292"/>
      <c r="ES1758" s="292"/>
      <c r="ET1758" s="292"/>
      <c r="EU1758" s="292"/>
      <c r="EV1758" s="292"/>
      <c r="EW1758" s="292"/>
      <c r="EX1758" s="292"/>
      <c r="EY1758" s="292"/>
      <c r="EZ1758" s="292"/>
      <c r="FC1758" s="292"/>
      <c r="FF1758" s="292"/>
      <c r="FJ1758" s="292"/>
      <c r="FL1758" s="292"/>
      <c r="FM1758" s="292"/>
      <c r="FN1758" s="292"/>
      <c r="FO1758" s="292"/>
      <c r="FQ1758" s="292"/>
    </row>
    <row r="1759" spans="2:173">
      <c r="B1759" s="291"/>
      <c r="J1759" s="292"/>
      <c r="K1759" s="292"/>
      <c r="T1759" s="292"/>
      <c r="BO1759" s="292"/>
      <c r="BX1759" s="292"/>
      <c r="CU1759" s="292"/>
      <c r="CW1759" s="292"/>
      <c r="CX1759" s="292"/>
      <c r="DA1759" s="292"/>
      <c r="DI1759" s="292"/>
      <c r="DK1759" s="292"/>
      <c r="DM1759" s="292"/>
      <c r="DQ1759" s="292"/>
      <c r="DV1759" s="292"/>
      <c r="DX1759" s="292"/>
      <c r="EH1759" s="292"/>
      <c r="EN1759" s="292"/>
      <c r="EP1759" s="292"/>
      <c r="EQ1759" s="292"/>
      <c r="ER1759" s="292"/>
      <c r="ES1759" s="292"/>
      <c r="ET1759" s="292"/>
      <c r="EU1759" s="292"/>
      <c r="EV1759" s="292"/>
      <c r="EW1759" s="292"/>
      <c r="EX1759" s="292"/>
      <c r="EY1759" s="292"/>
      <c r="EZ1759" s="292"/>
      <c r="FC1759" s="292"/>
      <c r="FF1759" s="292"/>
      <c r="FJ1759" s="292"/>
      <c r="FL1759" s="292"/>
      <c r="FM1759" s="292"/>
      <c r="FN1759" s="292"/>
      <c r="FO1759" s="292"/>
      <c r="FQ1759" s="292"/>
    </row>
    <row r="1760" spans="2:173">
      <c r="B1760" s="291"/>
      <c r="J1760" s="292"/>
      <c r="K1760" s="292"/>
      <c r="T1760" s="292"/>
      <c r="BO1760" s="292"/>
      <c r="BX1760" s="292"/>
      <c r="CU1760" s="292"/>
      <c r="CW1760" s="292"/>
      <c r="CX1760" s="292"/>
      <c r="DA1760" s="292"/>
      <c r="DI1760" s="292"/>
      <c r="DK1760" s="292"/>
      <c r="DM1760" s="292"/>
      <c r="DQ1760" s="292"/>
      <c r="DV1760" s="292"/>
      <c r="DX1760" s="292"/>
      <c r="EH1760" s="292"/>
      <c r="EN1760" s="292"/>
      <c r="EP1760" s="292"/>
      <c r="EQ1760" s="292"/>
      <c r="ER1760" s="292"/>
      <c r="ES1760" s="292"/>
      <c r="ET1760" s="292"/>
      <c r="EU1760" s="292"/>
      <c r="EV1760" s="292"/>
      <c r="EW1760" s="292"/>
      <c r="EX1760" s="292"/>
      <c r="EY1760" s="292"/>
      <c r="EZ1760" s="292"/>
      <c r="FC1760" s="292"/>
      <c r="FF1760" s="292"/>
      <c r="FJ1760" s="292"/>
      <c r="FL1760" s="292"/>
      <c r="FM1760" s="292"/>
      <c r="FN1760" s="292"/>
      <c r="FO1760" s="292"/>
      <c r="FQ1760" s="292"/>
    </row>
    <row r="1761" spans="2:173">
      <c r="B1761" s="291"/>
      <c r="J1761" s="292"/>
      <c r="K1761" s="292"/>
      <c r="T1761" s="292"/>
      <c r="BO1761" s="292"/>
      <c r="BX1761" s="292"/>
      <c r="CU1761" s="292"/>
      <c r="CW1761" s="292"/>
      <c r="CX1761" s="292"/>
      <c r="DA1761" s="292"/>
      <c r="DI1761" s="292"/>
      <c r="DK1761" s="292"/>
      <c r="DM1761" s="292"/>
      <c r="DQ1761" s="292"/>
      <c r="DV1761" s="292"/>
      <c r="DX1761" s="292"/>
      <c r="EH1761" s="292"/>
      <c r="EN1761" s="292"/>
      <c r="EP1761" s="292"/>
      <c r="EQ1761" s="292"/>
      <c r="ER1761" s="292"/>
      <c r="ES1761" s="292"/>
      <c r="ET1761" s="292"/>
      <c r="EU1761" s="292"/>
      <c r="EV1761" s="292"/>
      <c r="EW1761" s="292"/>
      <c r="EX1761" s="292"/>
      <c r="EY1761" s="292"/>
      <c r="EZ1761" s="292"/>
      <c r="FC1761" s="292"/>
      <c r="FF1761" s="292"/>
      <c r="FJ1761" s="292"/>
      <c r="FL1761" s="292"/>
      <c r="FM1761" s="292"/>
      <c r="FN1761" s="292"/>
      <c r="FO1761" s="292"/>
      <c r="FQ1761" s="292"/>
    </row>
    <row r="1762" spans="2:173">
      <c r="B1762" s="291"/>
      <c r="J1762" s="292"/>
      <c r="K1762" s="292"/>
      <c r="T1762" s="292"/>
      <c r="BO1762" s="292"/>
      <c r="BX1762" s="292"/>
      <c r="CU1762" s="292"/>
      <c r="CW1762" s="292"/>
      <c r="CX1762" s="292"/>
      <c r="DA1762" s="292"/>
      <c r="DI1762" s="292"/>
      <c r="DK1762" s="292"/>
      <c r="DM1762" s="292"/>
      <c r="DQ1762" s="292"/>
      <c r="DV1762" s="292"/>
      <c r="DX1762" s="292"/>
      <c r="EH1762" s="292"/>
      <c r="EN1762" s="292"/>
      <c r="EP1762" s="292"/>
      <c r="EQ1762" s="292"/>
      <c r="ER1762" s="292"/>
      <c r="ES1762" s="292"/>
      <c r="ET1762" s="292"/>
      <c r="EU1762" s="292"/>
      <c r="EV1762" s="292"/>
      <c r="EW1762" s="292"/>
      <c r="EX1762" s="292"/>
      <c r="EY1762" s="292"/>
      <c r="EZ1762" s="292"/>
      <c r="FC1762" s="292"/>
      <c r="FF1762" s="292"/>
      <c r="FJ1762" s="292"/>
      <c r="FL1762" s="292"/>
      <c r="FM1762" s="292"/>
      <c r="FN1762" s="292"/>
      <c r="FO1762" s="292"/>
      <c r="FQ1762" s="292"/>
    </row>
    <row r="1763" spans="2:173">
      <c r="B1763" s="291"/>
      <c r="J1763" s="292"/>
      <c r="K1763" s="292"/>
      <c r="T1763" s="292"/>
      <c r="BO1763" s="292"/>
      <c r="BX1763" s="292"/>
      <c r="CU1763" s="292"/>
      <c r="CW1763" s="292"/>
      <c r="CX1763" s="292"/>
      <c r="DA1763" s="292"/>
      <c r="DI1763" s="292"/>
      <c r="DK1763" s="292"/>
      <c r="DM1763" s="292"/>
      <c r="DQ1763" s="292"/>
      <c r="DV1763" s="292"/>
      <c r="DX1763" s="292"/>
      <c r="EH1763" s="292"/>
      <c r="EN1763" s="292"/>
      <c r="EP1763" s="292"/>
      <c r="EQ1763" s="292"/>
      <c r="ER1763" s="292"/>
      <c r="ES1763" s="292"/>
      <c r="ET1763" s="292"/>
      <c r="EU1763" s="292"/>
      <c r="EV1763" s="292"/>
      <c r="EW1763" s="292"/>
      <c r="EX1763" s="292"/>
      <c r="EY1763" s="292"/>
      <c r="EZ1763" s="292"/>
      <c r="FC1763" s="292"/>
      <c r="FF1763" s="292"/>
      <c r="FJ1763" s="292"/>
      <c r="FL1763" s="292"/>
      <c r="FM1763" s="292"/>
      <c r="FN1763" s="292"/>
      <c r="FO1763" s="292"/>
      <c r="FQ1763" s="292"/>
    </row>
    <row r="1764" spans="2:173">
      <c r="B1764" s="291"/>
      <c r="J1764" s="292"/>
      <c r="K1764" s="292"/>
      <c r="T1764" s="292"/>
      <c r="BO1764" s="292"/>
      <c r="BX1764" s="292"/>
      <c r="CU1764" s="292"/>
      <c r="CW1764" s="292"/>
      <c r="CX1764" s="292"/>
      <c r="DA1764" s="292"/>
      <c r="DI1764" s="292"/>
      <c r="DK1764" s="292"/>
      <c r="DM1764" s="292"/>
      <c r="DQ1764" s="292"/>
      <c r="DV1764" s="292"/>
      <c r="DX1764" s="292"/>
      <c r="EH1764" s="292"/>
      <c r="EN1764" s="292"/>
      <c r="EP1764" s="292"/>
      <c r="EQ1764" s="292"/>
      <c r="ER1764" s="292"/>
      <c r="ES1764" s="292"/>
      <c r="ET1764" s="292"/>
      <c r="EU1764" s="292"/>
      <c r="EV1764" s="292"/>
      <c r="EW1764" s="292"/>
      <c r="EX1764" s="292"/>
      <c r="EY1764" s="292"/>
      <c r="EZ1764" s="292"/>
      <c r="FC1764" s="292"/>
      <c r="FF1764" s="292"/>
      <c r="FJ1764" s="292"/>
      <c r="FL1764" s="292"/>
      <c r="FM1764" s="292"/>
      <c r="FN1764" s="292"/>
      <c r="FO1764" s="292"/>
      <c r="FQ1764" s="292"/>
    </row>
    <row r="1765" spans="2:173">
      <c r="B1765" s="291"/>
      <c r="J1765" s="292"/>
      <c r="K1765" s="292"/>
      <c r="T1765" s="292"/>
      <c r="BO1765" s="292"/>
      <c r="BX1765" s="292"/>
      <c r="CU1765" s="292"/>
      <c r="CW1765" s="292"/>
      <c r="CX1765" s="292"/>
      <c r="DA1765" s="292"/>
      <c r="DI1765" s="292"/>
      <c r="DK1765" s="292"/>
      <c r="DM1765" s="292"/>
      <c r="DQ1765" s="292"/>
      <c r="DV1765" s="292"/>
      <c r="DX1765" s="292"/>
      <c r="EH1765" s="292"/>
      <c r="EN1765" s="292"/>
      <c r="EP1765" s="292"/>
      <c r="EQ1765" s="292"/>
      <c r="ER1765" s="292"/>
      <c r="ES1765" s="292"/>
      <c r="ET1765" s="292"/>
      <c r="EU1765" s="292"/>
      <c r="EV1765" s="292"/>
      <c r="EW1765" s="292"/>
      <c r="EX1765" s="292"/>
      <c r="EY1765" s="292"/>
      <c r="EZ1765" s="292"/>
      <c r="FC1765" s="292"/>
      <c r="FF1765" s="292"/>
      <c r="FJ1765" s="292"/>
      <c r="FL1765" s="292"/>
      <c r="FM1765" s="292"/>
      <c r="FN1765" s="292"/>
      <c r="FO1765" s="292"/>
      <c r="FQ1765" s="292"/>
    </row>
    <row r="1766" spans="2:173">
      <c r="B1766" s="291"/>
      <c r="J1766" s="292"/>
      <c r="K1766" s="292"/>
      <c r="T1766" s="292"/>
      <c r="BO1766" s="292"/>
      <c r="BX1766" s="292"/>
      <c r="CU1766" s="292"/>
      <c r="CW1766" s="292"/>
      <c r="CX1766" s="292"/>
      <c r="DA1766" s="292"/>
      <c r="DI1766" s="292"/>
      <c r="DK1766" s="292"/>
      <c r="DM1766" s="292"/>
      <c r="DQ1766" s="292"/>
      <c r="DV1766" s="292"/>
      <c r="DX1766" s="292"/>
      <c r="EH1766" s="292"/>
      <c r="EN1766" s="292"/>
      <c r="EP1766" s="292"/>
      <c r="EQ1766" s="292"/>
      <c r="ER1766" s="292"/>
      <c r="ES1766" s="292"/>
      <c r="ET1766" s="292"/>
      <c r="EU1766" s="292"/>
      <c r="EV1766" s="292"/>
      <c r="EW1766" s="292"/>
      <c r="EX1766" s="292"/>
      <c r="EY1766" s="292"/>
      <c r="EZ1766" s="292"/>
      <c r="FC1766" s="292"/>
      <c r="FF1766" s="292"/>
      <c r="FJ1766" s="292"/>
      <c r="FL1766" s="292"/>
      <c r="FM1766" s="292"/>
      <c r="FN1766" s="292"/>
      <c r="FO1766" s="292"/>
      <c r="FQ1766" s="292"/>
    </row>
    <row r="1767" spans="2:173">
      <c r="B1767" s="291"/>
      <c r="J1767" s="292"/>
      <c r="K1767" s="292"/>
      <c r="T1767" s="292"/>
      <c r="BO1767" s="292"/>
      <c r="BX1767" s="292"/>
      <c r="CU1767" s="292"/>
      <c r="CW1767" s="292"/>
      <c r="CX1767" s="292"/>
      <c r="DA1767" s="292"/>
      <c r="DI1767" s="292"/>
      <c r="DK1767" s="292"/>
      <c r="DM1767" s="292"/>
      <c r="DQ1767" s="292"/>
      <c r="DV1767" s="292"/>
      <c r="DX1767" s="292"/>
      <c r="EH1767" s="292"/>
      <c r="EN1767" s="292"/>
      <c r="EP1767" s="292"/>
      <c r="EQ1767" s="292"/>
      <c r="ER1767" s="292"/>
      <c r="ES1767" s="292"/>
      <c r="ET1767" s="292"/>
      <c r="EU1767" s="292"/>
      <c r="EV1767" s="292"/>
      <c r="EW1767" s="292"/>
      <c r="EX1767" s="292"/>
      <c r="EY1767" s="292"/>
      <c r="EZ1767" s="292"/>
      <c r="FC1767" s="292"/>
      <c r="FF1767" s="292"/>
      <c r="FJ1767" s="292"/>
      <c r="FL1767" s="292"/>
      <c r="FM1767" s="292"/>
      <c r="FN1767" s="292"/>
      <c r="FO1767" s="292"/>
      <c r="FQ1767" s="292"/>
    </row>
    <row r="1768" spans="2:173">
      <c r="B1768" s="291"/>
      <c r="J1768" s="292"/>
      <c r="K1768" s="292"/>
      <c r="T1768" s="292"/>
      <c r="BO1768" s="292"/>
      <c r="BX1768" s="292"/>
      <c r="CU1768" s="292"/>
      <c r="CW1768" s="292"/>
      <c r="CX1768" s="292"/>
      <c r="DA1768" s="292"/>
      <c r="DI1768" s="292"/>
      <c r="DK1768" s="292"/>
      <c r="DM1768" s="292"/>
      <c r="DQ1768" s="292"/>
      <c r="DV1768" s="292"/>
      <c r="DX1768" s="292"/>
      <c r="EH1768" s="292"/>
      <c r="EN1768" s="292"/>
      <c r="EP1768" s="292"/>
      <c r="EQ1768" s="292"/>
      <c r="ER1768" s="292"/>
      <c r="ES1768" s="292"/>
      <c r="ET1768" s="292"/>
      <c r="EU1768" s="292"/>
      <c r="EV1768" s="292"/>
      <c r="EW1768" s="292"/>
      <c r="EX1768" s="292"/>
      <c r="EY1768" s="292"/>
      <c r="EZ1768" s="292"/>
      <c r="FC1768" s="292"/>
      <c r="FF1768" s="292"/>
      <c r="FJ1768" s="292"/>
      <c r="FL1768" s="292"/>
      <c r="FM1768" s="292"/>
      <c r="FN1768" s="292"/>
      <c r="FO1768" s="292"/>
      <c r="FQ1768" s="292"/>
    </row>
    <row r="1769" spans="2:173">
      <c r="B1769" s="291"/>
      <c r="J1769" s="292"/>
      <c r="K1769" s="292"/>
      <c r="T1769" s="292"/>
      <c r="BO1769" s="292"/>
      <c r="BX1769" s="292"/>
      <c r="CU1769" s="292"/>
      <c r="CW1769" s="292"/>
      <c r="CX1769" s="292"/>
      <c r="DA1769" s="292"/>
      <c r="DI1769" s="292"/>
      <c r="DK1769" s="292"/>
      <c r="DM1769" s="292"/>
      <c r="DQ1769" s="292"/>
      <c r="DV1769" s="292"/>
      <c r="DX1769" s="292"/>
      <c r="EH1769" s="292"/>
      <c r="EN1769" s="292"/>
      <c r="EP1769" s="292"/>
      <c r="EQ1769" s="292"/>
      <c r="ER1769" s="292"/>
      <c r="ES1769" s="292"/>
      <c r="ET1769" s="292"/>
      <c r="EU1769" s="292"/>
      <c r="EV1769" s="292"/>
      <c r="EW1769" s="292"/>
      <c r="EX1769" s="292"/>
      <c r="EY1769" s="292"/>
      <c r="EZ1769" s="292"/>
      <c r="FC1769" s="292"/>
      <c r="FF1769" s="292"/>
      <c r="FJ1769" s="292"/>
      <c r="FL1769" s="292"/>
      <c r="FM1769" s="292"/>
      <c r="FN1769" s="292"/>
      <c r="FO1769" s="292"/>
      <c r="FQ1769" s="292"/>
    </row>
    <row r="1770" spans="2:173">
      <c r="B1770" s="291"/>
      <c r="J1770" s="292"/>
      <c r="K1770" s="292"/>
      <c r="T1770" s="292"/>
      <c r="BO1770" s="292"/>
      <c r="BX1770" s="292"/>
      <c r="CU1770" s="292"/>
      <c r="CW1770" s="292"/>
      <c r="CX1770" s="292"/>
      <c r="DA1770" s="292"/>
      <c r="DI1770" s="292"/>
      <c r="DK1770" s="292"/>
      <c r="DM1770" s="292"/>
      <c r="DQ1770" s="292"/>
      <c r="DV1770" s="292"/>
      <c r="DX1770" s="292"/>
      <c r="EH1770" s="292"/>
      <c r="EN1770" s="292"/>
      <c r="EP1770" s="292"/>
      <c r="EQ1770" s="292"/>
      <c r="ER1770" s="292"/>
      <c r="ES1770" s="292"/>
      <c r="ET1770" s="292"/>
      <c r="EU1770" s="292"/>
      <c r="EV1770" s="292"/>
      <c r="EW1770" s="292"/>
      <c r="EX1770" s="292"/>
      <c r="EY1770" s="292"/>
      <c r="EZ1770" s="292"/>
      <c r="FC1770" s="292"/>
      <c r="FF1770" s="292"/>
      <c r="FJ1770" s="292"/>
      <c r="FL1770" s="292"/>
      <c r="FM1770" s="292"/>
      <c r="FN1770" s="292"/>
      <c r="FO1770" s="292"/>
      <c r="FQ1770" s="292"/>
    </row>
    <row r="1771" spans="2:173">
      <c r="B1771" s="291"/>
      <c r="J1771" s="292"/>
      <c r="K1771" s="292"/>
      <c r="T1771" s="292"/>
      <c r="BO1771" s="292"/>
      <c r="BX1771" s="292"/>
      <c r="CU1771" s="292"/>
      <c r="CW1771" s="292"/>
      <c r="CX1771" s="292"/>
      <c r="DA1771" s="292"/>
      <c r="DI1771" s="292"/>
      <c r="DK1771" s="292"/>
      <c r="DM1771" s="292"/>
      <c r="DQ1771" s="292"/>
      <c r="DV1771" s="292"/>
      <c r="DX1771" s="292"/>
      <c r="EH1771" s="292"/>
      <c r="EN1771" s="292"/>
      <c r="EP1771" s="292"/>
      <c r="EQ1771" s="292"/>
      <c r="ER1771" s="292"/>
      <c r="ES1771" s="292"/>
      <c r="ET1771" s="292"/>
      <c r="EU1771" s="292"/>
      <c r="EV1771" s="292"/>
      <c r="EW1771" s="292"/>
      <c r="EX1771" s="292"/>
      <c r="EY1771" s="292"/>
      <c r="EZ1771" s="292"/>
      <c r="FC1771" s="292"/>
      <c r="FF1771" s="292"/>
      <c r="FJ1771" s="292"/>
      <c r="FL1771" s="292"/>
      <c r="FM1771" s="292"/>
      <c r="FN1771" s="292"/>
      <c r="FO1771" s="292"/>
      <c r="FQ1771" s="292"/>
    </row>
    <row r="1772" spans="2:173">
      <c r="B1772" s="291"/>
      <c r="J1772" s="292"/>
      <c r="K1772" s="292"/>
      <c r="T1772" s="292"/>
      <c r="BO1772" s="292"/>
      <c r="BX1772" s="292"/>
      <c r="CU1772" s="292"/>
      <c r="CW1772" s="292"/>
      <c r="CX1772" s="292"/>
      <c r="DA1772" s="292"/>
      <c r="DI1772" s="292"/>
      <c r="DK1772" s="292"/>
      <c r="DM1772" s="292"/>
      <c r="DQ1772" s="292"/>
      <c r="DV1772" s="292"/>
      <c r="DX1772" s="292"/>
      <c r="EH1772" s="292"/>
      <c r="EN1772" s="292"/>
      <c r="EP1772" s="292"/>
      <c r="EQ1772" s="292"/>
      <c r="ER1772" s="292"/>
      <c r="ES1772" s="292"/>
      <c r="ET1772" s="292"/>
      <c r="EU1772" s="292"/>
      <c r="EV1772" s="292"/>
      <c r="EW1772" s="292"/>
      <c r="EX1772" s="292"/>
      <c r="EY1772" s="292"/>
      <c r="EZ1772" s="292"/>
      <c r="FC1772" s="292"/>
      <c r="FF1772" s="292"/>
      <c r="FJ1772" s="292"/>
      <c r="FL1772" s="292"/>
      <c r="FM1772" s="292"/>
      <c r="FN1772" s="292"/>
      <c r="FO1772" s="292"/>
      <c r="FQ1772" s="292"/>
    </row>
    <row r="1773" spans="2:173">
      <c r="B1773" s="291"/>
      <c r="J1773" s="292"/>
      <c r="K1773" s="292"/>
      <c r="T1773" s="292"/>
      <c r="BO1773" s="292"/>
      <c r="BX1773" s="292"/>
      <c r="CU1773" s="292"/>
      <c r="CW1773" s="292"/>
      <c r="CX1773" s="292"/>
      <c r="DA1773" s="292"/>
      <c r="DI1773" s="292"/>
      <c r="DK1773" s="292"/>
      <c r="DM1773" s="292"/>
      <c r="DQ1773" s="292"/>
      <c r="DV1773" s="292"/>
      <c r="DX1773" s="292"/>
      <c r="EH1773" s="292"/>
      <c r="EN1773" s="292"/>
      <c r="EP1773" s="292"/>
      <c r="EQ1773" s="292"/>
      <c r="ER1773" s="292"/>
      <c r="ES1773" s="292"/>
      <c r="ET1773" s="292"/>
      <c r="EU1773" s="292"/>
      <c r="EV1773" s="292"/>
      <c r="EW1773" s="292"/>
      <c r="EX1773" s="292"/>
      <c r="EY1773" s="292"/>
      <c r="EZ1773" s="292"/>
      <c r="FC1773" s="292"/>
      <c r="FF1773" s="292"/>
      <c r="FJ1773" s="292"/>
      <c r="FL1773" s="292"/>
      <c r="FM1773" s="292"/>
      <c r="FN1773" s="292"/>
      <c r="FO1773" s="292"/>
      <c r="FQ1773" s="292"/>
    </row>
    <row r="1774" spans="2:173">
      <c r="B1774" s="291"/>
      <c r="J1774" s="292"/>
      <c r="K1774" s="292"/>
      <c r="T1774" s="292"/>
      <c r="BO1774" s="292"/>
      <c r="BX1774" s="292"/>
      <c r="CU1774" s="292"/>
      <c r="CW1774" s="292"/>
      <c r="CX1774" s="292"/>
      <c r="DA1774" s="292"/>
      <c r="DI1774" s="292"/>
      <c r="DK1774" s="292"/>
      <c r="DM1774" s="292"/>
      <c r="DQ1774" s="292"/>
      <c r="DV1774" s="292"/>
      <c r="DX1774" s="292"/>
      <c r="EH1774" s="292"/>
      <c r="EN1774" s="292"/>
      <c r="EP1774" s="292"/>
      <c r="EQ1774" s="292"/>
      <c r="ER1774" s="292"/>
      <c r="ES1774" s="292"/>
      <c r="ET1774" s="292"/>
      <c r="EU1774" s="292"/>
      <c r="EV1774" s="292"/>
      <c r="EW1774" s="292"/>
      <c r="EX1774" s="292"/>
      <c r="EY1774" s="292"/>
      <c r="EZ1774" s="292"/>
      <c r="FC1774" s="292"/>
      <c r="FF1774" s="292"/>
      <c r="FJ1774" s="292"/>
      <c r="FL1774" s="292"/>
      <c r="FM1774" s="292"/>
      <c r="FN1774" s="292"/>
      <c r="FO1774" s="292"/>
      <c r="FQ1774" s="292"/>
    </row>
    <row r="1775" spans="2:173">
      <c r="B1775" s="291"/>
      <c r="J1775" s="292"/>
      <c r="K1775" s="292"/>
      <c r="T1775" s="292"/>
      <c r="BO1775" s="292"/>
      <c r="BX1775" s="292"/>
      <c r="CU1775" s="292"/>
      <c r="CW1775" s="292"/>
      <c r="CX1775" s="292"/>
      <c r="DA1775" s="292"/>
      <c r="DI1775" s="292"/>
      <c r="DK1775" s="292"/>
      <c r="DM1775" s="292"/>
      <c r="DQ1775" s="292"/>
      <c r="DV1775" s="292"/>
      <c r="DX1775" s="292"/>
      <c r="EH1775" s="292"/>
      <c r="EN1775" s="292"/>
      <c r="EP1775" s="292"/>
      <c r="EQ1775" s="292"/>
      <c r="ER1775" s="292"/>
      <c r="ES1775" s="292"/>
      <c r="ET1775" s="292"/>
      <c r="EU1775" s="292"/>
      <c r="EV1775" s="292"/>
      <c r="EW1775" s="292"/>
      <c r="EX1775" s="292"/>
      <c r="EY1775" s="292"/>
      <c r="EZ1775" s="292"/>
      <c r="FC1775" s="292"/>
      <c r="FF1775" s="292"/>
      <c r="FJ1775" s="292"/>
      <c r="FL1775" s="292"/>
      <c r="FM1775" s="292"/>
      <c r="FN1775" s="292"/>
      <c r="FO1775" s="292"/>
      <c r="FQ1775" s="292"/>
    </row>
    <row r="1776" spans="2:173">
      <c r="B1776" s="291"/>
      <c r="J1776" s="292"/>
      <c r="K1776" s="292"/>
      <c r="T1776" s="292"/>
      <c r="BO1776" s="292"/>
      <c r="BX1776" s="292"/>
      <c r="CU1776" s="292"/>
      <c r="CW1776" s="292"/>
      <c r="CX1776" s="292"/>
      <c r="DA1776" s="292"/>
      <c r="DI1776" s="292"/>
      <c r="DK1776" s="292"/>
      <c r="DM1776" s="292"/>
      <c r="DQ1776" s="292"/>
      <c r="DV1776" s="292"/>
      <c r="DX1776" s="292"/>
      <c r="EH1776" s="292"/>
      <c r="EN1776" s="292"/>
      <c r="EP1776" s="292"/>
      <c r="EQ1776" s="292"/>
      <c r="ER1776" s="292"/>
      <c r="ES1776" s="292"/>
      <c r="ET1776" s="292"/>
      <c r="EU1776" s="292"/>
      <c r="EV1776" s="292"/>
      <c r="EW1776" s="292"/>
      <c r="EX1776" s="292"/>
      <c r="EY1776" s="292"/>
      <c r="EZ1776" s="292"/>
      <c r="FC1776" s="292"/>
      <c r="FF1776" s="292"/>
      <c r="FJ1776" s="292"/>
      <c r="FL1776" s="292"/>
      <c r="FM1776" s="292"/>
      <c r="FN1776" s="292"/>
      <c r="FO1776" s="292"/>
      <c r="FQ1776" s="292"/>
    </row>
    <row r="1777" spans="2:173">
      <c r="B1777" s="291"/>
      <c r="J1777" s="292"/>
      <c r="K1777" s="292"/>
      <c r="T1777" s="292"/>
      <c r="BO1777" s="292"/>
      <c r="BX1777" s="292"/>
      <c r="CU1777" s="292"/>
      <c r="CW1777" s="292"/>
      <c r="CX1777" s="292"/>
      <c r="DA1777" s="292"/>
      <c r="DI1777" s="292"/>
      <c r="DK1777" s="292"/>
      <c r="DM1777" s="292"/>
      <c r="DQ1777" s="292"/>
      <c r="DV1777" s="292"/>
      <c r="DX1777" s="292"/>
      <c r="EH1777" s="292"/>
      <c r="EN1777" s="292"/>
      <c r="EP1777" s="292"/>
      <c r="EQ1777" s="292"/>
      <c r="ER1777" s="292"/>
      <c r="ES1777" s="292"/>
      <c r="ET1777" s="292"/>
      <c r="EU1777" s="292"/>
      <c r="EV1777" s="292"/>
      <c r="EW1777" s="292"/>
      <c r="EX1777" s="292"/>
      <c r="EY1777" s="292"/>
      <c r="EZ1777" s="292"/>
      <c r="FC1777" s="292"/>
      <c r="FF1777" s="292"/>
      <c r="FJ1777" s="292"/>
      <c r="FL1777" s="292"/>
      <c r="FM1777" s="292"/>
      <c r="FN1777" s="292"/>
      <c r="FO1777" s="292"/>
      <c r="FQ1777" s="292"/>
    </row>
    <row r="1778" spans="2:173">
      <c r="B1778" s="291"/>
      <c r="J1778" s="292"/>
      <c r="K1778" s="292"/>
      <c r="T1778" s="292"/>
      <c r="BO1778" s="292"/>
      <c r="BX1778" s="292"/>
      <c r="CU1778" s="292"/>
      <c r="CW1778" s="292"/>
      <c r="CX1778" s="292"/>
      <c r="DA1778" s="292"/>
      <c r="DI1778" s="292"/>
      <c r="DK1778" s="292"/>
      <c r="DM1778" s="292"/>
      <c r="DQ1778" s="292"/>
      <c r="DV1778" s="292"/>
      <c r="DX1778" s="292"/>
      <c r="EH1778" s="292"/>
      <c r="EN1778" s="292"/>
      <c r="EP1778" s="292"/>
      <c r="EQ1778" s="292"/>
      <c r="ER1778" s="292"/>
      <c r="ES1778" s="292"/>
      <c r="ET1778" s="292"/>
      <c r="EU1778" s="292"/>
      <c r="EV1778" s="292"/>
      <c r="EW1778" s="292"/>
      <c r="EX1778" s="292"/>
      <c r="EY1778" s="292"/>
      <c r="EZ1778" s="292"/>
      <c r="FC1778" s="292"/>
      <c r="FF1778" s="292"/>
      <c r="FJ1778" s="292"/>
      <c r="FL1778" s="292"/>
      <c r="FM1778" s="292"/>
      <c r="FN1778" s="292"/>
      <c r="FO1778" s="292"/>
      <c r="FQ1778" s="292"/>
    </row>
    <row r="1779" spans="2:173">
      <c r="B1779" s="291"/>
      <c r="J1779" s="292"/>
      <c r="K1779" s="292"/>
      <c r="T1779" s="292"/>
      <c r="BO1779" s="292"/>
      <c r="BX1779" s="292"/>
      <c r="CU1779" s="292"/>
      <c r="CW1779" s="292"/>
      <c r="CX1779" s="292"/>
      <c r="DA1779" s="292"/>
      <c r="DI1779" s="292"/>
      <c r="DK1779" s="292"/>
      <c r="DM1779" s="292"/>
      <c r="DQ1779" s="292"/>
      <c r="DV1779" s="292"/>
      <c r="DX1779" s="292"/>
      <c r="EH1779" s="292"/>
      <c r="EN1779" s="292"/>
      <c r="EP1779" s="292"/>
      <c r="EQ1779" s="292"/>
      <c r="ER1779" s="292"/>
      <c r="ES1779" s="292"/>
      <c r="ET1779" s="292"/>
      <c r="EU1779" s="292"/>
      <c r="EV1779" s="292"/>
      <c r="EW1779" s="292"/>
      <c r="EX1779" s="292"/>
      <c r="EY1779" s="292"/>
      <c r="EZ1779" s="292"/>
      <c r="FC1779" s="292"/>
      <c r="FF1779" s="292"/>
      <c r="FJ1779" s="292"/>
      <c r="FL1779" s="292"/>
      <c r="FM1779" s="292"/>
      <c r="FN1779" s="292"/>
      <c r="FO1779" s="292"/>
      <c r="FQ1779" s="292"/>
    </row>
    <row r="1780" spans="2:173">
      <c r="B1780" s="291"/>
      <c r="J1780" s="292"/>
      <c r="K1780" s="292"/>
      <c r="T1780" s="292"/>
      <c r="BO1780" s="292"/>
      <c r="BX1780" s="292"/>
      <c r="CU1780" s="292"/>
      <c r="CW1780" s="292"/>
      <c r="CX1780" s="292"/>
      <c r="DA1780" s="292"/>
      <c r="DI1780" s="292"/>
      <c r="DK1780" s="292"/>
      <c r="DM1780" s="292"/>
      <c r="DQ1780" s="292"/>
      <c r="DV1780" s="292"/>
      <c r="DX1780" s="292"/>
      <c r="EH1780" s="292"/>
      <c r="EN1780" s="292"/>
      <c r="EP1780" s="292"/>
      <c r="EQ1780" s="292"/>
      <c r="ER1780" s="292"/>
      <c r="ES1780" s="292"/>
      <c r="ET1780" s="292"/>
      <c r="EU1780" s="292"/>
      <c r="EV1780" s="292"/>
      <c r="EW1780" s="292"/>
      <c r="EX1780" s="292"/>
      <c r="EY1780" s="292"/>
      <c r="EZ1780" s="292"/>
      <c r="FC1780" s="292"/>
      <c r="FF1780" s="292"/>
      <c r="FJ1780" s="292"/>
      <c r="FL1780" s="292"/>
      <c r="FM1780" s="292"/>
      <c r="FN1780" s="292"/>
      <c r="FO1780" s="292"/>
      <c r="FQ1780" s="292"/>
    </row>
    <row r="1781" spans="2:173">
      <c r="B1781" s="291"/>
      <c r="J1781" s="292"/>
      <c r="K1781" s="292"/>
      <c r="T1781" s="292"/>
      <c r="BO1781" s="292"/>
      <c r="BX1781" s="292"/>
      <c r="CU1781" s="292"/>
      <c r="CW1781" s="292"/>
      <c r="CX1781" s="292"/>
      <c r="DA1781" s="292"/>
      <c r="DI1781" s="292"/>
      <c r="DK1781" s="292"/>
      <c r="DM1781" s="292"/>
      <c r="DQ1781" s="292"/>
      <c r="DV1781" s="292"/>
      <c r="DX1781" s="292"/>
      <c r="EH1781" s="292"/>
      <c r="EN1781" s="292"/>
      <c r="EP1781" s="292"/>
      <c r="EQ1781" s="292"/>
      <c r="ER1781" s="292"/>
      <c r="ES1781" s="292"/>
      <c r="ET1781" s="292"/>
      <c r="EU1781" s="292"/>
      <c r="EV1781" s="292"/>
      <c r="EW1781" s="292"/>
      <c r="EX1781" s="292"/>
      <c r="EY1781" s="292"/>
      <c r="EZ1781" s="292"/>
      <c r="FC1781" s="292"/>
      <c r="FF1781" s="292"/>
      <c r="FJ1781" s="292"/>
      <c r="FL1781" s="292"/>
      <c r="FM1781" s="292"/>
      <c r="FN1781" s="292"/>
      <c r="FO1781" s="292"/>
      <c r="FQ1781" s="292"/>
    </row>
    <row r="1782" spans="2:173">
      <c r="B1782" s="291"/>
      <c r="J1782" s="292"/>
      <c r="K1782" s="292"/>
      <c r="T1782" s="292"/>
      <c r="BO1782" s="292"/>
      <c r="BX1782" s="292"/>
      <c r="CU1782" s="292"/>
      <c r="CW1782" s="292"/>
      <c r="CX1782" s="292"/>
      <c r="DA1782" s="292"/>
      <c r="DI1782" s="292"/>
      <c r="DK1782" s="292"/>
      <c r="DM1782" s="292"/>
      <c r="DQ1782" s="292"/>
      <c r="DV1782" s="292"/>
      <c r="DX1782" s="292"/>
      <c r="EH1782" s="292"/>
      <c r="EN1782" s="292"/>
      <c r="EP1782" s="292"/>
      <c r="EQ1782" s="292"/>
      <c r="ER1782" s="292"/>
      <c r="ES1782" s="292"/>
      <c r="ET1782" s="292"/>
      <c r="EU1782" s="292"/>
      <c r="EV1782" s="292"/>
      <c r="EW1782" s="292"/>
      <c r="EX1782" s="292"/>
      <c r="EY1782" s="292"/>
      <c r="EZ1782" s="292"/>
      <c r="FC1782" s="292"/>
      <c r="FF1782" s="292"/>
      <c r="FJ1782" s="292"/>
      <c r="FL1782" s="292"/>
      <c r="FM1782" s="292"/>
      <c r="FN1782" s="292"/>
      <c r="FO1782" s="292"/>
      <c r="FQ1782" s="292"/>
    </row>
    <row r="1783" spans="2:173">
      <c r="B1783" s="291"/>
      <c r="J1783" s="292"/>
      <c r="K1783" s="292"/>
      <c r="T1783" s="292"/>
      <c r="BO1783" s="292"/>
      <c r="BX1783" s="292"/>
      <c r="CU1783" s="292"/>
      <c r="CW1783" s="292"/>
      <c r="CX1783" s="292"/>
      <c r="DA1783" s="292"/>
      <c r="DI1783" s="292"/>
      <c r="DK1783" s="292"/>
      <c r="DM1783" s="292"/>
      <c r="DQ1783" s="292"/>
      <c r="DV1783" s="292"/>
      <c r="DX1783" s="292"/>
      <c r="EH1783" s="292"/>
      <c r="EN1783" s="292"/>
      <c r="EP1783" s="292"/>
      <c r="EQ1783" s="292"/>
      <c r="ER1783" s="292"/>
      <c r="ES1783" s="292"/>
      <c r="ET1783" s="292"/>
      <c r="EU1783" s="292"/>
      <c r="EV1783" s="292"/>
      <c r="EW1783" s="292"/>
      <c r="EX1783" s="292"/>
      <c r="EY1783" s="292"/>
      <c r="EZ1783" s="292"/>
      <c r="FC1783" s="292"/>
      <c r="FF1783" s="292"/>
      <c r="FJ1783" s="292"/>
      <c r="FL1783" s="292"/>
      <c r="FM1783" s="292"/>
      <c r="FN1783" s="292"/>
      <c r="FO1783" s="292"/>
      <c r="FQ1783" s="292"/>
    </row>
    <row r="1784" spans="2:173">
      <c r="B1784" s="291"/>
      <c r="J1784" s="292"/>
      <c r="K1784" s="292"/>
      <c r="T1784" s="292"/>
      <c r="BO1784" s="292"/>
      <c r="BX1784" s="292"/>
      <c r="CU1784" s="292"/>
      <c r="CW1784" s="292"/>
      <c r="CX1784" s="292"/>
      <c r="DA1784" s="292"/>
      <c r="DI1784" s="292"/>
      <c r="DK1784" s="292"/>
      <c r="DM1784" s="292"/>
      <c r="DQ1784" s="292"/>
      <c r="DV1784" s="292"/>
      <c r="DX1784" s="292"/>
      <c r="EH1784" s="292"/>
      <c r="EN1784" s="292"/>
      <c r="EP1784" s="292"/>
      <c r="EQ1784" s="292"/>
      <c r="ER1784" s="292"/>
      <c r="ES1784" s="292"/>
      <c r="ET1784" s="292"/>
      <c r="EU1784" s="292"/>
      <c r="EV1784" s="292"/>
      <c r="EW1784" s="292"/>
      <c r="EX1784" s="292"/>
      <c r="EY1784" s="292"/>
      <c r="EZ1784" s="292"/>
      <c r="FC1784" s="292"/>
      <c r="FF1784" s="292"/>
      <c r="FJ1784" s="292"/>
      <c r="FL1784" s="292"/>
      <c r="FM1784" s="292"/>
      <c r="FN1784" s="292"/>
      <c r="FO1784" s="292"/>
      <c r="FQ1784" s="292"/>
    </row>
    <row r="1785" spans="2:173">
      <c r="B1785" s="291"/>
      <c r="J1785" s="292"/>
      <c r="K1785" s="292"/>
      <c r="T1785" s="292"/>
      <c r="BO1785" s="292"/>
      <c r="BX1785" s="292"/>
      <c r="CU1785" s="292"/>
      <c r="CW1785" s="292"/>
      <c r="CX1785" s="292"/>
      <c r="DA1785" s="292"/>
      <c r="DI1785" s="292"/>
      <c r="DK1785" s="292"/>
      <c r="DM1785" s="292"/>
      <c r="DQ1785" s="292"/>
      <c r="DV1785" s="292"/>
      <c r="DX1785" s="292"/>
      <c r="EH1785" s="292"/>
      <c r="EN1785" s="292"/>
      <c r="EP1785" s="292"/>
      <c r="EQ1785" s="292"/>
      <c r="ER1785" s="292"/>
      <c r="ES1785" s="292"/>
      <c r="ET1785" s="292"/>
      <c r="EU1785" s="292"/>
      <c r="EV1785" s="292"/>
      <c r="EW1785" s="292"/>
      <c r="EX1785" s="292"/>
      <c r="EY1785" s="292"/>
      <c r="EZ1785" s="292"/>
      <c r="FC1785" s="292"/>
      <c r="FF1785" s="292"/>
      <c r="FJ1785" s="292"/>
      <c r="FL1785" s="292"/>
      <c r="FM1785" s="292"/>
      <c r="FN1785" s="292"/>
      <c r="FO1785" s="292"/>
      <c r="FQ1785" s="292"/>
    </row>
    <row r="1786" spans="2:173">
      <c r="B1786" s="291"/>
      <c r="J1786" s="292"/>
      <c r="K1786" s="292"/>
      <c r="T1786" s="292"/>
      <c r="BO1786" s="292"/>
      <c r="BX1786" s="292"/>
      <c r="CU1786" s="292"/>
      <c r="CW1786" s="292"/>
      <c r="CX1786" s="292"/>
      <c r="DA1786" s="292"/>
      <c r="DI1786" s="292"/>
      <c r="DK1786" s="292"/>
      <c r="DM1786" s="292"/>
      <c r="DQ1786" s="292"/>
      <c r="DV1786" s="292"/>
      <c r="DX1786" s="292"/>
      <c r="EH1786" s="292"/>
      <c r="EN1786" s="292"/>
      <c r="EP1786" s="292"/>
      <c r="EQ1786" s="292"/>
      <c r="ER1786" s="292"/>
      <c r="ES1786" s="292"/>
      <c r="ET1786" s="292"/>
      <c r="EU1786" s="292"/>
      <c r="EV1786" s="292"/>
      <c r="EW1786" s="292"/>
      <c r="EX1786" s="292"/>
      <c r="EY1786" s="292"/>
      <c r="EZ1786" s="292"/>
      <c r="FC1786" s="292"/>
      <c r="FF1786" s="292"/>
      <c r="FJ1786" s="292"/>
      <c r="FL1786" s="292"/>
      <c r="FM1786" s="292"/>
      <c r="FN1786" s="292"/>
      <c r="FO1786" s="292"/>
      <c r="FQ1786" s="292"/>
    </row>
    <row r="1787" spans="2:173">
      <c r="B1787" s="291"/>
      <c r="J1787" s="292"/>
      <c r="K1787" s="292"/>
      <c r="T1787" s="292"/>
      <c r="BO1787" s="292"/>
      <c r="BX1787" s="292"/>
      <c r="CU1787" s="292"/>
      <c r="CW1787" s="292"/>
      <c r="CX1787" s="292"/>
      <c r="DA1787" s="292"/>
      <c r="DI1787" s="292"/>
      <c r="DK1787" s="292"/>
      <c r="DM1787" s="292"/>
      <c r="DQ1787" s="292"/>
      <c r="DV1787" s="292"/>
      <c r="DX1787" s="292"/>
      <c r="EH1787" s="292"/>
      <c r="EN1787" s="292"/>
      <c r="EP1787" s="292"/>
      <c r="EQ1787" s="292"/>
      <c r="ER1787" s="292"/>
      <c r="ES1787" s="292"/>
      <c r="ET1787" s="292"/>
      <c r="EU1787" s="292"/>
      <c r="EV1787" s="292"/>
      <c r="EW1787" s="292"/>
      <c r="EX1787" s="292"/>
      <c r="EY1787" s="292"/>
      <c r="EZ1787" s="292"/>
      <c r="FC1787" s="292"/>
      <c r="FF1787" s="292"/>
      <c r="FJ1787" s="292"/>
      <c r="FL1787" s="292"/>
      <c r="FM1787" s="292"/>
      <c r="FN1787" s="292"/>
      <c r="FO1787" s="292"/>
      <c r="FQ1787" s="292"/>
    </row>
    <row r="1788" spans="2:173">
      <c r="B1788" s="291"/>
      <c r="J1788" s="292"/>
      <c r="K1788" s="292"/>
      <c r="T1788" s="292"/>
      <c r="BO1788" s="292"/>
      <c r="BX1788" s="292"/>
      <c r="CU1788" s="292"/>
      <c r="CW1788" s="292"/>
      <c r="CX1788" s="292"/>
      <c r="DA1788" s="292"/>
      <c r="DI1788" s="292"/>
      <c r="DK1788" s="292"/>
      <c r="DM1788" s="292"/>
      <c r="DQ1788" s="292"/>
      <c r="DV1788" s="292"/>
      <c r="DX1788" s="292"/>
      <c r="EH1788" s="292"/>
      <c r="EN1788" s="292"/>
      <c r="EP1788" s="292"/>
      <c r="EQ1788" s="292"/>
      <c r="ER1788" s="292"/>
      <c r="ES1788" s="292"/>
      <c r="ET1788" s="292"/>
      <c r="EU1788" s="292"/>
      <c r="EV1788" s="292"/>
      <c r="EW1788" s="292"/>
      <c r="EX1788" s="292"/>
      <c r="EY1788" s="292"/>
      <c r="EZ1788" s="292"/>
      <c r="FC1788" s="292"/>
      <c r="FF1788" s="292"/>
      <c r="FJ1788" s="292"/>
      <c r="FL1788" s="292"/>
      <c r="FM1788" s="292"/>
      <c r="FN1788" s="292"/>
      <c r="FO1788" s="292"/>
      <c r="FQ1788" s="292"/>
    </row>
    <row r="1789" spans="2:173">
      <c r="B1789" s="291"/>
      <c r="J1789" s="292"/>
      <c r="K1789" s="292"/>
      <c r="T1789" s="292"/>
      <c r="BO1789" s="292"/>
      <c r="BX1789" s="292"/>
      <c r="CU1789" s="292"/>
      <c r="CW1789" s="292"/>
      <c r="CX1789" s="292"/>
      <c r="DA1789" s="292"/>
      <c r="DI1789" s="292"/>
      <c r="DK1789" s="292"/>
      <c r="DM1789" s="292"/>
      <c r="DQ1789" s="292"/>
      <c r="DV1789" s="292"/>
      <c r="DX1789" s="292"/>
      <c r="EH1789" s="292"/>
      <c r="EN1789" s="292"/>
      <c r="EP1789" s="292"/>
      <c r="EQ1789" s="292"/>
      <c r="ER1789" s="292"/>
      <c r="ES1789" s="292"/>
      <c r="ET1789" s="292"/>
      <c r="EU1789" s="292"/>
      <c r="EV1789" s="292"/>
      <c r="EW1789" s="292"/>
      <c r="EX1789" s="292"/>
      <c r="EY1789" s="292"/>
      <c r="EZ1789" s="292"/>
      <c r="FC1789" s="292"/>
      <c r="FF1789" s="292"/>
      <c r="FJ1789" s="292"/>
      <c r="FL1789" s="292"/>
      <c r="FM1789" s="292"/>
      <c r="FN1789" s="292"/>
      <c r="FO1789" s="292"/>
      <c r="FQ1789" s="292"/>
    </row>
    <row r="1790" spans="2:173">
      <c r="B1790" s="291"/>
      <c r="J1790" s="292"/>
      <c r="K1790" s="292"/>
      <c r="T1790" s="292"/>
      <c r="BO1790" s="292"/>
      <c r="BX1790" s="292"/>
      <c r="CU1790" s="292"/>
      <c r="CW1790" s="292"/>
      <c r="CX1790" s="292"/>
      <c r="DA1790" s="292"/>
      <c r="DI1790" s="292"/>
      <c r="DK1790" s="292"/>
      <c r="DM1790" s="292"/>
      <c r="DQ1790" s="292"/>
      <c r="DV1790" s="292"/>
      <c r="DX1790" s="292"/>
      <c r="EH1790" s="292"/>
      <c r="EN1790" s="292"/>
      <c r="EP1790" s="292"/>
      <c r="EQ1790" s="292"/>
      <c r="ER1790" s="292"/>
      <c r="ES1790" s="292"/>
      <c r="ET1790" s="292"/>
      <c r="EU1790" s="292"/>
      <c r="EV1790" s="292"/>
      <c r="EW1790" s="292"/>
      <c r="EX1790" s="292"/>
      <c r="EY1790" s="292"/>
      <c r="EZ1790" s="292"/>
      <c r="FC1790" s="292"/>
      <c r="FF1790" s="292"/>
      <c r="FJ1790" s="292"/>
      <c r="FL1790" s="292"/>
      <c r="FM1790" s="292"/>
      <c r="FN1790" s="292"/>
      <c r="FO1790" s="292"/>
      <c r="FQ1790" s="292"/>
    </row>
    <row r="1791" spans="2:173">
      <c r="B1791" s="291"/>
      <c r="J1791" s="292"/>
      <c r="K1791" s="292"/>
      <c r="T1791" s="292"/>
      <c r="BO1791" s="292"/>
      <c r="BX1791" s="292"/>
      <c r="CU1791" s="292"/>
      <c r="CW1791" s="292"/>
      <c r="CX1791" s="292"/>
      <c r="DA1791" s="292"/>
      <c r="DI1791" s="292"/>
      <c r="DK1791" s="292"/>
      <c r="DM1791" s="292"/>
      <c r="DQ1791" s="292"/>
      <c r="DV1791" s="292"/>
      <c r="DX1791" s="292"/>
      <c r="EH1791" s="292"/>
      <c r="EN1791" s="292"/>
      <c r="EP1791" s="292"/>
      <c r="EQ1791" s="292"/>
      <c r="ER1791" s="292"/>
      <c r="ES1791" s="292"/>
      <c r="ET1791" s="292"/>
      <c r="EU1791" s="292"/>
      <c r="EV1791" s="292"/>
      <c r="EW1791" s="292"/>
      <c r="EX1791" s="292"/>
      <c r="EY1791" s="292"/>
      <c r="EZ1791" s="292"/>
      <c r="FC1791" s="292"/>
      <c r="FF1791" s="292"/>
      <c r="FJ1791" s="292"/>
      <c r="FL1791" s="292"/>
      <c r="FM1791" s="292"/>
      <c r="FN1791" s="292"/>
      <c r="FO1791" s="292"/>
      <c r="FQ1791" s="292"/>
    </row>
    <row r="1792" spans="2:173">
      <c r="B1792" s="291"/>
      <c r="J1792" s="292"/>
      <c r="K1792" s="292"/>
      <c r="T1792" s="292"/>
      <c r="BO1792" s="292"/>
      <c r="BX1792" s="292"/>
      <c r="CU1792" s="292"/>
      <c r="CW1792" s="292"/>
      <c r="CX1792" s="292"/>
      <c r="DA1792" s="292"/>
      <c r="DI1792" s="292"/>
      <c r="DK1792" s="292"/>
      <c r="DM1792" s="292"/>
      <c r="DQ1792" s="292"/>
      <c r="DV1792" s="292"/>
      <c r="DX1792" s="292"/>
      <c r="EH1792" s="292"/>
      <c r="EN1792" s="292"/>
      <c r="EP1792" s="292"/>
      <c r="EQ1792" s="292"/>
      <c r="ER1792" s="292"/>
      <c r="ES1792" s="292"/>
      <c r="ET1792" s="292"/>
      <c r="EU1792" s="292"/>
      <c r="EV1792" s="292"/>
      <c r="EW1792" s="292"/>
      <c r="EX1792" s="292"/>
      <c r="EY1792" s="292"/>
      <c r="EZ1792" s="292"/>
      <c r="FC1792" s="292"/>
      <c r="FF1792" s="292"/>
      <c r="FJ1792" s="292"/>
      <c r="FL1792" s="292"/>
      <c r="FM1792" s="292"/>
      <c r="FN1792" s="292"/>
      <c r="FO1792" s="292"/>
      <c r="FQ1792" s="292"/>
    </row>
    <row r="1793" spans="2:173">
      <c r="B1793" s="291"/>
      <c r="J1793" s="292"/>
      <c r="K1793" s="292"/>
      <c r="T1793" s="292"/>
      <c r="BO1793" s="292"/>
      <c r="BX1793" s="292"/>
      <c r="CU1793" s="292"/>
      <c r="CW1793" s="292"/>
      <c r="CX1793" s="292"/>
      <c r="DA1793" s="292"/>
      <c r="DI1793" s="292"/>
      <c r="DK1793" s="292"/>
      <c r="DM1793" s="292"/>
      <c r="DQ1793" s="292"/>
      <c r="DV1793" s="292"/>
      <c r="DX1793" s="292"/>
      <c r="EH1793" s="292"/>
      <c r="EN1793" s="292"/>
      <c r="EP1793" s="292"/>
      <c r="EQ1793" s="292"/>
      <c r="ER1793" s="292"/>
      <c r="ES1793" s="292"/>
      <c r="ET1793" s="292"/>
      <c r="EU1793" s="292"/>
      <c r="EV1793" s="292"/>
      <c r="EW1793" s="292"/>
      <c r="EX1793" s="292"/>
      <c r="EY1793" s="292"/>
      <c r="EZ1793" s="292"/>
      <c r="FC1793" s="292"/>
      <c r="FF1793" s="292"/>
      <c r="FJ1793" s="292"/>
      <c r="FL1793" s="292"/>
      <c r="FM1793" s="292"/>
      <c r="FN1793" s="292"/>
      <c r="FO1793" s="292"/>
      <c r="FQ1793" s="292"/>
    </row>
    <row r="1794" spans="2:173">
      <c r="B1794" s="291"/>
      <c r="J1794" s="292"/>
      <c r="K1794" s="292"/>
      <c r="T1794" s="292"/>
      <c r="BO1794" s="292"/>
      <c r="BX1794" s="292"/>
      <c r="CU1794" s="292"/>
      <c r="CW1794" s="292"/>
      <c r="CX1794" s="292"/>
      <c r="DA1794" s="292"/>
      <c r="DI1794" s="292"/>
      <c r="DK1794" s="292"/>
      <c r="DM1794" s="292"/>
      <c r="DQ1794" s="292"/>
      <c r="DV1794" s="292"/>
      <c r="DX1794" s="292"/>
      <c r="EH1794" s="292"/>
      <c r="EN1794" s="292"/>
      <c r="EP1794" s="292"/>
      <c r="EQ1794" s="292"/>
      <c r="ER1794" s="292"/>
      <c r="ES1794" s="292"/>
      <c r="ET1794" s="292"/>
      <c r="EU1794" s="292"/>
      <c r="EV1794" s="292"/>
      <c r="EW1794" s="292"/>
      <c r="EX1794" s="292"/>
      <c r="EY1794" s="292"/>
      <c r="EZ1794" s="292"/>
      <c r="FC1794" s="292"/>
      <c r="FF1794" s="292"/>
      <c r="FJ1794" s="292"/>
      <c r="FL1794" s="292"/>
      <c r="FM1794" s="292"/>
      <c r="FN1794" s="292"/>
      <c r="FO1794" s="292"/>
      <c r="FQ1794" s="292"/>
    </row>
    <row r="1795" spans="2:173">
      <c r="B1795" s="291"/>
      <c r="J1795" s="292"/>
      <c r="K1795" s="292"/>
      <c r="T1795" s="292"/>
      <c r="BO1795" s="292"/>
      <c r="BX1795" s="292"/>
      <c r="CU1795" s="292"/>
      <c r="CW1795" s="292"/>
      <c r="CX1795" s="292"/>
      <c r="DA1795" s="292"/>
      <c r="DI1795" s="292"/>
      <c r="DK1795" s="292"/>
      <c r="DM1795" s="292"/>
      <c r="DQ1795" s="292"/>
      <c r="DV1795" s="292"/>
      <c r="DX1795" s="292"/>
      <c r="EH1795" s="292"/>
      <c r="EN1795" s="292"/>
      <c r="EP1795" s="292"/>
      <c r="EQ1795" s="292"/>
      <c r="ER1795" s="292"/>
      <c r="ES1795" s="292"/>
      <c r="ET1795" s="292"/>
      <c r="EU1795" s="292"/>
      <c r="EV1795" s="292"/>
      <c r="EW1795" s="292"/>
      <c r="EX1795" s="292"/>
      <c r="EY1795" s="292"/>
      <c r="EZ1795" s="292"/>
      <c r="FC1795" s="292"/>
      <c r="FF1795" s="292"/>
      <c r="FJ1795" s="292"/>
      <c r="FL1795" s="292"/>
      <c r="FM1795" s="292"/>
      <c r="FN1795" s="292"/>
      <c r="FO1795" s="292"/>
      <c r="FQ1795" s="292"/>
    </row>
    <row r="1796" spans="2:173">
      <c r="B1796" s="291"/>
      <c r="J1796" s="292"/>
      <c r="K1796" s="292"/>
      <c r="T1796" s="292"/>
      <c r="BO1796" s="292"/>
      <c r="BX1796" s="292"/>
      <c r="CU1796" s="292"/>
      <c r="CW1796" s="292"/>
      <c r="CX1796" s="292"/>
      <c r="DA1796" s="292"/>
      <c r="DI1796" s="292"/>
      <c r="DK1796" s="292"/>
      <c r="DM1796" s="292"/>
      <c r="DQ1796" s="292"/>
      <c r="DV1796" s="292"/>
      <c r="DX1796" s="292"/>
      <c r="EH1796" s="292"/>
      <c r="EN1796" s="292"/>
      <c r="EP1796" s="292"/>
      <c r="EQ1796" s="292"/>
      <c r="ER1796" s="292"/>
      <c r="ES1796" s="292"/>
      <c r="ET1796" s="292"/>
      <c r="EU1796" s="292"/>
      <c r="EV1796" s="292"/>
      <c r="EW1796" s="292"/>
      <c r="EX1796" s="292"/>
      <c r="EY1796" s="292"/>
      <c r="EZ1796" s="292"/>
      <c r="FC1796" s="292"/>
      <c r="FF1796" s="292"/>
      <c r="FJ1796" s="292"/>
      <c r="FL1796" s="292"/>
      <c r="FM1796" s="292"/>
      <c r="FN1796" s="292"/>
      <c r="FO1796" s="292"/>
      <c r="FQ1796" s="292"/>
    </row>
    <row r="1797" spans="2:173">
      <c r="B1797" s="291"/>
      <c r="J1797" s="292"/>
      <c r="K1797" s="292"/>
      <c r="T1797" s="292"/>
      <c r="BO1797" s="292"/>
      <c r="BX1797" s="292"/>
      <c r="CU1797" s="292"/>
      <c r="CW1797" s="292"/>
      <c r="CX1797" s="292"/>
      <c r="DA1797" s="292"/>
      <c r="DI1797" s="292"/>
      <c r="DK1797" s="292"/>
      <c r="DM1797" s="292"/>
      <c r="DQ1797" s="292"/>
      <c r="DV1797" s="292"/>
      <c r="DX1797" s="292"/>
      <c r="EH1797" s="292"/>
      <c r="EN1797" s="292"/>
      <c r="EP1797" s="292"/>
      <c r="EQ1797" s="292"/>
      <c r="ER1797" s="292"/>
      <c r="ES1797" s="292"/>
      <c r="ET1797" s="292"/>
      <c r="EU1797" s="292"/>
      <c r="EV1797" s="292"/>
      <c r="EW1797" s="292"/>
      <c r="EX1797" s="292"/>
      <c r="EY1797" s="292"/>
      <c r="EZ1797" s="292"/>
      <c r="FC1797" s="292"/>
      <c r="FF1797" s="292"/>
      <c r="FJ1797" s="292"/>
      <c r="FL1797" s="292"/>
      <c r="FM1797" s="292"/>
      <c r="FN1797" s="292"/>
      <c r="FO1797" s="292"/>
      <c r="FQ1797" s="292"/>
    </row>
    <row r="1798" spans="2:173">
      <c r="B1798" s="291"/>
      <c r="J1798" s="292"/>
      <c r="K1798" s="292"/>
      <c r="T1798" s="292"/>
      <c r="BO1798" s="292"/>
      <c r="BX1798" s="292"/>
      <c r="CU1798" s="292"/>
      <c r="CW1798" s="292"/>
      <c r="CX1798" s="292"/>
      <c r="DA1798" s="292"/>
      <c r="DI1798" s="292"/>
      <c r="DK1798" s="292"/>
      <c r="DM1798" s="292"/>
      <c r="DQ1798" s="292"/>
      <c r="DV1798" s="292"/>
      <c r="DX1798" s="292"/>
      <c r="EH1798" s="292"/>
      <c r="EN1798" s="292"/>
      <c r="EP1798" s="292"/>
      <c r="EQ1798" s="292"/>
      <c r="ER1798" s="292"/>
      <c r="ES1798" s="292"/>
      <c r="ET1798" s="292"/>
      <c r="EU1798" s="292"/>
      <c r="EV1798" s="292"/>
      <c r="EW1798" s="292"/>
      <c r="EX1798" s="292"/>
      <c r="EY1798" s="292"/>
      <c r="EZ1798" s="292"/>
      <c r="FC1798" s="292"/>
      <c r="FF1798" s="292"/>
      <c r="FJ1798" s="292"/>
      <c r="FL1798" s="292"/>
      <c r="FM1798" s="292"/>
      <c r="FN1798" s="292"/>
      <c r="FO1798" s="292"/>
      <c r="FQ1798" s="292"/>
    </row>
    <row r="1799" spans="2:173">
      <c r="B1799" s="291"/>
      <c r="J1799" s="292"/>
      <c r="K1799" s="292"/>
      <c r="T1799" s="292"/>
      <c r="BO1799" s="292"/>
      <c r="BX1799" s="292"/>
      <c r="CU1799" s="292"/>
      <c r="CW1799" s="292"/>
      <c r="CX1799" s="292"/>
      <c r="DA1799" s="292"/>
      <c r="DI1799" s="292"/>
      <c r="DK1799" s="292"/>
      <c r="DM1799" s="292"/>
      <c r="DQ1799" s="292"/>
      <c r="DV1799" s="292"/>
      <c r="DX1799" s="292"/>
      <c r="EH1799" s="292"/>
      <c r="EN1799" s="292"/>
      <c r="EP1799" s="292"/>
      <c r="EQ1799" s="292"/>
      <c r="ER1799" s="292"/>
      <c r="ES1799" s="292"/>
      <c r="ET1799" s="292"/>
      <c r="EU1799" s="292"/>
      <c r="EV1799" s="292"/>
      <c r="EW1799" s="292"/>
      <c r="EX1799" s="292"/>
      <c r="EY1799" s="292"/>
      <c r="EZ1799" s="292"/>
      <c r="FC1799" s="292"/>
      <c r="FF1799" s="292"/>
      <c r="FJ1799" s="292"/>
      <c r="FL1799" s="292"/>
      <c r="FM1799" s="292"/>
      <c r="FN1799" s="292"/>
      <c r="FO1799" s="292"/>
      <c r="FQ1799" s="292"/>
    </row>
    <row r="1800" spans="2:173">
      <c r="B1800" s="291"/>
      <c r="J1800" s="292"/>
      <c r="K1800" s="292"/>
      <c r="T1800" s="292"/>
      <c r="BO1800" s="292"/>
      <c r="BX1800" s="292"/>
      <c r="CU1800" s="292"/>
      <c r="CW1800" s="292"/>
      <c r="CX1800" s="292"/>
      <c r="DA1800" s="292"/>
      <c r="DI1800" s="292"/>
      <c r="DK1800" s="292"/>
      <c r="DM1800" s="292"/>
      <c r="DQ1800" s="292"/>
      <c r="DV1800" s="292"/>
      <c r="DX1800" s="292"/>
      <c r="EH1800" s="292"/>
      <c r="EN1800" s="292"/>
      <c r="EP1800" s="292"/>
      <c r="EQ1800" s="292"/>
      <c r="ER1800" s="292"/>
      <c r="ES1800" s="292"/>
      <c r="ET1800" s="292"/>
      <c r="EU1800" s="292"/>
      <c r="EV1800" s="292"/>
      <c r="EW1800" s="292"/>
      <c r="EX1800" s="292"/>
      <c r="EY1800" s="292"/>
      <c r="EZ1800" s="292"/>
      <c r="FC1800" s="292"/>
      <c r="FF1800" s="292"/>
      <c r="FJ1800" s="292"/>
      <c r="FL1800" s="292"/>
      <c r="FM1800" s="292"/>
      <c r="FN1800" s="292"/>
      <c r="FO1800" s="292"/>
      <c r="FQ1800" s="292"/>
    </row>
    <row r="1801" spans="2:173">
      <c r="B1801" s="291"/>
      <c r="J1801" s="292"/>
      <c r="K1801" s="292"/>
      <c r="T1801" s="292"/>
      <c r="BO1801" s="292"/>
      <c r="BX1801" s="292"/>
      <c r="CU1801" s="292"/>
      <c r="CW1801" s="292"/>
      <c r="CX1801" s="292"/>
      <c r="DA1801" s="292"/>
      <c r="DI1801" s="292"/>
      <c r="DK1801" s="292"/>
      <c r="DM1801" s="292"/>
      <c r="DQ1801" s="292"/>
      <c r="DV1801" s="292"/>
      <c r="DX1801" s="292"/>
      <c r="EH1801" s="292"/>
      <c r="EN1801" s="292"/>
      <c r="EP1801" s="292"/>
      <c r="EQ1801" s="292"/>
      <c r="ER1801" s="292"/>
      <c r="ES1801" s="292"/>
      <c r="ET1801" s="292"/>
      <c r="EU1801" s="292"/>
      <c r="EV1801" s="292"/>
      <c r="EW1801" s="292"/>
      <c r="EX1801" s="292"/>
      <c r="EY1801" s="292"/>
      <c r="EZ1801" s="292"/>
      <c r="FC1801" s="292"/>
      <c r="FF1801" s="292"/>
      <c r="FJ1801" s="292"/>
      <c r="FL1801" s="292"/>
      <c r="FM1801" s="292"/>
      <c r="FN1801" s="292"/>
      <c r="FO1801" s="292"/>
      <c r="FQ1801" s="292"/>
    </row>
    <row r="1802" spans="2:173">
      <c r="B1802" s="291"/>
      <c r="J1802" s="292"/>
      <c r="K1802" s="292"/>
      <c r="T1802" s="292"/>
      <c r="BO1802" s="292"/>
      <c r="BX1802" s="292"/>
      <c r="CU1802" s="292"/>
      <c r="CW1802" s="292"/>
      <c r="CX1802" s="292"/>
      <c r="DA1802" s="292"/>
      <c r="DI1802" s="292"/>
      <c r="DK1802" s="292"/>
      <c r="DM1802" s="292"/>
      <c r="DQ1802" s="292"/>
      <c r="DV1802" s="292"/>
      <c r="DX1802" s="292"/>
      <c r="EH1802" s="292"/>
      <c r="EN1802" s="292"/>
      <c r="EP1802" s="292"/>
      <c r="EQ1802" s="292"/>
      <c r="ER1802" s="292"/>
      <c r="ES1802" s="292"/>
      <c r="ET1802" s="292"/>
      <c r="EU1802" s="292"/>
      <c r="EV1802" s="292"/>
      <c r="EW1802" s="292"/>
      <c r="EX1802" s="292"/>
      <c r="EY1802" s="292"/>
      <c r="EZ1802" s="292"/>
      <c r="FC1802" s="292"/>
      <c r="FF1802" s="292"/>
      <c r="FJ1802" s="292"/>
      <c r="FL1802" s="292"/>
      <c r="FM1802" s="292"/>
      <c r="FN1802" s="292"/>
      <c r="FO1802" s="292"/>
      <c r="FQ1802" s="292"/>
    </row>
    <row r="1803" spans="2:173">
      <c r="B1803" s="291"/>
      <c r="J1803" s="292"/>
      <c r="K1803" s="292"/>
      <c r="T1803" s="292"/>
      <c r="BO1803" s="292"/>
      <c r="BX1803" s="292"/>
      <c r="CU1803" s="292"/>
      <c r="CW1803" s="292"/>
      <c r="CX1803" s="292"/>
      <c r="DA1803" s="292"/>
      <c r="DI1803" s="292"/>
      <c r="DK1803" s="292"/>
      <c r="DM1803" s="292"/>
      <c r="DQ1803" s="292"/>
      <c r="DV1803" s="292"/>
      <c r="DX1803" s="292"/>
      <c r="EH1803" s="292"/>
      <c r="EN1803" s="292"/>
      <c r="EP1803" s="292"/>
      <c r="EQ1803" s="292"/>
      <c r="ER1803" s="292"/>
      <c r="ES1803" s="292"/>
      <c r="ET1803" s="292"/>
      <c r="EU1803" s="292"/>
      <c r="EV1803" s="292"/>
      <c r="EW1803" s="292"/>
      <c r="EX1803" s="292"/>
      <c r="EY1803" s="292"/>
      <c r="EZ1803" s="292"/>
      <c r="FC1803" s="292"/>
      <c r="FF1803" s="292"/>
      <c r="FJ1803" s="292"/>
      <c r="FL1803" s="292"/>
      <c r="FM1803" s="292"/>
      <c r="FN1803" s="292"/>
      <c r="FO1803" s="292"/>
      <c r="FQ1803" s="292"/>
    </row>
    <row r="1804" spans="2:173">
      <c r="B1804" s="291"/>
      <c r="J1804" s="292"/>
      <c r="K1804" s="292"/>
      <c r="T1804" s="292"/>
      <c r="BO1804" s="292"/>
      <c r="BX1804" s="292"/>
      <c r="CU1804" s="292"/>
      <c r="CW1804" s="292"/>
      <c r="CX1804" s="292"/>
      <c r="DA1804" s="292"/>
      <c r="DI1804" s="292"/>
      <c r="DK1804" s="292"/>
      <c r="DM1804" s="292"/>
      <c r="DQ1804" s="292"/>
      <c r="DV1804" s="292"/>
      <c r="DX1804" s="292"/>
      <c r="EH1804" s="292"/>
      <c r="EN1804" s="292"/>
      <c r="EP1804" s="292"/>
      <c r="EQ1804" s="292"/>
      <c r="ER1804" s="292"/>
      <c r="ES1804" s="292"/>
      <c r="ET1804" s="292"/>
      <c r="EU1804" s="292"/>
      <c r="EV1804" s="292"/>
      <c r="EW1804" s="292"/>
      <c r="EX1804" s="292"/>
      <c r="EY1804" s="292"/>
      <c r="EZ1804" s="292"/>
      <c r="FC1804" s="292"/>
      <c r="FF1804" s="292"/>
      <c r="FJ1804" s="292"/>
      <c r="FL1804" s="292"/>
      <c r="FM1804" s="292"/>
      <c r="FN1804" s="292"/>
      <c r="FO1804" s="292"/>
      <c r="FQ1804" s="292"/>
    </row>
    <row r="1805" spans="2:173">
      <c r="B1805" s="291"/>
      <c r="J1805" s="292"/>
      <c r="K1805" s="292"/>
      <c r="T1805" s="292"/>
      <c r="BO1805" s="292"/>
      <c r="BX1805" s="292"/>
      <c r="CU1805" s="292"/>
      <c r="CW1805" s="292"/>
      <c r="CX1805" s="292"/>
      <c r="DA1805" s="292"/>
      <c r="DI1805" s="292"/>
      <c r="DK1805" s="292"/>
      <c r="DM1805" s="292"/>
      <c r="DQ1805" s="292"/>
      <c r="DV1805" s="292"/>
      <c r="DX1805" s="292"/>
      <c r="EH1805" s="292"/>
      <c r="EN1805" s="292"/>
      <c r="EP1805" s="292"/>
      <c r="EQ1805" s="292"/>
      <c r="ER1805" s="292"/>
      <c r="ES1805" s="292"/>
      <c r="ET1805" s="292"/>
      <c r="EU1805" s="292"/>
      <c r="EV1805" s="292"/>
      <c r="EW1805" s="292"/>
      <c r="EX1805" s="292"/>
      <c r="EY1805" s="292"/>
      <c r="EZ1805" s="292"/>
      <c r="FC1805" s="292"/>
      <c r="FF1805" s="292"/>
      <c r="FJ1805" s="292"/>
      <c r="FL1805" s="292"/>
      <c r="FM1805" s="292"/>
      <c r="FN1805" s="292"/>
      <c r="FO1805" s="292"/>
      <c r="FQ1805" s="292"/>
    </row>
    <row r="1806" spans="2:173">
      <c r="B1806" s="291"/>
      <c r="J1806" s="292"/>
      <c r="K1806" s="292"/>
      <c r="T1806" s="292"/>
      <c r="BO1806" s="292"/>
      <c r="BX1806" s="292"/>
      <c r="CU1806" s="292"/>
      <c r="CW1806" s="292"/>
      <c r="CX1806" s="292"/>
      <c r="DA1806" s="292"/>
      <c r="DI1806" s="292"/>
      <c r="DK1806" s="292"/>
      <c r="DM1806" s="292"/>
      <c r="DQ1806" s="292"/>
      <c r="DV1806" s="292"/>
      <c r="DX1806" s="292"/>
      <c r="EH1806" s="292"/>
      <c r="EN1806" s="292"/>
      <c r="EP1806" s="292"/>
      <c r="EQ1806" s="292"/>
      <c r="ER1806" s="292"/>
      <c r="ES1806" s="292"/>
      <c r="ET1806" s="292"/>
      <c r="EU1806" s="292"/>
      <c r="EV1806" s="292"/>
      <c r="EW1806" s="292"/>
      <c r="EX1806" s="292"/>
      <c r="EY1806" s="292"/>
      <c r="EZ1806" s="292"/>
      <c r="FC1806" s="292"/>
      <c r="FF1806" s="292"/>
      <c r="FJ1806" s="292"/>
      <c r="FL1806" s="292"/>
      <c r="FM1806" s="292"/>
      <c r="FN1806" s="292"/>
      <c r="FO1806" s="292"/>
      <c r="FQ1806" s="292"/>
    </row>
    <row r="1807" spans="2:173">
      <c r="B1807" s="291"/>
      <c r="J1807" s="292"/>
      <c r="K1807" s="292"/>
      <c r="T1807" s="292"/>
      <c r="BO1807" s="292"/>
      <c r="BX1807" s="292"/>
      <c r="CU1807" s="292"/>
      <c r="CW1807" s="292"/>
      <c r="CX1807" s="292"/>
      <c r="DA1807" s="292"/>
      <c r="DI1807" s="292"/>
      <c r="DK1807" s="292"/>
      <c r="DM1807" s="292"/>
      <c r="DQ1807" s="292"/>
      <c r="DV1807" s="292"/>
      <c r="DX1807" s="292"/>
      <c r="EH1807" s="292"/>
      <c r="EN1807" s="292"/>
      <c r="EP1807" s="292"/>
      <c r="EQ1807" s="292"/>
      <c r="ER1807" s="292"/>
      <c r="ES1807" s="292"/>
      <c r="ET1807" s="292"/>
      <c r="EU1807" s="292"/>
      <c r="EV1807" s="292"/>
      <c r="EW1807" s="292"/>
      <c r="EX1807" s="292"/>
      <c r="EY1807" s="292"/>
      <c r="EZ1807" s="292"/>
      <c r="FC1807" s="292"/>
      <c r="FF1807" s="292"/>
      <c r="FJ1807" s="292"/>
      <c r="FL1807" s="292"/>
      <c r="FM1807" s="292"/>
      <c r="FN1807" s="292"/>
      <c r="FO1807" s="292"/>
      <c r="FQ1807" s="292"/>
    </row>
    <row r="1808" spans="2:173">
      <c r="B1808" s="291"/>
      <c r="J1808" s="292"/>
      <c r="K1808" s="292"/>
      <c r="T1808" s="292"/>
      <c r="BO1808" s="292"/>
      <c r="BX1808" s="292"/>
      <c r="CU1808" s="292"/>
      <c r="CW1808" s="292"/>
      <c r="CX1808" s="292"/>
      <c r="DA1808" s="292"/>
      <c r="DI1808" s="292"/>
      <c r="DK1808" s="292"/>
      <c r="DM1808" s="292"/>
      <c r="DQ1808" s="292"/>
      <c r="DV1808" s="292"/>
      <c r="DX1808" s="292"/>
      <c r="EH1808" s="292"/>
      <c r="EN1808" s="292"/>
      <c r="EP1808" s="292"/>
      <c r="EQ1808" s="292"/>
      <c r="ER1808" s="292"/>
      <c r="ES1808" s="292"/>
      <c r="ET1808" s="292"/>
      <c r="EU1808" s="292"/>
      <c r="EV1808" s="292"/>
      <c r="EW1808" s="292"/>
      <c r="EX1808" s="292"/>
      <c r="EY1808" s="292"/>
      <c r="EZ1808" s="292"/>
      <c r="FC1808" s="292"/>
      <c r="FF1808" s="292"/>
      <c r="FJ1808" s="292"/>
      <c r="FL1808" s="292"/>
      <c r="FM1808" s="292"/>
      <c r="FN1808" s="292"/>
      <c r="FO1808" s="292"/>
      <c r="FQ1808" s="292"/>
    </row>
    <row r="1809" spans="2:173">
      <c r="B1809" s="291"/>
      <c r="J1809" s="292"/>
      <c r="K1809" s="292"/>
      <c r="T1809" s="292"/>
      <c r="BO1809" s="292"/>
      <c r="BX1809" s="292"/>
      <c r="CU1809" s="292"/>
      <c r="CW1809" s="292"/>
      <c r="CX1809" s="292"/>
      <c r="DA1809" s="292"/>
      <c r="DI1809" s="292"/>
      <c r="DK1809" s="292"/>
      <c r="DM1809" s="292"/>
      <c r="DQ1809" s="292"/>
      <c r="DV1809" s="292"/>
      <c r="DX1809" s="292"/>
      <c r="EH1809" s="292"/>
      <c r="EN1809" s="292"/>
      <c r="EP1809" s="292"/>
      <c r="EQ1809" s="292"/>
      <c r="ER1809" s="292"/>
      <c r="ES1809" s="292"/>
      <c r="ET1809" s="292"/>
      <c r="EU1809" s="292"/>
      <c r="EV1809" s="292"/>
      <c r="EW1809" s="292"/>
      <c r="EX1809" s="292"/>
      <c r="EY1809" s="292"/>
      <c r="EZ1809" s="292"/>
      <c r="FC1809" s="292"/>
      <c r="FF1809" s="292"/>
      <c r="FJ1809" s="292"/>
      <c r="FL1809" s="292"/>
      <c r="FM1809" s="292"/>
      <c r="FN1809" s="292"/>
      <c r="FO1809" s="292"/>
      <c r="FQ1809" s="292"/>
    </row>
    <row r="1810" spans="2:173">
      <c r="B1810" s="291"/>
      <c r="J1810" s="292"/>
      <c r="K1810" s="292"/>
      <c r="T1810" s="292"/>
      <c r="BO1810" s="292"/>
      <c r="BX1810" s="292"/>
      <c r="CU1810" s="292"/>
      <c r="CW1810" s="292"/>
      <c r="CX1810" s="292"/>
      <c r="DA1810" s="292"/>
      <c r="DI1810" s="292"/>
      <c r="DK1810" s="292"/>
      <c r="DM1810" s="292"/>
      <c r="DQ1810" s="292"/>
      <c r="DV1810" s="292"/>
      <c r="DX1810" s="292"/>
      <c r="EH1810" s="292"/>
      <c r="EN1810" s="292"/>
      <c r="EP1810" s="292"/>
      <c r="EQ1810" s="292"/>
      <c r="ER1810" s="292"/>
      <c r="ES1810" s="292"/>
      <c r="ET1810" s="292"/>
      <c r="EU1810" s="292"/>
      <c r="EV1810" s="292"/>
      <c r="EW1810" s="292"/>
      <c r="EX1810" s="292"/>
      <c r="EY1810" s="292"/>
      <c r="EZ1810" s="292"/>
      <c r="FC1810" s="292"/>
      <c r="FF1810" s="292"/>
      <c r="FJ1810" s="292"/>
      <c r="FL1810" s="292"/>
      <c r="FM1810" s="292"/>
      <c r="FN1810" s="292"/>
      <c r="FO1810" s="292"/>
      <c r="FQ1810" s="292"/>
    </row>
    <row r="1811" spans="2:173">
      <c r="B1811" s="291"/>
      <c r="J1811" s="292"/>
      <c r="K1811" s="292"/>
      <c r="T1811" s="292"/>
      <c r="BO1811" s="292"/>
      <c r="BX1811" s="292"/>
      <c r="CU1811" s="292"/>
      <c r="CW1811" s="292"/>
      <c r="CX1811" s="292"/>
      <c r="DA1811" s="292"/>
      <c r="DI1811" s="292"/>
      <c r="DK1811" s="292"/>
      <c r="DM1811" s="292"/>
      <c r="DQ1811" s="292"/>
      <c r="DV1811" s="292"/>
      <c r="DX1811" s="292"/>
      <c r="EH1811" s="292"/>
      <c r="EN1811" s="292"/>
      <c r="EP1811" s="292"/>
      <c r="EQ1811" s="292"/>
      <c r="ER1811" s="292"/>
      <c r="ES1811" s="292"/>
      <c r="ET1811" s="292"/>
      <c r="EU1811" s="292"/>
      <c r="EV1811" s="292"/>
      <c r="EW1811" s="292"/>
      <c r="EX1811" s="292"/>
      <c r="EY1811" s="292"/>
      <c r="EZ1811" s="292"/>
      <c r="FC1811" s="292"/>
      <c r="FF1811" s="292"/>
      <c r="FJ1811" s="292"/>
      <c r="FL1811" s="292"/>
      <c r="FM1811" s="292"/>
      <c r="FN1811" s="292"/>
      <c r="FO1811" s="292"/>
      <c r="FQ1811" s="292"/>
    </row>
    <row r="1812" spans="2:173">
      <c r="B1812" s="291"/>
      <c r="J1812" s="292"/>
      <c r="K1812" s="292"/>
      <c r="T1812" s="292"/>
      <c r="BO1812" s="292"/>
      <c r="BX1812" s="292"/>
      <c r="CU1812" s="292"/>
      <c r="CW1812" s="292"/>
      <c r="CX1812" s="292"/>
      <c r="DA1812" s="292"/>
      <c r="DI1812" s="292"/>
      <c r="DK1812" s="292"/>
      <c r="DM1812" s="292"/>
      <c r="DQ1812" s="292"/>
      <c r="DV1812" s="292"/>
      <c r="DX1812" s="292"/>
      <c r="EH1812" s="292"/>
      <c r="EN1812" s="292"/>
      <c r="EP1812" s="292"/>
      <c r="EQ1812" s="292"/>
      <c r="ER1812" s="292"/>
      <c r="ES1812" s="292"/>
      <c r="ET1812" s="292"/>
      <c r="EU1812" s="292"/>
      <c r="EV1812" s="292"/>
      <c r="EW1812" s="292"/>
      <c r="EX1812" s="292"/>
      <c r="EY1812" s="292"/>
      <c r="EZ1812" s="292"/>
      <c r="FC1812" s="292"/>
      <c r="FF1812" s="292"/>
      <c r="FJ1812" s="292"/>
      <c r="FL1812" s="292"/>
      <c r="FM1812" s="292"/>
      <c r="FN1812" s="292"/>
      <c r="FO1812" s="292"/>
      <c r="FQ1812" s="292"/>
    </row>
    <row r="1813" spans="2:173">
      <c r="B1813" s="291"/>
      <c r="J1813" s="292"/>
      <c r="K1813" s="292"/>
      <c r="T1813" s="292"/>
      <c r="BO1813" s="292"/>
      <c r="BX1813" s="292"/>
      <c r="CU1813" s="292"/>
      <c r="CW1813" s="292"/>
      <c r="CX1813" s="292"/>
      <c r="DA1813" s="292"/>
      <c r="DI1813" s="292"/>
      <c r="DK1813" s="292"/>
      <c r="DM1813" s="292"/>
      <c r="DQ1813" s="292"/>
      <c r="DV1813" s="292"/>
      <c r="DX1813" s="292"/>
      <c r="EH1813" s="292"/>
      <c r="EN1813" s="292"/>
      <c r="EP1813" s="292"/>
      <c r="EQ1813" s="292"/>
      <c r="ER1813" s="292"/>
      <c r="ES1813" s="292"/>
      <c r="ET1813" s="292"/>
      <c r="EU1813" s="292"/>
      <c r="EV1813" s="292"/>
      <c r="EW1813" s="292"/>
      <c r="EX1813" s="292"/>
      <c r="EY1813" s="292"/>
      <c r="EZ1813" s="292"/>
      <c r="FC1813" s="292"/>
      <c r="FF1813" s="292"/>
      <c r="FJ1813" s="292"/>
      <c r="FL1813" s="292"/>
      <c r="FM1813" s="292"/>
      <c r="FN1813" s="292"/>
      <c r="FO1813" s="292"/>
      <c r="FQ1813" s="292"/>
    </row>
    <row r="1814" spans="2:173">
      <c r="B1814" s="291"/>
      <c r="J1814" s="292"/>
      <c r="K1814" s="292"/>
      <c r="T1814" s="292"/>
      <c r="BO1814" s="292"/>
      <c r="BX1814" s="292"/>
      <c r="CU1814" s="292"/>
      <c r="CW1814" s="292"/>
      <c r="CX1814" s="292"/>
      <c r="DA1814" s="292"/>
      <c r="DI1814" s="292"/>
      <c r="DK1814" s="292"/>
      <c r="DM1814" s="292"/>
      <c r="DQ1814" s="292"/>
      <c r="DV1814" s="292"/>
      <c r="DX1814" s="292"/>
      <c r="EH1814" s="292"/>
      <c r="EN1814" s="292"/>
      <c r="EP1814" s="292"/>
      <c r="EQ1814" s="292"/>
      <c r="ER1814" s="292"/>
      <c r="ES1814" s="292"/>
      <c r="ET1814" s="292"/>
      <c r="EU1814" s="292"/>
      <c r="EV1814" s="292"/>
      <c r="EW1814" s="292"/>
      <c r="EX1814" s="292"/>
      <c r="EY1814" s="292"/>
      <c r="EZ1814" s="292"/>
      <c r="FC1814" s="292"/>
      <c r="FF1814" s="292"/>
      <c r="FJ1814" s="292"/>
      <c r="FL1814" s="292"/>
      <c r="FM1814" s="292"/>
      <c r="FN1814" s="292"/>
      <c r="FO1814" s="292"/>
      <c r="FQ1814" s="292"/>
    </row>
    <row r="1815" spans="2:173">
      <c r="B1815" s="291"/>
      <c r="J1815" s="292"/>
      <c r="K1815" s="292"/>
      <c r="T1815" s="292"/>
      <c r="BO1815" s="292"/>
      <c r="BX1815" s="292"/>
      <c r="CU1815" s="292"/>
      <c r="CW1815" s="292"/>
      <c r="CX1815" s="292"/>
      <c r="DA1815" s="292"/>
      <c r="DI1815" s="292"/>
      <c r="DK1815" s="292"/>
      <c r="DM1815" s="292"/>
      <c r="DQ1815" s="292"/>
      <c r="DV1815" s="292"/>
      <c r="DX1815" s="292"/>
      <c r="EH1815" s="292"/>
      <c r="EN1815" s="292"/>
      <c r="EP1815" s="292"/>
      <c r="EQ1815" s="292"/>
      <c r="ER1815" s="292"/>
      <c r="ES1815" s="292"/>
      <c r="ET1815" s="292"/>
      <c r="EU1815" s="292"/>
      <c r="EV1815" s="292"/>
      <c r="EW1815" s="292"/>
      <c r="EX1815" s="292"/>
      <c r="EY1815" s="292"/>
      <c r="EZ1815" s="292"/>
      <c r="FC1815" s="292"/>
      <c r="FF1815" s="292"/>
      <c r="FJ1815" s="292"/>
      <c r="FL1815" s="292"/>
      <c r="FM1815" s="292"/>
      <c r="FN1815" s="292"/>
      <c r="FO1815" s="292"/>
      <c r="FQ1815" s="292"/>
    </row>
    <row r="1816" spans="2:173">
      <c r="B1816" s="291"/>
      <c r="J1816" s="292"/>
      <c r="K1816" s="292"/>
      <c r="T1816" s="292"/>
      <c r="BO1816" s="292"/>
      <c r="BX1816" s="292"/>
      <c r="CU1816" s="292"/>
      <c r="CW1816" s="292"/>
      <c r="CX1816" s="292"/>
      <c r="DA1816" s="292"/>
      <c r="DI1816" s="292"/>
      <c r="DK1816" s="292"/>
      <c r="DM1816" s="292"/>
      <c r="DQ1816" s="292"/>
      <c r="DV1816" s="292"/>
      <c r="DX1816" s="292"/>
      <c r="EH1816" s="292"/>
      <c r="EN1816" s="292"/>
      <c r="EP1816" s="292"/>
      <c r="EQ1816" s="292"/>
      <c r="ER1816" s="292"/>
      <c r="ES1816" s="292"/>
      <c r="ET1816" s="292"/>
      <c r="EU1816" s="292"/>
      <c r="EV1816" s="292"/>
      <c r="EW1816" s="292"/>
      <c r="EX1816" s="292"/>
      <c r="EY1816" s="292"/>
      <c r="EZ1816" s="292"/>
      <c r="FC1816" s="292"/>
      <c r="FF1816" s="292"/>
      <c r="FJ1816" s="292"/>
      <c r="FL1816" s="292"/>
      <c r="FM1816" s="292"/>
      <c r="FN1816" s="292"/>
      <c r="FO1816" s="292"/>
      <c r="FQ1816" s="292"/>
    </row>
    <row r="1817" spans="2:173">
      <c r="B1817" s="291"/>
      <c r="J1817" s="292"/>
      <c r="K1817" s="292"/>
      <c r="T1817" s="292"/>
      <c r="BO1817" s="292"/>
      <c r="BX1817" s="292"/>
      <c r="CU1817" s="292"/>
      <c r="CW1817" s="292"/>
      <c r="CX1817" s="292"/>
      <c r="DA1817" s="292"/>
      <c r="DI1817" s="292"/>
      <c r="DK1817" s="292"/>
      <c r="DM1817" s="292"/>
      <c r="DQ1817" s="292"/>
      <c r="DV1817" s="292"/>
      <c r="DX1817" s="292"/>
      <c r="EH1817" s="292"/>
      <c r="EN1817" s="292"/>
      <c r="EP1817" s="292"/>
      <c r="EQ1817" s="292"/>
      <c r="ER1817" s="292"/>
      <c r="ES1817" s="292"/>
      <c r="ET1817" s="292"/>
      <c r="EU1817" s="292"/>
      <c r="EV1817" s="292"/>
      <c r="EW1817" s="292"/>
      <c r="EX1817" s="292"/>
      <c r="EY1817" s="292"/>
      <c r="EZ1817" s="292"/>
      <c r="FC1817" s="292"/>
      <c r="FF1817" s="292"/>
      <c r="FJ1817" s="292"/>
      <c r="FL1817" s="292"/>
      <c r="FM1817" s="292"/>
      <c r="FN1817" s="292"/>
      <c r="FO1817" s="292"/>
      <c r="FQ1817" s="292"/>
    </row>
    <row r="1818" spans="2:173">
      <c r="B1818" s="291"/>
      <c r="J1818" s="292"/>
      <c r="K1818" s="292"/>
      <c r="T1818" s="292"/>
      <c r="BO1818" s="292"/>
      <c r="BX1818" s="292"/>
      <c r="CU1818" s="292"/>
      <c r="CW1818" s="292"/>
      <c r="CX1818" s="292"/>
      <c r="DA1818" s="292"/>
      <c r="DI1818" s="292"/>
      <c r="DK1818" s="292"/>
      <c r="DM1818" s="292"/>
      <c r="DQ1818" s="292"/>
      <c r="DV1818" s="292"/>
      <c r="DX1818" s="292"/>
      <c r="EH1818" s="292"/>
      <c r="EN1818" s="292"/>
      <c r="EP1818" s="292"/>
      <c r="EQ1818" s="292"/>
      <c r="ER1818" s="292"/>
      <c r="ES1818" s="292"/>
      <c r="ET1818" s="292"/>
      <c r="EU1818" s="292"/>
      <c r="EV1818" s="292"/>
      <c r="EW1818" s="292"/>
      <c r="EX1818" s="292"/>
      <c r="EY1818" s="292"/>
      <c r="EZ1818" s="292"/>
      <c r="FC1818" s="292"/>
      <c r="FF1818" s="292"/>
      <c r="FJ1818" s="292"/>
      <c r="FL1818" s="292"/>
      <c r="FM1818" s="292"/>
      <c r="FN1818" s="292"/>
      <c r="FO1818" s="292"/>
      <c r="FQ1818" s="292"/>
    </row>
    <row r="1819" spans="2:173">
      <c r="B1819" s="291"/>
      <c r="J1819" s="292"/>
      <c r="K1819" s="292"/>
      <c r="T1819" s="292"/>
      <c r="BO1819" s="292"/>
      <c r="BX1819" s="292"/>
      <c r="CU1819" s="292"/>
      <c r="CW1819" s="292"/>
      <c r="CX1819" s="292"/>
      <c r="DA1819" s="292"/>
      <c r="DI1819" s="292"/>
      <c r="DK1819" s="292"/>
      <c r="DM1819" s="292"/>
      <c r="DQ1819" s="292"/>
      <c r="DV1819" s="292"/>
      <c r="DX1819" s="292"/>
      <c r="EH1819" s="292"/>
      <c r="EN1819" s="292"/>
      <c r="EP1819" s="292"/>
      <c r="EQ1819" s="292"/>
      <c r="ER1819" s="292"/>
      <c r="ES1819" s="292"/>
      <c r="ET1819" s="292"/>
      <c r="EU1819" s="292"/>
      <c r="EV1819" s="292"/>
      <c r="EW1819" s="292"/>
      <c r="EX1819" s="292"/>
      <c r="EY1819" s="292"/>
      <c r="EZ1819" s="292"/>
      <c r="FC1819" s="292"/>
      <c r="FF1819" s="292"/>
      <c r="FJ1819" s="292"/>
      <c r="FL1819" s="292"/>
      <c r="FM1819" s="292"/>
      <c r="FN1819" s="292"/>
      <c r="FO1819" s="292"/>
      <c r="FQ1819" s="292"/>
    </row>
    <row r="1820" spans="2:173">
      <c r="B1820" s="291"/>
      <c r="J1820" s="292"/>
      <c r="K1820" s="292"/>
      <c r="T1820" s="292"/>
      <c r="BO1820" s="292"/>
      <c r="BX1820" s="292"/>
      <c r="CU1820" s="292"/>
      <c r="CW1820" s="292"/>
      <c r="CX1820" s="292"/>
      <c r="DA1820" s="292"/>
      <c r="DI1820" s="292"/>
      <c r="DK1820" s="292"/>
      <c r="DM1820" s="292"/>
      <c r="DQ1820" s="292"/>
      <c r="DV1820" s="292"/>
      <c r="DX1820" s="292"/>
      <c r="EH1820" s="292"/>
      <c r="EN1820" s="292"/>
      <c r="EP1820" s="292"/>
      <c r="EQ1820" s="292"/>
      <c r="ER1820" s="292"/>
      <c r="ES1820" s="292"/>
      <c r="ET1820" s="292"/>
      <c r="EU1820" s="292"/>
      <c r="EV1820" s="292"/>
      <c r="EW1820" s="292"/>
      <c r="EX1820" s="292"/>
      <c r="EY1820" s="292"/>
      <c r="EZ1820" s="292"/>
      <c r="FC1820" s="292"/>
      <c r="FF1820" s="292"/>
      <c r="FJ1820" s="292"/>
      <c r="FL1820" s="292"/>
      <c r="FM1820" s="292"/>
      <c r="FN1820" s="292"/>
      <c r="FO1820" s="292"/>
      <c r="FQ1820" s="292"/>
    </row>
    <row r="1821" spans="2:173">
      <c r="B1821" s="291"/>
      <c r="J1821" s="292"/>
      <c r="K1821" s="292"/>
      <c r="T1821" s="292"/>
      <c r="BO1821" s="292"/>
      <c r="BX1821" s="292"/>
      <c r="CU1821" s="292"/>
      <c r="CW1821" s="292"/>
      <c r="CX1821" s="292"/>
      <c r="DA1821" s="292"/>
      <c r="DI1821" s="292"/>
      <c r="DK1821" s="292"/>
      <c r="DM1821" s="292"/>
      <c r="DQ1821" s="292"/>
      <c r="DV1821" s="292"/>
      <c r="DX1821" s="292"/>
      <c r="EH1821" s="292"/>
      <c r="EN1821" s="292"/>
      <c r="EP1821" s="292"/>
      <c r="EQ1821" s="292"/>
      <c r="ER1821" s="292"/>
      <c r="ES1821" s="292"/>
      <c r="ET1821" s="292"/>
      <c r="EU1821" s="292"/>
      <c r="EV1821" s="292"/>
      <c r="EW1821" s="292"/>
      <c r="EX1821" s="292"/>
      <c r="EY1821" s="292"/>
      <c r="EZ1821" s="292"/>
      <c r="FC1821" s="292"/>
      <c r="FF1821" s="292"/>
      <c r="FJ1821" s="292"/>
      <c r="FL1821" s="292"/>
      <c r="FM1821" s="292"/>
      <c r="FN1821" s="292"/>
      <c r="FO1821" s="292"/>
      <c r="FQ1821" s="292"/>
    </row>
    <row r="1822" spans="2:173">
      <c r="B1822" s="291"/>
      <c r="J1822" s="292"/>
      <c r="K1822" s="292"/>
      <c r="T1822" s="292"/>
      <c r="BO1822" s="292"/>
      <c r="BX1822" s="292"/>
      <c r="CU1822" s="292"/>
      <c r="CW1822" s="292"/>
      <c r="CX1822" s="292"/>
      <c r="DA1822" s="292"/>
      <c r="DI1822" s="292"/>
      <c r="DK1822" s="292"/>
      <c r="DM1822" s="292"/>
      <c r="DQ1822" s="292"/>
      <c r="DV1822" s="292"/>
      <c r="DX1822" s="292"/>
      <c r="EH1822" s="292"/>
      <c r="EN1822" s="292"/>
      <c r="EP1822" s="292"/>
      <c r="EQ1822" s="292"/>
      <c r="ER1822" s="292"/>
      <c r="ES1822" s="292"/>
      <c r="ET1822" s="292"/>
      <c r="EU1822" s="292"/>
      <c r="EV1822" s="292"/>
      <c r="EW1822" s="292"/>
      <c r="EX1822" s="292"/>
      <c r="EY1822" s="292"/>
      <c r="EZ1822" s="292"/>
      <c r="FC1822" s="292"/>
      <c r="FF1822" s="292"/>
      <c r="FJ1822" s="292"/>
      <c r="FL1822" s="292"/>
      <c r="FM1822" s="292"/>
      <c r="FN1822" s="292"/>
      <c r="FO1822" s="292"/>
      <c r="FQ1822" s="292"/>
    </row>
    <row r="1823" spans="2:173">
      <c r="B1823" s="291"/>
      <c r="J1823" s="292"/>
      <c r="K1823" s="292"/>
      <c r="T1823" s="292"/>
      <c r="BO1823" s="292"/>
      <c r="BX1823" s="292"/>
      <c r="CU1823" s="292"/>
      <c r="CW1823" s="292"/>
      <c r="CX1823" s="292"/>
      <c r="DA1823" s="292"/>
      <c r="DI1823" s="292"/>
      <c r="DK1823" s="292"/>
      <c r="DM1823" s="292"/>
      <c r="DQ1823" s="292"/>
      <c r="DV1823" s="292"/>
      <c r="DX1823" s="292"/>
      <c r="EH1823" s="292"/>
      <c r="EN1823" s="292"/>
      <c r="EP1823" s="292"/>
      <c r="EQ1823" s="292"/>
      <c r="ER1823" s="292"/>
      <c r="ES1823" s="292"/>
      <c r="ET1823" s="292"/>
      <c r="EU1823" s="292"/>
      <c r="EV1823" s="292"/>
      <c r="EW1823" s="292"/>
      <c r="EX1823" s="292"/>
      <c r="EY1823" s="292"/>
      <c r="EZ1823" s="292"/>
      <c r="FC1823" s="292"/>
      <c r="FF1823" s="292"/>
      <c r="FJ1823" s="292"/>
      <c r="FL1823" s="292"/>
      <c r="FM1823" s="292"/>
      <c r="FN1823" s="292"/>
      <c r="FO1823" s="292"/>
      <c r="FQ1823" s="292"/>
    </row>
    <row r="1824" spans="2:173">
      <c r="B1824" s="291"/>
      <c r="J1824" s="292"/>
      <c r="K1824" s="292"/>
      <c r="T1824" s="292"/>
      <c r="BO1824" s="292"/>
      <c r="BX1824" s="292"/>
      <c r="CU1824" s="292"/>
      <c r="CW1824" s="292"/>
      <c r="CX1824" s="292"/>
      <c r="DA1824" s="292"/>
      <c r="DI1824" s="292"/>
      <c r="DK1824" s="292"/>
      <c r="DM1824" s="292"/>
      <c r="DQ1824" s="292"/>
      <c r="DV1824" s="292"/>
      <c r="DX1824" s="292"/>
      <c r="EH1824" s="292"/>
      <c r="EN1824" s="292"/>
      <c r="EP1824" s="292"/>
      <c r="EQ1824" s="292"/>
      <c r="ER1824" s="292"/>
      <c r="ES1824" s="292"/>
      <c r="ET1824" s="292"/>
      <c r="EU1824" s="292"/>
      <c r="EV1824" s="292"/>
      <c r="EW1824" s="292"/>
      <c r="EX1824" s="292"/>
      <c r="EY1824" s="292"/>
      <c r="EZ1824" s="292"/>
      <c r="FC1824" s="292"/>
      <c r="FF1824" s="292"/>
      <c r="FJ1824" s="292"/>
      <c r="FL1824" s="292"/>
      <c r="FM1824" s="292"/>
      <c r="FN1824" s="292"/>
      <c r="FO1824" s="292"/>
      <c r="FQ1824" s="292"/>
    </row>
    <row r="1825" spans="2:173">
      <c r="B1825" s="291"/>
      <c r="J1825" s="292"/>
      <c r="K1825" s="292"/>
      <c r="T1825" s="292"/>
      <c r="BO1825" s="292"/>
      <c r="BX1825" s="292"/>
      <c r="CU1825" s="292"/>
      <c r="CW1825" s="292"/>
      <c r="CX1825" s="292"/>
      <c r="DA1825" s="292"/>
      <c r="DI1825" s="292"/>
      <c r="DK1825" s="292"/>
      <c r="DM1825" s="292"/>
      <c r="DQ1825" s="292"/>
      <c r="DV1825" s="292"/>
      <c r="DX1825" s="292"/>
      <c r="EH1825" s="292"/>
      <c r="EN1825" s="292"/>
      <c r="EP1825" s="292"/>
      <c r="EQ1825" s="292"/>
      <c r="ER1825" s="292"/>
      <c r="ES1825" s="292"/>
      <c r="ET1825" s="292"/>
      <c r="EU1825" s="292"/>
      <c r="EV1825" s="292"/>
      <c r="EW1825" s="292"/>
      <c r="EX1825" s="292"/>
      <c r="EY1825" s="292"/>
      <c r="EZ1825" s="292"/>
      <c r="FC1825" s="292"/>
      <c r="FF1825" s="292"/>
      <c r="FJ1825" s="292"/>
      <c r="FL1825" s="292"/>
      <c r="FM1825" s="292"/>
      <c r="FN1825" s="292"/>
      <c r="FO1825" s="292"/>
      <c r="FQ1825" s="292"/>
    </row>
    <row r="1826" spans="2:173">
      <c r="B1826" s="291"/>
      <c r="J1826" s="292"/>
      <c r="K1826" s="292"/>
      <c r="T1826" s="292"/>
      <c r="BO1826" s="292"/>
      <c r="BX1826" s="292"/>
      <c r="CU1826" s="292"/>
      <c r="CW1826" s="292"/>
      <c r="CX1826" s="292"/>
      <c r="DA1826" s="292"/>
      <c r="DI1826" s="292"/>
      <c r="DK1826" s="292"/>
      <c r="DM1826" s="292"/>
      <c r="DQ1826" s="292"/>
      <c r="DV1826" s="292"/>
      <c r="DX1826" s="292"/>
      <c r="EH1826" s="292"/>
      <c r="EN1826" s="292"/>
      <c r="EP1826" s="292"/>
      <c r="EQ1826" s="292"/>
      <c r="ER1826" s="292"/>
      <c r="ES1826" s="292"/>
      <c r="ET1826" s="292"/>
      <c r="EU1826" s="292"/>
      <c r="EV1826" s="292"/>
      <c r="EW1826" s="292"/>
      <c r="EX1826" s="292"/>
      <c r="EY1826" s="292"/>
      <c r="EZ1826" s="292"/>
      <c r="FC1826" s="292"/>
      <c r="FF1826" s="292"/>
      <c r="FJ1826" s="292"/>
      <c r="FL1826" s="292"/>
      <c r="FM1826" s="292"/>
      <c r="FN1826" s="292"/>
      <c r="FO1826" s="292"/>
      <c r="FQ1826" s="292"/>
    </row>
    <row r="1827" spans="2:173">
      <c r="B1827" s="291"/>
      <c r="J1827" s="292"/>
      <c r="K1827" s="292"/>
      <c r="T1827" s="292"/>
      <c r="BO1827" s="292"/>
      <c r="BX1827" s="292"/>
      <c r="CU1827" s="292"/>
      <c r="CW1827" s="292"/>
      <c r="CX1827" s="292"/>
      <c r="DA1827" s="292"/>
      <c r="DI1827" s="292"/>
      <c r="DK1827" s="292"/>
      <c r="DM1827" s="292"/>
      <c r="DQ1827" s="292"/>
      <c r="DV1827" s="292"/>
      <c r="DX1827" s="292"/>
      <c r="EH1827" s="292"/>
      <c r="EN1827" s="292"/>
      <c r="EP1827" s="292"/>
      <c r="EQ1827" s="292"/>
      <c r="ER1827" s="292"/>
      <c r="ES1827" s="292"/>
      <c r="ET1827" s="292"/>
      <c r="EU1827" s="292"/>
      <c r="EV1827" s="292"/>
      <c r="EW1827" s="292"/>
      <c r="EX1827" s="292"/>
      <c r="EY1827" s="292"/>
      <c r="EZ1827" s="292"/>
      <c r="FC1827" s="292"/>
      <c r="FF1827" s="292"/>
      <c r="FJ1827" s="292"/>
      <c r="FL1827" s="292"/>
      <c r="FM1827" s="292"/>
      <c r="FN1827" s="292"/>
      <c r="FO1827" s="292"/>
      <c r="FQ1827" s="292"/>
    </row>
    <row r="1828" spans="2:173">
      <c r="B1828" s="291"/>
      <c r="J1828" s="292"/>
      <c r="K1828" s="292"/>
      <c r="T1828" s="292"/>
      <c r="BO1828" s="292"/>
      <c r="BX1828" s="292"/>
      <c r="CU1828" s="292"/>
      <c r="CW1828" s="292"/>
      <c r="CX1828" s="292"/>
      <c r="DA1828" s="292"/>
      <c r="DI1828" s="292"/>
      <c r="DK1828" s="292"/>
      <c r="DM1828" s="292"/>
      <c r="DQ1828" s="292"/>
      <c r="DV1828" s="292"/>
      <c r="DX1828" s="292"/>
      <c r="EH1828" s="292"/>
      <c r="EN1828" s="292"/>
      <c r="EP1828" s="292"/>
      <c r="EQ1828" s="292"/>
      <c r="ER1828" s="292"/>
      <c r="ES1828" s="292"/>
      <c r="ET1828" s="292"/>
      <c r="EU1828" s="292"/>
      <c r="EV1828" s="292"/>
      <c r="EW1828" s="292"/>
      <c r="EX1828" s="292"/>
      <c r="EY1828" s="292"/>
      <c r="EZ1828" s="292"/>
      <c r="FC1828" s="292"/>
      <c r="FF1828" s="292"/>
      <c r="FJ1828" s="292"/>
      <c r="FL1828" s="292"/>
      <c r="FM1828" s="292"/>
      <c r="FN1828" s="292"/>
      <c r="FO1828" s="292"/>
      <c r="FQ1828" s="292"/>
    </row>
    <row r="1829" spans="2:173">
      <c r="B1829" s="291"/>
      <c r="J1829" s="292"/>
      <c r="K1829" s="292"/>
      <c r="T1829" s="292"/>
      <c r="BO1829" s="292"/>
      <c r="BX1829" s="292"/>
      <c r="CU1829" s="292"/>
      <c r="CW1829" s="292"/>
      <c r="CX1829" s="292"/>
      <c r="DA1829" s="292"/>
      <c r="DI1829" s="292"/>
      <c r="DK1829" s="292"/>
      <c r="DM1829" s="292"/>
      <c r="DQ1829" s="292"/>
      <c r="DV1829" s="292"/>
      <c r="DX1829" s="292"/>
      <c r="EH1829" s="292"/>
      <c r="EN1829" s="292"/>
      <c r="EP1829" s="292"/>
      <c r="EQ1829" s="292"/>
      <c r="ER1829" s="292"/>
      <c r="ES1829" s="292"/>
      <c r="ET1829" s="292"/>
      <c r="EU1829" s="292"/>
      <c r="EV1829" s="292"/>
      <c r="EW1829" s="292"/>
      <c r="EX1829" s="292"/>
      <c r="EY1829" s="292"/>
      <c r="EZ1829" s="292"/>
      <c r="FC1829" s="292"/>
      <c r="FF1829" s="292"/>
      <c r="FJ1829" s="292"/>
      <c r="FL1829" s="292"/>
      <c r="FM1829" s="292"/>
      <c r="FN1829" s="292"/>
      <c r="FO1829" s="292"/>
      <c r="FQ1829" s="292"/>
    </row>
    <row r="1830" spans="2:173">
      <c r="B1830" s="291"/>
      <c r="J1830" s="292"/>
      <c r="K1830" s="292"/>
      <c r="T1830" s="292"/>
      <c r="BO1830" s="292"/>
      <c r="BX1830" s="292"/>
      <c r="CU1830" s="292"/>
      <c r="CW1830" s="292"/>
      <c r="CX1830" s="292"/>
      <c r="DA1830" s="292"/>
      <c r="DI1830" s="292"/>
      <c r="DK1830" s="292"/>
      <c r="DM1830" s="292"/>
      <c r="DQ1830" s="292"/>
      <c r="DV1830" s="292"/>
      <c r="DX1830" s="292"/>
      <c r="EH1830" s="292"/>
      <c r="EN1830" s="292"/>
      <c r="EP1830" s="292"/>
      <c r="EQ1830" s="292"/>
      <c r="ER1830" s="292"/>
      <c r="ES1830" s="292"/>
      <c r="ET1830" s="292"/>
      <c r="EU1830" s="292"/>
      <c r="EV1830" s="292"/>
      <c r="EW1830" s="292"/>
      <c r="EX1830" s="292"/>
      <c r="EY1830" s="292"/>
      <c r="EZ1830" s="292"/>
      <c r="FC1830" s="292"/>
      <c r="FF1830" s="292"/>
      <c r="FJ1830" s="292"/>
      <c r="FL1830" s="292"/>
      <c r="FM1830" s="292"/>
      <c r="FN1830" s="292"/>
      <c r="FO1830" s="292"/>
      <c r="FQ1830" s="292"/>
    </row>
    <row r="1831" spans="2:173">
      <c r="B1831" s="291"/>
      <c r="J1831" s="292"/>
      <c r="K1831" s="292"/>
      <c r="T1831" s="292"/>
      <c r="BO1831" s="292"/>
      <c r="BX1831" s="292"/>
      <c r="CU1831" s="292"/>
      <c r="CW1831" s="292"/>
      <c r="CX1831" s="292"/>
      <c r="DA1831" s="292"/>
      <c r="DI1831" s="292"/>
      <c r="DK1831" s="292"/>
      <c r="DM1831" s="292"/>
      <c r="DQ1831" s="292"/>
      <c r="DV1831" s="292"/>
      <c r="DX1831" s="292"/>
      <c r="EH1831" s="292"/>
      <c r="EN1831" s="292"/>
      <c r="EP1831" s="292"/>
      <c r="EQ1831" s="292"/>
      <c r="ER1831" s="292"/>
      <c r="ES1831" s="292"/>
      <c r="ET1831" s="292"/>
      <c r="EU1831" s="292"/>
      <c r="EV1831" s="292"/>
      <c r="EW1831" s="292"/>
      <c r="EX1831" s="292"/>
      <c r="EY1831" s="292"/>
      <c r="EZ1831" s="292"/>
      <c r="FC1831" s="292"/>
      <c r="FF1831" s="292"/>
      <c r="FJ1831" s="292"/>
      <c r="FL1831" s="292"/>
      <c r="FM1831" s="292"/>
      <c r="FN1831" s="292"/>
      <c r="FO1831" s="292"/>
      <c r="FQ1831" s="292"/>
    </row>
    <row r="1832" spans="2:173">
      <c r="B1832" s="291"/>
      <c r="J1832" s="292"/>
      <c r="K1832" s="292"/>
      <c r="T1832" s="292"/>
      <c r="BO1832" s="292"/>
      <c r="BX1832" s="292"/>
      <c r="CU1832" s="292"/>
      <c r="CW1832" s="292"/>
      <c r="CX1832" s="292"/>
      <c r="DA1832" s="292"/>
      <c r="DI1832" s="292"/>
      <c r="DK1832" s="292"/>
      <c r="DM1832" s="292"/>
      <c r="DQ1832" s="292"/>
      <c r="DV1832" s="292"/>
      <c r="DX1832" s="292"/>
      <c r="EH1832" s="292"/>
      <c r="EN1832" s="292"/>
      <c r="EP1832" s="292"/>
      <c r="EQ1832" s="292"/>
      <c r="ER1832" s="292"/>
      <c r="ES1832" s="292"/>
      <c r="ET1832" s="292"/>
      <c r="EU1832" s="292"/>
      <c r="EV1832" s="292"/>
      <c r="EW1832" s="292"/>
      <c r="EX1832" s="292"/>
      <c r="EY1832" s="292"/>
      <c r="EZ1832" s="292"/>
      <c r="FC1832" s="292"/>
      <c r="FF1832" s="292"/>
      <c r="FJ1832" s="292"/>
      <c r="FL1832" s="292"/>
      <c r="FM1832" s="292"/>
      <c r="FN1832" s="292"/>
      <c r="FO1832" s="292"/>
      <c r="FQ1832" s="292"/>
    </row>
    <row r="1833" spans="2:173">
      <c r="B1833" s="291"/>
      <c r="J1833" s="292"/>
      <c r="K1833" s="292"/>
      <c r="T1833" s="292"/>
      <c r="BO1833" s="292"/>
      <c r="BX1833" s="292"/>
      <c r="CU1833" s="292"/>
      <c r="CW1833" s="292"/>
      <c r="CX1833" s="292"/>
      <c r="DA1833" s="292"/>
      <c r="DI1833" s="292"/>
      <c r="DK1833" s="292"/>
      <c r="DM1833" s="292"/>
      <c r="DQ1833" s="292"/>
      <c r="DV1833" s="292"/>
      <c r="DX1833" s="292"/>
      <c r="EH1833" s="292"/>
      <c r="EN1833" s="292"/>
      <c r="EP1833" s="292"/>
      <c r="EQ1833" s="292"/>
      <c r="ER1833" s="292"/>
      <c r="ES1833" s="292"/>
      <c r="ET1833" s="292"/>
      <c r="EU1833" s="292"/>
      <c r="EV1833" s="292"/>
      <c r="EW1833" s="292"/>
      <c r="EX1833" s="292"/>
      <c r="EY1833" s="292"/>
      <c r="EZ1833" s="292"/>
      <c r="FC1833" s="292"/>
      <c r="FF1833" s="292"/>
      <c r="FJ1833" s="292"/>
      <c r="FL1833" s="292"/>
      <c r="FM1833" s="292"/>
      <c r="FN1833" s="292"/>
      <c r="FO1833" s="292"/>
      <c r="FQ1833" s="292"/>
    </row>
    <row r="1834" spans="2:173">
      <c r="B1834" s="291"/>
      <c r="J1834" s="292"/>
      <c r="K1834" s="292"/>
      <c r="T1834" s="292"/>
      <c r="BO1834" s="292"/>
      <c r="BX1834" s="292"/>
      <c r="CU1834" s="292"/>
      <c r="CW1834" s="292"/>
      <c r="CX1834" s="292"/>
      <c r="DA1834" s="292"/>
      <c r="DI1834" s="292"/>
      <c r="DK1834" s="292"/>
      <c r="DM1834" s="292"/>
      <c r="DQ1834" s="292"/>
      <c r="DV1834" s="292"/>
      <c r="DX1834" s="292"/>
      <c r="EH1834" s="292"/>
      <c r="EN1834" s="292"/>
      <c r="EP1834" s="292"/>
      <c r="EQ1834" s="292"/>
      <c r="ER1834" s="292"/>
      <c r="ES1834" s="292"/>
      <c r="ET1834" s="292"/>
      <c r="EU1834" s="292"/>
      <c r="EV1834" s="292"/>
      <c r="EW1834" s="292"/>
      <c r="EX1834" s="292"/>
      <c r="EY1834" s="292"/>
      <c r="EZ1834" s="292"/>
      <c r="FC1834" s="292"/>
      <c r="FF1834" s="292"/>
      <c r="FJ1834" s="292"/>
      <c r="FL1834" s="292"/>
      <c r="FM1834" s="292"/>
      <c r="FN1834" s="292"/>
      <c r="FO1834" s="292"/>
      <c r="FQ1834" s="292"/>
    </row>
    <row r="1835" spans="2:173">
      <c r="B1835" s="291"/>
      <c r="J1835" s="292"/>
      <c r="K1835" s="292"/>
      <c r="T1835" s="292"/>
      <c r="BO1835" s="292"/>
      <c r="BX1835" s="292"/>
      <c r="CU1835" s="292"/>
      <c r="CW1835" s="292"/>
      <c r="CX1835" s="292"/>
      <c r="DA1835" s="292"/>
      <c r="DI1835" s="292"/>
      <c r="DK1835" s="292"/>
      <c r="DM1835" s="292"/>
      <c r="DQ1835" s="292"/>
      <c r="DV1835" s="292"/>
      <c r="DX1835" s="292"/>
      <c r="EH1835" s="292"/>
      <c r="EN1835" s="292"/>
      <c r="EP1835" s="292"/>
      <c r="EQ1835" s="292"/>
      <c r="ER1835" s="292"/>
      <c r="ES1835" s="292"/>
      <c r="ET1835" s="292"/>
      <c r="EU1835" s="292"/>
      <c r="EV1835" s="292"/>
      <c r="EW1835" s="292"/>
      <c r="EX1835" s="292"/>
      <c r="EY1835" s="292"/>
      <c r="EZ1835" s="292"/>
      <c r="FC1835" s="292"/>
      <c r="FF1835" s="292"/>
      <c r="FJ1835" s="292"/>
      <c r="FL1835" s="292"/>
      <c r="FM1835" s="292"/>
      <c r="FN1835" s="292"/>
      <c r="FO1835" s="292"/>
      <c r="FQ1835" s="292"/>
    </row>
    <row r="1836" spans="2:173">
      <c r="B1836" s="291"/>
      <c r="J1836" s="292"/>
      <c r="K1836" s="292"/>
      <c r="T1836" s="292"/>
      <c r="BO1836" s="292"/>
      <c r="BX1836" s="292"/>
      <c r="CU1836" s="292"/>
      <c r="CW1836" s="292"/>
      <c r="CX1836" s="292"/>
      <c r="DA1836" s="292"/>
      <c r="DI1836" s="292"/>
      <c r="DK1836" s="292"/>
      <c r="DM1836" s="292"/>
      <c r="DQ1836" s="292"/>
      <c r="DV1836" s="292"/>
      <c r="DX1836" s="292"/>
      <c r="EH1836" s="292"/>
      <c r="EN1836" s="292"/>
      <c r="EP1836" s="292"/>
      <c r="EQ1836" s="292"/>
      <c r="ER1836" s="292"/>
      <c r="ES1836" s="292"/>
      <c r="ET1836" s="292"/>
      <c r="EU1836" s="292"/>
      <c r="EV1836" s="292"/>
      <c r="EW1836" s="292"/>
      <c r="EX1836" s="292"/>
      <c r="EY1836" s="292"/>
      <c r="EZ1836" s="292"/>
      <c r="FC1836" s="292"/>
      <c r="FF1836" s="292"/>
      <c r="FJ1836" s="292"/>
      <c r="FL1836" s="292"/>
      <c r="FM1836" s="292"/>
      <c r="FN1836" s="292"/>
      <c r="FO1836" s="292"/>
      <c r="FQ1836" s="292"/>
    </row>
    <row r="1837" spans="2:173">
      <c r="B1837" s="291"/>
      <c r="J1837" s="292"/>
      <c r="K1837" s="292"/>
      <c r="T1837" s="292"/>
      <c r="BO1837" s="292"/>
      <c r="BX1837" s="292"/>
      <c r="CU1837" s="292"/>
      <c r="CW1837" s="292"/>
      <c r="CX1837" s="292"/>
      <c r="DA1837" s="292"/>
      <c r="DI1837" s="292"/>
      <c r="DK1837" s="292"/>
      <c r="DM1837" s="292"/>
      <c r="DQ1837" s="292"/>
      <c r="DV1837" s="292"/>
      <c r="DX1837" s="292"/>
      <c r="EH1837" s="292"/>
      <c r="EN1837" s="292"/>
      <c r="EP1837" s="292"/>
      <c r="EQ1837" s="292"/>
      <c r="ER1837" s="292"/>
      <c r="ES1837" s="292"/>
      <c r="ET1837" s="292"/>
      <c r="EU1837" s="292"/>
      <c r="EV1837" s="292"/>
      <c r="EW1837" s="292"/>
      <c r="EX1837" s="292"/>
      <c r="EY1837" s="292"/>
      <c r="EZ1837" s="292"/>
      <c r="FC1837" s="292"/>
      <c r="FF1837" s="292"/>
      <c r="FJ1837" s="292"/>
      <c r="FL1837" s="292"/>
      <c r="FM1837" s="292"/>
      <c r="FN1837" s="292"/>
      <c r="FO1837" s="292"/>
      <c r="FQ1837" s="292"/>
    </row>
    <row r="1838" spans="2:173">
      <c r="B1838" s="291"/>
      <c r="J1838" s="292"/>
      <c r="K1838" s="292"/>
      <c r="T1838" s="292"/>
      <c r="BO1838" s="292"/>
      <c r="BX1838" s="292"/>
      <c r="CU1838" s="292"/>
      <c r="CW1838" s="292"/>
      <c r="CX1838" s="292"/>
      <c r="DA1838" s="292"/>
      <c r="DI1838" s="292"/>
      <c r="DK1838" s="292"/>
      <c r="DM1838" s="292"/>
      <c r="DQ1838" s="292"/>
      <c r="DV1838" s="292"/>
      <c r="DX1838" s="292"/>
      <c r="EH1838" s="292"/>
      <c r="EN1838" s="292"/>
      <c r="EP1838" s="292"/>
      <c r="EQ1838" s="292"/>
      <c r="ER1838" s="292"/>
      <c r="ES1838" s="292"/>
      <c r="ET1838" s="292"/>
      <c r="EU1838" s="292"/>
      <c r="EV1838" s="292"/>
      <c r="EW1838" s="292"/>
      <c r="EX1838" s="292"/>
      <c r="EY1838" s="292"/>
      <c r="EZ1838" s="292"/>
      <c r="FC1838" s="292"/>
      <c r="FF1838" s="292"/>
      <c r="FJ1838" s="292"/>
      <c r="FL1838" s="292"/>
      <c r="FM1838" s="292"/>
      <c r="FN1838" s="292"/>
      <c r="FO1838" s="292"/>
      <c r="FQ1838" s="292"/>
    </row>
    <row r="1839" spans="2:173">
      <c r="B1839" s="291"/>
      <c r="J1839" s="292"/>
      <c r="K1839" s="292"/>
      <c r="T1839" s="292"/>
      <c r="BO1839" s="292"/>
      <c r="BX1839" s="292"/>
      <c r="CU1839" s="292"/>
      <c r="CW1839" s="292"/>
      <c r="CX1839" s="292"/>
      <c r="DA1839" s="292"/>
      <c r="DI1839" s="292"/>
      <c r="DK1839" s="292"/>
      <c r="DM1839" s="292"/>
      <c r="DQ1839" s="292"/>
      <c r="DV1839" s="292"/>
      <c r="DX1839" s="292"/>
      <c r="EH1839" s="292"/>
      <c r="EN1839" s="292"/>
      <c r="EP1839" s="292"/>
      <c r="EQ1839" s="292"/>
      <c r="ER1839" s="292"/>
      <c r="ES1839" s="292"/>
      <c r="ET1839" s="292"/>
      <c r="EU1839" s="292"/>
      <c r="EV1839" s="292"/>
      <c r="EW1839" s="292"/>
      <c r="EX1839" s="292"/>
      <c r="EY1839" s="292"/>
      <c r="EZ1839" s="292"/>
      <c r="FC1839" s="292"/>
      <c r="FF1839" s="292"/>
      <c r="FJ1839" s="292"/>
      <c r="FL1839" s="292"/>
      <c r="FM1839" s="292"/>
      <c r="FN1839" s="292"/>
      <c r="FO1839" s="292"/>
      <c r="FQ1839" s="292"/>
    </row>
    <row r="1840" spans="2:173">
      <c r="B1840" s="291"/>
      <c r="J1840" s="292"/>
      <c r="K1840" s="292"/>
      <c r="T1840" s="292"/>
      <c r="BO1840" s="292"/>
      <c r="BX1840" s="292"/>
      <c r="CU1840" s="292"/>
      <c r="CW1840" s="292"/>
      <c r="CX1840" s="292"/>
      <c r="DA1840" s="292"/>
      <c r="DI1840" s="292"/>
      <c r="DK1840" s="292"/>
      <c r="DM1840" s="292"/>
      <c r="DQ1840" s="292"/>
      <c r="DV1840" s="292"/>
      <c r="DX1840" s="292"/>
      <c r="EH1840" s="292"/>
      <c r="EN1840" s="292"/>
      <c r="EP1840" s="292"/>
      <c r="EQ1840" s="292"/>
      <c r="ER1840" s="292"/>
      <c r="ES1840" s="292"/>
      <c r="ET1840" s="292"/>
      <c r="EU1840" s="292"/>
      <c r="EV1840" s="292"/>
      <c r="EW1840" s="292"/>
      <c r="EX1840" s="292"/>
      <c r="EY1840" s="292"/>
      <c r="EZ1840" s="292"/>
      <c r="FC1840" s="292"/>
      <c r="FF1840" s="292"/>
      <c r="FJ1840" s="292"/>
      <c r="FL1840" s="292"/>
      <c r="FM1840" s="292"/>
      <c r="FN1840" s="292"/>
      <c r="FO1840" s="292"/>
      <c r="FQ1840" s="292"/>
    </row>
    <row r="1841" spans="2:173">
      <c r="B1841" s="291"/>
      <c r="J1841" s="292"/>
      <c r="K1841" s="292"/>
      <c r="T1841" s="292"/>
      <c r="BO1841" s="292"/>
      <c r="BX1841" s="292"/>
      <c r="CU1841" s="292"/>
      <c r="CW1841" s="292"/>
      <c r="CX1841" s="292"/>
      <c r="DA1841" s="292"/>
      <c r="DI1841" s="292"/>
      <c r="DK1841" s="292"/>
      <c r="DM1841" s="292"/>
      <c r="DQ1841" s="292"/>
      <c r="DV1841" s="292"/>
      <c r="DX1841" s="292"/>
      <c r="EH1841" s="292"/>
      <c r="EN1841" s="292"/>
      <c r="EP1841" s="292"/>
      <c r="EQ1841" s="292"/>
      <c r="ER1841" s="292"/>
      <c r="ES1841" s="292"/>
      <c r="ET1841" s="292"/>
      <c r="EU1841" s="292"/>
      <c r="EV1841" s="292"/>
      <c r="EW1841" s="292"/>
      <c r="EX1841" s="292"/>
      <c r="EY1841" s="292"/>
      <c r="EZ1841" s="292"/>
      <c r="FC1841" s="292"/>
      <c r="FF1841" s="292"/>
      <c r="FJ1841" s="292"/>
      <c r="FL1841" s="292"/>
      <c r="FM1841" s="292"/>
      <c r="FN1841" s="292"/>
      <c r="FO1841" s="292"/>
      <c r="FQ1841" s="292"/>
    </row>
    <row r="1842" spans="2:173">
      <c r="B1842" s="291"/>
      <c r="J1842" s="292"/>
      <c r="K1842" s="292"/>
      <c r="T1842" s="292"/>
      <c r="BO1842" s="292"/>
      <c r="BX1842" s="292"/>
      <c r="CU1842" s="292"/>
      <c r="CW1842" s="292"/>
      <c r="CX1842" s="292"/>
      <c r="DA1842" s="292"/>
      <c r="DI1842" s="292"/>
      <c r="DK1842" s="292"/>
      <c r="DM1842" s="292"/>
      <c r="DQ1842" s="292"/>
      <c r="DV1842" s="292"/>
      <c r="DX1842" s="292"/>
      <c r="EH1842" s="292"/>
      <c r="EN1842" s="292"/>
      <c r="EP1842" s="292"/>
      <c r="EQ1842" s="292"/>
      <c r="ER1842" s="292"/>
      <c r="ES1842" s="292"/>
      <c r="ET1842" s="292"/>
      <c r="EU1842" s="292"/>
      <c r="EV1842" s="292"/>
      <c r="EW1842" s="292"/>
      <c r="EX1842" s="292"/>
      <c r="EY1842" s="292"/>
      <c r="EZ1842" s="292"/>
      <c r="FC1842" s="292"/>
      <c r="FF1842" s="292"/>
      <c r="FJ1842" s="292"/>
      <c r="FL1842" s="292"/>
      <c r="FM1842" s="292"/>
      <c r="FN1842" s="292"/>
      <c r="FO1842" s="292"/>
      <c r="FQ1842" s="292"/>
    </row>
    <row r="1843" spans="2:173">
      <c r="B1843" s="291"/>
      <c r="J1843" s="292"/>
      <c r="K1843" s="292"/>
      <c r="T1843" s="292"/>
      <c r="BO1843" s="292"/>
      <c r="BX1843" s="292"/>
      <c r="CU1843" s="292"/>
      <c r="CW1843" s="292"/>
      <c r="CX1843" s="292"/>
      <c r="DA1843" s="292"/>
      <c r="DI1843" s="292"/>
      <c r="DK1843" s="292"/>
      <c r="DM1843" s="292"/>
      <c r="DQ1843" s="292"/>
      <c r="DV1843" s="292"/>
      <c r="DX1843" s="292"/>
      <c r="EH1843" s="292"/>
      <c r="EN1843" s="292"/>
      <c r="EP1843" s="292"/>
      <c r="EQ1843" s="292"/>
      <c r="ER1843" s="292"/>
      <c r="ES1843" s="292"/>
      <c r="ET1843" s="292"/>
      <c r="EU1843" s="292"/>
      <c r="EV1843" s="292"/>
      <c r="EW1843" s="292"/>
      <c r="EX1843" s="292"/>
      <c r="EY1843" s="292"/>
      <c r="EZ1843" s="292"/>
      <c r="FC1843" s="292"/>
      <c r="FF1843" s="292"/>
      <c r="FJ1843" s="292"/>
      <c r="FL1843" s="292"/>
      <c r="FM1843" s="292"/>
      <c r="FN1843" s="292"/>
      <c r="FO1843" s="292"/>
      <c r="FQ1843" s="292"/>
    </row>
    <row r="1844" spans="2:173">
      <c r="B1844" s="291"/>
      <c r="J1844" s="292"/>
      <c r="K1844" s="292"/>
      <c r="T1844" s="292"/>
      <c r="BO1844" s="292"/>
      <c r="BX1844" s="292"/>
      <c r="CU1844" s="292"/>
      <c r="CW1844" s="292"/>
      <c r="CX1844" s="292"/>
      <c r="DA1844" s="292"/>
      <c r="DI1844" s="292"/>
      <c r="DK1844" s="292"/>
      <c r="DM1844" s="292"/>
      <c r="DQ1844" s="292"/>
      <c r="DV1844" s="292"/>
      <c r="DX1844" s="292"/>
      <c r="EH1844" s="292"/>
      <c r="EN1844" s="292"/>
      <c r="EP1844" s="292"/>
      <c r="EQ1844" s="292"/>
      <c r="ER1844" s="292"/>
      <c r="ES1844" s="292"/>
      <c r="ET1844" s="292"/>
      <c r="EU1844" s="292"/>
      <c r="EV1844" s="292"/>
      <c r="EW1844" s="292"/>
      <c r="EX1844" s="292"/>
      <c r="EY1844" s="292"/>
      <c r="EZ1844" s="292"/>
      <c r="FC1844" s="292"/>
      <c r="FF1844" s="292"/>
      <c r="FJ1844" s="292"/>
      <c r="FL1844" s="292"/>
      <c r="FM1844" s="292"/>
      <c r="FN1844" s="292"/>
      <c r="FO1844" s="292"/>
      <c r="FQ1844" s="292"/>
    </row>
    <row r="1845" spans="2:173">
      <c r="B1845" s="291"/>
      <c r="J1845" s="292"/>
      <c r="K1845" s="292"/>
      <c r="T1845" s="292"/>
      <c r="BO1845" s="292"/>
      <c r="BX1845" s="292"/>
      <c r="CU1845" s="292"/>
      <c r="CW1845" s="292"/>
      <c r="CX1845" s="292"/>
      <c r="DA1845" s="292"/>
      <c r="DI1845" s="292"/>
      <c r="DK1845" s="292"/>
      <c r="DM1845" s="292"/>
      <c r="DQ1845" s="292"/>
      <c r="DV1845" s="292"/>
      <c r="DX1845" s="292"/>
      <c r="EH1845" s="292"/>
      <c r="EN1845" s="292"/>
      <c r="EP1845" s="292"/>
      <c r="EQ1845" s="292"/>
      <c r="ER1845" s="292"/>
      <c r="ES1845" s="292"/>
      <c r="ET1845" s="292"/>
      <c r="EU1845" s="292"/>
      <c r="EV1845" s="292"/>
      <c r="EW1845" s="292"/>
      <c r="EX1845" s="292"/>
      <c r="EY1845" s="292"/>
      <c r="EZ1845" s="292"/>
      <c r="FC1845" s="292"/>
      <c r="FF1845" s="292"/>
      <c r="FJ1845" s="292"/>
      <c r="FL1845" s="292"/>
      <c r="FM1845" s="292"/>
      <c r="FN1845" s="292"/>
      <c r="FO1845" s="292"/>
      <c r="FQ1845" s="292"/>
    </row>
    <row r="1846" spans="2:173">
      <c r="B1846" s="291"/>
      <c r="J1846" s="292"/>
      <c r="K1846" s="292"/>
      <c r="T1846" s="292"/>
      <c r="BO1846" s="292"/>
      <c r="BX1846" s="292"/>
      <c r="CU1846" s="292"/>
      <c r="CW1846" s="292"/>
      <c r="CX1846" s="292"/>
      <c r="DA1846" s="292"/>
      <c r="DI1846" s="292"/>
      <c r="DK1846" s="292"/>
      <c r="DM1846" s="292"/>
      <c r="DQ1846" s="292"/>
      <c r="DV1846" s="292"/>
      <c r="DX1846" s="292"/>
      <c r="EH1846" s="292"/>
      <c r="EN1846" s="292"/>
      <c r="EP1846" s="292"/>
      <c r="EQ1846" s="292"/>
      <c r="ER1846" s="292"/>
      <c r="ES1846" s="292"/>
      <c r="ET1846" s="292"/>
      <c r="EU1846" s="292"/>
      <c r="EV1846" s="292"/>
      <c r="EW1846" s="292"/>
      <c r="EX1846" s="292"/>
      <c r="EY1846" s="292"/>
      <c r="EZ1846" s="292"/>
      <c r="FC1846" s="292"/>
      <c r="FF1846" s="292"/>
      <c r="FJ1846" s="292"/>
      <c r="FL1846" s="292"/>
      <c r="FM1846" s="292"/>
      <c r="FN1846" s="292"/>
      <c r="FO1846" s="292"/>
      <c r="FQ1846" s="292"/>
    </row>
    <row r="1847" spans="2:173">
      <c r="B1847" s="291"/>
      <c r="J1847" s="292"/>
      <c r="K1847" s="292"/>
      <c r="T1847" s="292"/>
      <c r="BO1847" s="292"/>
      <c r="BX1847" s="292"/>
      <c r="CU1847" s="292"/>
      <c r="CW1847" s="292"/>
      <c r="CX1847" s="292"/>
      <c r="DA1847" s="292"/>
      <c r="DI1847" s="292"/>
      <c r="DK1847" s="292"/>
      <c r="DM1847" s="292"/>
      <c r="DQ1847" s="292"/>
      <c r="DV1847" s="292"/>
      <c r="DX1847" s="292"/>
      <c r="EH1847" s="292"/>
      <c r="EN1847" s="292"/>
      <c r="EP1847" s="292"/>
      <c r="EQ1847" s="292"/>
      <c r="ER1847" s="292"/>
      <c r="ES1847" s="292"/>
      <c r="ET1847" s="292"/>
      <c r="EU1847" s="292"/>
      <c r="EV1847" s="292"/>
      <c r="EW1847" s="292"/>
      <c r="EX1847" s="292"/>
      <c r="EY1847" s="292"/>
      <c r="EZ1847" s="292"/>
      <c r="FC1847" s="292"/>
      <c r="FF1847" s="292"/>
      <c r="FJ1847" s="292"/>
      <c r="FL1847" s="292"/>
      <c r="FM1847" s="292"/>
      <c r="FN1847" s="292"/>
      <c r="FO1847" s="292"/>
      <c r="FQ1847" s="292"/>
    </row>
    <row r="1848" spans="2:173">
      <c r="B1848" s="291"/>
      <c r="J1848" s="292"/>
      <c r="K1848" s="292"/>
      <c r="T1848" s="292"/>
      <c r="BO1848" s="292"/>
      <c r="BX1848" s="292"/>
      <c r="CU1848" s="292"/>
      <c r="CW1848" s="292"/>
      <c r="CX1848" s="292"/>
      <c r="DA1848" s="292"/>
      <c r="DI1848" s="292"/>
      <c r="DK1848" s="292"/>
      <c r="DM1848" s="292"/>
      <c r="DQ1848" s="292"/>
      <c r="DV1848" s="292"/>
      <c r="DX1848" s="292"/>
      <c r="EH1848" s="292"/>
      <c r="EN1848" s="292"/>
      <c r="EP1848" s="292"/>
      <c r="EQ1848" s="292"/>
      <c r="ER1848" s="292"/>
      <c r="ES1848" s="292"/>
      <c r="ET1848" s="292"/>
      <c r="EU1848" s="292"/>
      <c r="EV1848" s="292"/>
      <c r="EW1848" s="292"/>
      <c r="EX1848" s="292"/>
      <c r="EY1848" s="292"/>
      <c r="EZ1848" s="292"/>
      <c r="FC1848" s="292"/>
      <c r="FF1848" s="292"/>
      <c r="FJ1848" s="292"/>
      <c r="FL1848" s="292"/>
      <c r="FM1848" s="292"/>
      <c r="FN1848" s="292"/>
      <c r="FO1848" s="292"/>
      <c r="FQ1848" s="292"/>
    </row>
    <row r="1849" spans="2:173">
      <c r="B1849" s="291"/>
      <c r="J1849" s="292"/>
      <c r="K1849" s="292"/>
      <c r="T1849" s="292"/>
      <c r="BO1849" s="292"/>
      <c r="BX1849" s="292"/>
      <c r="CU1849" s="292"/>
      <c r="CW1849" s="292"/>
      <c r="CX1849" s="292"/>
      <c r="DA1849" s="292"/>
      <c r="DI1849" s="292"/>
      <c r="DK1849" s="292"/>
      <c r="DM1849" s="292"/>
      <c r="DQ1849" s="292"/>
      <c r="DV1849" s="292"/>
      <c r="DX1849" s="292"/>
      <c r="EH1849" s="292"/>
      <c r="EN1849" s="292"/>
      <c r="EP1849" s="292"/>
      <c r="EQ1849" s="292"/>
      <c r="ER1849" s="292"/>
      <c r="ES1849" s="292"/>
      <c r="ET1849" s="292"/>
      <c r="EU1849" s="292"/>
      <c r="EV1849" s="292"/>
      <c r="EW1849" s="292"/>
      <c r="EX1849" s="292"/>
      <c r="EY1849" s="292"/>
      <c r="EZ1849" s="292"/>
      <c r="FC1849" s="292"/>
      <c r="FF1849" s="292"/>
      <c r="FJ1849" s="292"/>
      <c r="FL1849" s="292"/>
      <c r="FM1849" s="292"/>
      <c r="FN1849" s="292"/>
      <c r="FO1849" s="292"/>
      <c r="FQ1849" s="292"/>
    </row>
    <row r="1850" spans="2:173">
      <c r="B1850" s="291"/>
      <c r="J1850" s="292"/>
      <c r="K1850" s="292"/>
      <c r="T1850" s="292"/>
      <c r="BO1850" s="292"/>
      <c r="BX1850" s="292"/>
      <c r="CU1850" s="292"/>
      <c r="CW1850" s="292"/>
      <c r="CX1850" s="292"/>
      <c r="DA1850" s="292"/>
      <c r="DI1850" s="292"/>
      <c r="DK1850" s="292"/>
      <c r="DM1850" s="292"/>
      <c r="DQ1850" s="292"/>
      <c r="DV1850" s="292"/>
      <c r="DX1850" s="292"/>
      <c r="EH1850" s="292"/>
      <c r="EN1850" s="292"/>
      <c r="EP1850" s="292"/>
      <c r="EQ1850" s="292"/>
      <c r="ER1850" s="292"/>
      <c r="ES1850" s="292"/>
      <c r="ET1850" s="292"/>
      <c r="EU1850" s="292"/>
      <c r="EV1850" s="292"/>
      <c r="EW1850" s="292"/>
      <c r="EX1850" s="292"/>
      <c r="EY1850" s="292"/>
      <c r="EZ1850" s="292"/>
      <c r="FC1850" s="292"/>
      <c r="FF1850" s="292"/>
      <c r="FJ1850" s="292"/>
      <c r="FL1850" s="292"/>
      <c r="FM1850" s="292"/>
      <c r="FN1850" s="292"/>
      <c r="FO1850" s="292"/>
      <c r="FQ1850" s="292"/>
    </row>
    <row r="1851" spans="2:173">
      <c r="B1851" s="291"/>
      <c r="J1851" s="292"/>
      <c r="K1851" s="292"/>
      <c r="T1851" s="292"/>
      <c r="BO1851" s="292"/>
      <c r="BX1851" s="292"/>
      <c r="CU1851" s="292"/>
      <c r="CW1851" s="292"/>
      <c r="CX1851" s="292"/>
      <c r="DA1851" s="292"/>
      <c r="DI1851" s="292"/>
      <c r="DK1851" s="292"/>
      <c r="DM1851" s="292"/>
      <c r="DQ1851" s="292"/>
      <c r="DV1851" s="292"/>
      <c r="DX1851" s="292"/>
      <c r="EH1851" s="292"/>
      <c r="EN1851" s="292"/>
      <c r="EP1851" s="292"/>
      <c r="EQ1851" s="292"/>
      <c r="ER1851" s="292"/>
      <c r="ES1851" s="292"/>
      <c r="ET1851" s="292"/>
      <c r="EU1851" s="292"/>
      <c r="EV1851" s="292"/>
      <c r="EW1851" s="292"/>
      <c r="EX1851" s="292"/>
      <c r="EY1851" s="292"/>
      <c r="EZ1851" s="292"/>
      <c r="FC1851" s="292"/>
      <c r="FF1851" s="292"/>
      <c r="FJ1851" s="292"/>
      <c r="FL1851" s="292"/>
      <c r="FM1851" s="292"/>
      <c r="FN1851" s="292"/>
      <c r="FO1851" s="292"/>
      <c r="FQ1851" s="292"/>
    </row>
    <row r="1852" spans="2:173">
      <c r="B1852" s="291"/>
      <c r="J1852" s="292"/>
      <c r="K1852" s="292"/>
      <c r="T1852" s="292"/>
      <c r="BO1852" s="292"/>
      <c r="BX1852" s="292"/>
      <c r="CU1852" s="292"/>
      <c r="CW1852" s="292"/>
      <c r="CX1852" s="292"/>
      <c r="DA1852" s="292"/>
      <c r="DI1852" s="292"/>
      <c r="DK1852" s="292"/>
      <c r="DM1852" s="292"/>
      <c r="DQ1852" s="292"/>
      <c r="DV1852" s="292"/>
      <c r="DX1852" s="292"/>
      <c r="EH1852" s="292"/>
      <c r="EN1852" s="292"/>
      <c r="EP1852" s="292"/>
      <c r="EQ1852" s="292"/>
      <c r="ER1852" s="292"/>
      <c r="ES1852" s="292"/>
      <c r="ET1852" s="292"/>
      <c r="EU1852" s="292"/>
      <c r="EV1852" s="292"/>
      <c r="EW1852" s="292"/>
      <c r="EX1852" s="292"/>
      <c r="EY1852" s="292"/>
      <c r="EZ1852" s="292"/>
      <c r="FC1852" s="292"/>
      <c r="FF1852" s="292"/>
      <c r="FJ1852" s="292"/>
      <c r="FL1852" s="292"/>
      <c r="FM1852" s="292"/>
      <c r="FN1852" s="292"/>
      <c r="FO1852" s="292"/>
      <c r="FQ1852" s="292"/>
    </row>
    <row r="1853" spans="2:173">
      <c r="B1853" s="291"/>
      <c r="J1853" s="292"/>
      <c r="K1853" s="292"/>
      <c r="T1853" s="292"/>
      <c r="BO1853" s="292"/>
      <c r="BX1853" s="292"/>
      <c r="CU1853" s="292"/>
      <c r="CW1853" s="292"/>
      <c r="CX1853" s="292"/>
      <c r="DA1853" s="292"/>
      <c r="DI1853" s="292"/>
      <c r="DK1853" s="292"/>
      <c r="DM1853" s="292"/>
      <c r="DQ1853" s="292"/>
      <c r="DV1853" s="292"/>
      <c r="DX1853" s="292"/>
      <c r="EH1853" s="292"/>
      <c r="EN1853" s="292"/>
      <c r="EP1853" s="292"/>
      <c r="EQ1853" s="292"/>
      <c r="ER1853" s="292"/>
      <c r="ES1853" s="292"/>
      <c r="ET1853" s="292"/>
      <c r="EU1853" s="292"/>
      <c r="EV1853" s="292"/>
      <c r="EW1853" s="292"/>
      <c r="EX1853" s="292"/>
      <c r="EY1853" s="292"/>
      <c r="EZ1853" s="292"/>
      <c r="FC1853" s="292"/>
      <c r="FF1853" s="292"/>
      <c r="FJ1853" s="292"/>
      <c r="FL1853" s="292"/>
      <c r="FM1853" s="292"/>
      <c r="FN1853" s="292"/>
      <c r="FO1853" s="292"/>
      <c r="FQ1853" s="292"/>
    </row>
    <row r="1854" spans="2:173">
      <c r="B1854" s="291"/>
      <c r="J1854" s="292"/>
      <c r="K1854" s="292"/>
      <c r="T1854" s="292"/>
      <c r="BO1854" s="292"/>
      <c r="BX1854" s="292"/>
      <c r="CU1854" s="292"/>
      <c r="CW1854" s="292"/>
      <c r="CX1854" s="292"/>
      <c r="DA1854" s="292"/>
      <c r="DI1854" s="292"/>
      <c r="DK1854" s="292"/>
      <c r="DM1854" s="292"/>
      <c r="DQ1854" s="292"/>
      <c r="DV1854" s="292"/>
      <c r="DX1854" s="292"/>
      <c r="EH1854" s="292"/>
      <c r="EN1854" s="292"/>
      <c r="EP1854" s="292"/>
      <c r="EQ1854" s="292"/>
      <c r="ER1854" s="292"/>
      <c r="ES1854" s="292"/>
      <c r="ET1854" s="292"/>
      <c r="EU1854" s="292"/>
      <c r="EV1854" s="292"/>
      <c r="EW1854" s="292"/>
      <c r="EX1854" s="292"/>
      <c r="EY1854" s="292"/>
      <c r="EZ1854" s="292"/>
      <c r="FC1854" s="292"/>
      <c r="FF1854" s="292"/>
      <c r="FJ1854" s="292"/>
      <c r="FL1854" s="292"/>
      <c r="FM1854" s="292"/>
      <c r="FN1854" s="292"/>
      <c r="FO1854" s="292"/>
      <c r="FQ1854" s="292"/>
    </row>
    <row r="1855" spans="2:173">
      <c r="B1855" s="291"/>
      <c r="J1855" s="292"/>
      <c r="K1855" s="292"/>
      <c r="T1855" s="292"/>
      <c r="BO1855" s="292"/>
      <c r="BX1855" s="292"/>
      <c r="CU1855" s="292"/>
      <c r="CW1855" s="292"/>
      <c r="CX1855" s="292"/>
      <c r="DA1855" s="292"/>
      <c r="DI1855" s="292"/>
      <c r="DK1855" s="292"/>
      <c r="DM1855" s="292"/>
      <c r="DQ1855" s="292"/>
      <c r="DV1855" s="292"/>
      <c r="DX1855" s="292"/>
      <c r="EH1855" s="292"/>
      <c r="EN1855" s="292"/>
      <c r="EP1855" s="292"/>
      <c r="EQ1855" s="292"/>
      <c r="ER1855" s="292"/>
      <c r="ES1855" s="292"/>
      <c r="ET1855" s="292"/>
      <c r="EU1855" s="292"/>
      <c r="EV1855" s="292"/>
      <c r="EW1855" s="292"/>
      <c r="EX1855" s="292"/>
      <c r="EY1855" s="292"/>
      <c r="EZ1855" s="292"/>
      <c r="FC1855" s="292"/>
      <c r="FF1855" s="292"/>
      <c r="FJ1855" s="292"/>
      <c r="FL1855" s="292"/>
      <c r="FM1855" s="292"/>
      <c r="FN1855" s="292"/>
      <c r="FO1855" s="292"/>
      <c r="FQ1855" s="292"/>
    </row>
    <row r="1856" spans="2:173">
      <c r="B1856" s="291"/>
      <c r="J1856" s="292"/>
      <c r="K1856" s="292"/>
      <c r="T1856" s="292"/>
      <c r="BO1856" s="292"/>
      <c r="BX1856" s="292"/>
      <c r="CU1856" s="292"/>
      <c r="CW1856" s="292"/>
      <c r="CX1856" s="292"/>
      <c r="DA1856" s="292"/>
      <c r="DI1856" s="292"/>
      <c r="DK1856" s="292"/>
      <c r="DM1856" s="292"/>
      <c r="DQ1856" s="292"/>
      <c r="DV1856" s="292"/>
      <c r="DX1856" s="292"/>
      <c r="EH1856" s="292"/>
      <c r="EN1856" s="292"/>
      <c r="EP1856" s="292"/>
      <c r="EQ1856" s="292"/>
      <c r="ER1856" s="292"/>
      <c r="ES1856" s="292"/>
      <c r="ET1856" s="292"/>
      <c r="EU1856" s="292"/>
      <c r="EV1856" s="292"/>
      <c r="EW1856" s="292"/>
      <c r="EX1856" s="292"/>
      <c r="EY1856" s="292"/>
      <c r="EZ1856" s="292"/>
      <c r="FC1856" s="292"/>
      <c r="FF1856" s="292"/>
      <c r="FJ1856" s="292"/>
      <c r="FL1856" s="292"/>
      <c r="FM1856" s="292"/>
      <c r="FN1856" s="292"/>
      <c r="FO1856" s="292"/>
      <c r="FQ1856" s="292"/>
    </row>
    <row r="1857" spans="2:173">
      <c r="B1857" s="291"/>
      <c r="J1857" s="292"/>
      <c r="K1857" s="292"/>
      <c r="T1857" s="292"/>
      <c r="BO1857" s="292"/>
      <c r="BX1857" s="292"/>
      <c r="CU1857" s="292"/>
      <c r="CW1857" s="292"/>
      <c r="CX1857" s="292"/>
      <c r="DA1857" s="292"/>
      <c r="DI1857" s="292"/>
      <c r="DK1857" s="292"/>
      <c r="DM1857" s="292"/>
      <c r="DQ1857" s="292"/>
      <c r="DV1857" s="292"/>
      <c r="DX1857" s="292"/>
      <c r="EH1857" s="292"/>
      <c r="EN1857" s="292"/>
      <c r="EP1857" s="292"/>
      <c r="EQ1857" s="292"/>
      <c r="ER1857" s="292"/>
      <c r="ES1857" s="292"/>
      <c r="ET1857" s="292"/>
      <c r="EU1857" s="292"/>
      <c r="EV1857" s="292"/>
      <c r="EW1857" s="292"/>
      <c r="EX1857" s="292"/>
      <c r="EY1857" s="292"/>
      <c r="EZ1857" s="292"/>
      <c r="FC1857" s="292"/>
      <c r="FF1857" s="292"/>
      <c r="FJ1857" s="292"/>
      <c r="FL1857" s="292"/>
      <c r="FM1857" s="292"/>
      <c r="FN1857" s="292"/>
      <c r="FO1857" s="292"/>
      <c r="FQ1857" s="292"/>
    </row>
    <row r="1858" spans="2:173">
      <c r="B1858" s="291"/>
      <c r="J1858" s="292"/>
      <c r="K1858" s="292"/>
      <c r="T1858" s="292"/>
      <c r="BO1858" s="292"/>
      <c r="BX1858" s="292"/>
      <c r="CU1858" s="292"/>
      <c r="CW1858" s="292"/>
      <c r="CX1858" s="292"/>
      <c r="DA1858" s="292"/>
      <c r="DI1858" s="292"/>
      <c r="DK1858" s="292"/>
      <c r="DM1858" s="292"/>
      <c r="DQ1858" s="292"/>
      <c r="DV1858" s="292"/>
      <c r="DX1858" s="292"/>
      <c r="EH1858" s="292"/>
      <c r="EN1858" s="292"/>
      <c r="EP1858" s="292"/>
      <c r="EQ1858" s="292"/>
      <c r="ER1858" s="292"/>
      <c r="ES1858" s="292"/>
      <c r="ET1858" s="292"/>
      <c r="EU1858" s="292"/>
      <c r="EV1858" s="292"/>
      <c r="EW1858" s="292"/>
      <c r="EX1858" s="292"/>
      <c r="EY1858" s="292"/>
      <c r="EZ1858" s="292"/>
      <c r="FC1858" s="292"/>
      <c r="FF1858" s="292"/>
      <c r="FJ1858" s="292"/>
      <c r="FL1858" s="292"/>
      <c r="FM1858" s="292"/>
      <c r="FN1858" s="292"/>
      <c r="FO1858" s="292"/>
      <c r="FQ1858" s="292"/>
    </row>
    <row r="1859" spans="2:173">
      <c r="B1859" s="291"/>
      <c r="J1859" s="292"/>
      <c r="K1859" s="292"/>
      <c r="T1859" s="292"/>
      <c r="BO1859" s="292"/>
      <c r="BX1859" s="292"/>
      <c r="CU1859" s="292"/>
      <c r="CW1859" s="292"/>
      <c r="CX1859" s="292"/>
      <c r="DA1859" s="292"/>
      <c r="DI1859" s="292"/>
      <c r="DK1859" s="292"/>
      <c r="DM1859" s="292"/>
      <c r="DQ1859" s="292"/>
      <c r="DV1859" s="292"/>
      <c r="DX1859" s="292"/>
      <c r="EH1859" s="292"/>
      <c r="EN1859" s="292"/>
      <c r="EP1859" s="292"/>
      <c r="EQ1859" s="292"/>
      <c r="ER1859" s="292"/>
      <c r="ES1859" s="292"/>
      <c r="ET1859" s="292"/>
      <c r="EU1859" s="292"/>
      <c r="EV1859" s="292"/>
      <c r="EW1859" s="292"/>
      <c r="EX1859" s="292"/>
      <c r="EY1859" s="292"/>
      <c r="EZ1859" s="292"/>
      <c r="FC1859" s="292"/>
      <c r="FF1859" s="292"/>
      <c r="FJ1859" s="292"/>
      <c r="FL1859" s="292"/>
      <c r="FM1859" s="292"/>
      <c r="FN1859" s="292"/>
      <c r="FO1859" s="292"/>
      <c r="FQ1859" s="292"/>
    </row>
    <row r="1860" spans="2:173">
      <c r="B1860" s="291"/>
      <c r="J1860" s="292"/>
      <c r="K1860" s="292"/>
      <c r="T1860" s="292"/>
      <c r="BO1860" s="292"/>
      <c r="BX1860" s="292"/>
      <c r="CU1860" s="292"/>
      <c r="CW1860" s="292"/>
      <c r="CX1860" s="292"/>
      <c r="DA1860" s="292"/>
      <c r="DI1860" s="292"/>
      <c r="DK1860" s="292"/>
      <c r="DM1860" s="292"/>
      <c r="DQ1860" s="292"/>
      <c r="DV1860" s="292"/>
      <c r="DX1860" s="292"/>
      <c r="EH1860" s="292"/>
      <c r="EN1860" s="292"/>
      <c r="EP1860" s="292"/>
      <c r="EQ1860" s="292"/>
      <c r="ER1860" s="292"/>
      <c r="ES1860" s="292"/>
      <c r="ET1860" s="292"/>
      <c r="EU1860" s="292"/>
      <c r="EV1860" s="292"/>
      <c r="EW1860" s="292"/>
      <c r="EX1860" s="292"/>
      <c r="EY1860" s="292"/>
      <c r="EZ1860" s="292"/>
      <c r="FC1860" s="292"/>
      <c r="FF1860" s="292"/>
      <c r="FJ1860" s="292"/>
      <c r="FL1860" s="292"/>
      <c r="FM1860" s="292"/>
      <c r="FN1860" s="292"/>
      <c r="FO1860" s="292"/>
      <c r="FQ1860" s="292"/>
    </row>
    <row r="1861" spans="2:173">
      <c r="B1861" s="291"/>
      <c r="J1861" s="292"/>
      <c r="K1861" s="292"/>
      <c r="T1861" s="292"/>
      <c r="BO1861" s="292"/>
      <c r="BX1861" s="292"/>
      <c r="CU1861" s="292"/>
      <c r="CW1861" s="292"/>
      <c r="CX1861" s="292"/>
      <c r="DA1861" s="292"/>
      <c r="DI1861" s="292"/>
      <c r="DK1861" s="292"/>
      <c r="DM1861" s="292"/>
      <c r="DQ1861" s="292"/>
      <c r="DV1861" s="292"/>
      <c r="DX1861" s="292"/>
      <c r="EH1861" s="292"/>
      <c r="EN1861" s="292"/>
      <c r="EP1861" s="292"/>
      <c r="EQ1861" s="292"/>
      <c r="ER1861" s="292"/>
      <c r="ES1861" s="292"/>
      <c r="ET1861" s="292"/>
      <c r="EU1861" s="292"/>
      <c r="EV1861" s="292"/>
      <c r="EW1861" s="292"/>
      <c r="EX1861" s="292"/>
      <c r="EY1861" s="292"/>
      <c r="EZ1861" s="292"/>
      <c r="FC1861" s="292"/>
      <c r="FF1861" s="292"/>
      <c r="FJ1861" s="292"/>
      <c r="FL1861" s="292"/>
      <c r="FM1861" s="292"/>
      <c r="FN1861" s="292"/>
      <c r="FO1861" s="292"/>
      <c r="FQ1861" s="292"/>
    </row>
    <row r="1862" spans="2:173">
      <c r="B1862" s="291"/>
      <c r="J1862" s="292"/>
      <c r="K1862" s="292"/>
      <c r="T1862" s="292"/>
      <c r="BO1862" s="292"/>
      <c r="BX1862" s="292"/>
      <c r="CU1862" s="292"/>
      <c r="CW1862" s="292"/>
      <c r="CX1862" s="292"/>
      <c r="DA1862" s="292"/>
      <c r="DI1862" s="292"/>
      <c r="DK1862" s="292"/>
      <c r="DM1862" s="292"/>
      <c r="DQ1862" s="292"/>
      <c r="DV1862" s="292"/>
      <c r="DX1862" s="292"/>
      <c r="EH1862" s="292"/>
      <c r="EN1862" s="292"/>
      <c r="EP1862" s="292"/>
      <c r="EQ1862" s="292"/>
      <c r="ER1862" s="292"/>
      <c r="ES1862" s="292"/>
      <c r="ET1862" s="292"/>
      <c r="EU1862" s="292"/>
      <c r="EV1862" s="292"/>
      <c r="EW1862" s="292"/>
      <c r="EX1862" s="292"/>
      <c r="EY1862" s="292"/>
      <c r="EZ1862" s="292"/>
      <c r="FC1862" s="292"/>
      <c r="FF1862" s="292"/>
      <c r="FJ1862" s="292"/>
      <c r="FL1862" s="292"/>
      <c r="FM1862" s="292"/>
      <c r="FN1862" s="292"/>
      <c r="FO1862" s="292"/>
      <c r="FQ1862" s="292"/>
    </row>
    <row r="1863" spans="2:173">
      <c r="B1863" s="291"/>
      <c r="J1863" s="292"/>
      <c r="K1863" s="292"/>
      <c r="T1863" s="292"/>
      <c r="BO1863" s="292"/>
      <c r="BX1863" s="292"/>
      <c r="CU1863" s="292"/>
      <c r="CW1863" s="292"/>
      <c r="CX1863" s="292"/>
      <c r="DA1863" s="292"/>
      <c r="DI1863" s="292"/>
      <c r="DK1863" s="292"/>
      <c r="DM1863" s="292"/>
      <c r="DQ1863" s="292"/>
      <c r="DV1863" s="292"/>
      <c r="DX1863" s="292"/>
      <c r="EH1863" s="292"/>
      <c r="EN1863" s="292"/>
      <c r="EP1863" s="292"/>
      <c r="EQ1863" s="292"/>
      <c r="ER1863" s="292"/>
      <c r="ES1863" s="292"/>
      <c r="ET1863" s="292"/>
      <c r="EU1863" s="292"/>
      <c r="EV1863" s="292"/>
      <c r="EW1863" s="292"/>
      <c r="EX1863" s="292"/>
      <c r="EY1863" s="292"/>
      <c r="EZ1863" s="292"/>
      <c r="FC1863" s="292"/>
      <c r="FF1863" s="292"/>
      <c r="FJ1863" s="292"/>
      <c r="FL1863" s="292"/>
      <c r="FM1863" s="292"/>
      <c r="FN1863" s="292"/>
      <c r="FO1863" s="292"/>
      <c r="FQ1863" s="292"/>
    </row>
    <row r="1864" spans="2:173">
      <c r="B1864" s="291"/>
      <c r="J1864" s="292"/>
      <c r="K1864" s="292"/>
      <c r="T1864" s="292"/>
      <c r="BO1864" s="292"/>
      <c r="BX1864" s="292"/>
      <c r="CU1864" s="292"/>
      <c r="CW1864" s="292"/>
      <c r="CX1864" s="292"/>
      <c r="DA1864" s="292"/>
      <c r="DI1864" s="292"/>
      <c r="DK1864" s="292"/>
      <c r="DM1864" s="292"/>
      <c r="DQ1864" s="292"/>
      <c r="DV1864" s="292"/>
      <c r="DX1864" s="292"/>
      <c r="EH1864" s="292"/>
      <c r="EN1864" s="292"/>
      <c r="EP1864" s="292"/>
      <c r="EQ1864" s="292"/>
      <c r="ER1864" s="292"/>
      <c r="ES1864" s="292"/>
      <c r="ET1864" s="292"/>
      <c r="EU1864" s="292"/>
      <c r="EV1864" s="292"/>
      <c r="EW1864" s="292"/>
      <c r="EX1864" s="292"/>
      <c r="EY1864" s="292"/>
      <c r="EZ1864" s="292"/>
      <c r="FC1864" s="292"/>
      <c r="FF1864" s="292"/>
      <c r="FJ1864" s="292"/>
      <c r="FL1864" s="292"/>
      <c r="FM1864" s="292"/>
      <c r="FN1864" s="292"/>
      <c r="FO1864" s="292"/>
      <c r="FQ1864" s="292"/>
    </row>
    <row r="1865" spans="2:173">
      <c r="B1865" s="291"/>
      <c r="J1865" s="292"/>
      <c r="K1865" s="292"/>
      <c r="T1865" s="292"/>
      <c r="BO1865" s="292"/>
      <c r="BX1865" s="292"/>
      <c r="CU1865" s="292"/>
      <c r="CW1865" s="292"/>
      <c r="CX1865" s="292"/>
      <c r="DA1865" s="292"/>
      <c r="DI1865" s="292"/>
      <c r="DK1865" s="292"/>
      <c r="DM1865" s="292"/>
      <c r="DQ1865" s="292"/>
      <c r="DV1865" s="292"/>
      <c r="DX1865" s="292"/>
      <c r="EH1865" s="292"/>
      <c r="EN1865" s="292"/>
      <c r="EP1865" s="292"/>
      <c r="EQ1865" s="292"/>
      <c r="ER1865" s="292"/>
      <c r="ES1865" s="292"/>
      <c r="ET1865" s="292"/>
      <c r="EU1865" s="292"/>
      <c r="EV1865" s="292"/>
      <c r="EW1865" s="292"/>
      <c r="EX1865" s="292"/>
      <c r="EY1865" s="292"/>
      <c r="EZ1865" s="292"/>
      <c r="FC1865" s="292"/>
      <c r="FF1865" s="292"/>
      <c r="FJ1865" s="292"/>
      <c r="FL1865" s="292"/>
      <c r="FM1865" s="292"/>
      <c r="FN1865" s="292"/>
      <c r="FO1865" s="292"/>
      <c r="FQ1865" s="292"/>
    </row>
    <row r="1866" spans="2:173">
      <c r="B1866" s="291"/>
      <c r="J1866" s="292"/>
      <c r="K1866" s="292"/>
      <c r="T1866" s="292"/>
      <c r="BO1866" s="292"/>
      <c r="BX1866" s="292"/>
      <c r="CU1866" s="292"/>
      <c r="CW1866" s="292"/>
      <c r="CX1866" s="292"/>
      <c r="DA1866" s="292"/>
      <c r="DI1866" s="292"/>
      <c r="DK1866" s="292"/>
      <c r="DM1866" s="292"/>
      <c r="DQ1866" s="292"/>
      <c r="DV1866" s="292"/>
      <c r="DX1866" s="292"/>
      <c r="EH1866" s="292"/>
      <c r="EN1866" s="292"/>
      <c r="EP1866" s="292"/>
      <c r="EQ1866" s="292"/>
      <c r="ER1866" s="292"/>
      <c r="ES1866" s="292"/>
      <c r="ET1866" s="292"/>
      <c r="EU1866" s="292"/>
      <c r="EV1866" s="292"/>
      <c r="EW1866" s="292"/>
      <c r="EX1866" s="292"/>
      <c r="EY1866" s="292"/>
      <c r="EZ1866" s="292"/>
      <c r="FC1866" s="292"/>
      <c r="FF1866" s="292"/>
      <c r="FJ1866" s="292"/>
      <c r="FL1866" s="292"/>
      <c r="FM1866" s="292"/>
      <c r="FN1866" s="292"/>
      <c r="FO1866" s="292"/>
      <c r="FQ1866" s="292"/>
    </row>
    <row r="1867" spans="2:173">
      <c r="B1867" s="291"/>
      <c r="J1867" s="292"/>
      <c r="K1867" s="292"/>
      <c r="T1867" s="292"/>
      <c r="BO1867" s="292"/>
      <c r="BX1867" s="292"/>
      <c r="CU1867" s="292"/>
      <c r="CW1867" s="292"/>
      <c r="CX1867" s="292"/>
      <c r="DA1867" s="292"/>
      <c r="DI1867" s="292"/>
      <c r="DK1867" s="292"/>
      <c r="DM1867" s="292"/>
      <c r="DQ1867" s="292"/>
      <c r="DV1867" s="292"/>
      <c r="DX1867" s="292"/>
      <c r="EH1867" s="292"/>
      <c r="EN1867" s="292"/>
      <c r="EP1867" s="292"/>
      <c r="EQ1867" s="292"/>
      <c r="ER1867" s="292"/>
      <c r="ES1867" s="292"/>
      <c r="ET1867" s="292"/>
      <c r="EU1867" s="292"/>
      <c r="EV1867" s="292"/>
      <c r="EW1867" s="292"/>
      <c r="EX1867" s="292"/>
      <c r="EY1867" s="292"/>
      <c r="EZ1867" s="292"/>
      <c r="FC1867" s="292"/>
      <c r="FF1867" s="292"/>
      <c r="FJ1867" s="292"/>
      <c r="FL1867" s="292"/>
      <c r="FM1867" s="292"/>
      <c r="FN1867" s="292"/>
      <c r="FO1867" s="292"/>
      <c r="FQ1867" s="292"/>
    </row>
    <row r="1868" spans="2:173">
      <c r="B1868" s="291"/>
      <c r="J1868" s="292"/>
      <c r="K1868" s="292"/>
      <c r="T1868" s="292"/>
      <c r="BO1868" s="292"/>
      <c r="BX1868" s="292"/>
      <c r="CU1868" s="292"/>
      <c r="CW1868" s="292"/>
      <c r="CX1868" s="292"/>
      <c r="DA1868" s="292"/>
      <c r="DI1868" s="292"/>
      <c r="DK1868" s="292"/>
      <c r="DM1868" s="292"/>
      <c r="DQ1868" s="292"/>
      <c r="DV1868" s="292"/>
      <c r="DX1868" s="292"/>
      <c r="EH1868" s="292"/>
      <c r="EN1868" s="292"/>
      <c r="EP1868" s="292"/>
      <c r="EQ1868" s="292"/>
      <c r="ER1868" s="292"/>
      <c r="ES1868" s="292"/>
      <c r="ET1868" s="292"/>
      <c r="EU1868" s="292"/>
      <c r="EV1868" s="292"/>
      <c r="EW1868" s="292"/>
      <c r="EX1868" s="292"/>
      <c r="EY1868" s="292"/>
      <c r="EZ1868" s="292"/>
      <c r="FC1868" s="292"/>
      <c r="FF1868" s="292"/>
      <c r="FJ1868" s="292"/>
      <c r="FL1868" s="292"/>
      <c r="FM1868" s="292"/>
      <c r="FN1868" s="292"/>
      <c r="FO1868" s="292"/>
      <c r="FQ1868" s="292"/>
    </row>
    <row r="1869" spans="2:173">
      <c r="B1869" s="291"/>
      <c r="J1869" s="292"/>
      <c r="K1869" s="292"/>
      <c r="T1869" s="292"/>
      <c r="BO1869" s="292"/>
      <c r="BX1869" s="292"/>
      <c r="CU1869" s="292"/>
      <c r="CW1869" s="292"/>
      <c r="CX1869" s="292"/>
      <c r="DA1869" s="292"/>
      <c r="DI1869" s="292"/>
      <c r="DK1869" s="292"/>
      <c r="DM1869" s="292"/>
      <c r="DQ1869" s="292"/>
      <c r="DV1869" s="292"/>
      <c r="DX1869" s="292"/>
      <c r="EH1869" s="292"/>
      <c r="EN1869" s="292"/>
      <c r="EP1869" s="292"/>
      <c r="EQ1869" s="292"/>
      <c r="ER1869" s="292"/>
      <c r="ES1869" s="292"/>
      <c r="ET1869" s="292"/>
      <c r="EU1869" s="292"/>
      <c r="EV1869" s="292"/>
      <c r="EW1869" s="292"/>
      <c r="EX1869" s="292"/>
      <c r="EY1869" s="292"/>
      <c r="EZ1869" s="292"/>
      <c r="FC1869" s="292"/>
      <c r="FF1869" s="292"/>
      <c r="FJ1869" s="292"/>
      <c r="FL1869" s="292"/>
      <c r="FM1869" s="292"/>
      <c r="FN1869" s="292"/>
      <c r="FO1869" s="292"/>
      <c r="FQ1869" s="292"/>
    </row>
    <row r="1870" spans="2:173">
      <c r="B1870" s="291"/>
      <c r="J1870" s="292"/>
      <c r="K1870" s="292"/>
      <c r="T1870" s="292"/>
      <c r="BO1870" s="292"/>
      <c r="BX1870" s="292"/>
      <c r="CU1870" s="292"/>
      <c r="CW1870" s="292"/>
      <c r="CX1870" s="292"/>
      <c r="DA1870" s="292"/>
      <c r="DI1870" s="292"/>
      <c r="DK1870" s="292"/>
      <c r="DM1870" s="292"/>
      <c r="DQ1870" s="292"/>
      <c r="DV1870" s="292"/>
      <c r="DX1870" s="292"/>
      <c r="EH1870" s="292"/>
      <c r="EN1870" s="292"/>
      <c r="EP1870" s="292"/>
      <c r="EQ1870" s="292"/>
      <c r="ER1870" s="292"/>
      <c r="ES1870" s="292"/>
      <c r="ET1870" s="292"/>
      <c r="EU1870" s="292"/>
      <c r="EV1870" s="292"/>
      <c r="EW1870" s="292"/>
      <c r="EX1870" s="292"/>
      <c r="EY1870" s="292"/>
      <c r="EZ1870" s="292"/>
      <c r="FC1870" s="292"/>
      <c r="FF1870" s="292"/>
      <c r="FJ1870" s="292"/>
      <c r="FL1870" s="292"/>
      <c r="FM1870" s="292"/>
      <c r="FN1870" s="292"/>
      <c r="FO1870" s="292"/>
      <c r="FQ1870" s="292"/>
    </row>
    <row r="1871" spans="2:173">
      <c r="B1871" s="291"/>
      <c r="J1871" s="292"/>
      <c r="K1871" s="292"/>
      <c r="T1871" s="292"/>
      <c r="BO1871" s="292"/>
      <c r="BX1871" s="292"/>
      <c r="CU1871" s="292"/>
      <c r="CW1871" s="292"/>
      <c r="CX1871" s="292"/>
      <c r="DA1871" s="292"/>
      <c r="DI1871" s="292"/>
      <c r="DK1871" s="292"/>
      <c r="DM1871" s="292"/>
      <c r="DQ1871" s="292"/>
      <c r="DV1871" s="292"/>
      <c r="DX1871" s="292"/>
      <c r="EH1871" s="292"/>
      <c r="EN1871" s="292"/>
      <c r="EP1871" s="292"/>
      <c r="EQ1871" s="292"/>
      <c r="ER1871" s="292"/>
      <c r="ES1871" s="292"/>
      <c r="ET1871" s="292"/>
      <c r="EU1871" s="292"/>
      <c r="EV1871" s="292"/>
      <c r="EW1871" s="292"/>
      <c r="EX1871" s="292"/>
      <c r="EY1871" s="292"/>
      <c r="EZ1871" s="292"/>
      <c r="FC1871" s="292"/>
      <c r="FF1871" s="292"/>
      <c r="FJ1871" s="292"/>
      <c r="FL1871" s="292"/>
      <c r="FM1871" s="292"/>
      <c r="FN1871" s="292"/>
      <c r="FO1871" s="292"/>
      <c r="FQ1871" s="292"/>
    </row>
    <row r="1872" spans="2:173">
      <c r="B1872" s="291"/>
      <c r="J1872" s="292"/>
      <c r="K1872" s="292"/>
      <c r="T1872" s="292"/>
      <c r="BO1872" s="292"/>
      <c r="BX1872" s="292"/>
      <c r="CU1872" s="292"/>
      <c r="CW1872" s="292"/>
      <c r="CX1872" s="292"/>
      <c r="DA1872" s="292"/>
      <c r="DI1872" s="292"/>
      <c r="DK1872" s="292"/>
      <c r="DM1872" s="292"/>
      <c r="DQ1872" s="292"/>
      <c r="DV1872" s="292"/>
      <c r="DX1872" s="292"/>
      <c r="EH1872" s="292"/>
      <c r="EN1872" s="292"/>
      <c r="EP1872" s="292"/>
      <c r="EQ1872" s="292"/>
      <c r="ER1872" s="292"/>
      <c r="ES1872" s="292"/>
      <c r="ET1872" s="292"/>
      <c r="EU1872" s="292"/>
      <c r="EV1872" s="292"/>
      <c r="EW1872" s="292"/>
      <c r="EX1872" s="292"/>
      <c r="EY1872" s="292"/>
      <c r="EZ1872" s="292"/>
      <c r="FC1872" s="292"/>
      <c r="FF1872" s="292"/>
      <c r="FJ1872" s="292"/>
      <c r="FL1872" s="292"/>
      <c r="FM1872" s="292"/>
      <c r="FN1872" s="292"/>
      <c r="FO1872" s="292"/>
      <c r="FQ1872" s="292"/>
    </row>
    <row r="1873" spans="2:173">
      <c r="B1873" s="291"/>
      <c r="J1873" s="292"/>
      <c r="K1873" s="292"/>
      <c r="T1873" s="292"/>
      <c r="BO1873" s="292"/>
      <c r="BX1873" s="292"/>
      <c r="CU1873" s="292"/>
      <c r="CW1873" s="292"/>
      <c r="CX1873" s="292"/>
      <c r="DA1873" s="292"/>
      <c r="DI1873" s="292"/>
      <c r="DK1873" s="292"/>
      <c r="DM1873" s="292"/>
      <c r="DQ1873" s="292"/>
      <c r="DV1873" s="292"/>
      <c r="DX1873" s="292"/>
      <c r="EH1873" s="292"/>
      <c r="EN1873" s="292"/>
      <c r="EP1873" s="292"/>
      <c r="EQ1873" s="292"/>
      <c r="ER1873" s="292"/>
      <c r="ES1873" s="292"/>
      <c r="ET1873" s="292"/>
      <c r="EU1873" s="292"/>
      <c r="EV1873" s="292"/>
      <c r="EW1873" s="292"/>
      <c r="EX1873" s="292"/>
      <c r="EY1873" s="292"/>
      <c r="EZ1873" s="292"/>
      <c r="FC1873" s="292"/>
      <c r="FF1873" s="292"/>
      <c r="FJ1873" s="292"/>
      <c r="FL1873" s="292"/>
      <c r="FM1873" s="292"/>
      <c r="FN1873" s="292"/>
      <c r="FO1873" s="292"/>
      <c r="FQ1873" s="292"/>
    </row>
    <row r="1874" spans="2:173">
      <c r="B1874" s="291"/>
      <c r="J1874" s="292"/>
      <c r="K1874" s="292"/>
      <c r="T1874" s="292"/>
      <c r="BO1874" s="292"/>
      <c r="BX1874" s="292"/>
      <c r="CU1874" s="292"/>
      <c r="CW1874" s="292"/>
      <c r="CX1874" s="292"/>
      <c r="DA1874" s="292"/>
      <c r="DI1874" s="292"/>
      <c r="DK1874" s="292"/>
      <c r="DM1874" s="292"/>
      <c r="DQ1874" s="292"/>
      <c r="DV1874" s="292"/>
      <c r="DX1874" s="292"/>
      <c r="EH1874" s="292"/>
      <c r="EN1874" s="292"/>
      <c r="EP1874" s="292"/>
      <c r="EQ1874" s="292"/>
      <c r="ER1874" s="292"/>
      <c r="ES1874" s="292"/>
      <c r="ET1874" s="292"/>
      <c r="EU1874" s="292"/>
      <c r="EV1874" s="292"/>
      <c r="EW1874" s="292"/>
      <c r="EX1874" s="292"/>
      <c r="EY1874" s="292"/>
      <c r="EZ1874" s="292"/>
      <c r="FC1874" s="292"/>
      <c r="FF1874" s="292"/>
      <c r="FJ1874" s="292"/>
      <c r="FL1874" s="292"/>
      <c r="FM1874" s="292"/>
      <c r="FN1874" s="292"/>
      <c r="FO1874" s="292"/>
      <c r="FQ1874" s="292"/>
    </row>
    <row r="1875" spans="2:173">
      <c r="B1875" s="291"/>
      <c r="J1875" s="292"/>
      <c r="K1875" s="292"/>
      <c r="T1875" s="292"/>
      <c r="BO1875" s="292"/>
      <c r="BX1875" s="292"/>
      <c r="CU1875" s="292"/>
      <c r="CW1875" s="292"/>
      <c r="CX1875" s="292"/>
      <c r="DA1875" s="292"/>
      <c r="DI1875" s="292"/>
      <c r="DK1875" s="292"/>
      <c r="DM1875" s="292"/>
      <c r="DQ1875" s="292"/>
      <c r="DV1875" s="292"/>
      <c r="DX1875" s="292"/>
      <c r="EH1875" s="292"/>
      <c r="EN1875" s="292"/>
      <c r="EP1875" s="292"/>
      <c r="EQ1875" s="292"/>
      <c r="ER1875" s="292"/>
      <c r="ES1875" s="292"/>
      <c r="ET1875" s="292"/>
      <c r="EU1875" s="292"/>
      <c r="EV1875" s="292"/>
      <c r="EW1875" s="292"/>
      <c r="EX1875" s="292"/>
      <c r="EY1875" s="292"/>
      <c r="EZ1875" s="292"/>
      <c r="FC1875" s="292"/>
      <c r="FF1875" s="292"/>
      <c r="FJ1875" s="292"/>
      <c r="FL1875" s="292"/>
      <c r="FM1875" s="292"/>
      <c r="FN1875" s="292"/>
      <c r="FO1875" s="292"/>
      <c r="FQ1875" s="292"/>
    </row>
    <row r="1876" spans="2:173">
      <c r="B1876" s="291"/>
      <c r="J1876" s="292"/>
      <c r="K1876" s="292"/>
      <c r="T1876" s="292"/>
      <c r="BO1876" s="292"/>
      <c r="BX1876" s="292"/>
      <c r="CU1876" s="292"/>
      <c r="CW1876" s="292"/>
      <c r="CX1876" s="292"/>
      <c r="DA1876" s="292"/>
      <c r="DI1876" s="292"/>
      <c r="DK1876" s="292"/>
      <c r="DM1876" s="292"/>
      <c r="DQ1876" s="292"/>
      <c r="DV1876" s="292"/>
      <c r="DX1876" s="292"/>
      <c r="EH1876" s="292"/>
      <c r="EN1876" s="292"/>
      <c r="EP1876" s="292"/>
      <c r="EQ1876" s="292"/>
      <c r="ER1876" s="292"/>
      <c r="ES1876" s="292"/>
      <c r="ET1876" s="292"/>
      <c r="EU1876" s="292"/>
      <c r="EV1876" s="292"/>
      <c r="EW1876" s="292"/>
      <c r="EX1876" s="292"/>
      <c r="EY1876" s="292"/>
      <c r="EZ1876" s="292"/>
      <c r="FC1876" s="292"/>
      <c r="FF1876" s="292"/>
      <c r="FJ1876" s="292"/>
      <c r="FL1876" s="292"/>
      <c r="FM1876" s="292"/>
      <c r="FN1876" s="292"/>
      <c r="FO1876" s="292"/>
      <c r="FQ1876" s="292"/>
    </row>
    <row r="1877" spans="2:173">
      <c r="B1877" s="291"/>
      <c r="J1877" s="292"/>
      <c r="K1877" s="292"/>
      <c r="T1877" s="292"/>
      <c r="BO1877" s="292"/>
      <c r="BX1877" s="292"/>
      <c r="CU1877" s="292"/>
      <c r="CW1877" s="292"/>
      <c r="CX1877" s="292"/>
      <c r="DA1877" s="292"/>
      <c r="DI1877" s="292"/>
      <c r="DK1877" s="292"/>
      <c r="DM1877" s="292"/>
      <c r="DQ1877" s="292"/>
      <c r="DV1877" s="292"/>
      <c r="DX1877" s="292"/>
      <c r="EH1877" s="292"/>
      <c r="EN1877" s="292"/>
      <c r="EP1877" s="292"/>
      <c r="EQ1877" s="292"/>
      <c r="ER1877" s="292"/>
      <c r="ES1877" s="292"/>
      <c r="ET1877" s="292"/>
      <c r="EU1877" s="292"/>
      <c r="EV1877" s="292"/>
      <c r="EW1877" s="292"/>
      <c r="EX1877" s="292"/>
      <c r="EY1877" s="292"/>
      <c r="EZ1877" s="292"/>
      <c r="FC1877" s="292"/>
      <c r="FF1877" s="292"/>
      <c r="FJ1877" s="292"/>
      <c r="FL1877" s="292"/>
      <c r="FM1877" s="292"/>
      <c r="FN1877" s="292"/>
      <c r="FO1877" s="292"/>
      <c r="FQ1877" s="292"/>
    </row>
    <row r="1878" spans="2:173">
      <c r="B1878" s="291"/>
      <c r="J1878" s="292"/>
      <c r="K1878" s="292"/>
      <c r="T1878" s="292"/>
      <c r="BO1878" s="292"/>
      <c r="BX1878" s="292"/>
      <c r="CU1878" s="292"/>
      <c r="CW1878" s="292"/>
      <c r="CX1878" s="292"/>
      <c r="DA1878" s="292"/>
      <c r="DI1878" s="292"/>
      <c r="DK1878" s="292"/>
      <c r="DM1878" s="292"/>
      <c r="DQ1878" s="292"/>
      <c r="DV1878" s="292"/>
      <c r="DX1878" s="292"/>
      <c r="EH1878" s="292"/>
      <c r="EN1878" s="292"/>
      <c r="EP1878" s="292"/>
      <c r="EQ1878" s="292"/>
      <c r="ER1878" s="292"/>
      <c r="ES1878" s="292"/>
      <c r="ET1878" s="292"/>
      <c r="EU1878" s="292"/>
      <c r="EV1878" s="292"/>
      <c r="EW1878" s="292"/>
      <c r="EX1878" s="292"/>
      <c r="EY1878" s="292"/>
      <c r="EZ1878" s="292"/>
      <c r="FC1878" s="292"/>
      <c r="FF1878" s="292"/>
      <c r="FJ1878" s="292"/>
      <c r="FL1878" s="292"/>
      <c r="FM1878" s="292"/>
      <c r="FN1878" s="292"/>
      <c r="FO1878" s="292"/>
      <c r="FQ1878" s="292"/>
    </row>
    <row r="1879" spans="2:173">
      <c r="B1879" s="291"/>
      <c r="J1879" s="292"/>
      <c r="K1879" s="292"/>
      <c r="T1879" s="292"/>
      <c r="BO1879" s="292"/>
      <c r="BX1879" s="292"/>
      <c r="CU1879" s="292"/>
      <c r="CW1879" s="292"/>
      <c r="CX1879" s="292"/>
      <c r="DA1879" s="292"/>
      <c r="DI1879" s="292"/>
      <c r="DK1879" s="292"/>
      <c r="DM1879" s="292"/>
      <c r="DQ1879" s="292"/>
      <c r="DV1879" s="292"/>
      <c r="DX1879" s="292"/>
      <c r="EH1879" s="292"/>
      <c r="EN1879" s="292"/>
      <c r="EP1879" s="292"/>
      <c r="EQ1879" s="292"/>
      <c r="ER1879" s="292"/>
      <c r="ES1879" s="292"/>
      <c r="ET1879" s="292"/>
      <c r="EU1879" s="292"/>
      <c r="EV1879" s="292"/>
      <c r="EW1879" s="292"/>
      <c r="EX1879" s="292"/>
      <c r="EY1879" s="292"/>
      <c r="EZ1879" s="292"/>
      <c r="FC1879" s="292"/>
      <c r="FF1879" s="292"/>
      <c r="FJ1879" s="292"/>
      <c r="FL1879" s="292"/>
      <c r="FM1879" s="292"/>
      <c r="FN1879" s="292"/>
      <c r="FO1879" s="292"/>
      <c r="FQ1879" s="292"/>
    </row>
    <row r="1880" spans="2:173">
      <c r="B1880" s="291"/>
      <c r="J1880" s="292"/>
      <c r="K1880" s="292"/>
      <c r="T1880" s="292"/>
      <c r="BO1880" s="292"/>
      <c r="BX1880" s="292"/>
      <c r="CU1880" s="292"/>
      <c r="CW1880" s="292"/>
      <c r="CX1880" s="292"/>
      <c r="DA1880" s="292"/>
      <c r="DI1880" s="292"/>
      <c r="DK1880" s="292"/>
      <c r="DM1880" s="292"/>
      <c r="DQ1880" s="292"/>
      <c r="DV1880" s="292"/>
      <c r="DX1880" s="292"/>
      <c r="EH1880" s="292"/>
      <c r="EN1880" s="292"/>
      <c r="EP1880" s="292"/>
      <c r="EQ1880" s="292"/>
      <c r="ER1880" s="292"/>
      <c r="ES1880" s="292"/>
      <c r="ET1880" s="292"/>
      <c r="EU1880" s="292"/>
      <c r="EV1880" s="292"/>
      <c r="EW1880" s="292"/>
      <c r="EX1880" s="292"/>
      <c r="EY1880" s="292"/>
      <c r="EZ1880" s="292"/>
      <c r="FC1880" s="292"/>
      <c r="FF1880" s="292"/>
      <c r="FJ1880" s="292"/>
      <c r="FL1880" s="292"/>
      <c r="FM1880" s="292"/>
      <c r="FN1880" s="292"/>
      <c r="FO1880" s="292"/>
      <c r="FQ1880" s="292"/>
    </row>
    <row r="1881" spans="2:173">
      <c r="B1881" s="291"/>
      <c r="J1881" s="292"/>
      <c r="K1881" s="292"/>
      <c r="T1881" s="292"/>
      <c r="BO1881" s="292"/>
      <c r="BX1881" s="292"/>
      <c r="CU1881" s="292"/>
      <c r="CW1881" s="292"/>
      <c r="CX1881" s="292"/>
      <c r="DA1881" s="292"/>
      <c r="DI1881" s="292"/>
      <c r="DK1881" s="292"/>
      <c r="DM1881" s="292"/>
      <c r="DQ1881" s="292"/>
      <c r="DV1881" s="292"/>
      <c r="DX1881" s="292"/>
      <c r="EH1881" s="292"/>
      <c r="EN1881" s="292"/>
      <c r="EP1881" s="292"/>
      <c r="EQ1881" s="292"/>
      <c r="ER1881" s="292"/>
      <c r="ES1881" s="292"/>
      <c r="ET1881" s="292"/>
      <c r="EU1881" s="292"/>
      <c r="EV1881" s="292"/>
      <c r="EW1881" s="292"/>
      <c r="EX1881" s="292"/>
      <c r="EY1881" s="292"/>
      <c r="EZ1881" s="292"/>
      <c r="FC1881" s="292"/>
      <c r="FF1881" s="292"/>
      <c r="FJ1881" s="292"/>
      <c r="FL1881" s="292"/>
      <c r="FM1881" s="292"/>
      <c r="FN1881" s="292"/>
      <c r="FO1881" s="292"/>
      <c r="FQ1881" s="292"/>
    </row>
    <row r="1882" spans="2:173">
      <c r="B1882" s="291"/>
      <c r="J1882" s="292"/>
      <c r="K1882" s="292"/>
      <c r="T1882" s="292"/>
      <c r="BO1882" s="292"/>
      <c r="BX1882" s="292"/>
      <c r="CU1882" s="292"/>
      <c r="CW1882" s="292"/>
      <c r="CX1882" s="292"/>
      <c r="DA1882" s="292"/>
      <c r="DI1882" s="292"/>
      <c r="DK1882" s="292"/>
      <c r="DM1882" s="292"/>
      <c r="DQ1882" s="292"/>
      <c r="DV1882" s="292"/>
      <c r="DX1882" s="292"/>
      <c r="EH1882" s="292"/>
      <c r="EN1882" s="292"/>
      <c r="EP1882" s="292"/>
      <c r="EQ1882" s="292"/>
      <c r="ER1882" s="292"/>
      <c r="ES1882" s="292"/>
      <c r="ET1882" s="292"/>
      <c r="EU1882" s="292"/>
      <c r="EV1882" s="292"/>
      <c r="EW1882" s="292"/>
      <c r="EX1882" s="292"/>
      <c r="EY1882" s="292"/>
      <c r="EZ1882" s="292"/>
      <c r="FC1882" s="292"/>
      <c r="FF1882" s="292"/>
      <c r="FJ1882" s="292"/>
      <c r="FL1882" s="292"/>
      <c r="FM1882" s="292"/>
      <c r="FN1882" s="292"/>
      <c r="FO1882" s="292"/>
      <c r="FQ1882" s="292"/>
    </row>
    <row r="1883" spans="2:173">
      <c r="B1883" s="291"/>
      <c r="J1883" s="292"/>
      <c r="K1883" s="292"/>
      <c r="T1883" s="292"/>
      <c r="BO1883" s="292"/>
      <c r="BX1883" s="292"/>
      <c r="CU1883" s="292"/>
      <c r="CW1883" s="292"/>
      <c r="CX1883" s="292"/>
      <c r="DA1883" s="292"/>
      <c r="DI1883" s="292"/>
      <c r="DK1883" s="292"/>
      <c r="DM1883" s="292"/>
      <c r="DQ1883" s="292"/>
      <c r="DV1883" s="292"/>
      <c r="DX1883" s="292"/>
      <c r="EH1883" s="292"/>
      <c r="EN1883" s="292"/>
      <c r="EP1883" s="292"/>
      <c r="EQ1883" s="292"/>
      <c r="ER1883" s="292"/>
      <c r="ES1883" s="292"/>
      <c r="ET1883" s="292"/>
      <c r="EU1883" s="292"/>
      <c r="EV1883" s="292"/>
      <c r="EW1883" s="292"/>
      <c r="EX1883" s="292"/>
      <c r="EY1883" s="292"/>
      <c r="EZ1883" s="292"/>
      <c r="FC1883" s="292"/>
      <c r="FF1883" s="292"/>
      <c r="FJ1883" s="292"/>
      <c r="FL1883" s="292"/>
      <c r="FM1883" s="292"/>
      <c r="FN1883" s="292"/>
      <c r="FO1883" s="292"/>
      <c r="FQ1883" s="292"/>
    </row>
    <row r="1884" spans="2:173">
      <c r="B1884" s="291"/>
      <c r="J1884" s="292"/>
      <c r="K1884" s="292"/>
      <c r="T1884" s="292"/>
      <c r="BO1884" s="292"/>
      <c r="BX1884" s="292"/>
      <c r="CU1884" s="292"/>
      <c r="CW1884" s="292"/>
      <c r="CX1884" s="292"/>
      <c r="DA1884" s="292"/>
      <c r="DI1884" s="292"/>
      <c r="DK1884" s="292"/>
      <c r="DM1884" s="292"/>
      <c r="DQ1884" s="292"/>
      <c r="DV1884" s="292"/>
      <c r="DX1884" s="292"/>
      <c r="EH1884" s="292"/>
      <c r="EN1884" s="292"/>
      <c r="EP1884" s="292"/>
      <c r="EQ1884" s="292"/>
      <c r="ER1884" s="292"/>
      <c r="ES1884" s="292"/>
      <c r="ET1884" s="292"/>
      <c r="EU1884" s="292"/>
      <c r="EV1884" s="292"/>
      <c r="EW1884" s="292"/>
      <c r="EX1884" s="292"/>
      <c r="EY1884" s="292"/>
      <c r="EZ1884" s="292"/>
      <c r="FC1884" s="292"/>
      <c r="FF1884" s="292"/>
      <c r="FJ1884" s="292"/>
      <c r="FL1884" s="292"/>
      <c r="FM1884" s="292"/>
      <c r="FN1884" s="292"/>
      <c r="FO1884" s="292"/>
      <c r="FQ1884" s="292"/>
    </row>
    <row r="1885" spans="2:173">
      <c r="B1885" s="291"/>
      <c r="J1885" s="292"/>
      <c r="K1885" s="292"/>
      <c r="T1885" s="292"/>
      <c r="BO1885" s="292"/>
      <c r="BX1885" s="292"/>
      <c r="CU1885" s="292"/>
      <c r="CW1885" s="292"/>
      <c r="CX1885" s="292"/>
      <c r="DA1885" s="292"/>
      <c r="DI1885" s="292"/>
      <c r="DK1885" s="292"/>
      <c r="DM1885" s="292"/>
      <c r="DQ1885" s="292"/>
      <c r="DV1885" s="292"/>
      <c r="DX1885" s="292"/>
      <c r="EH1885" s="292"/>
      <c r="EN1885" s="292"/>
      <c r="EP1885" s="292"/>
      <c r="EQ1885" s="292"/>
      <c r="ER1885" s="292"/>
      <c r="ES1885" s="292"/>
      <c r="ET1885" s="292"/>
      <c r="EU1885" s="292"/>
      <c r="EV1885" s="292"/>
      <c r="EW1885" s="292"/>
      <c r="EX1885" s="292"/>
      <c r="EY1885" s="292"/>
      <c r="EZ1885" s="292"/>
      <c r="FC1885" s="292"/>
      <c r="FF1885" s="292"/>
      <c r="FJ1885" s="292"/>
      <c r="FL1885" s="292"/>
      <c r="FM1885" s="292"/>
      <c r="FN1885" s="292"/>
      <c r="FO1885" s="292"/>
      <c r="FQ1885" s="292"/>
    </row>
    <row r="1886" spans="2:173">
      <c r="B1886" s="291"/>
      <c r="J1886" s="292"/>
      <c r="K1886" s="292"/>
      <c r="T1886" s="292"/>
      <c r="BO1886" s="292"/>
      <c r="BX1886" s="292"/>
      <c r="CU1886" s="292"/>
      <c r="CW1886" s="292"/>
      <c r="CX1886" s="292"/>
      <c r="DA1886" s="292"/>
      <c r="DI1886" s="292"/>
      <c r="DK1886" s="292"/>
      <c r="DM1886" s="292"/>
      <c r="DQ1886" s="292"/>
      <c r="DV1886" s="292"/>
      <c r="DX1886" s="292"/>
      <c r="EH1886" s="292"/>
      <c r="EN1886" s="292"/>
      <c r="EP1886" s="292"/>
      <c r="EQ1886" s="292"/>
      <c r="ER1886" s="292"/>
      <c r="ES1886" s="292"/>
      <c r="ET1886" s="292"/>
      <c r="EU1886" s="292"/>
      <c r="EV1886" s="292"/>
      <c r="EW1886" s="292"/>
      <c r="EX1886" s="292"/>
      <c r="EY1886" s="292"/>
      <c r="EZ1886" s="292"/>
      <c r="FC1886" s="292"/>
      <c r="FF1886" s="292"/>
      <c r="FJ1886" s="292"/>
      <c r="FL1886" s="292"/>
      <c r="FM1886" s="292"/>
      <c r="FN1886" s="292"/>
      <c r="FO1886" s="292"/>
      <c r="FQ1886" s="292"/>
    </row>
    <row r="1887" spans="2:173">
      <c r="B1887" s="291"/>
      <c r="J1887" s="292"/>
      <c r="K1887" s="292"/>
      <c r="T1887" s="292"/>
      <c r="BO1887" s="292"/>
      <c r="BX1887" s="292"/>
      <c r="CU1887" s="292"/>
      <c r="CW1887" s="292"/>
      <c r="CX1887" s="292"/>
      <c r="DA1887" s="292"/>
      <c r="DI1887" s="292"/>
      <c r="DK1887" s="292"/>
      <c r="DM1887" s="292"/>
      <c r="DQ1887" s="292"/>
      <c r="DV1887" s="292"/>
      <c r="DX1887" s="292"/>
      <c r="EH1887" s="292"/>
      <c r="EN1887" s="292"/>
      <c r="EP1887" s="292"/>
      <c r="EQ1887" s="292"/>
      <c r="ER1887" s="292"/>
      <c r="ES1887" s="292"/>
      <c r="ET1887" s="292"/>
      <c r="EU1887" s="292"/>
      <c r="EV1887" s="292"/>
      <c r="EW1887" s="292"/>
      <c r="EX1887" s="292"/>
      <c r="EY1887" s="292"/>
      <c r="EZ1887" s="292"/>
      <c r="FC1887" s="292"/>
      <c r="FF1887" s="292"/>
      <c r="FJ1887" s="292"/>
      <c r="FL1887" s="292"/>
      <c r="FM1887" s="292"/>
      <c r="FN1887" s="292"/>
      <c r="FO1887" s="292"/>
      <c r="FQ1887" s="292"/>
    </row>
    <row r="1888" spans="2:173">
      <c r="B1888" s="291"/>
      <c r="J1888" s="292"/>
      <c r="K1888" s="292"/>
      <c r="T1888" s="292"/>
      <c r="BO1888" s="292"/>
      <c r="BX1888" s="292"/>
      <c r="CU1888" s="292"/>
      <c r="CW1888" s="292"/>
      <c r="CX1888" s="292"/>
      <c r="DA1888" s="292"/>
      <c r="DI1888" s="292"/>
      <c r="DK1888" s="292"/>
      <c r="DM1888" s="292"/>
      <c r="DQ1888" s="292"/>
      <c r="DV1888" s="292"/>
      <c r="DX1888" s="292"/>
      <c r="EH1888" s="292"/>
      <c r="EN1888" s="292"/>
      <c r="EP1888" s="292"/>
      <c r="EQ1888" s="292"/>
      <c r="ER1888" s="292"/>
      <c r="ES1888" s="292"/>
      <c r="ET1888" s="292"/>
      <c r="EU1888" s="292"/>
      <c r="EV1888" s="292"/>
      <c r="EW1888" s="292"/>
      <c r="EX1888" s="292"/>
      <c r="EY1888" s="292"/>
      <c r="EZ1888" s="292"/>
      <c r="FC1888" s="292"/>
      <c r="FF1888" s="292"/>
      <c r="FJ1888" s="292"/>
      <c r="FL1888" s="292"/>
      <c r="FM1888" s="292"/>
      <c r="FN1888" s="292"/>
      <c r="FO1888" s="292"/>
      <c r="FQ1888" s="292"/>
    </row>
    <row r="1889" spans="2:173">
      <c r="B1889" s="291"/>
      <c r="J1889" s="292"/>
      <c r="K1889" s="292"/>
      <c r="T1889" s="292"/>
      <c r="BO1889" s="292"/>
      <c r="BX1889" s="292"/>
      <c r="CU1889" s="292"/>
      <c r="CW1889" s="292"/>
      <c r="CX1889" s="292"/>
      <c r="DA1889" s="292"/>
      <c r="DI1889" s="292"/>
      <c r="DK1889" s="292"/>
      <c r="DM1889" s="292"/>
      <c r="DQ1889" s="292"/>
      <c r="DV1889" s="292"/>
      <c r="DX1889" s="292"/>
      <c r="EH1889" s="292"/>
      <c r="EN1889" s="292"/>
      <c r="EP1889" s="292"/>
      <c r="EQ1889" s="292"/>
      <c r="ER1889" s="292"/>
      <c r="ES1889" s="292"/>
      <c r="ET1889" s="292"/>
      <c r="EU1889" s="292"/>
      <c r="EV1889" s="292"/>
      <c r="EW1889" s="292"/>
      <c r="EX1889" s="292"/>
      <c r="EY1889" s="292"/>
      <c r="EZ1889" s="292"/>
      <c r="FC1889" s="292"/>
      <c r="FF1889" s="292"/>
      <c r="FJ1889" s="292"/>
      <c r="FL1889" s="292"/>
      <c r="FM1889" s="292"/>
      <c r="FN1889" s="292"/>
      <c r="FO1889" s="292"/>
      <c r="FQ1889" s="292"/>
    </row>
    <row r="1890" spans="2:173">
      <c r="B1890" s="291"/>
      <c r="J1890" s="292"/>
      <c r="K1890" s="292"/>
      <c r="T1890" s="292"/>
      <c r="BO1890" s="292"/>
      <c r="BX1890" s="292"/>
      <c r="CU1890" s="292"/>
      <c r="CW1890" s="292"/>
      <c r="CX1890" s="292"/>
      <c r="DA1890" s="292"/>
      <c r="DI1890" s="292"/>
      <c r="DK1890" s="292"/>
      <c r="DM1890" s="292"/>
      <c r="DQ1890" s="292"/>
      <c r="DV1890" s="292"/>
      <c r="DX1890" s="292"/>
      <c r="EH1890" s="292"/>
      <c r="EN1890" s="292"/>
      <c r="EP1890" s="292"/>
      <c r="EQ1890" s="292"/>
      <c r="ER1890" s="292"/>
      <c r="ES1890" s="292"/>
      <c r="ET1890" s="292"/>
      <c r="EU1890" s="292"/>
      <c r="EV1890" s="292"/>
      <c r="EW1890" s="292"/>
      <c r="EX1890" s="292"/>
      <c r="EY1890" s="292"/>
      <c r="EZ1890" s="292"/>
      <c r="FC1890" s="292"/>
      <c r="FF1890" s="292"/>
      <c r="FJ1890" s="292"/>
      <c r="FL1890" s="292"/>
      <c r="FM1890" s="292"/>
      <c r="FN1890" s="292"/>
      <c r="FO1890" s="292"/>
      <c r="FQ1890" s="292"/>
    </row>
    <row r="1891" spans="2:173">
      <c r="B1891" s="291"/>
      <c r="J1891" s="292"/>
      <c r="K1891" s="292"/>
      <c r="T1891" s="292"/>
      <c r="BO1891" s="292"/>
      <c r="BX1891" s="292"/>
      <c r="CU1891" s="292"/>
      <c r="CW1891" s="292"/>
      <c r="CX1891" s="292"/>
      <c r="DA1891" s="292"/>
      <c r="DI1891" s="292"/>
      <c r="DK1891" s="292"/>
      <c r="DM1891" s="292"/>
      <c r="DQ1891" s="292"/>
      <c r="DV1891" s="292"/>
      <c r="DX1891" s="292"/>
      <c r="EH1891" s="292"/>
      <c r="EN1891" s="292"/>
      <c r="EP1891" s="292"/>
      <c r="EQ1891" s="292"/>
      <c r="ER1891" s="292"/>
      <c r="ES1891" s="292"/>
      <c r="ET1891" s="292"/>
      <c r="EU1891" s="292"/>
      <c r="EV1891" s="292"/>
      <c r="EW1891" s="292"/>
      <c r="EX1891" s="292"/>
      <c r="EY1891" s="292"/>
      <c r="EZ1891" s="292"/>
      <c r="FC1891" s="292"/>
      <c r="FF1891" s="292"/>
      <c r="FJ1891" s="292"/>
      <c r="FL1891" s="292"/>
      <c r="FM1891" s="292"/>
      <c r="FN1891" s="292"/>
      <c r="FO1891" s="292"/>
      <c r="FQ1891" s="292"/>
    </row>
    <row r="1892" spans="2:173">
      <c r="B1892" s="291"/>
      <c r="J1892" s="292"/>
      <c r="K1892" s="292"/>
      <c r="T1892" s="292"/>
      <c r="BO1892" s="292"/>
      <c r="BX1892" s="292"/>
      <c r="CU1892" s="292"/>
      <c r="CW1892" s="292"/>
      <c r="CX1892" s="292"/>
      <c r="DA1892" s="292"/>
      <c r="DI1892" s="292"/>
      <c r="DK1892" s="292"/>
      <c r="DM1892" s="292"/>
      <c r="DQ1892" s="292"/>
      <c r="DV1892" s="292"/>
      <c r="DX1892" s="292"/>
      <c r="EH1892" s="292"/>
      <c r="EN1892" s="292"/>
      <c r="EP1892" s="292"/>
      <c r="EQ1892" s="292"/>
      <c r="ER1892" s="292"/>
      <c r="ES1892" s="292"/>
      <c r="ET1892" s="292"/>
      <c r="EU1892" s="292"/>
      <c r="EV1892" s="292"/>
      <c r="EW1892" s="292"/>
      <c r="EX1892" s="292"/>
      <c r="EY1892" s="292"/>
      <c r="EZ1892" s="292"/>
      <c r="FC1892" s="292"/>
      <c r="FF1892" s="292"/>
      <c r="FJ1892" s="292"/>
      <c r="FL1892" s="292"/>
      <c r="FM1892" s="292"/>
      <c r="FN1892" s="292"/>
      <c r="FO1892" s="292"/>
      <c r="FQ1892" s="292"/>
    </row>
    <row r="1893" spans="2:173">
      <c r="B1893" s="291"/>
      <c r="J1893" s="292"/>
      <c r="K1893" s="292"/>
      <c r="T1893" s="292"/>
      <c r="BO1893" s="292"/>
      <c r="BX1893" s="292"/>
      <c r="CU1893" s="292"/>
      <c r="CW1893" s="292"/>
      <c r="CX1893" s="292"/>
      <c r="DA1893" s="292"/>
      <c r="DI1893" s="292"/>
      <c r="DK1893" s="292"/>
      <c r="DM1893" s="292"/>
      <c r="DQ1893" s="292"/>
      <c r="DV1893" s="292"/>
      <c r="DX1893" s="292"/>
      <c r="EH1893" s="292"/>
      <c r="EN1893" s="292"/>
      <c r="EP1893" s="292"/>
      <c r="EQ1893" s="292"/>
      <c r="ER1893" s="292"/>
      <c r="ES1893" s="292"/>
      <c r="ET1893" s="292"/>
      <c r="EU1893" s="292"/>
      <c r="EV1893" s="292"/>
      <c r="EW1893" s="292"/>
      <c r="EX1893" s="292"/>
      <c r="EY1893" s="292"/>
      <c r="EZ1893" s="292"/>
      <c r="FC1893" s="292"/>
      <c r="FF1893" s="292"/>
      <c r="FJ1893" s="292"/>
      <c r="FL1893" s="292"/>
      <c r="FM1893" s="292"/>
      <c r="FN1893" s="292"/>
      <c r="FO1893" s="292"/>
      <c r="FQ1893" s="292"/>
    </row>
    <row r="1894" spans="2:173">
      <c r="B1894" s="291"/>
      <c r="J1894" s="292"/>
      <c r="K1894" s="292"/>
      <c r="T1894" s="292"/>
      <c r="BO1894" s="292"/>
      <c r="BX1894" s="292"/>
      <c r="CU1894" s="292"/>
      <c r="CW1894" s="292"/>
      <c r="CX1894" s="292"/>
      <c r="DA1894" s="292"/>
      <c r="DI1894" s="292"/>
      <c r="DK1894" s="292"/>
      <c r="DM1894" s="292"/>
      <c r="DQ1894" s="292"/>
      <c r="DV1894" s="292"/>
      <c r="DX1894" s="292"/>
      <c r="EH1894" s="292"/>
      <c r="EN1894" s="292"/>
      <c r="EP1894" s="292"/>
      <c r="EQ1894" s="292"/>
      <c r="ER1894" s="292"/>
      <c r="ES1894" s="292"/>
      <c r="ET1894" s="292"/>
      <c r="EU1894" s="292"/>
      <c r="EV1894" s="292"/>
      <c r="EW1894" s="292"/>
      <c r="EX1894" s="292"/>
      <c r="EY1894" s="292"/>
      <c r="EZ1894" s="292"/>
      <c r="FC1894" s="292"/>
      <c r="FF1894" s="292"/>
      <c r="FJ1894" s="292"/>
      <c r="FL1894" s="292"/>
      <c r="FM1894" s="292"/>
      <c r="FN1894" s="292"/>
      <c r="FO1894" s="292"/>
      <c r="FQ1894" s="292"/>
    </row>
    <row r="1895" spans="2:173">
      <c r="B1895" s="291"/>
      <c r="J1895" s="292"/>
      <c r="K1895" s="292"/>
      <c r="T1895" s="292"/>
      <c r="BO1895" s="292"/>
      <c r="BX1895" s="292"/>
      <c r="CU1895" s="292"/>
      <c r="CW1895" s="292"/>
      <c r="CX1895" s="292"/>
      <c r="DA1895" s="292"/>
      <c r="DI1895" s="292"/>
      <c r="DK1895" s="292"/>
      <c r="DM1895" s="292"/>
      <c r="DQ1895" s="292"/>
      <c r="DV1895" s="292"/>
      <c r="DX1895" s="292"/>
      <c r="EH1895" s="292"/>
      <c r="EN1895" s="292"/>
      <c r="EP1895" s="292"/>
      <c r="EQ1895" s="292"/>
      <c r="ER1895" s="292"/>
      <c r="ES1895" s="292"/>
      <c r="ET1895" s="292"/>
      <c r="EU1895" s="292"/>
      <c r="EV1895" s="292"/>
      <c r="EW1895" s="292"/>
      <c r="EX1895" s="292"/>
      <c r="EY1895" s="292"/>
      <c r="EZ1895" s="292"/>
      <c r="FC1895" s="292"/>
      <c r="FF1895" s="292"/>
      <c r="FJ1895" s="292"/>
      <c r="FL1895" s="292"/>
      <c r="FM1895" s="292"/>
      <c r="FN1895" s="292"/>
      <c r="FO1895" s="292"/>
      <c r="FQ1895" s="292"/>
    </row>
    <row r="1896" spans="2:173">
      <c r="B1896" s="291"/>
      <c r="J1896" s="292"/>
      <c r="K1896" s="292"/>
      <c r="T1896" s="292"/>
      <c r="BO1896" s="292"/>
      <c r="BX1896" s="292"/>
      <c r="CU1896" s="292"/>
      <c r="CW1896" s="292"/>
      <c r="CX1896" s="292"/>
      <c r="DA1896" s="292"/>
      <c r="DI1896" s="292"/>
      <c r="DK1896" s="292"/>
      <c r="DM1896" s="292"/>
      <c r="DQ1896" s="292"/>
      <c r="DV1896" s="292"/>
      <c r="DX1896" s="292"/>
      <c r="EH1896" s="292"/>
      <c r="EN1896" s="292"/>
      <c r="EP1896" s="292"/>
      <c r="EQ1896" s="292"/>
      <c r="ER1896" s="292"/>
      <c r="ES1896" s="292"/>
      <c r="ET1896" s="292"/>
      <c r="EU1896" s="292"/>
      <c r="EV1896" s="292"/>
      <c r="EW1896" s="292"/>
      <c r="EX1896" s="292"/>
      <c r="EY1896" s="292"/>
      <c r="EZ1896" s="292"/>
      <c r="FC1896" s="292"/>
      <c r="FF1896" s="292"/>
      <c r="FJ1896" s="292"/>
      <c r="FL1896" s="292"/>
      <c r="FM1896" s="292"/>
      <c r="FN1896" s="292"/>
      <c r="FO1896" s="292"/>
      <c r="FQ1896" s="292"/>
    </row>
    <row r="1897" spans="2:173">
      <c r="B1897" s="291"/>
      <c r="J1897" s="292"/>
      <c r="K1897" s="292"/>
      <c r="T1897" s="292"/>
      <c r="BO1897" s="292"/>
      <c r="BX1897" s="292"/>
      <c r="CU1897" s="292"/>
      <c r="CW1897" s="292"/>
      <c r="CX1897" s="292"/>
      <c r="DA1897" s="292"/>
      <c r="DI1897" s="292"/>
      <c r="DK1897" s="292"/>
      <c r="DM1897" s="292"/>
      <c r="DQ1897" s="292"/>
      <c r="DV1897" s="292"/>
      <c r="DX1897" s="292"/>
      <c r="EH1897" s="292"/>
      <c r="EN1897" s="292"/>
      <c r="EP1897" s="292"/>
      <c r="EQ1897" s="292"/>
      <c r="ER1897" s="292"/>
      <c r="ES1897" s="292"/>
      <c r="ET1897" s="292"/>
      <c r="EU1897" s="292"/>
      <c r="EV1897" s="292"/>
      <c r="EW1897" s="292"/>
      <c r="EX1897" s="292"/>
      <c r="EY1897" s="292"/>
      <c r="EZ1897" s="292"/>
      <c r="FC1897" s="292"/>
      <c r="FF1897" s="292"/>
      <c r="FJ1897" s="292"/>
      <c r="FL1897" s="292"/>
      <c r="FM1897" s="292"/>
      <c r="FN1897" s="292"/>
      <c r="FO1897" s="292"/>
      <c r="FQ1897" s="292"/>
    </row>
    <row r="1898" spans="2:173">
      <c r="B1898" s="291"/>
      <c r="J1898" s="292"/>
      <c r="K1898" s="292"/>
      <c r="T1898" s="292"/>
      <c r="BO1898" s="292"/>
      <c r="BX1898" s="292"/>
      <c r="CU1898" s="292"/>
      <c r="CW1898" s="292"/>
      <c r="CX1898" s="292"/>
      <c r="DA1898" s="292"/>
      <c r="DI1898" s="292"/>
      <c r="DK1898" s="292"/>
      <c r="DM1898" s="292"/>
      <c r="DQ1898" s="292"/>
      <c r="DV1898" s="292"/>
      <c r="DX1898" s="292"/>
      <c r="EH1898" s="292"/>
      <c r="EN1898" s="292"/>
      <c r="EP1898" s="292"/>
      <c r="EQ1898" s="292"/>
      <c r="ER1898" s="292"/>
      <c r="ES1898" s="292"/>
      <c r="ET1898" s="292"/>
      <c r="EU1898" s="292"/>
      <c r="EV1898" s="292"/>
      <c r="EW1898" s="292"/>
      <c r="EX1898" s="292"/>
      <c r="EY1898" s="292"/>
      <c r="EZ1898" s="292"/>
      <c r="FC1898" s="292"/>
      <c r="FF1898" s="292"/>
      <c r="FJ1898" s="292"/>
      <c r="FL1898" s="292"/>
      <c r="FM1898" s="292"/>
      <c r="FN1898" s="292"/>
      <c r="FO1898" s="292"/>
      <c r="FQ1898" s="292"/>
    </row>
    <row r="1899" spans="2:173">
      <c r="B1899" s="291"/>
      <c r="J1899" s="292"/>
      <c r="K1899" s="292"/>
      <c r="T1899" s="292"/>
      <c r="BO1899" s="292"/>
      <c r="BX1899" s="292"/>
      <c r="CU1899" s="292"/>
      <c r="CW1899" s="292"/>
      <c r="CX1899" s="292"/>
      <c r="DA1899" s="292"/>
      <c r="DI1899" s="292"/>
      <c r="DK1899" s="292"/>
      <c r="DM1899" s="292"/>
      <c r="DQ1899" s="292"/>
      <c r="DV1899" s="292"/>
      <c r="DX1899" s="292"/>
      <c r="EH1899" s="292"/>
      <c r="EN1899" s="292"/>
      <c r="EP1899" s="292"/>
      <c r="EQ1899" s="292"/>
      <c r="ER1899" s="292"/>
      <c r="ES1899" s="292"/>
      <c r="ET1899" s="292"/>
      <c r="EU1899" s="292"/>
      <c r="EV1899" s="292"/>
      <c r="EW1899" s="292"/>
      <c r="EX1899" s="292"/>
      <c r="EY1899" s="292"/>
      <c r="EZ1899" s="292"/>
      <c r="FC1899" s="292"/>
      <c r="FF1899" s="292"/>
      <c r="FJ1899" s="292"/>
      <c r="FL1899" s="292"/>
      <c r="FM1899" s="292"/>
      <c r="FN1899" s="292"/>
      <c r="FO1899" s="292"/>
      <c r="FQ1899" s="292"/>
    </row>
    <row r="1900" spans="2:173">
      <c r="B1900" s="291"/>
      <c r="J1900" s="292"/>
      <c r="K1900" s="292"/>
      <c r="T1900" s="292"/>
      <c r="BO1900" s="292"/>
      <c r="BX1900" s="292"/>
      <c r="CU1900" s="292"/>
      <c r="CW1900" s="292"/>
      <c r="CX1900" s="292"/>
      <c r="DA1900" s="292"/>
      <c r="DI1900" s="292"/>
      <c r="DK1900" s="292"/>
      <c r="DM1900" s="292"/>
      <c r="DQ1900" s="292"/>
      <c r="DV1900" s="292"/>
      <c r="DX1900" s="292"/>
      <c r="EH1900" s="292"/>
      <c r="EN1900" s="292"/>
      <c r="EP1900" s="292"/>
      <c r="EQ1900" s="292"/>
      <c r="ER1900" s="292"/>
      <c r="ES1900" s="292"/>
      <c r="ET1900" s="292"/>
      <c r="EU1900" s="292"/>
      <c r="EV1900" s="292"/>
      <c r="EW1900" s="292"/>
      <c r="EX1900" s="292"/>
      <c r="EY1900" s="292"/>
      <c r="EZ1900" s="292"/>
      <c r="FC1900" s="292"/>
      <c r="FF1900" s="292"/>
      <c r="FJ1900" s="292"/>
      <c r="FL1900" s="292"/>
      <c r="FM1900" s="292"/>
      <c r="FN1900" s="292"/>
      <c r="FO1900" s="292"/>
      <c r="FQ1900" s="292"/>
    </row>
    <row r="1901" spans="2:173">
      <c r="B1901" s="291"/>
      <c r="J1901" s="292"/>
      <c r="K1901" s="292"/>
      <c r="T1901" s="292"/>
      <c r="BO1901" s="292"/>
      <c r="BX1901" s="292"/>
      <c r="CU1901" s="292"/>
      <c r="CW1901" s="292"/>
      <c r="CX1901" s="292"/>
      <c r="DA1901" s="292"/>
      <c r="DI1901" s="292"/>
      <c r="DK1901" s="292"/>
      <c r="DM1901" s="292"/>
      <c r="DQ1901" s="292"/>
      <c r="DV1901" s="292"/>
      <c r="DX1901" s="292"/>
      <c r="EH1901" s="292"/>
      <c r="EN1901" s="292"/>
      <c r="EP1901" s="292"/>
      <c r="EQ1901" s="292"/>
      <c r="ER1901" s="292"/>
      <c r="ES1901" s="292"/>
      <c r="ET1901" s="292"/>
      <c r="EU1901" s="292"/>
      <c r="EV1901" s="292"/>
      <c r="EW1901" s="292"/>
      <c r="EX1901" s="292"/>
      <c r="EY1901" s="292"/>
      <c r="EZ1901" s="292"/>
      <c r="FC1901" s="292"/>
      <c r="FF1901" s="292"/>
      <c r="FJ1901" s="292"/>
      <c r="FL1901" s="292"/>
      <c r="FM1901" s="292"/>
      <c r="FN1901" s="292"/>
      <c r="FO1901" s="292"/>
      <c r="FQ1901" s="292"/>
    </row>
    <row r="1902" spans="2:173">
      <c r="B1902" s="291"/>
      <c r="J1902" s="292"/>
      <c r="K1902" s="292"/>
      <c r="T1902" s="292"/>
      <c r="BO1902" s="292"/>
      <c r="BX1902" s="292"/>
      <c r="CU1902" s="292"/>
      <c r="CW1902" s="292"/>
      <c r="CX1902" s="292"/>
      <c r="DA1902" s="292"/>
      <c r="DI1902" s="292"/>
      <c r="DK1902" s="292"/>
      <c r="DM1902" s="292"/>
      <c r="DQ1902" s="292"/>
      <c r="DV1902" s="292"/>
      <c r="DX1902" s="292"/>
      <c r="EH1902" s="292"/>
      <c r="EN1902" s="292"/>
      <c r="EP1902" s="292"/>
      <c r="EQ1902" s="292"/>
      <c r="ER1902" s="292"/>
      <c r="ES1902" s="292"/>
      <c r="ET1902" s="292"/>
      <c r="EU1902" s="292"/>
      <c r="EV1902" s="292"/>
      <c r="EW1902" s="292"/>
      <c r="EX1902" s="292"/>
      <c r="EY1902" s="292"/>
      <c r="EZ1902" s="292"/>
      <c r="FC1902" s="292"/>
      <c r="FF1902" s="292"/>
      <c r="FJ1902" s="292"/>
      <c r="FL1902" s="292"/>
      <c r="FM1902" s="292"/>
      <c r="FN1902" s="292"/>
      <c r="FO1902" s="292"/>
      <c r="FQ1902" s="292"/>
    </row>
    <row r="1903" spans="2:173">
      <c r="B1903" s="291"/>
      <c r="J1903" s="292"/>
      <c r="K1903" s="292"/>
      <c r="T1903" s="292"/>
      <c r="BO1903" s="292"/>
      <c r="BX1903" s="292"/>
      <c r="CU1903" s="292"/>
      <c r="CW1903" s="292"/>
      <c r="CX1903" s="292"/>
      <c r="DA1903" s="292"/>
      <c r="DI1903" s="292"/>
      <c r="DK1903" s="292"/>
      <c r="DM1903" s="292"/>
      <c r="DQ1903" s="292"/>
      <c r="DV1903" s="292"/>
      <c r="DX1903" s="292"/>
      <c r="EH1903" s="292"/>
      <c r="EN1903" s="292"/>
      <c r="EP1903" s="292"/>
      <c r="EQ1903" s="292"/>
      <c r="ER1903" s="292"/>
      <c r="ES1903" s="292"/>
      <c r="ET1903" s="292"/>
      <c r="EU1903" s="292"/>
      <c r="EV1903" s="292"/>
      <c r="EW1903" s="292"/>
      <c r="EX1903" s="292"/>
      <c r="EY1903" s="292"/>
      <c r="EZ1903" s="292"/>
      <c r="FC1903" s="292"/>
      <c r="FF1903" s="292"/>
      <c r="FJ1903" s="292"/>
      <c r="FL1903" s="292"/>
      <c r="FM1903" s="292"/>
      <c r="FN1903" s="292"/>
      <c r="FO1903" s="292"/>
      <c r="FQ1903" s="292"/>
    </row>
    <row r="1904" spans="2:173">
      <c r="B1904" s="291"/>
      <c r="J1904" s="292"/>
      <c r="K1904" s="292"/>
      <c r="T1904" s="292"/>
      <c r="BO1904" s="292"/>
      <c r="BX1904" s="292"/>
      <c r="CU1904" s="292"/>
      <c r="CW1904" s="292"/>
      <c r="CX1904" s="292"/>
      <c r="DA1904" s="292"/>
      <c r="DI1904" s="292"/>
      <c r="DK1904" s="292"/>
      <c r="DM1904" s="292"/>
      <c r="DQ1904" s="292"/>
      <c r="DV1904" s="292"/>
      <c r="DX1904" s="292"/>
      <c r="EH1904" s="292"/>
      <c r="EN1904" s="292"/>
      <c r="EP1904" s="292"/>
      <c r="EQ1904" s="292"/>
      <c r="ER1904" s="292"/>
      <c r="ES1904" s="292"/>
      <c r="ET1904" s="292"/>
      <c r="EU1904" s="292"/>
      <c r="EV1904" s="292"/>
      <c r="EW1904" s="292"/>
      <c r="EX1904" s="292"/>
      <c r="EY1904" s="292"/>
      <c r="EZ1904" s="292"/>
      <c r="FC1904" s="292"/>
      <c r="FF1904" s="292"/>
      <c r="FJ1904" s="292"/>
      <c r="FL1904" s="292"/>
      <c r="FM1904" s="292"/>
      <c r="FN1904" s="292"/>
      <c r="FO1904" s="292"/>
      <c r="FQ1904" s="292"/>
    </row>
    <row r="1905" spans="2:173">
      <c r="B1905" s="291"/>
      <c r="J1905" s="292"/>
      <c r="K1905" s="292"/>
      <c r="T1905" s="292"/>
      <c r="BO1905" s="292"/>
      <c r="BX1905" s="292"/>
      <c r="CU1905" s="292"/>
      <c r="CW1905" s="292"/>
      <c r="CX1905" s="292"/>
      <c r="DA1905" s="292"/>
      <c r="DI1905" s="292"/>
      <c r="DK1905" s="292"/>
      <c r="DM1905" s="292"/>
      <c r="DQ1905" s="292"/>
      <c r="DV1905" s="292"/>
      <c r="DX1905" s="292"/>
      <c r="EH1905" s="292"/>
      <c r="EN1905" s="292"/>
      <c r="EP1905" s="292"/>
      <c r="EQ1905" s="292"/>
      <c r="ER1905" s="292"/>
      <c r="ES1905" s="292"/>
      <c r="ET1905" s="292"/>
      <c r="EU1905" s="292"/>
      <c r="EV1905" s="292"/>
      <c r="EW1905" s="292"/>
      <c r="EX1905" s="292"/>
      <c r="EY1905" s="292"/>
      <c r="EZ1905" s="292"/>
      <c r="FC1905" s="292"/>
      <c r="FF1905" s="292"/>
      <c r="FJ1905" s="292"/>
      <c r="FL1905" s="292"/>
      <c r="FM1905" s="292"/>
      <c r="FN1905" s="292"/>
      <c r="FO1905" s="292"/>
      <c r="FQ1905" s="292"/>
    </row>
    <row r="1906" spans="2:173">
      <c r="B1906" s="291"/>
      <c r="J1906" s="292"/>
      <c r="K1906" s="292"/>
      <c r="T1906" s="292"/>
      <c r="BO1906" s="292"/>
      <c r="BX1906" s="292"/>
      <c r="CU1906" s="292"/>
      <c r="CW1906" s="292"/>
      <c r="CX1906" s="292"/>
      <c r="DA1906" s="292"/>
      <c r="DI1906" s="292"/>
      <c r="DK1906" s="292"/>
      <c r="DM1906" s="292"/>
      <c r="DQ1906" s="292"/>
      <c r="DV1906" s="292"/>
      <c r="DX1906" s="292"/>
      <c r="EH1906" s="292"/>
      <c r="EN1906" s="292"/>
      <c r="EP1906" s="292"/>
      <c r="EQ1906" s="292"/>
      <c r="ER1906" s="292"/>
      <c r="ES1906" s="292"/>
      <c r="ET1906" s="292"/>
      <c r="EU1906" s="292"/>
      <c r="EV1906" s="292"/>
      <c r="EW1906" s="292"/>
      <c r="EX1906" s="292"/>
      <c r="EY1906" s="292"/>
      <c r="EZ1906" s="292"/>
      <c r="FC1906" s="292"/>
      <c r="FF1906" s="292"/>
      <c r="FJ1906" s="292"/>
      <c r="FL1906" s="292"/>
      <c r="FM1906" s="292"/>
      <c r="FN1906" s="292"/>
      <c r="FO1906" s="292"/>
      <c r="FQ1906" s="292"/>
    </row>
    <row r="1907" spans="2:173">
      <c r="B1907" s="291"/>
      <c r="J1907" s="292"/>
      <c r="K1907" s="292"/>
      <c r="T1907" s="292"/>
      <c r="BO1907" s="292"/>
      <c r="BX1907" s="292"/>
      <c r="CU1907" s="292"/>
      <c r="CW1907" s="292"/>
      <c r="CX1907" s="292"/>
      <c r="DA1907" s="292"/>
      <c r="DI1907" s="292"/>
      <c r="DK1907" s="292"/>
      <c r="DM1907" s="292"/>
      <c r="DQ1907" s="292"/>
      <c r="DV1907" s="292"/>
      <c r="DX1907" s="292"/>
      <c r="EH1907" s="292"/>
      <c r="EN1907" s="292"/>
      <c r="EP1907" s="292"/>
      <c r="EQ1907" s="292"/>
      <c r="ER1907" s="292"/>
      <c r="ES1907" s="292"/>
      <c r="ET1907" s="292"/>
      <c r="EU1907" s="292"/>
      <c r="EV1907" s="292"/>
      <c r="EW1907" s="292"/>
      <c r="EX1907" s="292"/>
      <c r="EY1907" s="292"/>
      <c r="EZ1907" s="292"/>
      <c r="FC1907" s="292"/>
      <c r="FF1907" s="292"/>
      <c r="FJ1907" s="292"/>
      <c r="FL1907" s="292"/>
      <c r="FM1907" s="292"/>
      <c r="FN1907" s="292"/>
      <c r="FO1907" s="292"/>
      <c r="FQ1907" s="292"/>
    </row>
    <row r="1908" spans="2:173">
      <c r="B1908" s="291"/>
      <c r="J1908" s="292"/>
      <c r="K1908" s="292"/>
      <c r="T1908" s="292"/>
      <c r="BO1908" s="292"/>
      <c r="BX1908" s="292"/>
      <c r="CU1908" s="292"/>
      <c r="CW1908" s="292"/>
      <c r="CX1908" s="292"/>
      <c r="DA1908" s="292"/>
      <c r="DI1908" s="292"/>
      <c r="DK1908" s="292"/>
      <c r="DM1908" s="292"/>
      <c r="DQ1908" s="292"/>
      <c r="DV1908" s="292"/>
      <c r="DX1908" s="292"/>
      <c r="EH1908" s="292"/>
      <c r="EN1908" s="292"/>
      <c r="EP1908" s="292"/>
      <c r="EQ1908" s="292"/>
      <c r="ER1908" s="292"/>
      <c r="ES1908" s="292"/>
      <c r="ET1908" s="292"/>
      <c r="EU1908" s="292"/>
      <c r="EV1908" s="292"/>
      <c r="EW1908" s="292"/>
      <c r="EX1908" s="292"/>
      <c r="EY1908" s="292"/>
      <c r="EZ1908" s="292"/>
      <c r="FC1908" s="292"/>
      <c r="FF1908" s="292"/>
      <c r="FJ1908" s="292"/>
      <c r="FL1908" s="292"/>
      <c r="FM1908" s="292"/>
      <c r="FN1908" s="292"/>
      <c r="FO1908" s="292"/>
      <c r="FQ1908" s="292"/>
    </row>
    <row r="1909" spans="2:173">
      <c r="B1909" s="291"/>
      <c r="J1909" s="292"/>
      <c r="K1909" s="292"/>
      <c r="T1909" s="292"/>
      <c r="BO1909" s="292"/>
      <c r="BX1909" s="292"/>
      <c r="CU1909" s="292"/>
      <c r="CW1909" s="292"/>
      <c r="CX1909" s="292"/>
      <c r="DA1909" s="292"/>
      <c r="DI1909" s="292"/>
      <c r="DK1909" s="292"/>
      <c r="DM1909" s="292"/>
      <c r="DQ1909" s="292"/>
      <c r="DV1909" s="292"/>
      <c r="DX1909" s="292"/>
      <c r="EH1909" s="292"/>
      <c r="EN1909" s="292"/>
      <c r="EP1909" s="292"/>
      <c r="EQ1909" s="292"/>
      <c r="ER1909" s="292"/>
      <c r="ES1909" s="292"/>
      <c r="ET1909" s="292"/>
      <c r="EU1909" s="292"/>
      <c r="EV1909" s="292"/>
      <c r="EW1909" s="292"/>
      <c r="EX1909" s="292"/>
      <c r="EY1909" s="292"/>
      <c r="EZ1909" s="292"/>
      <c r="FC1909" s="292"/>
      <c r="FF1909" s="292"/>
      <c r="FJ1909" s="292"/>
      <c r="FL1909" s="292"/>
      <c r="FM1909" s="292"/>
      <c r="FN1909" s="292"/>
      <c r="FO1909" s="292"/>
      <c r="FQ1909" s="292"/>
    </row>
    <row r="1910" spans="2:173">
      <c r="B1910" s="291"/>
      <c r="J1910" s="292"/>
      <c r="K1910" s="292"/>
      <c r="T1910" s="292"/>
      <c r="BO1910" s="292"/>
      <c r="BX1910" s="292"/>
      <c r="CU1910" s="292"/>
      <c r="CW1910" s="292"/>
      <c r="CX1910" s="292"/>
      <c r="DA1910" s="292"/>
      <c r="DI1910" s="292"/>
      <c r="DK1910" s="292"/>
      <c r="DM1910" s="292"/>
      <c r="DQ1910" s="292"/>
      <c r="DV1910" s="292"/>
      <c r="DX1910" s="292"/>
      <c r="EH1910" s="292"/>
      <c r="EN1910" s="292"/>
      <c r="EP1910" s="292"/>
      <c r="EQ1910" s="292"/>
      <c r="ER1910" s="292"/>
      <c r="ES1910" s="292"/>
      <c r="ET1910" s="292"/>
      <c r="EU1910" s="292"/>
      <c r="EV1910" s="292"/>
      <c r="EW1910" s="292"/>
      <c r="EX1910" s="292"/>
      <c r="EY1910" s="292"/>
      <c r="EZ1910" s="292"/>
      <c r="FC1910" s="292"/>
      <c r="FF1910" s="292"/>
      <c r="FJ1910" s="292"/>
      <c r="FL1910" s="292"/>
      <c r="FM1910" s="292"/>
      <c r="FN1910" s="292"/>
      <c r="FO1910" s="292"/>
      <c r="FQ1910" s="292"/>
    </row>
    <row r="1911" spans="2:173">
      <c r="B1911" s="291"/>
      <c r="J1911" s="292"/>
      <c r="K1911" s="292"/>
      <c r="T1911" s="292"/>
      <c r="BO1911" s="292"/>
      <c r="BX1911" s="292"/>
      <c r="CU1911" s="292"/>
      <c r="CW1911" s="292"/>
      <c r="CX1911" s="292"/>
      <c r="DA1911" s="292"/>
      <c r="DI1911" s="292"/>
      <c r="DK1911" s="292"/>
      <c r="DM1911" s="292"/>
      <c r="DQ1911" s="292"/>
      <c r="DV1911" s="292"/>
      <c r="DX1911" s="292"/>
      <c r="EH1911" s="292"/>
      <c r="EN1911" s="292"/>
      <c r="EP1911" s="292"/>
      <c r="EQ1911" s="292"/>
      <c r="ER1911" s="292"/>
      <c r="ES1911" s="292"/>
      <c r="ET1911" s="292"/>
      <c r="EU1911" s="292"/>
      <c r="EV1911" s="292"/>
      <c r="EW1911" s="292"/>
      <c r="EX1911" s="292"/>
      <c r="EY1911" s="292"/>
      <c r="EZ1911" s="292"/>
      <c r="FC1911" s="292"/>
      <c r="FF1911" s="292"/>
      <c r="FJ1911" s="292"/>
      <c r="FL1911" s="292"/>
      <c r="FM1911" s="292"/>
      <c r="FN1911" s="292"/>
      <c r="FO1911" s="292"/>
      <c r="FQ1911" s="292"/>
    </row>
    <row r="1912" spans="2:173">
      <c r="B1912" s="291"/>
      <c r="J1912" s="292"/>
      <c r="K1912" s="292"/>
      <c r="T1912" s="292"/>
      <c r="BO1912" s="292"/>
      <c r="BX1912" s="292"/>
      <c r="CU1912" s="292"/>
      <c r="CW1912" s="292"/>
      <c r="CX1912" s="292"/>
      <c r="DA1912" s="292"/>
      <c r="DI1912" s="292"/>
      <c r="DK1912" s="292"/>
      <c r="DM1912" s="292"/>
      <c r="DQ1912" s="292"/>
      <c r="DV1912" s="292"/>
      <c r="DX1912" s="292"/>
      <c r="EH1912" s="292"/>
      <c r="EN1912" s="292"/>
      <c r="EP1912" s="292"/>
      <c r="EQ1912" s="292"/>
      <c r="ER1912" s="292"/>
      <c r="ES1912" s="292"/>
      <c r="ET1912" s="292"/>
      <c r="EU1912" s="292"/>
      <c r="EV1912" s="292"/>
      <c r="EW1912" s="292"/>
      <c r="EX1912" s="292"/>
      <c r="EY1912" s="292"/>
      <c r="EZ1912" s="292"/>
      <c r="FC1912" s="292"/>
      <c r="FF1912" s="292"/>
      <c r="FJ1912" s="292"/>
      <c r="FL1912" s="292"/>
      <c r="FM1912" s="292"/>
      <c r="FN1912" s="292"/>
      <c r="FO1912" s="292"/>
      <c r="FQ1912" s="292"/>
    </row>
    <row r="1913" spans="2:173">
      <c r="B1913" s="291"/>
      <c r="J1913" s="292"/>
      <c r="K1913" s="292"/>
      <c r="T1913" s="292"/>
      <c r="BO1913" s="292"/>
      <c r="BX1913" s="292"/>
      <c r="CU1913" s="292"/>
      <c r="CW1913" s="292"/>
      <c r="CX1913" s="292"/>
      <c r="DA1913" s="292"/>
      <c r="DI1913" s="292"/>
      <c r="DK1913" s="292"/>
      <c r="DM1913" s="292"/>
      <c r="DQ1913" s="292"/>
      <c r="DV1913" s="292"/>
      <c r="DX1913" s="292"/>
      <c r="EH1913" s="292"/>
      <c r="EN1913" s="292"/>
      <c r="EP1913" s="292"/>
      <c r="EQ1913" s="292"/>
      <c r="ER1913" s="292"/>
      <c r="ES1913" s="292"/>
      <c r="ET1913" s="292"/>
      <c r="EU1913" s="292"/>
      <c r="EV1913" s="292"/>
      <c r="EW1913" s="292"/>
      <c r="EX1913" s="292"/>
      <c r="EY1913" s="292"/>
      <c r="EZ1913" s="292"/>
      <c r="FC1913" s="292"/>
      <c r="FF1913" s="292"/>
      <c r="FJ1913" s="292"/>
      <c r="FL1913" s="292"/>
      <c r="FM1913" s="292"/>
      <c r="FN1913" s="292"/>
      <c r="FO1913" s="292"/>
      <c r="FQ1913" s="292"/>
    </row>
    <row r="1914" spans="2:173">
      <c r="B1914" s="291"/>
      <c r="J1914" s="292"/>
      <c r="K1914" s="292"/>
      <c r="T1914" s="292"/>
      <c r="BO1914" s="292"/>
      <c r="BX1914" s="292"/>
      <c r="CU1914" s="292"/>
      <c r="CW1914" s="292"/>
      <c r="CX1914" s="292"/>
      <c r="DA1914" s="292"/>
      <c r="DI1914" s="292"/>
      <c r="DK1914" s="292"/>
      <c r="DM1914" s="292"/>
      <c r="DQ1914" s="292"/>
      <c r="DV1914" s="292"/>
      <c r="DX1914" s="292"/>
      <c r="EH1914" s="292"/>
      <c r="EN1914" s="292"/>
      <c r="EP1914" s="292"/>
      <c r="EQ1914" s="292"/>
      <c r="ER1914" s="292"/>
      <c r="ES1914" s="292"/>
      <c r="ET1914" s="292"/>
      <c r="EU1914" s="292"/>
      <c r="EV1914" s="292"/>
      <c r="EW1914" s="292"/>
      <c r="EX1914" s="292"/>
      <c r="EY1914" s="292"/>
      <c r="EZ1914" s="292"/>
      <c r="FC1914" s="292"/>
      <c r="FF1914" s="292"/>
      <c r="FJ1914" s="292"/>
      <c r="FL1914" s="292"/>
      <c r="FM1914" s="292"/>
      <c r="FN1914" s="292"/>
      <c r="FO1914" s="292"/>
      <c r="FQ1914" s="292"/>
    </row>
    <row r="1915" spans="2:173">
      <c r="B1915" s="291"/>
      <c r="J1915" s="292"/>
      <c r="K1915" s="292"/>
      <c r="T1915" s="292"/>
      <c r="BO1915" s="292"/>
      <c r="BX1915" s="292"/>
      <c r="CU1915" s="292"/>
      <c r="CW1915" s="292"/>
      <c r="CX1915" s="292"/>
      <c r="DA1915" s="292"/>
      <c r="DI1915" s="292"/>
      <c r="DK1915" s="292"/>
      <c r="DM1915" s="292"/>
      <c r="DQ1915" s="292"/>
      <c r="DV1915" s="292"/>
      <c r="DX1915" s="292"/>
      <c r="EH1915" s="292"/>
      <c r="EN1915" s="292"/>
      <c r="EP1915" s="292"/>
      <c r="EQ1915" s="292"/>
      <c r="ER1915" s="292"/>
      <c r="ES1915" s="292"/>
      <c r="ET1915" s="292"/>
      <c r="EU1915" s="292"/>
      <c r="EV1915" s="292"/>
      <c r="EW1915" s="292"/>
      <c r="EX1915" s="292"/>
      <c r="EY1915" s="292"/>
      <c r="EZ1915" s="292"/>
      <c r="FC1915" s="292"/>
      <c r="FF1915" s="292"/>
      <c r="FJ1915" s="292"/>
      <c r="FL1915" s="292"/>
      <c r="FM1915" s="292"/>
      <c r="FN1915" s="292"/>
      <c r="FO1915" s="292"/>
      <c r="FQ1915" s="292"/>
    </row>
    <row r="1916" spans="2:173">
      <c r="B1916" s="291"/>
      <c r="J1916" s="292"/>
      <c r="K1916" s="292"/>
      <c r="T1916" s="292"/>
      <c r="BO1916" s="292"/>
      <c r="BX1916" s="292"/>
      <c r="CU1916" s="292"/>
      <c r="CW1916" s="292"/>
      <c r="CX1916" s="292"/>
      <c r="DA1916" s="292"/>
      <c r="DI1916" s="292"/>
      <c r="DK1916" s="292"/>
      <c r="DM1916" s="292"/>
      <c r="DQ1916" s="292"/>
      <c r="DV1916" s="292"/>
      <c r="DX1916" s="292"/>
      <c r="EH1916" s="292"/>
      <c r="EN1916" s="292"/>
      <c r="EP1916" s="292"/>
      <c r="EQ1916" s="292"/>
      <c r="ER1916" s="292"/>
      <c r="ES1916" s="292"/>
      <c r="ET1916" s="292"/>
      <c r="EU1916" s="292"/>
      <c r="EV1916" s="292"/>
      <c r="EW1916" s="292"/>
      <c r="EX1916" s="292"/>
      <c r="EY1916" s="292"/>
      <c r="EZ1916" s="292"/>
      <c r="FC1916" s="292"/>
      <c r="FF1916" s="292"/>
      <c r="FJ1916" s="292"/>
      <c r="FL1916" s="292"/>
      <c r="FM1916" s="292"/>
      <c r="FN1916" s="292"/>
      <c r="FO1916" s="292"/>
      <c r="FQ1916" s="292"/>
    </row>
    <row r="1917" spans="2:173">
      <c r="B1917" s="291"/>
      <c r="J1917" s="292"/>
      <c r="K1917" s="292"/>
      <c r="T1917" s="292"/>
      <c r="BO1917" s="292"/>
      <c r="BX1917" s="292"/>
      <c r="CU1917" s="292"/>
      <c r="CW1917" s="292"/>
      <c r="CX1917" s="292"/>
      <c r="DA1917" s="292"/>
      <c r="DI1917" s="292"/>
      <c r="DK1917" s="292"/>
      <c r="DM1917" s="292"/>
      <c r="DQ1917" s="292"/>
      <c r="DV1917" s="292"/>
      <c r="DX1917" s="292"/>
      <c r="EH1917" s="292"/>
      <c r="EN1917" s="292"/>
      <c r="EP1917" s="292"/>
      <c r="EQ1917" s="292"/>
      <c r="ER1917" s="292"/>
      <c r="ES1917" s="292"/>
      <c r="ET1917" s="292"/>
      <c r="EU1917" s="292"/>
      <c r="EV1917" s="292"/>
      <c r="EW1917" s="292"/>
      <c r="EX1917" s="292"/>
      <c r="EY1917" s="292"/>
      <c r="EZ1917" s="292"/>
      <c r="FC1917" s="292"/>
      <c r="FF1917" s="292"/>
      <c r="FJ1917" s="292"/>
      <c r="FL1917" s="292"/>
      <c r="FM1917" s="292"/>
      <c r="FN1917" s="292"/>
      <c r="FO1917" s="292"/>
      <c r="FQ1917" s="292"/>
    </row>
    <row r="1918" spans="2:173">
      <c r="B1918" s="291"/>
      <c r="J1918" s="292"/>
      <c r="K1918" s="292"/>
      <c r="T1918" s="292"/>
      <c r="BO1918" s="292"/>
      <c r="BX1918" s="292"/>
      <c r="CU1918" s="292"/>
      <c r="CW1918" s="292"/>
      <c r="CX1918" s="292"/>
      <c r="DA1918" s="292"/>
      <c r="DI1918" s="292"/>
      <c r="DK1918" s="292"/>
      <c r="DM1918" s="292"/>
      <c r="DQ1918" s="292"/>
      <c r="DV1918" s="292"/>
      <c r="DX1918" s="292"/>
      <c r="EH1918" s="292"/>
      <c r="EN1918" s="292"/>
      <c r="EP1918" s="292"/>
      <c r="EQ1918" s="292"/>
      <c r="ER1918" s="292"/>
      <c r="ES1918" s="292"/>
      <c r="ET1918" s="292"/>
      <c r="EU1918" s="292"/>
      <c r="EV1918" s="292"/>
      <c r="EW1918" s="292"/>
      <c r="EX1918" s="292"/>
      <c r="EY1918" s="292"/>
      <c r="EZ1918" s="292"/>
      <c r="FC1918" s="292"/>
      <c r="FF1918" s="292"/>
      <c r="FJ1918" s="292"/>
      <c r="FL1918" s="292"/>
      <c r="FM1918" s="292"/>
      <c r="FN1918" s="292"/>
      <c r="FO1918" s="292"/>
      <c r="FQ1918" s="292"/>
    </row>
    <row r="1919" spans="2:173">
      <c r="B1919" s="291"/>
      <c r="J1919" s="292"/>
      <c r="K1919" s="292"/>
      <c r="T1919" s="292"/>
      <c r="BO1919" s="292"/>
      <c r="BX1919" s="292"/>
      <c r="CU1919" s="292"/>
      <c r="CW1919" s="292"/>
      <c r="CX1919" s="292"/>
      <c r="DA1919" s="292"/>
      <c r="DI1919" s="292"/>
      <c r="DK1919" s="292"/>
      <c r="DM1919" s="292"/>
      <c r="DQ1919" s="292"/>
      <c r="DV1919" s="292"/>
      <c r="DX1919" s="292"/>
      <c r="EH1919" s="292"/>
      <c r="EN1919" s="292"/>
      <c r="EP1919" s="292"/>
      <c r="EQ1919" s="292"/>
      <c r="ER1919" s="292"/>
      <c r="ES1919" s="292"/>
      <c r="ET1919" s="292"/>
      <c r="EU1919" s="292"/>
      <c r="EV1919" s="292"/>
      <c r="EW1919" s="292"/>
      <c r="EX1919" s="292"/>
      <c r="EY1919" s="292"/>
      <c r="EZ1919" s="292"/>
      <c r="FC1919" s="292"/>
      <c r="FF1919" s="292"/>
      <c r="FJ1919" s="292"/>
      <c r="FL1919" s="292"/>
      <c r="FM1919" s="292"/>
      <c r="FN1919" s="292"/>
      <c r="FO1919" s="292"/>
      <c r="FQ1919" s="292"/>
    </row>
    <row r="1920" spans="2:173">
      <c r="B1920" s="291"/>
      <c r="J1920" s="292"/>
      <c r="K1920" s="292"/>
      <c r="T1920" s="292"/>
      <c r="BO1920" s="292"/>
      <c r="BX1920" s="292"/>
      <c r="CU1920" s="292"/>
      <c r="CW1920" s="292"/>
      <c r="CX1920" s="292"/>
      <c r="DA1920" s="292"/>
      <c r="DI1920" s="292"/>
      <c r="DK1920" s="292"/>
      <c r="DM1920" s="292"/>
      <c r="DQ1920" s="292"/>
      <c r="DV1920" s="292"/>
      <c r="DX1920" s="292"/>
      <c r="EH1920" s="292"/>
      <c r="EN1920" s="292"/>
      <c r="EP1920" s="292"/>
      <c r="EQ1920" s="292"/>
      <c r="ER1920" s="292"/>
      <c r="ES1920" s="292"/>
      <c r="ET1920" s="292"/>
      <c r="EU1920" s="292"/>
      <c r="EV1920" s="292"/>
      <c r="EW1920" s="292"/>
      <c r="EX1920" s="292"/>
      <c r="EY1920" s="292"/>
      <c r="EZ1920" s="292"/>
      <c r="FC1920" s="292"/>
      <c r="FF1920" s="292"/>
      <c r="FJ1920" s="292"/>
      <c r="FL1920" s="292"/>
      <c r="FM1920" s="292"/>
      <c r="FN1920" s="292"/>
      <c r="FO1920" s="292"/>
      <c r="FQ1920" s="292"/>
    </row>
    <row r="1921" spans="2:173">
      <c r="B1921" s="291"/>
      <c r="J1921" s="292"/>
      <c r="K1921" s="292"/>
      <c r="T1921" s="292"/>
      <c r="BO1921" s="292"/>
      <c r="BX1921" s="292"/>
      <c r="CU1921" s="292"/>
      <c r="CW1921" s="292"/>
      <c r="CX1921" s="292"/>
      <c r="DA1921" s="292"/>
      <c r="DI1921" s="292"/>
      <c r="DK1921" s="292"/>
      <c r="DM1921" s="292"/>
      <c r="DQ1921" s="292"/>
      <c r="DV1921" s="292"/>
      <c r="DX1921" s="292"/>
      <c r="EH1921" s="292"/>
      <c r="EN1921" s="292"/>
      <c r="EP1921" s="292"/>
      <c r="EQ1921" s="292"/>
      <c r="ER1921" s="292"/>
      <c r="ES1921" s="292"/>
      <c r="ET1921" s="292"/>
      <c r="EU1921" s="292"/>
      <c r="EV1921" s="292"/>
      <c r="EW1921" s="292"/>
      <c r="EX1921" s="292"/>
      <c r="EY1921" s="292"/>
      <c r="EZ1921" s="292"/>
      <c r="FC1921" s="292"/>
      <c r="FF1921" s="292"/>
      <c r="FJ1921" s="292"/>
      <c r="FL1921" s="292"/>
      <c r="FM1921" s="292"/>
      <c r="FN1921" s="292"/>
      <c r="FO1921" s="292"/>
      <c r="FQ1921" s="292"/>
    </row>
    <row r="1922" spans="2:173">
      <c r="B1922" s="291"/>
      <c r="J1922" s="292"/>
      <c r="K1922" s="292"/>
      <c r="T1922" s="292"/>
      <c r="BO1922" s="292"/>
      <c r="BX1922" s="292"/>
      <c r="CU1922" s="292"/>
      <c r="CW1922" s="292"/>
      <c r="CX1922" s="292"/>
      <c r="DA1922" s="292"/>
      <c r="DI1922" s="292"/>
      <c r="DK1922" s="292"/>
      <c r="DM1922" s="292"/>
      <c r="DQ1922" s="292"/>
      <c r="DV1922" s="292"/>
      <c r="DX1922" s="292"/>
      <c r="EH1922" s="292"/>
      <c r="EN1922" s="292"/>
      <c r="EP1922" s="292"/>
      <c r="EQ1922" s="292"/>
      <c r="ER1922" s="292"/>
      <c r="ES1922" s="292"/>
      <c r="ET1922" s="292"/>
      <c r="EU1922" s="292"/>
      <c r="EV1922" s="292"/>
      <c r="EW1922" s="292"/>
      <c r="EX1922" s="292"/>
      <c r="EY1922" s="292"/>
      <c r="EZ1922" s="292"/>
      <c r="FC1922" s="292"/>
      <c r="FF1922" s="292"/>
      <c r="FJ1922" s="292"/>
      <c r="FL1922" s="292"/>
      <c r="FM1922" s="292"/>
      <c r="FN1922" s="292"/>
      <c r="FO1922" s="292"/>
      <c r="FQ1922" s="292"/>
    </row>
    <row r="1923" spans="2:173">
      <c r="B1923" s="291"/>
      <c r="J1923" s="292"/>
      <c r="K1923" s="292"/>
      <c r="T1923" s="292"/>
      <c r="BO1923" s="292"/>
      <c r="BX1923" s="292"/>
      <c r="CU1923" s="292"/>
      <c r="CW1923" s="292"/>
      <c r="CX1923" s="292"/>
      <c r="DA1923" s="292"/>
      <c r="DI1923" s="292"/>
      <c r="DK1923" s="292"/>
      <c r="DM1923" s="292"/>
      <c r="DQ1923" s="292"/>
      <c r="DV1923" s="292"/>
      <c r="DX1923" s="292"/>
      <c r="EH1923" s="292"/>
      <c r="EN1923" s="292"/>
      <c r="EP1923" s="292"/>
      <c r="EQ1923" s="292"/>
      <c r="ER1923" s="292"/>
      <c r="ES1923" s="292"/>
      <c r="ET1923" s="292"/>
      <c r="EU1923" s="292"/>
      <c r="EV1923" s="292"/>
      <c r="EW1923" s="292"/>
      <c r="EX1923" s="292"/>
      <c r="EY1923" s="292"/>
      <c r="EZ1923" s="292"/>
      <c r="FC1923" s="292"/>
      <c r="FF1923" s="292"/>
      <c r="FJ1923" s="292"/>
      <c r="FL1923" s="292"/>
      <c r="FM1923" s="292"/>
      <c r="FN1923" s="292"/>
      <c r="FO1923" s="292"/>
      <c r="FQ1923" s="292"/>
    </row>
    <row r="1924" spans="2:173">
      <c r="B1924" s="291"/>
      <c r="J1924" s="292"/>
      <c r="K1924" s="292"/>
      <c r="T1924" s="292"/>
      <c r="BO1924" s="292"/>
      <c r="BX1924" s="292"/>
      <c r="CU1924" s="292"/>
      <c r="CW1924" s="292"/>
      <c r="CX1924" s="292"/>
      <c r="DA1924" s="292"/>
      <c r="DI1924" s="292"/>
      <c r="DK1924" s="292"/>
      <c r="DM1924" s="292"/>
      <c r="DQ1924" s="292"/>
      <c r="DV1924" s="292"/>
      <c r="DX1924" s="292"/>
      <c r="EH1924" s="292"/>
      <c r="EN1924" s="292"/>
      <c r="EP1924" s="292"/>
      <c r="EQ1924" s="292"/>
      <c r="ER1924" s="292"/>
      <c r="ES1924" s="292"/>
      <c r="ET1924" s="292"/>
      <c r="EU1924" s="292"/>
      <c r="EV1924" s="292"/>
      <c r="EW1924" s="292"/>
      <c r="EX1924" s="292"/>
      <c r="EY1924" s="292"/>
      <c r="EZ1924" s="292"/>
      <c r="FC1924" s="292"/>
      <c r="FF1924" s="292"/>
      <c r="FJ1924" s="292"/>
      <c r="FL1924" s="292"/>
      <c r="FM1924" s="292"/>
      <c r="FN1924" s="292"/>
      <c r="FO1924" s="292"/>
      <c r="FQ1924" s="292"/>
    </row>
    <row r="1925" spans="2:173">
      <c r="B1925" s="291"/>
      <c r="J1925" s="292"/>
      <c r="K1925" s="292"/>
      <c r="T1925" s="292"/>
      <c r="BO1925" s="292"/>
      <c r="BX1925" s="292"/>
      <c r="CU1925" s="292"/>
      <c r="CW1925" s="292"/>
      <c r="CX1925" s="292"/>
      <c r="DA1925" s="292"/>
      <c r="DI1925" s="292"/>
      <c r="DK1925" s="292"/>
      <c r="DM1925" s="292"/>
      <c r="DQ1925" s="292"/>
      <c r="DV1925" s="292"/>
      <c r="DX1925" s="292"/>
      <c r="EH1925" s="292"/>
      <c r="EN1925" s="292"/>
      <c r="EP1925" s="292"/>
      <c r="EQ1925" s="292"/>
      <c r="ER1925" s="292"/>
      <c r="ES1925" s="292"/>
      <c r="ET1925" s="292"/>
      <c r="EU1925" s="292"/>
      <c r="EV1925" s="292"/>
      <c r="EW1925" s="292"/>
      <c r="EX1925" s="292"/>
      <c r="EY1925" s="292"/>
      <c r="EZ1925" s="292"/>
      <c r="FC1925" s="292"/>
      <c r="FF1925" s="292"/>
      <c r="FJ1925" s="292"/>
      <c r="FL1925" s="292"/>
      <c r="FM1925" s="292"/>
      <c r="FN1925" s="292"/>
      <c r="FO1925" s="292"/>
      <c r="FQ1925" s="292"/>
    </row>
    <row r="1926" spans="2:173">
      <c r="B1926" s="291"/>
      <c r="J1926" s="292"/>
      <c r="K1926" s="292"/>
      <c r="T1926" s="292"/>
      <c r="BO1926" s="292"/>
      <c r="BX1926" s="292"/>
      <c r="CU1926" s="292"/>
      <c r="CW1926" s="292"/>
      <c r="CX1926" s="292"/>
      <c r="DA1926" s="292"/>
      <c r="DI1926" s="292"/>
      <c r="DK1926" s="292"/>
      <c r="DM1926" s="292"/>
      <c r="DQ1926" s="292"/>
      <c r="DV1926" s="292"/>
      <c r="DX1926" s="292"/>
      <c r="EH1926" s="292"/>
      <c r="EN1926" s="292"/>
      <c r="EP1926" s="292"/>
      <c r="EQ1926" s="292"/>
      <c r="ER1926" s="292"/>
      <c r="ES1926" s="292"/>
      <c r="ET1926" s="292"/>
      <c r="EU1926" s="292"/>
      <c r="EV1926" s="292"/>
      <c r="EW1926" s="292"/>
      <c r="EX1926" s="292"/>
      <c r="EY1926" s="292"/>
      <c r="EZ1926" s="292"/>
      <c r="FC1926" s="292"/>
      <c r="FF1926" s="292"/>
      <c r="FJ1926" s="292"/>
      <c r="FL1926" s="292"/>
      <c r="FM1926" s="292"/>
      <c r="FN1926" s="292"/>
      <c r="FO1926" s="292"/>
      <c r="FQ1926" s="292"/>
    </row>
    <row r="1927" spans="2:173">
      <c r="B1927" s="291"/>
      <c r="J1927" s="292"/>
      <c r="K1927" s="292"/>
      <c r="T1927" s="292"/>
      <c r="BO1927" s="292"/>
      <c r="BX1927" s="292"/>
      <c r="CU1927" s="292"/>
      <c r="CW1927" s="292"/>
      <c r="CX1927" s="292"/>
      <c r="DA1927" s="292"/>
      <c r="DI1927" s="292"/>
      <c r="DK1927" s="292"/>
      <c r="DM1927" s="292"/>
      <c r="DQ1927" s="292"/>
      <c r="DV1927" s="292"/>
      <c r="DX1927" s="292"/>
      <c r="EH1927" s="292"/>
      <c r="EN1927" s="292"/>
      <c r="EP1927" s="292"/>
      <c r="EQ1927" s="292"/>
      <c r="ER1927" s="292"/>
      <c r="ES1927" s="292"/>
      <c r="ET1927" s="292"/>
      <c r="EU1927" s="292"/>
      <c r="EV1927" s="292"/>
      <c r="EW1927" s="292"/>
      <c r="EX1927" s="292"/>
      <c r="EY1927" s="292"/>
      <c r="EZ1927" s="292"/>
      <c r="FC1927" s="292"/>
      <c r="FF1927" s="292"/>
      <c r="FJ1927" s="292"/>
      <c r="FL1927" s="292"/>
      <c r="FM1927" s="292"/>
      <c r="FN1927" s="292"/>
      <c r="FO1927" s="292"/>
      <c r="FQ1927" s="292"/>
    </row>
    <row r="1928" spans="2:173">
      <c r="B1928" s="291"/>
      <c r="J1928" s="292"/>
      <c r="K1928" s="292"/>
      <c r="T1928" s="292"/>
      <c r="BO1928" s="292"/>
      <c r="BX1928" s="292"/>
      <c r="CU1928" s="292"/>
      <c r="CW1928" s="292"/>
      <c r="CX1928" s="292"/>
      <c r="DA1928" s="292"/>
      <c r="DI1928" s="292"/>
      <c r="DK1928" s="292"/>
      <c r="DM1928" s="292"/>
      <c r="DQ1928" s="292"/>
      <c r="DV1928" s="292"/>
      <c r="DX1928" s="292"/>
      <c r="EH1928" s="292"/>
      <c r="EN1928" s="292"/>
      <c r="EP1928" s="292"/>
      <c r="EQ1928" s="292"/>
      <c r="ER1928" s="292"/>
      <c r="ES1928" s="292"/>
      <c r="ET1928" s="292"/>
      <c r="EU1928" s="292"/>
      <c r="EV1928" s="292"/>
      <c r="EW1928" s="292"/>
      <c r="EX1928" s="292"/>
      <c r="EY1928" s="292"/>
      <c r="EZ1928" s="292"/>
      <c r="FC1928" s="292"/>
      <c r="FF1928" s="292"/>
      <c r="FJ1928" s="292"/>
      <c r="FL1928" s="292"/>
      <c r="FM1928" s="292"/>
      <c r="FN1928" s="292"/>
      <c r="FO1928" s="292"/>
      <c r="FQ1928" s="292"/>
    </row>
    <row r="1929" spans="2:173">
      <c r="B1929" s="291"/>
      <c r="J1929" s="292"/>
      <c r="K1929" s="292"/>
      <c r="T1929" s="292"/>
      <c r="BO1929" s="292"/>
      <c r="BX1929" s="292"/>
      <c r="CU1929" s="292"/>
      <c r="CW1929" s="292"/>
      <c r="CX1929" s="292"/>
      <c r="DA1929" s="292"/>
      <c r="DI1929" s="292"/>
      <c r="DK1929" s="292"/>
      <c r="DM1929" s="292"/>
      <c r="DQ1929" s="292"/>
      <c r="DV1929" s="292"/>
      <c r="DX1929" s="292"/>
      <c r="EH1929" s="292"/>
      <c r="EN1929" s="292"/>
      <c r="EP1929" s="292"/>
      <c r="EQ1929" s="292"/>
      <c r="ER1929" s="292"/>
      <c r="ES1929" s="292"/>
      <c r="ET1929" s="292"/>
      <c r="EU1929" s="292"/>
      <c r="EV1929" s="292"/>
      <c r="EW1929" s="292"/>
      <c r="EX1929" s="292"/>
      <c r="EY1929" s="292"/>
      <c r="EZ1929" s="292"/>
      <c r="FC1929" s="292"/>
      <c r="FF1929" s="292"/>
      <c r="FJ1929" s="292"/>
      <c r="FL1929" s="292"/>
      <c r="FM1929" s="292"/>
      <c r="FN1929" s="292"/>
      <c r="FO1929" s="292"/>
      <c r="FQ1929" s="292"/>
    </row>
    <row r="1930" spans="2:173">
      <c r="B1930" s="291"/>
      <c r="J1930" s="292"/>
      <c r="K1930" s="292"/>
      <c r="T1930" s="292"/>
      <c r="BO1930" s="292"/>
      <c r="BX1930" s="292"/>
      <c r="CU1930" s="292"/>
      <c r="CW1930" s="292"/>
      <c r="CX1930" s="292"/>
      <c r="DA1930" s="292"/>
      <c r="DI1930" s="292"/>
      <c r="DK1930" s="292"/>
      <c r="DM1930" s="292"/>
      <c r="DQ1930" s="292"/>
      <c r="DV1930" s="292"/>
      <c r="DX1930" s="292"/>
      <c r="EH1930" s="292"/>
      <c r="EN1930" s="292"/>
      <c r="EP1930" s="292"/>
      <c r="EQ1930" s="292"/>
      <c r="ER1930" s="292"/>
      <c r="ES1930" s="292"/>
      <c r="ET1930" s="292"/>
      <c r="EU1930" s="292"/>
      <c r="EV1930" s="292"/>
      <c r="EW1930" s="292"/>
      <c r="EX1930" s="292"/>
      <c r="EY1930" s="292"/>
      <c r="EZ1930" s="292"/>
      <c r="FC1930" s="292"/>
      <c r="FF1930" s="292"/>
      <c r="FJ1930" s="292"/>
      <c r="FL1930" s="292"/>
      <c r="FM1930" s="292"/>
      <c r="FN1930" s="292"/>
      <c r="FO1930" s="292"/>
      <c r="FQ1930" s="292"/>
    </row>
    <row r="1931" spans="2:173">
      <c r="B1931" s="291"/>
      <c r="J1931" s="292"/>
      <c r="K1931" s="292"/>
      <c r="T1931" s="292"/>
      <c r="BO1931" s="292"/>
      <c r="BX1931" s="292"/>
      <c r="CU1931" s="292"/>
      <c r="CW1931" s="292"/>
      <c r="CX1931" s="292"/>
      <c r="DA1931" s="292"/>
      <c r="DI1931" s="292"/>
      <c r="DK1931" s="292"/>
      <c r="DM1931" s="292"/>
      <c r="DQ1931" s="292"/>
      <c r="DV1931" s="292"/>
      <c r="DX1931" s="292"/>
      <c r="EH1931" s="292"/>
      <c r="EN1931" s="292"/>
      <c r="EP1931" s="292"/>
      <c r="EQ1931" s="292"/>
      <c r="ER1931" s="292"/>
      <c r="ES1931" s="292"/>
      <c r="ET1931" s="292"/>
      <c r="EU1931" s="292"/>
      <c r="EV1931" s="292"/>
      <c r="EW1931" s="292"/>
      <c r="EX1931" s="292"/>
      <c r="EY1931" s="292"/>
      <c r="EZ1931" s="292"/>
      <c r="FC1931" s="292"/>
      <c r="FF1931" s="292"/>
      <c r="FJ1931" s="292"/>
      <c r="FL1931" s="292"/>
      <c r="FM1931" s="292"/>
      <c r="FN1931" s="292"/>
      <c r="FO1931" s="292"/>
      <c r="FQ1931" s="292"/>
    </row>
    <row r="1932" spans="2:173">
      <c r="B1932" s="291"/>
      <c r="J1932" s="292"/>
      <c r="K1932" s="292"/>
      <c r="T1932" s="292"/>
      <c r="BO1932" s="292"/>
      <c r="BX1932" s="292"/>
      <c r="CU1932" s="292"/>
      <c r="CW1932" s="292"/>
      <c r="CX1932" s="292"/>
      <c r="DA1932" s="292"/>
      <c r="DI1932" s="292"/>
      <c r="DK1932" s="292"/>
      <c r="DM1932" s="292"/>
      <c r="DQ1932" s="292"/>
      <c r="DV1932" s="292"/>
      <c r="DX1932" s="292"/>
      <c r="EH1932" s="292"/>
      <c r="EN1932" s="292"/>
      <c r="EP1932" s="292"/>
      <c r="EQ1932" s="292"/>
      <c r="ER1932" s="292"/>
      <c r="ES1932" s="292"/>
      <c r="ET1932" s="292"/>
      <c r="EU1932" s="292"/>
      <c r="EV1932" s="292"/>
      <c r="EW1932" s="292"/>
      <c r="EX1932" s="292"/>
      <c r="EY1932" s="292"/>
      <c r="EZ1932" s="292"/>
      <c r="FC1932" s="292"/>
      <c r="FF1932" s="292"/>
      <c r="FJ1932" s="292"/>
      <c r="FL1932" s="292"/>
      <c r="FM1932" s="292"/>
      <c r="FN1932" s="292"/>
      <c r="FO1932" s="292"/>
      <c r="FQ1932" s="292"/>
    </row>
    <row r="1933" spans="2:173">
      <c r="B1933" s="291"/>
      <c r="J1933" s="292"/>
      <c r="K1933" s="292"/>
      <c r="T1933" s="292"/>
      <c r="BO1933" s="292"/>
      <c r="BX1933" s="292"/>
      <c r="CU1933" s="292"/>
      <c r="CW1933" s="292"/>
      <c r="CX1933" s="292"/>
      <c r="DA1933" s="292"/>
      <c r="DI1933" s="292"/>
      <c r="DK1933" s="292"/>
      <c r="DM1933" s="292"/>
      <c r="DQ1933" s="292"/>
      <c r="DV1933" s="292"/>
      <c r="DX1933" s="292"/>
      <c r="EH1933" s="292"/>
      <c r="EN1933" s="292"/>
      <c r="EP1933" s="292"/>
      <c r="EQ1933" s="292"/>
      <c r="ER1933" s="292"/>
      <c r="ES1933" s="292"/>
      <c r="ET1933" s="292"/>
      <c r="EU1933" s="292"/>
      <c r="EV1933" s="292"/>
      <c r="EW1933" s="292"/>
      <c r="EX1933" s="292"/>
      <c r="EY1933" s="292"/>
      <c r="EZ1933" s="292"/>
      <c r="FC1933" s="292"/>
      <c r="FF1933" s="292"/>
      <c r="FJ1933" s="292"/>
      <c r="FL1933" s="292"/>
      <c r="FM1933" s="292"/>
      <c r="FN1933" s="292"/>
      <c r="FO1933" s="292"/>
      <c r="FQ1933" s="292"/>
    </row>
    <row r="1934" spans="2:173">
      <c r="B1934" s="291"/>
      <c r="J1934" s="292"/>
      <c r="K1934" s="292"/>
      <c r="T1934" s="292"/>
      <c r="BO1934" s="292"/>
      <c r="BX1934" s="292"/>
      <c r="CU1934" s="292"/>
      <c r="CW1934" s="292"/>
      <c r="CX1934" s="292"/>
      <c r="DA1934" s="292"/>
      <c r="DI1934" s="292"/>
      <c r="DK1934" s="292"/>
      <c r="DM1934" s="292"/>
      <c r="DQ1934" s="292"/>
      <c r="DV1934" s="292"/>
      <c r="DX1934" s="292"/>
      <c r="EH1934" s="292"/>
      <c r="EN1934" s="292"/>
      <c r="EP1934" s="292"/>
      <c r="EQ1934" s="292"/>
      <c r="ER1934" s="292"/>
      <c r="ES1934" s="292"/>
      <c r="ET1934" s="292"/>
      <c r="EU1934" s="292"/>
      <c r="EV1934" s="292"/>
      <c r="EW1934" s="292"/>
      <c r="EX1934" s="292"/>
      <c r="EY1934" s="292"/>
      <c r="EZ1934" s="292"/>
      <c r="FC1934" s="292"/>
      <c r="FF1934" s="292"/>
      <c r="FJ1934" s="292"/>
      <c r="FL1934" s="292"/>
      <c r="FM1934" s="292"/>
      <c r="FN1934" s="292"/>
      <c r="FO1934" s="292"/>
      <c r="FQ1934" s="292"/>
    </row>
    <row r="1935" spans="2:173">
      <c r="B1935" s="291"/>
      <c r="J1935" s="292"/>
      <c r="K1935" s="292"/>
      <c r="T1935" s="292"/>
      <c r="BO1935" s="292"/>
      <c r="BX1935" s="292"/>
      <c r="CU1935" s="292"/>
      <c r="CW1935" s="292"/>
      <c r="CX1935" s="292"/>
      <c r="DA1935" s="292"/>
      <c r="DI1935" s="292"/>
      <c r="DK1935" s="292"/>
      <c r="DM1935" s="292"/>
      <c r="DQ1935" s="292"/>
      <c r="DV1935" s="292"/>
      <c r="DX1935" s="292"/>
      <c r="EH1935" s="292"/>
      <c r="EN1935" s="292"/>
      <c r="EP1935" s="292"/>
      <c r="EQ1935" s="292"/>
      <c r="ER1935" s="292"/>
      <c r="ES1935" s="292"/>
      <c r="ET1935" s="292"/>
      <c r="EU1935" s="292"/>
      <c r="EV1935" s="292"/>
      <c r="EW1935" s="292"/>
      <c r="EX1935" s="292"/>
      <c r="EY1935" s="292"/>
      <c r="EZ1935" s="292"/>
      <c r="FC1935" s="292"/>
      <c r="FF1935" s="292"/>
      <c r="FJ1935" s="292"/>
      <c r="FL1935" s="292"/>
      <c r="FM1935" s="292"/>
      <c r="FN1935" s="292"/>
      <c r="FO1935" s="292"/>
      <c r="FQ1935" s="292"/>
    </row>
    <row r="1936" spans="2:173">
      <c r="B1936" s="291"/>
      <c r="J1936" s="292"/>
      <c r="K1936" s="292"/>
      <c r="T1936" s="292"/>
      <c r="BO1936" s="292"/>
      <c r="BX1936" s="292"/>
      <c r="CU1936" s="292"/>
      <c r="CW1936" s="292"/>
      <c r="CX1936" s="292"/>
      <c r="DA1936" s="292"/>
      <c r="DI1936" s="292"/>
      <c r="DK1936" s="292"/>
      <c r="DM1936" s="292"/>
      <c r="DQ1936" s="292"/>
      <c r="DV1936" s="292"/>
      <c r="DX1936" s="292"/>
      <c r="EH1936" s="292"/>
      <c r="EN1936" s="292"/>
      <c r="EP1936" s="292"/>
      <c r="EQ1936" s="292"/>
      <c r="ER1936" s="292"/>
      <c r="ES1936" s="292"/>
      <c r="ET1936" s="292"/>
      <c r="EU1936" s="292"/>
      <c r="EV1936" s="292"/>
      <c r="EW1936" s="292"/>
      <c r="EX1936" s="292"/>
      <c r="EY1936" s="292"/>
      <c r="EZ1936" s="292"/>
      <c r="FC1936" s="292"/>
      <c r="FF1936" s="292"/>
      <c r="FJ1936" s="292"/>
      <c r="FL1936" s="292"/>
      <c r="FM1936" s="292"/>
      <c r="FN1936" s="292"/>
      <c r="FO1936" s="292"/>
      <c r="FQ1936" s="292"/>
    </row>
    <row r="1937" spans="2:173">
      <c r="B1937" s="291"/>
      <c r="J1937" s="292"/>
      <c r="K1937" s="292"/>
      <c r="T1937" s="292"/>
      <c r="BO1937" s="292"/>
      <c r="BX1937" s="292"/>
      <c r="CU1937" s="292"/>
      <c r="CW1937" s="292"/>
      <c r="CX1937" s="292"/>
      <c r="DA1937" s="292"/>
      <c r="DI1937" s="292"/>
      <c r="DK1937" s="292"/>
      <c r="DM1937" s="292"/>
      <c r="DQ1937" s="292"/>
      <c r="DV1937" s="292"/>
      <c r="DX1937" s="292"/>
      <c r="EH1937" s="292"/>
      <c r="EN1937" s="292"/>
      <c r="EP1937" s="292"/>
      <c r="EQ1937" s="292"/>
      <c r="ER1937" s="292"/>
      <c r="ES1937" s="292"/>
      <c r="ET1937" s="292"/>
      <c r="EU1937" s="292"/>
      <c r="EV1937" s="292"/>
      <c r="EW1937" s="292"/>
      <c r="EX1937" s="292"/>
      <c r="EY1937" s="292"/>
      <c r="EZ1937" s="292"/>
      <c r="FC1937" s="292"/>
      <c r="FF1937" s="292"/>
      <c r="FJ1937" s="292"/>
      <c r="FL1937" s="292"/>
      <c r="FM1937" s="292"/>
      <c r="FN1937" s="292"/>
      <c r="FO1937" s="292"/>
      <c r="FQ1937" s="292"/>
    </row>
    <row r="1938" spans="2:173">
      <c r="B1938" s="291"/>
      <c r="J1938" s="292"/>
      <c r="K1938" s="292"/>
      <c r="T1938" s="292"/>
      <c r="BO1938" s="292"/>
      <c r="BX1938" s="292"/>
      <c r="CU1938" s="292"/>
      <c r="CW1938" s="292"/>
      <c r="CX1938" s="292"/>
      <c r="DA1938" s="292"/>
      <c r="DI1938" s="292"/>
      <c r="DK1938" s="292"/>
      <c r="DM1938" s="292"/>
      <c r="DQ1938" s="292"/>
      <c r="DV1938" s="292"/>
      <c r="DX1938" s="292"/>
      <c r="EH1938" s="292"/>
      <c r="EN1938" s="292"/>
      <c r="EP1938" s="292"/>
      <c r="EQ1938" s="292"/>
      <c r="ER1938" s="292"/>
      <c r="ES1938" s="292"/>
      <c r="ET1938" s="292"/>
      <c r="EU1938" s="292"/>
      <c r="EV1938" s="292"/>
      <c r="EW1938" s="292"/>
      <c r="EX1938" s="292"/>
      <c r="EY1938" s="292"/>
      <c r="EZ1938" s="292"/>
      <c r="FC1938" s="292"/>
      <c r="FF1938" s="292"/>
      <c r="FJ1938" s="292"/>
      <c r="FL1938" s="292"/>
      <c r="FM1938" s="292"/>
      <c r="FN1938" s="292"/>
      <c r="FO1938" s="292"/>
      <c r="FQ1938" s="292"/>
    </row>
    <row r="1939" spans="2:173">
      <c r="B1939" s="291"/>
      <c r="J1939" s="292"/>
      <c r="K1939" s="292"/>
      <c r="T1939" s="292"/>
      <c r="BO1939" s="292"/>
      <c r="BX1939" s="292"/>
      <c r="CU1939" s="292"/>
      <c r="CW1939" s="292"/>
      <c r="CX1939" s="292"/>
      <c r="DA1939" s="292"/>
      <c r="DI1939" s="292"/>
      <c r="DK1939" s="292"/>
      <c r="DM1939" s="292"/>
      <c r="DQ1939" s="292"/>
      <c r="DV1939" s="292"/>
      <c r="DX1939" s="292"/>
      <c r="EH1939" s="292"/>
      <c r="EN1939" s="292"/>
      <c r="EP1939" s="292"/>
      <c r="EQ1939" s="292"/>
      <c r="ER1939" s="292"/>
      <c r="ES1939" s="292"/>
      <c r="ET1939" s="292"/>
      <c r="EU1939" s="292"/>
      <c r="EV1939" s="292"/>
      <c r="EW1939" s="292"/>
      <c r="EX1939" s="292"/>
      <c r="EY1939" s="292"/>
      <c r="EZ1939" s="292"/>
      <c r="FC1939" s="292"/>
      <c r="FF1939" s="292"/>
      <c r="FJ1939" s="292"/>
      <c r="FL1939" s="292"/>
      <c r="FM1939" s="292"/>
      <c r="FN1939" s="292"/>
      <c r="FO1939" s="292"/>
      <c r="FQ1939" s="292"/>
    </row>
    <row r="1940" spans="2:173">
      <c r="B1940" s="291"/>
      <c r="J1940" s="292"/>
      <c r="K1940" s="292"/>
      <c r="T1940" s="292"/>
      <c r="BO1940" s="292"/>
      <c r="BX1940" s="292"/>
      <c r="CU1940" s="292"/>
      <c r="CW1940" s="292"/>
      <c r="CX1940" s="292"/>
      <c r="DA1940" s="292"/>
      <c r="DI1940" s="292"/>
      <c r="DK1940" s="292"/>
      <c r="DM1940" s="292"/>
      <c r="DQ1940" s="292"/>
      <c r="DV1940" s="292"/>
      <c r="DX1940" s="292"/>
      <c r="EH1940" s="292"/>
      <c r="EN1940" s="292"/>
      <c r="EP1940" s="292"/>
      <c r="EQ1940" s="292"/>
      <c r="ER1940" s="292"/>
      <c r="ES1940" s="292"/>
      <c r="ET1940" s="292"/>
      <c r="EU1940" s="292"/>
      <c r="EV1940" s="292"/>
      <c r="EW1940" s="292"/>
      <c r="EX1940" s="292"/>
      <c r="EY1940" s="292"/>
      <c r="EZ1940" s="292"/>
      <c r="FC1940" s="292"/>
      <c r="FF1940" s="292"/>
      <c r="FJ1940" s="292"/>
      <c r="FL1940" s="292"/>
      <c r="FM1940" s="292"/>
      <c r="FN1940" s="292"/>
      <c r="FO1940" s="292"/>
      <c r="FQ1940" s="292"/>
    </row>
    <row r="1941" spans="2:173">
      <c r="B1941" s="291"/>
      <c r="J1941" s="292"/>
      <c r="K1941" s="292"/>
      <c r="T1941" s="292"/>
      <c r="BO1941" s="292"/>
      <c r="BX1941" s="292"/>
      <c r="CU1941" s="292"/>
      <c r="CW1941" s="292"/>
      <c r="CX1941" s="292"/>
      <c r="DA1941" s="292"/>
      <c r="DI1941" s="292"/>
      <c r="DK1941" s="292"/>
      <c r="DM1941" s="292"/>
      <c r="DQ1941" s="292"/>
      <c r="DV1941" s="292"/>
      <c r="DX1941" s="292"/>
      <c r="EH1941" s="292"/>
      <c r="EN1941" s="292"/>
      <c r="EP1941" s="292"/>
      <c r="EQ1941" s="292"/>
      <c r="ER1941" s="292"/>
      <c r="ES1941" s="292"/>
      <c r="ET1941" s="292"/>
      <c r="EU1941" s="292"/>
      <c r="EV1941" s="292"/>
      <c r="EW1941" s="292"/>
      <c r="EX1941" s="292"/>
      <c r="EY1941" s="292"/>
      <c r="EZ1941" s="292"/>
      <c r="FC1941" s="292"/>
      <c r="FF1941" s="292"/>
      <c r="FJ1941" s="292"/>
      <c r="FL1941" s="292"/>
      <c r="FM1941" s="292"/>
      <c r="FN1941" s="292"/>
      <c r="FO1941" s="292"/>
      <c r="FQ1941" s="292"/>
    </row>
    <row r="1942" spans="2:173">
      <c r="B1942" s="291"/>
      <c r="J1942" s="292"/>
      <c r="K1942" s="292"/>
      <c r="T1942" s="292"/>
      <c r="BO1942" s="292"/>
      <c r="BX1942" s="292"/>
      <c r="CU1942" s="292"/>
      <c r="CW1942" s="292"/>
      <c r="CX1942" s="292"/>
      <c r="DA1942" s="292"/>
      <c r="DI1942" s="292"/>
      <c r="DK1942" s="292"/>
      <c r="DM1942" s="292"/>
      <c r="DQ1942" s="292"/>
      <c r="DV1942" s="292"/>
      <c r="DX1942" s="292"/>
      <c r="EH1942" s="292"/>
      <c r="EN1942" s="292"/>
      <c r="EP1942" s="292"/>
      <c r="EQ1942" s="292"/>
      <c r="ER1942" s="292"/>
      <c r="ES1942" s="292"/>
      <c r="ET1942" s="292"/>
      <c r="EU1942" s="292"/>
      <c r="EV1942" s="292"/>
      <c r="EW1942" s="292"/>
      <c r="EX1942" s="292"/>
      <c r="EY1942" s="292"/>
      <c r="EZ1942" s="292"/>
      <c r="FC1942" s="292"/>
      <c r="FF1942" s="292"/>
      <c r="FJ1942" s="292"/>
      <c r="FL1942" s="292"/>
      <c r="FM1942" s="292"/>
      <c r="FN1942" s="292"/>
      <c r="FO1942" s="292"/>
      <c r="FQ1942" s="292"/>
    </row>
    <row r="1943" spans="2:173">
      <c r="B1943" s="291"/>
      <c r="J1943" s="292"/>
      <c r="K1943" s="292"/>
      <c r="T1943" s="292"/>
      <c r="BO1943" s="292"/>
      <c r="BX1943" s="292"/>
      <c r="CU1943" s="292"/>
      <c r="CW1943" s="292"/>
      <c r="CX1943" s="292"/>
      <c r="DA1943" s="292"/>
      <c r="DI1943" s="292"/>
      <c r="DK1943" s="292"/>
      <c r="DM1943" s="292"/>
      <c r="DQ1943" s="292"/>
      <c r="DV1943" s="292"/>
      <c r="DX1943" s="292"/>
      <c r="EH1943" s="292"/>
      <c r="EN1943" s="292"/>
      <c r="EP1943" s="292"/>
      <c r="EQ1943" s="292"/>
      <c r="ER1943" s="292"/>
      <c r="ES1943" s="292"/>
      <c r="ET1943" s="292"/>
      <c r="EU1943" s="292"/>
      <c r="EV1943" s="292"/>
      <c r="EW1943" s="292"/>
      <c r="EX1943" s="292"/>
      <c r="EY1943" s="292"/>
      <c r="EZ1943" s="292"/>
      <c r="FC1943" s="292"/>
      <c r="FF1943" s="292"/>
      <c r="FJ1943" s="292"/>
      <c r="FL1943" s="292"/>
      <c r="FM1943" s="292"/>
      <c r="FN1943" s="292"/>
      <c r="FO1943" s="292"/>
      <c r="FQ1943" s="292"/>
    </row>
    <row r="1944" spans="2:173">
      <c r="B1944" s="291"/>
      <c r="J1944" s="292"/>
      <c r="K1944" s="292"/>
      <c r="T1944" s="292"/>
      <c r="BO1944" s="292"/>
      <c r="BX1944" s="292"/>
      <c r="CU1944" s="292"/>
      <c r="CW1944" s="292"/>
      <c r="CX1944" s="292"/>
      <c r="DA1944" s="292"/>
      <c r="DI1944" s="292"/>
      <c r="DK1944" s="292"/>
      <c r="DM1944" s="292"/>
      <c r="DQ1944" s="292"/>
      <c r="DV1944" s="292"/>
      <c r="DX1944" s="292"/>
      <c r="EH1944" s="292"/>
      <c r="EN1944" s="292"/>
      <c r="EP1944" s="292"/>
      <c r="EQ1944" s="292"/>
      <c r="ER1944" s="292"/>
      <c r="ES1944" s="292"/>
      <c r="ET1944" s="292"/>
      <c r="EU1944" s="292"/>
      <c r="EV1944" s="292"/>
      <c r="EW1944" s="292"/>
      <c r="EX1944" s="292"/>
      <c r="EY1944" s="292"/>
      <c r="EZ1944" s="292"/>
      <c r="FC1944" s="292"/>
      <c r="FF1944" s="292"/>
      <c r="FJ1944" s="292"/>
      <c r="FL1944" s="292"/>
      <c r="FM1944" s="292"/>
      <c r="FN1944" s="292"/>
      <c r="FO1944" s="292"/>
      <c r="FQ1944" s="292"/>
    </row>
    <row r="1945" spans="2:173">
      <c r="B1945" s="291"/>
      <c r="J1945" s="292"/>
      <c r="K1945" s="292"/>
      <c r="T1945" s="292"/>
      <c r="BO1945" s="292"/>
      <c r="BX1945" s="292"/>
      <c r="CU1945" s="292"/>
      <c r="CW1945" s="292"/>
      <c r="CX1945" s="292"/>
      <c r="DA1945" s="292"/>
      <c r="DI1945" s="292"/>
      <c r="DK1945" s="292"/>
      <c r="DM1945" s="292"/>
      <c r="DQ1945" s="292"/>
      <c r="DV1945" s="292"/>
      <c r="DX1945" s="292"/>
      <c r="EH1945" s="292"/>
      <c r="EN1945" s="292"/>
      <c r="EP1945" s="292"/>
      <c r="EQ1945" s="292"/>
      <c r="ER1945" s="292"/>
      <c r="ES1945" s="292"/>
      <c r="ET1945" s="292"/>
      <c r="EU1945" s="292"/>
      <c r="EV1945" s="292"/>
      <c r="EW1945" s="292"/>
      <c r="EX1945" s="292"/>
      <c r="EY1945" s="292"/>
      <c r="EZ1945" s="292"/>
      <c r="FC1945" s="292"/>
      <c r="FF1945" s="292"/>
      <c r="FJ1945" s="292"/>
      <c r="FL1945" s="292"/>
      <c r="FM1945" s="292"/>
      <c r="FN1945" s="292"/>
      <c r="FO1945" s="292"/>
      <c r="FQ1945" s="292"/>
    </row>
    <row r="1946" spans="2:173">
      <c r="B1946" s="291"/>
      <c r="J1946" s="292"/>
      <c r="K1946" s="292"/>
      <c r="T1946" s="292"/>
      <c r="BO1946" s="292"/>
      <c r="BX1946" s="292"/>
      <c r="CU1946" s="292"/>
      <c r="CW1946" s="292"/>
      <c r="CX1946" s="292"/>
      <c r="DA1946" s="292"/>
      <c r="DI1946" s="292"/>
      <c r="DK1946" s="292"/>
      <c r="DM1946" s="292"/>
      <c r="DQ1946" s="292"/>
      <c r="DV1946" s="292"/>
      <c r="DX1946" s="292"/>
      <c r="EH1946" s="292"/>
      <c r="EN1946" s="292"/>
      <c r="EP1946" s="292"/>
      <c r="EQ1946" s="292"/>
      <c r="ER1946" s="292"/>
      <c r="ES1946" s="292"/>
      <c r="ET1946" s="292"/>
      <c r="EU1946" s="292"/>
      <c r="EV1946" s="292"/>
      <c r="EW1946" s="292"/>
      <c r="EX1946" s="292"/>
      <c r="EY1946" s="292"/>
      <c r="EZ1946" s="292"/>
      <c r="FC1946" s="292"/>
      <c r="FF1946" s="292"/>
      <c r="FJ1946" s="292"/>
      <c r="FL1946" s="292"/>
      <c r="FM1946" s="292"/>
      <c r="FN1946" s="292"/>
      <c r="FO1946" s="292"/>
      <c r="FQ1946" s="292"/>
    </row>
    <row r="1947" spans="2:173">
      <c r="B1947" s="291"/>
      <c r="J1947" s="292"/>
      <c r="K1947" s="292"/>
      <c r="T1947" s="292"/>
      <c r="BO1947" s="292"/>
      <c r="BX1947" s="292"/>
      <c r="CU1947" s="292"/>
      <c r="CW1947" s="292"/>
      <c r="CX1947" s="292"/>
      <c r="DA1947" s="292"/>
      <c r="DI1947" s="292"/>
      <c r="DK1947" s="292"/>
      <c r="DM1947" s="292"/>
      <c r="DQ1947" s="292"/>
      <c r="DV1947" s="292"/>
      <c r="DX1947" s="292"/>
      <c r="EH1947" s="292"/>
      <c r="EN1947" s="292"/>
      <c r="EP1947" s="292"/>
      <c r="EQ1947" s="292"/>
      <c r="ER1947" s="292"/>
      <c r="ES1947" s="292"/>
      <c r="ET1947" s="292"/>
      <c r="EU1947" s="292"/>
      <c r="EV1947" s="292"/>
      <c r="EW1947" s="292"/>
      <c r="EX1947" s="292"/>
      <c r="EY1947" s="292"/>
      <c r="EZ1947" s="292"/>
      <c r="FC1947" s="292"/>
      <c r="FF1947" s="292"/>
      <c r="FJ1947" s="292"/>
      <c r="FL1947" s="292"/>
      <c r="FM1947" s="292"/>
      <c r="FN1947" s="292"/>
      <c r="FO1947" s="292"/>
      <c r="FQ1947" s="292"/>
    </row>
    <row r="1948" spans="2:173">
      <c r="B1948" s="291"/>
      <c r="J1948" s="292"/>
      <c r="K1948" s="292"/>
      <c r="T1948" s="292"/>
      <c r="BO1948" s="292"/>
      <c r="BX1948" s="292"/>
      <c r="CU1948" s="292"/>
      <c r="CW1948" s="292"/>
      <c r="CX1948" s="292"/>
      <c r="DA1948" s="292"/>
      <c r="DI1948" s="292"/>
      <c r="DK1948" s="292"/>
      <c r="DM1948" s="292"/>
      <c r="DQ1948" s="292"/>
      <c r="DV1948" s="292"/>
      <c r="DX1948" s="292"/>
      <c r="EH1948" s="292"/>
      <c r="EN1948" s="292"/>
      <c r="EP1948" s="292"/>
      <c r="EQ1948" s="292"/>
      <c r="ER1948" s="292"/>
      <c r="ES1948" s="292"/>
      <c r="ET1948" s="292"/>
      <c r="EU1948" s="292"/>
      <c r="EV1948" s="292"/>
      <c r="EW1948" s="292"/>
      <c r="EX1948" s="292"/>
      <c r="EY1948" s="292"/>
      <c r="EZ1948" s="292"/>
      <c r="FC1948" s="292"/>
      <c r="FF1948" s="292"/>
      <c r="FJ1948" s="292"/>
      <c r="FL1948" s="292"/>
      <c r="FM1948" s="292"/>
      <c r="FN1948" s="292"/>
      <c r="FO1948" s="292"/>
      <c r="FQ1948" s="292"/>
    </row>
    <row r="1949" spans="2:173">
      <c r="B1949" s="291"/>
      <c r="J1949" s="292"/>
      <c r="K1949" s="292"/>
      <c r="T1949" s="292"/>
      <c r="BO1949" s="292"/>
      <c r="BX1949" s="292"/>
      <c r="CU1949" s="292"/>
      <c r="CW1949" s="292"/>
      <c r="CX1949" s="292"/>
      <c r="DA1949" s="292"/>
      <c r="DI1949" s="292"/>
      <c r="DK1949" s="292"/>
      <c r="DM1949" s="292"/>
      <c r="DQ1949" s="292"/>
      <c r="DV1949" s="292"/>
      <c r="DX1949" s="292"/>
      <c r="EH1949" s="292"/>
      <c r="EN1949" s="292"/>
      <c r="EP1949" s="292"/>
      <c r="EQ1949" s="292"/>
      <c r="ER1949" s="292"/>
      <c r="ES1949" s="292"/>
      <c r="ET1949" s="292"/>
      <c r="EU1949" s="292"/>
      <c r="EV1949" s="292"/>
      <c r="EW1949" s="292"/>
      <c r="EX1949" s="292"/>
      <c r="EY1949" s="292"/>
      <c r="EZ1949" s="292"/>
      <c r="FC1949" s="292"/>
      <c r="FF1949" s="292"/>
      <c r="FJ1949" s="292"/>
      <c r="FL1949" s="292"/>
      <c r="FM1949" s="292"/>
      <c r="FN1949" s="292"/>
      <c r="FO1949" s="292"/>
      <c r="FQ1949" s="292"/>
    </row>
    <row r="1950" spans="2:173">
      <c r="B1950" s="291"/>
      <c r="J1950" s="292"/>
      <c r="K1950" s="292"/>
      <c r="T1950" s="292"/>
      <c r="BO1950" s="292"/>
      <c r="BX1950" s="292"/>
      <c r="CU1950" s="292"/>
      <c r="CW1950" s="292"/>
      <c r="CX1950" s="292"/>
      <c r="DA1950" s="292"/>
      <c r="DI1950" s="292"/>
      <c r="DK1950" s="292"/>
      <c r="DM1950" s="292"/>
      <c r="DQ1950" s="292"/>
      <c r="DV1950" s="292"/>
      <c r="DX1950" s="292"/>
      <c r="EH1950" s="292"/>
      <c r="EN1950" s="292"/>
      <c r="EP1950" s="292"/>
      <c r="EQ1950" s="292"/>
      <c r="ER1950" s="292"/>
      <c r="ES1950" s="292"/>
      <c r="ET1950" s="292"/>
      <c r="EU1950" s="292"/>
      <c r="EV1950" s="292"/>
      <c r="EW1950" s="292"/>
      <c r="EX1950" s="292"/>
      <c r="EY1950" s="292"/>
      <c r="EZ1950" s="292"/>
      <c r="FC1950" s="292"/>
      <c r="FF1950" s="292"/>
      <c r="FJ1950" s="292"/>
      <c r="FL1950" s="292"/>
      <c r="FM1950" s="292"/>
      <c r="FN1950" s="292"/>
      <c r="FO1950" s="292"/>
      <c r="FQ1950" s="292"/>
    </row>
    <row r="1951" spans="2:173">
      <c r="B1951" s="291"/>
      <c r="J1951" s="292"/>
      <c r="K1951" s="292"/>
      <c r="T1951" s="292"/>
      <c r="BO1951" s="292"/>
      <c r="BX1951" s="292"/>
      <c r="CU1951" s="292"/>
      <c r="CW1951" s="292"/>
      <c r="CX1951" s="292"/>
      <c r="DA1951" s="292"/>
      <c r="DI1951" s="292"/>
      <c r="DK1951" s="292"/>
      <c r="DM1951" s="292"/>
      <c r="DQ1951" s="292"/>
      <c r="DV1951" s="292"/>
      <c r="DX1951" s="292"/>
      <c r="EH1951" s="292"/>
      <c r="EN1951" s="292"/>
      <c r="EP1951" s="292"/>
      <c r="EQ1951" s="292"/>
      <c r="ER1951" s="292"/>
      <c r="ES1951" s="292"/>
      <c r="ET1951" s="292"/>
      <c r="EU1951" s="292"/>
      <c r="EV1951" s="292"/>
      <c r="EW1951" s="292"/>
      <c r="EX1951" s="292"/>
      <c r="EY1951" s="292"/>
      <c r="EZ1951" s="292"/>
      <c r="FC1951" s="292"/>
      <c r="FF1951" s="292"/>
      <c r="FJ1951" s="292"/>
      <c r="FL1951" s="292"/>
      <c r="FM1951" s="292"/>
      <c r="FN1951" s="292"/>
      <c r="FO1951" s="292"/>
      <c r="FQ1951" s="292"/>
    </row>
    <row r="1952" spans="2:173">
      <c r="B1952" s="291"/>
      <c r="J1952" s="292"/>
      <c r="K1952" s="292"/>
      <c r="T1952" s="292"/>
      <c r="BO1952" s="292"/>
      <c r="BX1952" s="292"/>
      <c r="CU1952" s="292"/>
      <c r="CW1952" s="292"/>
      <c r="CX1952" s="292"/>
      <c r="DA1952" s="292"/>
      <c r="DI1952" s="292"/>
      <c r="DK1952" s="292"/>
      <c r="DM1952" s="292"/>
      <c r="DQ1952" s="292"/>
      <c r="DV1952" s="292"/>
      <c r="DX1952" s="292"/>
      <c r="EH1952" s="292"/>
      <c r="EN1952" s="292"/>
      <c r="EP1952" s="292"/>
      <c r="EQ1952" s="292"/>
      <c r="ER1952" s="292"/>
      <c r="ES1952" s="292"/>
      <c r="ET1952" s="292"/>
      <c r="EU1952" s="292"/>
      <c r="EV1952" s="292"/>
      <c r="EW1952" s="292"/>
      <c r="EX1952" s="292"/>
      <c r="EY1952" s="292"/>
      <c r="EZ1952" s="292"/>
      <c r="FC1952" s="292"/>
      <c r="FF1952" s="292"/>
      <c r="FJ1952" s="292"/>
      <c r="FL1952" s="292"/>
      <c r="FM1952" s="292"/>
      <c r="FN1952" s="292"/>
      <c r="FO1952" s="292"/>
      <c r="FQ1952" s="292"/>
    </row>
    <row r="1953" spans="2:173">
      <c r="B1953" s="291"/>
      <c r="J1953" s="292"/>
      <c r="K1953" s="292"/>
      <c r="T1953" s="292"/>
      <c r="BO1953" s="292"/>
      <c r="BX1953" s="292"/>
      <c r="CU1953" s="292"/>
      <c r="CW1953" s="292"/>
      <c r="CX1953" s="292"/>
      <c r="DA1953" s="292"/>
      <c r="DI1953" s="292"/>
      <c r="DK1953" s="292"/>
      <c r="DM1953" s="292"/>
      <c r="DQ1953" s="292"/>
      <c r="DV1953" s="292"/>
      <c r="DX1953" s="292"/>
      <c r="EH1953" s="292"/>
      <c r="EN1953" s="292"/>
      <c r="EP1953" s="292"/>
      <c r="EQ1953" s="292"/>
      <c r="ER1953" s="292"/>
      <c r="ES1953" s="292"/>
      <c r="ET1953" s="292"/>
      <c r="EU1953" s="292"/>
      <c r="EV1953" s="292"/>
      <c r="EW1953" s="292"/>
      <c r="EX1953" s="292"/>
      <c r="EY1953" s="292"/>
      <c r="EZ1953" s="292"/>
      <c r="FC1953" s="292"/>
      <c r="FF1953" s="292"/>
      <c r="FJ1953" s="292"/>
      <c r="FL1953" s="292"/>
      <c r="FM1953" s="292"/>
      <c r="FN1953" s="292"/>
      <c r="FO1953" s="292"/>
      <c r="FQ1953" s="292"/>
    </row>
    <row r="1954" spans="2:173">
      <c r="B1954" s="291"/>
      <c r="J1954" s="292"/>
      <c r="K1954" s="292"/>
      <c r="T1954" s="292"/>
      <c r="BO1954" s="292"/>
      <c r="BX1954" s="292"/>
      <c r="CU1954" s="292"/>
      <c r="CW1954" s="292"/>
      <c r="CX1954" s="292"/>
      <c r="DA1954" s="292"/>
      <c r="DI1954" s="292"/>
      <c r="DK1954" s="292"/>
      <c r="DM1954" s="292"/>
      <c r="DQ1954" s="292"/>
      <c r="DV1954" s="292"/>
      <c r="DX1954" s="292"/>
      <c r="EH1954" s="292"/>
      <c r="EN1954" s="292"/>
      <c r="EP1954" s="292"/>
      <c r="EQ1954" s="292"/>
      <c r="ER1954" s="292"/>
      <c r="ES1954" s="292"/>
      <c r="ET1954" s="292"/>
      <c r="EU1954" s="292"/>
      <c r="EV1954" s="292"/>
      <c r="EW1954" s="292"/>
      <c r="EX1954" s="292"/>
      <c r="EY1954" s="292"/>
      <c r="EZ1954" s="292"/>
      <c r="FC1954" s="292"/>
      <c r="FF1954" s="292"/>
      <c r="FJ1954" s="292"/>
      <c r="FL1954" s="292"/>
      <c r="FM1954" s="292"/>
      <c r="FN1954" s="292"/>
      <c r="FO1954" s="292"/>
      <c r="FQ1954" s="292"/>
    </row>
    <row r="1955" spans="2:173">
      <c r="B1955" s="291"/>
      <c r="J1955" s="292"/>
      <c r="K1955" s="292"/>
      <c r="T1955" s="292"/>
      <c r="BO1955" s="292"/>
      <c r="BX1955" s="292"/>
      <c r="CU1955" s="292"/>
      <c r="CW1955" s="292"/>
      <c r="CX1955" s="292"/>
      <c r="DA1955" s="292"/>
      <c r="DI1955" s="292"/>
      <c r="DK1955" s="292"/>
      <c r="DM1955" s="292"/>
      <c r="DQ1955" s="292"/>
      <c r="DV1955" s="292"/>
      <c r="DX1955" s="292"/>
      <c r="EH1955" s="292"/>
      <c r="EN1955" s="292"/>
      <c r="EP1955" s="292"/>
      <c r="EQ1955" s="292"/>
      <c r="ER1955" s="292"/>
      <c r="ES1955" s="292"/>
      <c r="ET1955" s="292"/>
      <c r="EU1955" s="292"/>
      <c r="EV1955" s="292"/>
      <c r="EW1955" s="292"/>
      <c r="EX1955" s="292"/>
      <c r="EY1955" s="292"/>
      <c r="EZ1955" s="292"/>
      <c r="FC1955" s="292"/>
      <c r="FF1955" s="292"/>
      <c r="FJ1955" s="292"/>
      <c r="FL1955" s="292"/>
      <c r="FM1955" s="292"/>
      <c r="FN1955" s="292"/>
      <c r="FO1955" s="292"/>
      <c r="FQ1955" s="292"/>
    </row>
    <row r="1956" spans="2:173">
      <c r="B1956" s="291"/>
      <c r="J1956" s="292"/>
      <c r="K1956" s="292"/>
      <c r="T1956" s="292"/>
      <c r="BO1956" s="292"/>
      <c r="BX1956" s="292"/>
      <c r="CU1956" s="292"/>
      <c r="CW1956" s="292"/>
      <c r="CX1956" s="292"/>
      <c r="DA1956" s="292"/>
      <c r="DI1956" s="292"/>
      <c r="DK1956" s="292"/>
      <c r="DM1956" s="292"/>
      <c r="DQ1956" s="292"/>
      <c r="DV1956" s="292"/>
      <c r="DX1956" s="292"/>
      <c r="EH1956" s="292"/>
      <c r="EN1956" s="292"/>
      <c r="EP1956" s="292"/>
      <c r="EQ1956" s="292"/>
      <c r="ER1956" s="292"/>
      <c r="ES1956" s="292"/>
      <c r="ET1956" s="292"/>
      <c r="EU1956" s="292"/>
      <c r="EV1956" s="292"/>
      <c r="EW1956" s="292"/>
      <c r="EX1956" s="292"/>
      <c r="EY1956" s="292"/>
      <c r="EZ1956" s="292"/>
      <c r="FC1956" s="292"/>
      <c r="FF1956" s="292"/>
      <c r="FJ1956" s="292"/>
      <c r="FL1956" s="292"/>
      <c r="FM1956" s="292"/>
      <c r="FN1956" s="292"/>
      <c r="FO1956" s="292"/>
      <c r="FQ1956" s="292"/>
    </row>
    <row r="1957" spans="2:173">
      <c r="B1957" s="291"/>
      <c r="J1957" s="292"/>
      <c r="K1957" s="292"/>
      <c r="T1957" s="292"/>
      <c r="BO1957" s="292"/>
      <c r="BX1957" s="292"/>
      <c r="CU1957" s="292"/>
      <c r="CW1957" s="292"/>
      <c r="CX1957" s="292"/>
      <c r="DA1957" s="292"/>
      <c r="DI1957" s="292"/>
      <c r="DK1957" s="292"/>
      <c r="DM1957" s="292"/>
      <c r="DQ1957" s="292"/>
      <c r="DV1957" s="292"/>
      <c r="DX1957" s="292"/>
      <c r="EH1957" s="292"/>
      <c r="EN1957" s="292"/>
      <c r="EP1957" s="292"/>
      <c r="EQ1957" s="292"/>
      <c r="ER1957" s="292"/>
      <c r="ES1957" s="292"/>
      <c r="ET1957" s="292"/>
      <c r="EU1957" s="292"/>
      <c r="EV1957" s="292"/>
      <c r="EW1957" s="292"/>
      <c r="EX1957" s="292"/>
      <c r="EY1957" s="292"/>
      <c r="EZ1957" s="292"/>
      <c r="FC1957" s="292"/>
      <c r="FF1957" s="292"/>
      <c r="FJ1957" s="292"/>
      <c r="FL1957" s="292"/>
      <c r="FM1957" s="292"/>
      <c r="FN1957" s="292"/>
      <c r="FO1957" s="292"/>
      <c r="FQ1957" s="292"/>
    </row>
    <row r="1958" spans="2:173">
      <c r="B1958" s="291"/>
      <c r="J1958" s="292"/>
      <c r="K1958" s="292"/>
      <c r="T1958" s="292"/>
      <c r="BO1958" s="292"/>
      <c r="BX1958" s="292"/>
      <c r="CU1958" s="292"/>
      <c r="CW1958" s="292"/>
      <c r="CX1958" s="292"/>
      <c r="DA1958" s="292"/>
      <c r="DI1958" s="292"/>
      <c r="DK1958" s="292"/>
      <c r="DM1958" s="292"/>
      <c r="DQ1958" s="292"/>
      <c r="DV1958" s="292"/>
      <c r="DX1958" s="292"/>
      <c r="EH1958" s="292"/>
      <c r="EN1958" s="292"/>
      <c r="EP1958" s="292"/>
      <c r="EQ1958" s="292"/>
      <c r="ER1958" s="292"/>
      <c r="ES1958" s="292"/>
      <c r="ET1958" s="292"/>
      <c r="EU1958" s="292"/>
      <c r="EV1958" s="292"/>
      <c r="EW1958" s="292"/>
      <c r="EX1958" s="292"/>
      <c r="EY1958" s="292"/>
      <c r="EZ1958" s="292"/>
      <c r="FC1958" s="292"/>
      <c r="FF1958" s="292"/>
      <c r="FJ1958" s="292"/>
      <c r="FL1958" s="292"/>
      <c r="FM1958" s="292"/>
      <c r="FN1958" s="292"/>
      <c r="FO1958" s="292"/>
      <c r="FQ1958" s="292"/>
    </row>
    <row r="1959" spans="2:173">
      <c r="B1959" s="291"/>
      <c r="J1959" s="292"/>
      <c r="K1959" s="292"/>
      <c r="T1959" s="292"/>
      <c r="BO1959" s="292"/>
      <c r="BX1959" s="292"/>
      <c r="CU1959" s="292"/>
      <c r="CW1959" s="292"/>
      <c r="CX1959" s="292"/>
      <c r="DA1959" s="292"/>
      <c r="DI1959" s="292"/>
      <c r="DK1959" s="292"/>
      <c r="DM1959" s="292"/>
      <c r="DQ1959" s="292"/>
      <c r="DV1959" s="292"/>
      <c r="DX1959" s="292"/>
      <c r="EH1959" s="292"/>
      <c r="EN1959" s="292"/>
      <c r="EP1959" s="292"/>
      <c r="EQ1959" s="292"/>
      <c r="ER1959" s="292"/>
      <c r="ES1959" s="292"/>
      <c r="ET1959" s="292"/>
      <c r="EU1959" s="292"/>
      <c r="EV1959" s="292"/>
      <c r="EW1959" s="292"/>
      <c r="EX1959" s="292"/>
      <c r="EY1959" s="292"/>
      <c r="EZ1959" s="292"/>
      <c r="FC1959" s="292"/>
      <c r="FF1959" s="292"/>
      <c r="FJ1959" s="292"/>
      <c r="FL1959" s="292"/>
      <c r="FM1959" s="292"/>
      <c r="FN1959" s="292"/>
      <c r="FO1959" s="292"/>
      <c r="FQ1959" s="292"/>
    </row>
    <row r="1960" spans="2:173">
      <c r="B1960" s="291"/>
      <c r="J1960" s="292"/>
      <c r="K1960" s="292"/>
      <c r="T1960" s="292"/>
      <c r="BO1960" s="292"/>
      <c r="BX1960" s="292"/>
      <c r="CU1960" s="292"/>
      <c r="CW1960" s="292"/>
      <c r="CX1960" s="292"/>
      <c r="DA1960" s="292"/>
      <c r="DI1960" s="292"/>
      <c r="DK1960" s="292"/>
      <c r="DM1960" s="292"/>
      <c r="DQ1960" s="292"/>
      <c r="DV1960" s="292"/>
      <c r="DX1960" s="292"/>
      <c r="EH1960" s="292"/>
      <c r="EN1960" s="292"/>
      <c r="EP1960" s="292"/>
      <c r="EQ1960" s="292"/>
      <c r="ER1960" s="292"/>
      <c r="ES1960" s="292"/>
      <c r="ET1960" s="292"/>
      <c r="EU1960" s="292"/>
      <c r="EV1960" s="292"/>
      <c r="EW1960" s="292"/>
      <c r="EX1960" s="292"/>
      <c r="EY1960" s="292"/>
      <c r="EZ1960" s="292"/>
      <c r="FC1960" s="292"/>
      <c r="FF1960" s="292"/>
      <c r="FJ1960" s="292"/>
      <c r="FL1960" s="292"/>
      <c r="FM1960" s="292"/>
      <c r="FN1960" s="292"/>
      <c r="FO1960" s="292"/>
      <c r="FQ1960" s="292"/>
    </row>
    <row r="1961" spans="2:173">
      <c r="B1961" s="291"/>
      <c r="J1961" s="292"/>
      <c r="K1961" s="292"/>
      <c r="T1961" s="292"/>
      <c r="BO1961" s="292"/>
      <c r="BX1961" s="292"/>
      <c r="CU1961" s="292"/>
      <c r="CW1961" s="292"/>
      <c r="CX1961" s="292"/>
      <c r="DA1961" s="292"/>
      <c r="DI1961" s="292"/>
      <c r="DK1961" s="292"/>
      <c r="DM1961" s="292"/>
      <c r="DQ1961" s="292"/>
      <c r="DV1961" s="292"/>
      <c r="DX1961" s="292"/>
      <c r="EH1961" s="292"/>
      <c r="EN1961" s="292"/>
      <c r="EP1961" s="292"/>
      <c r="EQ1961" s="292"/>
      <c r="ER1961" s="292"/>
      <c r="ES1961" s="292"/>
      <c r="ET1961" s="292"/>
      <c r="EU1961" s="292"/>
      <c r="EV1961" s="292"/>
      <c r="EW1961" s="292"/>
      <c r="EX1961" s="292"/>
      <c r="EY1961" s="292"/>
      <c r="EZ1961" s="292"/>
      <c r="FC1961" s="292"/>
      <c r="FF1961" s="292"/>
      <c r="FJ1961" s="292"/>
      <c r="FL1961" s="292"/>
      <c r="FM1961" s="292"/>
      <c r="FN1961" s="292"/>
      <c r="FO1961" s="292"/>
      <c r="FQ1961" s="292"/>
    </row>
    <row r="1962" spans="2:173">
      <c r="B1962" s="291"/>
      <c r="J1962" s="292"/>
      <c r="K1962" s="292"/>
      <c r="T1962" s="292"/>
      <c r="BO1962" s="292"/>
      <c r="BX1962" s="292"/>
      <c r="CU1962" s="292"/>
      <c r="CW1962" s="292"/>
      <c r="CX1962" s="292"/>
      <c r="DA1962" s="292"/>
      <c r="DI1962" s="292"/>
      <c r="DK1962" s="292"/>
      <c r="DM1962" s="292"/>
      <c r="DQ1962" s="292"/>
      <c r="DV1962" s="292"/>
      <c r="DX1962" s="292"/>
      <c r="EH1962" s="292"/>
      <c r="EN1962" s="292"/>
      <c r="EP1962" s="292"/>
      <c r="EQ1962" s="292"/>
      <c r="ER1962" s="292"/>
      <c r="ES1962" s="292"/>
      <c r="ET1962" s="292"/>
      <c r="EU1962" s="292"/>
      <c r="EV1962" s="292"/>
      <c r="EW1962" s="292"/>
      <c r="EX1962" s="292"/>
      <c r="EY1962" s="292"/>
      <c r="EZ1962" s="292"/>
      <c r="FC1962" s="292"/>
      <c r="FF1962" s="292"/>
      <c r="FJ1962" s="292"/>
      <c r="FL1962" s="292"/>
      <c r="FM1962" s="292"/>
      <c r="FN1962" s="292"/>
      <c r="FO1962" s="292"/>
      <c r="FQ1962" s="292"/>
    </row>
    <row r="1963" spans="2:173">
      <c r="B1963" s="291"/>
      <c r="J1963" s="292"/>
      <c r="K1963" s="292"/>
      <c r="T1963" s="292"/>
      <c r="BO1963" s="292"/>
      <c r="BX1963" s="292"/>
      <c r="CU1963" s="292"/>
      <c r="CW1963" s="292"/>
      <c r="CX1963" s="292"/>
      <c r="DA1963" s="292"/>
      <c r="DI1963" s="292"/>
      <c r="DK1963" s="292"/>
      <c r="DM1963" s="292"/>
      <c r="DQ1963" s="292"/>
      <c r="DV1963" s="292"/>
      <c r="DX1963" s="292"/>
      <c r="EH1963" s="292"/>
      <c r="EN1963" s="292"/>
      <c r="EP1963" s="292"/>
      <c r="EQ1963" s="292"/>
      <c r="ER1963" s="292"/>
      <c r="ES1963" s="292"/>
      <c r="ET1963" s="292"/>
      <c r="EU1963" s="292"/>
      <c r="EV1963" s="292"/>
      <c r="EW1963" s="292"/>
      <c r="EX1963" s="292"/>
      <c r="EY1963" s="292"/>
      <c r="EZ1963" s="292"/>
      <c r="FC1963" s="292"/>
      <c r="FF1963" s="292"/>
      <c r="FJ1963" s="292"/>
      <c r="FL1963" s="292"/>
      <c r="FM1963" s="292"/>
      <c r="FN1963" s="292"/>
      <c r="FO1963" s="292"/>
      <c r="FQ1963" s="292"/>
    </row>
    <row r="1964" spans="2:173">
      <c r="B1964" s="291"/>
      <c r="J1964" s="292"/>
      <c r="K1964" s="292"/>
      <c r="T1964" s="292"/>
      <c r="BO1964" s="292"/>
      <c r="BX1964" s="292"/>
      <c r="CU1964" s="292"/>
      <c r="CW1964" s="292"/>
      <c r="CX1964" s="292"/>
      <c r="DA1964" s="292"/>
      <c r="DI1964" s="292"/>
      <c r="DK1964" s="292"/>
      <c r="DM1964" s="292"/>
      <c r="DQ1964" s="292"/>
      <c r="DV1964" s="292"/>
      <c r="DX1964" s="292"/>
      <c r="EH1964" s="292"/>
      <c r="EN1964" s="292"/>
      <c r="EP1964" s="292"/>
      <c r="EQ1964" s="292"/>
      <c r="ER1964" s="292"/>
      <c r="ES1964" s="292"/>
      <c r="ET1964" s="292"/>
      <c r="EU1964" s="292"/>
      <c r="EV1964" s="292"/>
      <c r="EW1964" s="292"/>
      <c r="EX1964" s="292"/>
      <c r="EY1964" s="292"/>
      <c r="EZ1964" s="292"/>
      <c r="FC1964" s="292"/>
      <c r="FF1964" s="292"/>
      <c r="FJ1964" s="292"/>
      <c r="FL1964" s="292"/>
      <c r="FM1964" s="292"/>
      <c r="FN1964" s="292"/>
      <c r="FO1964" s="292"/>
      <c r="FQ1964" s="292"/>
    </row>
    <row r="1965" spans="2:173">
      <c r="B1965" s="291"/>
      <c r="J1965" s="292"/>
      <c r="K1965" s="292"/>
      <c r="T1965" s="292"/>
      <c r="BO1965" s="292"/>
      <c r="BX1965" s="292"/>
      <c r="CU1965" s="292"/>
      <c r="CW1965" s="292"/>
      <c r="CX1965" s="292"/>
      <c r="DA1965" s="292"/>
      <c r="DI1965" s="292"/>
      <c r="DK1965" s="292"/>
      <c r="DM1965" s="292"/>
      <c r="DQ1965" s="292"/>
      <c r="DV1965" s="292"/>
      <c r="DX1965" s="292"/>
      <c r="EH1965" s="292"/>
      <c r="EN1965" s="292"/>
      <c r="EP1965" s="292"/>
      <c r="EQ1965" s="292"/>
      <c r="ER1965" s="292"/>
      <c r="ES1965" s="292"/>
      <c r="ET1965" s="292"/>
      <c r="EU1965" s="292"/>
      <c r="EV1965" s="292"/>
      <c r="EW1965" s="292"/>
      <c r="EX1965" s="292"/>
      <c r="EY1965" s="292"/>
      <c r="EZ1965" s="292"/>
      <c r="FC1965" s="292"/>
      <c r="FF1965" s="292"/>
      <c r="FJ1965" s="292"/>
      <c r="FL1965" s="292"/>
      <c r="FM1965" s="292"/>
      <c r="FN1965" s="292"/>
      <c r="FO1965" s="292"/>
      <c r="FQ1965" s="292"/>
    </row>
    <row r="1966" spans="2:173">
      <c r="B1966" s="291"/>
      <c r="J1966" s="292"/>
      <c r="K1966" s="292"/>
      <c r="T1966" s="292"/>
      <c r="BO1966" s="292"/>
      <c r="BX1966" s="292"/>
      <c r="CU1966" s="292"/>
      <c r="CW1966" s="292"/>
      <c r="CX1966" s="292"/>
      <c r="DA1966" s="292"/>
      <c r="DI1966" s="292"/>
      <c r="DK1966" s="292"/>
      <c r="DM1966" s="292"/>
      <c r="DQ1966" s="292"/>
      <c r="DV1966" s="292"/>
      <c r="DX1966" s="292"/>
      <c r="EH1966" s="292"/>
      <c r="EN1966" s="292"/>
      <c r="EP1966" s="292"/>
      <c r="EQ1966" s="292"/>
      <c r="ER1966" s="292"/>
      <c r="ES1966" s="292"/>
      <c r="ET1966" s="292"/>
      <c r="EU1966" s="292"/>
      <c r="EV1966" s="292"/>
      <c r="EW1966" s="292"/>
      <c r="EX1966" s="292"/>
      <c r="EY1966" s="292"/>
      <c r="EZ1966" s="292"/>
      <c r="FC1966" s="292"/>
      <c r="FF1966" s="292"/>
      <c r="FJ1966" s="292"/>
      <c r="FL1966" s="292"/>
      <c r="FM1966" s="292"/>
      <c r="FN1966" s="292"/>
      <c r="FO1966" s="292"/>
      <c r="FQ1966" s="292"/>
    </row>
    <row r="1967" spans="2:173">
      <c r="B1967" s="291"/>
      <c r="J1967" s="292"/>
      <c r="K1967" s="292"/>
      <c r="T1967" s="292"/>
      <c r="BO1967" s="292"/>
      <c r="BX1967" s="292"/>
      <c r="CU1967" s="292"/>
      <c r="CW1967" s="292"/>
      <c r="CX1967" s="292"/>
      <c r="DA1967" s="292"/>
      <c r="DI1967" s="292"/>
      <c r="DK1967" s="292"/>
      <c r="DM1967" s="292"/>
      <c r="DQ1967" s="292"/>
      <c r="DV1967" s="292"/>
      <c r="DX1967" s="292"/>
      <c r="EH1967" s="292"/>
      <c r="EN1967" s="292"/>
      <c r="EP1967" s="292"/>
      <c r="EQ1967" s="292"/>
      <c r="ER1967" s="292"/>
      <c r="ES1967" s="292"/>
      <c r="ET1967" s="292"/>
      <c r="EU1967" s="292"/>
      <c r="EV1967" s="292"/>
      <c r="EW1967" s="292"/>
      <c r="EX1967" s="292"/>
      <c r="EY1967" s="292"/>
      <c r="EZ1967" s="292"/>
      <c r="FC1967" s="292"/>
      <c r="FF1967" s="292"/>
      <c r="FJ1967" s="292"/>
      <c r="FL1967" s="292"/>
      <c r="FM1967" s="292"/>
      <c r="FN1967" s="292"/>
      <c r="FO1967" s="292"/>
      <c r="FQ1967" s="292"/>
    </row>
    <row r="1968" spans="2:173">
      <c r="B1968" s="291"/>
      <c r="J1968" s="292"/>
      <c r="K1968" s="292"/>
      <c r="T1968" s="292"/>
      <c r="BO1968" s="292"/>
      <c r="BX1968" s="292"/>
      <c r="CU1968" s="292"/>
      <c r="CW1968" s="292"/>
      <c r="CX1968" s="292"/>
      <c r="DA1968" s="292"/>
      <c r="DI1968" s="292"/>
      <c r="DK1968" s="292"/>
      <c r="DM1968" s="292"/>
      <c r="DQ1968" s="292"/>
      <c r="DV1968" s="292"/>
      <c r="DX1968" s="292"/>
      <c r="EH1968" s="292"/>
      <c r="EN1968" s="292"/>
      <c r="EP1968" s="292"/>
      <c r="EQ1968" s="292"/>
      <c r="ER1968" s="292"/>
      <c r="ES1968" s="292"/>
      <c r="ET1968" s="292"/>
      <c r="EU1968" s="292"/>
      <c r="EV1968" s="292"/>
      <c r="EW1968" s="292"/>
      <c r="EX1968" s="292"/>
      <c r="EY1968" s="292"/>
      <c r="EZ1968" s="292"/>
      <c r="FC1968" s="292"/>
      <c r="FF1968" s="292"/>
      <c r="FJ1968" s="292"/>
      <c r="FL1968" s="292"/>
      <c r="FM1968" s="292"/>
      <c r="FN1968" s="292"/>
      <c r="FO1968" s="292"/>
      <c r="FQ1968" s="292"/>
    </row>
    <row r="1969" spans="2:173">
      <c r="B1969" s="291"/>
      <c r="J1969" s="292"/>
      <c r="K1969" s="292"/>
      <c r="T1969" s="292"/>
      <c r="BO1969" s="292"/>
      <c r="BX1969" s="292"/>
      <c r="CU1969" s="292"/>
      <c r="CW1969" s="292"/>
      <c r="CX1969" s="292"/>
      <c r="DA1969" s="292"/>
      <c r="DI1969" s="292"/>
      <c r="DK1969" s="292"/>
      <c r="DM1969" s="292"/>
      <c r="DQ1969" s="292"/>
      <c r="DV1969" s="292"/>
      <c r="DX1969" s="292"/>
      <c r="EH1969" s="292"/>
      <c r="EN1969" s="292"/>
      <c r="EP1969" s="292"/>
      <c r="EQ1969" s="292"/>
      <c r="ER1969" s="292"/>
      <c r="ES1969" s="292"/>
      <c r="ET1969" s="292"/>
      <c r="EU1969" s="292"/>
      <c r="EV1969" s="292"/>
      <c r="EW1969" s="292"/>
      <c r="EX1969" s="292"/>
      <c r="EY1969" s="292"/>
      <c r="EZ1969" s="292"/>
      <c r="FC1969" s="292"/>
      <c r="FF1969" s="292"/>
      <c r="FJ1969" s="292"/>
      <c r="FL1969" s="292"/>
      <c r="FM1969" s="292"/>
      <c r="FN1969" s="292"/>
      <c r="FO1969" s="292"/>
      <c r="FQ1969" s="292"/>
    </row>
    <row r="1970" spans="2:173">
      <c r="B1970" s="291"/>
      <c r="J1970" s="292"/>
      <c r="K1970" s="292"/>
      <c r="T1970" s="292"/>
      <c r="BO1970" s="292"/>
      <c r="BX1970" s="292"/>
      <c r="CU1970" s="292"/>
      <c r="CW1970" s="292"/>
      <c r="CX1970" s="292"/>
      <c r="DA1970" s="292"/>
      <c r="DI1970" s="292"/>
      <c r="DK1970" s="292"/>
      <c r="DM1970" s="292"/>
      <c r="DQ1970" s="292"/>
      <c r="DV1970" s="292"/>
      <c r="DX1970" s="292"/>
      <c r="EH1970" s="292"/>
      <c r="EN1970" s="292"/>
      <c r="EP1970" s="292"/>
      <c r="EQ1970" s="292"/>
      <c r="ER1970" s="292"/>
      <c r="ES1970" s="292"/>
      <c r="ET1970" s="292"/>
      <c r="EU1970" s="292"/>
      <c r="EV1970" s="292"/>
      <c r="EW1970" s="292"/>
      <c r="EX1970" s="292"/>
      <c r="EY1970" s="292"/>
      <c r="EZ1970" s="292"/>
      <c r="FC1970" s="292"/>
      <c r="FF1970" s="292"/>
      <c r="FJ1970" s="292"/>
      <c r="FL1970" s="292"/>
      <c r="FM1970" s="292"/>
      <c r="FN1970" s="292"/>
      <c r="FO1970" s="292"/>
      <c r="FQ1970" s="292"/>
    </row>
    <row r="1971" spans="2:173">
      <c r="B1971" s="291"/>
      <c r="J1971" s="292"/>
      <c r="K1971" s="292"/>
      <c r="T1971" s="292"/>
      <c r="BO1971" s="292"/>
      <c r="BX1971" s="292"/>
      <c r="CU1971" s="292"/>
      <c r="CW1971" s="292"/>
      <c r="CX1971" s="292"/>
      <c r="DA1971" s="292"/>
      <c r="DI1971" s="292"/>
      <c r="DK1971" s="292"/>
      <c r="DM1971" s="292"/>
      <c r="DQ1971" s="292"/>
      <c r="DV1971" s="292"/>
      <c r="DX1971" s="292"/>
      <c r="EH1971" s="292"/>
      <c r="EN1971" s="292"/>
      <c r="EP1971" s="292"/>
      <c r="EQ1971" s="292"/>
      <c r="ER1971" s="292"/>
      <c r="ES1971" s="292"/>
      <c r="ET1971" s="292"/>
      <c r="EU1971" s="292"/>
      <c r="EV1971" s="292"/>
      <c r="EW1971" s="292"/>
      <c r="EX1971" s="292"/>
      <c r="EY1971" s="292"/>
      <c r="EZ1971" s="292"/>
      <c r="FC1971" s="292"/>
      <c r="FF1971" s="292"/>
      <c r="FJ1971" s="292"/>
      <c r="FL1971" s="292"/>
      <c r="FM1971" s="292"/>
      <c r="FN1971" s="292"/>
      <c r="FO1971" s="292"/>
      <c r="FQ1971" s="292"/>
    </row>
    <row r="1972" spans="2:173">
      <c r="B1972" s="291"/>
      <c r="J1972" s="292"/>
      <c r="K1972" s="292"/>
      <c r="T1972" s="292"/>
      <c r="BO1972" s="292"/>
      <c r="BX1972" s="292"/>
      <c r="CU1972" s="292"/>
      <c r="CW1972" s="292"/>
      <c r="CX1972" s="292"/>
      <c r="DA1972" s="292"/>
      <c r="DI1972" s="292"/>
      <c r="DK1972" s="292"/>
      <c r="DM1972" s="292"/>
      <c r="DQ1972" s="292"/>
      <c r="DV1972" s="292"/>
      <c r="DX1972" s="292"/>
      <c r="EH1972" s="292"/>
      <c r="EN1972" s="292"/>
      <c r="EP1972" s="292"/>
      <c r="EQ1972" s="292"/>
      <c r="ER1972" s="292"/>
      <c r="ES1972" s="292"/>
      <c r="ET1972" s="292"/>
      <c r="EU1972" s="292"/>
      <c r="EV1972" s="292"/>
      <c r="EW1972" s="292"/>
      <c r="EX1972" s="292"/>
      <c r="EY1972" s="292"/>
      <c r="EZ1972" s="292"/>
      <c r="FC1972" s="292"/>
      <c r="FF1972" s="292"/>
      <c r="FJ1972" s="292"/>
      <c r="FL1972" s="292"/>
      <c r="FM1972" s="292"/>
      <c r="FN1972" s="292"/>
      <c r="FO1972" s="292"/>
      <c r="FQ1972" s="292"/>
    </row>
    <row r="1973" spans="2:173">
      <c r="B1973" s="291"/>
      <c r="J1973" s="292"/>
      <c r="K1973" s="292"/>
      <c r="T1973" s="292"/>
      <c r="BO1973" s="292"/>
      <c r="BX1973" s="292"/>
      <c r="CU1973" s="292"/>
      <c r="CW1973" s="292"/>
      <c r="CX1973" s="292"/>
      <c r="DA1973" s="292"/>
      <c r="DI1973" s="292"/>
      <c r="DK1973" s="292"/>
      <c r="DM1973" s="292"/>
      <c r="DQ1973" s="292"/>
      <c r="DV1973" s="292"/>
      <c r="DX1973" s="292"/>
      <c r="EH1973" s="292"/>
      <c r="EN1973" s="292"/>
      <c r="EP1973" s="292"/>
      <c r="EQ1973" s="292"/>
      <c r="ER1973" s="292"/>
      <c r="ES1973" s="292"/>
      <c r="ET1973" s="292"/>
      <c r="EU1973" s="292"/>
      <c r="EV1973" s="292"/>
      <c r="EW1973" s="292"/>
      <c r="EX1973" s="292"/>
      <c r="EY1973" s="292"/>
      <c r="EZ1973" s="292"/>
      <c r="FC1973" s="292"/>
      <c r="FF1973" s="292"/>
      <c r="FJ1973" s="292"/>
      <c r="FL1973" s="292"/>
      <c r="FM1973" s="292"/>
      <c r="FN1973" s="292"/>
      <c r="FO1973" s="292"/>
      <c r="FQ1973" s="292"/>
    </row>
    <row r="1974" spans="2:173">
      <c r="B1974" s="291"/>
      <c r="J1974" s="292"/>
      <c r="K1974" s="292"/>
      <c r="T1974" s="292"/>
      <c r="BO1974" s="292"/>
      <c r="BX1974" s="292"/>
      <c r="CU1974" s="292"/>
      <c r="CW1974" s="292"/>
      <c r="CX1974" s="292"/>
      <c r="DA1974" s="292"/>
      <c r="DI1974" s="292"/>
      <c r="DK1974" s="292"/>
      <c r="DM1974" s="292"/>
      <c r="DQ1974" s="292"/>
      <c r="DV1974" s="292"/>
      <c r="DX1974" s="292"/>
      <c r="EH1974" s="292"/>
      <c r="EN1974" s="292"/>
      <c r="EP1974" s="292"/>
      <c r="EQ1974" s="292"/>
      <c r="ER1974" s="292"/>
      <c r="ES1974" s="292"/>
      <c r="ET1974" s="292"/>
      <c r="EU1974" s="292"/>
      <c r="EV1974" s="292"/>
      <c r="EW1974" s="292"/>
      <c r="EX1974" s="292"/>
      <c r="EY1974" s="292"/>
      <c r="EZ1974" s="292"/>
      <c r="FC1974" s="292"/>
      <c r="FF1974" s="292"/>
      <c r="FJ1974" s="292"/>
      <c r="FL1974" s="292"/>
      <c r="FM1974" s="292"/>
      <c r="FN1974" s="292"/>
      <c r="FO1974" s="292"/>
      <c r="FQ1974" s="292"/>
    </row>
    <row r="1975" spans="2:173">
      <c r="B1975" s="291"/>
      <c r="J1975" s="292"/>
      <c r="K1975" s="292"/>
      <c r="T1975" s="292"/>
      <c r="BO1975" s="292"/>
      <c r="BX1975" s="292"/>
      <c r="CU1975" s="292"/>
      <c r="CW1975" s="292"/>
      <c r="CX1975" s="292"/>
      <c r="DA1975" s="292"/>
      <c r="DI1975" s="292"/>
      <c r="DK1975" s="292"/>
      <c r="DM1975" s="292"/>
      <c r="DQ1975" s="292"/>
      <c r="DV1975" s="292"/>
      <c r="DX1975" s="292"/>
      <c r="EH1975" s="292"/>
      <c r="EN1975" s="292"/>
      <c r="EP1975" s="292"/>
      <c r="EQ1975" s="292"/>
      <c r="ER1975" s="292"/>
      <c r="ES1975" s="292"/>
      <c r="ET1975" s="292"/>
      <c r="EU1975" s="292"/>
      <c r="EV1975" s="292"/>
      <c r="EW1975" s="292"/>
      <c r="EX1975" s="292"/>
      <c r="EY1975" s="292"/>
      <c r="EZ1975" s="292"/>
      <c r="FC1975" s="292"/>
      <c r="FF1975" s="292"/>
      <c r="FJ1975" s="292"/>
      <c r="FL1975" s="292"/>
      <c r="FM1975" s="292"/>
      <c r="FN1975" s="292"/>
      <c r="FO1975" s="292"/>
      <c r="FQ1975" s="292"/>
    </row>
    <row r="1976" spans="2:173">
      <c r="B1976" s="291"/>
      <c r="J1976" s="292"/>
      <c r="K1976" s="292"/>
      <c r="T1976" s="292"/>
      <c r="BO1976" s="292"/>
      <c r="BX1976" s="292"/>
      <c r="CU1976" s="292"/>
      <c r="CW1976" s="292"/>
      <c r="CX1976" s="292"/>
      <c r="DA1976" s="292"/>
      <c r="DI1976" s="292"/>
      <c r="DK1976" s="292"/>
      <c r="DM1976" s="292"/>
      <c r="DQ1976" s="292"/>
      <c r="DV1976" s="292"/>
      <c r="DX1976" s="292"/>
      <c r="EH1976" s="292"/>
      <c r="EN1976" s="292"/>
      <c r="EP1976" s="292"/>
      <c r="EQ1976" s="292"/>
      <c r="ER1976" s="292"/>
      <c r="ES1976" s="292"/>
      <c r="ET1976" s="292"/>
      <c r="EU1976" s="292"/>
      <c r="EV1976" s="292"/>
      <c r="EW1976" s="292"/>
      <c r="EX1976" s="292"/>
      <c r="EY1976" s="292"/>
      <c r="EZ1976" s="292"/>
      <c r="FC1976" s="292"/>
      <c r="FF1976" s="292"/>
      <c r="FJ1976" s="292"/>
      <c r="FL1976" s="292"/>
      <c r="FM1976" s="292"/>
      <c r="FN1976" s="292"/>
      <c r="FO1976" s="292"/>
      <c r="FQ1976" s="292"/>
    </row>
    <row r="1977" spans="2:173">
      <c r="B1977" s="291"/>
      <c r="J1977" s="292"/>
      <c r="K1977" s="292"/>
      <c r="T1977" s="292"/>
      <c r="BO1977" s="292"/>
      <c r="BX1977" s="292"/>
      <c r="CU1977" s="292"/>
      <c r="CW1977" s="292"/>
      <c r="CX1977" s="292"/>
      <c r="DA1977" s="292"/>
      <c r="DI1977" s="292"/>
      <c r="DK1977" s="292"/>
      <c r="DM1977" s="292"/>
      <c r="DQ1977" s="292"/>
      <c r="DV1977" s="292"/>
      <c r="DX1977" s="292"/>
      <c r="EH1977" s="292"/>
      <c r="EN1977" s="292"/>
      <c r="EP1977" s="292"/>
      <c r="EQ1977" s="292"/>
      <c r="ER1977" s="292"/>
      <c r="ES1977" s="292"/>
      <c r="ET1977" s="292"/>
      <c r="EU1977" s="292"/>
      <c r="EV1977" s="292"/>
      <c r="EW1977" s="292"/>
      <c r="EX1977" s="292"/>
      <c r="EY1977" s="292"/>
      <c r="EZ1977" s="292"/>
      <c r="FC1977" s="292"/>
      <c r="FF1977" s="292"/>
      <c r="FJ1977" s="292"/>
      <c r="FL1977" s="292"/>
      <c r="FM1977" s="292"/>
      <c r="FN1977" s="292"/>
      <c r="FO1977" s="292"/>
      <c r="FQ1977" s="292"/>
    </row>
    <row r="1978" spans="2:173">
      <c r="B1978" s="291"/>
      <c r="J1978" s="292"/>
      <c r="K1978" s="292"/>
      <c r="T1978" s="292"/>
      <c r="BO1978" s="292"/>
      <c r="BX1978" s="292"/>
      <c r="CU1978" s="292"/>
      <c r="CW1978" s="292"/>
      <c r="CX1978" s="292"/>
      <c r="DA1978" s="292"/>
      <c r="DI1978" s="292"/>
      <c r="DK1978" s="292"/>
      <c r="DM1978" s="292"/>
      <c r="DQ1978" s="292"/>
      <c r="DV1978" s="292"/>
      <c r="DX1978" s="292"/>
      <c r="EH1978" s="292"/>
      <c r="EN1978" s="292"/>
      <c r="EP1978" s="292"/>
      <c r="EQ1978" s="292"/>
      <c r="ER1978" s="292"/>
      <c r="ES1978" s="292"/>
      <c r="ET1978" s="292"/>
      <c r="EU1978" s="292"/>
      <c r="EV1978" s="292"/>
      <c r="EW1978" s="292"/>
      <c r="EX1978" s="292"/>
      <c r="EY1978" s="292"/>
      <c r="EZ1978" s="292"/>
      <c r="FC1978" s="292"/>
      <c r="FF1978" s="292"/>
      <c r="FJ1978" s="292"/>
      <c r="FL1978" s="292"/>
      <c r="FM1978" s="292"/>
      <c r="FN1978" s="292"/>
      <c r="FO1978" s="292"/>
      <c r="FQ1978" s="292"/>
    </row>
    <row r="1979" spans="2:173">
      <c r="B1979" s="291"/>
      <c r="J1979" s="292"/>
      <c r="K1979" s="292"/>
      <c r="T1979" s="292"/>
      <c r="BO1979" s="292"/>
      <c r="BX1979" s="292"/>
      <c r="CU1979" s="292"/>
      <c r="CW1979" s="292"/>
      <c r="CX1979" s="292"/>
      <c r="DA1979" s="292"/>
      <c r="DI1979" s="292"/>
      <c r="DK1979" s="292"/>
      <c r="DM1979" s="292"/>
      <c r="DQ1979" s="292"/>
      <c r="DV1979" s="292"/>
      <c r="DX1979" s="292"/>
      <c r="EH1979" s="292"/>
      <c r="EN1979" s="292"/>
      <c r="EP1979" s="292"/>
      <c r="EQ1979" s="292"/>
      <c r="ER1979" s="292"/>
      <c r="ES1979" s="292"/>
      <c r="ET1979" s="292"/>
      <c r="EU1979" s="292"/>
      <c r="EV1979" s="292"/>
      <c r="EW1979" s="292"/>
      <c r="EX1979" s="292"/>
      <c r="EY1979" s="292"/>
      <c r="EZ1979" s="292"/>
      <c r="FC1979" s="292"/>
      <c r="FF1979" s="292"/>
      <c r="FJ1979" s="292"/>
      <c r="FL1979" s="292"/>
      <c r="FM1979" s="292"/>
      <c r="FN1979" s="292"/>
      <c r="FO1979" s="292"/>
      <c r="FQ1979" s="292"/>
    </row>
    <row r="1980" spans="2:173">
      <c r="B1980" s="291"/>
      <c r="J1980" s="292"/>
      <c r="K1980" s="292"/>
      <c r="T1980" s="292"/>
      <c r="BO1980" s="292"/>
      <c r="BX1980" s="292"/>
      <c r="CU1980" s="292"/>
      <c r="CW1980" s="292"/>
      <c r="CX1980" s="292"/>
      <c r="DA1980" s="292"/>
      <c r="DI1980" s="292"/>
      <c r="DK1980" s="292"/>
      <c r="DM1980" s="292"/>
      <c r="DQ1980" s="292"/>
      <c r="DV1980" s="292"/>
      <c r="DX1980" s="292"/>
      <c r="EH1980" s="292"/>
      <c r="EN1980" s="292"/>
      <c r="EP1980" s="292"/>
      <c r="EQ1980" s="292"/>
      <c r="ER1980" s="292"/>
      <c r="ES1980" s="292"/>
      <c r="ET1980" s="292"/>
      <c r="EU1980" s="292"/>
      <c r="EV1980" s="292"/>
      <c r="EW1980" s="292"/>
      <c r="EX1980" s="292"/>
      <c r="EY1980" s="292"/>
      <c r="EZ1980" s="292"/>
      <c r="FC1980" s="292"/>
      <c r="FF1980" s="292"/>
      <c r="FJ1980" s="292"/>
      <c r="FL1980" s="292"/>
      <c r="FM1980" s="292"/>
      <c r="FN1980" s="292"/>
      <c r="FO1980" s="292"/>
      <c r="FQ1980" s="292"/>
    </row>
    <row r="1981" spans="2:173">
      <c r="B1981" s="291"/>
      <c r="J1981" s="292"/>
      <c r="K1981" s="292"/>
      <c r="T1981" s="292"/>
      <c r="BO1981" s="292"/>
      <c r="BX1981" s="292"/>
      <c r="CU1981" s="292"/>
      <c r="CW1981" s="292"/>
      <c r="CX1981" s="292"/>
      <c r="DA1981" s="292"/>
      <c r="DI1981" s="292"/>
      <c r="DK1981" s="292"/>
      <c r="DM1981" s="292"/>
      <c r="DQ1981" s="292"/>
      <c r="DV1981" s="292"/>
      <c r="DX1981" s="292"/>
      <c r="EH1981" s="292"/>
      <c r="EN1981" s="292"/>
      <c r="EP1981" s="292"/>
      <c r="EQ1981" s="292"/>
      <c r="ER1981" s="292"/>
      <c r="ES1981" s="292"/>
      <c r="ET1981" s="292"/>
      <c r="EU1981" s="292"/>
      <c r="EV1981" s="292"/>
      <c r="EW1981" s="292"/>
      <c r="EX1981" s="292"/>
      <c r="EY1981" s="292"/>
      <c r="EZ1981" s="292"/>
      <c r="FC1981" s="292"/>
      <c r="FF1981" s="292"/>
      <c r="FJ1981" s="292"/>
      <c r="FL1981" s="292"/>
      <c r="FM1981" s="292"/>
      <c r="FN1981" s="292"/>
      <c r="FO1981" s="292"/>
      <c r="FQ1981" s="292"/>
    </row>
    <row r="1982" spans="2:173">
      <c r="B1982" s="291"/>
      <c r="J1982" s="292"/>
      <c r="K1982" s="292"/>
      <c r="T1982" s="292"/>
      <c r="BO1982" s="292"/>
      <c r="BX1982" s="292"/>
      <c r="CU1982" s="292"/>
      <c r="CW1982" s="292"/>
      <c r="CX1982" s="292"/>
      <c r="DA1982" s="292"/>
      <c r="DI1982" s="292"/>
      <c r="DK1982" s="292"/>
      <c r="DM1982" s="292"/>
      <c r="DQ1982" s="292"/>
      <c r="DV1982" s="292"/>
      <c r="DX1982" s="292"/>
      <c r="EH1982" s="292"/>
      <c r="EN1982" s="292"/>
      <c r="EP1982" s="292"/>
      <c r="EQ1982" s="292"/>
      <c r="ER1982" s="292"/>
      <c r="ES1982" s="292"/>
      <c r="ET1982" s="292"/>
      <c r="EU1982" s="292"/>
      <c r="EV1982" s="292"/>
      <c r="EW1982" s="292"/>
      <c r="EX1982" s="292"/>
      <c r="EY1982" s="292"/>
      <c r="EZ1982" s="292"/>
      <c r="FC1982" s="292"/>
      <c r="FF1982" s="292"/>
      <c r="FJ1982" s="292"/>
      <c r="FL1982" s="292"/>
      <c r="FM1982" s="292"/>
      <c r="FN1982" s="292"/>
      <c r="FO1982" s="292"/>
      <c r="FQ1982" s="292"/>
    </row>
    <row r="1983" spans="2:173">
      <c r="B1983" s="291"/>
      <c r="J1983" s="292"/>
      <c r="K1983" s="292"/>
      <c r="T1983" s="292"/>
      <c r="BO1983" s="292"/>
      <c r="BX1983" s="292"/>
      <c r="CU1983" s="292"/>
      <c r="CW1983" s="292"/>
      <c r="CX1983" s="292"/>
      <c r="DA1983" s="292"/>
      <c r="DI1983" s="292"/>
      <c r="DK1983" s="292"/>
      <c r="DM1983" s="292"/>
      <c r="DQ1983" s="292"/>
      <c r="DV1983" s="292"/>
      <c r="DX1983" s="292"/>
      <c r="EH1983" s="292"/>
      <c r="EN1983" s="292"/>
      <c r="EP1983" s="292"/>
      <c r="EQ1983" s="292"/>
      <c r="ER1983" s="292"/>
      <c r="ES1983" s="292"/>
      <c r="ET1983" s="292"/>
      <c r="EU1983" s="292"/>
      <c r="EV1983" s="292"/>
      <c r="EW1983" s="292"/>
      <c r="EX1983" s="292"/>
      <c r="EY1983" s="292"/>
      <c r="EZ1983" s="292"/>
      <c r="FC1983" s="292"/>
      <c r="FF1983" s="292"/>
      <c r="FJ1983" s="292"/>
      <c r="FL1983" s="292"/>
      <c r="FM1983" s="292"/>
      <c r="FN1983" s="292"/>
      <c r="FO1983" s="292"/>
      <c r="FQ1983" s="292"/>
    </row>
    <row r="1984" spans="2:173">
      <c r="B1984" s="291"/>
      <c r="J1984" s="292"/>
      <c r="K1984" s="292"/>
      <c r="T1984" s="292"/>
      <c r="BO1984" s="292"/>
      <c r="BX1984" s="292"/>
      <c r="CU1984" s="292"/>
      <c r="CW1984" s="292"/>
      <c r="CX1984" s="292"/>
      <c r="DA1984" s="292"/>
      <c r="DI1984" s="292"/>
      <c r="DK1984" s="292"/>
      <c r="DM1984" s="292"/>
      <c r="DQ1984" s="292"/>
      <c r="DV1984" s="292"/>
      <c r="DX1984" s="292"/>
      <c r="EH1984" s="292"/>
      <c r="EN1984" s="292"/>
      <c r="EP1984" s="292"/>
      <c r="EQ1984" s="292"/>
      <c r="ER1984" s="292"/>
      <c r="ES1984" s="292"/>
      <c r="ET1984" s="292"/>
      <c r="EU1984" s="292"/>
      <c r="EV1984" s="292"/>
      <c r="EW1984" s="292"/>
      <c r="EX1984" s="292"/>
      <c r="EY1984" s="292"/>
      <c r="EZ1984" s="292"/>
      <c r="FC1984" s="292"/>
      <c r="FF1984" s="292"/>
      <c r="FJ1984" s="292"/>
      <c r="FL1984" s="292"/>
      <c r="FM1984" s="292"/>
      <c r="FN1984" s="292"/>
      <c r="FO1984" s="292"/>
      <c r="FQ1984" s="292"/>
    </row>
    <row r="1985" spans="2:173">
      <c r="B1985" s="291"/>
      <c r="J1985" s="292"/>
      <c r="K1985" s="292"/>
      <c r="T1985" s="292"/>
      <c r="BO1985" s="292"/>
      <c r="BX1985" s="292"/>
      <c r="CU1985" s="292"/>
      <c r="CW1985" s="292"/>
      <c r="CX1985" s="292"/>
      <c r="DA1985" s="292"/>
      <c r="DI1985" s="292"/>
      <c r="DK1985" s="292"/>
      <c r="DM1985" s="292"/>
      <c r="DQ1985" s="292"/>
      <c r="DV1985" s="292"/>
      <c r="DX1985" s="292"/>
      <c r="EH1985" s="292"/>
      <c r="EN1985" s="292"/>
      <c r="EP1985" s="292"/>
      <c r="EQ1985" s="292"/>
      <c r="ER1985" s="292"/>
      <c r="ES1985" s="292"/>
      <c r="ET1985" s="292"/>
      <c r="EU1985" s="292"/>
      <c r="EV1985" s="292"/>
      <c r="EW1985" s="292"/>
      <c r="EX1985" s="292"/>
      <c r="EY1985" s="292"/>
      <c r="EZ1985" s="292"/>
      <c r="FC1985" s="292"/>
      <c r="FF1985" s="292"/>
      <c r="FJ1985" s="292"/>
      <c r="FL1985" s="292"/>
      <c r="FM1985" s="292"/>
      <c r="FN1985" s="292"/>
      <c r="FO1985" s="292"/>
      <c r="FQ1985" s="292"/>
    </row>
    <row r="1986" spans="2:173">
      <c r="B1986" s="291"/>
      <c r="J1986" s="292"/>
      <c r="K1986" s="292"/>
      <c r="T1986" s="292"/>
      <c r="BO1986" s="292"/>
      <c r="BX1986" s="292"/>
      <c r="CU1986" s="292"/>
      <c r="CW1986" s="292"/>
      <c r="CX1986" s="292"/>
      <c r="DA1986" s="292"/>
      <c r="DI1986" s="292"/>
      <c r="DK1986" s="292"/>
      <c r="DM1986" s="292"/>
      <c r="DQ1986" s="292"/>
      <c r="DV1986" s="292"/>
      <c r="DX1986" s="292"/>
      <c r="EH1986" s="292"/>
      <c r="EN1986" s="292"/>
      <c r="EP1986" s="292"/>
      <c r="EQ1986" s="292"/>
      <c r="ER1986" s="292"/>
      <c r="ES1986" s="292"/>
      <c r="ET1986" s="292"/>
      <c r="EU1986" s="292"/>
      <c r="EV1986" s="292"/>
      <c r="EW1986" s="292"/>
      <c r="EX1986" s="292"/>
      <c r="EY1986" s="292"/>
      <c r="EZ1986" s="292"/>
      <c r="FC1986" s="292"/>
      <c r="FF1986" s="292"/>
      <c r="FJ1986" s="292"/>
      <c r="FL1986" s="292"/>
      <c r="FM1986" s="292"/>
      <c r="FN1986" s="292"/>
      <c r="FO1986" s="292"/>
      <c r="FQ1986" s="292"/>
    </row>
    <row r="1987" spans="2:173">
      <c r="B1987" s="291"/>
      <c r="J1987" s="292"/>
      <c r="K1987" s="292"/>
      <c r="T1987" s="292"/>
      <c r="BO1987" s="292"/>
      <c r="BX1987" s="292"/>
      <c r="CU1987" s="292"/>
      <c r="CW1987" s="292"/>
      <c r="CX1987" s="292"/>
      <c r="DA1987" s="292"/>
      <c r="DI1987" s="292"/>
      <c r="DK1987" s="292"/>
      <c r="DM1987" s="292"/>
      <c r="DQ1987" s="292"/>
      <c r="DV1987" s="292"/>
      <c r="DX1987" s="292"/>
      <c r="EH1987" s="292"/>
      <c r="EN1987" s="292"/>
      <c r="EP1987" s="292"/>
      <c r="EQ1987" s="292"/>
      <c r="ER1987" s="292"/>
      <c r="ES1987" s="292"/>
      <c r="ET1987" s="292"/>
      <c r="EU1987" s="292"/>
      <c r="EV1987" s="292"/>
      <c r="EW1987" s="292"/>
      <c r="EX1987" s="292"/>
      <c r="EY1987" s="292"/>
      <c r="EZ1987" s="292"/>
      <c r="FC1987" s="292"/>
      <c r="FF1987" s="292"/>
      <c r="FJ1987" s="292"/>
      <c r="FL1987" s="292"/>
      <c r="FM1987" s="292"/>
      <c r="FN1987" s="292"/>
      <c r="FO1987" s="292"/>
      <c r="FQ1987" s="292"/>
    </row>
    <row r="1988" spans="2:173">
      <c r="B1988" s="291"/>
      <c r="J1988" s="292"/>
      <c r="K1988" s="292"/>
      <c r="T1988" s="292"/>
      <c r="BO1988" s="292"/>
      <c r="BX1988" s="292"/>
      <c r="CU1988" s="292"/>
      <c r="CW1988" s="292"/>
      <c r="CX1988" s="292"/>
      <c r="DA1988" s="292"/>
      <c r="DI1988" s="292"/>
      <c r="DK1988" s="292"/>
      <c r="DM1988" s="292"/>
      <c r="DQ1988" s="292"/>
      <c r="DV1988" s="292"/>
      <c r="DX1988" s="292"/>
      <c r="EH1988" s="292"/>
      <c r="EN1988" s="292"/>
      <c r="EP1988" s="292"/>
      <c r="EQ1988" s="292"/>
      <c r="ER1988" s="292"/>
      <c r="ES1988" s="292"/>
      <c r="ET1988" s="292"/>
      <c r="EU1988" s="292"/>
      <c r="EV1988" s="292"/>
      <c r="EW1988" s="292"/>
      <c r="EX1988" s="292"/>
      <c r="EY1988" s="292"/>
      <c r="EZ1988" s="292"/>
      <c r="FC1988" s="292"/>
      <c r="FF1988" s="292"/>
      <c r="FJ1988" s="292"/>
      <c r="FL1988" s="292"/>
      <c r="FM1988" s="292"/>
      <c r="FN1988" s="292"/>
      <c r="FO1988" s="292"/>
      <c r="FQ1988" s="292"/>
    </row>
    <row r="1989" spans="2:173">
      <c r="B1989" s="291"/>
      <c r="J1989" s="292"/>
      <c r="K1989" s="292"/>
      <c r="T1989" s="292"/>
      <c r="BO1989" s="292"/>
      <c r="BX1989" s="292"/>
      <c r="CU1989" s="292"/>
      <c r="CW1989" s="292"/>
      <c r="CX1989" s="292"/>
      <c r="DA1989" s="292"/>
      <c r="DI1989" s="292"/>
      <c r="DK1989" s="292"/>
      <c r="DM1989" s="292"/>
      <c r="DQ1989" s="292"/>
      <c r="DV1989" s="292"/>
      <c r="DX1989" s="292"/>
      <c r="EH1989" s="292"/>
      <c r="EN1989" s="292"/>
      <c r="EP1989" s="292"/>
      <c r="EQ1989" s="292"/>
      <c r="ER1989" s="292"/>
      <c r="ES1989" s="292"/>
      <c r="ET1989" s="292"/>
      <c r="EU1989" s="292"/>
      <c r="EV1989" s="292"/>
      <c r="EW1989" s="292"/>
      <c r="EX1989" s="292"/>
      <c r="EY1989" s="292"/>
      <c r="EZ1989" s="292"/>
      <c r="FC1989" s="292"/>
      <c r="FF1989" s="292"/>
      <c r="FJ1989" s="292"/>
      <c r="FL1989" s="292"/>
      <c r="FM1989" s="292"/>
      <c r="FN1989" s="292"/>
      <c r="FO1989" s="292"/>
      <c r="FQ1989" s="292"/>
    </row>
    <row r="1990" spans="2:173">
      <c r="B1990" s="291"/>
      <c r="J1990" s="292"/>
      <c r="K1990" s="292"/>
      <c r="T1990" s="292"/>
      <c r="BO1990" s="292"/>
      <c r="BX1990" s="292"/>
      <c r="CU1990" s="292"/>
      <c r="CW1990" s="292"/>
      <c r="CX1990" s="292"/>
      <c r="DA1990" s="292"/>
      <c r="DI1990" s="292"/>
      <c r="DK1990" s="292"/>
      <c r="DM1990" s="292"/>
      <c r="DQ1990" s="292"/>
      <c r="DV1990" s="292"/>
      <c r="DX1990" s="292"/>
      <c r="EH1990" s="292"/>
      <c r="EN1990" s="292"/>
      <c r="EP1990" s="292"/>
      <c r="EQ1990" s="292"/>
      <c r="ER1990" s="292"/>
      <c r="ES1990" s="292"/>
      <c r="ET1990" s="292"/>
      <c r="EU1990" s="292"/>
      <c r="EV1990" s="292"/>
      <c r="EW1990" s="292"/>
      <c r="EX1990" s="292"/>
      <c r="EY1990" s="292"/>
      <c r="EZ1990" s="292"/>
      <c r="FC1990" s="292"/>
      <c r="FF1990" s="292"/>
      <c r="FJ1990" s="292"/>
      <c r="FL1990" s="292"/>
      <c r="FM1990" s="292"/>
      <c r="FN1990" s="292"/>
      <c r="FO1990" s="292"/>
      <c r="FQ1990" s="292"/>
    </row>
    <row r="1991" spans="2:173">
      <c r="B1991" s="291"/>
      <c r="J1991" s="292"/>
      <c r="K1991" s="292"/>
      <c r="T1991" s="292"/>
      <c r="BO1991" s="292"/>
      <c r="BX1991" s="292"/>
      <c r="CU1991" s="292"/>
      <c r="CW1991" s="292"/>
      <c r="CX1991" s="292"/>
      <c r="DA1991" s="292"/>
      <c r="DI1991" s="292"/>
      <c r="DK1991" s="292"/>
      <c r="DM1991" s="292"/>
      <c r="DQ1991" s="292"/>
      <c r="DV1991" s="292"/>
      <c r="DX1991" s="292"/>
      <c r="EH1991" s="292"/>
      <c r="EN1991" s="292"/>
      <c r="EP1991" s="292"/>
      <c r="EQ1991" s="292"/>
      <c r="ER1991" s="292"/>
      <c r="ES1991" s="292"/>
      <c r="ET1991" s="292"/>
      <c r="EU1991" s="292"/>
      <c r="EV1991" s="292"/>
      <c r="EW1991" s="292"/>
      <c r="EX1991" s="292"/>
      <c r="EY1991" s="292"/>
      <c r="EZ1991" s="292"/>
      <c r="FC1991" s="292"/>
      <c r="FF1991" s="292"/>
      <c r="FJ1991" s="292"/>
      <c r="FL1991" s="292"/>
      <c r="FM1991" s="292"/>
      <c r="FN1991" s="292"/>
      <c r="FO1991" s="292"/>
      <c r="FQ1991" s="292"/>
    </row>
    <row r="1992" spans="2:173">
      <c r="B1992" s="291"/>
      <c r="J1992" s="292"/>
      <c r="K1992" s="292"/>
      <c r="T1992" s="292"/>
      <c r="BO1992" s="292"/>
      <c r="BX1992" s="292"/>
      <c r="CU1992" s="292"/>
      <c r="CW1992" s="292"/>
      <c r="CX1992" s="292"/>
      <c r="DA1992" s="292"/>
      <c r="DI1992" s="292"/>
      <c r="DK1992" s="292"/>
      <c r="DM1992" s="292"/>
      <c r="DQ1992" s="292"/>
      <c r="DV1992" s="292"/>
      <c r="DX1992" s="292"/>
      <c r="EH1992" s="292"/>
      <c r="EN1992" s="292"/>
      <c r="EP1992" s="292"/>
      <c r="EQ1992" s="292"/>
      <c r="ER1992" s="292"/>
      <c r="ES1992" s="292"/>
      <c r="ET1992" s="292"/>
      <c r="EU1992" s="292"/>
      <c r="EV1992" s="292"/>
      <c r="EW1992" s="292"/>
      <c r="EX1992" s="292"/>
      <c r="EY1992" s="292"/>
      <c r="EZ1992" s="292"/>
      <c r="FC1992" s="292"/>
      <c r="FF1992" s="292"/>
      <c r="FJ1992" s="292"/>
      <c r="FL1992" s="292"/>
      <c r="FM1992" s="292"/>
      <c r="FN1992" s="292"/>
      <c r="FO1992" s="292"/>
      <c r="FQ1992" s="292"/>
    </row>
    <row r="1993" spans="2:173">
      <c r="B1993" s="291"/>
      <c r="J1993" s="292"/>
      <c r="K1993" s="292"/>
      <c r="T1993" s="292"/>
      <c r="BO1993" s="292"/>
      <c r="BX1993" s="292"/>
      <c r="CU1993" s="292"/>
      <c r="CW1993" s="292"/>
      <c r="CX1993" s="292"/>
      <c r="DA1993" s="292"/>
      <c r="DI1993" s="292"/>
      <c r="DK1993" s="292"/>
      <c r="DM1993" s="292"/>
      <c r="DQ1993" s="292"/>
      <c r="DV1993" s="292"/>
      <c r="DX1993" s="292"/>
      <c r="EH1993" s="292"/>
      <c r="EN1993" s="292"/>
      <c r="EP1993" s="292"/>
      <c r="EQ1993" s="292"/>
      <c r="ER1993" s="292"/>
      <c r="ES1993" s="292"/>
      <c r="ET1993" s="292"/>
      <c r="EU1993" s="292"/>
      <c r="EV1993" s="292"/>
      <c r="EW1993" s="292"/>
      <c r="EX1993" s="292"/>
      <c r="EY1993" s="292"/>
      <c r="EZ1993" s="292"/>
      <c r="FC1993" s="292"/>
      <c r="FF1993" s="292"/>
      <c r="FJ1993" s="292"/>
      <c r="FL1993" s="292"/>
      <c r="FM1993" s="292"/>
      <c r="FN1993" s="292"/>
      <c r="FO1993" s="292"/>
      <c r="FQ1993" s="292"/>
    </row>
    <row r="1994" spans="2:173">
      <c r="B1994" s="291"/>
      <c r="J1994" s="292"/>
      <c r="K1994" s="292"/>
      <c r="T1994" s="292"/>
      <c r="BO1994" s="292"/>
      <c r="BX1994" s="292"/>
      <c r="CU1994" s="292"/>
      <c r="CW1994" s="292"/>
      <c r="CX1994" s="292"/>
      <c r="DA1994" s="292"/>
      <c r="DI1994" s="292"/>
      <c r="DK1994" s="292"/>
      <c r="DM1994" s="292"/>
      <c r="DQ1994" s="292"/>
      <c r="DV1994" s="292"/>
      <c r="DX1994" s="292"/>
      <c r="EH1994" s="292"/>
      <c r="EN1994" s="292"/>
      <c r="EP1994" s="292"/>
      <c r="EQ1994" s="292"/>
      <c r="ER1994" s="292"/>
      <c r="ES1994" s="292"/>
      <c r="ET1994" s="292"/>
      <c r="EU1994" s="292"/>
      <c r="EV1994" s="292"/>
      <c r="EW1994" s="292"/>
      <c r="EX1994" s="292"/>
      <c r="EY1994" s="292"/>
      <c r="EZ1994" s="292"/>
      <c r="FC1994" s="292"/>
      <c r="FF1994" s="292"/>
      <c r="FJ1994" s="292"/>
      <c r="FL1994" s="292"/>
      <c r="FM1994" s="292"/>
      <c r="FN1994" s="292"/>
      <c r="FO1994" s="292"/>
      <c r="FQ1994" s="292"/>
    </row>
    <row r="1995" spans="2:173">
      <c r="B1995" s="291"/>
      <c r="J1995" s="292"/>
      <c r="K1995" s="292"/>
      <c r="T1995" s="292"/>
      <c r="BO1995" s="292"/>
      <c r="BX1995" s="292"/>
      <c r="CU1995" s="292"/>
      <c r="CW1995" s="292"/>
      <c r="CX1995" s="292"/>
      <c r="DA1995" s="292"/>
      <c r="DI1995" s="292"/>
      <c r="DK1995" s="292"/>
      <c r="DM1995" s="292"/>
      <c r="DQ1995" s="292"/>
      <c r="DV1995" s="292"/>
      <c r="DX1995" s="292"/>
      <c r="EH1995" s="292"/>
      <c r="EN1995" s="292"/>
      <c r="EP1995" s="292"/>
      <c r="EQ1995" s="292"/>
      <c r="ER1995" s="292"/>
      <c r="ES1995" s="292"/>
      <c r="ET1995" s="292"/>
      <c r="EU1995" s="292"/>
      <c r="EV1995" s="292"/>
      <c r="EW1995" s="292"/>
      <c r="EX1995" s="292"/>
      <c r="EY1995" s="292"/>
      <c r="EZ1995" s="292"/>
      <c r="FC1995" s="292"/>
      <c r="FF1995" s="292"/>
      <c r="FJ1995" s="292"/>
      <c r="FL1995" s="292"/>
      <c r="FM1995" s="292"/>
      <c r="FN1995" s="292"/>
      <c r="FO1995" s="292"/>
      <c r="FQ1995" s="292"/>
    </row>
    <row r="1996" spans="2:173">
      <c r="B1996" s="291"/>
      <c r="J1996" s="292"/>
      <c r="K1996" s="292"/>
      <c r="T1996" s="292"/>
      <c r="BO1996" s="292"/>
      <c r="BX1996" s="292"/>
      <c r="CU1996" s="292"/>
      <c r="CW1996" s="292"/>
      <c r="CX1996" s="292"/>
      <c r="DA1996" s="292"/>
      <c r="DI1996" s="292"/>
      <c r="DK1996" s="292"/>
      <c r="DM1996" s="292"/>
      <c r="DQ1996" s="292"/>
      <c r="DV1996" s="292"/>
      <c r="DX1996" s="292"/>
      <c r="EH1996" s="292"/>
      <c r="EN1996" s="292"/>
      <c r="EP1996" s="292"/>
      <c r="EQ1996" s="292"/>
      <c r="ER1996" s="292"/>
      <c r="ES1996" s="292"/>
      <c r="ET1996" s="292"/>
      <c r="EU1996" s="292"/>
      <c r="EV1996" s="292"/>
      <c r="EW1996" s="292"/>
      <c r="EX1996" s="292"/>
      <c r="EY1996" s="292"/>
      <c r="EZ1996" s="292"/>
      <c r="FC1996" s="292"/>
      <c r="FF1996" s="292"/>
      <c r="FJ1996" s="292"/>
      <c r="FL1996" s="292"/>
      <c r="FM1996" s="292"/>
      <c r="FN1996" s="292"/>
      <c r="FO1996" s="292"/>
      <c r="FQ1996" s="292"/>
    </row>
    <row r="1997" spans="2:173">
      <c r="B1997" s="291"/>
      <c r="J1997" s="292"/>
      <c r="K1997" s="292"/>
      <c r="T1997" s="292"/>
      <c r="BO1997" s="292"/>
      <c r="BX1997" s="292"/>
      <c r="CU1997" s="292"/>
      <c r="CW1997" s="292"/>
      <c r="CX1997" s="292"/>
      <c r="DA1997" s="292"/>
      <c r="DI1997" s="292"/>
      <c r="DK1997" s="292"/>
      <c r="DM1997" s="292"/>
      <c r="DQ1997" s="292"/>
      <c r="DV1997" s="292"/>
      <c r="DX1997" s="292"/>
      <c r="EH1997" s="292"/>
      <c r="EN1997" s="292"/>
      <c r="EP1997" s="292"/>
      <c r="EQ1997" s="292"/>
      <c r="ER1997" s="292"/>
      <c r="ES1997" s="292"/>
      <c r="ET1997" s="292"/>
      <c r="EU1997" s="292"/>
      <c r="EV1997" s="292"/>
      <c r="EW1997" s="292"/>
      <c r="EX1997" s="292"/>
      <c r="EY1997" s="292"/>
      <c r="EZ1997" s="292"/>
      <c r="FC1997" s="292"/>
      <c r="FF1997" s="292"/>
      <c r="FJ1997" s="292"/>
      <c r="FL1997" s="292"/>
      <c r="FM1997" s="292"/>
      <c r="FN1997" s="292"/>
      <c r="FO1997" s="292"/>
      <c r="FQ1997" s="292"/>
    </row>
    <row r="1998" spans="2:173">
      <c r="B1998" s="291"/>
      <c r="J1998" s="292"/>
      <c r="K1998" s="292"/>
      <c r="T1998" s="292"/>
      <c r="BO1998" s="292"/>
      <c r="BX1998" s="292"/>
      <c r="CU1998" s="292"/>
      <c r="CW1998" s="292"/>
      <c r="CX1998" s="292"/>
      <c r="DA1998" s="292"/>
      <c r="DI1998" s="292"/>
      <c r="DK1998" s="292"/>
      <c r="DM1998" s="292"/>
      <c r="DQ1998" s="292"/>
      <c r="DV1998" s="292"/>
      <c r="DX1998" s="292"/>
      <c r="EH1998" s="292"/>
      <c r="EN1998" s="292"/>
      <c r="EP1998" s="292"/>
      <c r="EQ1998" s="292"/>
      <c r="ER1998" s="292"/>
      <c r="ES1998" s="292"/>
      <c r="ET1998" s="292"/>
      <c r="EU1998" s="292"/>
      <c r="EV1998" s="292"/>
      <c r="EW1998" s="292"/>
      <c r="EX1998" s="292"/>
      <c r="EY1998" s="292"/>
      <c r="EZ1998" s="292"/>
      <c r="FC1998" s="292"/>
      <c r="FF1998" s="292"/>
      <c r="FJ1998" s="292"/>
      <c r="FL1998" s="292"/>
      <c r="FM1998" s="292"/>
      <c r="FN1998" s="292"/>
      <c r="FO1998" s="292"/>
      <c r="FQ1998" s="292"/>
    </row>
    <row r="1999" spans="2:173">
      <c r="B1999" s="291"/>
      <c r="J1999" s="292"/>
      <c r="K1999" s="292"/>
      <c r="T1999" s="292"/>
      <c r="BO1999" s="292"/>
      <c r="BX1999" s="292"/>
      <c r="CU1999" s="292"/>
      <c r="CW1999" s="292"/>
      <c r="CX1999" s="292"/>
      <c r="DA1999" s="292"/>
      <c r="DI1999" s="292"/>
      <c r="DK1999" s="292"/>
      <c r="DM1999" s="292"/>
      <c r="DQ1999" s="292"/>
      <c r="DV1999" s="292"/>
      <c r="DX1999" s="292"/>
      <c r="EH1999" s="292"/>
      <c r="EN1999" s="292"/>
      <c r="EP1999" s="292"/>
      <c r="EQ1999" s="292"/>
      <c r="ER1999" s="292"/>
      <c r="ES1999" s="292"/>
      <c r="ET1999" s="292"/>
      <c r="EU1999" s="292"/>
      <c r="EV1999" s="292"/>
      <c r="EW1999" s="292"/>
      <c r="EX1999" s="292"/>
      <c r="EY1999" s="292"/>
      <c r="EZ1999" s="292"/>
      <c r="FC1999" s="292"/>
      <c r="FF1999" s="292"/>
      <c r="FJ1999" s="292"/>
      <c r="FL1999" s="292"/>
      <c r="FM1999" s="292"/>
      <c r="FN1999" s="292"/>
      <c r="FO1999" s="292"/>
      <c r="FQ1999" s="292"/>
    </row>
    <row r="2000" spans="2:173">
      <c r="B2000" s="291"/>
      <c r="J2000" s="292"/>
      <c r="K2000" s="292"/>
      <c r="T2000" s="292"/>
      <c r="BO2000" s="292"/>
      <c r="BX2000" s="292"/>
      <c r="CU2000" s="292"/>
      <c r="CW2000" s="292"/>
      <c r="CX2000" s="292"/>
      <c r="DA2000" s="292"/>
      <c r="DI2000" s="292"/>
      <c r="DK2000" s="292"/>
      <c r="DM2000" s="292"/>
      <c r="DQ2000" s="292"/>
      <c r="DV2000" s="292"/>
      <c r="DX2000" s="292"/>
      <c r="EH2000" s="292"/>
      <c r="EN2000" s="292"/>
      <c r="EP2000" s="292"/>
      <c r="EQ2000" s="292"/>
      <c r="ER2000" s="292"/>
      <c r="ES2000" s="292"/>
      <c r="ET2000" s="292"/>
      <c r="EU2000" s="292"/>
      <c r="EV2000" s="292"/>
      <c r="EW2000" s="292"/>
      <c r="EX2000" s="292"/>
      <c r="EY2000" s="292"/>
      <c r="EZ2000" s="292"/>
      <c r="FC2000" s="292"/>
      <c r="FF2000" s="292"/>
      <c r="FJ2000" s="292"/>
      <c r="FL2000" s="292"/>
      <c r="FM2000" s="292"/>
      <c r="FN2000" s="292"/>
      <c r="FO2000" s="292"/>
      <c r="FQ2000" s="292"/>
    </row>
    <row r="2001" spans="2:173">
      <c r="B2001" s="291"/>
      <c r="J2001" s="292"/>
      <c r="K2001" s="292"/>
      <c r="T2001" s="292"/>
      <c r="BO2001" s="292"/>
      <c r="BX2001" s="292"/>
      <c r="CU2001" s="292"/>
      <c r="CW2001" s="292"/>
      <c r="CX2001" s="292"/>
      <c r="DA2001" s="292"/>
      <c r="DI2001" s="292"/>
      <c r="DK2001" s="292"/>
      <c r="DM2001" s="292"/>
      <c r="DQ2001" s="292"/>
      <c r="DV2001" s="292"/>
      <c r="DX2001" s="292"/>
      <c r="EH2001" s="292"/>
      <c r="EN2001" s="292"/>
      <c r="EP2001" s="292"/>
      <c r="EQ2001" s="292"/>
      <c r="ER2001" s="292"/>
      <c r="ES2001" s="292"/>
      <c r="ET2001" s="292"/>
      <c r="EU2001" s="292"/>
      <c r="EV2001" s="292"/>
      <c r="EW2001" s="292"/>
      <c r="EX2001" s="292"/>
      <c r="EY2001" s="292"/>
      <c r="EZ2001" s="292"/>
      <c r="FC2001" s="292"/>
      <c r="FF2001" s="292"/>
      <c r="FJ2001" s="292"/>
      <c r="FL2001" s="292"/>
      <c r="FM2001" s="292"/>
      <c r="FN2001" s="292"/>
      <c r="FO2001" s="292"/>
      <c r="FQ2001" s="292"/>
    </row>
    <row r="2002" spans="2:173">
      <c r="B2002" s="291"/>
      <c r="J2002" s="292"/>
      <c r="K2002" s="292"/>
      <c r="T2002" s="292"/>
      <c r="BO2002" s="292"/>
      <c r="BX2002" s="292"/>
      <c r="CU2002" s="292"/>
      <c r="CW2002" s="292"/>
      <c r="CX2002" s="292"/>
      <c r="DA2002" s="292"/>
      <c r="DI2002" s="292"/>
      <c r="DK2002" s="292"/>
      <c r="DM2002" s="292"/>
      <c r="DQ2002" s="292"/>
      <c r="DV2002" s="292"/>
      <c r="DX2002" s="292"/>
      <c r="EH2002" s="292"/>
      <c r="EN2002" s="292"/>
      <c r="EP2002" s="292"/>
      <c r="EQ2002" s="292"/>
      <c r="ER2002" s="292"/>
      <c r="ES2002" s="292"/>
      <c r="ET2002" s="292"/>
      <c r="EU2002" s="292"/>
      <c r="EV2002" s="292"/>
      <c r="EW2002" s="292"/>
      <c r="EX2002" s="292"/>
      <c r="EY2002" s="292"/>
      <c r="EZ2002" s="292"/>
      <c r="FC2002" s="292"/>
      <c r="FF2002" s="292"/>
      <c r="FJ2002" s="292"/>
      <c r="FL2002" s="292"/>
      <c r="FM2002" s="292"/>
      <c r="FN2002" s="292"/>
      <c r="FO2002" s="292"/>
      <c r="FQ2002" s="292"/>
    </row>
    <row r="2003" spans="2:173">
      <c r="B2003" s="291"/>
      <c r="J2003" s="292"/>
      <c r="K2003" s="292"/>
      <c r="T2003" s="292"/>
      <c r="BO2003" s="292"/>
      <c r="BX2003" s="292"/>
      <c r="CU2003" s="292"/>
      <c r="CW2003" s="292"/>
      <c r="CX2003" s="292"/>
      <c r="DA2003" s="292"/>
      <c r="DI2003" s="292"/>
      <c r="DK2003" s="292"/>
      <c r="DM2003" s="292"/>
      <c r="DQ2003" s="292"/>
      <c r="DV2003" s="292"/>
      <c r="DX2003" s="292"/>
      <c r="EH2003" s="292"/>
      <c r="EN2003" s="292"/>
      <c r="EP2003" s="292"/>
      <c r="EQ2003" s="292"/>
      <c r="ER2003" s="292"/>
      <c r="ES2003" s="292"/>
      <c r="ET2003" s="292"/>
      <c r="EU2003" s="292"/>
      <c r="EV2003" s="292"/>
      <c r="EW2003" s="292"/>
      <c r="EX2003" s="292"/>
      <c r="EY2003" s="292"/>
      <c r="EZ2003" s="292"/>
      <c r="FC2003" s="292"/>
      <c r="FF2003" s="292"/>
      <c r="FJ2003" s="292"/>
      <c r="FL2003" s="292"/>
      <c r="FM2003" s="292"/>
      <c r="FN2003" s="292"/>
      <c r="FO2003" s="292"/>
      <c r="FQ2003" s="292"/>
    </row>
    <row r="2004" spans="2:173">
      <c r="B2004" s="291"/>
      <c r="J2004" s="292"/>
      <c r="K2004" s="292"/>
      <c r="T2004" s="292"/>
      <c r="BO2004" s="292"/>
      <c r="BX2004" s="292"/>
      <c r="CU2004" s="292"/>
      <c r="CW2004" s="292"/>
      <c r="CX2004" s="292"/>
      <c r="DA2004" s="292"/>
      <c r="DI2004" s="292"/>
      <c r="DK2004" s="292"/>
      <c r="DM2004" s="292"/>
      <c r="DQ2004" s="292"/>
      <c r="DV2004" s="292"/>
      <c r="DX2004" s="292"/>
      <c r="EH2004" s="292"/>
      <c r="EN2004" s="292"/>
      <c r="EP2004" s="292"/>
      <c r="EQ2004" s="292"/>
      <c r="ER2004" s="292"/>
      <c r="ES2004" s="292"/>
      <c r="ET2004" s="292"/>
      <c r="EU2004" s="292"/>
      <c r="EV2004" s="292"/>
      <c r="EW2004" s="292"/>
      <c r="EX2004" s="292"/>
      <c r="EY2004" s="292"/>
      <c r="EZ2004" s="292"/>
      <c r="FC2004" s="292"/>
      <c r="FF2004" s="292"/>
      <c r="FJ2004" s="292"/>
      <c r="FL2004" s="292"/>
      <c r="FM2004" s="292"/>
      <c r="FN2004" s="292"/>
      <c r="FO2004" s="292"/>
      <c r="FQ2004" s="292"/>
    </row>
    <row r="2005" spans="2:173">
      <c r="B2005" s="291"/>
      <c r="J2005" s="292"/>
      <c r="K2005" s="292"/>
      <c r="T2005" s="292"/>
      <c r="BO2005" s="292"/>
      <c r="BX2005" s="292"/>
      <c r="CU2005" s="292"/>
      <c r="CW2005" s="292"/>
      <c r="CX2005" s="292"/>
      <c r="DA2005" s="292"/>
      <c r="DI2005" s="292"/>
      <c r="DK2005" s="292"/>
      <c r="DM2005" s="292"/>
      <c r="DQ2005" s="292"/>
      <c r="DV2005" s="292"/>
      <c r="DX2005" s="292"/>
      <c r="EH2005" s="292"/>
      <c r="EN2005" s="292"/>
      <c r="EP2005" s="292"/>
      <c r="EQ2005" s="292"/>
      <c r="ER2005" s="292"/>
      <c r="ES2005" s="292"/>
      <c r="ET2005" s="292"/>
      <c r="EU2005" s="292"/>
      <c r="EV2005" s="292"/>
      <c r="EW2005" s="292"/>
      <c r="EX2005" s="292"/>
      <c r="EY2005" s="292"/>
      <c r="EZ2005" s="292"/>
      <c r="FC2005" s="292"/>
      <c r="FF2005" s="292"/>
      <c r="FJ2005" s="292"/>
      <c r="FL2005" s="292"/>
      <c r="FM2005" s="292"/>
      <c r="FN2005" s="292"/>
      <c r="FO2005" s="292"/>
      <c r="FQ2005" s="292"/>
    </row>
    <row r="2006" spans="2:173">
      <c r="B2006" s="291"/>
      <c r="J2006" s="292"/>
      <c r="K2006" s="292"/>
      <c r="T2006" s="292"/>
      <c r="BO2006" s="292"/>
      <c r="BX2006" s="292"/>
      <c r="CU2006" s="292"/>
      <c r="CW2006" s="292"/>
      <c r="CX2006" s="292"/>
      <c r="DA2006" s="292"/>
      <c r="DI2006" s="292"/>
      <c r="DK2006" s="292"/>
      <c r="DM2006" s="292"/>
      <c r="DQ2006" s="292"/>
      <c r="DV2006" s="292"/>
      <c r="DX2006" s="292"/>
      <c r="EH2006" s="292"/>
      <c r="EN2006" s="292"/>
      <c r="EP2006" s="292"/>
      <c r="EQ2006" s="292"/>
      <c r="ER2006" s="292"/>
      <c r="ES2006" s="292"/>
      <c r="ET2006" s="292"/>
      <c r="EU2006" s="292"/>
      <c r="EV2006" s="292"/>
      <c r="EW2006" s="292"/>
      <c r="EX2006" s="292"/>
      <c r="EY2006" s="292"/>
      <c r="EZ2006" s="292"/>
      <c r="FC2006" s="292"/>
      <c r="FF2006" s="292"/>
      <c r="FJ2006" s="292"/>
      <c r="FL2006" s="292"/>
      <c r="FM2006" s="292"/>
      <c r="FN2006" s="292"/>
      <c r="FO2006" s="292"/>
      <c r="FQ2006" s="292"/>
    </row>
    <row r="2007" spans="2:173">
      <c r="B2007" s="291"/>
      <c r="J2007" s="292"/>
      <c r="K2007" s="292"/>
      <c r="T2007" s="292"/>
      <c r="BO2007" s="292"/>
      <c r="BX2007" s="292"/>
      <c r="CU2007" s="292"/>
      <c r="CW2007" s="292"/>
      <c r="CX2007" s="292"/>
      <c r="DA2007" s="292"/>
      <c r="DI2007" s="292"/>
      <c r="DK2007" s="292"/>
      <c r="DM2007" s="292"/>
      <c r="DQ2007" s="292"/>
      <c r="DV2007" s="292"/>
      <c r="DX2007" s="292"/>
      <c r="EH2007" s="292"/>
      <c r="EN2007" s="292"/>
      <c r="EP2007" s="292"/>
      <c r="EQ2007" s="292"/>
      <c r="ER2007" s="292"/>
      <c r="ES2007" s="292"/>
      <c r="ET2007" s="292"/>
      <c r="EU2007" s="292"/>
      <c r="EV2007" s="292"/>
      <c r="EW2007" s="292"/>
      <c r="EX2007" s="292"/>
      <c r="EY2007" s="292"/>
      <c r="EZ2007" s="292"/>
      <c r="FC2007" s="292"/>
      <c r="FF2007" s="292"/>
      <c r="FJ2007" s="292"/>
      <c r="FL2007" s="292"/>
      <c r="FM2007" s="292"/>
      <c r="FN2007" s="292"/>
      <c r="FO2007" s="292"/>
      <c r="FQ2007" s="292"/>
    </row>
    <row r="2008" spans="2:173">
      <c r="B2008" s="291"/>
      <c r="J2008" s="292"/>
      <c r="K2008" s="292"/>
      <c r="T2008" s="292"/>
      <c r="BO2008" s="292"/>
      <c r="BX2008" s="292"/>
      <c r="CU2008" s="292"/>
      <c r="CW2008" s="292"/>
      <c r="CX2008" s="292"/>
      <c r="DA2008" s="292"/>
      <c r="DI2008" s="292"/>
      <c r="DK2008" s="292"/>
      <c r="DM2008" s="292"/>
      <c r="DQ2008" s="292"/>
      <c r="DV2008" s="292"/>
      <c r="DX2008" s="292"/>
      <c r="EH2008" s="292"/>
      <c r="EN2008" s="292"/>
      <c r="EP2008" s="292"/>
      <c r="EQ2008" s="292"/>
      <c r="ER2008" s="292"/>
      <c r="ES2008" s="292"/>
      <c r="ET2008" s="292"/>
      <c r="EU2008" s="292"/>
      <c r="EV2008" s="292"/>
      <c r="EW2008" s="292"/>
      <c r="EX2008" s="292"/>
      <c r="EY2008" s="292"/>
      <c r="EZ2008" s="292"/>
      <c r="FC2008" s="292"/>
      <c r="FF2008" s="292"/>
      <c r="FJ2008" s="292"/>
      <c r="FL2008" s="292"/>
      <c r="FM2008" s="292"/>
      <c r="FN2008" s="292"/>
      <c r="FO2008" s="292"/>
      <c r="FQ2008" s="292"/>
    </row>
    <row r="2009" spans="2:173">
      <c r="B2009" s="291"/>
      <c r="J2009" s="292"/>
      <c r="K2009" s="292"/>
      <c r="T2009" s="292"/>
      <c r="BO2009" s="292"/>
      <c r="BX2009" s="292"/>
      <c r="CU2009" s="292"/>
      <c r="CW2009" s="292"/>
      <c r="CX2009" s="292"/>
      <c r="DA2009" s="292"/>
      <c r="DI2009" s="292"/>
      <c r="DK2009" s="292"/>
      <c r="DM2009" s="292"/>
      <c r="DQ2009" s="292"/>
      <c r="DV2009" s="292"/>
      <c r="DX2009" s="292"/>
      <c r="EH2009" s="292"/>
      <c r="EN2009" s="292"/>
      <c r="EP2009" s="292"/>
      <c r="EQ2009" s="292"/>
      <c r="ER2009" s="292"/>
      <c r="ES2009" s="292"/>
      <c r="ET2009" s="292"/>
      <c r="EU2009" s="292"/>
      <c r="EV2009" s="292"/>
      <c r="EW2009" s="292"/>
      <c r="EX2009" s="292"/>
      <c r="EY2009" s="292"/>
      <c r="EZ2009" s="292"/>
      <c r="FC2009" s="292"/>
      <c r="FF2009" s="292"/>
      <c r="FJ2009" s="292"/>
      <c r="FL2009" s="292"/>
      <c r="FM2009" s="292"/>
      <c r="FN2009" s="292"/>
      <c r="FO2009" s="292"/>
      <c r="FQ2009" s="292"/>
    </row>
    <row r="2010" spans="2:173">
      <c r="B2010" s="291"/>
      <c r="J2010" s="292"/>
      <c r="K2010" s="292"/>
      <c r="T2010" s="292"/>
      <c r="BO2010" s="292"/>
      <c r="BX2010" s="292"/>
      <c r="CU2010" s="292"/>
      <c r="CW2010" s="292"/>
      <c r="CX2010" s="292"/>
      <c r="DA2010" s="292"/>
      <c r="DI2010" s="292"/>
      <c r="DK2010" s="292"/>
      <c r="DM2010" s="292"/>
      <c r="DQ2010" s="292"/>
      <c r="DV2010" s="292"/>
      <c r="DX2010" s="292"/>
      <c r="EH2010" s="292"/>
      <c r="EN2010" s="292"/>
      <c r="EP2010" s="292"/>
      <c r="EQ2010" s="292"/>
      <c r="ER2010" s="292"/>
      <c r="ES2010" s="292"/>
      <c r="ET2010" s="292"/>
      <c r="EU2010" s="292"/>
      <c r="EV2010" s="292"/>
      <c r="EW2010" s="292"/>
      <c r="EX2010" s="292"/>
      <c r="EY2010" s="292"/>
      <c r="EZ2010" s="292"/>
      <c r="FC2010" s="292"/>
      <c r="FF2010" s="292"/>
      <c r="FJ2010" s="292"/>
      <c r="FL2010" s="292"/>
      <c r="FM2010" s="292"/>
      <c r="FN2010" s="292"/>
      <c r="FO2010" s="292"/>
      <c r="FQ2010" s="292"/>
    </row>
    <row r="2011" spans="2:173">
      <c r="B2011" s="291"/>
      <c r="J2011" s="292"/>
      <c r="K2011" s="292"/>
      <c r="T2011" s="292"/>
      <c r="BO2011" s="292"/>
      <c r="BX2011" s="292"/>
      <c r="CU2011" s="292"/>
      <c r="CW2011" s="292"/>
      <c r="CX2011" s="292"/>
      <c r="DA2011" s="292"/>
      <c r="DI2011" s="292"/>
      <c r="DK2011" s="292"/>
      <c r="DM2011" s="292"/>
      <c r="DQ2011" s="292"/>
      <c r="DV2011" s="292"/>
      <c r="DX2011" s="292"/>
      <c r="EH2011" s="292"/>
      <c r="EN2011" s="292"/>
      <c r="EP2011" s="292"/>
      <c r="EQ2011" s="292"/>
      <c r="ER2011" s="292"/>
      <c r="ES2011" s="292"/>
      <c r="ET2011" s="292"/>
      <c r="EU2011" s="292"/>
      <c r="EV2011" s="292"/>
      <c r="EW2011" s="292"/>
      <c r="EX2011" s="292"/>
      <c r="EY2011" s="292"/>
      <c r="EZ2011" s="292"/>
      <c r="FC2011" s="292"/>
      <c r="FF2011" s="292"/>
      <c r="FJ2011" s="292"/>
      <c r="FL2011" s="292"/>
      <c r="FM2011" s="292"/>
      <c r="FN2011" s="292"/>
      <c r="FO2011" s="292"/>
      <c r="FQ2011" s="292"/>
    </row>
    <row r="2012" spans="2:173">
      <c r="B2012" s="291"/>
      <c r="J2012" s="292"/>
      <c r="K2012" s="292"/>
      <c r="T2012" s="292"/>
      <c r="BO2012" s="292"/>
      <c r="BX2012" s="292"/>
      <c r="CU2012" s="292"/>
      <c r="CW2012" s="292"/>
      <c r="CX2012" s="292"/>
      <c r="DA2012" s="292"/>
      <c r="DI2012" s="292"/>
      <c r="DK2012" s="292"/>
      <c r="DM2012" s="292"/>
      <c r="DQ2012" s="292"/>
      <c r="DV2012" s="292"/>
      <c r="DX2012" s="292"/>
      <c r="EH2012" s="292"/>
      <c r="EN2012" s="292"/>
      <c r="EP2012" s="292"/>
      <c r="EQ2012" s="292"/>
      <c r="ER2012" s="292"/>
      <c r="ES2012" s="292"/>
      <c r="ET2012" s="292"/>
      <c r="EU2012" s="292"/>
      <c r="EV2012" s="292"/>
      <c r="EW2012" s="292"/>
      <c r="EX2012" s="292"/>
      <c r="EY2012" s="292"/>
      <c r="EZ2012" s="292"/>
      <c r="FC2012" s="292"/>
      <c r="FF2012" s="292"/>
      <c r="FJ2012" s="292"/>
      <c r="FL2012" s="292"/>
      <c r="FM2012" s="292"/>
      <c r="FN2012" s="292"/>
      <c r="FO2012" s="292"/>
      <c r="FQ2012" s="292"/>
    </row>
    <row r="2013" spans="2:173">
      <c r="B2013" s="291"/>
      <c r="J2013" s="292"/>
      <c r="K2013" s="292"/>
      <c r="T2013" s="292"/>
      <c r="BO2013" s="292"/>
      <c r="BX2013" s="292"/>
      <c r="CU2013" s="292"/>
      <c r="CW2013" s="292"/>
      <c r="CX2013" s="292"/>
      <c r="DA2013" s="292"/>
      <c r="DI2013" s="292"/>
      <c r="DK2013" s="292"/>
      <c r="DM2013" s="292"/>
      <c r="DQ2013" s="292"/>
      <c r="DV2013" s="292"/>
      <c r="DX2013" s="292"/>
      <c r="EH2013" s="292"/>
      <c r="EN2013" s="292"/>
      <c r="EP2013" s="292"/>
      <c r="EQ2013" s="292"/>
      <c r="ER2013" s="292"/>
      <c r="ES2013" s="292"/>
      <c r="ET2013" s="292"/>
      <c r="EU2013" s="292"/>
      <c r="EV2013" s="292"/>
      <c r="EW2013" s="292"/>
      <c r="EX2013" s="292"/>
      <c r="EY2013" s="292"/>
      <c r="EZ2013" s="292"/>
      <c r="FC2013" s="292"/>
      <c r="FF2013" s="292"/>
      <c r="FJ2013" s="292"/>
      <c r="FL2013" s="292"/>
      <c r="FM2013" s="292"/>
      <c r="FN2013" s="292"/>
      <c r="FO2013" s="292"/>
      <c r="FQ2013" s="292"/>
    </row>
    <row r="2014" spans="2:173">
      <c r="B2014" s="291"/>
      <c r="J2014" s="292"/>
      <c r="K2014" s="292"/>
      <c r="T2014" s="292"/>
      <c r="BO2014" s="292"/>
      <c r="BX2014" s="292"/>
      <c r="CU2014" s="292"/>
      <c r="CW2014" s="292"/>
      <c r="CX2014" s="292"/>
      <c r="DA2014" s="292"/>
      <c r="DI2014" s="292"/>
      <c r="DK2014" s="292"/>
      <c r="DM2014" s="292"/>
      <c r="DQ2014" s="292"/>
      <c r="DV2014" s="292"/>
      <c r="DX2014" s="292"/>
      <c r="EH2014" s="292"/>
      <c r="EN2014" s="292"/>
      <c r="EP2014" s="292"/>
      <c r="EQ2014" s="292"/>
      <c r="ER2014" s="292"/>
      <c r="ES2014" s="292"/>
      <c r="ET2014" s="292"/>
      <c r="EU2014" s="292"/>
      <c r="EV2014" s="292"/>
      <c r="EW2014" s="292"/>
      <c r="EX2014" s="292"/>
      <c r="EY2014" s="292"/>
      <c r="EZ2014" s="292"/>
      <c r="FC2014" s="292"/>
      <c r="FF2014" s="292"/>
      <c r="FJ2014" s="292"/>
      <c r="FL2014" s="292"/>
      <c r="FM2014" s="292"/>
      <c r="FN2014" s="292"/>
      <c r="FO2014" s="292"/>
      <c r="FQ2014" s="292"/>
    </row>
    <row r="2015" spans="2:173">
      <c r="B2015" s="291"/>
      <c r="J2015" s="292"/>
      <c r="K2015" s="292"/>
      <c r="T2015" s="292"/>
      <c r="BO2015" s="292"/>
      <c r="BX2015" s="292"/>
      <c r="CU2015" s="292"/>
      <c r="CW2015" s="292"/>
      <c r="CX2015" s="292"/>
      <c r="DA2015" s="292"/>
      <c r="DI2015" s="292"/>
      <c r="DK2015" s="292"/>
      <c r="DM2015" s="292"/>
      <c r="DQ2015" s="292"/>
      <c r="DV2015" s="292"/>
      <c r="DX2015" s="292"/>
      <c r="EH2015" s="292"/>
      <c r="EN2015" s="292"/>
      <c r="EP2015" s="292"/>
      <c r="EQ2015" s="292"/>
      <c r="ER2015" s="292"/>
      <c r="ES2015" s="292"/>
      <c r="ET2015" s="292"/>
      <c r="EU2015" s="292"/>
      <c r="EV2015" s="292"/>
      <c r="EW2015" s="292"/>
      <c r="EX2015" s="292"/>
      <c r="EY2015" s="292"/>
      <c r="EZ2015" s="292"/>
      <c r="FC2015" s="292"/>
      <c r="FF2015" s="292"/>
      <c r="FJ2015" s="292"/>
      <c r="FL2015" s="292"/>
      <c r="FM2015" s="292"/>
      <c r="FN2015" s="292"/>
      <c r="FO2015" s="292"/>
      <c r="FQ2015" s="292"/>
    </row>
    <row r="2016" spans="2:173">
      <c r="B2016" s="291"/>
      <c r="J2016" s="292"/>
      <c r="K2016" s="292"/>
      <c r="T2016" s="292"/>
      <c r="BO2016" s="292"/>
      <c r="BX2016" s="292"/>
      <c r="CU2016" s="292"/>
      <c r="CW2016" s="292"/>
      <c r="CX2016" s="292"/>
      <c r="DA2016" s="292"/>
      <c r="DI2016" s="292"/>
      <c r="DK2016" s="292"/>
      <c r="DM2016" s="292"/>
      <c r="DQ2016" s="292"/>
      <c r="DV2016" s="292"/>
      <c r="DX2016" s="292"/>
      <c r="EH2016" s="292"/>
      <c r="EN2016" s="292"/>
      <c r="EP2016" s="292"/>
      <c r="EQ2016" s="292"/>
      <c r="ER2016" s="292"/>
      <c r="ES2016" s="292"/>
      <c r="ET2016" s="292"/>
      <c r="EU2016" s="292"/>
      <c r="EV2016" s="292"/>
      <c r="EW2016" s="292"/>
      <c r="EX2016" s="292"/>
      <c r="EY2016" s="292"/>
      <c r="EZ2016" s="292"/>
      <c r="FC2016" s="292"/>
      <c r="FF2016" s="292"/>
      <c r="FJ2016" s="292"/>
      <c r="FL2016" s="292"/>
      <c r="FM2016" s="292"/>
      <c r="FN2016" s="292"/>
      <c r="FO2016" s="292"/>
      <c r="FQ2016" s="292"/>
    </row>
    <row r="2017" spans="2:173">
      <c r="B2017" s="291"/>
      <c r="J2017" s="292"/>
      <c r="K2017" s="292"/>
      <c r="T2017" s="292"/>
      <c r="BO2017" s="292"/>
      <c r="BX2017" s="292"/>
      <c r="CU2017" s="292"/>
      <c r="CW2017" s="292"/>
      <c r="CX2017" s="292"/>
      <c r="DA2017" s="292"/>
      <c r="DI2017" s="292"/>
      <c r="DK2017" s="292"/>
      <c r="DM2017" s="292"/>
      <c r="DQ2017" s="292"/>
      <c r="DV2017" s="292"/>
      <c r="DX2017" s="292"/>
      <c r="EH2017" s="292"/>
      <c r="EN2017" s="292"/>
      <c r="EP2017" s="292"/>
      <c r="EQ2017" s="292"/>
      <c r="ER2017" s="292"/>
      <c r="ES2017" s="292"/>
      <c r="ET2017" s="292"/>
      <c r="EU2017" s="292"/>
      <c r="EV2017" s="292"/>
      <c r="EW2017" s="292"/>
      <c r="EX2017" s="292"/>
      <c r="EY2017" s="292"/>
      <c r="EZ2017" s="292"/>
      <c r="FC2017" s="292"/>
      <c r="FF2017" s="292"/>
      <c r="FJ2017" s="292"/>
      <c r="FL2017" s="292"/>
      <c r="FM2017" s="292"/>
      <c r="FN2017" s="292"/>
      <c r="FO2017" s="292"/>
      <c r="FQ2017" s="292"/>
    </row>
    <row r="2018" spans="2:173">
      <c r="B2018" s="291"/>
      <c r="J2018" s="292"/>
      <c r="K2018" s="292"/>
      <c r="T2018" s="292"/>
      <c r="BO2018" s="292"/>
      <c r="BX2018" s="292"/>
      <c r="CU2018" s="292"/>
      <c r="CW2018" s="292"/>
      <c r="CX2018" s="292"/>
      <c r="DA2018" s="292"/>
      <c r="DI2018" s="292"/>
      <c r="DK2018" s="292"/>
      <c r="DM2018" s="292"/>
      <c r="DQ2018" s="292"/>
      <c r="DV2018" s="292"/>
      <c r="DX2018" s="292"/>
      <c r="EH2018" s="292"/>
      <c r="EN2018" s="292"/>
      <c r="EP2018" s="292"/>
      <c r="EQ2018" s="292"/>
      <c r="ER2018" s="292"/>
      <c r="ES2018" s="292"/>
      <c r="ET2018" s="292"/>
      <c r="EU2018" s="292"/>
      <c r="EV2018" s="292"/>
      <c r="EW2018" s="292"/>
      <c r="EX2018" s="292"/>
      <c r="EY2018" s="292"/>
      <c r="EZ2018" s="292"/>
      <c r="FC2018" s="292"/>
      <c r="FF2018" s="292"/>
      <c r="FJ2018" s="292"/>
      <c r="FL2018" s="292"/>
      <c r="FM2018" s="292"/>
      <c r="FN2018" s="292"/>
      <c r="FO2018" s="292"/>
      <c r="FQ2018" s="292"/>
    </row>
    <row r="2019" spans="2:173">
      <c r="B2019" s="291"/>
      <c r="J2019" s="292"/>
      <c r="K2019" s="292"/>
      <c r="T2019" s="292"/>
      <c r="BO2019" s="292"/>
      <c r="BX2019" s="292"/>
      <c r="CU2019" s="292"/>
      <c r="CW2019" s="292"/>
      <c r="CX2019" s="292"/>
      <c r="DA2019" s="292"/>
      <c r="DI2019" s="292"/>
      <c r="DK2019" s="292"/>
      <c r="DM2019" s="292"/>
      <c r="DQ2019" s="292"/>
      <c r="DV2019" s="292"/>
      <c r="DX2019" s="292"/>
      <c r="EH2019" s="292"/>
      <c r="EN2019" s="292"/>
      <c r="EP2019" s="292"/>
      <c r="EQ2019" s="292"/>
      <c r="ER2019" s="292"/>
      <c r="ES2019" s="292"/>
      <c r="ET2019" s="292"/>
      <c r="EU2019" s="292"/>
      <c r="EV2019" s="292"/>
      <c r="EW2019" s="292"/>
      <c r="EX2019" s="292"/>
      <c r="EY2019" s="292"/>
      <c r="EZ2019" s="292"/>
      <c r="FC2019" s="292"/>
      <c r="FF2019" s="292"/>
      <c r="FJ2019" s="292"/>
      <c r="FL2019" s="292"/>
      <c r="FM2019" s="292"/>
      <c r="FN2019" s="292"/>
      <c r="FO2019" s="292"/>
      <c r="FQ2019" s="292"/>
    </row>
    <row r="2020" spans="2:173">
      <c r="B2020" s="291"/>
      <c r="J2020" s="292"/>
      <c r="K2020" s="292"/>
      <c r="T2020" s="292"/>
      <c r="BO2020" s="292"/>
      <c r="BX2020" s="292"/>
      <c r="CU2020" s="292"/>
      <c r="CW2020" s="292"/>
      <c r="CX2020" s="292"/>
      <c r="DA2020" s="292"/>
      <c r="DI2020" s="292"/>
      <c r="DK2020" s="292"/>
      <c r="DM2020" s="292"/>
      <c r="DQ2020" s="292"/>
      <c r="DV2020" s="292"/>
      <c r="DX2020" s="292"/>
      <c r="EH2020" s="292"/>
      <c r="EN2020" s="292"/>
      <c r="EP2020" s="292"/>
      <c r="EQ2020" s="292"/>
      <c r="ER2020" s="292"/>
      <c r="ES2020" s="292"/>
      <c r="ET2020" s="292"/>
      <c r="EU2020" s="292"/>
      <c r="EV2020" s="292"/>
      <c r="EW2020" s="292"/>
      <c r="EX2020" s="292"/>
      <c r="EY2020" s="292"/>
      <c r="EZ2020" s="292"/>
      <c r="FC2020" s="292"/>
      <c r="FF2020" s="292"/>
      <c r="FJ2020" s="292"/>
      <c r="FL2020" s="292"/>
      <c r="FM2020" s="292"/>
      <c r="FN2020" s="292"/>
      <c r="FO2020" s="292"/>
      <c r="FQ2020" s="292"/>
    </row>
    <row r="2021" spans="2:173">
      <c r="B2021" s="291"/>
      <c r="J2021" s="292"/>
      <c r="K2021" s="292"/>
      <c r="T2021" s="292"/>
      <c r="BO2021" s="292"/>
      <c r="BX2021" s="292"/>
      <c r="CU2021" s="292"/>
      <c r="CW2021" s="292"/>
      <c r="CX2021" s="292"/>
      <c r="DA2021" s="292"/>
      <c r="DI2021" s="292"/>
      <c r="DK2021" s="292"/>
      <c r="DM2021" s="292"/>
      <c r="DQ2021" s="292"/>
      <c r="DV2021" s="292"/>
      <c r="DX2021" s="292"/>
      <c r="EH2021" s="292"/>
      <c r="EN2021" s="292"/>
      <c r="EP2021" s="292"/>
      <c r="EQ2021" s="292"/>
      <c r="ER2021" s="292"/>
      <c r="ES2021" s="292"/>
      <c r="ET2021" s="292"/>
      <c r="EU2021" s="292"/>
      <c r="EV2021" s="292"/>
      <c r="EW2021" s="292"/>
      <c r="EX2021" s="292"/>
      <c r="EY2021" s="292"/>
      <c r="EZ2021" s="292"/>
      <c r="FC2021" s="292"/>
      <c r="FF2021" s="292"/>
      <c r="FJ2021" s="292"/>
      <c r="FL2021" s="292"/>
      <c r="FM2021" s="292"/>
      <c r="FN2021" s="292"/>
      <c r="FO2021" s="292"/>
      <c r="FQ2021" s="292"/>
    </row>
    <row r="2022" spans="2:173">
      <c r="B2022" s="291"/>
      <c r="J2022" s="292"/>
      <c r="K2022" s="292"/>
      <c r="T2022" s="292"/>
      <c r="BO2022" s="292"/>
      <c r="BX2022" s="292"/>
      <c r="CU2022" s="292"/>
      <c r="CW2022" s="292"/>
      <c r="CX2022" s="292"/>
      <c r="DA2022" s="292"/>
      <c r="DI2022" s="292"/>
      <c r="DK2022" s="292"/>
      <c r="DM2022" s="292"/>
      <c r="DQ2022" s="292"/>
      <c r="DV2022" s="292"/>
      <c r="DX2022" s="292"/>
      <c r="EH2022" s="292"/>
      <c r="EN2022" s="292"/>
      <c r="EP2022" s="292"/>
      <c r="EQ2022" s="292"/>
      <c r="ER2022" s="292"/>
      <c r="ES2022" s="292"/>
      <c r="ET2022" s="292"/>
      <c r="EU2022" s="292"/>
      <c r="EV2022" s="292"/>
      <c r="EW2022" s="292"/>
      <c r="EX2022" s="292"/>
      <c r="EY2022" s="292"/>
      <c r="EZ2022" s="292"/>
      <c r="FC2022" s="292"/>
      <c r="FF2022" s="292"/>
      <c r="FJ2022" s="292"/>
      <c r="FL2022" s="292"/>
      <c r="FM2022" s="292"/>
      <c r="FN2022" s="292"/>
      <c r="FO2022" s="292"/>
      <c r="FQ2022" s="292"/>
    </row>
    <row r="2023" spans="2:173">
      <c r="B2023" s="291"/>
      <c r="J2023" s="292"/>
      <c r="K2023" s="292"/>
      <c r="T2023" s="292"/>
      <c r="BO2023" s="292"/>
      <c r="BX2023" s="292"/>
      <c r="CU2023" s="292"/>
      <c r="CW2023" s="292"/>
      <c r="CX2023" s="292"/>
      <c r="DA2023" s="292"/>
      <c r="DI2023" s="292"/>
      <c r="DK2023" s="292"/>
      <c r="DM2023" s="292"/>
      <c r="DQ2023" s="292"/>
      <c r="DV2023" s="292"/>
      <c r="DX2023" s="292"/>
      <c r="EH2023" s="292"/>
      <c r="EN2023" s="292"/>
      <c r="EP2023" s="292"/>
      <c r="EQ2023" s="292"/>
      <c r="ER2023" s="292"/>
      <c r="ES2023" s="292"/>
      <c r="ET2023" s="292"/>
      <c r="EU2023" s="292"/>
      <c r="EV2023" s="292"/>
      <c r="EW2023" s="292"/>
      <c r="EX2023" s="292"/>
      <c r="EY2023" s="292"/>
      <c r="EZ2023" s="292"/>
      <c r="FC2023" s="292"/>
      <c r="FF2023" s="292"/>
      <c r="FJ2023" s="292"/>
      <c r="FL2023" s="292"/>
      <c r="FM2023" s="292"/>
      <c r="FN2023" s="292"/>
      <c r="FO2023" s="292"/>
      <c r="FQ2023" s="292"/>
    </row>
    <row r="2024" spans="2:173">
      <c r="B2024" s="291"/>
      <c r="J2024" s="292"/>
      <c r="K2024" s="292"/>
      <c r="T2024" s="292"/>
      <c r="BO2024" s="292"/>
      <c r="BX2024" s="292"/>
      <c r="CU2024" s="292"/>
      <c r="CW2024" s="292"/>
      <c r="CX2024" s="292"/>
      <c r="DA2024" s="292"/>
      <c r="DI2024" s="292"/>
      <c r="DK2024" s="292"/>
      <c r="DM2024" s="292"/>
      <c r="DQ2024" s="292"/>
      <c r="DV2024" s="292"/>
      <c r="DX2024" s="292"/>
      <c r="EH2024" s="292"/>
      <c r="EN2024" s="292"/>
      <c r="EP2024" s="292"/>
      <c r="EQ2024" s="292"/>
      <c r="ER2024" s="292"/>
      <c r="ES2024" s="292"/>
      <c r="ET2024" s="292"/>
      <c r="EU2024" s="292"/>
      <c r="EV2024" s="292"/>
      <c r="EW2024" s="292"/>
      <c r="EX2024" s="292"/>
      <c r="EY2024" s="292"/>
      <c r="EZ2024" s="292"/>
      <c r="FC2024" s="292"/>
      <c r="FF2024" s="292"/>
      <c r="FJ2024" s="292"/>
      <c r="FL2024" s="292"/>
      <c r="FM2024" s="292"/>
      <c r="FN2024" s="292"/>
      <c r="FO2024" s="292"/>
      <c r="FQ2024" s="292"/>
    </row>
    <row r="2025" spans="2:173">
      <c r="B2025" s="291"/>
      <c r="J2025" s="292"/>
      <c r="K2025" s="292"/>
      <c r="T2025" s="292"/>
      <c r="BO2025" s="292"/>
      <c r="BX2025" s="292"/>
      <c r="CU2025" s="292"/>
      <c r="CW2025" s="292"/>
      <c r="CX2025" s="292"/>
      <c r="DA2025" s="292"/>
      <c r="DI2025" s="292"/>
      <c r="DK2025" s="292"/>
      <c r="DM2025" s="292"/>
      <c r="DQ2025" s="292"/>
      <c r="DV2025" s="292"/>
      <c r="DX2025" s="292"/>
      <c r="EH2025" s="292"/>
      <c r="EN2025" s="292"/>
      <c r="EP2025" s="292"/>
      <c r="EQ2025" s="292"/>
      <c r="ER2025" s="292"/>
      <c r="ES2025" s="292"/>
      <c r="ET2025" s="292"/>
      <c r="EU2025" s="292"/>
      <c r="EV2025" s="292"/>
      <c r="EW2025" s="292"/>
      <c r="EX2025" s="292"/>
      <c r="EY2025" s="292"/>
      <c r="EZ2025" s="292"/>
      <c r="FC2025" s="292"/>
      <c r="FF2025" s="292"/>
      <c r="FJ2025" s="292"/>
      <c r="FL2025" s="292"/>
      <c r="FM2025" s="292"/>
      <c r="FN2025" s="292"/>
      <c r="FO2025" s="292"/>
      <c r="FQ2025" s="292"/>
    </row>
    <row r="2026" spans="2:173">
      <c r="B2026" s="291"/>
      <c r="J2026" s="292"/>
      <c r="K2026" s="292"/>
      <c r="T2026" s="292"/>
      <c r="BO2026" s="292"/>
      <c r="BX2026" s="292"/>
      <c r="CU2026" s="292"/>
      <c r="CW2026" s="292"/>
      <c r="CX2026" s="292"/>
      <c r="DA2026" s="292"/>
      <c r="DI2026" s="292"/>
      <c r="DK2026" s="292"/>
      <c r="DM2026" s="292"/>
      <c r="DQ2026" s="292"/>
      <c r="DV2026" s="292"/>
      <c r="DX2026" s="292"/>
      <c r="EH2026" s="292"/>
      <c r="EN2026" s="292"/>
      <c r="EP2026" s="292"/>
      <c r="EQ2026" s="292"/>
      <c r="ER2026" s="292"/>
      <c r="ES2026" s="292"/>
      <c r="ET2026" s="292"/>
      <c r="EU2026" s="292"/>
      <c r="EV2026" s="292"/>
      <c r="EW2026" s="292"/>
      <c r="EX2026" s="292"/>
      <c r="EY2026" s="292"/>
      <c r="EZ2026" s="292"/>
      <c r="FC2026" s="292"/>
      <c r="FF2026" s="292"/>
      <c r="FJ2026" s="292"/>
      <c r="FL2026" s="292"/>
      <c r="FM2026" s="292"/>
      <c r="FN2026" s="292"/>
      <c r="FO2026" s="292"/>
      <c r="FQ2026" s="292"/>
    </row>
    <row r="2027" spans="2:173">
      <c r="B2027" s="291"/>
      <c r="J2027" s="292"/>
      <c r="K2027" s="292"/>
      <c r="T2027" s="292"/>
      <c r="BO2027" s="292"/>
      <c r="BX2027" s="292"/>
      <c r="CU2027" s="292"/>
      <c r="CW2027" s="292"/>
      <c r="CX2027" s="292"/>
      <c r="DA2027" s="292"/>
      <c r="DI2027" s="292"/>
      <c r="DK2027" s="292"/>
      <c r="DM2027" s="292"/>
      <c r="DQ2027" s="292"/>
      <c r="DV2027" s="292"/>
      <c r="DX2027" s="292"/>
      <c r="EH2027" s="292"/>
      <c r="EN2027" s="292"/>
      <c r="EP2027" s="292"/>
      <c r="EQ2027" s="292"/>
      <c r="ER2027" s="292"/>
      <c r="ES2027" s="292"/>
      <c r="ET2027" s="292"/>
      <c r="EU2027" s="292"/>
      <c r="EV2027" s="292"/>
      <c r="EW2027" s="292"/>
      <c r="EX2027" s="292"/>
      <c r="EY2027" s="292"/>
      <c r="EZ2027" s="292"/>
      <c r="FC2027" s="292"/>
      <c r="FF2027" s="292"/>
      <c r="FJ2027" s="292"/>
      <c r="FL2027" s="292"/>
      <c r="FM2027" s="292"/>
      <c r="FN2027" s="292"/>
      <c r="FO2027" s="292"/>
      <c r="FQ2027" s="292"/>
    </row>
    <row r="2028" spans="2:173">
      <c r="B2028" s="291"/>
      <c r="J2028" s="292"/>
      <c r="K2028" s="292"/>
      <c r="T2028" s="292"/>
      <c r="BO2028" s="292"/>
      <c r="BX2028" s="292"/>
      <c r="CU2028" s="292"/>
      <c r="CW2028" s="292"/>
      <c r="CX2028" s="292"/>
      <c r="DA2028" s="292"/>
      <c r="DI2028" s="292"/>
      <c r="DK2028" s="292"/>
      <c r="DM2028" s="292"/>
      <c r="DQ2028" s="292"/>
      <c r="DV2028" s="292"/>
      <c r="DX2028" s="292"/>
      <c r="EH2028" s="292"/>
      <c r="EN2028" s="292"/>
      <c r="EP2028" s="292"/>
      <c r="EQ2028" s="292"/>
      <c r="ER2028" s="292"/>
      <c r="ES2028" s="292"/>
      <c r="ET2028" s="292"/>
      <c r="EU2028" s="292"/>
      <c r="EV2028" s="292"/>
      <c r="EW2028" s="292"/>
      <c r="EX2028" s="292"/>
      <c r="EY2028" s="292"/>
      <c r="EZ2028" s="292"/>
      <c r="FC2028" s="292"/>
      <c r="FF2028" s="292"/>
      <c r="FJ2028" s="292"/>
      <c r="FL2028" s="292"/>
      <c r="FM2028" s="292"/>
      <c r="FN2028" s="292"/>
      <c r="FO2028" s="292"/>
      <c r="FQ2028" s="292"/>
    </row>
    <row r="2029" spans="2:173">
      <c r="B2029" s="291"/>
      <c r="J2029" s="292"/>
      <c r="K2029" s="292"/>
      <c r="T2029" s="292"/>
      <c r="BO2029" s="292"/>
      <c r="BX2029" s="292"/>
      <c r="CU2029" s="292"/>
      <c r="CW2029" s="292"/>
      <c r="CX2029" s="292"/>
      <c r="DA2029" s="292"/>
      <c r="DI2029" s="292"/>
      <c r="DK2029" s="292"/>
      <c r="DM2029" s="292"/>
      <c r="DQ2029" s="292"/>
      <c r="DV2029" s="292"/>
      <c r="DX2029" s="292"/>
      <c r="EH2029" s="292"/>
      <c r="EN2029" s="292"/>
      <c r="EP2029" s="292"/>
      <c r="EQ2029" s="292"/>
      <c r="ER2029" s="292"/>
      <c r="ES2029" s="292"/>
      <c r="ET2029" s="292"/>
      <c r="EU2029" s="292"/>
      <c r="EV2029" s="292"/>
      <c r="EW2029" s="292"/>
      <c r="EX2029" s="292"/>
      <c r="EY2029" s="292"/>
      <c r="EZ2029" s="292"/>
      <c r="FC2029" s="292"/>
      <c r="FF2029" s="292"/>
      <c r="FJ2029" s="292"/>
      <c r="FL2029" s="292"/>
      <c r="FM2029" s="292"/>
      <c r="FN2029" s="292"/>
      <c r="FO2029" s="292"/>
      <c r="FQ2029" s="292"/>
    </row>
    <row r="2030" spans="2:173">
      <c r="B2030" s="291"/>
      <c r="J2030" s="292"/>
      <c r="K2030" s="292"/>
      <c r="T2030" s="292"/>
      <c r="BO2030" s="292"/>
      <c r="BX2030" s="292"/>
      <c r="CU2030" s="292"/>
      <c r="CW2030" s="292"/>
      <c r="CX2030" s="292"/>
      <c r="DA2030" s="292"/>
      <c r="DI2030" s="292"/>
      <c r="DK2030" s="292"/>
      <c r="DM2030" s="292"/>
      <c r="DQ2030" s="292"/>
      <c r="DV2030" s="292"/>
      <c r="DX2030" s="292"/>
      <c r="EH2030" s="292"/>
      <c r="EN2030" s="292"/>
      <c r="EP2030" s="292"/>
      <c r="EQ2030" s="292"/>
      <c r="ER2030" s="292"/>
      <c r="ES2030" s="292"/>
      <c r="ET2030" s="292"/>
      <c r="EU2030" s="292"/>
      <c r="EV2030" s="292"/>
      <c r="EW2030" s="292"/>
      <c r="EX2030" s="292"/>
      <c r="EY2030" s="292"/>
      <c r="EZ2030" s="292"/>
      <c r="FC2030" s="292"/>
      <c r="FF2030" s="292"/>
      <c r="FJ2030" s="292"/>
      <c r="FL2030" s="292"/>
      <c r="FM2030" s="292"/>
      <c r="FN2030" s="292"/>
      <c r="FO2030" s="292"/>
      <c r="FQ2030" s="292"/>
    </row>
    <row r="2031" spans="2:173">
      <c r="B2031" s="291"/>
      <c r="J2031" s="292"/>
      <c r="K2031" s="292"/>
      <c r="T2031" s="292"/>
      <c r="BO2031" s="292"/>
      <c r="BX2031" s="292"/>
      <c r="CU2031" s="292"/>
      <c r="CW2031" s="292"/>
      <c r="CX2031" s="292"/>
      <c r="DA2031" s="292"/>
      <c r="DI2031" s="292"/>
      <c r="DK2031" s="292"/>
      <c r="DM2031" s="292"/>
      <c r="DQ2031" s="292"/>
      <c r="DV2031" s="292"/>
      <c r="DX2031" s="292"/>
      <c r="EH2031" s="292"/>
      <c r="EN2031" s="292"/>
      <c r="EP2031" s="292"/>
      <c r="EQ2031" s="292"/>
      <c r="ER2031" s="292"/>
      <c r="ES2031" s="292"/>
      <c r="ET2031" s="292"/>
      <c r="EU2031" s="292"/>
      <c r="EV2031" s="292"/>
      <c r="EW2031" s="292"/>
      <c r="EX2031" s="292"/>
      <c r="EY2031" s="292"/>
      <c r="EZ2031" s="292"/>
      <c r="FC2031" s="292"/>
      <c r="FF2031" s="292"/>
      <c r="FJ2031" s="292"/>
      <c r="FL2031" s="292"/>
      <c r="FM2031" s="292"/>
      <c r="FN2031" s="292"/>
      <c r="FO2031" s="292"/>
      <c r="FQ2031" s="292"/>
    </row>
    <row r="2032" spans="2:173">
      <c r="B2032" s="291"/>
      <c r="J2032" s="292"/>
      <c r="K2032" s="292"/>
      <c r="T2032" s="292"/>
      <c r="BO2032" s="292"/>
      <c r="BX2032" s="292"/>
      <c r="CU2032" s="292"/>
      <c r="CW2032" s="292"/>
      <c r="CX2032" s="292"/>
      <c r="DA2032" s="292"/>
      <c r="DI2032" s="292"/>
      <c r="DK2032" s="292"/>
      <c r="DM2032" s="292"/>
      <c r="DQ2032" s="292"/>
      <c r="DV2032" s="292"/>
      <c r="DX2032" s="292"/>
      <c r="EH2032" s="292"/>
      <c r="EN2032" s="292"/>
      <c r="EP2032" s="292"/>
      <c r="EQ2032" s="292"/>
      <c r="ER2032" s="292"/>
      <c r="ES2032" s="292"/>
      <c r="ET2032" s="292"/>
      <c r="EU2032" s="292"/>
      <c r="EV2032" s="292"/>
      <c r="EW2032" s="292"/>
      <c r="EX2032" s="292"/>
      <c r="EY2032" s="292"/>
      <c r="EZ2032" s="292"/>
      <c r="FC2032" s="292"/>
      <c r="FF2032" s="292"/>
      <c r="FJ2032" s="292"/>
      <c r="FL2032" s="292"/>
      <c r="FM2032" s="292"/>
      <c r="FN2032" s="292"/>
      <c r="FO2032" s="292"/>
      <c r="FQ2032" s="292"/>
    </row>
    <row r="2033" spans="2:173">
      <c r="B2033" s="291"/>
      <c r="J2033" s="292"/>
      <c r="K2033" s="292"/>
      <c r="T2033" s="292"/>
      <c r="BO2033" s="292"/>
      <c r="BX2033" s="292"/>
      <c r="CU2033" s="292"/>
      <c r="CW2033" s="292"/>
      <c r="CX2033" s="292"/>
      <c r="DA2033" s="292"/>
      <c r="DI2033" s="292"/>
      <c r="DK2033" s="292"/>
      <c r="DM2033" s="292"/>
      <c r="DQ2033" s="292"/>
      <c r="DV2033" s="292"/>
      <c r="DX2033" s="292"/>
      <c r="EH2033" s="292"/>
      <c r="EN2033" s="292"/>
      <c r="EP2033" s="292"/>
      <c r="EQ2033" s="292"/>
      <c r="ER2033" s="292"/>
      <c r="ES2033" s="292"/>
      <c r="ET2033" s="292"/>
      <c r="EU2033" s="292"/>
      <c r="EV2033" s="292"/>
      <c r="EW2033" s="292"/>
      <c r="EX2033" s="292"/>
      <c r="EY2033" s="292"/>
      <c r="EZ2033" s="292"/>
      <c r="FC2033" s="292"/>
      <c r="FF2033" s="292"/>
      <c r="FJ2033" s="292"/>
      <c r="FL2033" s="292"/>
      <c r="FM2033" s="292"/>
      <c r="FN2033" s="292"/>
      <c r="FO2033" s="292"/>
      <c r="FQ2033" s="292"/>
    </row>
    <row r="2034" spans="2:173">
      <c r="B2034" s="291"/>
      <c r="J2034" s="292"/>
      <c r="K2034" s="292"/>
      <c r="T2034" s="292"/>
      <c r="BO2034" s="292"/>
      <c r="BX2034" s="292"/>
      <c r="CU2034" s="292"/>
      <c r="CW2034" s="292"/>
      <c r="CX2034" s="292"/>
      <c r="DA2034" s="292"/>
      <c r="DI2034" s="292"/>
      <c r="DK2034" s="292"/>
      <c r="DM2034" s="292"/>
      <c r="DQ2034" s="292"/>
      <c r="DV2034" s="292"/>
      <c r="DX2034" s="292"/>
      <c r="EH2034" s="292"/>
      <c r="EN2034" s="292"/>
      <c r="EP2034" s="292"/>
      <c r="EQ2034" s="292"/>
      <c r="ER2034" s="292"/>
      <c r="ES2034" s="292"/>
      <c r="ET2034" s="292"/>
      <c r="EU2034" s="292"/>
      <c r="EV2034" s="292"/>
      <c r="EW2034" s="292"/>
      <c r="EX2034" s="292"/>
      <c r="EY2034" s="292"/>
      <c r="EZ2034" s="292"/>
      <c r="FC2034" s="292"/>
      <c r="FF2034" s="292"/>
      <c r="FJ2034" s="292"/>
      <c r="FL2034" s="292"/>
      <c r="FM2034" s="292"/>
      <c r="FN2034" s="292"/>
      <c r="FO2034" s="292"/>
      <c r="FQ2034" s="292"/>
    </row>
    <row r="2035" spans="2:173">
      <c r="B2035" s="291"/>
      <c r="J2035" s="292"/>
      <c r="K2035" s="292"/>
      <c r="T2035" s="292"/>
      <c r="BO2035" s="292"/>
      <c r="BX2035" s="292"/>
      <c r="CU2035" s="292"/>
      <c r="CW2035" s="292"/>
      <c r="CX2035" s="292"/>
      <c r="DA2035" s="292"/>
      <c r="DI2035" s="292"/>
      <c r="DK2035" s="292"/>
      <c r="DM2035" s="292"/>
      <c r="DQ2035" s="292"/>
      <c r="DV2035" s="292"/>
      <c r="DX2035" s="292"/>
      <c r="EH2035" s="292"/>
      <c r="EN2035" s="292"/>
      <c r="EP2035" s="292"/>
      <c r="EQ2035" s="292"/>
      <c r="ER2035" s="292"/>
      <c r="ES2035" s="292"/>
      <c r="ET2035" s="292"/>
      <c r="EU2035" s="292"/>
      <c r="EV2035" s="292"/>
      <c r="EW2035" s="292"/>
      <c r="EX2035" s="292"/>
      <c r="EY2035" s="292"/>
      <c r="EZ2035" s="292"/>
      <c r="FC2035" s="292"/>
      <c r="FF2035" s="292"/>
      <c r="FJ2035" s="292"/>
      <c r="FL2035" s="292"/>
      <c r="FM2035" s="292"/>
      <c r="FN2035" s="292"/>
      <c r="FO2035" s="292"/>
      <c r="FQ2035" s="292"/>
    </row>
    <row r="2036" spans="2:173">
      <c r="B2036" s="291"/>
      <c r="J2036" s="292"/>
      <c r="K2036" s="292"/>
      <c r="T2036" s="292"/>
      <c r="BO2036" s="292"/>
      <c r="BX2036" s="292"/>
      <c r="CU2036" s="292"/>
      <c r="CW2036" s="292"/>
      <c r="CX2036" s="292"/>
      <c r="DA2036" s="292"/>
      <c r="DI2036" s="292"/>
      <c r="DK2036" s="292"/>
      <c r="DM2036" s="292"/>
      <c r="DQ2036" s="292"/>
      <c r="DV2036" s="292"/>
      <c r="DX2036" s="292"/>
      <c r="EH2036" s="292"/>
      <c r="EN2036" s="292"/>
      <c r="EP2036" s="292"/>
      <c r="EQ2036" s="292"/>
      <c r="ER2036" s="292"/>
      <c r="ES2036" s="292"/>
      <c r="ET2036" s="292"/>
      <c r="EU2036" s="292"/>
      <c r="EV2036" s="292"/>
      <c r="EW2036" s="292"/>
      <c r="EX2036" s="292"/>
      <c r="EY2036" s="292"/>
      <c r="EZ2036" s="292"/>
      <c r="FC2036" s="292"/>
      <c r="FF2036" s="292"/>
      <c r="FJ2036" s="292"/>
      <c r="FL2036" s="292"/>
      <c r="FM2036" s="292"/>
      <c r="FN2036" s="292"/>
      <c r="FO2036" s="292"/>
      <c r="FQ2036" s="292"/>
    </row>
    <row r="2037" spans="2:173">
      <c r="B2037" s="291"/>
      <c r="J2037" s="292"/>
      <c r="K2037" s="292"/>
      <c r="T2037" s="292"/>
      <c r="BO2037" s="292"/>
      <c r="BX2037" s="292"/>
      <c r="CU2037" s="292"/>
      <c r="CW2037" s="292"/>
      <c r="CX2037" s="292"/>
      <c r="DA2037" s="292"/>
      <c r="DI2037" s="292"/>
      <c r="DK2037" s="292"/>
      <c r="DM2037" s="292"/>
      <c r="DQ2037" s="292"/>
      <c r="DV2037" s="292"/>
      <c r="DX2037" s="292"/>
      <c r="EH2037" s="292"/>
      <c r="EN2037" s="292"/>
      <c r="EP2037" s="292"/>
      <c r="EQ2037" s="292"/>
      <c r="ER2037" s="292"/>
      <c r="ES2037" s="292"/>
      <c r="ET2037" s="292"/>
      <c r="EU2037" s="292"/>
      <c r="EV2037" s="292"/>
      <c r="EW2037" s="292"/>
      <c r="EX2037" s="292"/>
      <c r="EY2037" s="292"/>
      <c r="EZ2037" s="292"/>
      <c r="FC2037" s="292"/>
      <c r="FF2037" s="292"/>
      <c r="FJ2037" s="292"/>
      <c r="FL2037" s="292"/>
      <c r="FM2037" s="292"/>
      <c r="FN2037" s="292"/>
      <c r="FO2037" s="292"/>
      <c r="FQ2037" s="292"/>
    </row>
    <row r="2038" spans="2:173">
      <c r="B2038" s="291"/>
      <c r="J2038" s="292"/>
      <c r="K2038" s="292"/>
      <c r="T2038" s="292"/>
      <c r="BO2038" s="292"/>
      <c r="BX2038" s="292"/>
      <c r="CU2038" s="292"/>
      <c r="CW2038" s="292"/>
      <c r="CX2038" s="292"/>
      <c r="DA2038" s="292"/>
      <c r="DI2038" s="292"/>
      <c r="DK2038" s="292"/>
      <c r="DM2038" s="292"/>
      <c r="DQ2038" s="292"/>
      <c r="DV2038" s="292"/>
      <c r="DX2038" s="292"/>
      <c r="EH2038" s="292"/>
      <c r="EN2038" s="292"/>
      <c r="EP2038" s="292"/>
      <c r="EQ2038" s="292"/>
      <c r="ER2038" s="292"/>
      <c r="ES2038" s="292"/>
      <c r="ET2038" s="292"/>
      <c r="EU2038" s="292"/>
      <c r="EV2038" s="292"/>
      <c r="EW2038" s="292"/>
      <c r="EX2038" s="292"/>
      <c r="EY2038" s="292"/>
      <c r="EZ2038" s="292"/>
      <c r="FC2038" s="292"/>
      <c r="FF2038" s="292"/>
      <c r="FJ2038" s="292"/>
      <c r="FL2038" s="292"/>
      <c r="FM2038" s="292"/>
      <c r="FN2038" s="292"/>
      <c r="FO2038" s="292"/>
      <c r="FQ2038" s="292"/>
    </row>
    <row r="2039" spans="2:173">
      <c r="B2039" s="291"/>
      <c r="J2039" s="292"/>
      <c r="K2039" s="292"/>
      <c r="T2039" s="292"/>
      <c r="BO2039" s="292"/>
      <c r="BX2039" s="292"/>
      <c r="CU2039" s="292"/>
      <c r="CW2039" s="292"/>
      <c r="CX2039" s="292"/>
      <c r="DA2039" s="292"/>
      <c r="DI2039" s="292"/>
      <c r="DK2039" s="292"/>
      <c r="DM2039" s="292"/>
      <c r="DQ2039" s="292"/>
      <c r="DV2039" s="292"/>
      <c r="DX2039" s="292"/>
      <c r="EH2039" s="292"/>
      <c r="EN2039" s="292"/>
      <c r="EP2039" s="292"/>
      <c r="EQ2039" s="292"/>
      <c r="ER2039" s="292"/>
      <c r="ES2039" s="292"/>
      <c r="ET2039" s="292"/>
      <c r="EU2039" s="292"/>
      <c r="EV2039" s="292"/>
      <c r="EW2039" s="292"/>
      <c r="EX2039" s="292"/>
      <c r="EY2039" s="292"/>
      <c r="EZ2039" s="292"/>
      <c r="FC2039" s="292"/>
      <c r="FF2039" s="292"/>
      <c r="FJ2039" s="292"/>
      <c r="FL2039" s="292"/>
      <c r="FM2039" s="292"/>
      <c r="FN2039" s="292"/>
      <c r="FO2039" s="292"/>
      <c r="FQ2039" s="292"/>
    </row>
    <row r="2040" spans="2:173">
      <c r="B2040" s="291"/>
      <c r="J2040" s="292"/>
      <c r="K2040" s="292"/>
      <c r="T2040" s="292"/>
      <c r="BO2040" s="292"/>
      <c r="BX2040" s="292"/>
      <c r="CU2040" s="292"/>
      <c r="CW2040" s="292"/>
      <c r="CX2040" s="292"/>
      <c r="DA2040" s="292"/>
      <c r="DI2040" s="292"/>
      <c r="DK2040" s="292"/>
      <c r="DM2040" s="292"/>
      <c r="DQ2040" s="292"/>
      <c r="DV2040" s="292"/>
      <c r="DX2040" s="292"/>
      <c r="EH2040" s="292"/>
      <c r="EN2040" s="292"/>
      <c r="EP2040" s="292"/>
      <c r="EQ2040" s="292"/>
      <c r="ER2040" s="292"/>
      <c r="ES2040" s="292"/>
      <c r="ET2040" s="292"/>
      <c r="EU2040" s="292"/>
      <c r="EV2040" s="292"/>
      <c r="EW2040" s="292"/>
      <c r="EX2040" s="292"/>
      <c r="EY2040" s="292"/>
      <c r="EZ2040" s="292"/>
      <c r="FC2040" s="292"/>
      <c r="FF2040" s="292"/>
      <c r="FJ2040" s="292"/>
      <c r="FL2040" s="292"/>
      <c r="FM2040" s="292"/>
      <c r="FN2040" s="292"/>
      <c r="FO2040" s="292"/>
      <c r="FQ2040" s="292"/>
    </row>
    <row r="2041" spans="2:173">
      <c r="B2041" s="291"/>
      <c r="J2041" s="292"/>
      <c r="K2041" s="292"/>
      <c r="T2041" s="292"/>
      <c r="BO2041" s="292"/>
      <c r="BX2041" s="292"/>
      <c r="CU2041" s="292"/>
      <c r="CW2041" s="292"/>
      <c r="CX2041" s="292"/>
      <c r="DA2041" s="292"/>
      <c r="DI2041" s="292"/>
      <c r="DK2041" s="292"/>
      <c r="DM2041" s="292"/>
      <c r="DQ2041" s="292"/>
      <c r="DV2041" s="292"/>
      <c r="DX2041" s="292"/>
      <c r="EH2041" s="292"/>
      <c r="EN2041" s="292"/>
      <c r="EP2041" s="292"/>
      <c r="EQ2041" s="292"/>
      <c r="ER2041" s="292"/>
      <c r="ES2041" s="292"/>
      <c r="ET2041" s="292"/>
      <c r="EU2041" s="292"/>
      <c r="EV2041" s="292"/>
      <c r="EW2041" s="292"/>
      <c r="EX2041" s="292"/>
      <c r="EY2041" s="292"/>
      <c r="EZ2041" s="292"/>
      <c r="FC2041" s="292"/>
      <c r="FF2041" s="292"/>
      <c r="FJ2041" s="292"/>
      <c r="FL2041" s="292"/>
      <c r="FM2041" s="292"/>
      <c r="FN2041" s="292"/>
      <c r="FO2041" s="292"/>
      <c r="FQ2041" s="292"/>
    </row>
    <row r="2042" spans="2:173">
      <c r="B2042" s="291"/>
      <c r="J2042" s="292"/>
      <c r="K2042" s="292"/>
      <c r="T2042" s="292"/>
      <c r="BO2042" s="292"/>
      <c r="BX2042" s="292"/>
      <c r="CU2042" s="292"/>
      <c r="CW2042" s="292"/>
      <c r="CX2042" s="292"/>
      <c r="DA2042" s="292"/>
      <c r="DI2042" s="292"/>
      <c r="DK2042" s="292"/>
      <c r="DM2042" s="292"/>
      <c r="DQ2042" s="292"/>
      <c r="DV2042" s="292"/>
      <c r="DX2042" s="292"/>
      <c r="EH2042" s="292"/>
      <c r="EN2042" s="292"/>
      <c r="EP2042" s="292"/>
      <c r="EQ2042" s="292"/>
      <c r="ER2042" s="292"/>
      <c r="ES2042" s="292"/>
      <c r="ET2042" s="292"/>
      <c r="EU2042" s="292"/>
      <c r="EV2042" s="292"/>
      <c r="EW2042" s="292"/>
      <c r="EX2042" s="292"/>
      <c r="EY2042" s="292"/>
      <c r="EZ2042" s="292"/>
      <c r="FC2042" s="292"/>
      <c r="FF2042" s="292"/>
      <c r="FJ2042" s="292"/>
      <c r="FL2042" s="292"/>
      <c r="FM2042" s="292"/>
      <c r="FN2042" s="292"/>
      <c r="FO2042" s="292"/>
      <c r="FQ2042" s="292"/>
    </row>
    <row r="2043" spans="2:173">
      <c r="B2043" s="291"/>
      <c r="J2043" s="292"/>
      <c r="K2043" s="292"/>
      <c r="T2043" s="292"/>
      <c r="BO2043" s="292"/>
      <c r="BX2043" s="292"/>
      <c r="CU2043" s="292"/>
      <c r="CW2043" s="292"/>
      <c r="CX2043" s="292"/>
      <c r="DA2043" s="292"/>
      <c r="DI2043" s="292"/>
      <c r="DK2043" s="292"/>
      <c r="DM2043" s="292"/>
      <c r="DQ2043" s="292"/>
      <c r="DV2043" s="292"/>
      <c r="DX2043" s="292"/>
      <c r="EH2043" s="292"/>
      <c r="EN2043" s="292"/>
      <c r="EP2043" s="292"/>
      <c r="EQ2043" s="292"/>
      <c r="ER2043" s="292"/>
      <c r="ES2043" s="292"/>
      <c r="ET2043" s="292"/>
      <c r="EU2043" s="292"/>
      <c r="EV2043" s="292"/>
      <c r="EW2043" s="292"/>
      <c r="EX2043" s="292"/>
      <c r="EY2043" s="292"/>
      <c r="EZ2043" s="292"/>
      <c r="FC2043" s="292"/>
      <c r="FF2043" s="292"/>
      <c r="FJ2043" s="292"/>
      <c r="FL2043" s="292"/>
      <c r="FM2043" s="292"/>
      <c r="FN2043" s="292"/>
      <c r="FO2043" s="292"/>
      <c r="FQ2043" s="292"/>
    </row>
    <row r="2044" spans="2:173">
      <c r="B2044" s="291"/>
      <c r="J2044" s="292"/>
      <c r="K2044" s="292"/>
      <c r="T2044" s="292"/>
      <c r="BO2044" s="292"/>
      <c r="BX2044" s="292"/>
      <c r="CU2044" s="292"/>
      <c r="CW2044" s="292"/>
      <c r="CX2044" s="292"/>
      <c r="DA2044" s="292"/>
      <c r="DI2044" s="292"/>
      <c r="DK2044" s="292"/>
      <c r="DM2044" s="292"/>
      <c r="DQ2044" s="292"/>
      <c r="DV2044" s="292"/>
      <c r="DX2044" s="292"/>
      <c r="EH2044" s="292"/>
      <c r="EN2044" s="292"/>
      <c r="EP2044" s="292"/>
      <c r="EQ2044" s="292"/>
      <c r="ER2044" s="292"/>
      <c r="ES2044" s="292"/>
      <c r="ET2044" s="292"/>
      <c r="EU2044" s="292"/>
      <c r="EV2044" s="292"/>
      <c r="EW2044" s="292"/>
      <c r="EX2044" s="292"/>
      <c r="EY2044" s="292"/>
      <c r="EZ2044" s="292"/>
      <c r="FC2044" s="292"/>
      <c r="FF2044" s="292"/>
      <c r="FJ2044" s="292"/>
      <c r="FL2044" s="292"/>
      <c r="FM2044" s="292"/>
      <c r="FN2044" s="292"/>
      <c r="FO2044" s="292"/>
      <c r="FQ2044" s="292"/>
    </row>
    <row r="2045" spans="2:173">
      <c r="B2045" s="291"/>
      <c r="J2045" s="292"/>
      <c r="K2045" s="292"/>
      <c r="T2045" s="292"/>
      <c r="BO2045" s="292"/>
      <c r="BX2045" s="292"/>
      <c r="CU2045" s="292"/>
      <c r="CW2045" s="292"/>
      <c r="CX2045" s="292"/>
      <c r="DA2045" s="292"/>
      <c r="DI2045" s="292"/>
      <c r="DK2045" s="292"/>
      <c r="DM2045" s="292"/>
      <c r="DQ2045" s="292"/>
      <c r="DV2045" s="292"/>
      <c r="DX2045" s="292"/>
      <c r="EH2045" s="292"/>
      <c r="EN2045" s="292"/>
      <c r="EP2045" s="292"/>
      <c r="EQ2045" s="292"/>
      <c r="ER2045" s="292"/>
      <c r="ES2045" s="292"/>
      <c r="ET2045" s="292"/>
      <c r="EU2045" s="292"/>
      <c r="EV2045" s="292"/>
      <c r="EW2045" s="292"/>
      <c r="EX2045" s="292"/>
      <c r="EY2045" s="292"/>
      <c r="EZ2045" s="292"/>
      <c r="FC2045" s="292"/>
      <c r="FF2045" s="292"/>
      <c r="FJ2045" s="292"/>
      <c r="FL2045" s="292"/>
      <c r="FM2045" s="292"/>
      <c r="FN2045" s="292"/>
      <c r="FO2045" s="292"/>
      <c r="FQ2045" s="292"/>
    </row>
    <row r="2046" spans="2:173">
      <c r="B2046" s="291"/>
      <c r="J2046" s="292"/>
      <c r="K2046" s="292"/>
      <c r="T2046" s="292"/>
      <c r="BO2046" s="292"/>
      <c r="BX2046" s="292"/>
      <c r="CU2046" s="292"/>
      <c r="CW2046" s="292"/>
      <c r="CX2046" s="292"/>
      <c r="DA2046" s="292"/>
      <c r="DI2046" s="292"/>
      <c r="DK2046" s="292"/>
      <c r="DM2046" s="292"/>
      <c r="DQ2046" s="292"/>
      <c r="DV2046" s="292"/>
      <c r="DX2046" s="292"/>
      <c r="EH2046" s="292"/>
      <c r="EN2046" s="292"/>
      <c r="EP2046" s="292"/>
      <c r="EQ2046" s="292"/>
      <c r="ER2046" s="292"/>
      <c r="ES2046" s="292"/>
      <c r="ET2046" s="292"/>
      <c r="EU2046" s="292"/>
      <c r="EV2046" s="292"/>
      <c r="EW2046" s="292"/>
      <c r="EX2046" s="292"/>
      <c r="EY2046" s="292"/>
      <c r="EZ2046" s="292"/>
      <c r="FC2046" s="292"/>
      <c r="FF2046" s="292"/>
      <c r="FJ2046" s="292"/>
      <c r="FL2046" s="292"/>
      <c r="FM2046" s="292"/>
      <c r="FN2046" s="292"/>
      <c r="FO2046" s="292"/>
      <c r="FQ2046" s="292"/>
    </row>
    <row r="2047" spans="2:173">
      <c r="B2047" s="291"/>
      <c r="J2047" s="292"/>
      <c r="K2047" s="292"/>
      <c r="T2047" s="292"/>
      <c r="BO2047" s="292"/>
      <c r="BX2047" s="292"/>
      <c r="CU2047" s="292"/>
      <c r="CW2047" s="292"/>
      <c r="CX2047" s="292"/>
      <c r="DA2047" s="292"/>
      <c r="DI2047" s="292"/>
      <c r="DK2047" s="292"/>
      <c r="DM2047" s="292"/>
      <c r="DQ2047" s="292"/>
      <c r="DV2047" s="292"/>
      <c r="DX2047" s="292"/>
      <c r="EH2047" s="292"/>
      <c r="EN2047" s="292"/>
      <c r="EP2047" s="292"/>
      <c r="EQ2047" s="292"/>
      <c r="ER2047" s="292"/>
      <c r="ES2047" s="292"/>
      <c r="ET2047" s="292"/>
      <c r="EU2047" s="292"/>
      <c r="EV2047" s="292"/>
      <c r="EW2047" s="292"/>
      <c r="EX2047" s="292"/>
      <c r="EY2047" s="292"/>
      <c r="EZ2047" s="292"/>
      <c r="FC2047" s="292"/>
      <c r="FF2047" s="292"/>
      <c r="FJ2047" s="292"/>
      <c r="FL2047" s="292"/>
      <c r="FM2047" s="292"/>
      <c r="FN2047" s="292"/>
      <c r="FO2047" s="292"/>
      <c r="FQ2047" s="292"/>
    </row>
    <row r="2048" spans="2:173">
      <c r="B2048" s="291"/>
      <c r="J2048" s="292"/>
      <c r="K2048" s="292"/>
      <c r="T2048" s="292"/>
      <c r="BO2048" s="292"/>
      <c r="BX2048" s="292"/>
      <c r="CU2048" s="292"/>
      <c r="CW2048" s="292"/>
      <c r="CX2048" s="292"/>
      <c r="DA2048" s="292"/>
      <c r="DI2048" s="292"/>
      <c r="DK2048" s="292"/>
      <c r="DM2048" s="292"/>
      <c r="DQ2048" s="292"/>
      <c r="DV2048" s="292"/>
      <c r="DX2048" s="292"/>
      <c r="EH2048" s="292"/>
      <c r="EN2048" s="292"/>
      <c r="EP2048" s="292"/>
      <c r="EQ2048" s="292"/>
      <c r="ER2048" s="292"/>
      <c r="ES2048" s="292"/>
      <c r="ET2048" s="292"/>
      <c r="EU2048" s="292"/>
      <c r="EV2048" s="292"/>
      <c r="EW2048" s="292"/>
      <c r="EX2048" s="292"/>
      <c r="EY2048" s="292"/>
      <c r="EZ2048" s="292"/>
      <c r="FC2048" s="292"/>
      <c r="FF2048" s="292"/>
      <c r="FJ2048" s="292"/>
      <c r="FL2048" s="292"/>
      <c r="FM2048" s="292"/>
      <c r="FN2048" s="292"/>
      <c r="FO2048" s="292"/>
      <c r="FQ2048" s="292"/>
    </row>
    <row r="2049" spans="2:173">
      <c r="B2049" s="291"/>
      <c r="J2049" s="292"/>
      <c r="K2049" s="292"/>
      <c r="T2049" s="292"/>
      <c r="BO2049" s="292"/>
      <c r="BX2049" s="292"/>
      <c r="CU2049" s="292"/>
      <c r="CW2049" s="292"/>
      <c r="CX2049" s="292"/>
      <c r="DA2049" s="292"/>
      <c r="DI2049" s="292"/>
      <c r="DK2049" s="292"/>
      <c r="DM2049" s="292"/>
      <c r="DQ2049" s="292"/>
      <c r="DV2049" s="292"/>
      <c r="DX2049" s="292"/>
      <c r="EH2049" s="292"/>
      <c r="EN2049" s="292"/>
      <c r="EP2049" s="292"/>
      <c r="EQ2049" s="292"/>
      <c r="ER2049" s="292"/>
      <c r="ES2049" s="292"/>
      <c r="ET2049" s="292"/>
      <c r="EU2049" s="292"/>
      <c r="EV2049" s="292"/>
      <c r="EW2049" s="292"/>
      <c r="EX2049" s="292"/>
      <c r="EY2049" s="292"/>
      <c r="EZ2049" s="292"/>
      <c r="FC2049" s="292"/>
      <c r="FF2049" s="292"/>
      <c r="FJ2049" s="292"/>
      <c r="FL2049" s="292"/>
      <c r="FM2049" s="292"/>
      <c r="FN2049" s="292"/>
      <c r="FO2049" s="292"/>
      <c r="FQ2049" s="292"/>
    </row>
    <row r="2050" spans="2:173">
      <c r="B2050" s="291"/>
      <c r="J2050" s="292"/>
      <c r="K2050" s="292"/>
      <c r="T2050" s="292"/>
      <c r="BO2050" s="292"/>
      <c r="BX2050" s="292"/>
      <c r="CU2050" s="292"/>
      <c r="CW2050" s="292"/>
      <c r="CX2050" s="292"/>
      <c r="DA2050" s="292"/>
      <c r="DI2050" s="292"/>
      <c r="DK2050" s="292"/>
      <c r="DM2050" s="292"/>
      <c r="DQ2050" s="292"/>
      <c r="DV2050" s="292"/>
      <c r="DX2050" s="292"/>
      <c r="EH2050" s="292"/>
      <c r="EN2050" s="292"/>
      <c r="EP2050" s="292"/>
      <c r="EQ2050" s="292"/>
      <c r="ER2050" s="292"/>
      <c r="ES2050" s="292"/>
      <c r="ET2050" s="292"/>
      <c r="EU2050" s="292"/>
      <c r="EV2050" s="292"/>
      <c r="EW2050" s="292"/>
      <c r="EX2050" s="292"/>
      <c r="EY2050" s="292"/>
      <c r="EZ2050" s="292"/>
      <c r="FC2050" s="292"/>
      <c r="FF2050" s="292"/>
      <c r="FJ2050" s="292"/>
      <c r="FL2050" s="292"/>
      <c r="FM2050" s="292"/>
      <c r="FN2050" s="292"/>
      <c r="FO2050" s="292"/>
      <c r="FQ2050" s="292"/>
    </row>
    <row r="2051" spans="2:173">
      <c r="B2051" s="291"/>
      <c r="J2051" s="292"/>
      <c r="K2051" s="292"/>
      <c r="T2051" s="292"/>
      <c r="BO2051" s="292"/>
      <c r="BX2051" s="292"/>
      <c r="CU2051" s="292"/>
      <c r="CW2051" s="292"/>
      <c r="CX2051" s="292"/>
      <c r="DA2051" s="292"/>
      <c r="DI2051" s="292"/>
      <c r="DK2051" s="292"/>
      <c r="DM2051" s="292"/>
      <c r="DQ2051" s="292"/>
      <c r="DV2051" s="292"/>
      <c r="DX2051" s="292"/>
      <c r="EH2051" s="292"/>
      <c r="EN2051" s="292"/>
      <c r="EP2051" s="292"/>
      <c r="EQ2051" s="292"/>
      <c r="ER2051" s="292"/>
      <c r="ES2051" s="292"/>
      <c r="ET2051" s="292"/>
      <c r="EU2051" s="292"/>
      <c r="EV2051" s="292"/>
      <c r="EW2051" s="292"/>
      <c r="EX2051" s="292"/>
      <c r="EY2051" s="292"/>
      <c r="EZ2051" s="292"/>
      <c r="FC2051" s="292"/>
      <c r="FF2051" s="292"/>
      <c r="FJ2051" s="292"/>
      <c r="FL2051" s="292"/>
      <c r="FM2051" s="292"/>
      <c r="FN2051" s="292"/>
      <c r="FO2051" s="292"/>
      <c r="FQ2051" s="292"/>
    </row>
    <row r="2052" spans="2:173">
      <c r="B2052" s="291"/>
      <c r="J2052" s="292"/>
      <c r="K2052" s="292"/>
      <c r="T2052" s="292"/>
      <c r="BO2052" s="292"/>
      <c r="BX2052" s="292"/>
      <c r="CU2052" s="292"/>
      <c r="CW2052" s="292"/>
      <c r="CX2052" s="292"/>
      <c r="DA2052" s="292"/>
      <c r="DI2052" s="292"/>
      <c r="DK2052" s="292"/>
      <c r="DM2052" s="292"/>
      <c r="DQ2052" s="292"/>
      <c r="DV2052" s="292"/>
      <c r="DX2052" s="292"/>
      <c r="EH2052" s="292"/>
      <c r="EN2052" s="292"/>
      <c r="EP2052" s="292"/>
      <c r="EQ2052" s="292"/>
      <c r="ER2052" s="292"/>
      <c r="ES2052" s="292"/>
      <c r="ET2052" s="292"/>
      <c r="EU2052" s="292"/>
      <c r="EV2052" s="292"/>
      <c r="EW2052" s="292"/>
      <c r="EX2052" s="292"/>
      <c r="EY2052" s="292"/>
      <c r="EZ2052" s="292"/>
      <c r="FC2052" s="292"/>
      <c r="FF2052" s="292"/>
      <c r="FJ2052" s="292"/>
      <c r="FL2052" s="292"/>
      <c r="FM2052" s="292"/>
      <c r="FN2052" s="292"/>
      <c r="FO2052" s="292"/>
      <c r="FQ2052" s="292"/>
    </row>
    <row r="2053" spans="2:173">
      <c r="B2053" s="291"/>
      <c r="J2053" s="292"/>
      <c r="K2053" s="292"/>
      <c r="T2053" s="292"/>
      <c r="BO2053" s="292"/>
      <c r="BX2053" s="292"/>
      <c r="CU2053" s="292"/>
      <c r="CW2053" s="292"/>
      <c r="CX2053" s="292"/>
      <c r="DA2053" s="292"/>
      <c r="DI2053" s="292"/>
      <c r="DK2053" s="292"/>
      <c r="DM2053" s="292"/>
      <c r="DQ2053" s="292"/>
      <c r="DV2053" s="292"/>
      <c r="DX2053" s="292"/>
      <c r="EH2053" s="292"/>
      <c r="EN2053" s="292"/>
      <c r="EP2053" s="292"/>
      <c r="EQ2053" s="292"/>
      <c r="ER2053" s="292"/>
      <c r="ES2053" s="292"/>
      <c r="ET2053" s="292"/>
      <c r="EU2053" s="292"/>
      <c r="EV2053" s="292"/>
      <c r="EW2053" s="292"/>
      <c r="EX2053" s="292"/>
      <c r="EY2053" s="292"/>
      <c r="EZ2053" s="292"/>
      <c r="FC2053" s="292"/>
      <c r="FF2053" s="292"/>
      <c r="FJ2053" s="292"/>
      <c r="FL2053" s="292"/>
      <c r="FM2053" s="292"/>
      <c r="FN2053" s="292"/>
      <c r="FO2053" s="292"/>
      <c r="FQ2053" s="292"/>
    </row>
    <row r="2054" spans="2:173">
      <c r="B2054" s="291"/>
      <c r="J2054" s="292"/>
      <c r="K2054" s="292"/>
      <c r="T2054" s="292"/>
      <c r="BO2054" s="292"/>
      <c r="BX2054" s="292"/>
      <c r="CU2054" s="292"/>
      <c r="CW2054" s="292"/>
      <c r="CX2054" s="292"/>
      <c r="DA2054" s="292"/>
      <c r="DI2054" s="292"/>
      <c r="DK2054" s="292"/>
      <c r="DM2054" s="292"/>
      <c r="DQ2054" s="292"/>
      <c r="DV2054" s="292"/>
      <c r="DX2054" s="292"/>
      <c r="EH2054" s="292"/>
      <c r="EN2054" s="292"/>
      <c r="EP2054" s="292"/>
      <c r="EQ2054" s="292"/>
      <c r="ER2054" s="292"/>
      <c r="ES2054" s="292"/>
      <c r="ET2054" s="292"/>
      <c r="EU2054" s="292"/>
      <c r="EV2054" s="292"/>
      <c r="EW2054" s="292"/>
      <c r="EX2054" s="292"/>
      <c r="EY2054" s="292"/>
      <c r="EZ2054" s="292"/>
      <c r="FC2054" s="292"/>
      <c r="FF2054" s="292"/>
      <c r="FJ2054" s="292"/>
      <c r="FL2054" s="292"/>
      <c r="FM2054" s="292"/>
      <c r="FN2054" s="292"/>
      <c r="FO2054" s="292"/>
      <c r="FQ2054" s="292"/>
    </row>
    <row r="2055" spans="2:173">
      <c r="B2055" s="291"/>
      <c r="J2055" s="292"/>
      <c r="K2055" s="292"/>
      <c r="T2055" s="292"/>
      <c r="BO2055" s="292"/>
      <c r="BX2055" s="292"/>
      <c r="CU2055" s="292"/>
      <c r="CW2055" s="292"/>
      <c r="CX2055" s="292"/>
      <c r="DA2055" s="292"/>
      <c r="DI2055" s="292"/>
      <c r="DK2055" s="292"/>
      <c r="DM2055" s="292"/>
      <c r="DQ2055" s="292"/>
      <c r="DV2055" s="292"/>
      <c r="DX2055" s="292"/>
      <c r="EH2055" s="292"/>
      <c r="EN2055" s="292"/>
      <c r="EP2055" s="292"/>
      <c r="EQ2055" s="292"/>
      <c r="ER2055" s="292"/>
      <c r="ES2055" s="292"/>
      <c r="ET2055" s="292"/>
      <c r="EU2055" s="292"/>
      <c r="EV2055" s="292"/>
      <c r="EW2055" s="292"/>
      <c r="EX2055" s="292"/>
      <c r="EY2055" s="292"/>
      <c r="EZ2055" s="292"/>
      <c r="FC2055" s="292"/>
      <c r="FF2055" s="292"/>
      <c r="FJ2055" s="292"/>
      <c r="FL2055" s="292"/>
      <c r="FM2055" s="292"/>
      <c r="FN2055" s="292"/>
      <c r="FO2055" s="292"/>
      <c r="FQ2055" s="292"/>
    </row>
    <row r="2056" spans="2:173">
      <c r="B2056" s="291"/>
      <c r="J2056" s="292"/>
      <c r="K2056" s="292"/>
      <c r="T2056" s="292"/>
      <c r="BO2056" s="292"/>
      <c r="BX2056" s="292"/>
      <c r="CU2056" s="292"/>
      <c r="CW2056" s="292"/>
      <c r="CX2056" s="292"/>
      <c r="DA2056" s="292"/>
      <c r="DI2056" s="292"/>
      <c r="DK2056" s="292"/>
      <c r="DM2056" s="292"/>
      <c r="DQ2056" s="292"/>
      <c r="DV2056" s="292"/>
      <c r="DX2056" s="292"/>
      <c r="EH2056" s="292"/>
      <c r="EN2056" s="292"/>
      <c r="EP2056" s="292"/>
      <c r="EQ2056" s="292"/>
      <c r="ER2056" s="292"/>
      <c r="ES2056" s="292"/>
      <c r="ET2056" s="292"/>
      <c r="EU2056" s="292"/>
      <c r="EV2056" s="292"/>
      <c r="EW2056" s="292"/>
      <c r="EX2056" s="292"/>
      <c r="EY2056" s="292"/>
      <c r="EZ2056" s="292"/>
      <c r="FC2056" s="292"/>
      <c r="FF2056" s="292"/>
      <c r="FJ2056" s="292"/>
      <c r="FL2056" s="292"/>
      <c r="FM2056" s="292"/>
      <c r="FN2056" s="292"/>
      <c r="FO2056" s="292"/>
      <c r="FQ2056" s="292"/>
    </row>
    <row r="2057" spans="2:173">
      <c r="B2057" s="291"/>
      <c r="J2057" s="292"/>
      <c r="K2057" s="292"/>
      <c r="T2057" s="292"/>
      <c r="BO2057" s="292"/>
      <c r="BX2057" s="292"/>
      <c r="CU2057" s="292"/>
      <c r="CW2057" s="292"/>
      <c r="CX2057" s="292"/>
      <c r="DA2057" s="292"/>
      <c r="DI2057" s="292"/>
      <c r="DK2057" s="292"/>
      <c r="DM2057" s="292"/>
      <c r="DQ2057" s="292"/>
      <c r="DV2057" s="292"/>
      <c r="DX2057" s="292"/>
      <c r="EH2057" s="292"/>
      <c r="EN2057" s="292"/>
      <c r="EP2057" s="292"/>
      <c r="EQ2057" s="292"/>
      <c r="ER2057" s="292"/>
      <c r="ES2057" s="292"/>
      <c r="ET2057" s="292"/>
      <c r="EU2057" s="292"/>
      <c r="EV2057" s="292"/>
      <c r="EW2057" s="292"/>
      <c r="EX2057" s="292"/>
      <c r="EY2057" s="292"/>
      <c r="EZ2057" s="292"/>
      <c r="FC2057" s="292"/>
      <c r="FF2057" s="292"/>
      <c r="FJ2057" s="292"/>
      <c r="FL2057" s="292"/>
      <c r="FM2057" s="292"/>
      <c r="FN2057" s="292"/>
      <c r="FO2057" s="292"/>
      <c r="FQ2057" s="292"/>
    </row>
    <row r="2058" spans="2:173">
      <c r="B2058" s="291"/>
      <c r="J2058" s="292"/>
      <c r="K2058" s="292"/>
      <c r="T2058" s="292"/>
      <c r="BO2058" s="292"/>
      <c r="BX2058" s="292"/>
      <c r="CU2058" s="292"/>
      <c r="CW2058" s="292"/>
      <c r="CX2058" s="292"/>
      <c r="DA2058" s="292"/>
      <c r="DI2058" s="292"/>
      <c r="DK2058" s="292"/>
      <c r="DM2058" s="292"/>
      <c r="DQ2058" s="292"/>
      <c r="DV2058" s="292"/>
      <c r="DX2058" s="292"/>
      <c r="EH2058" s="292"/>
      <c r="EN2058" s="292"/>
      <c r="EP2058" s="292"/>
      <c r="EQ2058" s="292"/>
      <c r="ER2058" s="292"/>
      <c r="ES2058" s="292"/>
      <c r="ET2058" s="292"/>
      <c r="EU2058" s="292"/>
      <c r="EV2058" s="292"/>
      <c r="EW2058" s="292"/>
      <c r="EX2058" s="292"/>
      <c r="EY2058" s="292"/>
      <c r="EZ2058" s="292"/>
      <c r="FC2058" s="292"/>
      <c r="FF2058" s="292"/>
      <c r="FJ2058" s="292"/>
      <c r="FL2058" s="292"/>
      <c r="FM2058" s="292"/>
      <c r="FN2058" s="292"/>
      <c r="FO2058" s="292"/>
      <c r="FQ2058" s="292"/>
    </row>
    <row r="2059" spans="2:173">
      <c r="B2059" s="291"/>
      <c r="J2059" s="292"/>
      <c r="K2059" s="292"/>
      <c r="T2059" s="292"/>
      <c r="BO2059" s="292"/>
      <c r="BX2059" s="292"/>
      <c r="CU2059" s="292"/>
      <c r="CW2059" s="292"/>
      <c r="CX2059" s="292"/>
      <c r="DA2059" s="292"/>
      <c r="DI2059" s="292"/>
      <c r="DK2059" s="292"/>
      <c r="DM2059" s="292"/>
      <c r="DQ2059" s="292"/>
      <c r="DV2059" s="292"/>
      <c r="DX2059" s="292"/>
      <c r="EH2059" s="292"/>
      <c r="EN2059" s="292"/>
      <c r="EP2059" s="292"/>
      <c r="EQ2059" s="292"/>
      <c r="ER2059" s="292"/>
      <c r="ES2059" s="292"/>
      <c r="ET2059" s="292"/>
      <c r="EU2059" s="292"/>
      <c r="EV2059" s="292"/>
      <c r="EW2059" s="292"/>
      <c r="EX2059" s="292"/>
      <c r="EY2059" s="292"/>
      <c r="EZ2059" s="292"/>
      <c r="FC2059" s="292"/>
      <c r="FF2059" s="292"/>
      <c r="FJ2059" s="292"/>
      <c r="FL2059" s="292"/>
      <c r="FM2059" s="292"/>
      <c r="FN2059" s="292"/>
      <c r="FO2059" s="292"/>
      <c r="FQ2059" s="292"/>
    </row>
    <row r="2060" spans="2:173">
      <c r="B2060" s="291"/>
      <c r="J2060" s="292"/>
      <c r="K2060" s="292"/>
      <c r="T2060" s="292"/>
      <c r="BO2060" s="292"/>
      <c r="BX2060" s="292"/>
      <c r="CU2060" s="292"/>
      <c r="CW2060" s="292"/>
      <c r="CX2060" s="292"/>
      <c r="DA2060" s="292"/>
      <c r="DI2060" s="292"/>
      <c r="DK2060" s="292"/>
      <c r="DM2060" s="292"/>
      <c r="DQ2060" s="292"/>
      <c r="DV2060" s="292"/>
      <c r="DX2060" s="292"/>
      <c r="EH2060" s="292"/>
      <c r="EN2060" s="292"/>
      <c r="EP2060" s="292"/>
      <c r="EQ2060" s="292"/>
      <c r="ER2060" s="292"/>
      <c r="ES2060" s="292"/>
      <c r="ET2060" s="292"/>
      <c r="EU2060" s="292"/>
      <c r="EV2060" s="292"/>
      <c r="EW2060" s="292"/>
      <c r="EX2060" s="292"/>
      <c r="EY2060" s="292"/>
      <c r="EZ2060" s="292"/>
      <c r="FC2060" s="292"/>
      <c r="FF2060" s="292"/>
      <c r="FJ2060" s="292"/>
      <c r="FL2060" s="292"/>
      <c r="FM2060" s="292"/>
      <c r="FN2060" s="292"/>
      <c r="FO2060" s="292"/>
      <c r="FQ2060" s="292"/>
    </row>
    <row r="2061" spans="2:173">
      <c r="B2061" s="291"/>
      <c r="J2061" s="292"/>
      <c r="K2061" s="292"/>
      <c r="T2061" s="292"/>
      <c r="BO2061" s="292"/>
      <c r="BX2061" s="292"/>
      <c r="CU2061" s="292"/>
      <c r="CW2061" s="292"/>
      <c r="CX2061" s="292"/>
      <c r="DA2061" s="292"/>
      <c r="DI2061" s="292"/>
      <c r="DK2061" s="292"/>
      <c r="DM2061" s="292"/>
      <c r="DQ2061" s="292"/>
      <c r="DV2061" s="292"/>
      <c r="DX2061" s="292"/>
      <c r="EH2061" s="292"/>
      <c r="EN2061" s="292"/>
      <c r="EP2061" s="292"/>
      <c r="EQ2061" s="292"/>
      <c r="ER2061" s="292"/>
      <c r="ES2061" s="292"/>
      <c r="ET2061" s="292"/>
      <c r="EU2061" s="292"/>
      <c r="EV2061" s="292"/>
      <c r="EW2061" s="292"/>
      <c r="EX2061" s="292"/>
      <c r="EY2061" s="292"/>
      <c r="EZ2061" s="292"/>
      <c r="FC2061" s="292"/>
      <c r="FF2061" s="292"/>
      <c r="FJ2061" s="292"/>
      <c r="FL2061" s="292"/>
      <c r="FM2061" s="292"/>
      <c r="FN2061" s="292"/>
      <c r="FO2061" s="292"/>
      <c r="FQ2061" s="292"/>
    </row>
    <row r="2062" spans="2:173">
      <c r="B2062" s="291"/>
      <c r="J2062" s="292"/>
      <c r="K2062" s="292"/>
      <c r="T2062" s="292"/>
      <c r="BO2062" s="292"/>
      <c r="BX2062" s="292"/>
      <c r="CU2062" s="292"/>
      <c r="CW2062" s="292"/>
      <c r="CX2062" s="292"/>
      <c r="DA2062" s="292"/>
      <c r="DI2062" s="292"/>
      <c r="DK2062" s="292"/>
      <c r="DM2062" s="292"/>
      <c r="DQ2062" s="292"/>
      <c r="DV2062" s="292"/>
      <c r="DX2062" s="292"/>
      <c r="EH2062" s="292"/>
      <c r="EN2062" s="292"/>
      <c r="EP2062" s="292"/>
      <c r="EQ2062" s="292"/>
      <c r="ER2062" s="292"/>
      <c r="ES2062" s="292"/>
      <c r="ET2062" s="292"/>
      <c r="EU2062" s="292"/>
      <c r="EV2062" s="292"/>
      <c r="EW2062" s="292"/>
      <c r="EX2062" s="292"/>
      <c r="EY2062" s="292"/>
      <c r="EZ2062" s="292"/>
      <c r="FC2062" s="292"/>
      <c r="FF2062" s="292"/>
      <c r="FJ2062" s="292"/>
      <c r="FL2062" s="292"/>
      <c r="FM2062" s="292"/>
      <c r="FN2062" s="292"/>
      <c r="FO2062" s="292"/>
      <c r="FQ2062" s="292"/>
    </row>
    <row r="2063" spans="2:173">
      <c r="B2063" s="291"/>
      <c r="J2063" s="292"/>
      <c r="K2063" s="292"/>
      <c r="T2063" s="292"/>
      <c r="BO2063" s="292"/>
      <c r="BX2063" s="292"/>
      <c r="CU2063" s="292"/>
      <c r="CW2063" s="292"/>
      <c r="CX2063" s="292"/>
      <c r="DA2063" s="292"/>
      <c r="DI2063" s="292"/>
      <c r="DK2063" s="292"/>
      <c r="DM2063" s="292"/>
      <c r="DQ2063" s="292"/>
      <c r="DV2063" s="292"/>
      <c r="DX2063" s="292"/>
      <c r="EH2063" s="292"/>
      <c r="EN2063" s="292"/>
      <c r="EP2063" s="292"/>
      <c r="EQ2063" s="292"/>
      <c r="ER2063" s="292"/>
      <c r="ES2063" s="292"/>
      <c r="ET2063" s="292"/>
      <c r="EU2063" s="292"/>
      <c r="EV2063" s="292"/>
      <c r="EW2063" s="292"/>
      <c r="EX2063" s="292"/>
      <c r="EY2063" s="292"/>
      <c r="EZ2063" s="292"/>
      <c r="FC2063" s="292"/>
      <c r="FF2063" s="292"/>
      <c r="FJ2063" s="292"/>
      <c r="FL2063" s="292"/>
      <c r="FM2063" s="292"/>
      <c r="FN2063" s="292"/>
      <c r="FO2063" s="292"/>
      <c r="FQ2063" s="292"/>
    </row>
    <row r="2064" spans="2:173">
      <c r="B2064" s="291"/>
      <c r="J2064" s="292"/>
      <c r="K2064" s="292"/>
      <c r="T2064" s="292"/>
      <c r="BO2064" s="292"/>
      <c r="BX2064" s="292"/>
      <c r="CU2064" s="292"/>
      <c r="CW2064" s="292"/>
      <c r="CX2064" s="292"/>
      <c r="DA2064" s="292"/>
      <c r="DI2064" s="292"/>
      <c r="DK2064" s="292"/>
      <c r="DM2064" s="292"/>
      <c r="DQ2064" s="292"/>
      <c r="DV2064" s="292"/>
      <c r="DX2064" s="292"/>
      <c r="EH2064" s="292"/>
      <c r="EN2064" s="292"/>
      <c r="EP2064" s="292"/>
      <c r="EQ2064" s="292"/>
      <c r="ER2064" s="292"/>
      <c r="ES2064" s="292"/>
      <c r="ET2064" s="292"/>
      <c r="EU2064" s="292"/>
      <c r="EV2064" s="292"/>
      <c r="EW2064" s="292"/>
      <c r="EX2064" s="292"/>
      <c r="EY2064" s="292"/>
      <c r="EZ2064" s="292"/>
      <c r="FC2064" s="292"/>
      <c r="FF2064" s="292"/>
      <c r="FJ2064" s="292"/>
      <c r="FL2064" s="292"/>
      <c r="FM2064" s="292"/>
      <c r="FN2064" s="292"/>
      <c r="FO2064" s="292"/>
      <c r="FQ2064" s="292"/>
    </row>
    <row r="2065" spans="2:173">
      <c r="B2065" s="291"/>
      <c r="J2065" s="292"/>
      <c r="K2065" s="292"/>
      <c r="T2065" s="292"/>
      <c r="BO2065" s="292"/>
      <c r="BX2065" s="292"/>
      <c r="CU2065" s="292"/>
      <c r="CW2065" s="292"/>
      <c r="CX2065" s="292"/>
      <c r="DA2065" s="292"/>
      <c r="DI2065" s="292"/>
      <c r="DK2065" s="292"/>
      <c r="DM2065" s="292"/>
      <c r="DQ2065" s="292"/>
      <c r="DV2065" s="292"/>
      <c r="DX2065" s="292"/>
      <c r="EH2065" s="292"/>
      <c r="EN2065" s="292"/>
      <c r="EP2065" s="292"/>
      <c r="EQ2065" s="292"/>
      <c r="ER2065" s="292"/>
      <c r="ES2065" s="292"/>
      <c r="ET2065" s="292"/>
      <c r="EU2065" s="292"/>
      <c r="EV2065" s="292"/>
      <c r="EW2065" s="292"/>
      <c r="EX2065" s="292"/>
      <c r="EY2065" s="292"/>
      <c r="EZ2065" s="292"/>
      <c r="FC2065" s="292"/>
      <c r="FF2065" s="292"/>
      <c r="FJ2065" s="292"/>
      <c r="FL2065" s="292"/>
      <c r="FM2065" s="292"/>
      <c r="FN2065" s="292"/>
      <c r="FO2065" s="292"/>
      <c r="FQ2065" s="292"/>
    </row>
    <row r="2066" spans="2:173">
      <c r="B2066" s="291"/>
      <c r="J2066" s="292"/>
      <c r="K2066" s="292"/>
      <c r="T2066" s="292"/>
      <c r="BO2066" s="292"/>
      <c r="BX2066" s="292"/>
      <c r="CU2066" s="292"/>
      <c r="CW2066" s="292"/>
      <c r="CX2066" s="292"/>
      <c r="DA2066" s="292"/>
      <c r="DI2066" s="292"/>
      <c r="DK2066" s="292"/>
      <c r="DM2066" s="292"/>
      <c r="DQ2066" s="292"/>
      <c r="DV2066" s="292"/>
      <c r="DX2066" s="292"/>
      <c r="EH2066" s="292"/>
      <c r="EN2066" s="292"/>
      <c r="EP2066" s="292"/>
      <c r="EQ2066" s="292"/>
      <c r="ER2066" s="292"/>
      <c r="ES2066" s="292"/>
      <c r="ET2066" s="292"/>
      <c r="EU2066" s="292"/>
      <c r="EV2066" s="292"/>
      <c r="EW2066" s="292"/>
      <c r="EX2066" s="292"/>
      <c r="EY2066" s="292"/>
      <c r="EZ2066" s="292"/>
      <c r="FC2066" s="292"/>
      <c r="FF2066" s="292"/>
      <c r="FJ2066" s="292"/>
      <c r="FL2066" s="292"/>
      <c r="FM2066" s="292"/>
      <c r="FN2066" s="292"/>
      <c r="FO2066" s="292"/>
      <c r="FQ2066" s="292"/>
    </row>
    <row r="2067" spans="2:173">
      <c r="B2067" s="291"/>
      <c r="J2067" s="292"/>
      <c r="K2067" s="292"/>
      <c r="T2067" s="292"/>
      <c r="BO2067" s="292"/>
      <c r="BX2067" s="292"/>
      <c r="CU2067" s="292"/>
      <c r="CW2067" s="292"/>
      <c r="CX2067" s="292"/>
      <c r="DA2067" s="292"/>
      <c r="DI2067" s="292"/>
      <c r="DK2067" s="292"/>
      <c r="DM2067" s="292"/>
      <c r="DQ2067" s="292"/>
      <c r="DV2067" s="292"/>
      <c r="DX2067" s="292"/>
      <c r="EH2067" s="292"/>
      <c r="EN2067" s="292"/>
      <c r="EP2067" s="292"/>
      <c r="EQ2067" s="292"/>
      <c r="ER2067" s="292"/>
      <c r="ES2067" s="292"/>
      <c r="ET2067" s="292"/>
      <c r="EU2067" s="292"/>
      <c r="EV2067" s="292"/>
      <c r="EW2067" s="292"/>
      <c r="EX2067" s="292"/>
      <c r="EY2067" s="292"/>
      <c r="EZ2067" s="292"/>
      <c r="FC2067" s="292"/>
      <c r="FF2067" s="292"/>
      <c r="FJ2067" s="292"/>
      <c r="FL2067" s="292"/>
      <c r="FM2067" s="292"/>
      <c r="FN2067" s="292"/>
      <c r="FO2067" s="292"/>
      <c r="FQ2067" s="292"/>
    </row>
    <row r="2068" spans="2:173">
      <c r="B2068" s="291"/>
      <c r="J2068" s="292"/>
      <c r="K2068" s="292"/>
      <c r="T2068" s="292"/>
      <c r="BO2068" s="292"/>
      <c r="BX2068" s="292"/>
      <c r="CU2068" s="292"/>
      <c r="CW2068" s="292"/>
      <c r="CX2068" s="292"/>
      <c r="DA2068" s="292"/>
      <c r="DI2068" s="292"/>
      <c r="DK2068" s="292"/>
      <c r="DM2068" s="292"/>
      <c r="DQ2068" s="292"/>
      <c r="DV2068" s="292"/>
      <c r="DX2068" s="292"/>
      <c r="EH2068" s="292"/>
      <c r="EN2068" s="292"/>
      <c r="EP2068" s="292"/>
      <c r="EQ2068" s="292"/>
      <c r="ER2068" s="292"/>
      <c r="ES2068" s="292"/>
      <c r="ET2068" s="292"/>
      <c r="EU2068" s="292"/>
      <c r="EV2068" s="292"/>
      <c r="EW2068" s="292"/>
      <c r="EX2068" s="292"/>
      <c r="EY2068" s="292"/>
      <c r="EZ2068" s="292"/>
      <c r="FC2068" s="292"/>
      <c r="FF2068" s="292"/>
      <c r="FJ2068" s="292"/>
      <c r="FL2068" s="292"/>
      <c r="FM2068" s="292"/>
      <c r="FN2068" s="292"/>
      <c r="FO2068" s="292"/>
      <c r="FQ2068" s="292"/>
    </row>
    <row r="2069" spans="2:173">
      <c r="B2069" s="291"/>
      <c r="J2069" s="292"/>
      <c r="K2069" s="292"/>
      <c r="T2069" s="292"/>
      <c r="BO2069" s="292"/>
      <c r="BX2069" s="292"/>
      <c r="CU2069" s="292"/>
      <c r="CW2069" s="292"/>
      <c r="CX2069" s="292"/>
      <c r="DA2069" s="292"/>
      <c r="DI2069" s="292"/>
      <c r="DK2069" s="292"/>
      <c r="DM2069" s="292"/>
      <c r="DQ2069" s="292"/>
      <c r="DV2069" s="292"/>
      <c r="DX2069" s="292"/>
      <c r="EH2069" s="292"/>
      <c r="EN2069" s="292"/>
      <c r="EP2069" s="292"/>
      <c r="EQ2069" s="292"/>
      <c r="ER2069" s="292"/>
      <c r="ES2069" s="292"/>
      <c r="ET2069" s="292"/>
      <c r="EU2069" s="292"/>
      <c r="EV2069" s="292"/>
      <c r="EW2069" s="292"/>
      <c r="EX2069" s="292"/>
      <c r="EY2069" s="292"/>
      <c r="EZ2069" s="292"/>
      <c r="FC2069" s="292"/>
      <c r="FF2069" s="292"/>
      <c r="FJ2069" s="292"/>
      <c r="FL2069" s="292"/>
      <c r="FM2069" s="292"/>
      <c r="FN2069" s="292"/>
      <c r="FO2069" s="292"/>
      <c r="FQ2069" s="292"/>
    </row>
    <row r="2070" spans="2:173">
      <c r="B2070" s="291"/>
      <c r="J2070" s="292"/>
      <c r="K2070" s="292"/>
      <c r="T2070" s="292"/>
      <c r="BO2070" s="292"/>
      <c r="BX2070" s="292"/>
      <c r="CU2070" s="292"/>
      <c r="CW2070" s="292"/>
      <c r="CX2070" s="292"/>
      <c r="DA2070" s="292"/>
      <c r="DI2070" s="292"/>
      <c r="DK2070" s="292"/>
      <c r="DM2070" s="292"/>
      <c r="DQ2070" s="292"/>
      <c r="DV2070" s="292"/>
      <c r="DX2070" s="292"/>
      <c r="EH2070" s="292"/>
      <c r="EN2070" s="292"/>
      <c r="EP2070" s="292"/>
      <c r="EQ2070" s="292"/>
      <c r="ER2070" s="292"/>
      <c r="ES2070" s="292"/>
      <c r="ET2070" s="292"/>
      <c r="EU2070" s="292"/>
      <c r="EV2070" s="292"/>
      <c r="EW2070" s="292"/>
      <c r="EX2070" s="292"/>
      <c r="EY2070" s="292"/>
      <c r="EZ2070" s="292"/>
      <c r="FC2070" s="292"/>
      <c r="FF2070" s="292"/>
      <c r="FJ2070" s="292"/>
      <c r="FL2070" s="292"/>
      <c r="FM2070" s="292"/>
      <c r="FN2070" s="292"/>
      <c r="FO2070" s="292"/>
      <c r="FQ2070" s="292"/>
    </row>
    <row r="2071" spans="2:173">
      <c r="B2071" s="291"/>
      <c r="J2071" s="292"/>
      <c r="K2071" s="292"/>
      <c r="T2071" s="292"/>
      <c r="BO2071" s="292"/>
      <c r="BX2071" s="292"/>
      <c r="CU2071" s="292"/>
      <c r="CW2071" s="292"/>
      <c r="CX2071" s="292"/>
      <c r="DA2071" s="292"/>
      <c r="DI2071" s="292"/>
      <c r="DK2071" s="292"/>
      <c r="DM2071" s="292"/>
      <c r="DQ2071" s="292"/>
      <c r="DV2071" s="292"/>
      <c r="DX2071" s="292"/>
      <c r="EH2071" s="292"/>
      <c r="EN2071" s="292"/>
      <c r="EP2071" s="292"/>
      <c r="EQ2071" s="292"/>
      <c r="ER2071" s="292"/>
      <c r="ES2071" s="292"/>
      <c r="ET2071" s="292"/>
      <c r="EU2071" s="292"/>
      <c r="EV2071" s="292"/>
      <c r="EW2071" s="292"/>
      <c r="EX2071" s="292"/>
      <c r="EY2071" s="292"/>
      <c r="EZ2071" s="292"/>
      <c r="FC2071" s="292"/>
      <c r="FF2071" s="292"/>
      <c r="FJ2071" s="292"/>
      <c r="FL2071" s="292"/>
      <c r="FM2071" s="292"/>
      <c r="FN2071" s="292"/>
      <c r="FO2071" s="292"/>
      <c r="FQ2071" s="292"/>
    </row>
    <row r="2072" spans="2:173">
      <c r="B2072" s="291"/>
      <c r="J2072" s="292"/>
      <c r="K2072" s="292"/>
      <c r="T2072" s="292"/>
      <c r="BO2072" s="292"/>
      <c r="BX2072" s="292"/>
      <c r="CU2072" s="292"/>
      <c r="CW2072" s="292"/>
      <c r="CX2072" s="292"/>
      <c r="DA2072" s="292"/>
      <c r="DI2072" s="292"/>
      <c r="DK2072" s="292"/>
      <c r="DM2072" s="292"/>
      <c r="DQ2072" s="292"/>
      <c r="DV2072" s="292"/>
      <c r="DX2072" s="292"/>
      <c r="EH2072" s="292"/>
      <c r="EN2072" s="292"/>
      <c r="EP2072" s="292"/>
      <c r="EQ2072" s="292"/>
      <c r="ER2072" s="292"/>
      <c r="ES2072" s="292"/>
      <c r="ET2072" s="292"/>
      <c r="EU2072" s="292"/>
      <c r="EV2072" s="292"/>
      <c r="EW2072" s="292"/>
      <c r="EX2072" s="292"/>
      <c r="EY2072" s="292"/>
      <c r="EZ2072" s="292"/>
      <c r="FC2072" s="292"/>
      <c r="FF2072" s="292"/>
      <c r="FJ2072" s="292"/>
      <c r="FL2072" s="292"/>
      <c r="FM2072" s="292"/>
      <c r="FN2072" s="292"/>
      <c r="FO2072" s="292"/>
      <c r="FQ2072" s="292"/>
    </row>
    <row r="2073" spans="2:173">
      <c r="B2073" s="291"/>
      <c r="J2073" s="292"/>
      <c r="K2073" s="292"/>
      <c r="T2073" s="292"/>
      <c r="BO2073" s="292"/>
      <c r="BX2073" s="292"/>
      <c r="CU2073" s="292"/>
      <c r="CW2073" s="292"/>
      <c r="CX2073" s="292"/>
      <c r="DA2073" s="292"/>
      <c r="DI2073" s="292"/>
      <c r="DK2073" s="292"/>
      <c r="DM2073" s="292"/>
      <c r="DQ2073" s="292"/>
      <c r="DV2073" s="292"/>
      <c r="DX2073" s="292"/>
      <c r="EH2073" s="292"/>
      <c r="EN2073" s="292"/>
      <c r="EP2073" s="292"/>
      <c r="EQ2073" s="292"/>
      <c r="ER2073" s="292"/>
      <c r="ES2073" s="292"/>
      <c r="ET2073" s="292"/>
      <c r="EU2073" s="292"/>
      <c r="EV2073" s="292"/>
      <c r="EW2073" s="292"/>
      <c r="EX2073" s="292"/>
      <c r="EY2073" s="292"/>
      <c r="EZ2073" s="292"/>
      <c r="FC2073" s="292"/>
      <c r="FF2073" s="292"/>
      <c r="FJ2073" s="292"/>
      <c r="FL2073" s="292"/>
      <c r="FM2073" s="292"/>
      <c r="FN2073" s="292"/>
      <c r="FO2073" s="292"/>
      <c r="FQ2073" s="292"/>
    </row>
    <row r="2074" spans="2:173">
      <c r="B2074" s="291"/>
      <c r="J2074" s="292"/>
      <c r="K2074" s="292"/>
      <c r="T2074" s="292"/>
      <c r="BO2074" s="292"/>
      <c r="BX2074" s="292"/>
      <c r="CU2074" s="292"/>
      <c r="CW2074" s="292"/>
      <c r="CX2074" s="292"/>
      <c r="DA2074" s="292"/>
      <c r="DI2074" s="292"/>
      <c r="DK2074" s="292"/>
      <c r="DM2074" s="292"/>
      <c r="DQ2074" s="292"/>
      <c r="DV2074" s="292"/>
      <c r="DX2074" s="292"/>
      <c r="EH2074" s="292"/>
      <c r="EN2074" s="292"/>
      <c r="EP2074" s="292"/>
      <c r="EQ2074" s="292"/>
      <c r="ER2074" s="292"/>
      <c r="ES2074" s="292"/>
      <c r="ET2074" s="292"/>
      <c r="EU2074" s="292"/>
      <c r="EV2074" s="292"/>
      <c r="EW2074" s="292"/>
      <c r="EX2074" s="292"/>
      <c r="EY2074" s="292"/>
      <c r="EZ2074" s="292"/>
      <c r="FC2074" s="292"/>
      <c r="FF2074" s="292"/>
      <c r="FJ2074" s="292"/>
      <c r="FL2074" s="292"/>
      <c r="FM2074" s="292"/>
      <c r="FN2074" s="292"/>
      <c r="FO2074" s="292"/>
      <c r="FQ2074" s="292"/>
    </row>
    <row r="2075" spans="2:173">
      <c r="B2075" s="291"/>
      <c r="J2075" s="292"/>
      <c r="K2075" s="292"/>
      <c r="T2075" s="292"/>
      <c r="BO2075" s="292"/>
      <c r="BX2075" s="292"/>
      <c r="CU2075" s="292"/>
      <c r="CW2075" s="292"/>
      <c r="CX2075" s="292"/>
      <c r="DA2075" s="292"/>
      <c r="DI2075" s="292"/>
      <c r="DK2075" s="292"/>
      <c r="DM2075" s="292"/>
      <c r="DQ2075" s="292"/>
      <c r="DV2075" s="292"/>
      <c r="DX2075" s="292"/>
      <c r="EH2075" s="292"/>
      <c r="EN2075" s="292"/>
      <c r="EP2075" s="292"/>
      <c r="EQ2075" s="292"/>
      <c r="ER2075" s="292"/>
      <c r="ES2075" s="292"/>
      <c r="ET2075" s="292"/>
      <c r="EU2075" s="292"/>
      <c r="EV2075" s="292"/>
      <c r="EW2075" s="292"/>
      <c r="EX2075" s="292"/>
      <c r="EY2075" s="292"/>
      <c r="EZ2075" s="292"/>
      <c r="FC2075" s="292"/>
      <c r="FF2075" s="292"/>
      <c r="FJ2075" s="292"/>
      <c r="FL2075" s="292"/>
      <c r="FM2075" s="292"/>
      <c r="FN2075" s="292"/>
      <c r="FO2075" s="292"/>
      <c r="FQ2075" s="292"/>
    </row>
    <row r="2076" spans="2:173">
      <c r="B2076" s="291"/>
      <c r="J2076" s="292"/>
      <c r="K2076" s="292"/>
      <c r="T2076" s="292"/>
      <c r="BO2076" s="292"/>
      <c r="BX2076" s="292"/>
      <c r="CU2076" s="292"/>
      <c r="CW2076" s="292"/>
      <c r="CX2076" s="292"/>
      <c r="DA2076" s="292"/>
      <c r="DI2076" s="292"/>
      <c r="DK2076" s="292"/>
      <c r="DM2076" s="292"/>
      <c r="DQ2076" s="292"/>
      <c r="DV2076" s="292"/>
      <c r="DX2076" s="292"/>
      <c r="EH2076" s="292"/>
      <c r="EN2076" s="292"/>
      <c r="EP2076" s="292"/>
      <c r="EQ2076" s="292"/>
      <c r="ER2076" s="292"/>
      <c r="ES2076" s="292"/>
      <c r="ET2076" s="292"/>
      <c r="EU2076" s="292"/>
      <c r="EV2076" s="292"/>
      <c r="EW2076" s="292"/>
      <c r="EX2076" s="292"/>
      <c r="EY2076" s="292"/>
      <c r="EZ2076" s="292"/>
      <c r="FC2076" s="292"/>
      <c r="FF2076" s="292"/>
      <c r="FJ2076" s="292"/>
      <c r="FL2076" s="292"/>
      <c r="FM2076" s="292"/>
      <c r="FN2076" s="292"/>
      <c r="FO2076" s="292"/>
      <c r="FQ2076" s="292"/>
    </row>
    <row r="2077" spans="2:173">
      <c r="B2077" s="291"/>
      <c r="J2077" s="292"/>
      <c r="K2077" s="292"/>
      <c r="T2077" s="292"/>
      <c r="BO2077" s="292"/>
      <c r="BX2077" s="292"/>
      <c r="CU2077" s="292"/>
      <c r="CW2077" s="292"/>
      <c r="CX2077" s="292"/>
      <c r="DA2077" s="292"/>
      <c r="DI2077" s="292"/>
      <c r="DK2077" s="292"/>
      <c r="DM2077" s="292"/>
      <c r="DQ2077" s="292"/>
      <c r="DV2077" s="292"/>
      <c r="DX2077" s="292"/>
      <c r="EH2077" s="292"/>
      <c r="EN2077" s="292"/>
      <c r="EP2077" s="292"/>
      <c r="EQ2077" s="292"/>
      <c r="ER2077" s="292"/>
      <c r="ES2077" s="292"/>
      <c r="ET2077" s="292"/>
      <c r="EU2077" s="292"/>
      <c r="EV2077" s="292"/>
      <c r="EW2077" s="292"/>
      <c r="EX2077" s="292"/>
      <c r="EY2077" s="292"/>
      <c r="EZ2077" s="292"/>
      <c r="FC2077" s="292"/>
      <c r="FF2077" s="292"/>
      <c r="FJ2077" s="292"/>
      <c r="FL2077" s="292"/>
      <c r="FM2077" s="292"/>
      <c r="FN2077" s="292"/>
      <c r="FO2077" s="292"/>
      <c r="FQ2077" s="292"/>
    </row>
    <row r="2078" spans="2:173">
      <c r="B2078" s="291"/>
      <c r="J2078" s="292"/>
      <c r="K2078" s="292"/>
      <c r="T2078" s="292"/>
      <c r="BO2078" s="292"/>
      <c r="BX2078" s="292"/>
      <c r="CU2078" s="292"/>
      <c r="CW2078" s="292"/>
      <c r="CX2078" s="292"/>
      <c r="DA2078" s="292"/>
      <c r="DI2078" s="292"/>
      <c r="DK2078" s="292"/>
      <c r="DM2078" s="292"/>
      <c r="DQ2078" s="292"/>
      <c r="DV2078" s="292"/>
      <c r="DX2078" s="292"/>
      <c r="EH2078" s="292"/>
      <c r="EN2078" s="292"/>
      <c r="EP2078" s="292"/>
      <c r="EQ2078" s="292"/>
      <c r="ER2078" s="292"/>
      <c r="ES2078" s="292"/>
      <c r="ET2078" s="292"/>
      <c r="EU2078" s="292"/>
      <c r="EV2078" s="292"/>
      <c r="EW2078" s="292"/>
      <c r="EX2078" s="292"/>
      <c r="EY2078" s="292"/>
      <c r="EZ2078" s="292"/>
      <c r="FC2078" s="292"/>
      <c r="FF2078" s="292"/>
      <c r="FJ2078" s="292"/>
      <c r="FL2078" s="292"/>
      <c r="FM2078" s="292"/>
      <c r="FN2078" s="292"/>
      <c r="FO2078" s="292"/>
      <c r="FQ2078" s="292"/>
    </row>
    <row r="2079" spans="2:173">
      <c r="B2079" s="291"/>
      <c r="J2079" s="292"/>
      <c r="K2079" s="292"/>
      <c r="T2079" s="292"/>
      <c r="BO2079" s="292"/>
      <c r="BX2079" s="292"/>
      <c r="CU2079" s="292"/>
      <c r="CW2079" s="292"/>
      <c r="CX2079" s="292"/>
      <c r="DA2079" s="292"/>
      <c r="DI2079" s="292"/>
      <c r="DK2079" s="292"/>
      <c r="DM2079" s="292"/>
      <c r="DQ2079" s="292"/>
      <c r="DV2079" s="292"/>
      <c r="DX2079" s="292"/>
      <c r="EH2079" s="292"/>
      <c r="EN2079" s="292"/>
      <c r="EP2079" s="292"/>
      <c r="EQ2079" s="292"/>
      <c r="ER2079" s="292"/>
      <c r="ES2079" s="292"/>
      <c r="ET2079" s="292"/>
      <c r="EU2079" s="292"/>
      <c r="EV2079" s="292"/>
      <c r="EW2079" s="292"/>
      <c r="EX2079" s="292"/>
      <c r="EY2079" s="292"/>
      <c r="EZ2079" s="292"/>
      <c r="FC2079" s="292"/>
      <c r="FF2079" s="292"/>
      <c r="FJ2079" s="292"/>
      <c r="FL2079" s="292"/>
      <c r="FM2079" s="292"/>
      <c r="FN2079" s="292"/>
      <c r="FO2079" s="292"/>
      <c r="FQ2079" s="292"/>
    </row>
    <row r="2080" spans="2:173">
      <c r="B2080" s="291"/>
      <c r="J2080" s="292"/>
      <c r="K2080" s="292"/>
      <c r="T2080" s="292"/>
      <c r="BO2080" s="292"/>
      <c r="BX2080" s="292"/>
      <c r="CU2080" s="292"/>
      <c r="CW2080" s="292"/>
      <c r="CX2080" s="292"/>
      <c r="DA2080" s="292"/>
      <c r="DI2080" s="292"/>
      <c r="DK2080" s="292"/>
      <c r="DM2080" s="292"/>
      <c r="DQ2080" s="292"/>
      <c r="DV2080" s="292"/>
      <c r="DX2080" s="292"/>
      <c r="EH2080" s="292"/>
      <c r="EN2080" s="292"/>
      <c r="EP2080" s="292"/>
      <c r="EQ2080" s="292"/>
      <c r="ER2080" s="292"/>
      <c r="ES2080" s="292"/>
      <c r="ET2080" s="292"/>
      <c r="EU2080" s="292"/>
      <c r="EV2080" s="292"/>
      <c r="EW2080" s="292"/>
      <c r="EX2080" s="292"/>
      <c r="EY2080" s="292"/>
      <c r="EZ2080" s="292"/>
      <c r="FC2080" s="292"/>
      <c r="FF2080" s="292"/>
      <c r="FJ2080" s="292"/>
      <c r="FL2080" s="292"/>
      <c r="FM2080" s="292"/>
      <c r="FN2080" s="292"/>
      <c r="FO2080" s="292"/>
      <c r="FQ2080" s="292"/>
    </row>
    <row r="2081" spans="2:173">
      <c r="B2081" s="291"/>
      <c r="J2081" s="292"/>
      <c r="K2081" s="292"/>
      <c r="T2081" s="292"/>
      <c r="BO2081" s="292"/>
      <c r="BX2081" s="292"/>
      <c r="CU2081" s="292"/>
      <c r="CW2081" s="292"/>
      <c r="CX2081" s="292"/>
      <c r="DA2081" s="292"/>
      <c r="DI2081" s="292"/>
      <c r="DK2081" s="292"/>
      <c r="DM2081" s="292"/>
      <c r="DQ2081" s="292"/>
      <c r="DV2081" s="292"/>
      <c r="DX2081" s="292"/>
      <c r="EH2081" s="292"/>
      <c r="EN2081" s="292"/>
      <c r="EP2081" s="292"/>
      <c r="EQ2081" s="292"/>
      <c r="ER2081" s="292"/>
      <c r="ES2081" s="292"/>
      <c r="ET2081" s="292"/>
      <c r="EU2081" s="292"/>
      <c r="EV2081" s="292"/>
      <c r="EW2081" s="292"/>
      <c r="EX2081" s="292"/>
      <c r="EY2081" s="292"/>
      <c r="EZ2081" s="292"/>
      <c r="FC2081" s="292"/>
      <c r="FF2081" s="292"/>
      <c r="FJ2081" s="292"/>
      <c r="FL2081" s="292"/>
      <c r="FM2081" s="292"/>
      <c r="FN2081" s="292"/>
      <c r="FO2081" s="292"/>
      <c r="FQ2081" s="292"/>
    </row>
    <row r="2082" spans="2:173">
      <c r="B2082" s="291"/>
      <c r="J2082" s="292"/>
      <c r="K2082" s="292"/>
      <c r="T2082" s="292"/>
      <c r="BO2082" s="292"/>
      <c r="BX2082" s="292"/>
      <c r="CU2082" s="292"/>
      <c r="CW2082" s="292"/>
      <c r="CX2082" s="292"/>
      <c r="DA2082" s="292"/>
      <c r="DI2082" s="292"/>
      <c r="DK2082" s="292"/>
      <c r="DM2082" s="292"/>
      <c r="DQ2082" s="292"/>
      <c r="DV2082" s="292"/>
      <c r="DX2082" s="292"/>
      <c r="EH2082" s="292"/>
      <c r="EN2082" s="292"/>
      <c r="EP2082" s="292"/>
      <c r="EQ2082" s="292"/>
      <c r="ER2082" s="292"/>
      <c r="ES2082" s="292"/>
      <c r="ET2082" s="292"/>
      <c r="EU2082" s="292"/>
      <c r="EV2082" s="292"/>
      <c r="EW2082" s="292"/>
      <c r="EX2082" s="292"/>
      <c r="EY2082" s="292"/>
      <c r="EZ2082" s="292"/>
      <c r="FC2082" s="292"/>
      <c r="FF2082" s="292"/>
      <c r="FJ2082" s="292"/>
      <c r="FL2082" s="292"/>
      <c r="FM2082" s="292"/>
      <c r="FN2082" s="292"/>
      <c r="FO2082" s="292"/>
      <c r="FQ2082" s="292"/>
    </row>
    <row r="2083" spans="2:173">
      <c r="B2083" s="291"/>
      <c r="J2083" s="292"/>
      <c r="K2083" s="292"/>
      <c r="T2083" s="292"/>
      <c r="BO2083" s="292"/>
      <c r="BX2083" s="292"/>
      <c r="CU2083" s="292"/>
      <c r="CW2083" s="292"/>
      <c r="CX2083" s="292"/>
      <c r="DA2083" s="292"/>
      <c r="DI2083" s="292"/>
      <c r="DK2083" s="292"/>
      <c r="DM2083" s="292"/>
      <c r="DQ2083" s="292"/>
      <c r="DV2083" s="292"/>
      <c r="DX2083" s="292"/>
      <c r="EH2083" s="292"/>
      <c r="EN2083" s="292"/>
      <c r="EP2083" s="292"/>
      <c r="EQ2083" s="292"/>
      <c r="ER2083" s="292"/>
      <c r="ES2083" s="292"/>
      <c r="ET2083" s="292"/>
      <c r="EU2083" s="292"/>
      <c r="EV2083" s="292"/>
      <c r="EW2083" s="292"/>
      <c r="EX2083" s="292"/>
      <c r="EY2083" s="292"/>
      <c r="EZ2083" s="292"/>
      <c r="FC2083" s="292"/>
      <c r="FF2083" s="292"/>
      <c r="FJ2083" s="292"/>
      <c r="FL2083" s="292"/>
      <c r="FM2083" s="292"/>
      <c r="FN2083" s="292"/>
      <c r="FO2083" s="292"/>
      <c r="FQ2083" s="292"/>
    </row>
    <row r="2084" spans="2:173">
      <c r="B2084" s="291"/>
      <c r="J2084" s="292"/>
      <c r="K2084" s="292"/>
      <c r="T2084" s="292"/>
      <c r="BO2084" s="292"/>
      <c r="BX2084" s="292"/>
      <c r="CU2084" s="292"/>
      <c r="CW2084" s="292"/>
      <c r="CX2084" s="292"/>
      <c r="DA2084" s="292"/>
      <c r="DI2084" s="292"/>
      <c r="DK2084" s="292"/>
      <c r="DM2084" s="292"/>
      <c r="DQ2084" s="292"/>
      <c r="DV2084" s="292"/>
      <c r="DX2084" s="292"/>
      <c r="EH2084" s="292"/>
      <c r="EN2084" s="292"/>
      <c r="EP2084" s="292"/>
      <c r="EQ2084" s="292"/>
      <c r="ER2084" s="292"/>
      <c r="ES2084" s="292"/>
      <c r="ET2084" s="292"/>
      <c r="EU2084" s="292"/>
      <c r="EV2084" s="292"/>
      <c r="EW2084" s="292"/>
      <c r="EX2084" s="292"/>
      <c r="EY2084" s="292"/>
      <c r="EZ2084" s="292"/>
      <c r="FC2084" s="292"/>
      <c r="FF2084" s="292"/>
      <c r="FJ2084" s="292"/>
      <c r="FL2084" s="292"/>
      <c r="FM2084" s="292"/>
      <c r="FN2084" s="292"/>
      <c r="FO2084" s="292"/>
      <c r="FQ2084" s="292"/>
    </row>
    <row r="2085" spans="2:173">
      <c r="B2085" s="291"/>
      <c r="J2085" s="292"/>
      <c r="K2085" s="292"/>
      <c r="T2085" s="292"/>
      <c r="BO2085" s="292"/>
      <c r="BX2085" s="292"/>
      <c r="CU2085" s="292"/>
      <c r="CW2085" s="292"/>
      <c r="CX2085" s="292"/>
      <c r="DA2085" s="292"/>
      <c r="DI2085" s="292"/>
      <c r="DK2085" s="292"/>
      <c r="DM2085" s="292"/>
      <c r="DQ2085" s="292"/>
      <c r="DV2085" s="292"/>
      <c r="DX2085" s="292"/>
      <c r="EH2085" s="292"/>
      <c r="EN2085" s="292"/>
      <c r="EP2085" s="292"/>
      <c r="EQ2085" s="292"/>
      <c r="ER2085" s="292"/>
      <c r="ES2085" s="292"/>
      <c r="ET2085" s="292"/>
      <c r="EU2085" s="292"/>
      <c r="EV2085" s="292"/>
      <c r="EW2085" s="292"/>
      <c r="EX2085" s="292"/>
      <c r="EY2085" s="292"/>
      <c r="EZ2085" s="292"/>
      <c r="FC2085" s="292"/>
      <c r="FF2085" s="292"/>
      <c r="FJ2085" s="292"/>
      <c r="FL2085" s="292"/>
      <c r="FM2085" s="292"/>
      <c r="FN2085" s="292"/>
      <c r="FO2085" s="292"/>
      <c r="FQ2085" s="292"/>
    </row>
    <row r="2086" spans="2:173">
      <c r="B2086" s="291"/>
      <c r="J2086" s="292"/>
      <c r="K2086" s="292"/>
      <c r="T2086" s="292"/>
      <c r="BO2086" s="292"/>
      <c r="BX2086" s="292"/>
      <c r="CU2086" s="292"/>
      <c r="CW2086" s="292"/>
      <c r="CX2086" s="292"/>
      <c r="DA2086" s="292"/>
      <c r="DI2086" s="292"/>
      <c r="DK2086" s="292"/>
      <c r="DM2086" s="292"/>
      <c r="DQ2086" s="292"/>
      <c r="DV2086" s="292"/>
      <c r="DX2086" s="292"/>
      <c r="EH2086" s="292"/>
      <c r="EN2086" s="292"/>
      <c r="EP2086" s="292"/>
      <c r="EQ2086" s="292"/>
      <c r="ER2086" s="292"/>
      <c r="ES2086" s="292"/>
      <c r="ET2086" s="292"/>
      <c r="EU2086" s="292"/>
      <c r="EV2086" s="292"/>
      <c r="EW2086" s="292"/>
      <c r="EX2086" s="292"/>
      <c r="EY2086" s="292"/>
      <c r="EZ2086" s="292"/>
      <c r="FC2086" s="292"/>
      <c r="FF2086" s="292"/>
      <c r="FJ2086" s="292"/>
      <c r="FL2086" s="292"/>
      <c r="FM2086" s="292"/>
      <c r="FN2086" s="292"/>
      <c r="FO2086" s="292"/>
      <c r="FQ2086" s="292"/>
    </row>
    <row r="2087" spans="2:173">
      <c r="B2087" s="291"/>
      <c r="J2087" s="292"/>
      <c r="K2087" s="292"/>
      <c r="T2087" s="292"/>
      <c r="BO2087" s="292"/>
      <c r="BX2087" s="292"/>
      <c r="CU2087" s="292"/>
      <c r="CW2087" s="292"/>
      <c r="CX2087" s="292"/>
      <c r="DA2087" s="292"/>
      <c r="DI2087" s="292"/>
      <c r="DK2087" s="292"/>
      <c r="DM2087" s="292"/>
      <c r="DQ2087" s="292"/>
      <c r="DV2087" s="292"/>
      <c r="DX2087" s="292"/>
      <c r="EH2087" s="292"/>
      <c r="EN2087" s="292"/>
      <c r="EP2087" s="292"/>
      <c r="EQ2087" s="292"/>
      <c r="ER2087" s="292"/>
      <c r="ES2087" s="292"/>
      <c r="ET2087" s="292"/>
      <c r="EU2087" s="292"/>
      <c r="EV2087" s="292"/>
      <c r="EW2087" s="292"/>
      <c r="EX2087" s="292"/>
      <c r="EY2087" s="292"/>
      <c r="EZ2087" s="292"/>
      <c r="FC2087" s="292"/>
      <c r="FF2087" s="292"/>
      <c r="FJ2087" s="292"/>
      <c r="FL2087" s="292"/>
      <c r="FM2087" s="292"/>
      <c r="FN2087" s="292"/>
      <c r="FO2087" s="292"/>
      <c r="FQ2087" s="292"/>
    </row>
    <row r="2088" spans="2:173">
      <c r="B2088" s="291"/>
      <c r="J2088" s="292"/>
      <c r="K2088" s="292"/>
      <c r="T2088" s="292"/>
      <c r="BO2088" s="292"/>
      <c r="BX2088" s="292"/>
      <c r="CU2088" s="292"/>
      <c r="CW2088" s="292"/>
      <c r="CX2088" s="292"/>
      <c r="DA2088" s="292"/>
      <c r="DI2088" s="292"/>
      <c r="DK2088" s="292"/>
      <c r="DM2088" s="292"/>
      <c r="DQ2088" s="292"/>
      <c r="DV2088" s="292"/>
      <c r="DX2088" s="292"/>
      <c r="EH2088" s="292"/>
      <c r="EN2088" s="292"/>
      <c r="EP2088" s="292"/>
      <c r="EQ2088" s="292"/>
      <c r="ER2088" s="292"/>
      <c r="ES2088" s="292"/>
      <c r="ET2088" s="292"/>
      <c r="EU2088" s="292"/>
      <c r="EV2088" s="292"/>
      <c r="EW2088" s="292"/>
      <c r="EX2088" s="292"/>
      <c r="EY2088" s="292"/>
      <c r="EZ2088" s="292"/>
      <c r="FC2088" s="292"/>
      <c r="FF2088" s="292"/>
      <c r="FJ2088" s="292"/>
      <c r="FL2088" s="292"/>
      <c r="FM2088" s="292"/>
      <c r="FN2088" s="292"/>
      <c r="FO2088" s="292"/>
      <c r="FQ2088" s="292"/>
    </row>
    <row r="2089" spans="2:173">
      <c r="B2089" s="291"/>
      <c r="J2089" s="292"/>
      <c r="K2089" s="292"/>
      <c r="T2089" s="292"/>
      <c r="BO2089" s="292"/>
      <c r="BX2089" s="292"/>
      <c r="CU2089" s="292"/>
      <c r="CW2089" s="292"/>
      <c r="CX2089" s="292"/>
      <c r="DA2089" s="292"/>
      <c r="DI2089" s="292"/>
      <c r="DK2089" s="292"/>
      <c r="DM2089" s="292"/>
      <c r="DQ2089" s="292"/>
      <c r="DV2089" s="292"/>
      <c r="DX2089" s="292"/>
      <c r="EH2089" s="292"/>
      <c r="EN2089" s="292"/>
      <c r="EP2089" s="292"/>
      <c r="EQ2089" s="292"/>
      <c r="ER2089" s="292"/>
      <c r="ES2089" s="292"/>
      <c r="ET2089" s="292"/>
      <c r="EU2089" s="292"/>
      <c r="EV2089" s="292"/>
      <c r="EW2089" s="292"/>
      <c r="EX2089" s="292"/>
      <c r="EY2089" s="292"/>
      <c r="EZ2089" s="292"/>
      <c r="FC2089" s="292"/>
      <c r="FF2089" s="292"/>
      <c r="FJ2089" s="292"/>
      <c r="FL2089" s="292"/>
      <c r="FM2089" s="292"/>
      <c r="FN2089" s="292"/>
      <c r="FO2089" s="292"/>
      <c r="FQ2089" s="292"/>
    </row>
    <row r="2090" spans="2:173">
      <c r="B2090" s="291"/>
      <c r="J2090" s="292"/>
      <c r="K2090" s="292"/>
      <c r="T2090" s="292"/>
      <c r="BO2090" s="292"/>
      <c r="BX2090" s="292"/>
      <c r="CU2090" s="292"/>
      <c r="CW2090" s="292"/>
      <c r="CX2090" s="292"/>
      <c r="DA2090" s="292"/>
      <c r="DI2090" s="292"/>
      <c r="DK2090" s="292"/>
      <c r="DM2090" s="292"/>
      <c r="DQ2090" s="292"/>
      <c r="DV2090" s="292"/>
      <c r="DX2090" s="292"/>
      <c r="EH2090" s="292"/>
      <c r="EN2090" s="292"/>
      <c r="EP2090" s="292"/>
      <c r="EQ2090" s="292"/>
      <c r="ER2090" s="292"/>
      <c r="ES2090" s="292"/>
      <c r="ET2090" s="292"/>
      <c r="EU2090" s="292"/>
      <c r="EV2090" s="292"/>
      <c r="EW2090" s="292"/>
      <c r="EX2090" s="292"/>
      <c r="EY2090" s="292"/>
      <c r="EZ2090" s="292"/>
      <c r="FC2090" s="292"/>
      <c r="FF2090" s="292"/>
      <c r="FJ2090" s="292"/>
      <c r="FL2090" s="292"/>
      <c r="FM2090" s="292"/>
      <c r="FN2090" s="292"/>
      <c r="FO2090" s="292"/>
      <c r="FQ2090" s="292"/>
    </row>
    <row r="2091" spans="2:173">
      <c r="B2091" s="291"/>
      <c r="J2091" s="292"/>
      <c r="K2091" s="292"/>
      <c r="T2091" s="292"/>
      <c r="BO2091" s="292"/>
      <c r="BX2091" s="292"/>
      <c r="CU2091" s="292"/>
      <c r="CW2091" s="292"/>
      <c r="CX2091" s="292"/>
      <c r="DA2091" s="292"/>
      <c r="DI2091" s="292"/>
      <c r="DK2091" s="292"/>
      <c r="DM2091" s="292"/>
      <c r="DQ2091" s="292"/>
      <c r="DV2091" s="292"/>
      <c r="DX2091" s="292"/>
      <c r="EH2091" s="292"/>
      <c r="EN2091" s="292"/>
      <c r="EP2091" s="292"/>
      <c r="EQ2091" s="292"/>
      <c r="ER2091" s="292"/>
      <c r="ES2091" s="292"/>
      <c r="ET2091" s="292"/>
      <c r="EU2091" s="292"/>
      <c r="EV2091" s="292"/>
      <c r="EW2091" s="292"/>
      <c r="EX2091" s="292"/>
      <c r="EY2091" s="292"/>
      <c r="EZ2091" s="292"/>
      <c r="FC2091" s="292"/>
      <c r="FF2091" s="292"/>
      <c r="FJ2091" s="292"/>
      <c r="FL2091" s="292"/>
      <c r="FM2091" s="292"/>
      <c r="FN2091" s="292"/>
      <c r="FO2091" s="292"/>
      <c r="FQ2091" s="292"/>
    </row>
    <row r="2092" spans="2:173">
      <c r="B2092" s="291"/>
      <c r="J2092" s="292"/>
      <c r="K2092" s="292"/>
      <c r="T2092" s="292"/>
      <c r="BO2092" s="292"/>
      <c r="BX2092" s="292"/>
      <c r="CU2092" s="292"/>
      <c r="CW2092" s="292"/>
      <c r="CX2092" s="292"/>
      <c r="DA2092" s="292"/>
      <c r="DI2092" s="292"/>
      <c r="DK2092" s="292"/>
      <c r="DM2092" s="292"/>
      <c r="DQ2092" s="292"/>
      <c r="DV2092" s="292"/>
      <c r="DX2092" s="292"/>
      <c r="EH2092" s="292"/>
      <c r="EN2092" s="292"/>
      <c r="EP2092" s="292"/>
      <c r="EQ2092" s="292"/>
      <c r="ER2092" s="292"/>
      <c r="ES2092" s="292"/>
      <c r="ET2092" s="292"/>
      <c r="EU2092" s="292"/>
      <c r="EV2092" s="292"/>
      <c r="EW2092" s="292"/>
      <c r="EX2092" s="292"/>
      <c r="EY2092" s="292"/>
      <c r="EZ2092" s="292"/>
      <c r="FC2092" s="292"/>
      <c r="FF2092" s="292"/>
      <c r="FJ2092" s="292"/>
      <c r="FL2092" s="292"/>
      <c r="FM2092" s="292"/>
      <c r="FN2092" s="292"/>
      <c r="FO2092" s="292"/>
      <c r="FQ2092" s="292"/>
    </row>
    <row r="2093" spans="2:173">
      <c r="B2093" s="291"/>
      <c r="J2093" s="292"/>
      <c r="K2093" s="292"/>
      <c r="T2093" s="292"/>
      <c r="BO2093" s="292"/>
      <c r="BX2093" s="292"/>
      <c r="CU2093" s="292"/>
      <c r="CW2093" s="292"/>
      <c r="CX2093" s="292"/>
      <c r="DA2093" s="292"/>
      <c r="DI2093" s="292"/>
      <c r="DK2093" s="292"/>
      <c r="DM2093" s="292"/>
      <c r="DQ2093" s="292"/>
      <c r="DV2093" s="292"/>
      <c r="DX2093" s="292"/>
      <c r="EH2093" s="292"/>
      <c r="EN2093" s="292"/>
      <c r="EP2093" s="292"/>
      <c r="EQ2093" s="292"/>
      <c r="ER2093" s="292"/>
      <c r="ES2093" s="292"/>
      <c r="ET2093" s="292"/>
      <c r="EU2093" s="292"/>
      <c r="EV2093" s="292"/>
      <c r="EW2093" s="292"/>
      <c r="EX2093" s="292"/>
      <c r="EY2093" s="292"/>
      <c r="EZ2093" s="292"/>
      <c r="FC2093" s="292"/>
      <c r="FF2093" s="292"/>
      <c r="FJ2093" s="292"/>
      <c r="FL2093" s="292"/>
      <c r="FM2093" s="292"/>
      <c r="FN2093" s="292"/>
      <c r="FO2093" s="292"/>
      <c r="FQ2093" s="292"/>
    </row>
    <row r="2094" spans="2:173">
      <c r="B2094" s="291"/>
      <c r="J2094" s="292"/>
      <c r="K2094" s="292"/>
      <c r="T2094" s="292"/>
      <c r="BO2094" s="292"/>
      <c r="BX2094" s="292"/>
      <c r="CU2094" s="292"/>
      <c r="CW2094" s="292"/>
      <c r="CX2094" s="292"/>
      <c r="DA2094" s="292"/>
      <c r="DI2094" s="292"/>
      <c r="DK2094" s="292"/>
      <c r="DM2094" s="292"/>
      <c r="DQ2094" s="292"/>
      <c r="DV2094" s="292"/>
      <c r="DX2094" s="292"/>
      <c r="EH2094" s="292"/>
      <c r="EN2094" s="292"/>
      <c r="EP2094" s="292"/>
      <c r="EQ2094" s="292"/>
      <c r="ER2094" s="292"/>
      <c r="ES2094" s="292"/>
      <c r="ET2094" s="292"/>
      <c r="EU2094" s="292"/>
      <c r="EV2094" s="292"/>
      <c r="EW2094" s="292"/>
      <c r="EX2094" s="292"/>
      <c r="EY2094" s="292"/>
      <c r="EZ2094" s="292"/>
      <c r="FC2094" s="292"/>
      <c r="FF2094" s="292"/>
      <c r="FJ2094" s="292"/>
      <c r="FL2094" s="292"/>
      <c r="FM2094" s="292"/>
      <c r="FN2094" s="292"/>
      <c r="FO2094" s="292"/>
      <c r="FQ2094" s="292"/>
    </row>
    <row r="2095" spans="2:173">
      <c r="B2095" s="291"/>
      <c r="J2095" s="292"/>
      <c r="K2095" s="292"/>
      <c r="T2095" s="292"/>
      <c r="BO2095" s="292"/>
      <c r="BX2095" s="292"/>
      <c r="CU2095" s="292"/>
      <c r="CW2095" s="292"/>
      <c r="CX2095" s="292"/>
      <c r="DA2095" s="292"/>
      <c r="DI2095" s="292"/>
      <c r="DK2095" s="292"/>
      <c r="DM2095" s="292"/>
      <c r="DQ2095" s="292"/>
      <c r="DV2095" s="292"/>
      <c r="DX2095" s="292"/>
      <c r="EH2095" s="292"/>
      <c r="EN2095" s="292"/>
      <c r="EP2095" s="292"/>
      <c r="EQ2095" s="292"/>
      <c r="ER2095" s="292"/>
      <c r="ES2095" s="292"/>
      <c r="ET2095" s="292"/>
      <c r="EU2095" s="292"/>
      <c r="EV2095" s="292"/>
      <c r="EW2095" s="292"/>
      <c r="EX2095" s="292"/>
      <c r="EY2095" s="292"/>
      <c r="EZ2095" s="292"/>
      <c r="FC2095" s="292"/>
      <c r="FF2095" s="292"/>
      <c r="FJ2095" s="292"/>
      <c r="FL2095" s="292"/>
      <c r="FM2095" s="292"/>
      <c r="FN2095" s="292"/>
      <c r="FO2095" s="292"/>
      <c r="FQ2095" s="292"/>
    </row>
    <row r="2096" spans="2:173">
      <c r="B2096" s="291"/>
      <c r="J2096" s="292"/>
      <c r="K2096" s="292"/>
      <c r="T2096" s="292"/>
      <c r="BO2096" s="292"/>
      <c r="BX2096" s="292"/>
      <c r="CU2096" s="292"/>
      <c r="CW2096" s="292"/>
      <c r="CX2096" s="292"/>
      <c r="DA2096" s="292"/>
      <c r="DI2096" s="292"/>
      <c r="DK2096" s="292"/>
      <c r="DM2096" s="292"/>
      <c r="DQ2096" s="292"/>
      <c r="DV2096" s="292"/>
      <c r="DX2096" s="292"/>
      <c r="EH2096" s="292"/>
      <c r="EN2096" s="292"/>
      <c r="EP2096" s="292"/>
      <c r="EQ2096" s="292"/>
      <c r="ER2096" s="292"/>
      <c r="ES2096" s="292"/>
      <c r="ET2096" s="292"/>
      <c r="EU2096" s="292"/>
      <c r="EV2096" s="292"/>
      <c r="EW2096" s="292"/>
      <c r="EX2096" s="292"/>
      <c r="EY2096" s="292"/>
      <c r="EZ2096" s="292"/>
      <c r="FC2096" s="292"/>
      <c r="FF2096" s="292"/>
      <c r="FJ2096" s="292"/>
      <c r="FL2096" s="292"/>
      <c r="FM2096" s="292"/>
      <c r="FN2096" s="292"/>
      <c r="FO2096" s="292"/>
      <c r="FQ2096" s="292"/>
    </row>
    <row r="2097" spans="2:173">
      <c r="B2097" s="291"/>
      <c r="J2097" s="292"/>
      <c r="K2097" s="292"/>
      <c r="T2097" s="292"/>
      <c r="BO2097" s="292"/>
      <c r="BX2097" s="292"/>
      <c r="CU2097" s="292"/>
      <c r="CW2097" s="292"/>
      <c r="CX2097" s="292"/>
      <c r="DA2097" s="292"/>
      <c r="DI2097" s="292"/>
      <c r="DK2097" s="292"/>
      <c r="DM2097" s="292"/>
      <c r="DQ2097" s="292"/>
      <c r="DV2097" s="292"/>
      <c r="DX2097" s="292"/>
      <c r="EH2097" s="292"/>
      <c r="EN2097" s="292"/>
      <c r="EP2097" s="292"/>
      <c r="EQ2097" s="292"/>
      <c r="ER2097" s="292"/>
      <c r="ES2097" s="292"/>
      <c r="ET2097" s="292"/>
      <c r="EU2097" s="292"/>
      <c r="EV2097" s="292"/>
      <c r="EW2097" s="292"/>
      <c r="EX2097" s="292"/>
      <c r="EY2097" s="292"/>
      <c r="EZ2097" s="292"/>
      <c r="FC2097" s="292"/>
      <c r="FF2097" s="292"/>
      <c r="FJ2097" s="292"/>
      <c r="FL2097" s="292"/>
      <c r="FM2097" s="292"/>
      <c r="FN2097" s="292"/>
      <c r="FO2097" s="292"/>
      <c r="FQ2097" s="292"/>
    </row>
    <row r="2098" spans="2:173">
      <c r="B2098" s="291"/>
      <c r="J2098" s="292"/>
      <c r="K2098" s="292"/>
      <c r="T2098" s="292"/>
      <c r="BO2098" s="292"/>
      <c r="BX2098" s="292"/>
      <c r="CU2098" s="292"/>
      <c r="CW2098" s="292"/>
      <c r="CX2098" s="292"/>
      <c r="DA2098" s="292"/>
      <c r="DI2098" s="292"/>
      <c r="DK2098" s="292"/>
      <c r="DM2098" s="292"/>
      <c r="DQ2098" s="292"/>
      <c r="DV2098" s="292"/>
      <c r="DX2098" s="292"/>
      <c r="EH2098" s="292"/>
      <c r="EN2098" s="292"/>
      <c r="EP2098" s="292"/>
      <c r="EQ2098" s="292"/>
      <c r="ER2098" s="292"/>
      <c r="ES2098" s="292"/>
      <c r="ET2098" s="292"/>
      <c r="EU2098" s="292"/>
      <c r="EV2098" s="292"/>
      <c r="EW2098" s="292"/>
      <c r="EX2098" s="292"/>
      <c r="EY2098" s="292"/>
      <c r="EZ2098" s="292"/>
      <c r="FC2098" s="292"/>
      <c r="FF2098" s="292"/>
      <c r="FJ2098" s="292"/>
      <c r="FL2098" s="292"/>
      <c r="FM2098" s="292"/>
      <c r="FN2098" s="292"/>
      <c r="FO2098" s="292"/>
      <c r="FQ2098" s="292"/>
    </row>
    <row r="2099" spans="2:173">
      <c r="B2099" s="291"/>
      <c r="J2099" s="292"/>
      <c r="K2099" s="292"/>
      <c r="T2099" s="292"/>
      <c r="BO2099" s="292"/>
      <c r="BX2099" s="292"/>
      <c r="CU2099" s="292"/>
      <c r="CW2099" s="292"/>
      <c r="CX2099" s="292"/>
      <c r="DA2099" s="292"/>
      <c r="DI2099" s="292"/>
      <c r="DK2099" s="292"/>
      <c r="DM2099" s="292"/>
      <c r="DQ2099" s="292"/>
      <c r="DV2099" s="292"/>
      <c r="DX2099" s="292"/>
      <c r="EH2099" s="292"/>
      <c r="EN2099" s="292"/>
      <c r="EP2099" s="292"/>
      <c r="EQ2099" s="292"/>
      <c r="ER2099" s="292"/>
      <c r="ES2099" s="292"/>
      <c r="ET2099" s="292"/>
      <c r="EU2099" s="292"/>
      <c r="EV2099" s="292"/>
      <c r="EW2099" s="292"/>
      <c r="EX2099" s="292"/>
      <c r="EY2099" s="292"/>
      <c r="EZ2099" s="292"/>
      <c r="FC2099" s="292"/>
      <c r="FF2099" s="292"/>
      <c r="FJ2099" s="292"/>
      <c r="FL2099" s="292"/>
      <c r="FM2099" s="292"/>
      <c r="FN2099" s="292"/>
      <c r="FO2099" s="292"/>
      <c r="FQ2099" s="292"/>
    </row>
    <row r="2100" spans="2:173">
      <c r="B2100" s="291"/>
      <c r="J2100" s="292"/>
      <c r="K2100" s="292"/>
      <c r="T2100" s="292"/>
      <c r="BO2100" s="292"/>
      <c r="BX2100" s="292"/>
      <c r="CU2100" s="292"/>
      <c r="CW2100" s="292"/>
      <c r="CX2100" s="292"/>
      <c r="DA2100" s="292"/>
      <c r="DI2100" s="292"/>
      <c r="DK2100" s="292"/>
      <c r="DM2100" s="292"/>
      <c r="DQ2100" s="292"/>
      <c r="DV2100" s="292"/>
      <c r="DX2100" s="292"/>
      <c r="EH2100" s="292"/>
      <c r="EN2100" s="292"/>
      <c r="EP2100" s="292"/>
      <c r="EQ2100" s="292"/>
      <c r="ER2100" s="292"/>
      <c r="ES2100" s="292"/>
      <c r="ET2100" s="292"/>
      <c r="EU2100" s="292"/>
      <c r="EV2100" s="292"/>
      <c r="EW2100" s="292"/>
      <c r="EX2100" s="292"/>
      <c r="EY2100" s="292"/>
      <c r="EZ2100" s="292"/>
      <c r="FC2100" s="292"/>
      <c r="FF2100" s="292"/>
      <c r="FJ2100" s="292"/>
      <c r="FL2100" s="292"/>
      <c r="FM2100" s="292"/>
      <c r="FN2100" s="292"/>
      <c r="FO2100" s="292"/>
      <c r="FQ2100" s="292"/>
    </row>
    <row r="2101" spans="2:173">
      <c r="B2101" s="291"/>
      <c r="J2101" s="292"/>
      <c r="K2101" s="292"/>
      <c r="T2101" s="292"/>
      <c r="BO2101" s="292"/>
      <c r="BX2101" s="292"/>
      <c r="CU2101" s="292"/>
      <c r="CW2101" s="292"/>
      <c r="CX2101" s="292"/>
      <c r="DA2101" s="292"/>
      <c r="DI2101" s="292"/>
      <c r="DK2101" s="292"/>
      <c r="DM2101" s="292"/>
      <c r="DQ2101" s="292"/>
      <c r="DV2101" s="292"/>
      <c r="DX2101" s="292"/>
      <c r="EH2101" s="292"/>
      <c r="EN2101" s="292"/>
      <c r="EP2101" s="292"/>
      <c r="EQ2101" s="292"/>
      <c r="ER2101" s="292"/>
      <c r="ES2101" s="292"/>
      <c r="ET2101" s="292"/>
      <c r="EU2101" s="292"/>
      <c r="EV2101" s="292"/>
      <c r="EW2101" s="292"/>
      <c r="EX2101" s="292"/>
      <c r="EY2101" s="292"/>
      <c r="EZ2101" s="292"/>
      <c r="FC2101" s="292"/>
      <c r="FF2101" s="292"/>
      <c r="FJ2101" s="292"/>
      <c r="FL2101" s="292"/>
      <c r="FM2101" s="292"/>
      <c r="FN2101" s="292"/>
      <c r="FO2101" s="292"/>
      <c r="FQ2101" s="292"/>
    </row>
    <row r="2102" spans="2:173">
      <c r="B2102" s="291"/>
      <c r="J2102" s="292"/>
      <c r="K2102" s="292"/>
      <c r="T2102" s="292"/>
      <c r="BO2102" s="292"/>
      <c r="BX2102" s="292"/>
      <c r="CU2102" s="292"/>
      <c r="CW2102" s="292"/>
      <c r="CX2102" s="292"/>
      <c r="DA2102" s="292"/>
      <c r="DI2102" s="292"/>
      <c r="DK2102" s="292"/>
      <c r="DM2102" s="292"/>
      <c r="DQ2102" s="292"/>
      <c r="DV2102" s="292"/>
      <c r="DX2102" s="292"/>
      <c r="EH2102" s="292"/>
      <c r="EN2102" s="292"/>
      <c r="EP2102" s="292"/>
      <c r="EQ2102" s="292"/>
      <c r="ER2102" s="292"/>
      <c r="ES2102" s="292"/>
      <c r="ET2102" s="292"/>
      <c r="EU2102" s="292"/>
      <c r="EV2102" s="292"/>
      <c r="EW2102" s="292"/>
      <c r="EX2102" s="292"/>
      <c r="EY2102" s="292"/>
      <c r="EZ2102" s="292"/>
      <c r="FC2102" s="292"/>
      <c r="FF2102" s="292"/>
      <c r="FJ2102" s="292"/>
      <c r="FL2102" s="292"/>
      <c r="FM2102" s="292"/>
      <c r="FN2102" s="292"/>
      <c r="FO2102" s="292"/>
      <c r="FQ2102" s="292"/>
    </row>
    <row r="2103" spans="2:173">
      <c r="B2103" s="291"/>
      <c r="J2103" s="292"/>
      <c r="K2103" s="292"/>
      <c r="T2103" s="292"/>
      <c r="BO2103" s="292"/>
      <c r="BX2103" s="292"/>
      <c r="CU2103" s="292"/>
      <c r="CW2103" s="292"/>
      <c r="CX2103" s="292"/>
      <c r="DA2103" s="292"/>
      <c r="DI2103" s="292"/>
      <c r="DK2103" s="292"/>
      <c r="DM2103" s="292"/>
      <c r="DQ2103" s="292"/>
      <c r="DV2103" s="292"/>
      <c r="DX2103" s="292"/>
      <c r="EH2103" s="292"/>
      <c r="EN2103" s="292"/>
      <c r="EP2103" s="292"/>
      <c r="EQ2103" s="292"/>
      <c r="ER2103" s="292"/>
      <c r="ES2103" s="292"/>
      <c r="ET2103" s="292"/>
      <c r="EU2103" s="292"/>
      <c r="EV2103" s="292"/>
      <c r="EW2103" s="292"/>
      <c r="EX2103" s="292"/>
      <c r="EY2103" s="292"/>
      <c r="EZ2103" s="292"/>
      <c r="FC2103" s="292"/>
      <c r="FF2103" s="292"/>
      <c r="FJ2103" s="292"/>
      <c r="FL2103" s="292"/>
      <c r="FM2103" s="292"/>
      <c r="FN2103" s="292"/>
      <c r="FO2103" s="292"/>
      <c r="FQ2103" s="292"/>
    </row>
    <row r="2104" spans="2:173">
      <c r="B2104" s="291"/>
      <c r="J2104" s="292"/>
      <c r="K2104" s="292"/>
      <c r="T2104" s="292"/>
      <c r="BO2104" s="292"/>
      <c r="BX2104" s="292"/>
      <c r="CU2104" s="292"/>
      <c r="CW2104" s="292"/>
      <c r="CX2104" s="292"/>
      <c r="DA2104" s="292"/>
      <c r="DI2104" s="292"/>
      <c r="DK2104" s="292"/>
      <c r="DM2104" s="292"/>
      <c r="DQ2104" s="292"/>
      <c r="DV2104" s="292"/>
      <c r="DX2104" s="292"/>
      <c r="EH2104" s="292"/>
      <c r="EN2104" s="292"/>
      <c r="EP2104" s="292"/>
      <c r="EQ2104" s="292"/>
      <c r="ER2104" s="292"/>
      <c r="ES2104" s="292"/>
      <c r="ET2104" s="292"/>
      <c r="EU2104" s="292"/>
      <c r="EV2104" s="292"/>
      <c r="EW2104" s="292"/>
      <c r="EX2104" s="292"/>
      <c r="EY2104" s="292"/>
      <c r="EZ2104" s="292"/>
      <c r="FC2104" s="292"/>
      <c r="FF2104" s="292"/>
      <c r="FJ2104" s="292"/>
      <c r="FL2104" s="292"/>
      <c r="FM2104" s="292"/>
      <c r="FN2104" s="292"/>
      <c r="FO2104" s="292"/>
      <c r="FQ2104" s="292"/>
    </row>
    <row r="2105" spans="2:173">
      <c r="B2105" s="291"/>
      <c r="J2105" s="292"/>
      <c r="K2105" s="292"/>
      <c r="T2105" s="292"/>
      <c r="BO2105" s="292"/>
      <c r="BX2105" s="292"/>
      <c r="CU2105" s="292"/>
      <c r="CW2105" s="292"/>
      <c r="CX2105" s="292"/>
      <c r="DA2105" s="292"/>
      <c r="DI2105" s="292"/>
      <c r="DK2105" s="292"/>
      <c r="DM2105" s="292"/>
      <c r="DQ2105" s="292"/>
      <c r="DV2105" s="292"/>
      <c r="DX2105" s="292"/>
      <c r="EH2105" s="292"/>
      <c r="EN2105" s="292"/>
      <c r="EP2105" s="292"/>
      <c r="EQ2105" s="292"/>
      <c r="ER2105" s="292"/>
      <c r="ES2105" s="292"/>
      <c r="ET2105" s="292"/>
      <c r="EU2105" s="292"/>
      <c r="EV2105" s="292"/>
      <c r="EW2105" s="292"/>
      <c r="EX2105" s="292"/>
      <c r="EY2105" s="292"/>
      <c r="EZ2105" s="292"/>
      <c r="FC2105" s="292"/>
      <c r="FF2105" s="292"/>
      <c r="FJ2105" s="292"/>
      <c r="FL2105" s="292"/>
      <c r="FM2105" s="292"/>
      <c r="FN2105" s="292"/>
      <c r="FO2105" s="292"/>
      <c r="FQ2105" s="292"/>
    </row>
    <row r="2106" spans="2:173">
      <c r="B2106" s="291"/>
      <c r="J2106" s="292"/>
      <c r="K2106" s="292"/>
      <c r="T2106" s="292"/>
      <c r="BO2106" s="292"/>
      <c r="BX2106" s="292"/>
      <c r="CU2106" s="292"/>
      <c r="CW2106" s="292"/>
      <c r="CX2106" s="292"/>
      <c r="DA2106" s="292"/>
      <c r="DI2106" s="292"/>
      <c r="DK2106" s="292"/>
      <c r="DM2106" s="292"/>
      <c r="DQ2106" s="292"/>
      <c r="DV2106" s="292"/>
      <c r="DX2106" s="292"/>
      <c r="EH2106" s="292"/>
      <c r="EN2106" s="292"/>
      <c r="EP2106" s="292"/>
      <c r="EQ2106" s="292"/>
      <c r="ER2106" s="292"/>
      <c r="ES2106" s="292"/>
      <c r="ET2106" s="292"/>
      <c r="EU2106" s="292"/>
      <c r="EV2106" s="292"/>
      <c r="EW2106" s="292"/>
      <c r="EX2106" s="292"/>
      <c r="EY2106" s="292"/>
      <c r="EZ2106" s="292"/>
      <c r="FC2106" s="292"/>
      <c r="FF2106" s="292"/>
      <c r="FJ2106" s="292"/>
      <c r="FL2106" s="292"/>
      <c r="FM2106" s="292"/>
      <c r="FN2106" s="292"/>
      <c r="FO2106" s="292"/>
      <c r="FQ2106" s="292"/>
    </row>
    <row r="2107" spans="2:173">
      <c r="B2107" s="291"/>
      <c r="J2107" s="292"/>
      <c r="K2107" s="292"/>
      <c r="T2107" s="292"/>
      <c r="BO2107" s="292"/>
      <c r="BX2107" s="292"/>
      <c r="CU2107" s="292"/>
      <c r="CW2107" s="292"/>
      <c r="CX2107" s="292"/>
      <c r="DA2107" s="292"/>
      <c r="DI2107" s="292"/>
      <c r="DK2107" s="292"/>
      <c r="DM2107" s="292"/>
      <c r="DQ2107" s="292"/>
      <c r="DV2107" s="292"/>
      <c r="DX2107" s="292"/>
      <c r="EH2107" s="292"/>
      <c r="EN2107" s="292"/>
      <c r="EP2107" s="292"/>
      <c r="EQ2107" s="292"/>
      <c r="ER2107" s="292"/>
      <c r="ES2107" s="292"/>
      <c r="ET2107" s="292"/>
      <c r="EU2107" s="292"/>
      <c r="EV2107" s="292"/>
      <c r="EW2107" s="292"/>
      <c r="EX2107" s="292"/>
      <c r="EY2107" s="292"/>
      <c r="EZ2107" s="292"/>
      <c r="FC2107" s="292"/>
      <c r="FF2107" s="292"/>
      <c r="FJ2107" s="292"/>
      <c r="FL2107" s="292"/>
      <c r="FM2107" s="292"/>
      <c r="FN2107" s="292"/>
      <c r="FO2107" s="292"/>
      <c r="FQ2107" s="292"/>
    </row>
    <row r="2108" spans="2:173">
      <c r="B2108" s="291"/>
      <c r="J2108" s="292"/>
      <c r="K2108" s="292"/>
      <c r="T2108" s="292"/>
      <c r="BO2108" s="292"/>
      <c r="BX2108" s="292"/>
      <c r="CU2108" s="292"/>
      <c r="CW2108" s="292"/>
      <c r="CX2108" s="292"/>
      <c r="DA2108" s="292"/>
      <c r="DI2108" s="292"/>
      <c r="DK2108" s="292"/>
      <c r="DM2108" s="292"/>
      <c r="DQ2108" s="292"/>
      <c r="DV2108" s="292"/>
      <c r="DX2108" s="292"/>
      <c r="EH2108" s="292"/>
      <c r="EN2108" s="292"/>
      <c r="EP2108" s="292"/>
      <c r="EQ2108" s="292"/>
      <c r="ER2108" s="292"/>
      <c r="ES2108" s="292"/>
      <c r="ET2108" s="292"/>
      <c r="EU2108" s="292"/>
      <c r="EV2108" s="292"/>
      <c r="EW2108" s="292"/>
      <c r="EX2108" s="292"/>
      <c r="EY2108" s="292"/>
      <c r="EZ2108" s="292"/>
      <c r="FC2108" s="292"/>
      <c r="FF2108" s="292"/>
      <c r="FJ2108" s="292"/>
      <c r="FL2108" s="292"/>
      <c r="FM2108" s="292"/>
      <c r="FN2108" s="292"/>
      <c r="FO2108" s="292"/>
      <c r="FQ2108" s="292"/>
    </row>
    <row r="2109" spans="2:173">
      <c r="B2109" s="291"/>
      <c r="J2109" s="292"/>
      <c r="K2109" s="292"/>
      <c r="T2109" s="292"/>
      <c r="BO2109" s="292"/>
      <c r="BX2109" s="292"/>
      <c r="CU2109" s="292"/>
      <c r="CW2109" s="292"/>
      <c r="CX2109" s="292"/>
      <c r="DA2109" s="292"/>
      <c r="DI2109" s="292"/>
      <c r="DK2109" s="292"/>
      <c r="DM2109" s="292"/>
      <c r="DQ2109" s="292"/>
      <c r="DV2109" s="292"/>
      <c r="DX2109" s="292"/>
      <c r="EH2109" s="292"/>
      <c r="EN2109" s="292"/>
      <c r="EP2109" s="292"/>
      <c r="EQ2109" s="292"/>
      <c r="ER2109" s="292"/>
      <c r="ES2109" s="292"/>
      <c r="ET2109" s="292"/>
      <c r="EU2109" s="292"/>
      <c r="EV2109" s="292"/>
      <c r="EW2109" s="292"/>
      <c r="EX2109" s="292"/>
      <c r="EY2109" s="292"/>
      <c r="EZ2109" s="292"/>
      <c r="FC2109" s="292"/>
      <c r="FF2109" s="292"/>
      <c r="FJ2109" s="292"/>
      <c r="FL2109" s="292"/>
      <c r="FM2109" s="292"/>
      <c r="FN2109" s="292"/>
      <c r="FO2109" s="292"/>
      <c r="FQ2109" s="292"/>
    </row>
    <row r="2110" spans="2:173">
      <c r="B2110" s="291"/>
      <c r="J2110" s="292"/>
      <c r="K2110" s="292"/>
      <c r="T2110" s="292"/>
      <c r="BO2110" s="292"/>
      <c r="BX2110" s="292"/>
      <c r="CU2110" s="292"/>
      <c r="CW2110" s="292"/>
      <c r="CX2110" s="292"/>
      <c r="DA2110" s="292"/>
      <c r="DI2110" s="292"/>
      <c r="DK2110" s="292"/>
      <c r="DM2110" s="292"/>
      <c r="DQ2110" s="292"/>
      <c r="DV2110" s="292"/>
      <c r="DX2110" s="292"/>
      <c r="EH2110" s="292"/>
      <c r="EN2110" s="292"/>
      <c r="EP2110" s="292"/>
      <c r="EQ2110" s="292"/>
      <c r="ER2110" s="292"/>
      <c r="ES2110" s="292"/>
      <c r="ET2110" s="292"/>
      <c r="EU2110" s="292"/>
      <c r="EV2110" s="292"/>
      <c r="EW2110" s="292"/>
      <c r="EX2110" s="292"/>
      <c r="EY2110" s="292"/>
      <c r="EZ2110" s="292"/>
      <c r="FC2110" s="292"/>
      <c r="FF2110" s="292"/>
      <c r="FJ2110" s="292"/>
      <c r="FL2110" s="292"/>
      <c r="FM2110" s="292"/>
      <c r="FN2110" s="292"/>
      <c r="FO2110" s="292"/>
      <c r="FQ2110" s="292"/>
    </row>
    <row r="2111" spans="2:173">
      <c r="B2111" s="291"/>
      <c r="J2111" s="292"/>
      <c r="K2111" s="292"/>
      <c r="T2111" s="292"/>
      <c r="BO2111" s="292"/>
      <c r="BX2111" s="292"/>
      <c r="CU2111" s="292"/>
      <c r="CW2111" s="292"/>
      <c r="CX2111" s="292"/>
      <c r="DA2111" s="292"/>
      <c r="DI2111" s="292"/>
      <c r="DK2111" s="292"/>
      <c r="DM2111" s="292"/>
      <c r="DQ2111" s="292"/>
      <c r="DV2111" s="292"/>
      <c r="DX2111" s="292"/>
      <c r="EH2111" s="292"/>
      <c r="EN2111" s="292"/>
      <c r="EP2111" s="292"/>
      <c r="EQ2111" s="292"/>
      <c r="ER2111" s="292"/>
      <c r="ES2111" s="292"/>
      <c r="ET2111" s="292"/>
      <c r="EU2111" s="292"/>
      <c r="EV2111" s="292"/>
      <c r="EW2111" s="292"/>
      <c r="EX2111" s="292"/>
      <c r="EY2111" s="292"/>
      <c r="EZ2111" s="292"/>
      <c r="FC2111" s="292"/>
      <c r="FF2111" s="292"/>
      <c r="FJ2111" s="292"/>
      <c r="FL2111" s="292"/>
      <c r="FM2111" s="292"/>
      <c r="FN2111" s="292"/>
      <c r="FO2111" s="292"/>
      <c r="FQ2111" s="292"/>
    </row>
    <row r="2112" spans="2:173">
      <c r="B2112" s="291"/>
      <c r="J2112" s="292"/>
      <c r="K2112" s="292"/>
      <c r="T2112" s="292"/>
      <c r="BO2112" s="292"/>
      <c r="BX2112" s="292"/>
      <c r="CU2112" s="292"/>
      <c r="CW2112" s="292"/>
      <c r="CX2112" s="292"/>
      <c r="DA2112" s="292"/>
      <c r="DI2112" s="292"/>
      <c r="DK2112" s="292"/>
      <c r="DM2112" s="292"/>
      <c r="DQ2112" s="292"/>
      <c r="DV2112" s="292"/>
      <c r="DX2112" s="292"/>
      <c r="EH2112" s="292"/>
      <c r="EN2112" s="292"/>
      <c r="EP2112" s="292"/>
      <c r="EQ2112" s="292"/>
      <c r="ER2112" s="292"/>
      <c r="ES2112" s="292"/>
      <c r="ET2112" s="292"/>
      <c r="EU2112" s="292"/>
      <c r="EV2112" s="292"/>
      <c r="EW2112" s="292"/>
      <c r="EX2112" s="292"/>
      <c r="EY2112" s="292"/>
      <c r="EZ2112" s="292"/>
      <c r="FC2112" s="292"/>
      <c r="FF2112" s="292"/>
      <c r="FJ2112" s="292"/>
      <c r="FL2112" s="292"/>
      <c r="FM2112" s="292"/>
      <c r="FN2112" s="292"/>
      <c r="FO2112" s="292"/>
      <c r="FQ2112" s="292"/>
    </row>
    <row r="2113" spans="2:173">
      <c r="B2113" s="291"/>
      <c r="J2113" s="292"/>
      <c r="K2113" s="292"/>
      <c r="T2113" s="292"/>
      <c r="BO2113" s="292"/>
      <c r="BX2113" s="292"/>
      <c r="CU2113" s="292"/>
      <c r="CW2113" s="292"/>
      <c r="CX2113" s="292"/>
      <c r="DA2113" s="292"/>
      <c r="DI2113" s="292"/>
      <c r="DK2113" s="292"/>
      <c r="DM2113" s="292"/>
      <c r="DQ2113" s="292"/>
      <c r="DV2113" s="292"/>
      <c r="DX2113" s="292"/>
      <c r="EH2113" s="292"/>
      <c r="EN2113" s="292"/>
      <c r="EP2113" s="292"/>
      <c r="EQ2113" s="292"/>
      <c r="ER2113" s="292"/>
      <c r="ES2113" s="292"/>
      <c r="ET2113" s="292"/>
      <c r="EU2113" s="292"/>
      <c r="EV2113" s="292"/>
      <c r="EW2113" s="292"/>
      <c r="EX2113" s="292"/>
      <c r="EY2113" s="292"/>
      <c r="EZ2113" s="292"/>
      <c r="FC2113" s="292"/>
      <c r="FF2113" s="292"/>
      <c r="FJ2113" s="292"/>
      <c r="FL2113" s="292"/>
      <c r="FM2113" s="292"/>
      <c r="FN2113" s="292"/>
      <c r="FO2113" s="292"/>
      <c r="FQ2113" s="292"/>
    </row>
    <row r="2114" spans="2:173">
      <c r="B2114" s="291"/>
      <c r="J2114" s="292"/>
      <c r="K2114" s="292"/>
      <c r="T2114" s="292"/>
      <c r="BO2114" s="292"/>
      <c r="BX2114" s="292"/>
      <c r="CU2114" s="292"/>
      <c r="CW2114" s="292"/>
      <c r="CX2114" s="292"/>
      <c r="DA2114" s="292"/>
      <c r="DI2114" s="292"/>
      <c r="DK2114" s="292"/>
      <c r="DM2114" s="292"/>
      <c r="DQ2114" s="292"/>
      <c r="DV2114" s="292"/>
      <c r="DX2114" s="292"/>
      <c r="EH2114" s="292"/>
      <c r="EN2114" s="292"/>
      <c r="EP2114" s="292"/>
      <c r="EQ2114" s="292"/>
      <c r="ER2114" s="292"/>
      <c r="ES2114" s="292"/>
      <c r="ET2114" s="292"/>
      <c r="EU2114" s="292"/>
      <c r="EV2114" s="292"/>
      <c r="EW2114" s="292"/>
      <c r="EX2114" s="292"/>
      <c r="EY2114" s="292"/>
      <c r="EZ2114" s="292"/>
      <c r="FC2114" s="292"/>
      <c r="FF2114" s="292"/>
      <c r="FJ2114" s="292"/>
      <c r="FL2114" s="292"/>
      <c r="FM2114" s="292"/>
      <c r="FN2114" s="292"/>
      <c r="FO2114" s="292"/>
      <c r="FQ2114" s="292"/>
    </row>
    <row r="2115" spans="2:173">
      <c r="B2115" s="291"/>
      <c r="J2115" s="292"/>
      <c r="K2115" s="292"/>
      <c r="T2115" s="292"/>
      <c r="BO2115" s="292"/>
      <c r="BX2115" s="292"/>
      <c r="CU2115" s="292"/>
      <c r="CW2115" s="292"/>
      <c r="CX2115" s="292"/>
      <c r="DA2115" s="292"/>
      <c r="DI2115" s="292"/>
      <c r="DK2115" s="292"/>
      <c r="DM2115" s="292"/>
      <c r="DQ2115" s="292"/>
      <c r="DV2115" s="292"/>
      <c r="DX2115" s="292"/>
      <c r="EH2115" s="292"/>
      <c r="EN2115" s="292"/>
      <c r="EP2115" s="292"/>
      <c r="EQ2115" s="292"/>
      <c r="ER2115" s="292"/>
      <c r="ES2115" s="292"/>
      <c r="ET2115" s="292"/>
      <c r="EU2115" s="292"/>
      <c r="EV2115" s="292"/>
      <c r="EW2115" s="292"/>
      <c r="EX2115" s="292"/>
      <c r="EY2115" s="292"/>
      <c r="EZ2115" s="292"/>
      <c r="FC2115" s="292"/>
      <c r="FF2115" s="292"/>
      <c r="FJ2115" s="292"/>
      <c r="FL2115" s="292"/>
      <c r="FM2115" s="292"/>
      <c r="FN2115" s="292"/>
      <c r="FO2115" s="292"/>
      <c r="FQ2115" s="292"/>
    </row>
    <row r="2116" spans="2:173">
      <c r="B2116" s="291"/>
      <c r="J2116" s="292"/>
      <c r="K2116" s="292"/>
      <c r="T2116" s="292"/>
      <c r="BO2116" s="292"/>
      <c r="BX2116" s="292"/>
      <c r="CU2116" s="292"/>
      <c r="CW2116" s="292"/>
      <c r="CX2116" s="292"/>
      <c r="DA2116" s="292"/>
      <c r="DI2116" s="292"/>
      <c r="DK2116" s="292"/>
      <c r="DM2116" s="292"/>
      <c r="DQ2116" s="292"/>
      <c r="DV2116" s="292"/>
      <c r="DX2116" s="292"/>
      <c r="EH2116" s="292"/>
      <c r="EN2116" s="292"/>
      <c r="EP2116" s="292"/>
      <c r="EQ2116" s="292"/>
      <c r="ER2116" s="292"/>
      <c r="ES2116" s="292"/>
      <c r="ET2116" s="292"/>
      <c r="EU2116" s="292"/>
      <c r="EV2116" s="292"/>
      <c r="EW2116" s="292"/>
      <c r="EX2116" s="292"/>
      <c r="EY2116" s="292"/>
      <c r="EZ2116" s="292"/>
      <c r="FC2116" s="292"/>
      <c r="FF2116" s="292"/>
      <c r="FJ2116" s="292"/>
      <c r="FL2116" s="292"/>
      <c r="FM2116" s="292"/>
      <c r="FN2116" s="292"/>
      <c r="FO2116" s="292"/>
      <c r="FQ2116" s="292"/>
    </row>
    <row r="2117" spans="2:173">
      <c r="B2117" s="291"/>
      <c r="J2117" s="292"/>
      <c r="K2117" s="292"/>
      <c r="T2117" s="292"/>
      <c r="BO2117" s="292"/>
      <c r="BX2117" s="292"/>
      <c r="CU2117" s="292"/>
      <c r="CW2117" s="292"/>
      <c r="CX2117" s="292"/>
      <c r="DA2117" s="292"/>
      <c r="DI2117" s="292"/>
      <c r="DK2117" s="292"/>
      <c r="DM2117" s="292"/>
      <c r="DQ2117" s="292"/>
      <c r="DV2117" s="292"/>
      <c r="DX2117" s="292"/>
      <c r="EH2117" s="292"/>
      <c r="EN2117" s="292"/>
      <c r="EP2117" s="292"/>
      <c r="EQ2117" s="292"/>
      <c r="ER2117" s="292"/>
      <c r="ES2117" s="292"/>
      <c r="ET2117" s="292"/>
      <c r="EU2117" s="292"/>
      <c r="EV2117" s="292"/>
      <c r="EW2117" s="292"/>
      <c r="EX2117" s="292"/>
      <c r="EY2117" s="292"/>
      <c r="EZ2117" s="292"/>
      <c r="FC2117" s="292"/>
      <c r="FF2117" s="292"/>
      <c r="FJ2117" s="292"/>
      <c r="FL2117" s="292"/>
      <c r="FM2117" s="292"/>
      <c r="FN2117" s="292"/>
      <c r="FO2117" s="292"/>
      <c r="FQ2117" s="292"/>
    </row>
    <row r="2118" spans="2:173">
      <c r="B2118" s="291"/>
      <c r="J2118" s="292"/>
      <c r="K2118" s="292"/>
      <c r="T2118" s="292"/>
      <c r="BO2118" s="292"/>
      <c r="BX2118" s="292"/>
      <c r="CU2118" s="292"/>
      <c r="CW2118" s="292"/>
      <c r="CX2118" s="292"/>
      <c r="DA2118" s="292"/>
      <c r="DI2118" s="292"/>
      <c r="DK2118" s="292"/>
      <c r="DM2118" s="292"/>
      <c r="DQ2118" s="292"/>
      <c r="DV2118" s="292"/>
      <c r="DX2118" s="292"/>
      <c r="EH2118" s="292"/>
      <c r="EN2118" s="292"/>
      <c r="EP2118" s="292"/>
      <c r="EQ2118" s="292"/>
      <c r="ER2118" s="292"/>
      <c r="ES2118" s="292"/>
      <c r="ET2118" s="292"/>
      <c r="EU2118" s="292"/>
      <c r="EV2118" s="292"/>
      <c r="EW2118" s="292"/>
      <c r="EX2118" s="292"/>
      <c r="EY2118" s="292"/>
      <c r="EZ2118" s="292"/>
      <c r="FC2118" s="292"/>
      <c r="FF2118" s="292"/>
      <c r="FJ2118" s="292"/>
      <c r="FL2118" s="292"/>
      <c r="FM2118" s="292"/>
      <c r="FN2118" s="292"/>
      <c r="FO2118" s="292"/>
      <c r="FQ2118" s="292"/>
    </row>
    <row r="2119" spans="2:173">
      <c r="B2119" s="291"/>
      <c r="J2119" s="292"/>
      <c r="K2119" s="292"/>
      <c r="T2119" s="292"/>
      <c r="BO2119" s="292"/>
      <c r="BX2119" s="292"/>
      <c r="CU2119" s="292"/>
      <c r="CW2119" s="292"/>
      <c r="CX2119" s="292"/>
      <c r="DA2119" s="292"/>
      <c r="DI2119" s="292"/>
      <c r="DK2119" s="292"/>
      <c r="DM2119" s="292"/>
      <c r="DQ2119" s="292"/>
      <c r="DV2119" s="292"/>
      <c r="DX2119" s="292"/>
      <c r="EH2119" s="292"/>
      <c r="EN2119" s="292"/>
      <c r="EP2119" s="292"/>
      <c r="EQ2119" s="292"/>
      <c r="ER2119" s="292"/>
      <c r="ES2119" s="292"/>
      <c r="ET2119" s="292"/>
      <c r="EU2119" s="292"/>
      <c r="EV2119" s="292"/>
      <c r="EW2119" s="292"/>
      <c r="EX2119" s="292"/>
      <c r="EY2119" s="292"/>
      <c r="EZ2119" s="292"/>
      <c r="FC2119" s="292"/>
      <c r="FF2119" s="292"/>
      <c r="FJ2119" s="292"/>
      <c r="FL2119" s="292"/>
      <c r="FM2119" s="292"/>
      <c r="FN2119" s="292"/>
      <c r="FO2119" s="292"/>
      <c r="FQ2119" s="292"/>
    </row>
    <row r="2120" spans="2:173">
      <c r="B2120" s="291"/>
      <c r="J2120" s="292"/>
      <c r="K2120" s="292"/>
      <c r="T2120" s="292"/>
      <c r="BO2120" s="292"/>
      <c r="BX2120" s="292"/>
      <c r="CU2120" s="292"/>
      <c r="CW2120" s="292"/>
      <c r="CX2120" s="292"/>
      <c r="DA2120" s="292"/>
      <c r="DI2120" s="292"/>
      <c r="DK2120" s="292"/>
      <c r="DM2120" s="292"/>
      <c r="DQ2120" s="292"/>
      <c r="DV2120" s="292"/>
      <c r="DX2120" s="292"/>
      <c r="EH2120" s="292"/>
      <c r="EN2120" s="292"/>
      <c r="EP2120" s="292"/>
      <c r="EQ2120" s="292"/>
      <c r="ER2120" s="292"/>
      <c r="ES2120" s="292"/>
      <c r="ET2120" s="292"/>
      <c r="EU2120" s="292"/>
      <c r="EV2120" s="292"/>
      <c r="EW2120" s="292"/>
      <c r="EX2120" s="292"/>
      <c r="EY2120" s="292"/>
      <c r="EZ2120" s="292"/>
      <c r="FC2120" s="292"/>
      <c r="FF2120" s="292"/>
      <c r="FJ2120" s="292"/>
      <c r="FL2120" s="292"/>
      <c r="FM2120" s="292"/>
      <c r="FN2120" s="292"/>
      <c r="FO2120" s="292"/>
      <c r="FQ2120" s="292"/>
    </row>
    <row r="2121" spans="2:173">
      <c r="B2121" s="291"/>
      <c r="J2121" s="292"/>
      <c r="K2121" s="292"/>
      <c r="T2121" s="292"/>
      <c r="BO2121" s="292"/>
      <c r="BX2121" s="292"/>
      <c r="CU2121" s="292"/>
      <c r="CW2121" s="292"/>
      <c r="CX2121" s="292"/>
      <c r="DA2121" s="292"/>
      <c r="DI2121" s="292"/>
      <c r="DK2121" s="292"/>
      <c r="DM2121" s="292"/>
      <c r="DQ2121" s="292"/>
      <c r="DV2121" s="292"/>
      <c r="DX2121" s="292"/>
      <c r="EH2121" s="292"/>
      <c r="EN2121" s="292"/>
      <c r="EP2121" s="292"/>
      <c r="EQ2121" s="292"/>
      <c r="ER2121" s="292"/>
      <c r="ES2121" s="292"/>
      <c r="ET2121" s="292"/>
      <c r="EU2121" s="292"/>
      <c r="EV2121" s="292"/>
      <c r="EW2121" s="292"/>
      <c r="EX2121" s="292"/>
      <c r="EY2121" s="292"/>
      <c r="EZ2121" s="292"/>
      <c r="FC2121" s="292"/>
      <c r="FF2121" s="292"/>
      <c r="FJ2121" s="292"/>
      <c r="FL2121" s="292"/>
      <c r="FM2121" s="292"/>
      <c r="FN2121" s="292"/>
      <c r="FO2121" s="292"/>
      <c r="FQ2121" s="292"/>
    </row>
    <row r="2122" spans="2:173">
      <c r="B2122" s="291"/>
      <c r="J2122" s="292"/>
      <c r="K2122" s="292"/>
      <c r="T2122" s="292"/>
      <c r="BO2122" s="292"/>
      <c r="BX2122" s="292"/>
      <c r="CU2122" s="292"/>
      <c r="CW2122" s="292"/>
      <c r="CX2122" s="292"/>
      <c r="DA2122" s="292"/>
      <c r="DI2122" s="292"/>
      <c r="DK2122" s="292"/>
      <c r="DM2122" s="292"/>
      <c r="DQ2122" s="292"/>
      <c r="DV2122" s="292"/>
      <c r="DX2122" s="292"/>
      <c r="EH2122" s="292"/>
      <c r="EN2122" s="292"/>
      <c r="EP2122" s="292"/>
      <c r="EQ2122" s="292"/>
      <c r="ER2122" s="292"/>
      <c r="ES2122" s="292"/>
      <c r="ET2122" s="292"/>
      <c r="EU2122" s="292"/>
      <c r="EV2122" s="292"/>
      <c r="EW2122" s="292"/>
      <c r="EX2122" s="292"/>
      <c r="EY2122" s="292"/>
      <c r="EZ2122" s="292"/>
      <c r="FC2122" s="292"/>
      <c r="FF2122" s="292"/>
      <c r="FJ2122" s="292"/>
      <c r="FL2122" s="292"/>
      <c r="FM2122" s="292"/>
      <c r="FN2122" s="292"/>
      <c r="FO2122" s="292"/>
      <c r="FQ2122" s="292"/>
    </row>
    <row r="2123" spans="2:173">
      <c r="B2123" s="291"/>
      <c r="J2123" s="292"/>
      <c r="K2123" s="292"/>
      <c r="T2123" s="292"/>
      <c r="BO2123" s="292"/>
      <c r="BX2123" s="292"/>
      <c r="CU2123" s="292"/>
      <c r="CW2123" s="292"/>
      <c r="CX2123" s="292"/>
      <c r="DA2123" s="292"/>
      <c r="DI2123" s="292"/>
      <c r="DK2123" s="292"/>
      <c r="DM2123" s="292"/>
      <c r="DQ2123" s="292"/>
      <c r="DV2123" s="292"/>
      <c r="DX2123" s="292"/>
      <c r="EH2123" s="292"/>
      <c r="EN2123" s="292"/>
      <c r="EP2123" s="292"/>
      <c r="EQ2123" s="292"/>
      <c r="ER2123" s="292"/>
      <c r="ES2123" s="292"/>
      <c r="ET2123" s="292"/>
      <c r="EU2123" s="292"/>
      <c r="EV2123" s="292"/>
      <c r="EW2123" s="292"/>
      <c r="EX2123" s="292"/>
      <c r="EY2123" s="292"/>
      <c r="EZ2123" s="292"/>
      <c r="FC2123" s="292"/>
      <c r="FF2123" s="292"/>
      <c r="FJ2123" s="292"/>
      <c r="FL2123" s="292"/>
      <c r="FM2123" s="292"/>
      <c r="FN2123" s="292"/>
      <c r="FO2123" s="292"/>
      <c r="FQ2123" s="292"/>
    </row>
    <row r="2124" spans="2:173">
      <c r="B2124" s="291"/>
      <c r="J2124" s="292"/>
      <c r="K2124" s="292"/>
      <c r="T2124" s="292"/>
      <c r="BO2124" s="292"/>
      <c r="BX2124" s="292"/>
      <c r="CU2124" s="292"/>
      <c r="CW2124" s="292"/>
      <c r="CX2124" s="292"/>
      <c r="DA2124" s="292"/>
      <c r="DI2124" s="292"/>
      <c r="DK2124" s="292"/>
      <c r="DM2124" s="292"/>
      <c r="DQ2124" s="292"/>
      <c r="DV2124" s="292"/>
      <c r="DX2124" s="292"/>
      <c r="EH2124" s="292"/>
      <c r="EN2124" s="292"/>
      <c r="EP2124" s="292"/>
      <c r="EQ2124" s="292"/>
      <c r="ER2124" s="292"/>
      <c r="ES2124" s="292"/>
      <c r="ET2124" s="292"/>
      <c r="EU2124" s="292"/>
      <c r="EV2124" s="292"/>
      <c r="EW2124" s="292"/>
      <c r="EX2124" s="292"/>
      <c r="EY2124" s="292"/>
      <c r="EZ2124" s="292"/>
      <c r="FC2124" s="292"/>
      <c r="FF2124" s="292"/>
      <c r="FJ2124" s="292"/>
      <c r="FL2124" s="292"/>
      <c r="FM2124" s="292"/>
      <c r="FN2124" s="292"/>
      <c r="FO2124" s="292"/>
      <c r="FQ2124" s="292"/>
    </row>
    <row r="2125" spans="2:173">
      <c r="B2125" s="291"/>
      <c r="J2125" s="292"/>
      <c r="K2125" s="292"/>
      <c r="T2125" s="292"/>
      <c r="BO2125" s="292"/>
      <c r="BX2125" s="292"/>
      <c r="CU2125" s="292"/>
      <c r="CW2125" s="292"/>
      <c r="CX2125" s="292"/>
      <c r="DA2125" s="292"/>
      <c r="DI2125" s="292"/>
      <c r="DK2125" s="292"/>
      <c r="DM2125" s="292"/>
      <c r="DQ2125" s="292"/>
      <c r="DV2125" s="292"/>
      <c r="DX2125" s="292"/>
      <c r="EH2125" s="292"/>
      <c r="EN2125" s="292"/>
      <c r="EP2125" s="292"/>
      <c r="EQ2125" s="292"/>
      <c r="ER2125" s="292"/>
      <c r="ES2125" s="292"/>
      <c r="ET2125" s="292"/>
      <c r="EU2125" s="292"/>
      <c r="EV2125" s="292"/>
      <c r="EW2125" s="292"/>
      <c r="EX2125" s="292"/>
      <c r="EY2125" s="292"/>
      <c r="EZ2125" s="292"/>
      <c r="FC2125" s="292"/>
      <c r="FF2125" s="292"/>
      <c r="FJ2125" s="292"/>
      <c r="FL2125" s="292"/>
      <c r="FM2125" s="292"/>
      <c r="FN2125" s="292"/>
      <c r="FO2125" s="292"/>
      <c r="FQ2125" s="292"/>
    </row>
    <row r="2126" spans="2:173">
      <c r="B2126" s="291"/>
      <c r="J2126" s="292"/>
      <c r="K2126" s="292"/>
      <c r="T2126" s="292"/>
      <c r="BO2126" s="292"/>
      <c r="BX2126" s="292"/>
      <c r="CU2126" s="292"/>
      <c r="CW2126" s="292"/>
      <c r="CX2126" s="292"/>
      <c r="DA2126" s="292"/>
      <c r="DI2126" s="292"/>
      <c r="DK2126" s="292"/>
      <c r="DM2126" s="292"/>
      <c r="DQ2126" s="292"/>
      <c r="DV2126" s="292"/>
      <c r="DX2126" s="292"/>
      <c r="EH2126" s="292"/>
      <c r="EN2126" s="292"/>
      <c r="EP2126" s="292"/>
      <c r="EQ2126" s="292"/>
      <c r="ER2126" s="292"/>
      <c r="ES2126" s="292"/>
      <c r="ET2126" s="292"/>
      <c r="EU2126" s="292"/>
      <c r="EV2126" s="292"/>
      <c r="EW2126" s="292"/>
      <c r="EX2126" s="292"/>
      <c r="EY2126" s="292"/>
      <c r="EZ2126" s="292"/>
      <c r="FC2126" s="292"/>
      <c r="FF2126" s="292"/>
      <c r="FJ2126" s="292"/>
      <c r="FL2126" s="292"/>
      <c r="FM2126" s="292"/>
      <c r="FN2126" s="292"/>
      <c r="FO2126" s="292"/>
      <c r="FQ2126" s="292"/>
    </row>
    <row r="2127" spans="2:173">
      <c r="B2127" s="291"/>
      <c r="J2127" s="292"/>
      <c r="K2127" s="292"/>
      <c r="T2127" s="292"/>
      <c r="BO2127" s="292"/>
      <c r="BX2127" s="292"/>
      <c r="CU2127" s="292"/>
      <c r="CW2127" s="292"/>
      <c r="CX2127" s="292"/>
      <c r="DA2127" s="292"/>
      <c r="DI2127" s="292"/>
      <c r="DK2127" s="292"/>
      <c r="DM2127" s="292"/>
      <c r="DQ2127" s="292"/>
      <c r="DV2127" s="292"/>
      <c r="DX2127" s="292"/>
      <c r="EH2127" s="292"/>
      <c r="EN2127" s="292"/>
      <c r="EP2127" s="292"/>
      <c r="EQ2127" s="292"/>
      <c r="ER2127" s="292"/>
      <c r="ES2127" s="292"/>
      <c r="ET2127" s="292"/>
      <c r="EU2127" s="292"/>
      <c r="EV2127" s="292"/>
      <c r="EW2127" s="292"/>
      <c r="EX2127" s="292"/>
      <c r="EY2127" s="292"/>
      <c r="EZ2127" s="292"/>
      <c r="FC2127" s="292"/>
      <c r="FF2127" s="292"/>
      <c r="FJ2127" s="292"/>
      <c r="FL2127" s="292"/>
      <c r="FM2127" s="292"/>
      <c r="FN2127" s="292"/>
      <c r="FO2127" s="292"/>
      <c r="FQ2127" s="292"/>
    </row>
    <row r="2128" spans="2:173">
      <c r="B2128" s="291"/>
      <c r="J2128" s="292"/>
      <c r="K2128" s="292"/>
      <c r="T2128" s="292"/>
      <c r="BO2128" s="292"/>
      <c r="BX2128" s="292"/>
      <c r="CU2128" s="292"/>
      <c r="CW2128" s="292"/>
      <c r="CX2128" s="292"/>
      <c r="DA2128" s="292"/>
      <c r="DI2128" s="292"/>
      <c r="DK2128" s="292"/>
      <c r="DM2128" s="292"/>
      <c r="DQ2128" s="292"/>
      <c r="DV2128" s="292"/>
      <c r="DX2128" s="292"/>
      <c r="EH2128" s="292"/>
      <c r="EN2128" s="292"/>
      <c r="EP2128" s="292"/>
      <c r="EQ2128" s="292"/>
      <c r="ER2128" s="292"/>
      <c r="ES2128" s="292"/>
      <c r="ET2128" s="292"/>
      <c r="EU2128" s="292"/>
      <c r="EV2128" s="292"/>
      <c r="EW2128" s="292"/>
      <c r="EX2128" s="292"/>
      <c r="EY2128" s="292"/>
      <c r="EZ2128" s="292"/>
      <c r="FC2128" s="292"/>
      <c r="FF2128" s="292"/>
      <c r="FJ2128" s="292"/>
      <c r="FL2128" s="292"/>
      <c r="FM2128" s="292"/>
      <c r="FN2128" s="292"/>
      <c r="FO2128" s="292"/>
      <c r="FQ2128" s="292"/>
    </row>
    <row r="2129" spans="2:173">
      <c r="B2129" s="291"/>
      <c r="J2129" s="292"/>
      <c r="K2129" s="292"/>
      <c r="T2129" s="292"/>
      <c r="BO2129" s="292"/>
      <c r="BX2129" s="292"/>
      <c r="CU2129" s="292"/>
      <c r="CW2129" s="292"/>
      <c r="CX2129" s="292"/>
      <c r="DA2129" s="292"/>
      <c r="DI2129" s="292"/>
      <c r="DK2129" s="292"/>
      <c r="DM2129" s="292"/>
      <c r="DQ2129" s="292"/>
      <c r="DV2129" s="292"/>
      <c r="DX2129" s="292"/>
      <c r="EH2129" s="292"/>
      <c r="EN2129" s="292"/>
      <c r="EP2129" s="292"/>
      <c r="EQ2129" s="292"/>
      <c r="ER2129" s="292"/>
      <c r="ES2129" s="292"/>
      <c r="ET2129" s="292"/>
      <c r="EU2129" s="292"/>
      <c r="EV2129" s="292"/>
      <c r="EW2129" s="292"/>
      <c r="EX2129" s="292"/>
      <c r="EY2129" s="292"/>
      <c r="EZ2129" s="292"/>
      <c r="FC2129" s="292"/>
      <c r="FF2129" s="292"/>
      <c r="FJ2129" s="292"/>
      <c r="FL2129" s="292"/>
      <c r="FM2129" s="292"/>
      <c r="FN2129" s="292"/>
      <c r="FO2129" s="292"/>
      <c r="FQ2129" s="292"/>
    </row>
    <row r="2130" spans="2:173">
      <c r="B2130" s="291"/>
      <c r="J2130" s="292"/>
      <c r="K2130" s="292"/>
      <c r="T2130" s="292"/>
      <c r="BO2130" s="292"/>
      <c r="BX2130" s="292"/>
      <c r="CU2130" s="292"/>
      <c r="CW2130" s="292"/>
      <c r="CX2130" s="292"/>
      <c r="DA2130" s="292"/>
      <c r="DI2130" s="292"/>
      <c r="DK2130" s="292"/>
      <c r="DM2130" s="292"/>
      <c r="DQ2130" s="292"/>
      <c r="DV2130" s="292"/>
      <c r="DX2130" s="292"/>
      <c r="EH2130" s="292"/>
      <c r="EN2130" s="292"/>
      <c r="EP2130" s="292"/>
      <c r="EQ2130" s="292"/>
      <c r="ER2130" s="292"/>
      <c r="ES2130" s="292"/>
      <c r="ET2130" s="292"/>
      <c r="EU2130" s="292"/>
      <c r="EV2130" s="292"/>
      <c r="EW2130" s="292"/>
      <c r="EX2130" s="292"/>
      <c r="EY2130" s="292"/>
      <c r="EZ2130" s="292"/>
      <c r="FC2130" s="292"/>
      <c r="FF2130" s="292"/>
      <c r="FJ2130" s="292"/>
      <c r="FL2130" s="292"/>
      <c r="FM2130" s="292"/>
      <c r="FN2130" s="292"/>
      <c r="FO2130" s="292"/>
      <c r="FQ2130" s="292"/>
    </row>
    <row r="2131" spans="2:173">
      <c r="B2131" s="291"/>
      <c r="J2131" s="292"/>
      <c r="K2131" s="292"/>
      <c r="T2131" s="292"/>
      <c r="BO2131" s="292"/>
      <c r="BX2131" s="292"/>
      <c r="CU2131" s="292"/>
      <c r="CW2131" s="292"/>
      <c r="CX2131" s="292"/>
      <c r="DA2131" s="292"/>
      <c r="DI2131" s="292"/>
      <c r="DK2131" s="292"/>
      <c r="DM2131" s="292"/>
      <c r="DQ2131" s="292"/>
      <c r="DV2131" s="292"/>
      <c r="DX2131" s="292"/>
      <c r="EH2131" s="292"/>
      <c r="EN2131" s="292"/>
      <c r="EP2131" s="292"/>
      <c r="EQ2131" s="292"/>
      <c r="ER2131" s="292"/>
      <c r="ES2131" s="292"/>
      <c r="ET2131" s="292"/>
      <c r="EU2131" s="292"/>
      <c r="EV2131" s="292"/>
      <c r="EW2131" s="292"/>
      <c r="EX2131" s="292"/>
      <c r="EY2131" s="292"/>
      <c r="EZ2131" s="292"/>
      <c r="FC2131" s="292"/>
      <c r="FF2131" s="292"/>
      <c r="FJ2131" s="292"/>
      <c r="FL2131" s="292"/>
      <c r="FM2131" s="292"/>
      <c r="FN2131" s="292"/>
      <c r="FO2131" s="292"/>
      <c r="FQ2131" s="292"/>
    </row>
    <row r="2132" spans="2:173">
      <c r="B2132" s="291"/>
      <c r="J2132" s="292"/>
      <c r="K2132" s="292"/>
      <c r="T2132" s="292"/>
      <c r="BO2132" s="292"/>
      <c r="BX2132" s="292"/>
      <c r="CU2132" s="292"/>
      <c r="CW2132" s="292"/>
      <c r="CX2132" s="292"/>
      <c r="DA2132" s="292"/>
      <c r="DI2132" s="292"/>
      <c r="DK2132" s="292"/>
      <c r="DM2132" s="292"/>
      <c r="DQ2132" s="292"/>
      <c r="DV2132" s="292"/>
      <c r="DX2132" s="292"/>
      <c r="EH2132" s="292"/>
      <c r="EN2132" s="292"/>
      <c r="EP2132" s="292"/>
      <c r="EQ2132" s="292"/>
      <c r="ER2132" s="292"/>
      <c r="ES2132" s="292"/>
      <c r="ET2132" s="292"/>
      <c r="EU2132" s="292"/>
      <c r="EV2132" s="292"/>
      <c r="EW2132" s="292"/>
      <c r="EX2132" s="292"/>
      <c r="EY2132" s="292"/>
      <c r="EZ2132" s="292"/>
      <c r="FC2132" s="292"/>
      <c r="FF2132" s="292"/>
      <c r="FJ2132" s="292"/>
      <c r="FL2132" s="292"/>
      <c r="FM2132" s="292"/>
      <c r="FN2132" s="292"/>
      <c r="FO2132" s="292"/>
      <c r="FQ2132" s="292"/>
    </row>
    <row r="2133" spans="2:173">
      <c r="B2133" s="291"/>
      <c r="J2133" s="292"/>
      <c r="K2133" s="292"/>
      <c r="T2133" s="292"/>
      <c r="BO2133" s="292"/>
      <c r="BX2133" s="292"/>
      <c r="CU2133" s="292"/>
      <c r="CW2133" s="292"/>
      <c r="CX2133" s="292"/>
      <c r="DA2133" s="292"/>
      <c r="DI2133" s="292"/>
      <c r="DK2133" s="292"/>
      <c r="DM2133" s="292"/>
      <c r="DQ2133" s="292"/>
      <c r="DV2133" s="292"/>
      <c r="DX2133" s="292"/>
      <c r="EH2133" s="292"/>
      <c r="EN2133" s="292"/>
      <c r="EP2133" s="292"/>
      <c r="EQ2133" s="292"/>
      <c r="ER2133" s="292"/>
      <c r="ES2133" s="292"/>
      <c r="ET2133" s="292"/>
      <c r="EU2133" s="292"/>
      <c r="EV2133" s="292"/>
      <c r="EW2133" s="292"/>
      <c r="EX2133" s="292"/>
      <c r="EY2133" s="292"/>
      <c r="EZ2133" s="292"/>
      <c r="FC2133" s="292"/>
      <c r="FF2133" s="292"/>
      <c r="FJ2133" s="292"/>
      <c r="FL2133" s="292"/>
      <c r="FM2133" s="292"/>
      <c r="FN2133" s="292"/>
      <c r="FO2133" s="292"/>
      <c r="FQ2133" s="292"/>
    </row>
    <row r="2134" spans="2:173">
      <c r="B2134" s="291"/>
      <c r="J2134" s="292"/>
      <c r="K2134" s="292"/>
      <c r="T2134" s="292"/>
      <c r="BO2134" s="292"/>
      <c r="BX2134" s="292"/>
      <c r="CU2134" s="292"/>
      <c r="CW2134" s="292"/>
      <c r="CX2134" s="292"/>
      <c r="DA2134" s="292"/>
      <c r="DI2134" s="292"/>
      <c r="DK2134" s="292"/>
      <c r="DM2134" s="292"/>
      <c r="DQ2134" s="292"/>
      <c r="DV2134" s="292"/>
      <c r="DX2134" s="292"/>
      <c r="EH2134" s="292"/>
      <c r="EN2134" s="292"/>
      <c r="EP2134" s="292"/>
      <c r="EQ2134" s="292"/>
      <c r="ER2134" s="292"/>
      <c r="ES2134" s="292"/>
      <c r="ET2134" s="292"/>
      <c r="EU2134" s="292"/>
      <c r="EV2134" s="292"/>
      <c r="EW2134" s="292"/>
      <c r="EX2134" s="292"/>
      <c r="EY2134" s="292"/>
      <c r="EZ2134" s="292"/>
      <c r="FC2134" s="292"/>
      <c r="FF2134" s="292"/>
      <c r="FJ2134" s="292"/>
      <c r="FL2134" s="292"/>
      <c r="FM2134" s="292"/>
      <c r="FN2134" s="292"/>
      <c r="FO2134" s="292"/>
      <c r="FQ2134" s="292"/>
    </row>
    <row r="2135" spans="2:173">
      <c r="B2135" s="291"/>
      <c r="J2135" s="292"/>
      <c r="K2135" s="292"/>
      <c r="T2135" s="292"/>
      <c r="BO2135" s="292"/>
      <c r="BX2135" s="292"/>
      <c r="CU2135" s="292"/>
      <c r="CW2135" s="292"/>
      <c r="CX2135" s="292"/>
      <c r="DA2135" s="292"/>
      <c r="DI2135" s="292"/>
      <c r="DK2135" s="292"/>
      <c r="DM2135" s="292"/>
      <c r="DQ2135" s="292"/>
      <c r="DV2135" s="292"/>
      <c r="DX2135" s="292"/>
      <c r="EH2135" s="292"/>
      <c r="EN2135" s="292"/>
      <c r="EP2135" s="292"/>
      <c r="EQ2135" s="292"/>
      <c r="ER2135" s="292"/>
      <c r="ES2135" s="292"/>
      <c r="ET2135" s="292"/>
      <c r="EU2135" s="292"/>
      <c r="EV2135" s="292"/>
      <c r="EW2135" s="292"/>
      <c r="EX2135" s="292"/>
      <c r="EY2135" s="292"/>
      <c r="EZ2135" s="292"/>
      <c r="FC2135" s="292"/>
      <c r="FF2135" s="292"/>
      <c r="FJ2135" s="292"/>
      <c r="FL2135" s="292"/>
      <c r="FM2135" s="292"/>
      <c r="FN2135" s="292"/>
      <c r="FO2135" s="292"/>
      <c r="FQ2135" s="292"/>
    </row>
    <row r="2136" spans="2:173">
      <c r="B2136" s="291"/>
      <c r="J2136" s="292"/>
      <c r="K2136" s="292"/>
      <c r="T2136" s="292"/>
      <c r="BO2136" s="292"/>
      <c r="BX2136" s="292"/>
      <c r="CU2136" s="292"/>
      <c r="CW2136" s="292"/>
      <c r="CX2136" s="292"/>
      <c r="DA2136" s="292"/>
      <c r="DI2136" s="292"/>
      <c r="DK2136" s="292"/>
      <c r="DM2136" s="292"/>
      <c r="DQ2136" s="292"/>
      <c r="DV2136" s="292"/>
      <c r="DX2136" s="292"/>
      <c r="EH2136" s="292"/>
      <c r="EN2136" s="292"/>
      <c r="EP2136" s="292"/>
      <c r="EQ2136" s="292"/>
      <c r="ER2136" s="292"/>
      <c r="ES2136" s="292"/>
      <c r="ET2136" s="292"/>
      <c r="EU2136" s="292"/>
      <c r="EV2136" s="292"/>
      <c r="EW2136" s="292"/>
      <c r="EX2136" s="292"/>
      <c r="EY2136" s="292"/>
      <c r="EZ2136" s="292"/>
      <c r="FC2136" s="292"/>
      <c r="FF2136" s="292"/>
      <c r="FJ2136" s="292"/>
      <c r="FL2136" s="292"/>
      <c r="FM2136" s="292"/>
      <c r="FN2136" s="292"/>
      <c r="FO2136" s="292"/>
      <c r="FQ2136" s="292"/>
    </row>
    <row r="2137" spans="2:173">
      <c r="B2137" s="291"/>
      <c r="J2137" s="292"/>
      <c r="K2137" s="292"/>
      <c r="T2137" s="292"/>
      <c r="BO2137" s="292"/>
      <c r="BX2137" s="292"/>
      <c r="CU2137" s="292"/>
      <c r="CW2137" s="292"/>
      <c r="CX2137" s="292"/>
      <c r="DA2137" s="292"/>
      <c r="DI2137" s="292"/>
      <c r="DK2137" s="292"/>
      <c r="DM2137" s="292"/>
      <c r="DQ2137" s="292"/>
      <c r="DV2137" s="292"/>
      <c r="DX2137" s="292"/>
      <c r="EH2137" s="292"/>
      <c r="EN2137" s="292"/>
      <c r="EP2137" s="292"/>
      <c r="EQ2137" s="292"/>
      <c r="ER2137" s="292"/>
      <c r="ES2137" s="292"/>
      <c r="ET2137" s="292"/>
      <c r="EU2137" s="292"/>
      <c r="EV2137" s="292"/>
      <c r="EW2137" s="292"/>
      <c r="EX2137" s="292"/>
      <c r="EY2137" s="292"/>
      <c r="EZ2137" s="292"/>
      <c r="FC2137" s="292"/>
      <c r="FF2137" s="292"/>
      <c r="FJ2137" s="292"/>
      <c r="FL2137" s="292"/>
      <c r="FM2137" s="292"/>
      <c r="FN2137" s="292"/>
      <c r="FO2137" s="292"/>
      <c r="FQ2137" s="292"/>
    </row>
    <row r="2138" spans="2:173">
      <c r="B2138" s="291"/>
      <c r="J2138" s="292"/>
      <c r="K2138" s="292"/>
      <c r="T2138" s="292"/>
      <c r="BO2138" s="292"/>
      <c r="BX2138" s="292"/>
      <c r="CU2138" s="292"/>
      <c r="CW2138" s="292"/>
      <c r="CX2138" s="292"/>
      <c r="DA2138" s="292"/>
      <c r="DI2138" s="292"/>
      <c r="DK2138" s="292"/>
      <c r="DM2138" s="292"/>
      <c r="DQ2138" s="292"/>
      <c r="DV2138" s="292"/>
      <c r="DX2138" s="292"/>
      <c r="EH2138" s="292"/>
      <c r="EN2138" s="292"/>
      <c r="EP2138" s="292"/>
      <c r="EQ2138" s="292"/>
      <c r="ER2138" s="292"/>
      <c r="ES2138" s="292"/>
      <c r="ET2138" s="292"/>
      <c r="EU2138" s="292"/>
      <c r="EV2138" s="292"/>
      <c r="EW2138" s="292"/>
      <c r="EX2138" s="292"/>
      <c r="EY2138" s="292"/>
      <c r="EZ2138" s="292"/>
      <c r="FC2138" s="292"/>
      <c r="FF2138" s="292"/>
      <c r="FJ2138" s="292"/>
      <c r="FL2138" s="292"/>
      <c r="FM2138" s="292"/>
      <c r="FN2138" s="292"/>
      <c r="FO2138" s="292"/>
      <c r="FQ2138" s="292"/>
    </row>
    <row r="2139" spans="2:173">
      <c r="B2139" s="291"/>
      <c r="J2139" s="292"/>
      <c r="K2139" s="292"/>
      <c r="T2139" s="292"/>
      <c r="BO2139" s="292"/>
      <c r="BX2139" s="292"/>
      <c r="CU2139" s="292"/>
      <c r="CW2139" s="292"/>
      <c r="CX2139" s="292"/>
      <c r="DA2139" s="292"/>
      <c r="DI2139" s="292"/>
      <c r="DK2139" s="292"/>
      <c r="DM2139" s="292"/>
      <c r="DQ2139" s="292"/>
      <c r="DV2139" s="292"/>
      <c r="DX2139" s="292"/>
      <c r="EH2139" s="292"/>
      <c r="EN2139" s="292"/>
      <c r="EP2139" s="292"/>
      <c r="EQ2139" s="292"/>
      <c r="ER2139" s="292"/>
      <c r="ES2139" s="292"/>
      <c r="ET2139" s="292"/>
      <c r="EU2139" s="292"/>
      <c r="EV2139" s="292"/>
      <c r="EW2139" s="292"/>
      <c r="EX2139" s="292"/>
      <c r="EY2139" s="292"/>
      <c r="EZ2139" s="292"/>
      <c r="FC2139" s="292"/>
      <c r="FF2139" s="292"/>
      <c r="FJ2139" s="292"/>
      <c r="FL2139" s="292"/>
      <c r="FM2139" s="292"/>
      <c r="FN2139" s="292"/>
      <c r="FO2139" s="292"/>
      <c r="FQ2139" s="292"/>
    </row>
    <row r="2140" spans="2:173">
      <c r="B2140" s="291"/>
      <c r="J2140" s="292"/>
      <c r="K2140" s="292"/>
      <c r="T2140" s="292"/>
      <c r="BO2140" s="292"/>
      <c r="BX2140" s="292"/>
      <c r="CU2140" s="292"/>
      <c r="CW2140" s="292"/>
      <c r="CX2140" s="292"/>
      <c r="DA2140" s="292"/>
      <c r="DI2140" s="292"/>
      <c r="DK2140" s="292"/>
      <c r="DM2140" s="292"/>
      <c r="DQ2140" s="292"/>
      <c r="DV2140" s="292"/>
      <c r="DX2140" s="292"/>
      <c r="EH2140" s="292"/>
      <c r="EN2140" s="292"/>
      <c r="EP2140" s="292"/>
      <c r="EQ2140" s="292"/>
      <c r="ER2140" s="292"/>
      <c r="ES2140" s="292"/>
      <c r="ET2140" s="292"/>
      <c r="EU2140" s="292"/>
      <c r="EV2140" s="292"/>
      <c r="EW2140" s="292"/>
      <c r="EX2140" s="292"/>
      <c r="EY2140" s="292"/>
      <c r="EZ2140" s="292"/>
      <c r="FC2140" s="292"/>
      <c r="FF2140" s="292"/>
      <c r="FJ2140" s="292"/>
      <c r="FL2140" s="292"/>
      <c r="FM2140" s="292"/>
      <c r="FN2140" s="292"/>
      <c r="FO2140" s="292"/>
      <c r="FQ2140" s="292"/>
    </row>
    <row r="2141" spans="2:173">
      <c r="B2141" s="291"/>
      <c r="J2141" s="292"/>
      <c r="K2141" s="292"/>
      <c r="T2141" s="292"/>
      <c r="BO2141" s="292"/>
      <c r="BX2141" s="292"/>
      <c r="CU2141" s="292"/>
      <c r="CW2141" s="292"/>
      <c r="CX2141" s="292"/>
      <c r="DA2141" s="292"/>
      <c r="DI2141" s="292"/>
      <c r="DK2141" s="292"/>
      <c r="DM2141" s="292"/>
      <c r="DQ2141" s="292"/>
      <c r="DV2141" s="292"/>
      <c r="DX2141" s="292"/>
      <c r="EH2141" s="292"/>
      <c r="EN2141" s="292"/>
      <c r="EP2141" s="292"/>
      <c r="EQ2141" s="292"/>
      <c r="ER2141" s="292"/>
      <c r="ES2141" s="292"/>
      <c r="ET2141" s="292"/>
      <c r="EU2141" s="292"/>
      <c r="EV2141" s="292"/>
      <c r="EW2141" s="292"/>
      <c r="EX2141" s="292"/>
      <c r="EY2141" s="292"/>
      <c r="EZ2141" s="292"/>
      <c r="FC2141" s="292"/>
      <c r="FF2141" s="292"/>
      <c r="FJ2141" s="292"/>
      <c r="FL2141" s="292"/>
      <c r="FM2141" s="292"/>
      <c r="FN2141" s="292"/>
      <c r="FO2141" s="292"/>
      <c r="FQ2141" s="292"/>
    </row>
    <row r="2142" spans="2:173">
      <c r="B2142" s="291"/>
      <c r="J2142" s="292"/>
      <c r="K2142" s="292"/>
      <c r="T2142" s="292"/>
      <c r="BO2142" s="292"/>
      <c r="BX2142" s="292"/>
      <c r="CU2142" s="292"/>
      <c r="CW2142" s="292"/>
      <c r="CX2142" s="292"/>
      <c r="DA2142" s="292"/>
      <c r="DI2142" s="292"/>
      <c r="DK2142" s="292"/>
      <c r="DM2142" s="292"/>
      <c r="DQ2142" s="292"/>
      <c r="DV2142" s="292"/>
      <c r="DX2142" s="292"/>
      <c r="EH2142" s="292"/>
      <c r="EN2142" s="292"/>
      <c r="EP2142" s="292"/>
      <c r="EQ2142" s="292"/>
      <c r="ER2142" s="292"/>
      <c r="ES2142" s="292"/>
      <c r="ET2142" s="292"/>
      <c r="EU2142" s="292"/>
      <c r="EV2142" s="292"/>
      <c r="EW2142" s="292"/>
      <c r="EX2142" s="292"/>
      <c r="EY2142" s="292"/>
      <c r="EZ2142" s="292"/>
      <c r="FC2142" s="292"/>
      <c r="FF2142" s="292"/>
      <c r="FJ2142" s="292"/>
      <c r="FL2142" s="292"/>
      <c r="FM2142" s="292"/>
      <c r="FN2142" s="292"/>
      <c r="FO2142" s="292"/>
      <c r="FQ2142" s="292"/>
    </row>
    <row r="2143" spans="2:173">
      <c r="B2143" s="291"/>
      <c r="J2143" s="292"/>
      <c r="K2143" s="292"/>
      <c r="T2143" s="292"/>
      <c r="BO2143" s="292"/>
      <c r="BX2143" s="292"/>
      <c r="CU2143" s="292"/>
      <c r="CW2143" s="292"/>
      <c r="CX2143" s="292"/>
      <c r="DA2143" s="292"/>
      <c r="DI2143" s="292"/>
      <c r="DK2143" s="292"/>
      <c r="DM2143" s="292"/>
      <c r="DQ2143" s="292"/>
      <c r="DV2143" s="292"/>
      <c r="DX2143" s="292"/>
      <c r="EH2143" s="292"/>
      <c r="EN2143" s="292"/>
      <c r="EP2143" s="292"/>
      <c r="EQ2143" s="292"/>
      <c r="ER2143" s="292"/>
      <c r="ES2143" s="292"/>
      <c r="ET2143" s="292"/>
      <c r="EU2143" s="292"/>
      <c r="EV2143" s="292"/>
      <c r="EW2143" s="292"/>
      <c r="EX2143" s="292"/>
      <c r="EY2143" s="292"/>
      <c r="EZ2143" s="292"/>
      <c r="FC2143" s="292"/>
      <c r="FF2143" s="292"/>
      <c r="FJ2143" s="292"/>
      <c r="FL2143" s="292"/>
      <c r="FM2143" s="292"/>
      <c r="FN2143" s="292"/>
      <c r="FO2143" s="292"/>
      <c r="FQ2143" s="292"/>
    </row>
    <row r="2144" spans="2:173">
      <c r="B2144" s="291"/>
      <c r="J2144" s="292"/>
      <c r="K2144" s="292"/>
      <c r="T2144" s="292"/>
      <c r="BO2144" s="292"/>
      <c r="BX2144" s="292"/>
      <c r="CU2144" s="292"/>
      <c r="CW2144" s="292"/>
      <c r="CX2144" s="292"/>
      <c r="DA2144" s="292"/>
      <c r="DI2144" s="292"/>
      <c r="DK2144" s="292"/>
      <c r="DM2144" s="292"/>
      <c r="DQ2144" s="292"/>
      <c r="DV2144" s="292"/>
      <c r="DX2144" s="292"/>
      <c r="EH2144" s="292"/>
      <c r="EN2144" s="292"/>
      <c r="EP2144" s="292"/>
      <c r="EQ2144" s="292"/>
      <c r="ER2144" s="292"/>
      <c r="ES2144" s="292"/>
      <c r="ET2144" s="292"/>
      <c r="EU2144" s="292"/>
      <c r="EV2144" s="292"/>
      <c r="EW2144" s="292"/>
      <c r="EX2144" s="292"/>
      <c r="EY2144" s="292"/>
      <c r="EZ2144" s="292"/>
      <c r="FC2144" s="292"/>
      <c r="FF2144" s="292"/>
      <c r="FJ2144" s="292"/>
      <c r="FL2144" s="292"/>
      <c r="FM2144" s="292"/>
      <c r="FN2144" s="292"/>
      <c r="FO2144" s="292"/>
      <c r="FQ2144" s="292"/>
    </row>
    <row r="2145" spans="2:173">
      <c r="B2145" s="291"/>
      <c r="J2145" s="292"/>
      <c r="K2145" s="292"/>
      <c r="T2145" s="292"/>
      <c r="BO2145" s="292"/>
      <c r="BX2145" s="292"/>
      <c r="CU2145" s="292"/>
      <c r="CW2145" s="292"/>
      <c r="CX2145" s="292"/>
      <c r="DA2145" s="292"/>
      <c r="DI2145" s="292"/>
      <c r="DK2145" s="292"/>
      <c r="DM2145" s="292"/>
      <c r="DQ2145" s="292"/>
      <c r="DV2145" s="292"/>
      <c r="DX2145" s="292"/>
      <c r="EH2145" s="292"/>
      <c r="EN2145" s="292"/>
      <c r="EP2145" s="292"/>
      <c r="EQ2145" s="292"/>
      <c r="ER2145" s="292"/>
      <c r="ES2145" s="292"/>
      <c r="ET2145" s="292"/>
      <c r="EU2145" s="292"/>
      <c r="EV2145" s="292"/>
      <c r="EW2145" s="292"/>
      <c r="EX2145" s="292"/>
      <c r="EY2145" s="292"/>
      <c r="EZ2145" s="292"/>
      <c r="FC2145" s="292"/>
      <c r="FF2145" s="292"/>
      <c r="FJ2145" s="292"/>
      <c r="FL2145" s="292"/>
      <c r="FM2145" s="292"/>
      <c r="FN2145" s="292"/>
      <c r="FO2145" s="292"/>
      <c r="FQ2145" s="292"/>
    </row>
    <row r="2146" spans="2:173">
      <c r="B2146" s="291"/>
      <c r="J2146" s="292"/>
      <c r="K2146" s="292"/>
      <c r="T2146" s="292"/>
      <c r="BO2146" s="292"/>
      <c r="BX2146" s="292"/>
      <c r="CU2146" s="292"/>
      <c r="CW2146" s="292"/>
      <c r="CX2146" s="292"/>
      <c r="DA2146" s="292"/>
      <c r="DI2146" s="292"/>
      <c r="DK2146" s="292"/>
      <c r="DM2146" s="292"/>
      <c r="DQ2146" s="292"/>
      <c r="DV2146" s="292"/>
      <c r="DX2146" s="292"/>
      <c r="EH2146" s="292"/>
      <c r="EN2146" s="292"/>
      <c r="EP2146" s="292"/>
      <c r="EQ2146" s="292"/>
      <c r="ER2146" s="292"/>
      <c r="ES2146" s="292"/>
      <c r="ET2146" s="292"/>
      <c r="EU2146" s="292"/>
      <c r="EV2146" s="292"/>
      <c r="EW2146" s="292"/>
      <c r="EX2146" s="292"/>
      <c r="EY2146" s="292"/>
      <c r="EZ2146" s="292"/>
      <c r="FC2146" s="292"/>
      <c r="FF2146" s="292"/>
      <c r="FJ2146" s="292"/>
      <c r="FL2146" s="292"/>
      <c r="FM2146" s="292"/>
      <c r="FN2146" s="292"/>
      <c r="FO2146" s="292"/>
      <c r="FQ2146" s="292"/>
    </row>
    <row r="2147" spans="2:173">
      <c r="B2147" s="291"/>
      <c r="J2147" s="292"/>
      <c r="K2147" s="292"/>
      <c r="T2147" s="292"/>
      <c r="BO2147" s="292"/>
      <c r="BX2147" s="292"/>
      <c r="CU2147" s="292"/>
      <c r="CW2147" s="292"/>
      <c r="CX2147" s="292"/>
      <c r="DA2147" s="292"/>
      <c r="DI2147" s="292"/>
      <c r="DK2147" s="292"/>
      <c r="DM2147" s="292"/>
      <c r="DQ2147" s="292"/>
      <c r="DV2147" s="292"/>
      <c r="DX2147" s="292"/>
      <c r="EH2147" s="292"/>
      <c r="EN2147" s="292"/>
      <c r="EP2147" s="292"/>
      <c r="EQ2147" s="292"/>
      <c r="ER2147" s="292"/>
      <c r="ES2147" s="292"/>
      <c r="ET2147" s="292"/>
      <c r="EU2147" s="292"/>
      <c r="EV2147" s="292"/>
      <c r="EW2147" s="292"/>
      <c r="EX2147" s="292"/>
      <c r="EY2147" s="292"/>
      <c r="EZ2147" s="292"/>
      <c r="FC2147" s="292"/>
      <c r="FF2147" s="292"/>
      <c r="FJ2147" s="292"/>
      <c r="FL2147" s="292"/>
      <c r="FM2147" s="292"/>
      <c r="FN2147" s="292"/>
      <c r="FO2147" s="292"/>
      <c r="FQ2147" s="292"/>
    </row>
    <row r="2148" spans="2:173">
      <c r="B2148" s="291"/>
      <c r="J2148" s="292"/>
      <c r="K2148" s="292"/>
      <c r="T2148" s="292"/>
      <c r="BO2148" s="292"/>
      <c r="BX2148" s="292"/>
      <c r="CU2148" s="292"/>
      <c r="CW2148" s="292"/>
      <c r="CX2148" s="292"/>
      <c r="DA2148" s="292"/>
      <c r="DI2148" s="292"/>
      <c r="DK2148" s="292"/>
      <c r="DM2148" s="292"/>
      <c r="DQ2148" s="292"/>
      <c r="DV2148" s="292"/>
      <c r="DX2148" s="292"/>
      <c r="EH2148" s="292"/>
      <c r="EN2148" s="292"/>
      <c r="EP2148" s="292"/>
      <c r="EQ2148" s="292"/>
      <c r="ER2148" s="292"/>
      <c r="ES2148" s="292"/>
      <c r="ET2148" s="292"/>
      <c r="EU2148" s="292"/>
      <c r="EV2148" s="292"/>
      <c r="EW2148" s="292"/>
      <c r="EX2148" s="292"/>
      <c r="EY2148" s="292"/>
      <c r="EZ2148" s="292"/>
      <c r="FC2148" s="292"/>
      <c r="FF2148" s="292"/>
      <c r="FJ2148" s="292"/>
      <c r="FL2148" s="292"/>
      <c r="FM2148" s="292"/>
      <c r="FN2148" s="292"/>
      <c r="FO2148" s="292"/>
      <c r="FQ2148" s="292"/>
    </row>
    <row r="2149" spans="2:173">
      <c r="B2149" s="291"/>
      <c r="J2149" s="292"/>
      <c r="K2149" s="292"/>
      <c r="T2149" s="292"/>
      <c r="BO2149" s="292"/>
      <c r="BX2149" s="292"/>
      <c r="CU2149" s="292"/>
      <c r="CW2149" s="292"/>
      <c r="CX2149" s="292"/>
      <c r="DA2149" s="292"/>
      <c r="DI2149" s="292"/>
      <c r="DK2149" s="292"/>
      <c r="DM2149" s="292"/>
      <c r="DQ2149" s="292"/>
      <c r="DV2149" s="292"/>
      <c r="DX2149" s="292"/>
      <c r="EH2149" s="292"/>
      <c r="EN2149" s="292"/>
      <c r="EP2149" s="292"/>
      <c r="EQ2149" s="292"/>
      <c r="ER2149" s="292"/>
      <c r="ES2149" s="292"/>
      <c r="ET2149" s="292"/>
      <c r="EU2149" s="292"/>
      <c r="EV2149" s="292"/>
      <c r="EW2149" s="292"/>
      <c r="EX2149" s="292"/>
      <c r="EY2149" s="292"/>
      <c r="EZ2149" s="292"/>
      <c r="FC2149" s="292"/>
      <c r="FF2149" s="292"/>
      <c r="FJ2149" s="292"/>
      <c r="FL2149" s="292"/>
      <c r="FM2149" s="292"/>
      <c r="FN2149" s="292"/>
      <c r="FO2149" s="292"/>
      <c r="FQ2149" s="292"/>
    </row>
    <row r="2150" spans="2:173">
      <c r="B2150" s="291"/>
      <c r="J2150" s="292"/>
      <c r="K2150" s="292"/>
      <c r="T2150" s="292"/>
      <c r="BO2150" s="292"/>
      <c r="BX2150" s="292"/>
      <c r="CU2150" s="292"/>
      <c r="CW2150" s="292"/>
      <c r="CX2150" s="292"/>
      <c r="DA2150" s="292"/>
      <c r="DI2150" s="292"/>
      <c r="DK2150" s="292"/>
      <c r="DM2150" s="292"/>
      <c r="DQ2150" s="292"/>
      <c r="DV2150" s="292"/>
      <c r="DX2150" s="292"/>
      <c r="EH2150" s="292"/>
      <c r="EN2150" s="292"/>
      <c r="EP2150" s="292"/>
      <c r="EQ2150" s="292"/>
      <c r="ER2150" s="292"/>
      <c r="ES2150" s="292"/>
      <c r="ET2150" s="292"/>
      <c r="EU2150" s="292"/>
      <c r="EV2150" s="292"/>
      <c r="EW2150" s="292"/>
      <c r="EX2150" s="292"/>
      <c r="EY2150" s="292"/>
      <c r="EZ2150" s="292"/>
      <c r="FC2150" s="292"/>
      <c r="FF2150" s="292"/>
      <c r="FJ2150" s="292"/>
      <c r="FL2150" s="292"/>
      <c r="FM2150" s="292"/>
      <c r="FN2150" s="292"/>
      <c r="FO2150" s="292"/>
      <c r="FQ2150" s="292"/>
    </row>
    <row r="2151" spans="2:173">
      <c r="B2151" s="291"/>
      <c r="J2151" s="292"/>
      <c r="K2151" s="292"/>
      <c r="T2151" s="292"/>
      <c r="BO2151" s="292"/>
      <c r="BX2151" s="292"/>
      <c r="CU2151" s="292"/>
      <c r="CW2151" s="292"/>
      <c r="CX2151" s="292"/>
      <c r="DA2151" s="292"/>
      <c r="DI2151" s="292"/>
      <c r="DK2151" s="292"/>
      <c r="DM2151" s="292"/>
      <c r="DQ2151" s="292"/>
      <c r="DV2151" s="292"/>
      <c r="DX2151" s="292"/>
      <c r="EH2151" s="292"/>
      <c r="EN2151" s="292"/>
      <c r="EP2151" s="292"/>
      <c r="EQ2151" s="292"/>
      <c r="ER2151" s="292"/>
      <c r="ES2151" s="292"/>
      <c r="ET2151" s="292"/>
      <c r="EU2151" s="292"/>
      <c r="EV2151" s="292"/>
      <c r="EW2151" s="292"/>
      <c r="EX2151" s="292"/>
      <c r="EY2151" s="292"/>
      <c r="EZ2151" s="292"/>
      <c r="FC2151" s="292"/>
      <c r="FF2151" s="292"/>
      <c r="FJ2151" s="292"/>
      <c r="FL2151" s="292"/>
      <c r="FM2151" s="292"/>
      <c r="FN2151" s="292"/>
      <c r="FO2151" s="292"/>
      <c r="FQ2151" s="292"/>
    </row>
    <row r="2152" spans="2:173">
      <c r="B2152" s="291"/>
      <c r="J2152" s="292"/>
      <c r="K2152" s="292"/>
      <c r="T2152" s="292"/>
      <c r="BO2152" s="292"/>
      <c r="BX2152" s="292"/>
      <c r="CU2152" s="292"/>
      <c r="CW2152" s="292"/>
      <c r="CX2152" s="292"/>
      <c r="DA2152" s="292"/>
      <c r="DI2152" s="292"/>
      <c r="DK2152" s="292"/>
      <c r="DM2152" s="292"/>
      <c r="DQ2152" s="292"/>
      <c r="DV2152" s="292"/>
      <c r="DX2152" s="292"/>
      <c r="EH2152" s="292"/>
      <c r="EN2152" s="292"/>
      <c r="EP2152" s="292"/>
      <c r="EQ2152" s="292"/>
      <c r="ER2152" s="292"/>
      <c r="ES2152" s="292"/>
      <c r="ET2152" s="292"/>
      <c r="EU2152" s="292"/>
      <c r="EV2152" s="292"/>
      <c r="EW2152" s="292"/>
      <c r="EX2152" s="292"/>
      <c r="EY2152" s="292"/>
      <c r="EZ2152" s="292"/>
      <c r="FC2152" s="292"/>
      <c r="FF2152" s="292"/>
      <c r="FJ2152" s="292"/>
      <c r="FL2152" s="292"/>
      <c r="FM2152" s="292"/>
      <c r="FN2152" s="292"/>
      <c r="FO2152" s="292"/>
      <c r="FQ2152" s="292"/>
    </row>
    <row r="2153" spans="2:173">
      <c r="B2153" s="291"/>
      <c r="J2153" s="292"/>
      <c r="K2153" s="292"/>
      <c r="T2153" s="292"/>
      <c r="BO2153" s="292"/>
      <c r="BX2153" s="292"/>
      <c r="CU2153" s="292"/>
      <c r="CW2153" s="292"/>
      <c r="CX2153" s="292"/>
      <c r="DA2153" s="292"/>
      <c r="DI2153" s="292"/>
      <c r="DK2153" s="292"/>
      <c r="DM2153" s="292"/>
      <c r="DQ2153" s="292"/>
      <c r="DV2153" s="292"/>
      <c r="DX2153" s="292"/>
      <c r="EH2153" s="292"/>
      <c r="EN2153" s="292"/>
      <c r="EP2153" s="292"/>
      <c r="EQ2153" s="292"/>
      <c r="ER2153" s="292"/>
      <c r="ES2153" s="292"/>
      <c r="ET2153" s="292"/>
      <c r="EU2153" s="292"/>
      <c r="EV2153" s="292"/>
      <c r="EW2153" s="292"/>
      <c r="EX2153" s="292"/>
      <c r="EY2153" s="292"/>
      <c r="EZ2153" s="292"/>
      <c r="FC2153" s="292"/>
      <c r="FF2153" s="292"/>
      <c r="FJ2153" s="292"/>
      <c r="FL2153" s="292"/>
      <c r="FM2153" s="292"/>
      <c r="FN2153" s="292"/>
      <c r="FO2153" s="292"/>
      <c r="FQ2153" s="292"/>
    </row>
    <row r="2154" spans="2:173">
      <c r="B2154" s="291"/>
      <c r="J2154" s="292"/>
      <c r="K2154" s="292"/>
      <c r="T2154" s="292"/>
      <c r="BO2154" s="292"/>
      <c r="BX2154" s="292"/>
      <c r="CU2154" s="292"/>
      <c r="CW2154" s="292"/>
      <c r="CX2154" s="292"/>
      <c r="DA2154" s="292"/>
      <c r="DI2154" s="292"/>
      <c r="DK2154" s="292"/>
      <c r="DM2154" s="292"/>
      <c r="DQ2154" s="292"/>
      <c r="DV2154" s="292"/>
      <c r="DX2154" s="292"/>
      <c r="EH2154" s="292"/>
      <c r="EN2154" s="292"/>
      <c r="EP2154" s="292"/>
      <c r="EQ2154" s="292"/>
      <c r="ER2154" s="292"/>
      <c r="ES2154" s="292"/>
      <c r="ET2154" s="292"/>
      <c r="EU2154" s="292"/>
      <c r="EV2154" s="292"/>
      <c r="EW2154" s="292"/>
      <c r="EX2154" s="292"/>
      <c r="EY2154" s="292"/>
      <c r="EZ2154" s="292"/>
      <c r="FC2154" s="292"/>
      <c r="FF2154" s="292"/>
      <c r="FJ2154" s="292"/>
      <c r="FL2154" s="292"/>
      <c r="FM2154" s="292"/>
      <c r="FN2154" s="292"/>
      <c r="FO2154" s="292"/>
      <c r="FQ2154" s="292"/>
    </row>
    <row r="2155" spans="2:173">
      <c r="B2155" s="291"/>
      <c r="J2155" s="292"/>
      <c r="K2155" s="292"/>
      <c r="T2155" s="292"/>
      <c r="BO2155" s="292"/>
      <c r="BX2155" s="292"/>
      <c r="CU2155" s="292"/>
      <c r="CW2155" s="292"/>
      <c r="CX2155" s="292"/>
      <c r="DA2155" s="292"/>
      <c r="DI2155" s="292"/>
      <c r="DK2155" s="292"/>
      <c r="DM2155" s="292"/>
      <c r="DQ2155" s="292"/>
      <c r="DV2155" s="292"/>
      <c r="DX2155" s="292"/>
      <c r="EH2155" s="292"/>
      <c r="EN2155" s="292"/>
      <c r="EP2155" s="292"/>
      <c r="EQ2155" s="292"/>
      <c r="ER2155" s="292"/>
      <c r="ES2155" s="292"/>
      <c r="ET2155" s="292"/>
      <c r="EU2155" s="292"/>
      <c r="EV2155" s="292"/>
      <c r="EW2155" s="292"/>
      <c r="EX2155" s="292"/>
      <c r="EY2155" s="292"/>
      <c r="EZ2155" s="292"/>
      <c r="FC2155" s="292"/>
      <c r="FF2155" s="292"/>
      <c r="FJ2155" s="292"/>
      <c r="FL2155" s="292"/>
      <c r="FM2155" s="292"/>
      <c r="FN2155" s="292"/>
      <c r="FO2155" s="292"/>
      <c r="FQ2155" s="292"/>
    </row>
    <row r="2156" spans="2:173">
      <c r="B2156" s="291"/>
      <c r="J2156" s="292"/>
      <c r="K2156" s="292"/>
      <c r="T2156" s="292"/>
      <c r="BO2156" s="292"/>
      <c r="BX2156" s="292"/>
      <c r="CU2156" s="292"/>
      <c r="CW2156" s="292"/>
      <c r="CX2156" s="292"/>
      <c r="DA2156" s="292"/>
      <c r="DI2156" s="292"/>
      <c r="DK2156" s="292"/>
      <c r="DM2156" s="292"/>
      <c r="DQ2156" s="292"/>
      <c r="DV2156" s="292"/>
      <c r="DX2156" s="292"/>
      <c r="EH2156" s="292"/>
      <c r="EN2156" s="292"/>
      <c r="EP2156" s="292"/>
      <c r="EQ2156" s="292"/>
      <c r="ER2156" s="292"/>
      <c r="ES2156" s="292"/>
      <c r="ET2156" s="292"/>
      <c r="EU2156" s="292"/>
      <c r="EV2156" s="292"/>
      <c r="EW2156" s="292"/>
      <c r="EX2156" s="292"/>
      <c r="EY2156" s="292"/>
      <c r="EZ2156" s="292"/>
      <c r="FC2156" s="292"/>
      <c r="FF2156" s="292"/>
      <c r="FJ2156" s="292"/>
      <c r="FL2156" s="292"/>
      <c r="FM2156" s="292"/>
      <c r="FN2156" s="292"/>
      <c r="FO2156" s="292"/>
      <c r="FQ2156" s="292"/>
    </row>
    <row r="2157" spans="2:173">
      <c r="B2157" s="291"/>
      <c r="J2157" s="292"/>
      <c r="K2157" s="292"/>
      <c r="T2157" s="292"/>
      <c r="BO2157" s="292"/>
      <c r="BX2157" s="292"/>
      <c r="CU2157" s="292"/>
      <c r="CW2157" s="292"/>
      <c r="CX2157" s="292"/>
      <c r="DA2157" s="292"/>
      <c r="DI2157" s="292"/>
      <c r="DK2157" s="292"/>
      <c r="DM2157" s="292"/>
      <c r="DQ2157" s="292"/>
      <c r="DV2157" s="292"/>
      <c r="DX2157" s="292"/>
      <c r="EH2157" s="292"/>
      <c r="EN2157" s="292"/>
      <c r="EP2157" s="292"/>
      <c r="EQ2157" s="292"/>
      <c r="ER2157" s="292"/>
      <c r="ES2157" s="292"/>
      <c r="ET2157" s="292"/>
      <c r="EU2157" s="292"/>
      <c r="EV2157" s="292"/>
      <c r="EW2157" s="292"/>
      <c r="EX2157" s="292"/>
      <c r="EY2157" s="292"/>
      <c r="EZ2157" s="292"/>
      <c r="FC2157" s="292"/>
      <c r="FF2157" s="292"/>
      <c r="FJ2157" s="292"/>
      <c r="FL2157" s="292"/>
      <c r="FM2157" s="292"/>
      <c r="FN2157" s="292"/>
      <c r="FO2157" s="292"/>
      <c r="FQ2157" s="292"/>
    </row>
    <row r="2158" spans="2:173">
      <c r="B2158" s="291"/>
      <c r="J2158" s="292"/>
      <c r="K2158" s="292"/>
      <c r="T2158" s="292"/>
      <c r="BO2158" s="292"/>
      <c r="BX2158" s="292"/>
      <c r="CU2158" s="292"/>
      <c r="CW2158" s="292"/>
      <c r="CX2158" s="292"/>
      <c r="DA2158" s="292"/>
      <c r="DI2158" s="292"/>
      <c r="DK2158" s="292"/>
      <c r="DM2158" s="292"/>
      <c r="DQ2158" s="292"/>
      <c r="DV2158" s="292"/>
      <c r="DX2158" s="292"/>
      <c r="EH2158" s="292"/>
      <c r="EN2158" s="292"/>
      <c r="EP2158" s="292"/>
      <c r="EQ2158" s="292"/>
      <c r="ER2158" s="292"/>
      <c r="ES2158" s="292"/>
      <c r="ET2158" s="292"/>
      <c r="EU2158" s="292"/>
      <c r="EV2158" s="292"/>
      <c r="EW2158" s="292"/>
      <c r="EX2158" s="292"/>
      <c r="EY2158" s="292"/>
      <c r="EZ2158" s="292"/>
      <c r="FC2158" s="292"/>
      <c r="FF2158" s="292"/>
      <c r="FJ2158" s="292"/>
      <c r="FL2158" s="292"/>
      <c r="FM2158" s="292"/>
      <c r="FN2158" s="292"/>
      <c r="FO2158" s="292"/>
      <c r="FQ2158" s="292"/>
    </row>
    <row r="2159" spans="2:173">
      <c r="B2159" s="291"/>
      <c r="J2159" s="292"/>
      <c r="K2159" s="292"/>
      <c r="T2159" s="292"/>
      <c r="BO2159" s="292"/>
      <c r="BX2159" s="292"/>
      <c r="CU2159" s="292"/>
      <c r="CW2159" s="292"/>
      <c r="CX2159" s="292"/>
      <c r="DA2159" s="292"/>
      <c r="DI2159" s="292"/>
      <c r="DK2159" s="292"/>
      <c r="DM2159" s="292"/>
      <c r="DQ2159" s="292"/>
      <c r="DV2159" s="292"/>
      <c r="DX2159" s="292"/>
      <c r="EH2159" s="292"/>
      <c r="EN2159" s="292"/>
      <c r="EP2159" s="292"/>
      <c r="EQ2159" s="292"/>
      <c r="ER2159" s="292"/>
      <c r="ES2159" s="292"/>
      <c r="ET2159" s="292"/>
      <c r="EU2159" s="292"/>
      <c r="EV2159" s="292"/>
      <c r="EW2159" s="292"/>
      <c r="EX2159" s="292"/>
      <c r="EY2159" s="292"/>
      <c r="EZ2159" s="292"/>
      <c r="FC2159" s="292"/>
      <c r="FF2159" s="292"/>
      <c r="FJ2159" s="292"/>
      <c r="FL2159" s="292"/>
      <c r="FM2159" s="292"/>
      <c r="FN2159" s="292"/>
      <c r="FO2159" s="292"/>
      <c r="FQ2159" s="292"/>
    </row>
    <row r="2160" spans="2:173">
      <c r="B2160" s="291"/>
      <c r="J2160" s="292"/>
      <c r="K2160" s="292"/>
      <c r="T2160" s="292"/>
      <c r="BO2160" s="292"/>
      <c r="BX2160" s="292"/>
      <c r="CU2160" s="292"/>
      <c r="CW2160" s="292"/>
      <c r="CX2160" s="292"/>
      <c r="DA2160" s="292"/>
      <c r="DI2160" s="292"/>
      <c r="DK2160" s="292"/>
      <c r="DM2160" s="292"/>
      <c r="DQ2160" s="292"/>
      <c r="DV2160" s="292"/>
      <c r="DX2160" s="292"/>
      <c r="EH2160" s="292"/>
      <c r="EN2160" s="292"/>
      <c r="EP2160" s="292"/>
      <c r="EQ2160" s="292"/>
      <c r="ER2160" s="292"/>
      <c r="ES2160" s="292"/>
      <c r="ET2160" s="292"/>
      <c r="EU2160" s="292"/>
      <c r="EV2160" s="292"/>
      <c r="EW2160" s="292"/>
      <c r="EX2160" s="292"/>
      <c r="EY2160" s="292"/>
      <c r="EZ2160" s="292"/>
      <c r="FC2160" s="292"/>
      <c r="FF2160" s="292"/>
      <c r="FJ2160" s="292"/>
      <c r="FL2160" s="292"/>
      <c r="FM2160" s="292"/>
      <c r="FN2160" s="292"/>
      <c r="FO2160" s="292"/>
      <c r="FQ2160" s="292"/>
    </row>
    <row r="2161" spans="2:173">
      <c r="B2161" s="291"/>
      <c r="J2161" s="292"/>
      <c r="K2161" s="292"/>
      <c r="T2161" s="292"/>
      <c r="BO2161" s="292"/>
      <c r="BX2161" s="292"/>
      <c r="CU2161" s="292"/>
      <c r="CW2161" s="292"/>
      <c r="CX2161" s="292"/>
      <c r="DA2161" s="292"/>
      <c r="DI2161" s="292"/>
      <c r="DK2161" s="292"/>
      <c r="DM2161" s="292"/>
      <c r="DQ2161" s="292"/>
      <c r="DV2161" s="292"/>
      <c r="DX2161" s="292"/>
      <c r="EH2161" s="292"/>
      <c r="EN2161" s="292"/>
      <c r="EP2161" s="292"/>
      <c r="EQ2161" s="292"/>
      <c r="ER2161" s="292"/>
      <c r="ES2161" s="292"/>
      <c r="ET2161" s="292"/>
      <c r="EU2161" s="292"/>
      <c r="EV2161" s="292"/>
      <c r="EW2161" s="292"/>
      <c r="EX2161" s="292"/>
      <c r="EY2161" s="292"/>
      <c r="EZ2161" s="292"/>
      <c r="FC2161" s="292"/>
      <c r="FF2161" s="292"/>
      <c r="FJ2161" s="292"/>
      <c r="FL2161" s="292"/>
      <c r="FM2161" s="292"/>
      <c r="FN2161" s="292"/>
      <c r="FO2161" s="292"/>
      <c r="FQ2161" s="292"/>
    </row>
    <row r="2162" spans="2:173">
      <c r="B2162" s="291"/>
      <c r="J2162" s="292"/>
      <c r="K2162" s="292"/>
      <c r="T2162" s="292"/>
      <c r="BO2162" s="292"/>
      <c r="BX2162" s="292"/>
      <c r="CU2162" s="292"/>
      <c r="CW2162" s="292"/>
      <c r="CX2162" s="292"/>
      <c r="DA2162" s="292"/>
      <c r="DI2162" s="292"/>
      <c r="DK2162" s="292"/>
      <c r="DM2162" s="292"/>
      <c r="DQ2162" s="292"/>
      <c r="DV2162" s="292"/>
      <c r="DX2162" s="292"/>
      <c r="EH2162" s="292"/>
      <c r="EN2162" s="292"/>
      <c r="EP2162" s="292"/>
      <c r="EQ2162" s="292"/>
      <c r="ER2162" s="292"/>
      <c r="ES2162" s="292"/>
      <c r="ET2162" s="292"/>
      <c r="EU2162" s="292"/>
      <c r="EV2162" s="292"/>
      <c r="EW2162" s="292"/>
      <c r="EX2162" s="292"/>
      <c r="EY2162" s="292"/>
      <c r="EZ2162" s="292"/>
      <c r="FC2162" s="292"/>
      <c r="FF2162" s="292"/>
      <c r="FJ2162" s="292"/>
      <c r="FL2162" s="292"/>
      <c r="FM2162" s="292"/>
      <c r="FN2162" s="292"/>
      <c r="FO2162" s="292"/>
      <c r="FQ2162" s="292"/>
    </row>
    <row r="2163" spans="2:173">
      <c r="B2163" s="291"/>
      <c r="J2163" s="292"/>
      <c r="K2163" s="292"/>
      <c r="T2163" s="292"/>
      <c r="BO2163" s="292"/>
      <c r="BX2163" s="292"/>
      <c r="CU2163" s="292"/>
      <c r="CW2163" s="292"/>
      <c r="CX2163" s="292"/>
      <c r="DA2163" s="292"/>
      <c r="DI2163" s="292"/>
      <c r="DK2163" s="292"/>
      <c r="DM2163" s="292"/>
      <c r="DQ2163" s="292"/>
      <c r="DV2163" s="292"/>
      <c r="DX2163" s="292"/>
      <c r="EH2163" s="292"/>
      <c r="EN2163" s="292"/>
      <c r="EP2163" s="292"/>
      <c r="EQ2163" s="292"/>
      <c r="ER2163" s="292"/>
      <c r="ES2163" s="292"/>
      <c r="ET2163" s="292"/>
      <c r="EU2163" s="292"/>
      <c r="EV2163" s="292"/>
      <c r="EW2163" s="292"/>
      <c r="EX2163" s="292"/>
      <c r="EY2163" s="292"/>
      <c r="EZ2163" s="292"/>
      <c r="FC2163" s="292"/>
      <c r="FF2163" s="292"/>
      <c r="FJ2163" s="292"/>
      <c r="FL2163" s="292"/>
      <c r="FM2163" s="292"/>
      <c r="FN2163" s="292"/>
      <c r="FO2163" s="292"/>
      <c r="FQ2163" s="292"/>
    </row>
    <row r="2164" spans="2:173">
      <c r="B2164" s="291"/>
      <c r="J2164" s="292"/>
      <c r="K2164" s="292"/>
      <c r="T2164" s="292"/>
      <c r="BO2164" s="292"/>
      <c r="BX2164" s="292"/>
      <c r="CU2164" s="292"/>
      <c r="CW2164" s="292"/>
      <c r="CX2164" s="292"/>
      <c r="DA2164" s="292"/>
      <c r="DI2164" s="292"/>
      <c r="DK2164" s="292"/>
      <c r="DM2164" s="292"/>
      <c r="DQ2164" s="292"/>
      <c r="DV2164" s="292"/>
      <c r="DX2164" s="292"/>
      <c r="EH2164" s="292"/>
      <c r="EN2164" s="292"/>
      <c r="EP2164" s="292"/>
      <c r="EQ2164" s="292"/>
      <c r="ER2164" s="292"/>
      <c r="ES2164" s="292"/>
      <c r="ET2164" s="292"/>
      <c r="EU2164" s="292"/>
      <c r="EV2164" s="292"/>
      <c r="EW2164" s="292"/>
      <c r="EX2164" s="292"/>
      <c r="EY2164" s="292"/>
      <c r="EZ2164" s="292"/>
      <c r="FC2164" s="292"/>
      <c r="FF2164" s="292"/>
      <c r="FJ2164" s="292"/>
      <c r="FL2164" s="292"/>
      <c r="FM2164" s="292"/>
      <c r="FN2164" s="292"/>
      <c r="FO2164" s="292"/>
      <c r="FQ2164" s="292"/>
    </row>
    <row r="2165" spans="2:173">
      <c r="B2165" s="291"/>
      <c r="J2165" s="292"/>
      <c r="K2165" s="292"/>
      <c r="T2165" s="292"/>
      <c r="BO2165" s="292"/>
      <c r="BX2165" s="292"/>
      <c r="CU2165" s="292"/>
      <c r="CW2165" s="292"/>
      <c r="CX2165" s="292"/>
      <c r="DA2165" s="292"/>
      <c r="DI2165" s="292"/>
      <c r="DK2165" s="292"/>
      <c r="DM2165" s="292"/>
      <c r="DQ2165" s="292"/>
      <c r="DV2165" s="292"/>
      <c r="DX2165" s="292"/>
      <c r="EH2165" s="292"/>
      <c r="EN2165" s="292"/>
      <c r="EP2165" s="292"/>
      <c r="EQ2165" s="292"/>
      <c r="ER2165" s="292"/>
      <c r="ES2165" s="292"/>
      <c r="ET2165" s="292"/>
      <c r="EU2165" s="292"/>
      <c r="EV2165" s="292"/>
      <c r="EW2165" s="292"/>
      <c r="EX2165" s="292"/>
      <c r="EY2165" s="292"/>
      <c r="EZ2165" s="292"/>
      <c r="FC2165" s="292"/>
      <c r="FF2165" s="292"/>
      <c r="FJ2165" s="292"/>
      <c r="FL2165" s="292"/>
      <c r="FM2165" s="292"/>
      <c r="FN2165" s="292"/>
      <c r="FO2165" s="292"/>
      <c r="FQ2165" s="292"/>
    </row>
    <row r="2166" spans="2:173">
      <c r="B2166" s="291"/>
      <c r="J2166" s="292"/>
      <c r="K2166" s="292"/>
      <c r="T2166" s="292"/>
      <c r="BO2166" s="292"/>
      <c r="BX2166" s="292"/>
      <c r="CU2166" s="292"/>
      <c r="CW2166" s="292"/>
      <c r="CX2166" s="292"/>
      <c r="DA2166" s="292"/>
      <c r="DI2166" s="292"/>
      <c r="DK2166" s="292"/>
      <c r="DM2166" s="292"/>
      <c r="DQ2166" s="292"/>
      <c r="DV2166" s="292"/>
      <c r="DX2166" s="292"/>
      <c r="EH2166" s="292"/>
      <c r="EN2166" s="292"/>
      <c r="EP2166" s="292"/>
      <c r="EQ2166" s="292"/>
      <c r="ER2166" s="292"/>
      <c r="ES2166" s="292"/>
      <c r="ET2166" s="292"/>
      <c r="EU2166" s="292"/>
      <c r="EV2166" s="292"/>
      <c r="EW2166" s="292"/>
      <c r="EX2166" s="292"/>
      <c r="EY2166" s="292"/>
      <c r="EZ2166" s="292"/>
      <c r="FC2166" s="292"/>
      <c r="FF2166" s="292"/>
      <c r="FJ2166" s="292"/>
      <c r="FL2166" s="292"/>
      <c r="FM2166" s="292"/>
      <c r="FN2166" s="292"/>
      <c r="FO2166" s="292"/>
      <c r="FQ2166" s="292"/>
    </row>
    <row r="2167" spans="2:173">
      <c r="B2167" s="291"/>
      <c r="J2167" s="292"/>
      <c r="K2167" s="292"/>
      <c r="T2167" s="292"/>
      <c r="BO2167" s="292"/>
      <c r="BX2167" s="292"/>
      <c r="CU2167" s="292"/>
      <c r="CW2167" s="292"/>
      <c r="CX2167" s="292"/>
      <c r="DA2167" s="292"/>
      <c r="DI2167" s="292"/>
      <c r="DK2167" s="292"/>
      <c r="DM2167" s="292"/>
      <c r="DQ2167" s="292"/>
      <c r="DV2167" s="292"/>
      <c r="DX2167" s="292"/>
      <c r="EH2167" s="292"/>
      <c r="EN2167" s="292"/>
      <c r="EP2167" s="292"/>
      <c r="EQ2167" s="292"/>
      <c r="ER2167" s="292"/>
      <c r="ES2167" s="292"/>
      <c r="ET2167" s="292"/>
      <c r="EU2167" s="292"/>
      <c r="EV2167" s="292"/>
      <c r="EW2167" s="292"/>
      <c r="EX2167" s="292"/>
      <c r="EY2167" s="292"/>
      <c r="EZ2167" s="292"/>
      <c r="FC2167" s="292"/>
      <c r="FF2167" s="292"/>
      <c r="FJ2167" s="292"/>
      <c r="FL2167" s="292"/>
      <c r="FM2167" s="292"/>
      <c r="FN2167" s="292"/>
      <c r="FO2167" s="292"/>
      <c r="FQ2167" s="292"/>
    </row>
    <row r="2168" spans="2:173">
      <c r="B2168" s="291"/>
      <c r="J2168" s="292"/>
      <c r="K2168" s="292"/>
      <c r="T2168" s="292"/>
      <c r="BO2168" s="292"/>
      <c r="BX2168" s="292"/>
      <c r="CU2168" s="292"/>
      <c r="CW2168" s="292"/>
      <c r="CX2168" s="292"/>
      <c r="DA2168" s="292"/>
      <c r="DI2168" s="292"/>
      <c r="DK2168" s="292"/>
      <c r="DM2168" s="292"/>
      <c r="DQ2168" s="292"/>
      <c r="DV2168" s="292"/>
      <c r="DX2168" s="292"/>
      <c r="EH2168" s="292"/>
      <c r="EN2168" s="292"/>
      <c r="EP2168" s="292"/>
      <c r="EQ2168" s="292"/>
      <c r="ER2168" s="292"/>
      <c r="ES2168" s="292"/>
      <c r="ET2168" s="292"/>
      <c r="EU2168" s="292"/>
      <c r="EV2168" s="292"/>
      <c r="EW2168" s="292"/>
      <c r="EX2168" s="292"/>
      <c r="EY2168" s="292"/>
      <c r="EZ2168" s="292"/>
      <c r="FC2168" s="292"/>
      <c r="FF2168" s="292"/>
      <c r="FJ2168" s="292"/>
      <c r="FL2168" s="292"/>
      <c r="FM2168" s="292"/>
      <c r="FN2168" s="292"/>
      <c r="FO2168" s="292"/>
      <c r="FQ2168" s="292"/>
    </row>
    <row r="2169" spans="2:173">
      <c r="B2169" s="291"/>
      <c r="J2169" s="292"/>
      <c r="K2169" s="292"/>
      <c r="T2169" s="292"/>
      <c r="BO2169" s="292"/>
      <c r="BX2169" s="292"/>
      <c r="CU2169" s="292"/>
      <c r="CW2169" s="292"/>
      <c r="CX2169" s="292"/>
      <c r="DA2169" s="292"/>
      <c r="DI2169" s="292"/>
      <c r="DK2169" s="292"/>
      <c r="DM2169" s="292"/>
      <c r="DQ2169" s="292"/>
      <c r="DV2169" s="292"/>
      <c r="DX2169" s="292"/>
      <c r="EH2169" s="292"/>
      <c r="EN2169" s="292"/>
      <c r="EP2169" s="292"/>
      <c r="EQ2169" s="292"/>
      <c r="ER2169" s="292"/>
      <c r="ES2169" s="292"/>
      <c r="ET2169" s="292"/>
      <c r="EU2169" s="292"/>
      <c r="EV2169" s="292"/>
      <c r="EW2169" s="292"/>
      <c r="EX2169" s="292"/>
      <c r="EY2169" s="292"/>
      <c r="EZ2169" s="292"/>
      <c r="FC2169" s="292"/>
      <c r="FF2169" s="292"/>
      <c r="FJ2169" s="292"/>
      <c r="FL2169" s="292"/>
      <c r="FM2169" s="292"/>
      <c r="FN2169" s="292"/>
      <c r="FO2169" s="292"/>
      <c r="FQ2169" s="292"/>
    </row>
    <row r="2170" spans="2:173">
      <c r="B2170" s="291"/>
      <c r="J2170" s="292"/>
      <c r="K2170" s="292"/>
      <c r="T2170" s="292"/>
      <c r="BO2170" s="292"/>
      <c r="BX2170" s="292"/>
      <c r="CU2170" s="292"/>
      <c r="CW2170" s="292"/>
      <c r="CX2170" s="292"/>
      <c r="DA2170" s="292"/>
      <c r="DI2170" s="292"/>
      <c r="DK2170" s="292"/>
      <c r="DM2170" s="292"/>
      <c r="DQ2170" s="292"/>
      <c r="DV2170" s="292"/>
      <c r="DX2170" s="292"/>
      <c r="EH2170" s="292"/>
      <c r="EN2170" s="292"/>
      <c r="EP2170" s="292"/>
      <c r="EQ2170" s="292"/>
      <c r="ER2170" s="292"/>
      <c r="ES2170" s="292"/>
      <c r="ET2170" s="292"/>
      <c r="EU2170" s="292"/>
      <c r="EV2170" s="292"/>
      <c r="EW2170" s="292"/>
      <c r="EX2170" s="292"/>
      <c r="EY2170" s="292"/>
      <c r="EZ2170" s="292"/>
      <c r="FC2170" s="292"/>
      <c r="FF2170" s="292"/>
      <c r="FJ2170" s="292"/>
      <c r="FL2170" s="292"/>
      <c r="FM2170" s="292"/>
      <c r="FN2170" s="292"/>
      <c r="FO2170" s="292"/>
      <c r="FQ2170" s="292"/>
    </row>
    <row r="2171" spans="2:173">
      <c r="B2171" s="291"/>
      <c r="J2171" s="292"/>
      <c r="K2171" s="292"/>
      <c r="T2171" s="292"/>
      <c r="BO2171" s="292"/>
      <c r="BX2171" s="292"/>
      <c r="CU2171" s="292"/>
      <c r="CW2171" s="292"/>
      <c r="CX2171" s="292"/>
      <c r="DA2171" s="292"/>
      <c r="DI2171" s="292"/>
      <c r="DK2171" s="292"/>
      <c r="DM2171" s="292"/>
      <c r="DQ2171" s="292"/>
      <c r="DV2171" s="292"/>
      <c r="DX2171" s="292"/>
      <c r="EH2171" s="292"/>
      <c r="EN2171" s="292"/>
      <c r="EP2171" s="292"/>
      <c r="EQ2171" s="292"/>
      <c r="ER2171" s="292"/>
      <c r="ES2171" s="292"/>
      <c r="ET2171" s="292"/>
      <c r="EU2171" s="292"/>
      <c r="EV2171" s="292"/>
      <c r="EW2171" s="292"/>
      <c r="EX2171" s="292"/>
      <c r="EY2171" s="292"/>
      <c r="EZ2171" s="292"/>
      <c r="FC2171" s="292"/>
      <c r="FF2171" s="292"/>
      <c r="FJ2171" s="292"/>
      <c r="FL2171" s="292"/>
      <c r="FM2171" s="292"/>
      <c r="FN2171" s="292"/>
      <c r="FO2171" s="292"/>
      <c r="FQ2171" s="292"/>
    </row>
    <row r="2172" spans="2:173">
      <c r="B2172" s="291"/>
      <c r="J2172" s="292"/>
      <c r="K2172" s="292"/>
      <c r="T2172" s="292"/>
      <c r="BO2172" s="292"/>
      <c r="BX2172" s="292"/>
      <c r="CU2172" s="292"/>
      <c r="CW2172" s="292"/>
      <c r="CX2172" s="292"/>
      <c r="DA2172" s="292"/>
      <c r="DI2172" s="292"/>
      <c r="DK2172" s="292"/>
      <c r="DM2172" s="292"/>
      <c r="DQ2172" s="292"/>
      <c r="DV2172" s="292"/>
      <c r="DX2172" s="292"/>
      <c r="EH2172" s="292"/>
      <c r="EN2172" s="292"/>
      <c r="EP2172" s="292"/>
      <c r="EQ2172" s="292"/>
      <c r="ER2172" s="292"/>
      <c r="ES2172" s="292"/>
      <c r="ET2172" s="292"/>
      <c r="EU2172" s="292"/>
      <c r="EV2172" s="292"/>
      <c r="EW2172" s="292"/>
      <c r="EX2172" s="292"/>
      <c r="EY2172" s="292"/>
      <c r="EZ2172" s="292"/>
      <c r="FC2172" s="292"/>
      <c r="FF2172" s="292"/>
      <c r="FJ2172" s="292"/>
      <c r="FL2172" s="292"/>
      <c r="FM2172" s="292"/>
      <c r="FN2172" s="292"/>
      <c r="FO2172" s="292"/>
      <c r="FQ2172" s="292"/>
    </row>
    <row r="2173" spans="2:173">
      <c r="B2173" s="291"/>
      <c r="J2173" s="292"/>
      <c r="K2173" s="292"/>
      <c r="T2173" s="292"/>
      <c r="BO2173" s="292"/>
      <c r="BX2173" s="292"/>
      <c r="CU2173" s="292"/>
      <c r="CW2173" s="292"/>
      <c r="CX2173" s="292"/>
      <c r="DA2173" s="292"/>
      <c r="DI2173" s="292"/>
      <c r="DK2173" s="292"/>
      <c r="DM2173" s="292"/>
      <c r="DQ2173" s="292"/>
      <c r="DV2173" s="292"/>
      <c r="DX2173" s="292"/>
      <c r="EH2173" s="292"/>
      <c r="EN2173" s="292"/>
      <c r="EP2173" s="292"/>
      <c r="EQ2173" s="292"/>
      <c r="ER2173" s="292"/>
      <c r="ES2173" s="292"/>
      <c r="ET2173" s="292"/>
      <c r="EU2173" s="292"/>
      <c r="EV2173" s="292"/>
      <c r="EW2173" s="292"/>
      <c r="EX2173" s="292"/>
      <c r="EY2173" s="292"/>
      <c r="EZ2173" s="292"/>
      <c r="FC2173" s="292"/>
      <c r="FF2173" s="292"/>
      <c r="FJ2173" s="292"/>
      <c r="FL2173" s="292"/>
      <c r="FM2173" s="292"/>
      <c r="FN2173" s="292"/>
      <c r="FO2173" s="292"/>
      <c r="FQ2173" s="292"/>
    </row>
    <row r="2174" spans="2:173">
      <c r="B2174" s="291"/>
      <c r="J2174" s="292"/>
      <c r="K2174" s="292"/>
      <c r="T2174" s="292"/>
      <c r="BO2174" s="292"/>
      <c r="BX2174" s="292"/>
      <c r="CU2174" s="292"/>
      <c r="CW2174" s="292"/>
      <c r="CX2174" s="292"/>
      <c r="DA2174" s="292"/>
      <c r="DI2174" s="292"/>
      <c r="DK2174" s="292"/>
      <c r="DM2174" s="292"/>
      <c r="DQ2174" s="292"/>
      <c r="DV2174" s="292"/>
      <c r="DX2174" s="292"/>
      <c r="EH2174" s="292"/>
      <c r="EN2174" s="292"/>
      <c r="EP2174" s="292"/>
      <c r="EQ2174" s="292"/>
      <c r="ER2174" s="292"/>
      <c r="ES2174" s="292"/>
      <c r="ET2174" s="292"/>
      <c r="EU2174" s="292"/>
      <c r="EV2174" s="292"/>
      <c r="EW2174" s="292"/>
      <c r="EX2174" s="292"/>
      <c r="EY2174" s="292"/>
      <c r="EZ2174" s="292"/>
      <c r="FC2174" s="292"/>
      <c r="FF2174" s="292"/>
      <c r="FJ2174" s="292"/>
      <c r="FL2174" s="292"/>
      <c r="FM2174" s="292"/>
      <c r="FN2174" s="292"/>
      <c r="FO2174" s="292"/>
      <c r="FQ2174" s="292"/>
    </row>
    <row r="2175" spans="2:173">
      <c r="B2175" s="291"/>
      <c r="J2175" s="292"/>
      <c r="K2175" s="292"/>
      <c r="T2175" s="292"/>
      <c r="BO2175" s="292"/>
      <c r="BX2175" s="292"/>
      <c r="CU2175" s="292"/>
      <c r="CW2175" s="292"/>
      <c r="CX2175" s="292"/>
      <c r="DA2175" s="292"/>
      <c r="DI2175" s="292"/>
      <c r="DK2175" s="292"/>
      <c r="DM2175" s="292"/>
      <c r="DQ2175" s="292"/>
      <c r="DV2175" s="292"/>
      <c r="DX2175" s="292"/>
      <c r="EH2175" s="292"/>
      <c r="EN2175" s="292"/>
      <c r="EP2175" s="292"/>
      <c r="EQ2175" s="292"/>
      <c r="ER2175" s="292"/>
      <c r="ES2175" s="292"/>
      <c r="ET2175" s="292"/>
      <c r="EU2175" s="292"/>
      <c r="EV2175" s="292"/>
      <c r="EW2175" s="292"/>
      <c r="EX2175" s="292"/>
      <c r="EY2175" s="292"/>
      <c r="EZ2175" s="292"/>
      <c r="FC2175" s="292"/>
      <c r="FF2175" s="292"/>
      <c r="FJ2175" s="292"/>
      <c r="FL2175" s="292"/>
      <c r="FM2175" s="292"/>
      <c r="FN2175" s="292"/>
      <c r="FO2175" s="292"/>
      <c r="FQ2175" s="292"/>
    </row>
    <row r="2176" spans="2:173">
      <c r="B2176" s="291"/>
      <c r="J2176" s="292"/>
      <c r="K2176" s="292"/>
      <c r="T2176" s="292"/>
      <c r="BO2176" s="292"/>
      <c r="BX2176" s="292"/>
      <c r="CU2176" s="292"/>
      <c r="CW2176" s="292"/>
      <c r="CX2176" s="292"/>
      <c r="DA2176" s="292"/>
      <c r="DI2176" s="292"/>
      <c r="DK2176" s="292"/>
      <c r="DM2176" s="292"/>
      <c r="DQ2176" s="292"/>
      <c r="DV2176" s="292"/>
      <c r="DX2176" s="292"/>
      <c r="EH2176" s="292"/>
      <c r="EN2176" s="292"/>
      <c r="EP2176" s="292"/>
      <c r="EQ2176" s="292"/>
      <c r="ER2176" s="292"/>
      <c r="ES2176" s="292"/>
      <c r="ET2176" s="292"/>
      <c r="EU2176" s="292"/>
      <c r="EV2176" s="292"/>
      <c r="EW2176" s="292"/>
      <c r="EX2176" s="292"/>
      <c r="EY2176" s="292"/>
      <c r="EZ2176" s="292"/>
      <c r="FC2176" s="292"/>
      <c r="FF2176" s="292"/>
      <c r="FJ2176" s="292"/>
      <c r="FL2176" s="292"/>
      <c r="FM2176" s="292"/>
      <c r="FN2176" s="292"/>
      <c r="FO2176" s="292"/>
      <c r="FQ2176" s="292"/>
    </row>
    <row r="2177" spans="2:173">
      <c r="B2177" s="291"/>
      <c r="J2177" s="292"/>
      <c r="K2177" s="292"/>
      <c r="T2177" s="292"/>
      <c r="BO2177" s="292"/>
      <c r="BX2177" s="292"/>
      <c r="CU2177" s="292"/>
      <c r="CW2177" s="292"/>
      <c r="CX2177" s="292"/>
      <c r="DA2177" s="292"/>
      <c r="DI2177" s="292"/>
      <c r="DK2177" s="292"/>
      <c r="DM2177" s="292"/>
      <c r="DQ2177" s="292"/>
      <c r="DV2177" s="292"/>
      <c r="DX2177" s="292"/>
      <c r="EH2177" s="292"/>
      <c r="EN2177" s="292"/>
      <c r="EP2177" s="292"/>
      <c r="EQ2177" s="292"/>
      <c r="ER2177" s="292"/>
      <c r="ES2177" s="292"/>
      <c r="ET2177" s="292"/>
      <c r="EU2177" s="292"/>
      <c r="EV2177" s="292"/>
      <c r="EW2177" s="292"/>
      <c r="EX2177" s="292"/>
      <c r="EY2177" s="292"/>
      <c r="EZ2177" s="292"/>
      <c r="FC2177" s="292"/>
      <c r="FF2177" s="292"/>
      <c r="FJ2177" s="292"/>
      <c r="FL2177" s="292"/>
      <c r="FM2177" s="292"/>
      <c r="FN2177" s="292"/>
      <c r="FO2177" s="292"/>
      <c r="FQ2177" s="292"/>
    </row>
    <row r="2178" spans="2:173">
      <c r="B2178" s="291"/>
      <c r="J2178" s="292"/>
      <c r="K2178" s="292"/>
      <c r="T2178" s="292"/>
      <c r="BO2178" s="292"/>
      <c r="BX2178" s="292"/>
      <c r="CU2178" s="292"/>
      <c r="CW2178" s="292"/>
      <c r="CX2178" s="292"/>
      <c r="DA2178" s="292"/>
      <c r="DI2178" s="292"/>
      <c r="DK2178" s="292"/>
      <c r="DM2178" s="292"/>
      <c r="DQ2178" s="292"/>
      <c r="DV2178" s="292"/>
      <c r="DX2178" s="292"/>
      <c r="EH2178" s="292"/>
      <c r="EN2178" s="292"/>
      <c r="EP2178" s="292"/>
      <c r="EQ2178" s="292"/>
      <c r="ER2178" s="292"/>
      <c r="ES2178" s="292"/>
      <c r="ET2178" s="292"/>
      <c r="EU2178" s="292"/>
      <c r="EV2178" s="292"/>
      <c r="EW2178" s="292"/>
      <c r="EX2178" s="292"/>
      <c r="EY2178" s="292"/>
      <c r="EZ2178" s="292"/>
      <c r="FC2178" s="292"/>
      <c r="FF2178" s="292"/>
      <c r="FJ2178" s="292"/>
      <c r="FL2178" s="292"/>
      <c r="FM2178" s="292"/>
      <c r="FN2178" s="292"/>
      <c r="FO2178" s="292"/>
      <c r="FQ2178" s="292"/>
    </row>
    <row r="2179" spans="2:173">
      <c r="B2179" s="291"/>
      <c r="J2179" s="292"/>
      <c r="K2179" s="292"/>
      <c r="T2179" s="292"/>
      <c r="BO2179" s="292"/>
      <c r="BX2179" s="292"/>
      <c r="CU2179" s="292"/>
      <c r="CW2179" s="292"/>
      <c r="CX2179" s="292"/>
      <c r="DA2179" s="292"/>
      <c r="DI2179" s="292"/>
      <c r="DK2179" s="292"/>
      <c r="DM2179" s="292"/>
      <c r="DQ2179" s="292"/>
      <c r="DV2179" s="292"/>
      <c r="DX2179" s="292"/>
      <c r="EH2179" s="292"/>
      <c r="EN2179" s="292"/>
      <c r="EP2179" s="292"/>
      <c r="EQ2179" s="292"/>
      <c r="ER2179" s="292"/>
      <c r="ES2179" s="292"/>
      <c r="ET2179" s="292"/>
      <c r="EU2179" s="292"/>
      <c r="EV2179" s="292"/>
      <c r="EW2179" s="292"/>
      <c r="EX2179" s="292"/>
      <c r="EY2179" s="292"/>
      <c r="EZ2179" s="292"/>
      <c r="FC2179" s="292"/>
      <c r="FF2179" s="292"/>
      <c r="FJ2179" s="292"/>
      <c r="FL2179" s="292"/>
      <c r="FM2179" s="292"/>
      <c r="FN2179" s="292"/>
      <c r="FO2179" s="292"/>
      <c r="FQ2179" s="292"/>
    </row>
    <row r="2180" spans="2:173">
      <c r="B2180" s="291"/>
      <c r="J2180" s="292"/>
      <c r="K2180" s="292"/>
      <c r="T2180" s="292"/>
      <c r="BO2180" s="292"/>
      <c r="BX2180" s="292"/>
      <c r="CU2180" s="292"/>
      <c r="CW2180" s="292"/>
      <c r="CX2180" s="292"/>
      <c r="DA2180" s="292"/>
      <c r="DI2180" s="292"/>
      <c r="DK2180" s="292"/>
      <c r="DM2180" s="292"/>
      <c r="DQ2180" s="292"/>
      <c r="DV2180" s="292"/>
      <c r="DX2180" s="292"/>
      <c r="EH2180" s="292"/>
      <c r="EN2180" s="292"/>
      <c r="EP2180" s="292"/>
      <c r="EQ2180" s="292"/>
      <c r="ER2180" s="292"/>
      <c r="ES2180" s="292"/>
      <c r="ET2180" s="292"/>
      <c r="EU2180" s="292"/>
      <c r="EV2180" s="292"/>
      <c r="EW2180" s="292"/>
      <c r="EX2180" s="292"/>
      <c r="EY2180" s="292"/>
      <c r="EZ2180" s="292"/>
      <c r="FC2180" s="292"/>
      <c r="FF2180" s="292"/>
      <c r="FJ2180" s="292"/>
      <c r="FL2180" s="292"/>
      <c r="FM2180" s="292"/>
      <c r="FN2180" s="292"/>
      <c r="FO2180" s="292"/>
      <c r="FQ2180" s="292"/>
    </row>
    <row r="2181" spans="2:173">
      <c r="B2181" s="291"/>
      <c r="J2181" s="292"/>
      <c r="K2181" s="292"/>
      <c r="T2181" s="292"/>
      <c r="BO2181" s="292"/>
      <c r="BX2181" s="292"/>
      <c r="CU2181" s="292"/>
      <c r="CW2181" s="292"/>
      <c r="CX2181" s="292"/>
      <c r="DA2181" s="292"/>
      <c r="DI2181" s="292"/>
      <c r="DK2181" s="292"/>
      <c r="DM2181" s="292"/>
      <c r="DQ2181" s="292"/>
      <c r="DV2181" s="292"/>
      <c r="DX2181" s="292"/>
      <c r="EH2181" s="292"/>
      <c r="EN2181" s="292"/>
      <c r="EP2181" s="292"/>
      <c r="EQ2181" s="292"/>
      <c r="ER2181" s="292"/>
      <c r="ES2181" s="292"/>
      <c r="ET2181" s="292"/>
      <c r="EU2181" s="292"/>
      <c r="EV2181" s="292"/>
      <c r="EW2181" s="292"/>
      <c r="EX2181" s="292"/>
      <c r="EY2181" s="292"/>
      <c r="EZ2181" s="292"/>
      <c r="FC2181" s="292"/>
      <c r="FF2181" s="292"/>
      <c r="FJ2181" s="292"/>
      <c r="FL2181" s="292"/>
      <c r="FM2181" s="292"/>
      <c r="FN2181" s="292"/>
      <c r="FO2181" s="292"/>
      <c r="FQ2181" s="292"/>
    </row>
    <row r="2182" spans="2:173">
      <c r="B2182" s="291"/>
      <c r="J2182" s="292"/>
      <c r="K2182" s="292"/>
      <c r="T2182" s="292"/>
      <c r="BO2182" s="292"/>
      <c r="BX2182" s="292"/>
      <c r="CU2182" s="292"/>
      <c r="CW2182" s="292"/>
      <c r="CX2182" s="292"/>
      <c r="DA2182" s="292"/>
      <c r="DI2182" s="292"/>
      <c r="DK2182" s="292"/>
      <c r="DM2182" s="292"/>
      <c r="DQ2182" s="292"/>
      <c r="DV2182" s="292"/>
      <c r="DX2182" s="292"/>
      <c r="EH2182" s="292"/>
      <c r="EN2182" s="292"/>
      <c r="EP2182" s="292"/>
      <c r="EQ2182" s="292"/>
      <c r="ER2182" s="292"/>
      <c r="ES2182" s="292"/>
      <c r="ET2182" s="292"/>
      <c r="EU2182" s="292"/>
      <c r="EV2182" s="292"/>
      <c r="EW2182" s="292"/>
      <c r="EX2182" s="292"/>
      <c r="EY2182" s="292"/>
      <c r="EZ2182" s="292"/>
      <c r="FC2182" s="292"/>
      <c r="FF2182" s="292"/>
      <c r="FJ2182" s="292"/>
      <c r="FL2182" s="292"/>
      <c r="FM2182" s="292"/>
      <c r="FN2182" s="292"/>
      <c r="FO2182" s="292"/>
      <c r="FQ2182" s="292"/>
    </row>
    <row r="2183" spans="2:173">
      <c r="B2183" s="291"/>
      <c r="J2183" s="292"/>
      <c r="K2183" s="292"/>
      <c r="T2183" s="292"/>
      <c r="BO2183" s="292"/>
      <c r="BX2183" s="292"/>
      <c r="CU2183" s="292"/>
      <c r="CW2183" s="292"/>
      <c r="CX2183" s="292"/>
      <c r="DA2183" s="292"/>
      <c r="DI2183" s="292"/>
      <c r="DK2183" s="292"/>
      <c r="DM2183" s="292"/>
      <c r="DQ2183" s="292"/>
      <c r="DV2183" s="292"/>
      <c r="DX2183" s="292"/>
      <c r="EH2183" s="292"/>
      <c r="EN2183" s="292"/>
      <c r="EP2183" s="292"/>
      <c r="EQ2183" s="292"/>
      <c r="ER2183" s="292"/>
      <c r="ES2183" s="292"/>
      <c r="ET2183" s="292"/>
      <c r="EU2183" s="292"/>
      <c r="EV2183" s="292"/>
      <c r="EW2183" s="292"/>
      <c r="EX2183" s="292"/>
      <c r="EY2183" s="292"/>
      <c r="EZ2183" s="292"/>
      <c r="FC2183" s="292"/>
      <c r="FF2183" s="292"/>
      <c r="FJ2183" s="292"/>
      <c r="FL2183" s="292"/>
      <c r="FM2183" s="292"/>
      <c r="FN2183" s="292"/>
      <c r="FO2183" s="292"/>
      <c r="FQ2183" s="292"/>
    </row>
    <row r="2184" spans="2:173">
      <c r="B2184" s="291"/>
      <c r="J2184" s="292"/>
      <c r="K2184" s="292"/>
      <c r="T2184" s="292"/>
      <c r="BO2184" s="292"/>
      <c r="BX2184" s="292"/>
      <c r="CU2184" s="292"/>
      <c r="CW2184" s="292"/>
      <c r="CX2184" s="292"/>
      <c r="DA2184" s="292"/>
      <c r="DI2184" s="292"/>
      <c r="DK2184" s="292"/>
      <c r="DM2184" s="292"/>
      <c r="DQ2184" s="292"/>
      <c r="DV2184" s="292"/>
      <c r="DX2184" s="292"/>
      <c r="EH2184" s="292"/>
      <c r="EN2184" s="292"/>
      <c r="EP2184" s="292"/>
      <c r="EQ2184" s="292"/>
      <c r="ER2184" s="292"/>
      <c r="ES2184" s="292"/>
      <c r="ET2184" s="292"/>
      <c r="EU2184" s="292"/>
      <c r="EV2184" s="292"/>
      <c r="EW2184" s="292"/>
      <c r="EX2184" s="292"/>
      <c r="EY2184" s="292"/>
      <c r="EZ2184" s="292"/>
      <c r="FC2184" s="292"/>
      <c r="FF2184" s="292"/>
      <c r="FJ2184" s="292"/>
      <c r="FL2184" s="292"/>
      <c r="FM2184" s="292"/>
      <c r="FN2184" s="292"/>
      <c r="FO2184" s="292"/>
      <c r="FQ2184" s="292"/>
    </row>
    <row r="2185" spans="2:173">
      <c r="B2185" s="291"/>
      <c r="J2185" s="292"/>
      <c r="K2185" s="292"/>
      <c r="T2185" s="292"/>
      <c r="BO2185" s="292"/>
      <c r="BX2185" s="292"/>
      <c r="CU2185" s="292"/>
      <c r="CW2185" s="292"/>
      <c r="CX2185" s="292"/>
      <c r="DA2185" s="292"/>
      <c r="DI2185" s="292"/>
      <c r="DK2185" s="292"/>
      <c r="DM2185" s="292"/>
      <c r="DQ2185" s="292"/>
      <c r="DV2185" s="292"/>
      <c r="DX2185" s="292"/>
      <c r="EH2185" s="292"/>
      <c r="EN2185" s="292"/>
      <c r="EP2185" s="292"/>
      <c r="EQ2185" s="292"/>
      <c r="ER2185" s="292"/>
      <c r="ES2185" s="292"/>
      <c r="ET2185" s="292"/>
      <c r="EU2185" s="292"/>
      <c r="EV2185" s="292"/>
      <c r="EW2185" s="292"/>
      <c r="EX2185" s="292"/>
      <c r="EY2185" s="292"/>
      <c r="EZ2185" s="292"/>
      <c r="FC2185" s="292"/>
      <c r="FF2185" s="292"/>
      <c r="FJ2185" s="292"/>
      <c r="FL2185" s="292"/>
      <c r="FM2185" s="292"/>
      <c r="FN2185" s="292"/>
      <c r="FO2185" s="292"/>
      <c r="FQ2185" s="292"/>
    </row>
    <row r="2186" spans="2:173">
      <c r="B2186" s="291"/>
      <c r="J2186" s="292"/>
      <c r="K2186" s="292"/>
      <c r="T2186" s="292"/>
      <c r="BO2186" s="292"/>
      <c r="BX2186" s="292"/>
      <c r="CU2186" s="292"/>
      <c r="CW2186" s="292"/>
      <c r="CX2186" s="292"/>
      <c r="DA2186" s="292"/>
      <c r="DI2186" s="292"/>
      <c r="DK2186" s="292"/>
      <c r="DM2186" s="292"/>
      <c r="DQ2186" s="292"/>
      <c r="DV2186" s="292"/>
      <c r="DX2186" s="292"/>
      <c r="EH2186" s="292"/>
      <c r="EN2186" s="292"/>
      <c r="EP2186" s="292"/>
      <c r="EQ2186" s="292"/>
      <c r="ER2186" s="292"/>
      <c r="ES2186" s="292"/>
      <c r="ET2186" s="292"/>
      <c r="EU2186" s="292"/>
      <c r="EV2186" s="292"/>
      <c r="EW2186" s="292"/>
      <c r="EX2186" s="292"/>
      <c r="EY2186" s="292"/>
      <c r="EZ2186" s="292"/>
      <c r="FC2186" s="292"/>
      <c r="FF2186" s="292"/>
      <c r="FJ2186" s="292"/>
      <c r="FL2186" s="292"/>
      <c r="FM2186" s="292"/>
      <c r="FN2186" s="292"/>
      <c r="FO2186" s="292"/>
      <c r="FQ2186" s="292"/>
    </row>
    <row r="2187" spans="2:173">
      <c r="B2187" s="291"/>
      <c r="J2187" s="292"/>
      <c r="K2187" s="292"/>
      <c r="T2187" s="292"/>
      <c r="BO2187" s="292"/>
      <c r="BX2187" s="292"/>
      <c r="CU2187" s="292"/>
      <c r="CW2187" s="292"/>
      <c r="CX2187" s="292"/>
      <c r="DA2187" s="292"/>
      <c r="DI2187" s="292"/>
      <c r="DK2187" s="292"/>
      <c r="DM2187" s="292"/>
      <c r="DQ2187" s="292"/>
      <c r="DV2187" s="292"/>
      <c r="DX2187" s="292"/>
      <c r="EH2187" s="292"/>
      <c r="EN2187" s="292"/>
      <c r="EP2187" s="292"/>
      <c r="EQ2187" s="292"/>
      <c r="ER2187" s="292"/>
      <c r="ES2187" s="292"/>
      <c r="ET2187" s="292"/>
      <c r="EU2187" s="292"/>
      <c r="EV2187" s="292"/>
      <c r="EW2187" s="292"/>
      <c r="EX2187" s="292"/>
      <c r="EY2187" s="292"/>
      <c r="EZ2187" s="292"/>
      <c r="FC2187" s="292"/>
      <c r="FF2187" s="292"/>
      <c r="FJ2187" s="292"/>
      <c r="FL2187" s="292"/>
      <c r="FM2187" s="292"/>
      <c r="FN2187" s="292"/>
      <c r="FO2187" s="292"/>
      <c r="FQ2187" s="292"/>
    </row>
    <row r="2188" spans="2:173">
      <c r="B2188" s="291"/>
      <c r="J2188" s="292"/>
      <c r="K2188" s="292"/>
      <c r="T2188" s="292"/>
      <c r="BO2188" s="292"/>
      <c r="BX2188" s="292"/>
      <c r="CU2188" s="292"/>
      <c r="CW2188" s="292"/>
      <c r="CX2188" s="292"/>
      <c r="DA2188" s="292"/>
      <c r="DI2188" s="292"/>
      <c r="DK2188" s="292"/>
      <c r="DM2188" s="292"/>
      <c r="DQ2188" s="292"/>
      <c r="DV2188" s="292"/>
      <c r="DX2188" s="292"/>
      <c r="EH2188" s="292"/>
      <c r="EN2188" s="292"/>
      <c r="EP2188" s="292"/>
      <c r="EQ2188" s="292"/>
      <c r="ER2188" s="292"/>
      <c r="ES2188" s="292"/>
      <c r="ET2188" s="292"/>
      <c r="EU2188" s="292"/>
      <c r="EV2188" s="292"/>
      <c r="EW2188" s="292"/>
      <c r="EX2188" s="292"/>
      <c r="EY2188" s="292"/>
      <c r="EZ2188" s="292"/>
      <c r="FC2188" s="292"/>
      <c r="FF2188" s="292"/>
      <c r="FJ2188" s="292"/>
      <c r="FL2188" s="292"/>
      <c r="FM2188" s="292"/>
      <c r="FN2188" s="292"/>
      <c r="FO2188" s="292"/>
      <c r="FQ2188" s="292"/>
    </row>
    <row r="2189" spans="2:173">
      <c r="B2189" s="291"/>
      <c r="J2189" s="292"/>
      <c r="K2189" s="292"/>
      <c r="T2189" s="292"/>
      <c r="BO2189" s="292"/>
      <c r="BX2189" s="292"/>
      <c r="CU2189" s="292"/>
      <c r="CW2189" s="292"/>
      <c r="CX2189" s="292"/>
      <c r="DA2189" s="292"/>
      <c r="DI2189" s="292"/>
      <c r="DK2189" s="292"/>
      <c r="DM2189" s="292"/>
      <c r="DQ2189" s="292"/>
      <c r="DV2189" s="292"/>
      <c r="DX2189" s="292"/>
      <c r="EH2189" s="292"/>
      <c r="EN2189" s="292"/>
      <c r="EP2189" s="292"/>
      <c r="EQ2189" s="292"/>
      <c r="ER2189" s="292"/>
      <c r="ES2189" s="292"/>
      <c r="ET2189" s="292"/>
      <c r="EU2189" s="292"/>
      <c r="EV2189" s="292"/>
      <c r="EW2189" s="292"/>
      <c r="EX2189" s="292"/>
      <c r="EY2189" s="292"/>
      <c r="EZ2189" s="292"/>
      <c r="FC2189" s="292"/>
      <c r="FF2189" s="292"/>
      <c r="FJ2189" s="292"/>
      <c r="FL2189" s="292"/>
      <c r="FM2189" s="292"/>
      <c r="FN2189" s="292"/>
      <c r="FO2189" s="292"/>
      <c r="FQ2189" s="292"/>
    </row>
    <row r="2190" spans="2:173">
      <c r="B2190" s="291"/>
      <c r="J2190" s="292"/>
      <c r="K2190" s="292"/>
      <c r="T2190" s="292"/>
      <c r="BO2190" s="292"/>
      <c r="BX2190" s="292"/>
      <c r="CU2190" s="292"/>
      <c r="CW2190" s="292"/>
      <c r="CX2190" s="292"/>
      <c r="DA2190" s="292"/>
      <c r="DI2190" s="292"/>
      <c r="DK2190" s="292"/>
      <c r="DM2190" s="292"/>
      <c r="DQ2190" s="292"/>
      <c r="DV2190" s="292"/>
      <c r="DX2190" s="292"/>
      <c r="EH2190" s="292"/>
      <c r="EN2190" s="292"/>
      <c r="EP2190" s="292"/>
      <c r="EQ2190" s="292"/>
      <c r="ER2190" s="292"/>
      <c r="ES2190" s="292"/>
      <c r="ET2190" s="292"/>
      <c r="EU2190" s="292"/>
      <c r="EV2190" s="292"/>
      <c r="EW2190" s="292"/>
      <c r="EX2190" s="292"/>
      <c r="EY2190" s="292"/>
      <c r="EZ2190" s="292"/>
      <c r="FC2190" s="292"/>
      <c r="FF2190" s="292"/>
      <c r="FJ2190" s="292"/>
      <c r="FL2190" s="292"/>
      <c r="FM2190" s="292"/>
      <c r="FN2190" s="292"/>
      <c r="FO2190" s="292"/>
      <c r="FQ2190" s="292"/>
    </row>
    <row r="2191" spans="2:173">
      <c r="B2191" s="291"/>
      <c r="J2191" s="292"/>
      <c r="K2191" s="292"/>
      <c r="T2191" s="292"/>
      <c r="BO2191" s="292"/>
      <c r="BX2191" s="292"/>
      <c r="CU2191" s="292"/>
      <c r="CW2191" s="292"/>
      <c r="CX2191" s="292"/>
      <c r="DA2191" s="292"/>
      <c r="DI2191" s="292"/>
      <c r="DK2191" s="292"/>
      <c r="DM2191" s="292"/>
      <c r="DQ2191" s="292"/>
      <c r="DV2191" s="292"/>
      <c r="DX2191" s="292"/>
      <c r="EH2191" s="292"/>
      <c r="EN2191" s="292"/>
      <c r="EP2191" s="292"/>
      <c r="EQ2191" s="292"/>
      <c r="ER2191" s="292"/>
      <c r="ES2191" s="292"/>
      <c r="ET2191" s="292"/>
      <c r="EU2191" s="292"/>
      <c r="EV2191" s="292"/>
      <c r="EW2191" s="292"/>
      <c r="EX2191" s="292"/>
      <c r="EY2191" s="292"/>
      <c r="EZ2191" s="292"/>
      <c r="FC2191" s="292"/>
      <c r="FF2191" s="292"/>
      <c r="FJ2191" s="292"/>
      <c r="FL2191" s="292"/>
      <c r="FM2191" s="292"/>
      <c r="FN2191" s="292"/>
      <c r="FO2191" s="292"/>
      <c r="FQ2191" s="292"/>
    </row>
    <row r="2192" spans="2:173">
      <c r="B2192" s="291"/>
      <c r="J2192" s="292"/>
      <c r="K2192" s="292"/>
      <c r="T2192" s="292"/>
      <c r="BO2192" s="292"/>
      <c r="BX2192" s="292"/>
      <c r="CU2192" s="292"/>
      <c r="CW2192" s="292"/>
      <c r="CX2192" s="292"/>
      <c r="DA2192" s="292"/>
      <c r="DI2192" s="292"/>
      <c r="DK2192" s="292"/>
      <c r="DM2192" s="292"/>
      <c r="DQ2192" s="292"/>
      <c r="DV2192" s="292"/>
      <c r="DX2192" s="292"/>
      <c r="EH2192" s="292"/>
      <c r="EN2192" s="292"/>
      <c r="EP2192" s="292"/>
      <c r="EQ2192" s="292"/>
      <c r="ER2192" s="292"/>
      <c r="ES2192" s="292"/>
      <c r="ET2192" s="292"/>
      <c r="EU2192" s="292"/>
      <c r="EV2192" s="292"/>
      <c r="EW2192" s="292"/>
      <c r="EX2192" s="292"/>
      <c r="EY2192" s="292"/>
      <c r="EZ2192" s="292"/>
      <c r="FC2192" s="292"/>
      <c r="FF2192" s="292"/>
      <c r="FJ2192" s="292"/>
      <c r="FL2192" s="292"/>
      <c r="FM2192" s="292"/>
      <c r="FN2192" s="292"/>
      <c r="FO2192" s="292"/>
      <c r="FQ2192" s="292"/>
    </row>
    <row r="2193" spans="2:173">
      <c r="B2193" s="291"/>
      <c r="J2193" s="292"/>
      <c r="K2193" s="292"/>
      <c r="T2193" s="292"/>
      <c r="BO2193" s="292"/>
      <c r="BX2193" s="292"/>
      <c r="CU2193" s="292"/>
      <c r="CW2193" s="292"/>
      <c r="CX2193" s="292"/>
      <c r="DA2193" s="292"/>
      <c r="DI2193" s="292"/>
      <c r="DK2193" s="292"/>
      <c r="DM2193" s="292"/>
      <c r="DQ2193" s="292"/>
      <c r="DV2193" s="292"/>
      <c r="DX2193" s="292"/>
      <c r="EH2193" s="292"/>
      <c r="EN2193" s="292"/>
      <c r="EP2193" s="292"/>
      <c r="EQ2193" s="292"/>
      <c r="ER2193" s="292"/>
      <c r="ES2193" s="292"/>
      <c r="ET2193" s="292"/>
      <c r="EU2193" s="292"/>
      <c r="EV2193" s="292"/>
      <c r="EW2193" s="292"/>
      <c r="EX2193" s="292"/>
      <c r="EY2193" s="292"/>
      <c r="EZ2193" s="292"/>
      <c r="FC2193" s="292"/>
      <c r="FF2193" s="292"/>
      <c r="FJ2193" s="292"/>
      <c r="FL2193" s="292"/>
      <c r="FM2193" s="292"/>
      <c r="FN2193" s="292"/>
      <c r="FO2193" s="292"/>
      <c r="FQ2193" s="292"/>
    </row>
    <row r="2194" spans="2:173">
      <c r="B2194" s="291"/>
      <c r="J2194" s="292"/>
      <c r="K2194" s="292"/>
      <c r="T2194" s="292"/>
      <c r="BO2194" s="292"/>
      <c r="BX2194" s="292"/>
      <c r="CU2194" s="292"/>
      <c r="CW2194" s="292"/>
      <c r="CX2194" s="292"/>
      <c r="DA2194" s="292"/>
      <c r="DI2194" s="292"/>
      <c r="DK2194" s="292"/>
      <c r="DM2194" s="292"/>
      <c r="DQ2194" s="292"/>
      <c r="DV2194" s="292"/>
      <c r="DX2194" s="292"/>
      <c r="EH2194" s="292"/>
      <c r="EN2194" s="292"/>
      <c r="EP2194" s="292"/>
      <c r="EQ2194" s="292"/>
      <c r="ER2194" s="292"/>
      <c r="ES2194" s="292"/>
      <c r="ET2194" s="292"/>
      <c r="EU2194" s="292"/>
      <c r="EV2194" s="292"/>
      <c r="EW2194" s="292"/>
      <c r="EX2194" s="292"/>
      <c r="EY2194" s="292"/>
      <c r="EZ2194" s="292"/>
      <c r="FC2194" s="292"/>
      <c r="FF2194" s="292"/>
      <c r="FJ2194" s="292"/>
      <c r="FL2194" s="292"/>
      <c r="FM2194" s="292"/>
      <c r="FN2194" s="292"/>
      <c r="FO2194" s="292"/>
      <c r="FQ2194" s="292"/>
    </row>
    <row r="2195" spans="2:173">
      <c r="B2195" s="291"/>
      <c r="J2195" s="292"/>
      <c r="K2195" s="292"/>
      <c r="T2195" s="292"/>
      <c r="BO2195" s="292"/>
      <c r="BX2195" s="292"/>
      <c r="CU2195" s="292"/>
      <c r="CW2195" s="292"/>
      <c r="CX2195" s="292"/>
      <c r="DA2195" s="292"/>
      <c r="DI2195" s="292"/>
      <c r="DK2195" s="292"/>
      <c r="DM2195" s="292"/>
      <c r="DQ2195" s="292"/>
      <c r="DV2195" s="292"/>
      <c r="DX2195" s="292"/>
      <c r="EH2195" s="292"/>
      <c r="EN2195" s="292"/>
      <c r="EP2195" s="292"/>
      <c r="EQ2195" s="292"/>
      <c r="ER2195" s="292"/>
      <c r="ES2195" s="292"/>
      <c r="ET2195" s="292"/>
      <c r="EU2195" s="292"/>
      <c r="EV2195" s="292"/>
      <c r="EW2195" s="292"/>
      <c r="EX2195" s="292"/>
      <c r="EY2195" s="292"/>
      <c r="EZ2195" s="292"/>
      <c r="FC2195" s="292"/>
      <c r="FF2195" s="292"/>
      <c r="FJ2195" s="292"/>
      <c r="FL2195" s="292"/>
      <c r="FM2195" s="292"/>
      <c r="FN2195" s="292"/>
      <c r="FO2195" s="292"/>
      <c r="FQ2195" s="292"/>
    </row>
    <row r="2196" spans="2:173">
      <c r="B2196" s="291"/>
      <c r="J2196" s="292"/>
      <c r="K2196" s="292"/>
      <c r="T2196" s="292"/>
      <c r="BO2196" s="292"/>
      <c r="BX2196" s="292"/>
      <c r="CU2196" s="292"/>
      <c r="CW2196" s="292"/>
      <c r="CX2196" s="292"/>
      <c r="DA2196" s="292"/>
      <c r="DI2196" s="292"/>
      <c r="DK2196" s="292"/>
      <c r="DM2196" s="292"/>
      <c r="DQ2196" s="292"/>
      <c r="DV2196" s="292"/>
      <c r="DX2196" s="292"/>
      <c r="EH2196" s="292"/>
      <c r="EN2196" s="292"/>
      <c r="EP2196" s="292"/>
      <c r="EQ2196" s="292"/>
      <c r="ER2196" s="292"/>
      <c r="ES2196" s="292"/>
      <c r="ET2196" s="292"/>
      <c r="EU2196" s="292"/>
      <c r="EV2196" s="292"/>
      <c r="EW2196" s="292"/>
      <c r="EX2196" s="292"/>
      <c r="EY2196" s="292"/>
      <c r="EZ2196" s="292"/>
      <c r="FC2196" s="292"/>
      <c r="FF2196" s="292"/>
      <c r="FJ2196" s="292"/>
      <c r="FL2196" s="292"/>
      <c r="FM2196" s="292"/>
      <c r="FN2196" s="292"/>
      <c r="FO2196" s="292"/>
      <c r="FQ2196" s="292"/>
    </row>
    <row r="2197" spans="2:173">
      <c r="B2197" s="291"/>
      <c r="J2197" s="292"/>
      <c r="K2197" s="292"/>
      <c r="T2197" s="292"/>
      <c r="BO2197" s="292"/>
      <c r="BX2197" s="292"/>
      <c r="CU2197" s="292"/>
      <c r="CW2197" s="292"/>
      <c r="CX2197" s="292"/>
      <c r="DA2197" s="292"/>
      <c r="DI2197" s="292"/>
      <c r="DK2197" s="292"/>
      <c r="DM2197" s="292"/>
      <c r="DQ2197" s="292"/>
      <c r="DV2197" s="292"/>
      <c r="DX2197" s="292"/>
      <c r="EH2197" s="292"/>
      <c r="EN2197" s="292"/>
      <c r="EP2197" s="292"/>
      <c r="EQ2197" s="292"/>
      <c r="ER2197" s="292"/>
      <c r="ES2197" s="292"/>
      <c r="ET2197" s="292"/>
      <c r="EU2197" s="292"/>
      <c r="EV2197" s="292"/>
      <c r="EW2197" s="292"/>
      <c r="EX2197" s="292"/>
      <c r="EY2197" s="292"/>
      <c r="EZ2197" s="292"/>
      <c r="FC2197" s="292"/>
      <c r="FF2197" s="292"/>
      <c r="FJ2197" s="292"/>
      <c r="FL2197" s="292"/>
      <c r="FM2197" s="292"/>
      <c r="FN2197" s="292"/>
      <c r="FO2197" s="292"/>
      <c r="FQ2197" s="292"/>
    </row>
    <row r="2198" spans="2:173">
      <c r="B2198" s="291"/>
      <c r="J2198" s="292"/>
      <c r="K2198" s="292"/>
      <c r="T2198" s="292"/>
      <c r="BO2198" s="292"/>
      <c r="BX2198" s="292"/>
      <c r="CU2198" s="292"/>
      <c r="CW2198" s="292"/>
      <c r="CX2198" s="292"/>
      <c r="DA2198" s="292"/>
      <c r="DI2198" s="292"/>
      <c r="DK2198" s="292"/>
      <c r="DM2198" s="292"/>
      <c r="DQ2198" s="292"/>
      <c r="DV2198" s="292"/>
      <c r="DX2198" s="292"/>
      <c r="EH2198" s="292"/>
      <c r="EN2198" s="292"/>
      <c r="EP2198" s="292"/>
      <c r="EQ2198" s="292"/>
      <c r="ER2198" s="292"/>
      <c r="ES2198" s="292"/>
      <c r="ET2198" s="292"/>
      <c r="EU2198" s="292"/>
      <c r="EV2198" s="292"/>
      <c r="EW2198" s="292"/>
      <c r="EX2198" s="292"/>
      <c r="EY2198" s="292"/>
      <c r="EZ2198" s="292"/>
      <c r="FC2198" s="292"/>
      <c r="FF2198" s="292"/>
      <c r="FJ2198" s="292"/>
      <c r="FL2198" s="292"/>
      <c r="FM2198" s="292"/>
      <c r="FN2198" s="292"/>
      <c r="FO2198" s="292"/>
      <c r="FQ2198" s="292"/>
    </row>
    <row r="2199" spans="2:173">
      <c r="B2199" s="291"/>
      <c r="J2199" s="292"/>
      <c r="K2199" s="292"/>
      <c r="T2199" s="292"/>
      <c r="BO2199" s="292"/>
      <c r="BX2199" s="292"/>
      <c r="CU2199" s="292"/>
      <c r="CW2199" s="292"/>
      <c r="CX2199" s="292"/>
      <c r="DA2199" s="292"/>
      <c r="DI2199" s="292"/>
      <c r="DK2199" s="292"/>
      <c r="DM2199" s="292"/>
      <c r="DQ2199" s="292"/>
      <c r="DV2199" s="292"/>
      <c r="DX2199" s="292"/>
      <c r="EH2199" s="292"/>
      <c r="EN2199" s="292"/>
      <c r="EP2199" s="292"/>
      <c r="EQ2199" s="292"/>
      <c r="ER2199" s="292"/>
      <c r="ES2199" s="292"/>
      <c r="ET2199" s="292"/>
      <c r="EU2199" s="292"/>
      <c r="EV2199" s="292"/>
      <c r="EW2199" s="292"/>
      <c r="EX2199" s="292"/>
      <c r="EY2199" s="292"/>
      <c r="EZ2199" s="292"/>
      <c r="FC2199" s="292"/>
      <c r="FF2199" s="292"/>
      <c r="FJ2199" s="292"/>
      <c r="FL2199" s="292"/>
      <c r="FM2199" s="292"/>
      <c r="FN2199" s="292"/>
      <c r="FO2199" s="292"/>
      <c r="FQ2199" s="292"/>
    </row>
    <row r="2200" spans="2:173">
      <c r="B2200" s="291"/>
      <c r="J2200" s="292"/>
      <c r="K2200" s="292"/>
      <c r="T2200" s="292"/>
      <c r="BO2200" s="292"/>
      <c r="BX2200" s="292"/>
      <c r="CU2200" s="292"/>
      <c r="CW2200" s="292"/>
      <c r="CX2200" s="292"/>
      <c r="DA2200" s="292"/>
      <c r="DI2200" s="292"/>
      <c r="DK2200" s="292"/>
      <c r="DM2200" s="292"/>
      <c r="DQ2200" s="292"/>
      <c r="DV2200" s="292"/>
      <c r="DX2200" s="292"/>
      <c r="EH2200" s="292"/>
      <c r="EN2200" s="292"/>
      <c r="EP2200" s="292"/>
      <c r="EQ2200" s="292"/>
      <c r="ER2200" s="292"/>
      <c r="ES2200" s="292"/>
      <c r="ET2200" s="292"/>
      <c r="EU2200" s="292"/>
      <c r="EV2200" s="292"/>
      <c r="EW2200" s="292"/>
      <c r="EX2200" s="292"/>
      <c r="EY2200" s="292"/>
      <c r="EZ2200" s="292"/>
      <c r="FC2200" s="292"/>
      <c r="FF2200" s="292"/>
      <c r="FJ2200" s="292"/>
      <c r="FL2200" s="292"/>
      <c r="FM2200" s="292"/>
      <c r="FN2200" s="292"/>
      <c r="FO2200" s="292"/>
      <c r="FQ2200" s="292"/>
    </row>
    <row r="2201" spans="2:173">
      <c r="B2201" s="291"/>
      <c r="J2201" s="292"/>
      <c r="K2201" s="292"/>
      <c r="T2201" s="292"/>
      <c r="BO2201" s="292"/>
      <c r="BX2201" s="292"/>
      <c r="CU2201" s="292"/>
      <c r="CW2201" s="292"/>
      <c r="CX2201" s="292"/>
      <c r="DA2201" s="292"/>
      <c r="DI2201" s="292"/>
      <c r="DK2201" s="292"/>
      <c r="DM2201" s="292"/>
      <c r="DQ2201" s="292"/>
      <c r="DV2201" s="292"/>
      <c r="DX2201" s="292"/>
      <c r="EH2201" s="292"/>
      <c r="EN2201" s="292"/>
      <c r="EP2201" s="292"/>
      <c r="EQ2201" s="292"/>
      <c r="ER2201" s="292"/>
      <c r="ES2201" s="292"/>
      <c r="ET2201" s="292"/>
      <c r="EU2201" s="292"/>
      <c r="EV2201" s="292"/>
      <c r="EW2201" s="292"/>
      <c r="EX2201" s="292"/>
      <c r="EY2201" s="292"/>
      <c r="EZ2201" s="292"/>
      <c r="FC2201" s="292"/>
      <c r="FF2201" s="292"/>
      <c r="FJ2201" s="292"/>
      <c r="FL2201" s="292"/>
      <c r="FM2201" s="292"/>
      <c r="FN2201" s="292"/>
      <c r="FO2201" s="292"/>
      <c r="FQ2201" s="292"/>
    </row>
    <row r="2202" spans="2:173">
      <c r="B2202" s="291"/>
      <c r="J2202" s="292"/>
      <c r="K2202" s="292"/>
      <c r="T2202" s="292"/>
      <c r="BO2202" s="292"/>
      <c r="BX2202" s="292"/>
      <c r="CU2202" s="292"/>
      <c r="CW2202" s="292"/>
      <c r="CX2202" s="292"/>
      <c r="DA2202" s="292"/>
      <c r="DI2202" s="292"/>
      <c r="DK2202" s="292"/>
      <c r="DM2202" s="292"/>
      <c r="DQ2202" s="292"/>
      <c r="DV2202" s="292"/>
      <c r="DX2202" s="292"/>
      <c r="EH2202" s="292"/>
      <c r="EN2202" s="292"/>
      <c r="EP2202" s="292"/>
      <c r="EQ2202" s="292"/>
      <c r="ER2202" s="292"/>
      <c r="ES2202" s="292"/>
      <c r="ET2202" s="292"/>
      <c r="EU2202" s="292"/>
      <c r="EV2202" s="292"/>
      <c r="EW2202" s="292"/>
      <c r="EX2202" s="292"/>
      <c r="EY2202" s="292"/>
      <c r="EZ2202" s="292"/>
      <c r="FC2202" s="292"/>
      <c r="FF2202" s="292"/>
      <c r="FJ2202" s="292"/>
      <c r="FL2202" s="292"/>
      <c r="FM2202" s="292"/>
      <c r="FN2202" s="292"/>
      <c r="FO2202" s="292"/>
      <c r="FQ2202" s="292"/>
    </row>
    <row r="2203" spans="2:173">
      <c r="B2203" s="291"/>
      <c r="J2203" s="292"/>
      <c r="K2203" s="292"/>
      <c r="T2203" s="292"/>
      <c r="BO2203" s="292"/>
      <c r="BX2203" s="292"/>
      <c r="CU2203" s="292"/>
      <c r="CW2203" s="292"/>
      <c r="CX2203" s="292"/>
      <c r="DA2203" s="292"/>
      <c r="DI2203" s="292"/>
      <c r="DK2203" s="292"/>
      <c r="DM2203" s="292"/>
      <c r="DQ2203" s="292"/>
      <c r="DV2203" s="292"/>
      <c r="DX2203" s="292"/>
      <c r="EH2203" s="292"/>
      <c r="EN2203" s="292"/>
      <c r="EP2203" s="292"/>
      <c r="EQ2203" s="292"/>
      <c r="ER2203" s="292"/>
      <c r="ES2203" s="292"/>
      <c r="ET2203" s="292"/>
      <c r="EU2203" s="292"/>
      <c r="EV2203" s="292"/>
      <c r="EW2203" s="292"/>
      <c r="EX2203" s="292"/>
      <c r="EY2203" s="292"/>
      <c r="EZ2203" s="292"/>
      <c r="FC2203" s="292"/>
      <c r="FF2203" s="292"/>
      <c r="FJ2203" s="292"/>
      <c r="FL2203" s="292"/>
      <c r="FM2203" s="292"/>
      <c r="FN2203" s="292"/>
      <c r="FO2203" s="292"/>
      <c r="FQ2203" s="292"/>
    </row>
    <row r="2204" spans="2:173">
      <c r="B2204" s="291"/>
      <c r="J2204" s="292"/>
      <c r="K2204" s="292"/>
      <c r="T2204" s="292"/>
      <c r="BO2204" s="292"/>
      <c r="BX2204" s="292"/>
      <c r="CU2204" s="292"/>
      <c r="CW2204" s="292"/>
      <c r="CX2204" s="292"/>
      <c r="DA2204" s="292"/>
      <c r="DI2204" s="292"/>
      <c r="DK2204" s="292"/>
      <c r="DM2204" s="292"/>
      <c r="DQ2204" s="292"/>
      <c r="DV2204" s="292"/>
      <c r="DX2204" s="292"/>
      <c r="EH2204" s="292"/>
      <c r="EN2204" s="292"/>
      <c r="EP2204" s="292"/>
      <c r="EQ2204" s="292"/>
      <c r="ER2204" s="292"/>
      <c r="ES2204" s="292"/>
      <c r="ET2204" s="292"/>
      <c r="EU2204" s="292"/>
      <c r="EV2204" s="292"/>
      <c r="EW2204" s="292"/>
      <c r="EX2204" s="292"/>
      <c r="EY2204" s="292"/>
      <c r="EZ2204" s="292"/>
      <c r="FC2204" s="292"/>
      <c r="FF2204" s="292"/>
      <c r="FJ2204" s="292"/>
      <c r="FL2204" s="292"/>
      <c r="FM2204" s="292"/>
      <c r="FN2204" s="292"/>
      <c r="FO2204" s="292"/>
      <c r="FQ2204" s="292"/>
    </row>
    <row r="2205" spans="2:173">
      <c r="B2205" s="291"/>
      <c r="J2205" s="292"/>
      <c r="K2205" s="292"/>
      <c r="T2205" s="292"/>
      <c r="BO2205" s="292"/>
      <c r="BX2205" s="292"/>
      <c r="CU2205" s="292"/>
      <c r="CW2205" s="292"/>
      <c r="CX2205" s="292"/>
      <c r="DA2205" s="292"/>
      <c r="DI2205" s="292"/>
      <c r="DK2205" s="292"/>
      <c r="DM2205" s="292"/>
      <c r="DQ2205" s="292"/>
      <c r="DV2205" s="292"/>
      <c r="DX2205" s="292"/>
      <c r="EH2205" s="292"/>
      <c r="EN2205" s="292"/>
      <c r="EP2205" s="292"/>
      <c r="EQ2205" s="292"/>
      <c r="ER2205" s="292"/>
      <c r="ES2205" s="292"/>
      <c r="ET2205" s="292"/>
      <c r="EU2205" s="292"/>
      <c r="EV2205" s="292"/>
      <c r="EW2205" s="292"/>
      <c r="EX2205" s="292"/>
      <c r="EY2205" s="292"/>
      <c r="EZ2205" s="292"/>
      <c r="FC2205" s="292"/>
      <c r="FF2205" s="292"/>
      <c r="FJ2205" s="292"/>
      <c r="FL2205" s="292"/>
      <c r="FM2205" s="292"/>
      <c r="FN2205" s="292"/>
      <c r="FO2205" s="292"/>
      <c r="FQ2205" s="292"/>
    </row>
    <row r="2206" spans="2:173">
      <c r="B2206" s="291"/>
      <c r="J2206" s="292"/>
      <c r="K2206" s="292"/>
      <c r="T2206" s="292"/>
      <c r="BO2206" s="292"/>
      <c r="BX2206" s="292"/>
      <c r="CU2206" s="292"/>
      <c r="CW2206" s="292"/>
      <c r="CX2206" s="292"/>
      <c r="DA2206" s="292"/>
      <c r="DI2206" s="292"/>
      <c r="DK2206" s="292"/>
      <c r="DM2206" s="292"/>
      <c r="DQ2206" s="292"/>
      <c r="DV2206" s="292"/>
      <c r="DX2206" s="292"/>
      <c r="EH2206" s="292"/>
      <c r="EN2206" s="292"/>
      <c r="EP2206" s="292"/>
      <c r="EQ2206" s="292"/>
      <c r="ER2206" s="292"/>
      <c r="ES2206" s="292"/>
      <c r="ET2206" s="292"/>
      <c r="EU2206" s="292"/>
      <c r="EV2206" s="292"/>
      <c r="EW2206" s="292"/>
      <c r="EX2206" s="292"/>
      <c r="EY2206" s="292"/>
      <c r="EZ2206" s="292"/>
      <c r="FC2206" s="292"/>
      <c r="FF2206" s="292"/>
      <c r="FJ2206" s="292"/>
      <c r="FL2206" s="292"/>
      <c r="FM2206" s="292"/>
      <c r="FN2206" s="292"/>
      <c r="FO2206" s="292"/>
      <c r="FQ2206" s="292"/>
    </row>
    <row r="2207" spans="2:173">
      <c r="B2207" s="291"/>
      <c r="J2207" s="292"/>
      <c r="K2207" s="292"/>
      <c r="T2207" s="292"/>
      <c r="BO2207" s="292"/>
      <c r="BX2207" s="292"/>
      <c r="CU2207" s="292"/>
      <c r="CW2207" s="292"/>
      <c r="CX2207" s="292"/>
      <c r="DA2207" s="292"/>
      <c r="DI2207" s="292"/>
      <c r="DK2207" s="292"/>
      <c r="DM2207" s="292"/>
      <c r="DQ2207" s="292"/>
      <c r="DV2207" s="292"/>
      <c r="DX2207" s="292"/>
      <c r="EH2207" s="292"/>
      <c r="EN2207" s="292"/>
      <c r="EP2207" s="292"/>
      <c r="EQ2207" s="292"/>
      <c r="ER2207" s="292"/>
      <c r="ES2207" s="292"/>
      <c r="ET2207" s="292"/>
      <c r="EU2207" s="292"/>
      <c r="EV2207" s="292"/>
      <c r="EW2207" s="292"/>
      <c r="EX2207" s="292"/>
      <c r="EY2207" s="292"/>
      <c r="EZ2207" s="292"/>
      <c r="FC2207" s="292"/>
      <c r="FF2207" s="292"/>
      <c r="FJ2207" s="292"/>
      <c r="FL2207" s="292"/>
      <c r="FM2207" s="292"/>
      <c r="FN2207" s="292"/>
      <c r="FO2207" s="292"/>
      <c r="FQ2207" s="292"/>
    </row>
    <row r="2208" spans="2:173">
      <c r="B2208" s="291"/>
      <c r="J2208" s="292"/>
      <c r="K2208" s="292"/>
      <c r="T2208" s="292"/>
      <c r="BO2208" s="292"/>
      <c r="BX2208" s="292"/>
      <c r="CU2208" s="292"/>
      <c r="CW2208" s="292"/>
      <c r="CX2208" s="292"/>
      <c r="DA2208" s="292"/>
      <c r="DI2208" s="292"/>
      <c r="DK2208" s="292"/>
      <c r="DM2208" s="292"/>
      <c r="DQ2208" s="292"/>
      <c r="DV2208" s="292"/>
      <c r="DX2208" s="292"/>
      <c r="EH2208" s="292"/>
      <c r="EN2208" s="292"/>
      <c r="EP2208" s="292"/>
      <c r="EQ2208" s="292"/>
      <c r="ER2208" s="292"/>
      <c r="ES2208" s="292"/>
      <c r="ET2208" s="292"/>
      <c r="EU2208" s="292"/>
      <c r="EV2208" s="292"/>
      <c r="EW2208" s="292"/>
      <c r="EX2208" s="292"/>
      <c r="EY2208" s="292"/>
      <c r="EZ2208" s="292"/>
      <c r="FC2208" s="292"/>
      <c r="FF2208" s="292"/>
      <c r="FJ2208" s="292"/>
      <c r="FL2208" s="292"/>
      <c r="FM2208" s="292"/>
      <c r="FN2208" s="292"/>
      <c r="FO2208" s="292"/>
      <c r="FQ2208" s="292"/>
    </row>
    <row r="2209" spans="2:173">
      <c r="B2209" s="291"/>
      <c r="J2209" s="292"/>
      <c r="K2209" s="292"/>
      <c r="T2209" s="292"/>
      <c r="BO2209" s="292"/>
      <c r="BX2209" s="292"/>
      <c r="CU2209" s="292"/>
      <c r="CW2209" s="292"/>
      <c r="CX2209" s="292"/>
      <c r="DA2209" s="292"/>
      <c r="DI2209" s="292"/>
      <c r="DK2209" s="292"/>
      <c r="DM2209" s="292"/>
      <c r="DQ2209" s="292"/>
      <c r="DV2209" s="292"/>
      <c r="DX2209" s="292"/>
      <c r="EH2209" s="292"/>
      <c r="EN2209" s="292"/>
      <c r="EP2209" s="292"/>
      <c r="EQ2209" s="292"/>
      <c r="ER2209" s="292"/>
      <c r="ES2209" s="292"/>
      <c r="ET2209" s="292"/>
      <c r="EU2209" s="292"/>
      <c r="EV2209" s="292"/>
      <c r="EW2209" s="292"/>
      <c r="EX2209" s="292"/>
      <c r="EY2209" s="292"/>
      <c r="EZ2209" s="292"/>
      <c r="FC2209" s="292"/>
      <c r="FF2209" s="292"/>
      <c r="FJ2209" s="292"/>
      <c r="FL2209" s="292"/>
      <c r="FM2209" s="292"/>
      <c r="FN2209" s="292"/>
      <c r="FO2209" s="292"/>
      <c r="FQ2209" s="292"/>
    </row>
    <row r="2210" spans="2:173">
      <c r="B2210" s="291"/>
      <c r="J2210" s="292"/>
      <c r="K2210" s="292"/>
      <c r="T2210" s="292"/>
      <c r="BO2210" s="292"/>
      <c r="BX2210" s="292"/>
      <c r="CU2210" s="292"/>
      <c r="CW2210" s="292"/>
      <c r="CX2210" s="292"/>
      <c r="DA2210" s="292"/>
      <c r="DI2210" s="292"/>
      <c r="DK2210" s="292"/>
      <c r="DM2210" s="292"/>
      <c r="DQ2210" s="292"/>
      <c r="DV2210" s="292"/>
      <c r="DX2210" s="292"/>
      <c r="EH2210" s="292"/>
      <c r="EN2210" s="292"/>
      <c r="EP2210" s="292"/>
      <c r="EQ2210" s="292"/>
      <c r="ER2210" s="292"/>
      <c r="ES2210" s="292"/>
      <c r="ET2210" s="292"/>
      <c r="EU2210" s="292"/>
      <c r="EV2210" s="292"/>
      <c r="EW2210" s="292"/>
      <c r="EX2210" s="292"/>
      <c r="EY2210" s="292"/>
      <c r="EZ2210" s="292"/>
      <c r="FC2210" s="292"/>
      <c r="FF2210" s="292"/>
      <c r="FJ2210" s="292"/>
      <c r="FL2210" s="292"/>
      <c r="FM2210" s="292"/>
      <c r="FN2210" s="292"/>
      <c r="FO2210" s="292"/>
      <c r="FQ2210" s="292"/>
    </row>
    <row r="2211" spans="2:173">
      <c r="B2211" s="291"/>
      <c r="J2211" s="292"/>
      <c r="K2211" s="292"/>
      <c r="T2211" s="292"/>
      <c r="BO2211" s="292"/>
      <c r="BW2211" s="292"/>
      <c r="BX2211" s="292"/>
      <c r="CU2211" s="292"/>
      <c r="CW2211" s="292"/>
      <c r="CX2211" s="292"/>
      <c r="DA2211" s="292"/>
      <c r="DI2211" s="292"/>
      <c r="DK2211" s="292"/>
      <c r="DM2211" s="292"/>
      <c r="DQ2211" s="292"/>
      <c r="DV2211" s="292"/>
      <c r="DX2211" s="292"/>
      <c r="EH2211" s="292"/>
      <c r="EN2211" s="292"/>
      <c r="EP2211" s="292"/>
      <c r="EQ2211" s="292"/>
      <c r="ER2211" s="292"/>
      <c r="ES2211" s="292"/>
      <c r="ET2211" s="292"/>
      <c r="EU2211" s="292"/>
      <c r="EV2211" s="292"/>
      <c r="EW2211" s="292"/>
      <c r="EX2211" s="292"/>
      <c r="EY2211" s="292"/>
      <c r="EZ2211" s="292"/>
      <c r="FC2211" s="292"/>
      <c r="FF2211" s="292"/>
      <c r="FJ2211" s="292"/>
      <c r="FL2211" s="292"/>
      <c r="FM2211" s="292"/>
      <c r="FN2211" s="292"/>
      <c r="FO2211" s="292"/>
      <c r="FQ2211" s="292"/>
    </row>
    <row r="2212" spans="2:173">
      <c r="B2212" s="291"/>
      <c r="J2212" s="292"/>
      <c r="K2212" s="292"/>
      <c r="T2212" s="292"/>
      <c r="BO2212" s="292"/>
      <c r="BW2212" s="292"/>
      <c r="BX2212" s="292"/>
      <c r="CU2212" s="292"/>
      <c r="CW2212" s="292"/>
      <c r="CX2212" s="292"/>
      <c r="DA2212" s="292"/>
      <c r="DI2212" s="292"/>
      <c r="DK2212" s="292"/>
      <c r="DM2212" s="292"/>
      <c r="DQ2212" s="292"/>
      <c r="DV2212" s="292"/>
      <c r="DX2212" s="292"/>
      <c r="EH2212" s="292"/>
      <c r="EN2212" s="292"/>
      <c r="EP2212" s="292"/>
      <c r="EQ2212" s="292"/>
      <c r="ER2212" s="292"/>
      <c r="ES2212" s="292"/>
      <c r="ET2212" s="292"/>
      <c r="EU2212" s="292"/>
      <c r="EV2212" s="292"/>
      <c r="EW2212" s="292"/>
      <c r="EX2212" s="292"/>
      <c r="EY2212" s="292"/>
      <c r="EZ2212" s="292"/>
      <c r="FC2212" s="292"/>
      <c r="FF2212" s="292"/>
      <c r="FJ2212" s="292"/>
      <c r="FL2212" s="292"/>
      <c r="FM2212" s="292"/>
      <c r="FN2212" s="292"/>
      <c r="FO2212" s="292"/>
      <c r="FQ2212" s="292"/>
    </row>
    <row r="2213" spans="2:173">
      <c r="B2213" s="291"/>
      <c r="J2213" s="292"/>
      <c r="K2213" s="292"/>
      <c r="T2213" s="292"/>
      <c r="BO2213" s="292"/>
      <c r="BW2213" s="292"/>
      <c r="BX2213" s="292"/>
      <c r="CU2213" s="292"/>
      <c r="CW2213" s="292"/>
      <c r="CX2213" s="292"/>
      <c r="DA2213" s="292"/>
      <c r="DI2213" s="292"/>
      <c r="DK2213" s="292"/>
      <c r="DM2213" s="292"/>
      <c r="DQ2213" s="292"/>
      <c r="DV2213" s="292"/>
      <c r="DX2213" s="292"/>
      <c r="EH2213" s="292"/>
      <c r="EN2213" s="292"/>
      <c r="EP2213" s="292"/>
      <c r="EQ2213" s="292"/>
      <c r="ER2213" s="292"/>
      <c r="ES2213" s="292"/>
      <c r="ET2213" s="292"/>
      <c r="EU2213" s="292"/>
      <c r="EV2213" s="292"/>
      <c r="EW2213" s="292"/>
      <c r="EX2213" s="292"/>
      <c r="EY2213" s="292"/>
      <c r="EZ2213" s="292"/>
      <c r="FC2213" s="292"/>
      <c r="FF2213" s="292"/>
      <c r="FJ2213" s="292"/>
      <c r="FL2213" s="292"/>
      <c r="FM2213" s="292"/>
      <c r="FN2213" s="292"/>
      <c r="FO2213" s="292"/>
      <c r="FQ2213" s="292"/>
    </row>
    <row r="2214" spans="2:173">
      <c r="B2214" s="291"/>
      <c r="J2214" s="292"/>
      <c r="K2214" s="292"/>
      <c r="T2214" s="292"/>
      <c r="BO2214" s="292"/>
      <c r="BW2214" s="292"/>
      <c r="BX2214" s="292"/>
      <c r="CU2214" s="292"/>
      <c r="CW2214" s="292"/>
      <c r="CX2214" s="292"/>
      <c r="DA2214" s="292"/>
      <c r="DI2214" s="292"/>
      <c r="DK2214" s="292"/>
      <c r="DM2214" s="292"/>
      <c r="DQ2214" s="292"/>
      <c r="DV2214" s="292"/>
      <c r="DX2214" s="292"/>
      <c r="EH2214" s="292"/>
      <c r="EN2214" s="292"/>
      <c r="EP2214" s="292"/>
      <c r="EQ2214" s="292"/>
      <c r="ER2214" s="292"/>
      <c r="ES2214" s="292"/>
      <c r="ET2214" s="292"/>
      <c r="EU2214" s="292"/>
      <c r="EV2214" s="292"/>
      <c r="EW2214" s="292"/>
      <c r="EX2214" s="292"/>
      <c r="EY2214" s="292"/>
      <c r="EZ2214" s="292"/>
      <c r="FC2214" s="292"/>
      <c r="FF2214" s="292"/>
      <c r="FJ2214" s="292"/>
      <c r="FL2214" s="292"/>
      <c r="FM2214" s="292"/>
      <c r="FN2214" s="292"/>
      <c r="FO2214" s="292"/>
      <c r="FQ2214" s="292"/>
    </row>
    <row r="2215" spans="2:173">
      <c r="B2215" s="291"/>
      <c r="J2215" s="292"/>
      <c r="K2215" s="292"/>
      <c r="T2215" s="292"/>
      <c r="BO2215" s="292"/>
      <c r="BW2215" s="292"/>
      <c r="BX2215" s="292"/>
      <c r="CU2215" s="292"/>
      <c r="CW2215" s="292"/>
      <c r="CX2215" s="292"/>
      <c r="DA2215" s="292"/>
      <c r="DI2215" s="292"/>
      <c r="DK2215" s="292"/>
      <c r="DM2215" s="292"/>
      <c r="DQ2215" s="292"/>
      <c r="DV2215" s="292"/>
      <c r="DX2215" s="292"/>
      <c r="EH2215" s="292"/>
      <c r="EN2215" s="292"/>
      <c r="EP2215" s="292"/>
      <c r="EQ2215" s="292"/>
      <c r="ER2215" s="292"/>
      <c r="ES2215" s="292"/>
      <c r="ET2215" s="292"/>
      <c r="EU2215" s="292"/>
      <c r="EV2215" s="292"/>
      <c r="EW2215" s="292"/>
      <c r="EX2215" s="292"/>
      <c r="EY2215" s="292"/>
      <c r="EZ2215" s="292"/>
      <c r="FC2215" s="292"/>
      <c r="FF2215" s="292"/>
      <c r="FJ2215" s="292"/>
      <c r="FL2215" s="292"/>
      <c r="FM2215" s="292"/>
      <c r="FN2215" s="292"/>
      <c r="FO2215" s="292"/>
      <c r="FQ2215" s="292"/>
    </row>
    <row r="2216" spans="2:173">
      <c r="B2216" s="291"/>
      <c r="J2216" s="292"/>
      <c r="K2216" s="292"/>
      <c r="T2216" s="292"/>
      <c r="BO2216" s="292"/>
      <c r="BW2216" s="292"/>
      <c r="BX2216" s="292"/>
      <c r="CU2216" s="292"/>
      <c r="CW2216" s="292"/>
      <c r="CX2216" s="292"/>
      <c r="DA2216" s="292"/>
      <c r="DI2216" s="292"/>
      <c r="DK2216" s="292"/>
      <c r="DM2216" s="292"/>
      <c r="DQ2216" s="292"/>
      <c r="DV2216" s="292"/>
      <c r="DX2216" s="292"/>
      <c r="EH2216" s="292"/>
      <c r="EN2216" s="292"/>
      <c r="EP2216" s="292"/>
      <c r="EQ2216" s="292"/>
      <c r="ER2216" s="292"/>
      <c r="ES2216" s="292"/>
      <c r="ET2216" s="292"/>
      <c r="EU2216" s="292"/>
      <c r="EV2216" s="292"/>
      <c r="EW2216" s="292"/>
      <c r="EX2216" s="292"/>
      <c r="EY2216" s="292"/>
      <c r="EZ2216" s="292"/>
      <c r="FC2216" s="292"/>
      <c r="FF2216" s="292"/>
      <c r="FJ2216" s="292"/>
      <c r="FL2216" s="292"/>
      <c r="FM2216" s="292"/>
      <c r="FN2216" s="292"/>
      <c r="FO2216" s="292"/>
      <c r="FQ2216" s="292"/>
    </row>
    <row r="2217" spans="2:173">
      <c r="B2217" s="291"/>
      <c r="J2217" s="292"/>
      <c r="K2217" s="292"/>
      <c r="T2217" s="292"/>
      <c r="BO2217" s="292"/>
      <c r="BW2217" s="292"/>
      <c r="BX2217" s="292"/>
      <c r="CU2217" s="292"/>
      <c r="CW2217" s="292"/>
      <c r="CX2217" s="292"/>
      <c r="DA2217" s="292"/>
      <c r="DI2217" s="292"/>
      <c r="DK2217" s="292"/>
      <c r="DM2217" s="292"/>
      <c r="DQ2217" s="292"/>
      <c r="DV2217" s="292"/>
      <c r="DX2217" s="292"/>
      <c r="EH2217" s="292"/>
      <c r="EN2217" s="292"/>
      <c r="EP2217" s="292"/>
      <c r="EQ2217" s="292"/>
      <c r="ER2217" s="292"/>
      <c r="ES2217" s="292"/>
      <c r="ET2217" s="292"/>
      <c r="EU2217" s="292"/>
      <c r="EV2217" s="292"/>
      <c r="EW2217" s="292"/>
      <c r="EX2217" s="292"/>
      <c r="EY2217" s="292"/>
      <c r="EZ2217" s="292"/>
      <c r="FC2217" s="292"/>
      <c r="FF2217" s="292"/>
      <c r="FJ2217" s="292"/>
      <c r="FL2217" s="292"/>
      <c r="FM2217" s="292"/>
      <c r="FN2217" s="292"/>
      <c r="FO2217" s="292"/>
      <c r="FQ2217" s="292"/>
    </row>
    <row r="2218" spans="2:173">
      <c r="B2218" s="291"/>
      <c r="J2218" s="292"/>
      <c r="K2218" s="292"/>
      <c r="T2218" s="292"/>
      <c r="BO2218" s="292"/>
      <c r="BW2218" s="292"/>
      <c r="BX2218" s="292"/>
      <c r="CU2218" s="292"/>
      <c r="CW2218" s="292"/>
      <c r="CX2218" s="292"/>
      <c r="DA2218" s="292"/>
      <c r="DI2218" s="292"/>
      <c r="DK2218" s="292"/>
      <c r="DM2218" s="292"/>
      <c r="DQ2218" s="292"/>
      <c r="DV2218" s="292"/>
      <c r="DX2218" s="292"/>
      <c r="EH2218" s="292"/>
      <c r="EN2218" s="292"/>
      <c r="EP2218" s="292"/>
      <c r="EQ2218" s="292"/>
      <c r="ER2218" s="292"/>
      <c r="ES2218" s="292"/>
      <c r="ET2218" s="292"/>
      <c r="EU2218" s="292"/>
      <c r="EV2218" s="292"/>
      <c r="EW2218" s="292"/>
      <c r="EX2218" s="292"/>
      <c r="EY2218" s="292"/>
      <c r="EZ2218" s="292"/>
      <c r="FC2218" s="292"/>
      <c r="FF2218" s="292"/>
      <c r="FJ2218" s="292"/>
      <c r="FL2218" s="292"/>
      <c r="FM2218" s="292"/>
      <c r="FN2218" s="292"/>
      <c r="FO2218" s="292"/>
      <c r="FQ2218" s="292"/>
    </row>
    <row r="2219" spans="2:173">
      <c r="B2219" s="291"/>
      <c r="J2219" s="292"/>
      <c r="K2219" s="292"/>
      <c r="T2219" s="292"/>
      <c r="BO2219" s="292"/>
      <c r="BW2219" s="292"/>
      <c r="BX2219" s="292"/>
      <c r="CU2219" s="292"/>
      <c r="CW2219" s="292"/>
      <c r="CX2219" s="292"/>
      <c r="DA2219" s="292"/>
      <c r="DI2219" s="292"/>
      <c r="DK2219" s="292"/>
      <c r="DM2219" s="292"/>
      <c r="DQ2219" s="292"/>
      <c r="DV2219" s="292"/>
      <c r="DX2219" s="292"/>
      <c r="EH2219" s="292"/>
      <c r="EN2219" s="292"/>
      <c r="EP2219" s="292"/>
      <c r="EQ2219" s="292"/>
      <c r="ER2219" s="292"/>
      <c r="ES2219" s="292"/>
      <c r="ET2219" s="292"/>
      <c r="EU2219" s="292"/>
      <c r="EV2219" s="292"/>
      <c r="EW2219" s="292"/>
      <c r="EX2219" s="292"/>
      <c r="EY2219" s="292"/>
      <c r="EZ2219" s="292"/>
      <c r="FC2219" s="292"/>
      <c r="FF2219" s="292"/>
      <c r="FJ2219" s="292"/>
      <c r="FL2219" s="292"/>
      <c r="FM2219" s="292"/>
      <c r="FN2219" s="292"/>
      <c r="FO2219" s="292"/>
      <c r="FQ2219" s="292"/>
    </row>
    <row r="2220" spans="2:173">
      <c r="B2220" s="291"/>
      <c r="J2220" s="292"/>
      <c r="K2220" s="292"/>
      <c r="T2220" s="292"/>
      <c r="BO2220" s="292"/>
      <c r="BW2220" s="292"/>
      <c r="BX2220" s="292"/>
      <c r="CU2220" s="292"/>
      <c r="CW2220" s="292"/>
      <c r="CX2220" s="292"/>
      <c r="DA2220" s="292"/>
      <c r="DI2220" s="292"/>
      <c r="DK2220" s="292"/>
      <c r="DM2220" s="292"/>
      <c r="DQ2220" s="292"/>
      <c r="DV2220" s="292"/>
      <c r="DX2220" s="292"/>
      <c r="EH2220" s="292"/>
      <c r="EN2220" s="292"/>
      <c r="EP2220" s="292"/>
      <c r="EQ2220" s="292"/>
      <c r="ER2220" s="292"/>
      <c r="ES2220" s="292"/>
      <c r="ET2220" s="292"/>
      <c r="EU2220" s="292"/>
      <c r="EV2220" s="292"/>
      <c r="EW2220" s="292"/>
      <c r="EX2220" s="292"/>
      <c r="EY2220" s="292"/>
      <c r="EZ2220" s="292"/>
      <c r="FC2220" s="292"/>
      <c r="FF2220" s="292"/>
      <c r="FJ2220" s="292"/>
      <c r="FL2220" s="292"/>
      <c r="FM2220" s="292"/>
      <c r="FN2220" s="292"/>
      <c r="FO2220" s="292"/>
      <c r="FQ2220" s="292"/>
    </row>
    <row r="2221" spans="2:173">
      <c r="B2221" s="291"/>
      <c r="J2221" s="292"/>
      <c r="K2221" s="292"/>
      <c r="T2221" s="292"/>
      <c r="BO2221" s="292"/>
      <c r="BW2221" s="292"/>
      <c r="BX2221" s="292"/>
      <c r="CU2221" s="292"/>
      <c r="CW2221" s="292"/>
      <c r="CX2221" s="292"/>
      <c r="DA2221" s="292"/>
      <c r="DI2221" s="292"/>
      <c r="DK2221" s="292"/>
      <c r="DM2221" s="292"/>
      <c r="DQ2221" s="292"/>
      <c r="DV2221" s="292"/>
      <c r="DX2221" s="292"/>
      <c r="EH2221" s="292"/>
      <c r="EN2221" s="292"/>
      <c r="EP2221" s="292"/>
      <c r="EQ2221" s="292"/>
      <c r="ER2221" s="292"/>
      <c r="ES2221" s="292"/>
      <c r="ET2221" s="292"/>
      <c r="EU2221" s="292"/>
      <c r="EV2221" s="292"/>
      <c r="EW2221" s="292"/>
      <c r="EX2221" s="292"/>
      <c r="EY2221" s="292"/>
      <c r="EZ2221" s="292"/>
      <c r="FC2221" s="292"/>
      <c r="FF2221" s="292"/>
      <c r="FJ2221" s="292"/>
      <c r="FL2221" s="292"/>
      <c r="FM2221" s="292"/>
      <c r="FN2221" s="292"/>
      <c r="FO2221" s="292"/>
      <c r="FQ2221" s="292"/>
    </row>
    <row r="2222" spans="2:173">
      <c r="B2222" s="291"/>
      <c r="J2222" s="292"/>
      <c r="K2222" s="292"/>
      <c r="T2222" s="292"/>
      <c r="BO2222" s="292"/>
      <c r="BW2222" s="292"/>
      <c r="BX2222" s="292"/>
      <c r="CU2222" s="292"/>
      <c r="CW2222" s="292"/>
      <c r="CX2222" s="292"/>
      <c r="DA2222" s="292"/>
      <c r="DI2222" s="292"/>
      <c r="DK2222" s="292"/>
      <c r="DM2222" s="292"/>
      <c r="DQ2222" s="292"/>
      <c r="DV2222" s="292"/>
      <c r="DX2222" s="292"/>
      <c r="EH2222" s="292"/>
      <c r="EN2222" s="292"/>
      <c r="EP2222" s="292"/>
      <c r="EQ2222" s="292"/>
      <c r="ER2222" s="292"/>
      <c r="ES2222" s="292"/>
      <c r="ET2222" s="292"/>
      <c r="EU2222" s="292"/>
      <c r="EV2222" s="292"/>
      <c r="EW2222" s="292"/>
      <c r="EX2222" s="292"/>
      <c r="EY2222" s="292"/>
      <c r="EZ2222" s="292"/>
      <c r="FC2222" s="292"/>
      <c r="FF2222" s="292"/>
      <c r="FJ2222" s="292"/>
      <c r="FL2222" s="292"/>
      <c r="FM2222" s="292"/>
      <c r="FN2222" s="292"/>
      <c r="FO2222" s="292"/>
      <c r="FQ2222" s="292"/>
    </row>
    <row r="2223" spans="2:173">
      <c r="B2223" s="291"/>
      <c r="J2223" s="292"/>
      <c r="K2223" s="292"/>
      <c r="T2223" s="292"/>
      <c r="BO2223" s="292"/>
      <c r="BW2223" s="292"/>
      <c r="BX2223" s="292"/>
      <c r="CU2223" s="292"/>
      <c r="CW2223" s="292"/>
      <c r="CX2223" s="292"/>
      <c r="DA2223" s="292"/>
      <c r="DI2223" s="292"/>
      <c r="DK2223" s="292"/>
      <c r="DM2223" s="292"/>
      <c r="DQ2223" s="292"/>
      <c r="DV2223" s="292"/>
      <c r="DX2223" s="292"/>
      <c r="EH2223" s="292"/>
      <c r="EN2223" s="292"/>
      <c r="EP2223" s="292"/>
      <c r="EQ2223" s="292"/>
      <c r="ER2223" s="292"/>
      <c r="ES2223" s="292"/>
      <c r="ET2223" s="292"/>
      <c r="EU2223" s="292"/>
      <c r="EV2223" s="292"/>
      <c r="EW2223" s="292"/>
      <c r="EX2223" s="292"/>
      <c r="EY2223" s="292"/>
      <c r="EZ2223" s="292"/>
      <c r="FC2223" s="292"/>
      <c r="FF2223" s="292"/>
      <c r="FJ2223" s="292"/>
      <c r="FL2223" s="292"/>
      <c r="FM2223" s="292"/>
      <c r="FN2223" s="292"/>
      <c r="FO2223" s="292"/>
      <c r="FQ2223" s="292"/>
    </row>
    <row r="2224" spans="2:173">
      <c r="B2224" s="291"/>
      <c r="J2224" s="292"/>
      <c r="K2224" s="292"/>
      <c r="T2224" s="292"/>
      <c r="BO2224" s="292"/>
      <c r="BW2224" s="292"/>
      <c r="BX2224" s="292"/>
      <c r="CU2224" s="292"/>
      <c r="CW2224" s="292"/>
      <c r="CX2224" s="292"/>
      <c r="DA2224" s="292"/>
      <c r="DI2224" s="292"/>
      <c r="DK2224" s="292"/>
      <c r="DM2224" s="292"/>
      <c r="DQ2224" s="292"/>
      <c r="DV2224" s="292"/>
      <c r="DX2224" s="292"/>
      <c r="EH2224" s="292"/>
      <c r="EN2224" s="292"/>
      <c r="EP2224" s="292"/>
      <c r="EQ2224" s="292"/>
      <c r="ER2224" s="292"/>
      <c r="ES2224" s="292"/>
      <c r="ET2224" s="292"/>
      <c r="EU2224" s="292"/>
      <c r="EV2224" s="292"/>
      <c r="EW2224" s="292"/>
      <c r="EX2224" s="292"/>
      <c r="EY2224" s="292"/>
      <c r="EZ2224" s="292"/>
      <c r="FC2224" s="292"/>
      <c r="FF2224" s="292"/>
      <c r="FJ2224" s="292"/>
      <c r="FL2224" s="292"/>
      <c r="FM2224" s="292"/>
      <c r="FN2224" s="292"/>
      <c r="FO2224" s="292"/>
      <c r="FQ2224" s="292"/>
    </row>
    <row r="2225" spans="2:173">
      <c r="B2225" s="291"/>
      <c r="J2225" s="292"/>
      <c r="K2225" s="292"/>
      <c r="T2225" s="292"/>
      <c r="BO2225" s="292"/>
      <c r="BW2225" s="292"/>
      <c r="BX2225" s="292"/>
      <c r="CU2225" s="292"/>
      <c r="CW2225" s="292"/>
      <c r="CX2225" s="292"/>
      <c r="DA2225" s="292"/>
      <c r="DI2225" s="292"/>
      <c r="DK2225" s="292"/>
      <c r="DM2225" s="292"/>
      <c r="DQ2225" s="292"/>
      <c r="DV2225" s="292"/>
      <c r="DX2225" s="292"/>
      <c r="EH2225" s="292"/>
      <c r="EN2225" s="292"/>
      <c r="EP2225" s="292"/>
      <c r="EQ2225" s="292"/>
      <c r="ER2225" s="292"/>
      <c r="ES2225" s="292"/>
      <c r="ET2225" s="292"/>
      <c r="EU2225" s="292"/>
      <c r="EV2225" s="292"/>
      <c r="EW2225" s="292"/>
      <c r="EX2225" s="292"/>
      <c r="EY2225" s="292"/>
      <c r="EZ2225" s="292"/>
      <c r="FC2225" s="292"/>
      <c r="FF2225" s="292"/>
      <c r="FJ2225" s="292"/>
      <c r="FL2225" s="292"/>
      <c r="FM2225" s="292"/>
      <c r="FN2225" s="292"/>
      <c r="FO2225" s="292"/>
      <c r="FQ2225" s="292"/>
    </row>
    <row r="2226" spans="2:173">
      <c r="B2226" s="291"/>
      <c r="J2226" s="292"/>
      <c r="K2226" s="292"/>
      <c r="T2226" s="292"/>
      <c r="BO2226" s="292"/>
      <c r="BW2226" s="292"/>
      <c r="BX2226" s="292"/>
      <c r="CU2226" s="292"/>
      <c r="CW2226" s="292"/>
      <c r="CX2226" s="292"/>
      <c r="DA2226" s="292"/>
      <c r="DI2226" s="292"/>
      <c r="DK2226" s="292"/>
      <c r="DM2226" s="292"/>
      <c r="DQ2226" s="292"/>
      <c r="DV2226" s="292"/>
      <c r="DX2226" s="292"/>
      <c r="EH2226" s="292"/>
      <c r="EN2226" s="292"/>
      <c r="EP2226" s="292"/>
      <c r="EQ2226" s="292"/>
      <c r="ER2226" s="292"/>
      <c r="ES2226" s="292"/>
      <c r="ET2226" s="292"/>
      <c r="EU2226" s="292"/>
      <c r="EV2226" s="292"/>
      <c r="EW2226" s="292"/>
      <c r="EX2226" s="292"/>
      <c r="EY2226" s="292"/>
      <c r="EZ2226" s="292"/>
      <c r="FC2226" s="292"/>
      <c r="FF2226" s="292"/>
      <c r="FJ2226" s="292"/>
      <c r="FL2226" s="292"/>
      <c r="FM2226" s="292"/>
      <c r="FN2226" s="292"/>
      <c r="FO2226" s="292"/>
      <c r="FQ2226" s="292"/>
    </row>
    <row r="2227" spans="2:173">
      <c r="B2227" s="291"/>
      <c r="J2227" s="292"/>
      <c r="K2227" s="292"/>
      <c r="T2227" s="292"/>
      <c r="BO2227" s="292"/>
      <c r="BW2227" s="292"/>
      <c r="BX2227" s="292"/>
      <c r="CU2227" s="292"/>
      <c r="CW2227" s="292"/>
      <c r="CX2227" s="292"/>
      <c r="DA2227" s="292"/>
      <c r="DI2227" s="292"/>
      <c r="DK2227" s="292"/>
      <c r="DM2227" s="292"/>
      <c r="DQ2227" s="292"/>
      <c r="DV2227" s="292"/>
      <c r="DX2227" s="292"/>
      <c r="EH2227" s="292"/>
      <c r="EN2227" s="292"/>
      <c r="EP2227" s="292"/>
      <c r="EQ2227" s="292"/>
      <c r="ER2227" s="292"/>
      <c r="ES2227" s="292"/>
      <c r="ET2227" s="292"/>
      <c r="EU2227" s="292"/>
      <c r="EV2227" s="292"/>
      <c r="EW2227" s="292"/>
      <c r="EX2227" s="292"/>
      <c r="EY2227" s="292"/>
      <c r="EZ2227" s="292"/>
      <c r="FC2227" s="292"/>
      <c r="FF2227" s="292"/>
      <c r="FJ2227" s="292"/>
      <c r="FL2227" s="292"/>
      <c r="FM2227" s="292"/>
      <c r="FN2227" s="292"/>
      <c r="FO2227" s="292"/>
      <c r="FQ2227" s="292"/>
    </row>
    <row r="2228" spans="2:173">
      <c r="B2228" s="291"/>
      <c r="J2228" s="292"/>
      <c r="K2228" s="292"/>
      <c r="T2228" s="292"/>
      <c r="BO2228" s="292"/>
      <c r="BW2228" s="292"/>
      <c r="BX2228" s="292"/>
      <c r="CU2228" s="292"/>
      <c r="CW2228" s="292"/>
      <c r="CX2228" s="292"/>
      <c r="DA2228" s="292"/>
      <c r="DI2228" s="292"/>
      <c r="DK2228" s="292"/>
      <c r="DM2228" s="292"/>
      <c r="DQ2228" s="292"/>
      <c r="DV2228" s="292"/>
      <c r="DX2228" s="292"/>
      <c r="EH2228" s="292"/>
      <c r="EN2228" s="292"/>
      <c r="EP2228" s="292"/>
      <c r="EQ2228" s="292"/>
      <c r="ER2228" s="292"/>
      <c r="ES2228" s="292"/>
      <c r="ET2228" s="292"/>
      <c r="EU2228" s="292"/>
      <c r="EV2228" s="292"/>
      <c r="EW2228" s="292"/>
      <c r="EX2228" s="292"/>
      <c r="EY2228" s="292"/>
      <c r="EZ2228" s="292"/>
      <c r="FC2228" s="292"/>
      <c r="FF2228" s="292"/>
      <c r="FJ2228" s="292"/>
      <c r="FL2228" s="292"/>
      <c r="FM2228" s="292"/>
      <c r="FN2228" s="292"/>
      <c r="FO2228" s="292"/>
      <c r="FQ2228" s="292"/>
    </row>
    <row r="2229" spans="2:173">
      <c r="B2229" s="291"/>
      <c r="J2229" s="292"/>
      <c r="K2229" s="292"/>
      <c r="T2229" s="292"/>
      <c r="BO2229" s="292"/>
      <c r="BW2229" s="292"/>
      <c r="BX2229" s="292"/>
      <c r="CU2229" s="292"/>
      <c r="CW2229" s="292"/>
      <c r="CX2229" s="292"/>
      <c r="DA2229" s="292"/>
      <c r="DI2229" s="292"/>
      <c r="DK2229" s="292"/>
      <c r="DM2229" s="292"/>
      <c r="DQ2229" s="292"/>
      <c r="DV2229" s="292"/>
      <c r="DX2229" s="292"/>
      <c r="EH2229" s="292"/>
      <c r="EN2229" s="292"/>
      <c r="EP2229" s="292"/>
      <c r="EQ2229" s="292"/>
      <c r="ER2229" s="292"/>
      <c r="ES2229" s="292"/>
      <c r="ET2229" s="292"/>
      <c r="EU2229" s="292"/>
      <c r="EV2229" s="292"/>
      <c r="EW2229" s="292"/>
      <c r="EX2229" s="292"/>
      <c r="EY2229" s="292"/>
      <c r="EZ2229" s="292"/>
      <c r="FC2229" s="292"/>
      <c r="FF2229" s="292"/>
      <c r="FJ2229" s="292"/>
      <c r="FL2229" s="292"/>
      <c r="FM2229" s="292"/>
      <c r="FN2229" s="292"/>
      <c r="FO2229" s="292"/>
      <c r="FQ2229" s="292"/>
    </row>
    <row r="2230" spans="2:173">
      <c r="B2230" s="291"/>
      <c r="J2230" s="292"/>
      <c r="K2230" s="292"/>
      <c r="T2230" s="292"/>
      <c r="BO2230" s="292"/>
      <c r="BW2230" s="292"/>
      <c r="BX2230" s="292"/>
      <c r="CU2230" s="292"/>
      <c r="CW2230" s="292"/>
      <c r="CX2230" s="292"/>
      <c r="DA2230" s="292"/>
      <c r="DI2230" s="292"/>
      <c r="DK2230" s="292"/>
      <c r="DM2230" s="292"/>
      <c r="DQ2230" s="292"/>
      <c r="DV2230" s="292"/>
      <c r="DX2230" s="292"/>
      <c r="EH2230" s="292"/>
      <c r="EN2230" s="292"/>
      <c r="EP2230" s="292"/>
      <c r="EQ2230" s="292"/>
      <c r="ER2230" s="292"/>
      <c r="ES2230" s="292"/>
      <c r="ET2230" s="292"/>
      <c r="EU2230" s="292"/>
      <c r="EV2230" s="292"/>
      <c r="EW2230" s="292"/>
      <c r="EX2230" s="292"/>
      <c r="EY2230" s="292"/>
      <c r="EZ2230" s="292"/>
      <c r="FC2230" s="292"/>
      <c r="FF2230" s="292"/>
      <c r="FJ2230" s="292"/>
      <c r="FL2230" s="292"/>
      <c r="FM2230" s="292"/>
      <c r="FN2230" s="292"/>
      <c r="FO2230" s="292"/>
      <c r="FQ2230" s="292"/>
    </row>
    <row r="2231" spans="2:173">
      <c r="B2231" s="291"/>
      <c r="J2231" s="292"/>
      <c r="K2231" s="292"/>
      <c r="T2231" s="292"/>
      <c r="BO2231" s="292"/>
      <c r="BW2231" s="292"/>
      <c r="BX2231" s="292"/>
      <c r="CU2231" s="292"/>
      <c r="CW2231" s="292"/>
      <c r="CX2231" s="292"/>
      <c r="DA2231" s="292"/>
      <c r="DI2231" s="292"/>
      <c r="DK2231" s="292"/>
      <c r="DM2231" s="292"/>
      <c r="DQ2231" s="292"/>
      <c r="DV2231" s="292"/>
      <c r="DX2231" s="292"/>
      <c r="EH2231" s="292"/>
      <c r="EN2231" s="292"/>
      <c r="EP2231" s="292"/>
      <c r="EQ2231" s="292"/>
      <c r="ER2231" s="292"/>
      <c r="ES2231" s="292"/>
      <c r="ET2231" s="292"/>
      <c r="EU2231" s="292"/>
      <c r="EV2231" s="292"/>
      <c r="EW2231" s="292"/>
      <c r="EX2231" s="292"/>
      <c r="EY2231" s="292"/>
      <c r="EZ2231" s="292"/>
      <c r="FC2231" s="292"/>
      <c r="FF2231" s="292"/>
      <c r="FJ2231" s="292"/>
      <c r="FL2231" s="292"/>
      <c r="FM2231" s="292"/>
      <c r="FN2231" s="292"/>
      <c r="FO2231" s="292"/>
      <c r="FQ2231" s="292"/>
    </row>
    <row r="2232" spans="2:173">
      <c r="B2232" s="291"/>
      <c r="J2232" s="292"/>
      <c r="K2232" s="292"/>
      <c r="T2232" s="292"/>
      <c r="BO2232" s="292"/>
      <c r="BW2232" s="292"/>
      <c r="BX2232" s="292"/>
      <c r="CU2232" s="292"/>
      <c r="CW2232" s="292"/>
      <c r="CX2232" s="292"/>
      <c r="DA2232" s="292"/>
      <c r="DI2232" s="292"/>
      <c r="DK2232" s="292"/>
      <c r="DM2232" s="292"/>
      <c r="DQ2232" s="292"/>
      <c r="DV2232" s="292"/>
      <c r="DX2232" s="292"/>
      <c r="EH2232" s="292"/>
      <c r="EN2232" s="292"/>
      <c r="EP2232" s="292"/>
      <c r="EQ2232" s="292"/>
      <c r="ER2232" s="292"/>
      <c r="ES2232" s="292"/>
      <c r="ET2232" s="292"/>
      <c r="EU2232" s="292"/>
      <c r="EV2232" s="292"/>
      <c r="EW2232" s="292"/>
      <c r="EX2232" s="292"/>
      <c r="EY2232" s="292"/>
      <c r="EZ2232" s="292"/>
      <c r="FC2232" s="292"/>
      <c r="FF2232" s="292"/>
      <c r="FJ2232" s="292"/>
      <c r="FL2232" s="292"/>
      <c r="FM2232" s="292"/>
      <c r="FN2232" s="292"/>
      <c r="FO2232" s="292"/>
      <c r="FQ2232" s="292"/>
    </row>
    <row r="2233" spans="2:173">
      <c r="B2233" s="291"/>
      <c r="J2233" s="292"/>
      <c r="K2233" s="292"/>
      <c r="T2233" s="292"/>
      <c r="BO2233" s="292"/>
      <c r="BW2233" s="292"/>
      <c r="BX2233" s="292"/>
      <c r="CU2233" s="292"/>
      <c r="CW2233" s="292"/>
      <c r="CX2233" s="292"/>
      <c r="DA2233" s="292"/>
      <c r="DI2233" s="292"/>
      <c r="DK2233" s="292"/>
      <c r="DM2233" s="292"/>
      <c r="DQ2233" s="292"/>
      <c r="DV2233" s="292"/>
      <c r="DX2233" s="292"/>
      <c r="EH2233" s="292"/>
      <c r="EN2233" s="292"/>
      <c r="EP2233" s="292"/>
      <c r="EQ2233" s="292"/>
      <c r="ER2233" s="292"/>
      <c r="ES2233" s="292"/>
      <c r="ET2233" s="292"/>
      <c r="EU2233" s="292"/>
      <c r="EV2233" s="292"/>
      <c r="EW2233" s="292"/>
      <c r="EX2233" s="292"/>
      <c r="EY2233" s="292"/>
      <c r="EZ2233" s="292"/>
      <c r="FC2233" s="292"/>
      <c r="FF2233" s="292"/>
      <c r="FJ2233" s="292"/>
      <c r="FL2233" s="292"/>
      <c r="FM2233" s="292"/>
      <c r="FN2233" s="292"/>
      <c r="FO2233" s="292"/>
      <c r="FQ2233" s="292"/>
    </row>
    <row r="2234" spans="2:173">
      <c r="B2234" s="291"/>
      <c r="J2234" s="292"/>
      <c r="K2234" s="292"/>
      <c r="T2234" s="292"/>
      <c r="BO2234" s="292"/>
      <c r="BW2234" s="292"/>
      <c r="BX2234" s="292"/>
      <c r="CU2234" s="292"/>
      <c r="CW2234" s="292"/>
      <c r="CX2234" s="292"/>
      <c r="DA2234" s="292"/>
      <c r="DI2234" s="292"/>
      <c r="DK2234" s="292"/>
      <c r="DM2234" s="292"/>
      <c r="DQ2234" s="292"/>
      <c r="DV2234" s="292"/>
      <c r="DX2234" s="292"/>
      <c r="EH2234" s="292"/>
      <c r="EN2234" s="292"/>
      <c r="EP2234" s="292"/>
      <c r="EQ2234" s="292"/>
      <c r="ER2234" s="292"/>
      <c r="ES2234" s="292"/>
      <c r="ET2234" s="292"/>
      <c r="EU2234" s="292"/>
      <c r="EV2234" s="292"/>
      <c r="EW2234" s="292"/>
      <c r="EX2234" s="292"/>
      <c r="EY2234" s="292"/>
      <c r="EZ2234" s="292"/>
      <c r="FC2234" s="292"/>
      <c r="FF2234" s="292"/>
      <c r="FJ2234" s="292"/>
      <c r="FL2234" s="292"/>
      <c r="FM2234" s="292"/>
      <c r="FN2234" s="292"/>
      <c r="FO2234" s="292"/>
      <c r="FQ2234" s="292"/>
    </row>
    <row r="2235" spans="2:173">
      <c r="B2235" s="291"/>
      <c r="J2235" s="292"/>
      <c r="K2235" s="292"/>
      <c r="T2235" s="292"/>
      <c r="BO2235" s="292"/>
      <c r="BW2235" s="292"/>
      <c r="BX2235" s="292"/>
      <c r="CU2235" s="292"/>
      <c r="CW2235" s="292"/>
      <c r="CX2235" s="292"/>
      <c r="DA2235" s="292"/>
      <c r="DI2235" s="292"/>
      <c r="DK2235" s="292"/>
      <c r="DM2235" s="292"/>
      <c r="DQ2235" s="292"/>
      <c r="DV2235" s="292"/>
      <c r="DX2235" s="292"/>
      <c r="EH2235" s="292"/>
      <c r="EN2235" s="292"/>
      <c r="EP2235" s="292"/>
      <c r="EQ2235" s="292"/>
      <c r="ER2235" s="292"/>
      <c r="ES2235" s="292"/>
      <c r="ET2235" s="292"/>
      <c r="EU2235" s="292"/>
      <c r="EV2235" s="292"/>
      <c r="EW2235" s="292"/>
      <c r="EX2235" s="292"/>
      <c r="EY2235" s="292"/>
      <c r="EZ2235" s="292"/>
      <c r="FC2235" s="292"/>
      <c r="FF2235" s="292"/>
      <c r="FJ2235" s="292"/>
      <c r="FL2235" s="292"/>
      <c r="FM2235" s="292"/>
      <c r="FN2235" s="292"/>
      <c r="FO2235" s="292"/>
      <c r="FQ2235" s="292"/>
    </row>
    <row r="2236" spans="2:173">
      <c r="B2236" s="291"/>
      <c r="J2236" s="292"/>
      <c r="K2236" s="292"/>
      <c r="T2236" s="292"/>
      <c r="BO2236" s="292"/>
      <c r="BW2236" s="292"/>
      <c r="BX2236" s="292"/>
      <c r="CU2236" s="292"/>
      <c r="CW2236" s="292"/>
      <c r="CX2236" s="292"/>
      <c r="DA2236" s="292"/>
      <c r="DI2236" s="292"/>
      <c r="DK2236" s="292"/>
      <c r="DM2236" s="292"/>
      <c r="DQ2236" s="292"/>
      <c r="DV2236" s="292"/>
      <c r="DX2236" s="292"/>
      <c r="EH2236" s="292"/>
      <c r="EN2236" s="292"/>
      <c r="EP2236" s="292"/>
      <c r="EQ2236" s="292"/>
      <c r="ER2236" s="292"/>
      <c r="ES2236" s="292"/>
      <c r="ET2236" s="292"/>
      <c r="EU2236" s="292"/>
      <c r="EV2236" s="292"/>
      <c r="EW2236" s="292"/>
      <c r="EX2236" s="292"/>
      <c r="EY2236" s="292"/>
      <c r="EZ2236" s="292"/>
      <c r="FC2236" s="292"/>
      <c r="FF2236" s="292"/>
      <c r="FJ2236" s="292"/>
      <c r="FL2236" s="292"/>
      <c r="FM2236" s="292"/>
      <c r="FN2236" s="292"/>
      <c r="FO2236" s="292"/>
      <c r="FQ2236" s="292"/>
    </row>
    <row r="2237" spans="2:173">
      <c r="B2237" s="291"/>
      <c r="J2237" s="292"/>
      <c r="K2237" s="292"/>
      <c r="T2237" s="292"/>
      <c r="BO2237" s="292"/>
      <c r="BW2237" s="292"/>
      <c r="BX2237" s="292"/>
      <c r="CU2237" s="292"/>
      <c r="CW2237" s="292"/>
      <c r="CX2237" s="292"/>
      <c r="DA2237" s="292"/>
      <c r="DI2237" s="292"/>
      <c r="DK2237" s="292"/>
      <c r="DM2237" s="292"/>
      <c r="DQ2237" s="292"/>
      <c r="DV2237" s="292"/>
      <c r="DX2237" s="292"/>
      <c r="EH2237" s="292"/>
      <c r="EN2237" s="292"/>
      <c r="EP2237" s="292"/>
      <c r="EQ2237" s="292"/>
      <c r="ER2237" s="292"/>
      <c r="ES2237" s="292"/>
      <c r="ET2237" s="292"/>
      <c r="EU2237" s="292"/>
      <c r="EV2237" s="292"/>
      <c r="EW2237" s="292"/>
      <c r="EX2237" s="292"/>
      <c r="EY2237" s="292"/>
      <c r="EZ2237" s="292"/>
      <c r="FC2237" s="292"/>
      <c r="FF2237" s="292"/>
      <c r="FJ2237" s="292"/>
      <c r="FL2237" s="292"/>
      <c r="FM2237" s="292"/>
      <c r="FN2237" s="292"/>
      <c r="FO2237" s="292"/>
      <c r="FQ2237" s="292"/>
    </row>
    <row r="2238" spans="2:173">
      <c r="B2238" s="291"/>
      <c r="J2238" s="292"/>
      <c r="K2238" s="292"/>
      <c r="T2238" s="292"/>
      <c r="BO2238" s="292"/>
      <c r="BW2238" s="292"/>
      <c r="BX2238" s="292"/>
      <c r="CU2238" s="292"/>
      <c r="CW2238" s="292"/>
      <c r="CX2238" s="292"/>
      <c r="DA2238" s="292"/>
      <c r="DI2238" s="292"/>
      <c r="DK2238" s="292"/>
      <c r="DM2238" s="292"/>
      <c r="DQ2238" s="292"/>
      <c r="DV2238" s="292"/>
      <c r="DX2238" s="292"/>
      <c r="EH2238" s="292"/>
      <c r="EN2238" s="292"/>
      <c r="EP2238" s="292"/>
      <c r="EQ2238" s="292"/>
      <c r="ER2238" s="292"/>
      <c r="ES2238" s="292"/>
      <c r="ET2238" s="292"/>
      <c r="EU2238" s="292"/>
      <c r="EV2238" s="292"/>
      <c r="EW2238" s="292"/>
      <c r="EX2238" s="292"/>
      <c r="EY2238" s="292"/>
      <c r="EZ2238" s="292"/>
      <c r="FC2238" s="292"/>
      <c r="FF2238" s="292"/>
      <c r="FJ2238" s="292"/>
      <c r="FL2238" s="292"/>
      <c r="FM2238" s="292"/>
      <c r="FN2238" s="292"/>
      <c r="FO2238" s="292"/>
      <c r="FQ2238" s="292"/>
    </row>
    <row r="2239" spans="2:173">
      <c r="B2239" s="291"/>
      <c r="J2239" s="292"/>
      <c r="K2239" s="292"/>
      <c r="T2239" s="292"/>
      <c r="BO2239" s="292"/>
      <c r="BW2239" s="292"/>
      <c r="BX2239" s="292"/>
      <c r="CU2239" s="292"/>
      <c r="CW2239" s="292"/>
      <c r="CX2239" s="292"/>
      <c r="DA2239" s="292"/>
      <c r="DI2239" s="292"/>
      <c r="DK2239" s="292"/>
      <c r="DM2239" s="292"/>
      <c r="DQ2239" s="292"/>
      <c r="DV2239" s="292"/>
      <c r="DX2239" s="292"/>
      <c r="EH2239" s="292"/>
      <c r="EN2239" s="292"/>
      <c r="EP2239" s="292"/>
      <c r="EQ2239" s="292"/>
      <c r="ER2239" s="292"/>
      <c r="ES2239" s="292"/>
      <c r="ET2239" s="292"/>
      <c r="EU2239" s="292"/>
      <c r="EV2239" s="292"/>
      <c r="EW2239" s="292"/>
      <c r="EX2239" s="292"/>
      <c r="EY2239" s="292"/>
      <c r="EZ2239" s="292"/>
      <c r="FC2239" s="292"/>
      <c r="FF2239" s="292"/>
      <c r="FJ2239" s="292"/>
      <c r="FL2239" s="292"/>
      <c r="FM2239" s="292"/>
      <c r="FN2239" s="292"/>
      <c r="FO2239" s="292"/>
      <c r="FQ2239" s="292"/>
    </row>
    <row r="2240" spans="2:173">
      <c r="B2240" s="291"/>
      <c r="J2240" s="292"/>
      <c r="K2240" s="292"/>
      <c r="T2240" s="292"/>
      <c r="BO2240" s="292"/>
      <c r="BW2240" s="292"/>
      <c r="BX2240" s="292"/>
      <c r="CU2240" s="292"/>
      <c r="CW2240" s="292"/>
      <c r="CX2240" s="292"/>
      <c r="DA2240" s="292"/>
      <c r="DI2240" s="292"/>
      <c r="DK2240" s="292"/>
      <c r="DM2240" s="292"/>
      <c r="DQ2240" s="292"/>
      <c r="DV2240" s="292"/>
      <c r="DX2240" s="292"/>
      <c r="EH2240" s="292"/>
      <c r="EN2240" s="292"/>
      <c r="EP2240" s="292"/>
      <c r="EQ2240" s="292"/>
      <c r="ER2240" s="292"/>
      <c r="ES2240" s="292"/>
      <c r="ET2240" s="292"/>
      <c r="EU2240" s="292"/>
      <c r="EV2240" s="292"/>
      <c r="EW2240" s="292"/>
      <c r="EX2240" s="292"/>
      <c r="EY2240" s="292"/>
      <c r="EZ2240" s="292"/>
      <c r="FC2240" s="292"/>
      <c r="FF2240" s="292"/>
      <c r="FJ2240" s="292"/>
      <c r="FL2240" s="292"/>
      <c r="FM2240" s="292"/>
      <c r="FN2240" s="292"/>
      <c r="FO2240" s="292"/>
      <c r="FQ2240" s="292"/>
    </row>
    <row r="2241" spans="2:173">
      <c r="B2241" s="291"/>
      <c r="J2241" s="292"/>
      <c r="K2241" s="292"/>
      <c r="T2241" s="292"/>
      <c r="BO2241" s="292"/>
      <c r="BW2241" s="292"/>
      <c r="BX2241" s="292"/>
      <c r="CU2241" s="292"/>
      <c r="CW2241" s="292"/>
      <c r="CX2241" s="292"/>
      <c r="DA2241" s="292"/>
      <c r="DI2241" s="292"/>
      <c r="DK2241" s="292"/>
      <c r="DM2241" s="292"/>
      <c r="DQ2241" s="292"/>
      <c r="DV2241" s="292"/>
      <c r="DX2241" s="292"/>
      <c r="EH2241" s="292"/>
      <c r="EN2241" s="292"/>
      <c r="EP2241" s="292"/>
      <c r="EQ2241" s="292"/>
      <c r="ER2241" s="292"/>
      <c r="ES2241" s="292"/>
      <c r="ET2241" s="292"/>
      <c r="EU2241" s="292"/>
      <c r="EV2241" s="292"/>
      <c r="EW2241" s="292"/>
      <c r="EX2241" s="292"/>
      <c r="EY2241" s="292"/>
      <c r="EZ2241" s="292"/>
      <c r="FC2241" s="292"/>
      <c r="FF2241" s="292"/>
      <c r="FJ2241" s="292"/>
      <c r="FL2241" s="292"/>
      <c r="FM2241" s="292"/>
      <c r="FN2241" s="292"/>
      <c r="FO2241" s="292"/>
      <c r="FQ2241" s="292"/>
    </row>
    <row r="2242" spans="2:173">
      <c r="B2242" s="291"/>
      <c r="J2242" s="292"/>
      <c r="K2242" s="292"/>
      <c r="T2242" s="292"/>
      <c r="BO2242" s="292"/>
      <c r="BW2242" s="292"/>
      <c r="BX2242" s="292"/>
      <c r="CU2242" s="292"/>
      <c r="CW2242" s="292"/>
      <c r="CX2242" s="292"/>
      <c r="DA2242" s="292"/>
      <c r="DI2242" s="292"/>
      <c r="DK2242" s="292"/>
      <c r="DM2242" s="292"/>
      <c r="DQ2242" s="292"/>
      <c r="DV2242" s="292"/>
      <c r="DX2242" s="292"/>
      <c r="EH2242" s="292"/>
      <c r="EN2242" s="292"/>
      <c r="EP2242" s="292"/>
      <c r="EQ2242" s="292"/>
      <c r="ER2242" s="292"/>
      <c r="ES2242" s="292"/>
      <c r="ET2242" s="292"/>
      <c r="EU2242" s="292"/>
      <c r="EV2242" s="292"/>
      <c r="EW2242" s="292"/>
      <c r="EX2242" s="292"/>
      <c r="EY2242" s="292"/>
      <c r="EZ2242" s="292"/>
      <c r="FC2242" s="292"/>
      <c r="FF2242" s="292"/>
      <c r="FJ2242" s="292"/>
      <c r="FL2242" s="292"/>
      <c r="FM2242" s="292"/>
      <c r="FN2242" s="292"/>
      <c r="FO2242" s="292"/>
      <c r="FQ2242" s="292"/>
    </row>
    <row r="2243" spans="2:173">
      <c r="B2243" s="291"/>
      <c r="J2243" s="292"/>
      <c r="K2243" s="292"/>
      <c r="T2243" s="292"/>
      <c r="BO2243" s="292"/>
      <c r="BW2243" s="292"/>
      <c r="BX2243" s="292"/>
      <c r="CU2243" s="292"/>
      <c r="CW2243" s="292"/>
      <c r="CX2243" s="292"/>
      <c r="DA2243" s="292"/>
      <c r="DI2243" s="292"/>
      <c r="DK2243" s="292"/>
      <c r="DM2243" s="292"/>
      <c r="DQ2243" s="292"/>
      <c r="DV2243" s="292"/>
      <c r="DX2243" s="292"/>
      <c r="EH2243" s="292"/>
      <c r="EN2243" s="292"/>
      <c r="EP2243" s="292"/>
      <c r="EQ2243" s="292"/>
      <c r="ER2243" s="292"/>
      <c r="ES2243" s="292"/>
      <c r="ET2243" s="292"/>
      <c r="EU2243" s="292"/>
      <c r="EV2243" s="292"/>
      <c r="EW2243" s="292"/>
      <c r="EX2243" s="292"/>
      <c r="EY2243" s="292"/>
      <c r="EZ2243" s="292"/>
      <c r="FC2243" s="292"/>
      <c r="FF2243" s="292"/>
      <c r="FJ2243" s="292"/>
      <c r="FL2243" s="292"/>
      <c r="FM2243" s="292"/>
      <c r="FN2243" s="292"/>
      <c r="FO2243" s="292"/>
      <c r="FQ2243" s="292"/>
    </row>
    <row r="2244" spans="2:173">
      <c r="B2244" s="291"/>
      <c r="J2244" s="292"/>
      <c r="K2244" s="292"/>
      <c r="T2244" s="292"/>
      <c r="BO2244" s="292"/>
      <c r="BW2244" s="292"/>
      <c r="BX2244" s="292"/>
      <c r="CU2244" s="292"/>
      <c r="CW2244" s="292"/>
      <c r="CX2244" s="292"/>
      <c r="DA2244" s="292"/>
      <c r="DI2244" s="292"/>
      <c r="DK2244" s="292"/>
      <c r="DM2244" s="292"/>
      <c r="DQ2244" s="292"/>
      <c r="DV2244" s="292"/>
      <c r="DX2244" s="292"/>
      <c r="EH2244" s="292"/>
      <c r="EN2244" s="292"/>
      <c r="EP2244" s="292"/>
      <c r="EQ2244" s="292"/>
      <c r="ER2244" s="292"/>
      <c r="ES2244" s="292"/>
      <c r="ET2244" s="292"/>
      <c r="EU2244" s="292"/>
      <c r="EV2244" s="292"/>
      <c r="EW2244" s="292"/>
      <c r="EX2244" s="292"/>
      <c r="EY2244" s="292"/>
      <c r="EZ2244" s="292"/>
      <c r="FC2244" s="292"/>
      <c r="FF2244" s="292"/>
      <c r="FJ2244" s="292"/>
      <c r="FL2244" s="292"/>
      <c r="FM2244" s="292"/>
      <c r="FN2244" s="292"/>
      <c r="FO2244" s="292"/>
      <c r="FQ2244" s="292"/>
    </row>
    <row r="2245" spans="2:173">
      <c r="B2245" s="291"/>
      <c r="J2245" s="292"/>
      <c r="K2245" s="292"/>
      <c r="T2245" s="292"/>
      <c r="BO2245" s="292"/>
      <c r="BW2245" s="292"/>
      <c r="BX2245" s="292"/>
      <c r="CU2245" s="292"/>
      <c r="CW2245" s="292"/>
      <c r="CX2245" s="292"/>
      <c r="DA2245" s="292"/>
      <c r="DI2245" s="292"/>
      <c r="DK2245" s="292"/>
      <c r="DM2245" s="292"/>
      <c r="DQ2245" s="292"/>
      <c r="DV2245" s="292"/>
      <c r="DX2245" s="292"/>
      <c r="EH2245" s="292"/>
      <c r="EN2245" s="292"/>
      <c r="EP2245" s="292"/>
      <c r="EQ2245" s="292"/>
      <c r="ER2245" s="292"/>
      <c r="ES2245" s="292"/>
      <c r="ET2245" s="292"/>
      <c r="EU2245" s="292"/>
      <c r="EV2245" s="292"/>
      <c r="EW2245" s="292"/>
      <c r="EX2245" s="292"/>
      <c r="EY2245" s="292"/>
      <c r="EZ2245" s="292"/>
      <c r="FC2245" s="292"/>
      <c r="FF2245" s="292"/>
      <c r="FJ2245" s="292"/>
      <c r="FL2245" s="292"/>
      <c r="FM2245" s="292"/>
      <c r="FN2245" s="292"/>
      <c r="FO2245" s="292"/>
      <c r="FQ2245" s="292"/>
    </row>
    <row r="2246" spans="2:173">
      <c r="B2246" s="291"/>
      <c r="J2246" s="292"/>
      <c r="K2246" s="292"/>
      <c r="T2246" s="292"/>
      <c r="BO2246" s="292"/>
      <c r="BW2246" s="292"/>
      <c r="BX2246" s="292"/>
      <c r="CU2246" s="292"/>
      <c r="CW2246" s="292"/>
      <c r="CX2246" s="292"/>
      <c r="DA2246" s="292"/>
      <c r="DI2246" s="292"/>
      <c r="DK2246" s="292"/>
      <c r="DM2246" s="292"/>
      <c r="DQ2246" s="292"/>
      <c r="DV2246" s="292"/>
      <c r="DX2246" s="292"/>
      <c r="EH2246" s="292"/>
      <c r="EN2246" s="292"/>
      <c r="EP2246" s="292"/>
      <c r="EQ2246" s="292"/>
      <c r="ER2246" s="292"/>
      <c r="ES2246" s="292"/>
      <c r="ET2246" s="292"/>
      <c r="EU2246" s="292"/>
      <c r="EV2246" s="292"/>
      <c r="EW2246" s="292"/>
      <c r="EX2246" s="292"/>
      <c r="EY2246" s="292"/>
      <c r="EZ2246" s="292"/>
      <c r="FC2246" s="292"/>
      <c r="FF2246" s="292"/>
      <c r="FJ2246" s="292"/>
      <c r="FL2246" s="292"/>
      <c r="FM2246" s="292"/>
      <c r="FN2246" s="292"/>
      <c r="FO2246" s="292"/>
      <c r="FQ2246" s="292"/>
    </row>
    <row r="2247" spans="2:173">
      <c r="B2247" s="291"/>
      <c r="J2247" s="292"/>
      <c r="K2247" s="292"/>
      <c r="T2247" s="292"/>
      <c r="BO2247" s="292"/>
      <c r="BW2247" s="292"/>
      <c r="BX2247" s="292"/>
      <c r="CU2247" s="292"/>
      <c r="CW2247" s="292"/>
      <c r="CX2247" s="292"/>
      <c r="DA2247" s="292"/>
      <c r="DI2247" s="292"/>
      <c r="DK2247" s="292"/>
      <c r="DM2247" s="292"/>
      <c r="DQ2247" s="292"/>
      <c r="DV2247" s="292"/>
      <c r="DX2247" s="292"/>
      <c r="EH2247" s="292"/>
      <c r="EN2247" s="292"/>
      <c r="EP2247" s="292"/>
      <c r="EQ2247" s="292"/>
      <c r="ER2247" s="292"/>
      <c r="ES2247" s="292"/>
      <c r="ET2247" s="292"/>
      <c r="EU2247" s="292"/>
      <c r="EV2247" s="292"/>
      <c r="EW2247" s="292"/>
      <c r="EX2247" s="292"/>
      <c r="EY2247" s="292"/>
      <c r="EZ2247" s="292"/>
      <c r="FC2247" s="292"/>
      <c r="FF2247" s="292"/>
      <c r="FJ2247" s="292"/>
      <c r="FL2247" s="292"/>
      <c r="FM2247" s="292"/>
      <c r="FN2247" s="292"/>
      <c r="FO2247" s="292"/>
      <c r="FQ2247" s="292"/>
    </row>
    <row r="2248" spans="2:173">
      <c r="B2248" s="291"/>
      <c r="J2248" s="292"/>
      <c r="K2248" s="292"/>
      <c r="T2248" s="292"/>
      <c r="BO2248" s="292"/>
      <c r="BW2248" s="292"/>
      <c r="BX2248" s="292"/>
      <c r="CU2248" s="292"/>
      <c r="CW2248" s="292"/>
      <c r="CX2248" s="292"/>
      <c r="DA2248" s="292"/>
      <c r="DI2248" s="292"/>
      <c r="DK2248" s="292"/>
      <c r="DM2248" s="292"/>
      <c r="DQ2248" s="292"/>
      <c r="DV2248" s="292"/>
      <c r="DX2248" s="292"/>
      <c r="EH2248" s="292"/>
      <c r="EN2248" s="292"/>
      <c r="EP2248" s="292"/>
      <c r="EQ2248" s="292"/>
      <c r="ER2248" s="292"/>
      <c r="ES2248" s="292"/>
      <c r="ET2248" s="292"/>
      <c r="EU2248" s="292"/>
      <c r="EV2248" s="292"/>
      <c r="EW2248" s="292"/>
      <c r="EX2248" s="292"/>
      <c r="EY2248" s="292"/>
      <c r="EZ2248" s="292"/>
      <c r="FC2248" s="292"/>
      <c r="FF2248" s="292"/>
      <c r="FJ2248" s="292"/>
      <c r="FL2248" s="292"/>
      <c r="FM2248" s="292"/>
      <c r="FN2248" s="292"/>
      <c r="FO2248" s="292"/>
      <c r="FQ2248" s="292"/>
    </row>
    <row r="2249" spans="2:173">
      <c r="B2249" s="291"/>
      <c r="J2249" s="292"/>
      <c r="K2249" s="292"/>
      <c r="T2249" s="292"/>
      <c r="BO2249" s="292"/>
      <c r="BW2249" s="292"/>
      <c r="BX2249" s="292"/>
      <c r="CU2249" s="292"/>
      <c r="CW2249" s="292"/>
      <c r="CX2249" s="292"/>
      <c r="DA2249" s="292"/>
      <c r="DI2249" s="292"/>
      <c r="DK2249" s="292"/>
      <c r="DM2249" s="292"/>
      <c r="DQ2249" s="292"/>
      <c r="DV2249" s="292"/>
      <c r="DX2249" s="292"/>
      <c r="EH2249" s="292"/>
      <c r="EN2249" s="292"/>
      <c r="EP2249" s="292"/>
      <c r="EQ2249" s="292"/>
      <c r="ER2249" s="292"/>
      <c r="ES2249" s="292"/>
      <c r="ET2249" s="292"/>
      <c r="EU2249" s="292"/>
      <c r="EV2249" s="292"/>
      <c r="EW2249" s="292"/>
      <c r="EX2249" s="292"/>
      <c r="EY2249" s="292"/>
      <c r="EZ2249" s="292"/>
      <c r="FC2249" s="292"/>
      <c r="FF2249" s="292"/>
      <c r="FJ2249" s="292"/>
      <c r="FL2249" s="292"/>
      <c r="FM2249" s="292"/>
      <c r="FN2249" s="292"/>
      <c r="FO2249" s="292"/>
      <c r="FQ2249" s="292"/>
    </row>
    <row r="2250" spans="2:173">
      <c r="B2250" s="291"/>
      <c r="J2250" s="292"/>
      <c r="K2250" s="292"/>
      <c r="T2250" s="292"/>
      <c r="BO2250" s="292"/>
      <c r="BW2250" s="292"/>
      <c r="BX2250" s="292"/>
      <c r="CU2250" s="292"/>
      <c r="CW2250" s="292"/>
      <c r="CX2250" s="292"/>
      <c r="DA2250" s="292"/>
      <c r="DI2250" s="292"/>
      <c r="DK2250" s="292"/>
      <c r="DM2250" s="292"/>
      <c r="DQ2250" s="292"/>
      <c r="DV2250" s="292"/>
      <c r="DX2250" s="292"/>
      <c r="EH2250" s="292"/>
      <c r="EN2250" s="292"/>
      <c r="EP2250" s="292"/>
      <c r="EQ2250" s="292"/>
      <c r="ER2250" s="292"/>
      <c r="ES2250" s="292"/>
      <c r="ET2250" s="292"/>
      <c r="EU2250" s="292"/>
      <c r="EV2250" s="292"/>
      <c r="EW2250" s="292"/>
      <c r="EX2250" s="292"/>
      <c r="EY2250" s="292"/>
      <c r="EZ2250" s="292"/>
      <c r="FC2250" s="292"/>
      <c r="FF2250" s="292"/>
      <c r="FJ2250" s="292"/>
      <c r="FL2250" s="292"/>
      <c r="FM2250" s="292"/>
      <c r="FN2250" s="292"/>
      <c r="FO2250" s="292"/>
      <c r="FQ2250" s="292"/>
    </row>
    <row r="2251" spans="2:173">
      <c r="B2251" s="291"/>
      <c r="J2251" s="292"/>
      <c r="K2251" s="292"/>
      <c r="T2251" s="292"/>
      <c r="BO2251" s="292"/>
      <c r="BW2251" s="292"/>
      <c r="BX2251" s="292"/>
      <c r="CU2251" s="292"/>
      <c r="CW2251" s="292"/>
      <c r="CX2251" s="292"/>
      <c r="DA2251" s="292"/>
      <c r="DI2251" s="292"/>
      <c r="DK2251" s="292"/>
      <c r="DM2251" s="292"/>
      <c r="DQ2251" s="292"/>
      <c r="DV2251" s="292"/>
      <c r="DX2251" s="292"/>
      <c r="EH2251" s="292"/>
      <c r="EN2251" s="292"/>
      <c r="EP2251" s="292"/>
      <c r="EQ2251" s="292"/>
      <c r="ER2251" s="292"/>
      <c r="ES2251" s="292"/>
      <c r="ET2251" s="292"/>
      <c r="EU2251" s="292"/>
      <c r="EV2251" s="292"/>
      <c r="EW2251" s="292"/>
      <c r="EX2251" s="292"/>
      <c r="EY2251" s="292"/>
      <c r="EZ2251" s="292"/>
      <c r="FC2251" s="292"/>
      <c r="FF2251" s="292"/>
      <c r="FJ2251" s="292"/>
      <c r="FL2251" s="292"/>
      <c r="FM2251" s="292"/>
      <c r="FN2251" s="292"/>
      <c r="FO2251" s="292"/>
      <c r="FQ2251" s="292"/>
    </row>
    <row r="2252" spans="2:173">
      <c r="B2252" s="291"/>
      <c r="J2252" s="292"/>
      <c r="K2252" s="292"/>
      <c r="T2252" s="292"/>
      <c r="BO2252" s="292"/>
      <c r="BW2252" s="292"/>
      <c r="BX2252" s="292"/>
      <c r="CU2252" s="292"/>
      <c r="CW2252" s="292"/>
      <c r="CX2252" s="292"/>
      <c r="DA2252" s="292"/>
      <c r="DI2252" s="292"/>
      <c r="DK2252" s="292"/>
      <c r="DM2252" s="292"/>
      <c r="DQ2252" s="292"/>
      <c r="DV2252" s="292"/>
      <c r="DX2252" s="292"/>
      <c r="EH2252" s="292"/>
      <c r="EN2252" s="292"/>
      <c r="EP2252" s="292"/>
      <c r="EQ2252" s="292"/>
      <c r="ER2252" s="292"/>
      <c r="ES2252" s="292"/>
      <c r="ET2252" s="292"/>
      <c r="EU2252" s="292"/>
      <c r="EV2252" s="292"/>
      <c r="EW2252" s="292"/>
      <c r="EX2252" s="292"/>
      <c r="EY2252" s="292"/>
      <c r="EZ2252" s="292"/>
      <c r="FC2252" s="292"/>
      <c r="FF2252" s="292"/>
      <c r="FJ2252" s="292"/>
      <c r="FL2252" s="292"/>
      <c r="FM2252" s="292"/>
      <c r="FN2252" s="292"/>
      <c r="FO2252" s="292"/>
      <c r="FQ2252" s="292"/>
    </row>
    <row r="2253" spans="2:173">
      <c r="B2253" s="291"/>
      <c r="J2253" s="292"/>
      <c r="K2253" s="292"/>
      <c r="T2253" s="292"/>
      <c r="BO2253" s="292"/>
      <c r="BW2253" s="292"/>
      <c r="BX2253" s="292"/>
      <c r="CU2253" s="292"/>
      <c r="CW2253" s="292"/>
      <c r="CX2253" s="292"/>
      <c r="DA2253" s="292"/>
      <c r="DI2253" s="292"/>
      <c r="DK2253" s="292"/>
      <c r="DM2253" s="292"/>
      <c r="DQ2253" s="292"/>
      <c r="DV2253" s="292"/>
      <c r="DX2253" s="292"/>
      <c r="EH2253" s="292"/>
      <c r="EN2253" s="292"/>
      <c r="EP2253" s="292"/>
      <c r="EQ2253" s="292"/>
      <c r="ER2253" s="292"/>
      <c r="ES2253" s="292"/>
      <c r="ET2253" s="292"/>
      <c r="EU2253" s="292"/>
      <c r="EV2253" s="292"/>
      <c r="EW2253" s="292"/>
      <c r="EX2253" s="292"/>
      <c r="EY2253" s="292"/>
      <c r="EZ2253" s="292"/>
      <c r="FC2253" s="292"/>
      <c r="FF2253" s="292"/>
      <c r="FJ2253" s="292"/>
      <c r="FL2253" s="292"/>
      <c r="FM2253" s="292"/>
      <c r="FN2253" s="292"/>
      <c r="FO2253" s="292"/>
      <c r="FQ2253" s="292"/>
    </row>
    <row r="2254" spans="2:173">
      <c r="B2254" s="291"/>
      <c r="J2254" s="292"/>
      <c r="K2254" s="292"/>
      <c r="T2254" s="292"/>
      <c r="BO2254" s="292"/>
      <c r="BW2254" s="292"/>
      <c r="BX2254" s="292"/>
      <c r="CU2254" s="292"/>
      <c r="CW2254" s="292"/>
      <c r="CX2254" s="292"/>
      <c r="DA2254" s="292"/>
      <c r="DI2254" s="292"/>
      <c r="DK2254" s="292"/>
      <c r="DM2254" s="292"/>
      <c r="DQ2254" s="292"/>
      <c r="DV2254" s="292"/>
      <c r="DX2254" s="292"/>
      <c r="EH2254" s="292"/>
      <c r="EN2254" s="292"/>
      <c r="EP2254" s="292"/>
      <c r="EQ2254" s="292"/>
      <c r="ER2254" s="292"/>
      <c r="ES2254" s="292"/>
      <c r="ET2254" s="292"/>
      <c r="EU2254" s="292"/>
      <c r="EV2254" s="292"/>
      <c r="EW2254" s="292"/>
      <c r="EX2254" s="292"/>
      <c r="EY2254" s="292"/>
      <c r="EZ2254" s="292"/>
      <c r="FC2254" s="292"/>
      <c r="FF2254" s="292"/>
      <c r="FJ2254" s="292"/>
      <c r="FL2254" s="292"/>
      <c r="FM2254" s="292"/>
      <c r="FN2254" s="292"/>
      <c r="FO2254" s="292"/>
      <c r="FQ2254" s="292"/>
    </row>
    <row r="2255" spans="2:173">
      <c r="B2255" s="291"/>
      <c r="J2255" s="292"/>
      <c r="K2255" s="292"/>
      <c r="T2255" s="292"/>
      <c r="BO2255" s="292"/>
      <c r="BW2255" s="292"/>
      <c r="BX2255" s="292"/>
      <c r="CU2255" s="292"/>
      <c r="CW2255" s="292"/>
      <c r="CX2255" s="292"/>
      <c r="DA2255" s="292"/>
      <c r="DI2255" s="292"/>
      <c r="DK2255" s="292"/>
      <c r="DM2255" s="292"/>
      <c r="DQ2255" s="292"/>
      <c r="DV2255" s="292"/>
      <c r="DX2255" s="292"/>
      <c r="EH2255" s="292"/>
      <c r="EN2255" s="292"/>
      <c r="EP2255" s="292"/>
      <c r="EQ2255" s="292"/>
      <c r="ER2255" s="292"/>
      <c r="ES2255" s="292"/>
      <c r="ET2255" s="292"/>
      <c r="EU2255" s="292"/>
      <c r="EV2255" s="292"/>
      <c r="EW2255" s="292"/>
      <c r="EX2255" s="292"/>
      <c r="EY2255" s="292"/>
      <c r="EZ2255" s="292"/>
      <c r="FC2255" s="292"/>
      <c r="FF2255" s="292"/>
      <c r="FJ2255" s="292"/>
      <c r="FL2255" s="292"/>
      <c r="FM2255" s="292"/>
      <c r="FN2255" s="292"/>
      <c r="FO2255" s="292"/>
      <c r="FQ2255" s="292"/>
    </row>
    <row r="2256" spans="2:173">
      <c r="B2256" s="291"/>
      <c r="J2256" s="292"/>
      <c r="K2256" s="292"/>
      <c r="T2256" s="292"/>
      <c r="BO2256" s="292"/>
      <c r="BW2256" s="292"/>
      <c r="BX2256" s="292"/>
      <c r="CU2256" s="292"/>
      <c r="CW2256" s="292"/>
      <c r="CX2256" s="292"/>
      <c r="DA2256" s="292"/>
      <c r="DI2256" s="292"/>
      <c r="DK2256" s="292"/>
      <c r="DM2256" s="292"/>
      <c r="DQ2256" s="292"/>
      <c r="DV2256" s="292"/>
      <c r="DX2256" s="292"/>
      <c r="EH2256" s="292"/>
      <c r="EN2256" s="292"/>
      <c r="EP2256" s="292"/>
      <c r="EQ2256" s="292"/>
      <c r="ER2256" s="292"/>
      <c r="ES2256" s="292"/>
      <c r="ET2256" s="292"/>
      <c r="EU2256" s="292"/>
      <c r="EV2256" s="292"/>
      <c r="EW2256" s="292"/>
      <c r="EX2256" s="292"/>
      <c r="EY2256" s="292"/>
      <c r="EZ2256" s="292"/>
      <c r="FC2256" s="292"/>
      <c r="FF2256" s="292"/>
      <c r="FJ2256" s="292"/>
      <c r="FL2256" s="292"/>
      <c r="FM2256" s="292"/>
      <c r="FN2256" s="292"/>
      <c r="FO2256" s="292"/>
      <c r="FQ2256" s="292"/>
    </row>
    <row r="2257" spans="2:173">
      <c r="B2257" s="291"/>
      <c r="J2257" s="292"/>
      <c r="K2257" s="292"/>
      <c r="T2257" s="292"/>
      <c r="BO2257" s="292"/>
      <c r="BW2257" s="292"/>
      <c r="BX2257" s="292"/>
      <c r="CU2257" s="292"/>
      <c r="CW2257" s="292"/>
      <c r="CX2257" s="292"/>
      <c r="DA2257" s="292"/>
      <c r="DI2257" s="292"/>
      <c r="DK2257" s="292"/>
      <c r="DM2257" s="292"/>
      <c r="DQ2257" s="292"/>
      <c r="DV2257" s="292"/>
      <c r="DX2257" s="292"/>
      <c r="EH2257" s="292"/>
      <c r="EN2257" s="292"/>
      <c r="EP2257" s="292"/>
      <c r="EQ2257" s="292"/>
      <c r="ER2257" s="292"/>
      <c r="ES2257" s="292"/>
      <c r="ET2257" s="292"/>
      <c r="EU2257" s="292"/>
      <c r="EV2257" s="292"/>
      <c r="EW2257" s="292"/>
      <c r="EX2257" s="292"/>
      <c r="EY2257" s="292"/>
      <c r="EZ2257" s="292"/>
      <c r="FC2257" s="292"/>
      <c r="FF2257" s="292"/>
      <c r="FJ2257" s="292"/>
      <c r="FL2257" s="292"/>
      <c r="FM2257" s="292"/>
      <c r="FN2257" s="292"/>
      <c r="FO2257" s="292"/>
      <c r="FQ2257" s="292"/>
    </row>
    <row r="2258" spans="2:173">
      <c r="B2258" s="291"/>
      <c r="J2258" s="292"/>
      <c r="K2258" s="292"/>
      <c r="T2258" s="292"/>
      <c r="BO2258" s="292"/>
      <c r="BW2258" s="292"/>
      <c r="BX2258" s="292"/>
      <c r="CU2258" s="292"/>
      <c r="CW2258" s="292"/>
      <c r="CX2258" s="292"/>
      <c r="DA2258" s="292"/>
      <c r="DI2258" s="292"/>
      <c r="DK2258" s="292"/>
      <c r="DM2258" s="292"/>
      <c r="DQ2258" s="292"/>
      <c r="DV2258" s="292"/>
      <c r="DX2258" s="292"/>
      <c r="EH2258" s="292"/>
      <c r="EN2258" s="292"/>
      <c r="EP2258" s="292"/>
      <c r="EQ2258" s="292"/>
      <c r="ER2258" s="292"/>
      <c r="ES2258" s="292"/>
      <c r="ET2258" s="292"/>
      <c r="EU2258" s="292"/>
      <c r="EV2258" s="292"/>
      <c r="EW2258" s="292"/>
      <c r="EX2258" s="292"/>
      <c r="EY2258" s="292"/>
      <c r="EZ2258" s="292"/>
      <c r="FC2258" s="292"/>
      <c r="FF2258" s="292"/>
      <c r="FJ2258" s="292"/>
      <c r="FL2258" s="292"/>
      <c r="FM2258" s="292"/>
      <c r="FN2258" s="292"/>
      <c r="FO2258" s="292"/>
      <c r="FQ2258" s="292"/>
    </row>
    <row r="2259" spans="2:173">
      <c r="B2259" s="291"/>
      <c r="J2259" s="292"/>
      <c r="K2259" s="292"/>
      <c r="T2259" s="292"/>
      <c r="BO2259" s="292"/>
      <c r="BW2259" s="292"/>
      <c r="BX2259" s="292"/>
      <c r="CU2259" s="292"/>
      <c r="CW2259" s="292"/>
      <c r="CX2259" s="292"/>
      <c r="DA2259" s="292"/>
      <c r="DI2259" s="292"/>
      <c r="DK2259" s="292"/>
      <c r="DM2259" s="292"/>
      <c r="DQ2259" s="292"/>
      <c r="DV2259" s="292"/>
      <c r="DX2259" s="292"/>
      <c r="EH2259" s="292"/>
      <c r="EN2259" s="292"/>
      <c r="EP2259" s="292"/>
      <c r="EQ2259" s="292"/>
      <c r="ER2259" s="292"/>
      <c r="ES2259" s="292"/>
      <c r="ET2259" s="292"/>
      <c r="EU2259" s="292"/>
      <c r="EV2259" s="292"/>
      <c r="EW2259" s="292"/>
      <c r="EX2259" s="292"/>
      <c r="EY2259" s="292"/>
      <c r="EZ2259" s="292"/>
      <c r="FC2259" s="292"/>
      <c r="FF2259" s="292"/>
      <c r="FJ2259" s="292"/>
      <c r="FL2259" s="292"/>
      <c r="FM2259" s="292"/>
      <c r="FN2259" s="292"/>
      <c r="FO2259" s="292"/>
      <c r="FQ2259" s="292"/>
    </row>
    <row r="2260" spans="2:173">
      <c r="B2260" s="291"/>
      <c r="J2260" s="292"/>
      <c r="K2260" s="292"/>
      <c r="T2260" s="292"/>
      <c r="BO2260" s="292"/>
      <c r="BW2260" s="292"/>
      <c r="BX2260" s="292"/>
      <c r="CU2260" s="292"/>
      <c r="CW2260" s="292"/>
      <c r="CX2260" s="292"/>
      <c r="DA2260" s="292"/>
      <c r="DI2260" s="292"/>
      <c r="DK2260" s="292"/>
      <c r="DM2260" s="292"/>
      <c r="DQ2260" s="292"/>
      <c r="DV2260" s="292"/>
      <c r="DX2260" s="292"/>
      <c r="EH2260" s="292"/>
      <c r="EN2260" s="292"/>
      <c r="EP2260" s="292"/>
      <c r="EQ2260" s="292"/>
      <c r="ER2260" s="292"/>
      <c r="ES2260" s="292"/>
      <c r="ET2260" s="292"/>
      <c r="EU2260" s="292"/>
      <c r="EV2260" s="292"/>
      <c r="EW2260" s="292"/>
      <c r="EX2260" s="292"/>
      <c r="EY2260" s="292"/>
      <c r="EZ2260" s="292"/>
      <c r="FC2260" s="292"/>
      <c r="FF2260" s="292"/>
      <c r="FJ2260" s="292"/>
      <c r="FL2260" s="292"/>
      <c r="FM2260" s="292"/>
      <c r="FN2260" s="292"/>
      <c r="FO2260" s="292"/>
      <c r="FQ2260" s="292"/>
    </row>
    <row r="2261" spans="2:173">
      <c r="B2261" s="291"/>
      <c r="J2261" s="292"/>
      <c r="K2261" s="292"/>
      <c r="T2261" s="292"/>
      <c r="BO2261" s="292"/>
      <c r="BW2261" s="292"/>
      <c r="BX2261" s="292"/>
      <c r="CU2261" s="292"/>
      <c r="CW2261" s="292"/>
      <c r="CX2261" s="292"/>
      <c r="DA2261" s="292"/>
      <c r="DI2261" s="292"/>
      <c r="DK2261" s="292"/>
      <c r="DM2261" s="292"/>
      <c r="DQ2261" s="292"/>
      <c r="DV2261" s="292"/>
      <c r="DX2261" s="292"/>
      <c r="EH2261" s="292"/>
      <c r="EN2261" s="292"/>
      <c r="EP2261" s="292"/>
      <c r="EQ2261" s="292"/>
      <c r="ER2261" s="292"/>
      <c r="ES2261" s="292"/>
      <c r="ET2261" s="292"/>
      <c r="EU2261" s="292"/>
      <c r="EV2261" s="292"/>
      <c r="EW2261" s="292"/>
      <c r="EX2261" s="292"/>
      <c r="EY2261" s="292"/>
      <c r="EZ2261" s="292"/>
      <c r="FC2261" s="292"/>
      <c r="FF2261" s="292"/>
      <c r="FJ2261" s="292"/>
      <c r="FL2261" s="292"/>
      <c r="FM2261" s="292"/>
      <c r="FN2261" s="292"/>
      <c r="FO2261" s="292"/>
      <c r="FQ2261" s="292"/>
    </row>
    <row r="2262" spans="2:173">
      <c r="B2262" s="291"/>
      <c r="J2262" s="292"/>
      <c r="K2262" s="292"/>
      <c r="T2262" s="292"/>
      <c r="BO2262" s="292"/>
      <c r="BW2262" s="292"/>
      <c r="BX2262" s="292"/>
      <c r="CU2262" s="292"/>
      <c r="CW2262" s="292"/>
      <c r="CX2262" s="292"/>
      <c r="DA2262" s="292"/>
      <c r="DI2262" s="292"/>
      <c r="DK2262" s="292"/>
      <c r="DM2262" s="292"/>
      <c r="DQ2262" s="292"/>
      <c r="DV2262" s="292"/>
      <c r="DX2262" s="292"/>
      <c r="EH2262" s="292"/>
      <c r="EN2262" s="292"/>
      <c r="EP2262" s="292"/>
      <c r="EQ2262" s="292"/>
      <c r="ER2262" s="292"/>
      <c r="ES2262" s="292"/>
      <c r="ET2262" s="292"/>
      <c r="EU2262" s="292"/>
      <c r="EV2262" s="292"/>
      <c r="EW2262" s="292"/>
      <c r="EX2262" s="292"/>
      <c r="EY2262" s="292"/>
      <c r="EZ2262" s="292"/>
      <c r="FC2262" s="292"/>
      <c r="FF2262" s="292"/>
      <c r="FJ2262" s="292"/>
      <c r="FL2262" s="292"/>
      <c r="FM2262" s="292"/>
      <c r="FN2262" s="292"/>
      <c r="FO2262" s="292"/>
      <c r="FQ2262" s="292"/>
    </row>
    <row r="2263" spans="2:173">
      <c r="B2263" s="291"/>
      <c r="J2263" s="292"/>
      <c r="K2263" s="292"/>
      <c r="T2263" s="292"/>
      <c r="BO2263" s="292"/>
      <c r="BW2263" s="292"/>
      <c r="BX2263" s="292"/>
      <c r="CU2263" s="292"/>
      <c r="CW2263" s="292"/>
      <c r="CX2263" s="292"/>
      <c r="DA2263" s="292"/>
      <c r="DI2263" s="292"/>
      <c r="DK2263" s="292"/>
      <c r="DM2263" s="292"/>
      <c r="DQ2263" s="292"/>
      <c r="DV2263" s="292"/>
      <c r="DX2263" s="292"/>
      <c r="EH2263" s="292"/>
      <c r="EN2263" s="292"/>
      <c r="EP2263" s="292"/>
      <c r="EQ2263" s="292"/>
      <c r="ER2263" s="292"/>
      <c r="ES2263" s="292"/>
      <c r="ET2263" s="292"/>
      <c r="EU2263" s="292"/>
      <c r="EV2263" s="292"/>
      <c r="EW2263" s="292"/>
      <c r="EX2263" s="292"/>
      <c r="EY2263" s="292"/>
      <c r="EZ2263" s="292"/>
      <c r="FC2263" s="292"/>
      <c r="FF2263" s="292"/>
      <c r="FJ2263" s="292"/>
      <c r="FL2263" s="292"/>
      <c r="FM2263" s="292"/>
      <c r="FN2263" s="292"/>
      <c r="FO2263" s="292"/>
      <c r="FQ2263" s="292"/>
    </row>
    <row r="2264" spans="2:173">
      <c r="B2264" s="291"/>
      <c r="J2264" s="292"/>
      <c r="K2264" s="292"/>
      <c r="T2264" s="292"/>
      <c r="BO2264" s="292"/>
      <c r="BW2264" s="292"/>
      <c r="BX2264" s="292"/>
      <c r="CU2264" s="292"/>
      <c r="CW2264" s="292"/>
      <c r="CX2264" s="292"/>
      <c r="DA2264" s="292"/>
      <c r="DI2264" s="292"/>
      <c r="DK2264" s="292"/>
      <c r="DM2264" s="292"/>
      <c r="DQ2264" s="292"/>
      <c r="DV2264" s="292"/>
      <c r="DX2264" s="292"/>
      <c r="EH2264" s="292"/>
      <c r="EN2264" s="292"/>
      <c r="EP2264" s="292"/>
      <c r="EQ2264" s="292"/>
      <c r="ER2264" s="292"/>
      <c r="ES2264" s="292"/>
      <c r="ET2264" s="292"/>
      <c r="EU2264" s="292"/>
      <c r="EV2264" s="292"/>
      <c r="EW2264" s="292"/>
      <c r="EX2264" s="292"/>
      <c r="EY2264" s="292"/>
      <c r="EZ2264" s="292"/>
      <c r="FC2264" s="292"/>
      <c r="FF2264" s="292"/>
      <c r="FJ2264" s="292"/>
      <c r="FL2264" s="292"/>
      <c r="FM2264" s="292"/>
      <c r="FN2264" s="292"/>
      <c r="FO2264" s="292"/>
      <c r="FQ2264" s="292"/>
    </row>
    <row r="2265" spans="2:173">
      <c r="B2265" s="291"/>
      <c r="J2265" s="292"/>
      <c r="K2265" s="292"/>
      <c r="T2265" s="292"/>
      <c r="BO2265" s="292"/>
      <c r="BW2265" s="292"/>
      <c r="BX2265" s="292"/>
      <c r="CU2265" s="292"/>
      <c r="CW2265" s="292"/>
      <c r="CX2265" s="292"/>
      <c r="DA2265" s="292"/>
      <c r="DI2265" s="292"/>
      <c r="DK2265" s="292"/>
      <c r="DM2265" s="292"/>
      <c r="DQ2265" s="292"/>
      <c r="DV2265" s="292"/>
      <c r="DX2265" s="292"/>
      <c r="EH2265" s="292"/>
      <c r="EN2265" s="292"/>
      <c r="EP2265" s="292"/>
      <c r="EQ2265" s="292"/>
      <c r="ER2265" s="292"/>
      <c r="ES2265" s="292"/>
      <c r="ET2265" s="292"/>
      <c r="EU2265" s="292"/>
      <c r="EV2265" s="292"/>
      <c r="EW2265" s="292"/>
      <c r="EX2265" s="292"/>
      <c r="EY2265" s="292"/>
      <c r="EZ2265" s="292"/>
      <c r="FC2265" s="292"/>
      <c r="FF2265" s="292"/>
      <c r="FJ2265" s="292"/>
      <c r="FL2265" s="292"/>
      <c r="FM2265" s="292"/>
      <c r="FN2265" s="292"/>
      <c r="FO2265" s="292"/>
      <c r="FQ2265" s="292"/>
    </row>
    <row r="2266" spans="2:173">
      <c r="B2266" s="291"/>
      <c r="J2266" s="292"/>
      <c r="K2266" s="292"/>
      <c r="T2266" s="292"/>
      <c r="BO2266" s="292"/>
      <c r="BW2266" s="292"/>
      <c r="BX2266" s="292"/>
      <c r="CU2266" s="292"/>
      <c r="CW2266" s="292"/>
      <c r="CX2266" s="292"/>
      <c r="DA2266" s="292"/>
      <c r="DI2266" s="292"/>
      <c r="DK2266" s="292"/>
      <c r="DM2266" s="292"/>
      <c r="DQ2266" s="292"/>
      <c r="DV2266" s="292"/>
      <c r="DX2266" s="292"/>
      <c r="EH2266" s="292"/>
      <c r="EN2266" s="292"/>
      <c r="EP2266" s="292"/>
      <c r="EQ2266" s="292"/>
      <c r="ER2266" s="292"/>
      <c r="ES2266" s="292"/>
      <c r="ET2266" s="292"/>
      <c r="EU2266" s="292"/>
      <c r="EV2266" s="292"/>
      <c r="EW2266" s="292"/>
      <c r="EX2266" s="292"/>
      <c r="EY2266" s="292"/>
      <c r="EZ2266" s="292"/>
      <c r="FC2266" s="292"/>
      <c r="FF2266" s="292"/>
      <c r="FJ2266" s="292"/>
      <c r="FL2266" s="292"/>
      <c r="FM2266" s="292"/>
      <c r="FN2266" s="292"/>
      <c r="FO2266" s="292"/>
      <c r="FQ2266" s="292"/>
    </row>
    <row r="2267" spans="2:173">
      <c r="B2267" s="291"/>
      <c r="J2267" s="292"/>
      <c r="K2267" s="292"/>
      <c r="T2267" s="292"/>
      <c r="BO2267" s="292"/>
      <c r="BW2267" s="292"/>
      <c r="BX2267" s="292"/>
      <c r="CU2267" s="292"/>
      <c r="CW2267" s="292"/>
      <c r="CX2267" s="292"/>
      <c r="DA2267" s="292"/>
      <c r="DI2267" s="292"/>
      <c r="DK2267" s="292"/>
      <c r="DM2267" s="292"/>
      <c r="DQ2267" s="292"/>
      <c r="DV2267" s="292"/>
      <c r="DX2267" s="292"/>
      <c r="EH2267" s="292"/>
      <c r="EN2267" s="292"/>
      <c r="EP2267" s="292"/>
      <c r="EQ2267" s="292"/>
      <c r="ER2267" s="292"/>
      <c r="ES2267" s="292"/>
      <c r="ET2267" s="292"/>
      <c r="EU2267" s="292"/>
      <c r="EV2267" s="292"/>
      <c r="EW2267" s="292"/>
      <c r="EX2267" s="292"/>
      <c r="EY2267" s="292"/>
      <c r="EZ2267" s="292"/>
      <c r="FC2267" s="292"/>
      <c r="FF2267" s="292"/>
      <c r="FJ2267" s="292"/>
      <c r="FL2267" s="292"/>
      <c r="FM2267" s="292"/>
      <c r="FN2267" s="292"/>
      <c r="FO2267" s="292"/>
      <c r="FQ2267" s="292"/>
    </row>
    <row r="2268" spans="2:173">
      <c r="B2268" s="291"/>
      <c r="J2268" s="292"/>
      <c r="K2268" s="292"/>
      <c r="T2268" s="292"/>
      <c r="BO2268" s="292"/>
      <c r="BW2268" s="292"/>
      <c r="BX2268" s="292"/>
      <c r="CU2268" s="292"/>
      <c r="CW2268" s="292"/>
      <c r="CX2268" s="292"/>
      <c r="DA2268" s="292"/>
      <c r="DI2268" s="292"/>
      <c r="DK2268" s="292"/>
      <c r="DM2268" s="292"/>
      <c r="DQ2268" s="292"/>
      <c r="DV2268" s="292"/>
      <c r="DX2268" s="292"/>
      <c r="EH2268" s="292"/>
      <c r="EN2268" s="292"/>
      <c r="EP2268" s="292"/>
      <c r="EQ2268" s="292"/>
      <c r="ER2268" s="292"/>
      <c r="ES2268" s="292"/>
      <c r="ET2268" s="292"/>
      <c r="EU2268" s="292"/>
      <c r="EV2268" s="292"/>
      <c r="EW2268" s="292"/>
      <c r="EX2268" s="292"/>
      <c r="EY2268" s="292"/>
      <c r="EZ2268" s="292"/>
      <c r="FC2268" s="292"/>
      <c r="FF2268" s="292"/>
      <c r="FJ2268" s="292"/>
      <c r="FL2268" s="292"/>
      <c r="FM2268" s="292"/>
      <c r="FN2268" s="292"/>
      <c r="FO2268" s="292"/>
      <c r="FQ2268" s="292"/>
    </row>
    <row r="2269" spans="2:173">
      <c r="B2269" s="291"/>
      <c r="J2269" s="292"/>
      <c r="K2269" s="292"/>
      <c r="T2269" s="292"/>
      <c r="BO2269" s="292"/>
      <c r="BW2269" s="292"/>
      <c r="BX2269" s="292"/>
      <c r="CU2269" s="292"/>
      <c r="CW2269" s="292"/>
      <c r="CX2269" s="292"/>
      <c r="DA2269" s="292"/>
      <c r="DI2269" s="292"/>
      <c r="DK2269" s="292"/>
      <c r="DM2269" s="292"/>
      <c r="DQ2269" s="292"/>
      <c r="DV2269" s="292"/>
      <c r="DX2269" s="292"/>
      <c r="EH2269" s="292"/>
      <c r="EN2269" s="292"/>
      <c r="EP2269" s="292"/>
      <c r="EQ2269" s="292"/>
      <c r="ER2269" s="292"/>
      <c r="ES2269" s="292"/>
      <c r="ET2269" s="292"/>
      <c r="EU2269" s="292"/>
      <c r="EV2269" s="292"/>
      <c r="EW2269" s="292"/>
      <c r="EX2269" s="292"/>
      <c r="EY2269" s="292"/>
      <c r="EZ2269" s="292"/>
      <c r="FC2269" s="292"/>
      <c r="FF2269" s="292"/>
      <c r="FJ2269" s="292"/>
      <c r="FL2269" s="292"/>
      <c r="FM2269" s="292"/>
      <c r="FN2269" s="292"/>
      <c r="FO2269" s="292"/>
      <c r="FQ2269" s="292"/>
    </row>
    <row r="2270" spans="2:173">
      <c r="B2270" s="291"/>
      <c r="J2270" s="292"/>
      <c r="K2270" s="292"/>
      <c r="T2270" s="292"/>
      <c r="BO2270" s="292"/>
      <c r="BW2270" s="292"/>
      <c r="BX2270" s="292"/>
      <c r="CU2270" s="292"/>
      <c r="CW2270" s="292"/>
      <c r="CX2270" s="292"/>
      <c r="DA2270" s="292"/>
      <c r="DI2270" s="292"/>
      <c r="DK2270" s="292"/>
      <c r="DM2270" s="292"/>
      <c r="DQ2270" s="292"/>
      <c r="DV2270" s="292"/>
      <c r="DX2270" s="292"/>
      <c r="EH2270" s="292"/>
      <c r="EN2270" s="292"/>
      <c r="EP2270" s="292"/>
      <c r="EQ2270" s="292"/>
      <c r="ER2270" s="292"/>
      <c r="ES2270" s="292"/>
      <c r="ET2270" s="292"/>
      <c r="EU2270" s="292"/>
      <c r="EV2270" s="292"/>
      <c r="EW2270" s="292"/>
      <c r="EX2270" s="292"/>
      <c r="EY2270" s="292"/>
      <c r="EZ2270" s="292"/>
      <c r="FC2270" s="292"/>
      <c r="FF2270" s="292"/>
      <c r="FJ2270" s="292"/>
      <c r="FL2270" s="292"/>
      <c r="FM2270" s="292"/>
      <c r="FN2270" s="292"/>
      <c r="FO2270" s="292"/>
      <c r="FQ2270" s="292"/>
    </row>
    <row r="2271" spans="2:173">
      <c r="B2271" s="291"/>
      <c r="J2271" s="292"/>
      <c r="K2271" s="292"/>
      <c r="T2271" s="292"/>
      <c r="BO2271" s="292"/>
      <c r="BW2271" s="292"/>
      <c r="BX2271" s="292"/>
      <c r="CU2271" s="292"/>
      <c r="CW2271" s="292"/>
      <c r="CX2271" s="292"/>
      <c r="DA2271" s="292"/>
      <c r="DI2271" s="292"/>
      <c r="DK2271" s="292"/>
      <c r="DM2271" s="292"/>
      <c r="DQ2271" s="292"/>
      <c r="DV2271" s="292"/>
      <c r="DX2271" s="292"/>
      <c r="EH2271" s="292"/>
      <c r="EN2271" s="292"/>
      <c r="EP2271" s="292"/>
      <c r="EQ2271" s="292"/>
      <c r="ER2271" s="292"/>
      <c r="ES2271" s="292"/>
      <c r="ET2271" s="292"/>
      <c r="EU2271" s="292"/>
      <c r="EV2271" s="292"/>
      <c r="EW2271" s="292"/>
      <c r="EX2271" s="292"/>
      <c r="EY2271" s="292"/>
      <c r="EZ2271" s="292"/>
      <c r="FC2271" s="292"/>
      <c r="FF2271" s="292"/>
      <c r="FJ2271" s="292"/>
      <c r="FL2271" s="292"/>
      <c r="FM2271" s="292"/>
      <c r="FN2271" s="292"/>
      <c r="FO2271" s="292"/>
      <c r="FQ2271" s="292"/>
    </row>
    <row r="2272" spans="2:173">
      <c r="B2272" s="291"/>
      <c r="J2272" s="292"/>
      <c r="K2272" s="292"/>
      <c r="T2272" s="292"/>
      <c r="BO2272" s="292"/>
      <c r="BW2272" s="292"/>
      <c r="BX2272" s="292"/>
      <c r="CU2272" s="292"/>
      <c r="CW2272" s="292"/>
      <c r="CX2272" s="292"/>
      <c r="DA2272" s="292"/>
      <c r="DI2272" s="292"/>
      <c r="DK2272" s="292"/>
      <c r="DM2272" s="292"/>
      <c r="DQ2272" s="292"/>
      <c r="DV2272" s="292"/>
      <c r="DX2272" s="292"/>
      <c r="EH2272" s="292"/>
      <c r="EN2272" s="292"/>
      <c r="EP2272" s="292"/>
      <c r="EQ2272" s="292"/>
      <c r="ER2272" s="292"/>
      <c r="ES2272" s="292"/>
      <c r="ET2272" s="292"/>
      <c r="EU2272" s="292"/>
      <c r="EV2272" s="292"/>
      <c r="EW2272" s="292"/>
      <c r="EX2272" s="292"/>
      <c r="EY2272" s="292"/>
      <c r="EZ2272" s="292"/>
      <c r="FC2272" s="292"/>
      <c r="FF2272" s="292"/>
      <c r="FJ2272" s="292"/>
      <c r="FL2272" s="292"/>
      <c r="FM2272" s="292"/>
      <c r="FN2272" s="292"/>
      <c r="FO2272" s="292"/>
      <c r="FQ2272" s="292"/>
    </row>
    <row r="2273" spans="2:173">
      <c r="B2273" s="291"/>
      <c r="J2273" s="292"/>
      <c r="K2273" s="292"/>
      <c r="T2273" s="292"/>
      <c r="BO2273" s="292"/>
      <c r="BW2273" s="292"/>
      <c r="BX2273" s="292"/>
      <c r="CU2273" s="292"/>
      <c r="CW2273" s="292"/>
      <c r="CX2273" s="292"/>
      <c r="DA2273" s="292"/>
      <c r="DI2273" s="292"/>
      <c r="DK2273" s="292"/>
      <c r="DM2273" s="292"/>
      <c r="DQ2273" s="292"/>
      <c r="DV2273" s="292"/>
      <c r="DX2273" s="292"/>
      <c r="EH2273" s="292"/>
      <c r="EN2273" s="292"/>
      <c r="EP2273" s="292"/>
      <c r="EQ2273" s="292"/>
      <c r="ER2273" s="292"/>
      <c r="ES2273" s="292"/>
      <c r="ET2273" s="292"/>
      <c r="EU2273" s="292"/>
      <c r="EV2273" s="292"/>
      <c r="EW2273" s="292"/>
      <c r="EX2273" s="292"/>
      <c r="EY2273" s="292"/>
      <c r="EZ2273" s="292"/>
      <c r="FC2273" s="292"/>
      <c r="FF2273" s="292"/>
      <c r="FJ2273" s="292"/>
      <c r="FL2273" s="292"/>
      <c r="FM2273" s="292"/>
      <c r="FN2273" s="292"/>
      <c r="FO2273" s="292"/>
      <c r="FQ2273" s="292"/>
    </row>
    <row r="2274" spans="2:173">
      <c r="B2274" s="291"/>
      <c r="J2274" s="292"/>
      <c r="K2274" s="292"/>
      <c r="T2274" s="292"/>
      <c r="BO2274" s="292"/>
      <c r="BW2274" s="292"/>
      <c r="BX2274" s="292"/>
      <c r="CU2274" s="292"/>
      <c r="CW2274" s="292"/>
      <c r="CX2274" s="292"/>
      <c r="DA2274" s="292"/>
      <c r="DI2274" s="292"/>
      <c r="DK2274" s="292"/>
      <c r="DM2274" s="292"/>
      <c r="DQ2274" s="292"/>
      <c r="DV2274" s="292"/>
      <c r="DX2274" s="292"/>
      <c r="EH2274" s="292"/>
      <c r="EN2274" s="292"/>
      <c r="EP2274" s="292"/>
      <c r="EQ2274" s="292"/>
      <c r="ER2274" s="292"/>
      <c r="ES2274" s="292"/>
      <c r="ET2274" s="292"/>
      <c r="EU2274" s="292"/>
      <c r="EV2274" s="292"/>
      <c r="EW2274" s="292"/>
      <c r="EX2274" s="292"/>
      <c r="EY2274" s="292"/>
      <c r="EZ2274" s="292"/>
      <c r="FC2274" s="292"/>
      <c r="FF2274" s="292"/>
      <c r="FJ2274" s="292"/>
      <c r="FL2274" s="292"/>
      <c r="FM2274" s="292"/>
      <c r="FN2274" s="292"/>
      <c r="FO2274" s="292"/>
      <c r="FQ2274" s="292"/>
    </row>
    <row r="2275" spans="2:173">
      <c r="B2275" s="291"/>
      <c r="J2275" s="292"/>
      <c r="K2275" s="292"/>
      <c r="T2275" s="292"/>
      <c r="BO2275" s="292"/>
      <c r="BW2275" s="292"/>
      <c r="BX2275" s="292"/>
      <c r="CU2275" s="292"/>
      <c r="CW2275" s="292"/>
      <c r="CX2275" s="292"/>
      <c r="DA2275" s="292"/>
      <c r="DI2275" s="292"/>
      <c r="DK2275" s="292"/>
      <c r="DM2275" s="292"/>
      <c r="DQ2275" s="292"/>
      <c r="DV2275" s="292"/>
      <c r="DX2275" s="292"/>
      <c r="EH2275" s="292"/>
      <c r="EN2275" s="292"/>
      <c r="EP2275" s="292"/>
      <c r="EQ2275" s="292"/>
      <c r="ER2275" s="292"/>
      <c r="ES2275" s="292"/>
      <c r="ET2275" s="292"/>
      <c r="EU2275" s="292"/>
      <c r="EV2275" s="292"/>
      <c r="EW2275" s="292"/>
      <c r="EX2275" s="292"/>
      <c r="EY2275" s="292"/>
      <c r="EZ2275" s="292"/>
      <c r="FC2275" s="292"/>
      <c r="FF2275" s="292"/>
      <c r="FJ2275" s="292"/>
      <c r="FL2275" s="292"/>
      <c r="FM2275" s="292"/>
      <c r="FN2275" s="292"/>
      <c r="FO2275" s="292"/>
      <c r="FQ2275" s="292"/>
    </row>
    <row r="2276" spans="2:173">
      <c r="B2276" s="291"/>
      <c r="J2276" s="292"/>
      <c r="K2276" s="292"/>
      <c r="T2276" s="292"/>
      <c r="BO2276" s="292"/>
      <c r="BW2276" s="292"/>
      <c r="BX2276" s="292"/>
      <c r="CU2276" s="292"/>
      <c r="CW2276" s="292"/>
      <c r="CX2276" s="292"/>
      <c r="DA2276" s="292"/>
      <c r="DI2276" s="292"/>
      <c r="DK2276" s="292"/>
      <c r="DM2276" s="292"/>
      <c r="DQ2276" s="292"/>
      <c r="DV2276" s="292"/>
      <c r="DX2276" s="292"/>
      <c r="EH2276" s="292"/>
      <c r="EN2276" s="292"/>
      <c r="EP2276" s="292"/>
      <c r="EQ2276" s="292"/>
      <c r="ER2276" s="292"/>
      <c r="ES2276" s="292"/>
      <c r="ET2276" s="292"/>
      <c r="EU2276" s="292"/>
      <c r="EV2276" s="292"/>
      <c r="EW2276" s="292"/>
      <c r="EX2276" s="292"/>
      <c r="EY2276" s="292"/>
      <c r="EZ2276" s="292"/>
      <c r="FC2276" s="292"/>
      <c r="FF2276" s="292"/>
      <c r="FJ2276" s="292"/>
      <c r="FL2276" s="292"/>
      <c r="FM2276" s="292"/>
      <c r="FN2276" s="292"/>
      <c r="FO2276" s="292"/>
      <c r="FQ2276" s="292"/>
    </row>
    <row r="2277" spans="2:173">
      <c r="B2277" s="291"/>
      <c r="J2277" s="292"/>
      <c r="K2277" s="292"/>
      <c r="T2277" s="292"/>
      <c r="BO2277" s="292"/>
      <c r="BW2277" s="292"/>
      <c r="BX2277" s="292"/>
      <c r="CU2277" s="292"/>
      <c r="CW2277" s="292"/>
      <c r="CX2277" s="292"/>
      <c r="DA2277" s="292"/>
      <c r="DI2277" s="292"/>
      <c r="DK2277" s="292"/>
      <c r="DM2277" s="292"/>
      <c r="DQ2277" s="292"/>
      <c r="DV2277" s="292"/>
      <c r="DX2277" s="292"/>
      <c r="EH2277" s="292"/>
      <c r="EN2277" s="292"/>
      <c r="EP2277" s="292"/>
      <c r="EQ2277" s="292"/>
      <c r="ER2277" s="292"/>
      <c r="ES2277" s="292"/>
      <c r="ET2277" s="292"/>
      <c r="EU2277" s="292"/>
      <c r="EV2277" s="292"/>
      <c r="EW2277" s="292"/>
      <c r="EX2277" s="292"/>
      <c r="EY2277" s="292"/>
      <c r="EZ2277" s="292"/>
      <c r="FC2277" s="292"/>
      <c r="FF2277" s="292"/>
      <c r="FJ2277" s="292"/>
      <c r="FL2277" s="292"/>
      <c r="FM2277" s="292"/>
      <c r="FN2277" s="292"/>
      <c r="FO2277" s="292"/>
      <c r="FQ2277" s="292"/>
    </row>
    <row r="2278" spans="2:173">
      <c r="B2278" s="291"/>
      <c r="J2278" s="292"/>
      <c r="K2278" s="292"/>
      <c r="T2278" s="292"/>
      <c r="BO2278" s="292"/>
      <c r="BW2278" s="292"/>
      <c r="BX2278" s="292"/>
      <c r="CU2278" s="292"/>
      <c r="CW2278" s="292"/>
      <c r="CX2278" s="292"/>
      <c r="DA2278" s="292"/>
      <c r="DI2278" s="292"/>
      <c r="DK2278" s="292"/>
      <c r="DM2278" s="292"/>
      <c r="DQ2278" s="292"/>
      <c r="DV2278" s="292"/>
      <c r="DX2278" s="292"/>
      <c r="EH2278" s="292"/>
      <c r="EN2278" s="292"/>
      <c r="EP2278" s="292"/>
      <c r="EQ2278" s="292"/>
      <c r="ER2278" s="292"/>
      <c r="ES2278" s="292"/>
      <c r="ET2278" s="292"/>
      <c r="EU2278" s="292"/>
      <c r="EV2278" s="292"/>
      <c r="EW2278" s="292"/>
      <c r="EX2278" s="292"/>
      <c r="EY2278" s="292"/>
      <c r="EZ2278" s="292"/>
      <c r="FC2278" s="292"/>
      <c r="FF2278" s="292"/>
      <c r="FJ2278" s="292"/>
      <c r="FL2278" s="292"/>
      <c r="FM2278" s="292"/>
      <c r="FN2278" s="292"/>
      <c r="FO2278" s="292"/>
      <c r="FQ2278" s="292"/>
    </row>
    <row r="2279" spans="2:173">
      <c r="B2279" s="291"/>
      <c r="J2279" s="292"/>
      <c r="K2279" s="292"/>
      <c r="T2279" s="292"/>
      <c r="BO2279" s="292"/>
      <c r="BW2279" s="292"/>
      <c r="BX2279" s="292"/>
      <c r="CU2279" s="292"/>
      <c r="CW2279" s="292"/>
      <c r="CX2279" s="292"/>
      <c r="DA2279" s="292"/>
      <c r="DI2279" s="292"/>
      <c r="DK2279" s="292"/>
      <c r="DM2279" s="292"/>
      <c r="DQ2279" s="292"/>
      <c r="DV2279" s="292"/>
      <c r="DX2279" s="292"/>
      <c r="EH2279" s="292"/>
      <c r="EN2279" s="292"/>
      <c r="EP2279" s="292"/>
      <c r="EQ2279" s="292"/>
      <c r="ER2279" s="292"/>
      <c r="ES2279" s="292"/>
      <c r="ET2279" s="292"/>
      <c r="EU2279" s="292"/>
      <c r="EV2279" s="292"/>
      <c r="EW2279" s="292"/>
      <c r="EX2279" s="292"/>
      <c r="EY2279" s="292"/>
      <c r="EZ2279" s="292"/>
      <c r="FC2279" s="292"/>
      <c r="FF2279" s="292"/>
      <c r="FJ2279" s="292"/>
      <c r="FL2279" s="292"/>
      <c r="FM2279" s="292"/>
      <c r="FN2279" s="292"/>
      <c r="FO2279" s="292"/>
      <c r="FQ2279" s="292"/>
    </row>
    <row r="2280" spans="2:173">
      <c r="B2280" s="291"/>
      <c r="J2280" s="292"/>
      <c r="K2280" s="292"/>
      <c r="T2280" s="292"/>
      <c r="BO2280" s="292"/>
      <c r="BW2280" s="292"/>
      <c r="BX2280" s="292"/>
      <c r="CU2280" s="292"/>
      <c r="CW2280" s="292"/>
      <c r="CX2280" s="292"/>
      <c r="DA2280" s="292"/>
      <c r="DI2280" s="292"/>
      <c r="DK2280" s="292"/>
      <c r="DM2280" s="292"/>
      <c r="DQ2280" s="292"/>
      <c r="DV2280" s="292"/>
      <c r="DX2280" s="292"/>
      <c r="EH2280" s="292"/>
      <c r="EN2280" s="292"/>
      <c r="EP2280" s="292"/>
      <c r="EQ2280" s="292"/>
      <c r="ER2280" s="292"/>
      <c r="ES2280" s="292"/>
      <c r="ET2280" s="292"/>
      <c r="EU2280" s="292"/>
      <c r="EV2280" s="292"/>
      <c r="EW2280" s="292"/>
      <c r="EX2280" s="292"/>
      <c r="EY2280" s="292"/>
      <c r="EZ2280" s="292"/>
      <c r="FC2280" s="292"/>
      <c r="FF2280" s="292"/>
      <c r="FJ2280" s="292"/>
      <c r="FL2280" s="292"/>
      <c r="FM2280" s="292"/>
      <c r="FN2280" s="292"/>
      <c r="FO2280" s="292"/>
      <c r="FQ2280" s="292"/>
    </row>
    <row r="2281" spans="2:173">
      <c r="B2281" s="291"/>
      <c r="J2281" s="292"/>
      <c r="K2281" s="292"/>
      <c r="T2281" s="292"/>
      <c r="BO2281" s="292"/>
      <c r="BW2281" s="292"/>
      <c r="BX2281" s="292"/>
      <c r="CU2281" s="292"/>
      <c r="CW2281" s="292"/>
      <c r="CX2281" s="292"/>
      <c r="DA2281" s="292"/>
      <c r="DI2281" s="292"/>
      <c r="DK2281" s="292"/>
      <c r="DM2281" s="292"/>
      <c r="DQ2281" s="292"/>
      <c r="DV2281" s="292"/>
      <c r="DX2281" s="292"/>
      <c r="EH2281" s="292"/>
      <c r="EN2281" s="292"/>
      <c r="EP2281" s="292"/>
      <c r="EQ2281" s="292"/>
      <c r="ER2281" s="292"/>
      <c r="ES2281" s="292"/>
      <c r="ET2281" s="292"/>
      <c r="EU2281" s="292"/>
      <c r="EV2281" s="292"/>
      <c r="EW2281" s="292"/>
      <c r="EX2281" s="292"/>
      <c r="EY2281" s="292"/>
      <c r="EZ2281" s="292"/>
      <c r="FC2281" s="292"/>
      <c r="FF2281" s="292"/>
      <c r="FJ2281" s="292"/>
      <c r="FL2281" s="292"/>
      <c r="FM2281" s="292"/>
      <c r="FN2281" s="292"/>
      <c r="FO2281" s="292"/>
      <c r="FQ2281" s="292"/>
    </row>
    <row r="2282" spans="2:173">
      <c r="B2282" s="291"/>
      <c r="J2282" s="292"/>
      <c r="K2282" s="292"/>
      <c r="T2282" s="292"/>
      <c r="BO2282" s="292"/>
      <c r="BW2282" s="292"/>
      <c r="BX2282" s="292"/>
      <c r="CU2282" s="292"/>
      <c r="CW2282" s="292"/>
      <c r="CX2282" s="292"/>
      <c r="DA2282" s="292"/>
      <c r="DI2282" s="292"/>
      <c r="DK2282" s="292"/>
      <c r="DM2282" s="292"/>
      <c r="DQ2282" s="292"/>
      <c r="DV2282" s="292"/>
      <c r="DX2282" s="292"/>
      <c r="EH2282" s="292"/>
      <c r="EN2282" s="292"/>
      <c r="EP2282" s="292"/>
      <c r="EQ2282" s="292"/>
      <c r="ER2282" s="292"/>
      <c r="ES2282" s="292"/>
      <c r="ET2282" s="292"/>
      <c r="EU2282" s="292"/>
      <c r="EV2282" s="292"/>
      <c r="EW2282" s="292"/>
      <c r="EX2282" s="292"/>
      <c r="EY2282" s="292"/>
      <c r="EZ2282" s="292"/>
      <c r="FC2282" s="292"/>
      <c r="FF2282" s="292"/>
      <c r="FJ2282" s="292"/>
      <c r="FL2282" s="292"/>
      <c r="FM2282" s="292"/>
      <c r="FN2282" s="292"/>
      <c r="FO2282" s="292"/>
      <c r="FQ2282" s="292"/>
    </row>
    <row r="2283" spans="2:173">
      <c r="B2283" s="291"/>
      <c r="J2283" s="292"/>
      <c r="K2283" s="292"/>
      <c r="T2283" s="292"/>
      <c r="BO2283" s="292"/>
      <c r="BW2283" s="292"/>
      <c r="BX2283" s="292"/>
      <c r="CU2283" s="292"/>
      <c r="CW2283" s="292"/>
      <c r="CX2283" s="292"/>
      <c r="DA2283" s="292"/>
      <c r="DI2283" s="292"/>
      <c r="DK2283" s="292"/>
      <c r="DM2283" s="292"/>
      <c r="DQ2283" s="292"/>
      <c r="DV2283" s="292"/>
      <c r="DX2283" s="292"/>
      <c r="EH2283" s="292"/>
      <c r="EN2283" s="292"/>
      <c r="EP2283" s="292"/>
      <c r="EQ2283" s="292"/>
      <c r="ER2283" s="292"/>
      <c r="ES2283" s="292"/>
      <c r="ET2283" s="292"/>
      <c r="EU2283" s="292"/>
      <c r="EV2283" s="292"/>
      <c r="EW2283" s="292"/>
      <c r="EX2283" s="292"/>
      <c r="EY2283" s="292"/>
      <c r="EZ2283" s="292"/>
      <c r="FC2283" s="292"/>
      <c r="FF2283" s="292"/>
      <c r="FJ2283" s="292"/>
      <c r="FL2283" s="292"/>
      <c r="FM2283" s="292"/>
      <c r="FN2283" s="292"/>
      <c r="FO2283" s="292"/>
      <c r="FQ2283" s="292"/>
    </row>
    <row r="2284" spans="2:173">
      <c r="B2284" s="291"/>
      <c r="J2284" s="292"/>
      <c r="K2284" s="292"/>
      <c r="T2284" s="292"/>
      <c r="BO2284" s="292"/>
      <c r="BW2284" s="292"/>
      <c r="BX2284" s="292"/>
      <c r="CU2284" s="292"/>
      <c r="CW2284" s="292"/>
      <c r="CX2284" s="292"/>
      <c r="DA2284" s="292"/>
      <c r="DI2284" s="292"/>
      <c r="DK2284" s="292"/>
      <c r="DM2284" s="292"/>
      <c r="DQ2284" s="292"/>
      <c r="DV2284" s="292"/>
      <c r="DX2284" s="292"/>
      <c r="EH2284" s="292"/>
      <c r="EN2284" s="292"/>
      <c r="EP2284" s="292"/>
      <c r="EQ2284" s="292"/>
      <c r="ER2284" s="292"/>
      <c r="ES2284" s="292"/>
      <c r="ET2284" s="292"/>
      <c r="EU2284" s="292"/>
      <c r="EV2284" s="292"/>
      <c r="EW2284" s="292"/>
      <c r="EX2284" s="292"/>
      <c r="EY2284" s="292"/>
      <c r="EZ2284" s="292"/>
      <c r="FC2284" s="292"/>
      <c r="FF2284" s="292"/>
      <c r="FJ2284" s="292"/>
      <c r="FL2284" s="292"/>
      <c r="FM2284" s="292"/>
      <c r="FN2284" s="292"/>
      <c r="FO2284" s="292"/>
      <c r="FQ2284" s="292"/>
    </row>
    <row r="2285" spans="2:173">
      <c r="B2285" s="291"/>
      <c r="J2285" s="292"/>
      <c r="K2285" s="292"/>
      <c r="T2285" s="292"/>
      <c r="BO2285" s="292"/>
      <c r="BW2285" s="292"/>
      <c r="BX2285" s="292"/>
      <c r="CU2285" s="292"/>
      <c r="CW2285" s="292"/>
      <c r="CX2285" s="292"/>
      <c r="DA2285" s="292"/>
      <c r="DI2285" s="292"/>
      <c r="DK2285" s="292"/>
      <c r="DM2285" s="292"/>
      <c r="DQ2285" s="292"/>
      <c r="DV2285" s="292"/>
      <c r="DX2285" s="292"/>
      <c r="EH2285" s="292"/>
      <c r="EN2285" s="292"/>
      <c r="EP2285" s="292"/>
      <c r="EQ2285" s="292"/>
      <c r="ER2285" s="292"/>
      <c r="ES2285" s="292"/>
      <c r="ET2285" s="292"/>
      <c r="EU2285" s="292"/>
      <c r="EV2285" s="292"/>
      <c r="EW2285" s="292"/>
      <c r="EX2285" s="292"/>
      <c r="EY2285" s="292"/>
      <c r="EZ2285" s="292"/>
      <c r="FC2285" s="292"/>
      <c r="FF2285" s="292"/>
      <c r="FJ2285" s="292"/>
      <c r="FL2285" s="292"/>
      <c r="FM2285" s="292"/>
      <c r="FN2285" s="292"/>
      <c r="FO2285" s="292"/>
      <c r="FQ2285" s="292"/>
    </row>
    <row r="2286" spans="2:173">
      <c r="B2286" s="291"/>
      <c r="J2286" s="292"/>
      <c r="K2286" s="292"/>
      <c r="T2286" s="292"/>
      <c r="BO2286" s="292"/>
      <c r="BW2286" s="292"/>
      <c r="BX2286" s="292"/>
      <c r="CU2286" s="292"/>
      <c r="CW2286" s="292"/>
      <c r="CX2286" s="292"/>
      <c r="DA2286" s="292"/>
      <c r="DI2286" s="292"/>
      <c r="DK2286" s="292"/>
      <c r="DM2286" s="292"/>
      <c r="DQ2286" s="292"/>
      <c r="DV2286" s="292"/>
      <c r="DX2286" s="292"/>
      <c r="EH2286" s="292"/>
      <c r="EN2286" s="292"/>
      <c r="EP2286" s="292"/>
      <c r="EQ2286" s="292"/>
      <c r="ER2286" s="292"/>
      <c r="ES2286" s="292"/>
      <c r="ET2286" s="292"/>
      <c r="EU2286" s="292"/>
      <c r="EV2286" s="292"/>
      <c r="EW2286" s="292"/>
      <c r="EX2286" s="292"/>
      <c r="EY2286" s="292"/>
      <c r="EZ2286" s="292"/>
      <c r="FC2286" s="292"/>
      <c r="FF2286" s="292"/>
      <c r="FJ2286" s="292"/>
      <c r="FL2286" s="292"/>
      <c r="FM2286" s="292"/>
      <c r="FN2286" s="292"/>
      <c r="FO2286" s="292"/>
      <c r="FQ2286" s="292"/>
    </row>
    <row r="2287" spans="2:173">
      <c r="B2287" s="291"/>
      <c r="J2287" s="292"/>
      <c r="K2287" s="292"/>
      <c r="T2287" s="292"/>
      <c r="BO2287" s="292"/>
      <c r="BW2287" s="292"/>
      <c r="BX2287" s="292"/>
      <c r="CU2287" s="292"/>
      <c r="CW2287" s="292"/>
      <c r="CX2287" s="292"/>
      <c r="DA2287" s="292"/>
      <c r="DI2287" s="292"/>
      <c r="DK2287" s="292"/>
      <c r="DM2287" s="292"/>
      <c r="DQ2287" s="292"/>
      <c r="DV2287" s="292"/>
      <c r="DX2287" s="292"/>
      <c r="EH2287" s="292"/>
      <c r="EN2287" s="292"/>
      <c r="EP2287" s="292"/>
      <c r="EQ2287" s="292"/>
      <c r="ER2287" s="292"/>
      <c r="ES2287" s="292"/>
      <c r="ET2287" s="292"/>
      <c r="EU2287" s="292"/>
      <c r="EV2287" s="292"/>
      <c r="EW2287" s="292"/>
      <c r="EX2287" s="292"/>
      <c r="EY2287" s="292"/>
      <c r="EZ2287" s="292"/>
      <c r="FC2287" s="292"/>
      <c r="FF2287" s="292"/>
      <c r="FJ2287" s="292"/>
      <c r="FL2287" s="292"/>
      <c r="FM2287" s="292"/>
      <c r="FN2287" s="292"/>
      <c r="FO2287" s="292"/>
      <c r="FQ2287" s="292"/>
    </row>
    <row r="2288" spans="2:173">
      <c r="B2288" s="291"/>
      <c r="J2288" s="292"/>
      <c r="K2288" s="292"/>
      <c r="T2288" s="292"/>
      <c r="BO2288" s="292"/>
      <c r="BW2288" s="292"/>
      <c r="BX2288" s="292"/>
      <c r="CU2288" s="292"/>
      <c r="CW2288" s="292"/>
      <c r="CX2288" s="292"/>
      <c r="DA2288" s="292"/>
      <c r="DI2288" s="292"/>
      <c r="DK2288" s="292"/>
      <c r="DM2288" s="292"/>
      <c r="DQ2288" s="292"/>
      <c r="DV2288" s="292"/>
      <c r="DX2288" s="292"/>
      <c r="EH2288" s="292"/>
      <c r="EN2288" s="292"/>
      <c r="EP2288" s="292"/>
      <c r="EQ2288" s="292"/>
      <c r="ER2288" s="292"/>
      <c r="ES2288" s="292"/>
      <c r="ET2288" s="292"/>
      <c r="EU2288" s="292"/>
      <c r="EV2288" s="292"/>
      <c r="EW2288" s="292"/>
      <c r="EX2288" s="292"/>
      <c r="EY2288" s="292"/>
      <c r="EZ2288" s="292"/>
      <c r="FC2288" s="292"/>
      <c r="FF2288" s="292"/>
      <c r="FJ2288" s="292"/>
      <c r="FL2288" s="292"/>
      <c r="FM2288" s="292"/>
      <c r="FN2288" s="292"/>
      <c r="FO2288" s="292"/>
      <c r="FQ2288" s="292"/>
    </row>
    <row r="2289" spans="2:173">
      <c r="B2289" s="291"/>
      <c r="J2289" s="292"/>
      <c r="K2289" s="292"/>
      <c r="T2289" s="292"/>
      <c r="BO2289" s="292"/>
      <c r="BW2289" s="292"/>
      <c r="BX2289" s="292"/>
      <c r="CU2289" s="292"/>
      <c r="CW2289" s="292"/>
      <c r="CX2289" s="292"/>
      <c r="DA2289" s="292"/>
      <c r="DI2289" s="292"/>
      <c r="DK2289" s="292"/>
      <c r="DM2289" s="292"/>
      <c r="DQ2289" s="292"/>
      <c r="DV2289" s="292"/>
      <c r="DX2289" s="292"/>
      <c r="EH2289" s="292"/>
      <c r="EN2289" s="292"/>
      <c r="EP2289" s="292"/>
      <c r="EQ2289" s="292"/>
      <c r="ER2289" s="292"/>
      <c r="ES2289" s="292"/>
      <c r="ET2289" s="292"/>
      <c r="EU2289" s="292"/>
      <c r="EV2289" s="292"/>
      <c r="EW2289" s="292"/>
      <c r="EX2289" s="292"/>
      <c r="EY2289" s="292"/>
      <c r="EZ2289" s="292"/>
      <c r="FC2289" s="292"/>
      <c r="FF2289" s="292"/>
      <c r="FJ2289" s="292"/>
      <c r="FL2289" s="292"/>
      <c r="FM2289" s="292"/>
      <c r="FN2289" s="292"/>
      <c r="FO2289" s="292"/>
      <c r="FQ2289" s="292"/>
    </row>
    <row r="2290" spans="2:173">
      <c r="B2290" s="291"/>
      <c r="J2290" s="292"/>
      <c r="K2290" s="292"/>
      <c r="T2290" s="292"/>
      <c r="BO2290" s="292"/>
      <c r="BW2290" s="292"/>
      <c r="BX2290" s="292"/>
      <c r="CU2290" s="292"/>
      <c r="CW2290" s="292"/>
      <c r="CX2290" s="292"/>
      <c r="DA2290" s="292"/>
      <c r="DI2290" s="292"/>
      <c r="DK2290" s="292"/>
      <c r="DM2290" s="292"/>
      <c r="DQ2290" s="292"/>
      <c r="DV2290" s="292"/>
      <c r="DX2290" s="292"/>
      <c r="EH2290" s="292"/>
      <c r="EN2290" s="292"/>
      <c r="EP2290" s="292"/>
      <c r="EQ2290" s="292"/>
      <c r="ER2290" s="292"/>
      <c r="ES2290" s="292"/>
      <c r="ET2290" s="292"/>
      <c r="EU2290" s="292"/>
      <c r="EV2290" s="292"/>
      <c r="EW2290" s="292"/>
      <c r="EX2290" s="292"/>
      <c r="EY2290" s="292"/>
      <c r="EZ2290" s="292"/>
      <c r="FC2290" s="292"/>
      <c r="FF2290" s="292"/>
      <c r="FJ2290" s="292"/>
      <c r="FL2290" s="292"/>
      <c r="FM2290" s="292"/>
      <c r="FN2290" s="292"/>
      <c r="FO2290" s="292"/>
      <c r="FQ2290" s="292"/>
    </row>
    <row r="2291" spans="2:173">
      <c r="B2291" s="291"/>
      <c r="J2291" s="292"/>
      <c r="K2291" s="292"/>
      <c r="T2291" s="292"/>
      <c r="BO2291" s="292"/>
      <c r="BW2291" s="292"/>
      <c r="BX2291" s="292"/>
      <c r="CU2291" s="292"/>
      <c r="CW2291" s="292"/>
      <c r="CX2291" s="292"/>
      <c r="DA2291" s="292"/>
      <c r="DI2291" s="292"/>
      <c r="DK2291" s="292"/>
      <c r="DM2291" s="292"/>
      <c r="DQ2291" s="292"/>
      <c r="DV2291" s="292"/>
      <c r="DX2291" s="292"/>
      <c r="EH2291" s="292"/>
      <c r="EN2291" s="292"/>
      <c r="EP2291" s="292"/>
      <c r="EQ2291" s="292"/>
      <c r="ER2291" s="292"/>
      <c r="ES2291" s="292"/>
      <c r="ET2291" s="292"/>
      <c r="EU2291" s="292"/>
      <c r="EV2291" s="292"/>
      <c r="EW2291" s="292"/>
      <c r="EX2291" s="292"/>
      <c r="EY2291" s="292"/>
      <c r="EZ2291" s="292"/>
      <c r="FC2291" s="292"/>
      <c r="FF2291" s="292"/>
      <c r="FJ2291" s="292"/>
      <c r="FL2291" s="292"/>
      <c r="FM2291" s="292"/>
      <c r="FN2291" s="292"/>
      <c r="FO2291" s="292"/>
      <c r="FQ2291" s="292"/>
    </row>
    <row r="2292" spans="2:173">
      <c r="B2292" s="291"/>
      <c r="J2292" s="292"/>
      <c r="K2292" s="292"/>
      <c r="T2292" s="292"/>
      <c r="BO2292" s="292"/>
      <c r="BW2292" s="292"/>
      <c r="BX2292" s="292"/>
      <c r="CU2292" s="292"/>
      <c r="CW2292" s="292"/>
      <c r="CX2292" s="292"/>
      <c r="DA2292" s="292"/>
      <c r="DI2292" s="292"/>
      <c r="DK2292" s="292"/>
      <c r="DM2292" s="292"/>
      <c r="DQ2292" s="292"/>
      <c r="DV2292" s="292"/>
      <c r="DX2292" s="292"/>
      <c r="EH2292" s="292"/>
      <c r="EN2292" s="292"/>
      <c r="EP2292" s="292"/>
      <c r="EQ2292" s="292"/>
      <c r="ER2292" s="292"/>
      <c r="ES2292" s="292"/>
      <c r="ET2292" s="292"/>
      <c r="EU2292" s="292"/>
      <c r="EV2292" s="292"/>
      <c r="EW2292" s="292"/>
      <c r="EX2292" s="292"/>
      <c r="EY2292" s="292"/>
      <c r="EZ2292" s="292"/>
      <c r="FC2292" s="292"/>
      <c r="FF2292" s="292"/>
      <c r="FJ2292" s="292"/>
      <c r="FL2292" s="292"/>
      <c r="FM2292" s="292"/>
      <c r="FN2292" s="292"/>
      <c r="FO2292" s="292"/>
      <c r="FQ2292" s="292"/>
    </row>
    <row r="2293" spans="2:173">
      <c r="B2293" s="291"/>
      <c r="J2293" s="292"/>
      <c r="K2293" s="292"/>
      <c r="T2293" s="292"/>
      <c r="BO2293" s="292"/>
      <c r="BW2293" s="292"/>
      <c r="BX2293" s="292"/>
      <c r="CU2293" s="292"/>
      <c r="CW2293" s="292"/>
      <c r="CX2293" s="292"/>
      <c r="DA2293" s="292"/>
      <c r="DI2293" s="292"/>
      <c r="DK2293" s="292"/>
      <c r="DM2293" s="292"/>
      <c r="DQ2293" s="292"/>
      <c r="DV2293" s="292"/>
      <c r="DX2293" s="292"/>
      <c r="EH2293" s="292"/>
      <c r="EN2293" s="292"/>
      <c r="EP2293" s="292"/>
      <c r="EQ2293" s="292"/>
      <c r="ER2293" s="292"/>
      <c r="ES2293" s="292"/>
      <c r="ET2293" s="292"/>
      <c r="EU2293" s="292"/>
      <c r="EV2293" s="292"/>
      <c r="EW2293" s="292"/>
      <c r="EX2293" s="292"/>
      <c r="EY2293" s="292"/>
      <c r="EZ2293" s="292"/>
      <c r="FC2293" s="292"/>
      <c r="FF2293" s="292"/>
      <c r="FJ2293" s="292"/>
      <c r="FL2293" s="292"/>
      <c r="FM2293" s="292"/>
      <c r="FN2293" s="292"/>
      <c r="FO2293" s="292"/>
      <c r="FQ2293" s="292"/>
    </row>
    <row r="2294" spans="2:173">
      <c r="B2294" s="291"/>
      <c r="J2294" s="292"/>
      <c r="K2294" s="292"/>
      <c r="T2294" s="292"/>
      <c r="BO2294" s="292"/>
      <c r="BW2294" s="292"/>
      <c r="BX2294" s="292"/>
      <c r="CU2294" s="292"/>
      <c r="CW2294" s="292"/>
      <c r="CX2294" s="292"/>
      <c r="DA2294" s="292"/>
      <c r="DI2294" s="292"/>
      <c r="DK2294" s="292"/>
      <c r="DM2294" s="292"/>
      <c r="DQ2294" s="292"/>
      <c r="DV2294" s="292"/>
      <c r="DX2294" s="292"/>
      <c r="EH2294" s="292"/>
      <c r="EN2294" s="292"/>
      <c r="EP2294" s="292"/>
      <c r="EQ2294" s="292"/>
      <c r="ER2294" s="292"/>
      <c r="ES2294" s="292"/>
      <c r="ET2294" s="292"/>
      <c r="EU2294" s="292"/>
      <c r="EV2294" s="292"/>
      <c r="EW2294" s="292"/>
      <c r="EX2294" s="292"/>
      <c r="EY2294" s="292"/>
      <c r="EZ2294" s="292"/>
      <c r="FC2294" s="292"/>
      <c r="FF2294" s="292"/>
      <c r="FJ2294" s="292"/>
      <c r="FL2294" s="292"/>
      <c r="FM2294" s="292"/>
      <c r="FN2294" s="292"/>
      <c r="FO2294" s="292"/>
      <c r="FQ2294" s="292"/>
    </row>
    <row r="2295" spans="2:173">
      <c r="B2295" s="291"/>
      <c r="J2295" s="292"/>
      <c r="K2295" s="292"/>
      <c r="T2295" s="292"/>
      <c r="BO2295" s="292"/>
      <c r="BW2295" s="292"/>
      <c r="BX2295" s="292"/>
      <c r="CU2295" s="292"/>
      <c r="CW2295" s="292"/>
      <c r="CX2295" s="292"/>
      <c r="DA2295" s="292"/>
      <c r="DI2295" s="292"/>
      <c r="DK2295" s="292"/>
      <c r="DM2295" s="292"/>
      <c r="DQ2295" s="292"/>
      <c r="DV2295" s="292"/>
      <c r="DX2295" s="292"/>
      <c r="EH2295" s="292"/>
      <c r="EN2295" s="292"/>
      <c r="EP2295" s="292"/>
      <c r="EQ2295" s="292"/>
      <c r="ER2295" s="292"/>
      <c r="ES2295" s="292"/>
      <c r="ET2295" s="292"/>
      <c r="EU2295" s="292"/>
      <c r="EV2295" s="292"/>
      <c r="EW2295" s="292"/>
      <c r="EX2295" s="292"/>
      <c r="EY2295" s="292"/>
      <c r="EZ2295" s="292"/>
      <c r="FC2295" s="292"/>
      <c r="FF2295" s="292"/>
      <c r="FJ2295" s="292"/>
      <c r="FL2295" s="292"/>
      <c r="FM2295" s="292"/>
      <c r="FN2295" s="292"/>
      <c r="FO2295" s="292"/>
      <c r="FQ2295" s="292"/>
    </row>
    <row r="2296" spans="2:173">
      <c r="B2296" s="291"/>
      <c r="J2296" s="292"/>
      <c r="K2296" s="292"/>
      <c r="T2296" s="292"/>
      <c r="BO2296" s="292"/>
      <c r="BW2296" s="292"/>
      <c r="BX2296" s="292"/>
      <c r="CU2296" s="292"/>
      <c r="CW2296" s="292"/>
      <c r="CX2296" s="292"/>
      <c r="DA2296" s="292"/>
      <c r="DI2296" s="292"/>
      <c r="DK2296" s="292"/>
      <c r="DM2296" s="292"/>
      <c r="DQ2296" s="292"/>
      <c r="DV2296" s="292"/>
      <c r="DX2296" s="292"/>
      <c r="EH2296" s="292"/>
      <c r="EN2296" s="292"/>
      <c r="EP2296" s="292"/>
      <c r="EQ2296" s="292"/>
      <c r="ER2296" s="292"/>
      <c r="ES2296" s="292"/>
      <c r="ET2296" s="292"/>
      <c r="EU2296" s="292"/>
      <c r="EV2296" s="292"/>
      <c r="EW2296" s="292"/>
      <c r="EX2296" s="292"/>
      <c r="EY2296" s="292"/>
      <c r="EZ2296" s="292"/>
      <c r="FC2296" s="292"/>
      <c r="FF2296" s="292"/>
      <c r="FJ2296" s="292"/>
      <c r="FL2296" s="292"/>
      <c r="FM2296" s="292"/>
      <c r="FN2296" s="292"/>
      <c r="FO2296" s="292"/>
      <c r="FQ2296" s="292"/>
    </row>
    <row r="2297" spans="2:173">
      <c r="B2297" s="291"/>
      <c r="J2297" s="292"/>
      <c r="K2297" s="292"/>
      <c r="T2297" s="292"/>
      <c r="BO2297" s="292"/>
      <c r="BW2297" s="292"/>
      <c r="BX2297" s="292"/>
      <c r="CU2297" s="292"/>
      <c r="CW2297" s="292"/>
      <c r="CX2297" s="292"/>
      <c r="DA2297" s="292"/>
      <c r="DI2297" s="292"/>
      <c r="DK2297" s="292"/>
      <c r="DM2297" s="292"/>
      <c r="DQ2297" s="292"/>
      <c r="DV2297" s="292"/>
      <c r="DX2297" s="292"/>
      <c r="EH2297" s="292"/>
      <c r="EN2297" s="292"/>
      <c r="EP2297" s="292"/>
      <c r="EQ2297" s="292"/>
      <c r="ER2297" s="292"/>
      <c r="ES2297" s="292"/>
      <c r="ET2297" s="292"/>
      <c r="EU2297" s="292"/>
      <c r="EV2297" s="292"/>
      <c r="EW2297" s="292"/>
      <c r="EX2297" s="292"/>
      <c r="EY2297" s="292"/>
      <c r="EZ2297" s="292"/>
      <c r="FC2297" s="292"/>
      <c r="FF2297" s="292"/>
      <c r="FJ2297" s="292"/>
      <c r="FL2297" s="292"/>
      <c r="FM2297" s="292"/>
      <c r="FN2297" s="292"/>
      <c r="FO2297" s="292"/>
      <c r="FQ2297" s="292"/>
    </row>
    <row r="2298" spans="2:173">
      <c r="B2298" s="291"/>
      <c r="J2298" s="292"/>
      <c r="K2298" s="292"/>
      <c r="T2298" s="292"/>
      <c r="BO2298" s="292"/>
      <c r="BW2298" s="292"/>
      <c r="BX2298" s="292"/>
      <c r="CU2298" s="292"/>
      <c r="CW2298" s="292"/>
      <c r="CX2298" s="292"/>
      <c r="DA2298" s="292"/>
      <c r="DI2298" s="292"/>
      <c r="DK2298" s="292"/>
      <c r="DM2298" s="292"/>
      <c r="DQ2298" s="292"/>
      <c r="DV2298" s="292"/>
      <c r="DX2298" s="292"/>
      <c r="EH2298" s="292"/>
      <c r="EN2298" s="292"/>
      <c r="EP2298" s="292"/>
      <c r="EQ2298" s="292"/>
      <c r="ER2298" s="292"/>
      <c r="ES2298" s="292"/>
      <c r="ET2298" s="292"/>
      <c r="EU2298" s="292"/>
      <c r="EV2298" s="292"/>
      <c r="EW2298" s="292"/>
      <c r="EX2298" s="292"/>
      <c r="EY2298" s="292"/>
      <c r="EZ2298" s="292"/>
      <c r="FC2298" s="292"/>
      <c r="FF2298" s="292"/>
      <c r="FJ2298" s="292"/>
      <c r="FL2298" s="292"/>
      <c r="FM2298" s="292"/>
      <c r="FN2298" s="292"/>
      <c r="FO2298" s="292"/>
      <c r="FQ2298" s="292"/>
    </row>
    <row r="2299" spans="2:173">
      <c r="B2299" s="291"/>
      <c r="J2299" s="292"/>
      <c r="K2299" s="292"/>
      <c r="T2299" s="292"/>
      <c r="BO2299" s="292"/>
      <c r="BW2299" s="292"/>
      <c r="BX2299" s="292"/>
      <c r="CU2299" s="292"/>
      <c r="CW2299" s="292"/>
      <c r="CX2299" s="292"/>
      <c r="DA2299" s="292"/>
      <c r="DI2299" s="292"/>
      <c r="DK2299" s="292"/>
      <c r="DM2299" s="292"/>
      <c r="DQ2299" s="292"/>
      <c r="DV2299" s="292"/>
      <c r="DX2299" s="292"/>
      <c r="EH2299" s="292"/>
      <c r="EN2299" s="292"/>
      <c r="EP2299" s="292"/>
      <c r="EQ2299" s="292"/>
      <c r="ER2299" s="292"/>
      <c r="ES2299" s="292"/>
      <c r="ET2299" s="292"/>
      <c r="EU2299" s="292"/>
      <c r="EV2299" s="292"/>
      <c r="EW2299" s="292"/>
      <c r="EX2299" s="292"/>
      <c r="EY2299" s="292"/>
      <c r="EZ2299" s="292"/>
      <c r="FC2299" s="292"/>
      <c r="FF2299" s="292"/>
      <c r="FJ2299" s="292"/>
      <c r="FL2299" s="292"/>
      <c r="FM2299" s="292"/>
      <c r="FN2299" s="292"/>
      <c r="FO2299" s="292"/>
      <c r="FQ2299" s="292"/>
    </row>
    <row r="2300" spans="2:173">
      <c r="B2300" s="291"/>
      <c r="J2300" s="292"/>
      <c r="K2300" s="292"/>
      <c r="T2300" s="292"/>
      <c r="BO2300" s="292"/>
      <c r="BW2300" s="292"/>
      <c r="BX2300" s="292"/>
      <c r="CU2300" s="292"/>
      <c r="CW2300" s="292"/>
      <c r="CX2300" s="292"/>
      <c r="DA2300" s="292"/>
      <c r="DI2300" s="292"/>
      <c r="DK2300" s="292"/>
      <c r="DM2300" s="292"/>
      <c r="DQ2300" s="292"/>
      <c r="DV2300" s="292"/>
      <c r="DX2300" s="292"/>
      <c r="EH2300" s="292"/>
      <c r="EN2300" s="292"/>
      <c r="EP2300" s="292"/>
      <c r="EQ2300" s="292"/>
      <c r="ER2300" s="292"/>
      <c r="ES2300" s="292"/>
      <c r="ET2300" s="292"/>
      <c r="EU2300" s="292"/>
      <c r="EV2300" s="292"/>
      <c r="EW2300" s="292"/>
      <c r="EX2300" s="292"/>
      <c r="EY2300" s="292"/>
      <c r="EZ2300" s="292"/>
      <c r="FC2300" s="292"/>
      <c r="FF2300" s="292"/>
      <c r="FJ2300" s="292"/>
      <c r="FL2300" s="292"/>
      <c r="FM2300" s="292"/>
      <c r="FN2300" s="292"/>
      <c r="FO2300" s="292"/>
      <c r="FQ2300" s="292"/>
    </row>
    <row r="2301" spans="2:173">
      <c r="B2301" s="291"/>
      <c r="J2301" s="292"/>
      <c r="K2301" s="292"/>
      <c r="T2301" s="292"/>
      <c r="BO2301" s="292"/>
      <c r="BW2301" s="292"/>
      <c r="BX2301" s="292"/>
      <c r="CU2301" s="292"/>
      <c r="CW2301" s="292"/>
      <c r="CX2301" s="292"/>
      <c r="DA2301" s="292"/>
      <c r="DI2301" s="292"/>
      <c r="DK2301" s="292"/>
      <c r="DM2301" s="292"/>
      <c r="DQ2301" s="292"/>
      <c r="DV2301" s="292"/>
      <c r="DX2301" s="292"/>
      <c r="EH2301" s="292"/>
      <c r="EN2301" s="292"/>
      <c r="EP2301" s="292"/>
      <c r="EQ2301" s="292"/>
      <c r="ER2301" s="292"/>
      <c r="ES2301" s="292"/>
      <c r="ET2301" s="292"/>
      <c r="EU2301" s="292"/>
      <c r="EV2301" s="292"/>
      <c r="EW2301" s="292"/>
      <c r="EX2301" s="292"/>
      <c r="EY2301" s="292"/>
      <c r="EZ2301" s="292"/>
      <c r="FC2301" s="292"/>
      <c r="FF2301" s="292"/>
      <c r="FJ2301" s="292"/>
      <c r="FL2301" s="292"/>
      <c r="FM2301" s="292"/>
      <c r="FN2301" s="292"/>
      <c r="FO2301" s="292"/>
      <c r="FQ2301" s="292"/>
    </row>
    <row r="2302" spans="2:173">
      <c r="B2302" s="291"/>
      <c r="J2302" s="292"/>
      <c r="K2302" s="292"/>
      <c r="T2302" s="292"/>
      <c r="BO2302" s="292"/>
      <c r="BW2302" s="292"/>
      <c r="BX2302" s="292"/>
      <c r="CU2302" s="292"/>
      <c r="CW2302" s="292"/>
      <c r="CX2302" s="292"/>
      <c r="DA2302" s="292"/>
      <c r="DI2302" s="292"/>
      <c r="DK2302" s="292"/>
      <c r="DM2302" s="292"/>
      <c r="DQ2302" s="292"/>
      <c r="DV2302" s="292"/>
      <c r="DX2302" s="292"/>
      <c r="EH2302" s="292"/>
      <c r="EN2302" s="292"/>
      <c r="EP2302" s="292"/>
      <c r="EQ2302" s="292"/>
      <c r="ER2302" s="292"/>
      <c r="ES2302" s="292"/>
      <c r="ET2302" s="292"/>
      <c r="EU2302" s="292"/>
      <c r="EV2302" s="292"/>
      <c r="EW2302" s="292"/>
      <c r="EX2302" s="292"/>
      <c r="EY2302" s="292"/>
      <c r="EZ2302" s="292"/>
      <c r="FC2302" s="292"/>
      <c r="FF2302" s="292"/>
      <c r="FJ2302" s="292"/>
      <c r="FL2302" s="292"/>
      <c r="FM2302" s="292"/>
      <c r="FN2302" s="292"/>
      <c r="FO2302" s="292"/>
      <c r="FQ2302" s="292"/>
    </row>
    <row r="2303" spans="2:173">
      <c r="B2303" s="291"/>
      <c r="J2303" s="292"/>
      <c r="K2303" s="292"/>
      <c r="T2303" s="292"/>
      <c r="BO2303" s="292"/>
      <c r="BW2303" s="292"/>
      <c r="BX2303" s="292"/>
      <c r="CU2303" s="292"/>
      <c r="CW2303" s="292"/>
      <c r="CX2303" s="292"/>
      <c r="DA2303" s="292"/>
      <c r="DI2303" s="292"/>
      <c r="DK2303" s="292"/>
      <c r="DM2303" s="292"/>
      <c r="DQ2303" s="292"/>
      <c r="DV2303" s="292"/>
      <c r="DX2303" s="292"/>
      <c r="EH2303" s="292"/>
      <c r="EN2303" s="292"/>
      <c r="EP2303" s="292"/>
      <c r="EQ2303" s="292"/>
      <c r="ER2303" s="292"/>
      <c r="ES2303" s="292"/>
      <c r="ET2303" s="292"/>
      <c r="EU2303" s="292"/>
      <c r="EV2303" s="292"/>
      <c r="EW2303" s="292"/>
      <c r="EX2303" s="292"/>
      <c r="EY2303" s="292"/>
      <c r="EZ2303" s="292"/>
      <c r="FC2303" s="292"/>
      <c r="FF2303" s="292"/>
      <c r="FJ2303" s="292"/>
      <c r="FL2303" s="292"/>
      <c r="FM2303" s="292"/>
      <c r="FN2303" s="292"/>
      <c r="FO2303" s="292"/>
      <c r="FQ2303" s="292"/>
    </row>
    <row r="2304" spans="2:173">
      <c r="B2304" s="291"/>
      <c r="J2304" s="292"/>
      <c r="K2304" s="292"/>
      <c r="T2304" s="292"/>
      <c r="BO2304" s="292"/>
      <c r="BW2304" s="292"/>
      <c r="BX2304" s="292"/>
      <c r="CU2304" s="292"/>
      <c r="CW2304" s="292"/>
      <c r="CX2304" s="292"/>
      <c r="DA2304" s="292"/>
      <c r="DI2304" s="292"/>
      <c r="DK2304" s="292"/>
      <c r="DM2304" s="292"/>
      <c r="DQ2304" s="292"/>
      <c r="DV2304" s="292"/>
      <c r="DX2304" s="292"/>
      <c r="EH2304" s="292"/>
      <c r="EN2304" s="292"/>
      <c r="EP2304" s="292"/>
      <c r="EQ2304" s="292"/>
      <c r="ER2304" s="292"/>
      <c r="ES2304" s="292"/>
      <c r="ET2304" s="292"/>
      <c r="EU2304" s="292"/>
      <c r="EV2304" s="292"/>
      <c r="EW2304" s="292"/>
      <c r="EX2304" s="292"/>
      <c r="EY2304" s="292"/>
      <c r="EZ2304" s="292"/>
      <c r="FC2304" s="292"/>
      <c r="FF2304" s="292"/>
      <c r="FJ2304" s="292"/>
      <c r="FL2304" s="292"/>
      <c r="FM2304" s="292"/>
      <c r="FN2304" s="292"/>
      <c r="FO2304" s="292"/>
      <c r="FQ2304" s="292"/>
    </row>
    <row r="2305" spans="2:173">
      <c r="B2305" s="291"/>
      <c r="J2305" s="292"/>
      <c r="K2305" s="292"/>
      <c r="T2305" s="292"/>
      <c r="BO2305" s="292"/>
      <c r="BW2305" s="292"/>
      <c r="BX2305" s="292"/>
      <c r="CU2305" s="292"/>
      <c r="CW2305" s="292"/>
      <c r="CX2305" s="292"/>
      <c r="DA2305" s="292"/>
      <c r="DI2305" s="292"/>
      <c r="DK2305" s="292"/>
      <c r="DM2305" s="292"/>
      <c r="DQ2305" s="292"/>
      <c r="DV2305" s="292"/>
      <c r="DX2305" s="292"/>
      <c r="EH2305" s="292"/>
      <c r="EN2305" s="292"/>
      <c r="EP2305" s="292"/>
      <c r="EQ2305" s="292"/>
      <c r="ER2305" s="292"/>
      <c r="ES2305" s="292"/>
      <c r="ET2305" s="292"/>
      <c r="EU2305" s="292"/>
      <c r="EV2305" s="292"/>
      <c r="EW2305" s="292"/>
      <c r="EX2305" s="292"/>
      <c r="EY2305" s="292"/>
      <c r="EZ2305" s="292"/>
      <c r="FC2305" s="292"/>
      <c r="FF2305" s="292"/>
      <c r="FJ2305" s="292"/>
      <c r="FL2305" s="292"/>
      <c r="FM2305" s="292"/>
      <c r="FN2305" s="292"/>
      <c r="FO2305" s="292"/>
      <c r="FQ2305" s="292"/>
    </row>
    <row r="2306" spans="2:173">
      <c r="B2306" s="291"/>
      <c r="J2306" s="292"/>
      <c r="K2306" s="292"/>
      <c r="T2306" s="292"/>
      <c r="BO2306" s="292"/>
      <c r="BW2306" s="292"/>
      <c r="BX2306" s="292"/>
      <c r="CU2306" s="292"/>
      <c r="CW2306" s="292"/>
      <c r="CX2306" s="292"/>
      <c r="DA2306" s="292"/>
      <c r="DI2306" s="292"/>
      <c r="DK2306" s="292"/>
      <c r="DM2306" s="292"/>
      <c r="DQ2306" s="292"/>
      <c r="DV2306" s="292"/>
      <c r="DX2306" s="292"/>
      <c r="EH2306" s="292"/>
      <c r="EN2306" s="292"/>
      <c r="EP2306" s="292"/>
      <c r="EQ2306" s="292"/>
      <c r="ER2306" s="292"/>
      <c r="ES2306" s="292"/>
      <c r="ET2306" s="292"/>
      <c r="EU2306" s="292"/>
      <c r="EV2306" s="292"/>
      <c r="EW2306" s="292"/>
      <c r="EX2306" s="292"/>
      <c r="EY2306" s="292"/>
      <c r="EZ2306" s="292"/>
      <c r="FC2306" s="292"/>
      <c r="FF2306" s="292"/>
      <c r="FJ2306" s="292"/>
      <c r="FL2306" s="292"/>
      <c r="FM2306" s="292"/>
      <c r="FN2306" s="292"/>
      <c r="FO2306" s="292"/>
      <c r="FQ2306" s="292"/>
    </row>
    <row r="2307" spans="2:173">
      <c r="B2307" s="291"/>
      <c r="J2307" s="292"/>
      <c r="K2307" s="292"/>
      <c r="T2307" s="292"/>
      <c r="BO2307" s="292"/>
      <c r="BW2307" s="292"/>
      <c r="BX2307" s="292"/>
      <c r="CU2307" s="292"/>
      <c r="CW2307" s="292"/>
      <c r="CX2307" s="292"/>
      <c r="DA2307" s="292"/>
      <c r="DI2307" s="292"/>
      <c r="DK2307" s="292"/>
      <c r="DM2307" s="292"/>
      <c r="DQ2307" s="292"/>
      <c r="DV2307" s="292"/>
      <c r="DX2307" s="292"/>
      <c r="EH2307" s="292"/>
      <c r="EN2307" s="292"/>
      <c r="EP2307" s="292"/>
      <c r="EQ2307" s="292"/>
      <c r="ER2307" s="292"/>
      <c r="ES2307" s="292"/>
      <c r="ET2307" s="292"/>
      <c r="EU2307" s="292"/>
      <c r="EV2307" s="292"/>
      <c r="EW2307" s="292"/>
      <c r="EX2307" s="292"/>
      <c r="EY2307" s="292"/>
      <c r="EZ2307" s="292"/>
      <c r="FC2307" s="292"/>
      <c r="FF2307" s="292"/>
      <c r="FJ2307" s="292"/>
      <c r="FL2307" s="292"/>
      <c r="FM2307" s="292"/>
      <c r="FN2307" s="292"/>
      <c r="FO2307" s="292"/>
      <c r="FQ2307" s="292"/>
    </row>
    <row r="2308" spans="2:173">
      <c r="B2308" s="291"/>
      <c r="J2308" s="292"/>
      <c r="K2308" s="292"/>
      <c r="T2308" s="292"/>
      <c r="BO2308" s="292"/>
      <c r="BW2308" s="292"/>
      <c r="BX2308" s="292"/>
      <c r="CU2308" s="292"/>
      <c r="CW2308" s="292"/>
      <c r="CX2308" s="292"/>
      <c r="DA2308" s="292"/>
      <c r="DI2308" s="292"/>
      <c r="DK2308" s="292"/>
      <c r="DM2308" s="292"/>
      <c r="DQ2308" s="292"/>
      <c r="DV2308" s="292"/>
      <c r="DX2308" s="292"/>
      <c r="EH2308" s="292"/>
      <c r="EN2308" s="292"/>
      <c r="EP2308" s="292"/>
      <c r="EQ2308" s="292"/>
      <c r="ER2308" s="292"/>
      <c r="ES2308" s="292"/>
      <c r="ET2308" s="292"/>
      <c r="EU2308" s="292"/>
      <c r="EV2308" s="292"/>
      <c r="EW2308" s="292"/>
      <c r="EX2308" s="292"/>
      <c r="EY2308" s="292"/>
      <c r="EZ2308" s="292"/>
      <c r="FC2308" s="292"/>
      <c r="FF2308" s="292"/>
      <c r="FJ2308" s="292"/>
      <c r="FL2308" s="292"/>
      <c r="FM2308" s="292"/>
      <c r="FN2308" s="292"/>
      <c r="FO2308" s="292"/>
      <c r="FQ2308" s="292"/>
    </row>
    <row r="2309" spans="2:173">
      <c r="B2309" s="291"/>
      <c r="J2309" s="292"/>
      <c r="K2309" s="292"/>
      <c r="T2309" s="292"/>
      <c r="BO2309" s="292"/>
      <c r="BW2309" s="292"/>
      <c r="BX2309" s="292"/>
      <c r="CU2309" s="292"/>
      <c r="CW2309" s="292"/>
      <c r="CX2309" s="292"/>
      <c r="DA2309" s="292"/>
      <c r="DI2309" s="292"/>
      <c r="DK2309" s="292"/>
      <c r="DM2309" s="292"/>
      <c r="DQ2309" s="292"/>
      <c r="DV2309" s="292"/>
      <c r="DX2309" s="292"/>
      <c r="EH2309" s="292"/>
      <c r="EN2309" s="292"/>
      <c r="EP2309" s="292"/>
      <c r="EQ2309" s="292"/>
      <c r="ER2309" s="292"/>
      <c r="ES2309" s="292"/>
      <c r="ET2309" s="292"/>
      <c r="EU2309" s="292"/>
      <c r="EV2309" s="292"/>
      <c r="EW2309" s="292"/>
      <c r="EX2309" s="292"/>
      <c r="EY2309" s="292"/>
      <c r="EZ2309" s="292"/>
      <c r="FC2309" s="292"/>
      <c r="FF2309" s="292"/>
      <c r="FJ2309" s="292"/>
      <c r="FL2309" s="292"/>
      <c r="FM2309" s="292"/>
      <c r="FN2309" s="292"/>
      <c r="FO2309" s="292"/>
      <c r="FQ2309" s="292"/>
    </row>
    <row r="2310" spans="2:173">
      <c r="B2310" s="291"/>
      <c r="J2310" s="292"/>
      <c r="K2310" s="292"/>
      <c r="T2310" s="292"/>
      <c r="BO2310" s="292"/>
      <c r="BW2310" s="292"/>
      <c r="BX2310" s="292"/>
      <c r="CU2310" s="292"/>
      <c r="CW2310" s="292"/>
      <c r="CX2310" s="292"/>
      <c r="DA2310" s="292"/>
      <c r="DI2310" s="292"/>
      <c r="DK2310" s="292"/>
      <c r="DM2310" s="292"/>
      <c r="DQ2310" s="292"/>
      <c r="DV2310" s="292"/>
      <c r="DX2310" s="292"/>
      <c r="EH2310" s="292"/>
      <c r="EN2310" s="292"/>
      <c r="EP2310" s="292"/>
      <c r="EQ2310" s="292"/>
      <c r="ER2310" s="292"/>
      <c r="ES2310" s="292"/>
      <c r="ET2310" s="292"/>
      <c r="EU2310" s="292"/>
      <c r="EV2310" s="292"/>
      <c r="EW2310" s="292"/>
      <c r="EX2310" s="292"/>
      <c r="EY2310" s="292"/>
      <c r="EZ2310" s="292"/>
      <c r="FC2310" s="292"/>
      <c r="FF2310" s="292"/>
      <c r="FJ2310" s="292"/>
      <c r="FL2310" s="292"/>
      <c r="FM2310" s="292"/>
      <c r="FN2310" s="292"/>
      <c r="FO2310" s="292"/>
      <c r="FQ2310" s="292"/>
    </row>
    <row r="2311" spans="2:173">
      <c r="B2311" s="291"/>
      <c r="J2311" s="292"/>
      <c r="K2311" s="292"/>
      <c r="T2311" s="292"/>
      <c r="BO2311" s="292"/>
      <c r="BW2311" s="292"/>
      <c r="BX2311" s="292"/>
      <c r="CU2311" s="292"/>
      <c r="CW2311" s="292"/>
      <c r="CX2311" s="292"/>
      <c r="DA2311" s="292"/>
      <c r="DI2311" s="292"/>
      <c r="DK2311" s="292"/>
      <c r="DM2311" s="292"/>
      <c r="DQ2311" s="292"/>
      <c r="DV2311" s="292"/>
      <c r="DX2311" s="292"/>
      <c r="EH2311" s="292"/>
      <c r="EN2311" s="292"/>
      <c r="EP2311" s="292"/>
      <c r="EQ2311" s="292"/>
      <c r="ER2311" s="292"/>
      <c r="ES2311" s="292"/>
      <c r="ET2311" s="292"/>
      <c r="EU2311" s="292"/>
      <c r="EV2311" s="292"/>
      <c r="EW2311" s="292"/>
      <c r="EX2311" s="292"/>
      <c r="EY2311" s="292"/>
      <c r="EZ2311" s="292"/>
      <c r="FC2311" s="292"/>
      <c r="FF2311" s="292"/>
      <c r="FJ2311" s="292"/>
      <c r="FL2311" s="292"/>
      <c r="FM2311" s="292"/>
      <c r="FN2311" s="292"/>
      <c r="FO2311" s="292"/>
      <c r="FQ2311" s="292"/>
    </row>
    <row r="2312" spans="2:173">
      <c r="B2312" s="291"/>
      <c r="J2312" s="292"/>
      <c r="K2312" s="292"/>
      <c r="T2312" s="292"/>
      <c r="BO2312" s="292"/>
      <c r="BW2312" s="292"/>
      <c r="BX2312" s="292"/>
      <c r="CU2312" s="292"/>
      <c r="CW2312" s="292"/>
      <c r="CX2312" s="292"/>
      <c r="DA2312" s="292"/>
      <c r="DI2312" s="292"/>
      <c r="DK2312" s="292"/>
      <c r="DM2312" s="292"/>
      <c r="DQ2312" s="292"/>
      <c r="DV2312" s="292"/>
      <c r="DX2312" s="292"/>
      <c r="EH2312" s="292"/>
      <c r="EN2312" s="292"/>
      <c r="EP2312" s="292"/>
      <c r="EQ2312" s="292"/>
      <c r="ER2312" s="292"/>
      <c r="ES2312" s="292"/>
      <c r="ET2312" s="292"/>
      <c r="EU2312" s="292"/>
      <c r="EV2312" s="292"/>
      <c r="EW2312" s="292"/>
      <c r="EX2312" s="292"/>
      <c r="EY2312" s="292"/>
      <c r="EZ2312" s="292"/>
      <c r="FC2312" s="292"/>
      <c r="FF2312" s="292"/>
      <c r="FJ2312" s="292"/>
      <c r="FL2312" s="292"/>
      <c r="FM2312" s="292"/>
      <c r="FN2312" s="292"/>
      <c r="FO2312" s="292"/>
      <c r="FQ2312" s="292"/>
    </row>
    <row r="2313" spans="2:173">
      <c r="B2313" s="291"/>
      <c r="J2313" s="292"/>
      <c r="K2313" s="292"/>
      <c r="T2313" s="292"/>
      <c r="BO2313" s="292"/>
      <c r="BW2313" s="292"/>
      <c r="BX2313" s="292"/>
      <c r="CU2313" s="292"/>
      <c r="CW2313" s="292"/>
      <c r="CX2313" s="292"/>
      <c r="DA2313" s="292"/>
      <c r="DI2313" s="292"/>
      <c r="DK2313" s="292"/>
      <c r="DM2313" s="292"/>
      <c r="DQ2313" s="292"/>
      <c r="DV2313" s="292"/>
      <c r="DX2313" s="292"/>
      <c r="EH2313" s="292"/>
      <c r="EN2313" s="292"/>
      <c r="EP2313" s="292"/>
      <c r="EQ2313" s="292"/>
      <c r="ER2313" s="292"/>
      <c r="ES2313" s="292"/>
      <c r="ET2313" s="292"/>
      <c r="EU2313" s="292"/>
      <c r="EV2313" s="292"/>
      <c r="EW2313" s="292"/>
      <c r="EX2313" s="292"/>
      <c r="EY2313" s="292"/>
      <c r="EZ2313" s="292"/>
      <c r="FC2313" s="292"/>
      <c r="FF2313" s="292"/>
      <c r="FJ2313" s="292"/>
      <c r="FL2313" s="292"/>
      <c r="FM2313" s="292"/>
      <c r="FN2313" s="292"/>
      <c r="FO2313" s="292"/>
      <c r="FQ2313" s="292"/>
    </row>
    <row r="2314" spans="2:173">
      <c r="B2314" s="291"/>
      <c r="J2314" s="292"/>
      <c r="K2314" s="292"/>
      <c r="T2314" s="292"/>
      <c r="BO2314" s="292"/>
      <c r="BW2314" s="292"/>
      <c r="BX2314" s="292"/>
      <c r="CU2314" s="292"/>
      <c r="CW2314" s="292"/>
      <c r="CX2314" s="292"/>
      <c r="DA2314" s="292"/>
      <c r="DI2314" s="292"/>
      <c r="DK2314" s="292"/>
      <c r="DM2314" s="292"/>
      <c r="DQ2314" s="292"/>
      <c r="DV2314" s="292"/>
      <c r="DX2314" s="292"/>
      <c r="EH2314" s="292"/>
      <c r="EN2314" s="292"/>
      <c r="EP2314" s="292"/>
      <c r="EQ2314" s="292"/>
      <c r="ER2314" s="292"/>
      <c r="ES2314" s="292"/>
      <c r="ET2314" s="292"/>
      <c r="EU2314" s="292"/>
      <c r="EV2314" s="292"/>
      <c r="EW2314" s="292"/>
      <c r="EX2314" s="292"/>
      <c r="EY2314" s="292"/>
      <c r="EZ2314" s="292"/>
      <c r="FC2314" s="292"/>
      <c r="FF2314" s="292"/>
      <c r="FJ2314" s="292"/>
      <c r="FL2314" s="292"/>
      <c r="FM2314" s="292"/>
      <c r="FN2314" s="292"/>
      <c r="FO2314" s="292"/>
      <c r="FQ2314" s="292"/>
    </row>
    <row r="2315" spans="2:173">
      <c r="B2315" s="291"/>
      <c r="J2315" s="292"/>
      <c r="K2315" s="292"/>
      <c r="T2315" s="292"/>
      <c r="BO2315" s="292"/>
      <c r="BW2315" s="292"/>
      <c r="BX2315" s="292"/>
      <c r="CU2315" s="292"/>
      <c r="CW2315" s="292"/>
      <c r="CX2315" s="292"/>
      <c r="DA2315" s="292"/>
      <c r="DI2315" s="292"/>
      <c r="DK2315" s="292"/>
      <c r="DM2315" s="292"/>
      <c r="DQ2315" s="292"/>
      <c r="DV2315" s="292"/>
      <c r="DX2315" s="292"/>
      <c r="EH2315" s="292"/>
      <c r="EN2315" s="292"/>
      <c r="EP2315" s="292"/>
      <c r="EQ2315" s="292"/>
      <c r="ER2315" s="292"/>
      <c r="ES2315" s="292"/>
      <c r="ET2315" s="292"/>
      <c r="EU2315" s="292"/>
      <c r="EV2315" s="292"/>
      <c r="EW2315" s="292"/>
      <c r="EX2315" s="292"/>
      <c r="EY2315" s="292"/>
      <c r="EZ2315" s="292"/>
      <c r="FC2315" s="292"/>
      <c r="FF2315" s="292"/>
      <c r="FJ2315" s="292"/>
      <c r="FL2315" s="292"/>
      <c r="FM2315" s="292"/>
      <c r="FN2315" s="292"/>
      <c r="FO2315" s="292"/>
      <c r="FQ2315" s="292"/>
    </row>
    <row r="2316" spans="2:173">
      <c r="B2316" s="291"/>
      <c r="J2316" s="292"/>
      <c r="K2316" s="292"/>
      <c r="T2316" s="292"/>
      <c r="BO2316" s="292"/>
      <c r="BW2316" s="292"/>
      <c r="BX2316" s="292"/>
      <c r="CU2316" s="292"/>
      <c r="CW2316" s="292"/>
      <c r="CX2316" s="292"/>
      <c r="DA2316" s="292"/>
      <c r="DI2316" s="292"/>
      <c r="DK2316" s="292"/>
      <c r="DM2316" s="292"/>
      <c r="DQ2316" s="292"/>
      <c r="DV2316" s="292"/>
      <c r="DX2316" s="292"/>
      <c r="EH2316" s="292"/>
      <c r="EN2316" s="292"/>
      <c r="EP2316" s="292"/>
      <c r="EQ2316" s="292"/>
      <c r="ER2316" s="292"/>
      <c r="ES2316" s="292"/>
      <c r="ET2316" s="292"/>
      <c r="EU2316" s="292"/>
      <c r="EV2316" s="292"/>
      <c r="EW2316" s="292"/>
      <c r="EX2316" s="292"/>
      <c r="EY2316" s="292"/>
      <c r="EZ2316" s="292"/>
      <c r="FC2316" s="292"/>
      <c r="FF2316" s="292"/>
      <c r="FJ2316" s="292"/>
      <c r="FL2316" s="292"/>
      <c r="FM2316" s="292"/>
      <c r="FN2316" s="292"/>
      <c r="FO2316" s="292"/>
      <c r="FQ2316" s="292"/>
    </row>
    <row r="2317" spans="2:173">
      <c r="B2317" s="291"/>
      <c r="J2317" s="292"/>
      <c r="K2317" s="292"/>
      <c r="T2317" s="292"/>
      <c r="BO2317" s="292"/>
      <c r="BW2317" s="292"/>
      <c r="BX2317" s="292"/>
      <c r="CU2317" s="292"/>
      <c r="CW2317" s="292"/>
      <c r="CX2317" s="292"/>
      <c r="DA2317" s="292"/>
      <c r="DI2317" s="292"/>
      <c r="DK2317" s="292"/>
      <c r="DM2317" s="292"/>
      <c r="DQ2317" s="292"/>
      <c r="DV2317" s="292"/>
      <c r="DX2317" s="292"/>
      <c r="EH2317" s="292"/>
      <c r="EN2317" s="292"/>
      <c r="EP2317" s="292"/>
      <c r="EQ2317" s="292"/>
      <c r="ER2317" s="292"/>
      <c r="ES2317" s="292"/>
      <c r="ET2317" s="292"/>
      <c r="EU2317" s="292"/>
      <c r="EV2317" s="292"/>
      <c r="EW2317" s="292"/>
      <c r="EX2317" s="292"/>
      <c r="EY2317" s="292"/>
      <c r="EZ2317" s="292"/>
      <c r="FC2317" s="292"/>
      <c r="FF2317" s="292"/>
      <c r="FJ2317" s="292"/>
      <c r="FL2317" s="292"/>
      <c r="FM2317" s="292"/>
      <c r="FN2317" s="292"/>
      <c r="FO2317" s="292"/>
      <c r="FQ2317" s="292"/>
    </row>
    <row r="2318" spans="2:173">
      <c r="B2318" s="291"/>
      <c r="J2318" s="292"/>
      <c r="K2318" s="292"/>
      <c r="T2318" s="292"/>
      <c r="BO2318" s="292"/>
      <c r="BW2318" s="292"/>
      <c r="BX2318" s="292"/>
      <c r="CU2318" s="292"/>
      <c r="CW2318" s="292"/>
      <c r="CX2318" s="292"/>
      <c r="DA2318" s="292"/>
      <c r="DI2318" s="292"/>
      <c r="DK2318" s="292"/>
      <c r="DM2318" s="292"/>
      <c r="DQ2318" s="292"/>
      <c r="DV2318" s="292"/>
      <c r="DX2318" s="292"/>
      <c r="EH2318" s="292"/>
      <c r="EN2318" s="292"/>
      <c r="EP2318" s="292"/>
      <c r="EQ2318" s="292"/>
      <c r="ER2318" s="292"/>
      <c r="ES2318" s="292"/>
      <c r="ET2318" s="292"/>
      <c r="EU2318" s="292"/>
      <c r="EV2318" s="292"/>
      <c r="EW2318" s="292"/>
      <c r="EX2318" s="292"/>
      <c r="EY2318" s="292"/>
      <c r="EZ2318" s="292"/>
      <c r="FC2318" s="292"/>
      <c r="FF2318" s="292"/>
      <c r="FJ2318" s="292"/>
      <c r="FL2318" s="292"/>
      <c r="FM2318" s="292"/>
      <c r="FN2318" s="292"/>
      <c r="FO2318" s="292"/>
      <c r="FQ2318" s="292"/>
    </row>
    <row r="2319" spans="2:173">
      <c r="B2319" s="291"/>
      <c r="J2319" s="292"/>
      <c r="K2319" s="292"/>
      <c r="T2319" s="292"/>
      <c r="BO2319" s="292"/>
      <c r="BW2319" s="292"/>
      <c r="BX2319" s="292"/>
      <c r="CU2319" s="292"/>
      <c r="CW2319" s="292"/>
      <c r="CX2319" s="292"/>
      <c r="DA2319" s="292"/>
      <c r="DI2319" s="292"/>
      <c r="DK2319" s="292"/>
      <c r="DM2319" s="292"/>
      <c r="DQ2319" s="292"/>
      <c r="DV2319" s="292"/>
      <c r="DX2319" s="292"/>
      <c r="EH2319" s="292"/>
      <c r="EN2319" s="292"/>
      <c r="EP2319" s="292"/>
      <c r="EQ2319" s="292"/>
      <c r="ER2319" s="292"/>
      <c r="ES2319" s="292"/>
      <c r="ET2319" s="292"/>
      <c r="EU2319" s="292"/>
      <c r="EV2319" s="292"/>
      <c r="EW2319" s="292"/>
      <c r="EX2319" s="292"/>
      <c r="EY2319" s="292"/>
      <c r="EZ2319" s="292"/>
      <c r="FC2319" s="292"/>
      <c r="FF2319" s="292"/>
      <c r="FJ2319" s="292"/>
      <c r="FL2319" s="292"/>
      <c r="FM2319" s="292"/>
      <c r="FN2319" s="292"/>
      <c r="FO2319" s="292"/>
      <c r="FQ2319" s="292"/>
    </row>
    <row r="2320" spans="2:173">
      <c r="B2320" s="291"/>
      <c r="J2320" s="292"/>
      <c r="K2320" s="292"/>
      <c r="T2320" s="292"/>
      <c r="BO2320" s="292"/>
      <c r="BW2320" s="292"/>
      <c r="BX2320" s="292"/>
      <c r="CU2320" s="292"/>
      <c r="CW2320" s="292"/>
      <c r="CX2320" s="292"/>
      <c r="DA2320" s="292"/>
      <c r="DI2320" s="292"/>
      <c r="DK2320" s="292"/>
      <c r="DM2320" s="292"/>
      <c r="DQ2320" s="292"/>
      <c r="DV2320" s="292"/>
      <c r="DX2320" s="292"/>
      <c r="EH2320" s="292"/>
      <c r="EN2320" s="292"/>
      <c r="EP2320" s="292"/>
      <c r="EQ2320" s="292"/>
      <c r="ER2320" s="292"/>
      <c r="ES2320" s="292"/>
      <c r="ET2320" s="292"/>
      <c r="EU2320" s="292"/>
      <c r="EV2320" s="292"/>
      <c r="EW2320" s="292"/>
      <c r="EX2320" s="292"/>
      <c r="EY2320" s="292"/>
      <c r="EZ2320" s="292"/>
      <c r="FC2320" s="292"/>
      <c r="FF2320" s="292"/>
      <c r="FJ2320" s="292"/>
      <c r="FL2320" s="292"/>
      <c r="FM2320" s="292"/>
      <c r="FN2320" s="292"/>
      <c r="FO2320" s="292"/>
      <c r="FQ2320" s="292"/>
    </row>
    <row r="2321" spans="2:173">
      <c r="B2321" s="291"/>
      <c r="J2321" s="292"/>
      <c r="K2321" s="292"/>
      <c r="T2321" s="292"/>
      <c r="BO2321" s="292"/>
      <c r="BW2321" s="292"/>
      <c r="BX2321" s="292"/>
      <c r="CU2321" s="292"/>
      <c r="CW2321" s="292"/>
      <c r="CX2321" s="292"/>
      <c r="DA2321" s="292"/>
      <c r="DI2321" s="292"/>
      <c r="DK2321" s="292"/>
      <c r="DM2321" s="292"/>
      <c r="DQ2321" s="292"/>
      <c r="DV2321" s="292"/>
      <c r="DX2321" s="292"/>
      <c r="EH2321" s="292"/>
      <c r="EN2321" s="292"/>
      <c r="EP2321" s="292"/>
      <c r="EQ2321" s="292"/>
      <c r="ER2321" s="292"/>
      <c r="ES2321" s="292"/>
      <c r="ET2321" s="292"/>
      <c r="EU2321" s="292"/>
      <c r="EV2321" s="292"/>
      <c r="EW2321" s="292"/>
      <c r="EX2321" s="292"/>
      <c r="EY2321" s="292"/>
      <c r="EZ2321" s="292"/>
      <c r="FC2321" s="292"/>
      <c r="FF2321" s="292"/>
      <c r="FJ2321" s="292"/>
      <c r="FL2321" s="292"/>
      <c r="FM2321" s="292"/>
      <c r="FN2321" s="292"/>
      <c r="FO2321" s="292"/>
      <c r="FQ2321" s="292"/>
    </row>
    <row r="2322" spans="2:173">
      <c r="B2322" s="291"/>
      <c r="J2322" s="292"/>
      <c r="K2322" s="292"/>
      <c r="T2322" s="292"/>
      <c r="BO2322" s="292"/>
      <c r="BW2322" s="292"/>
      <c r="BX2322" s="292"/>
      <c r="CU2322" s="292"/>
      <c r="CW2322" s="292"/>
      <c r="CX2322" s="292"/>
      <c r="DA2322" s="292"/>
      <c r="DI2322" s="292"/>
      <c r="DK2322" s="292"/>
      <c r="DM2322" s="292"/>
      <c r="DQ2322" s="292"/>
      <c r="DV2322" s="292"/>
      <c r="DX2322" s="292"/>
      <c r="EH2322" s="292"/>
      <c r="EN2322" s="292"/>
      <c r="EP2322" s="292"/>
      <c r="EQ2322" s="292"/>
      <c r="ER2322" s="292"/>
      <c r="ES2322" s="292"/>
      <c r="ET2322" s="292"/>
      <c r="EU2322" s="292"/>
      <c r="EV2322" s="292"/>
      <c r="EW2322" s="292"/>
      <c r="EX2322" s="292"/>
      <c r="EY2322" s="292"/>
      <c r="EZ2322" s="292"/>
      <c r="FC2322" s="292"/>
      <c r="FF2322" s="292"/>
      <c r="FJ2322" s="292"/>
      <c r="FL2322" s="292"/>
      <c r="FM2322" s="292"/>
      <c r="FN2322" s="292"/>
      <c r="FO2322" s="292"/>
      <c r="FQ2322" s="292"/>
    </row>
    <row r="2323" spans="2:173">
      <c r="B2323" s="291"/>
      <c r="J2323" s="292"/>
      <c r="K2323" s="292"/>
      <c r="T2323" s="292"/>
      <c r="BO2323" s="292"/>
      <c r="BW2323" s="292"/>
      <c r="BX2323" s="292"/>
      <c r="CU2323" s="292"/>
      <c r="CW2323" s="292"/>
      <c r="CX2323" s="292"/>
      <c r="DA2323" s="292"/>
      <c r="DI2323" s="292"/>
      <c r="DK2323" s="292"/>
      <c r="DM2323" s="292"/>
      <c r="DQ2323" s="292"/>
      <c r="DV2323" s="292"/>
      <c r="DX2323" s="292"/>
      <c r="EH2323" s="292"/>
      <c r="EN2323" s="292"/>
      <c r="EP2323" s="292"/>
      <c r="EQ2323" s="292"/>
      <c r="ER2323" s="292"/>
      <c r="ES2323" s="292"/>
      <c r="ET2323" s="292"/>
      <c r="EU2323" s="292"/>
      <c r="EV2323" s="292"/>
      <c r="EW2323" s="292"/>
      <c r="EX2323" s="292"/>
      <c r="EY2323" s="292"/>
      <c r="EZ2323" s="292"/>
      <c r="FC2323" s="292"/>
      <c r="FF2323" s="292"/>
      <c r="FJ2323" s="292"/>
      <c r="FL2323" s="292"/>
      <c r="FM2323" s="292"/>
      <c r="FN2323" s="292"/>
      <c r="FO2323" s="292"/>
      <c r="FQ2323" s="292"/>
    </row>
    <row r="2324" spans="2:173">
      <c r="B2324" s="291"/>
      <c r="J2324" s="292"/>
      <c r="K2324" s="292"/>
      <c r="T2324" s="292"/>
      <c r="BO2324" s="292"/>
      <c r="BW2324" s="292"/>
      <c r="BX2324" s="292"/>
      <c r="CU2324" s="292"/>
      <c r="CW2324" s="292"/>
      <c r="CX2324" s="292"/>
      <c r="DA2324" s="292"/>
      <c r="DI2324" s="292"/>
      <c r="DK2324" s="292"/>
      <c r="DM2324" s="292"/>
      <c r="DQ2324" s="292"/>
      <c r="DV2324" s="292"/>
      <c r="DX2324" s="292"/>
      <c r="EH2324" s="292"/>
      <c r="EN2324" s="292"/>
      <c r="EP2324" s="292"/>
      <c r="EQ2324" s="292"/>
      <c r="ER2324" s="292"/>
      <c r="ES2324" s="292"/>
      <c r="ET2324" s="292"/>
      <c r="EU2324" s="292"/>
      <c r="EV2324" s="292"/>
      <c r="EW2324" s="292"/>
      <c r="EX2324" s="292"/>
      <c r="EY2324" s="292"/>
      <c r="EZ2324" s="292"/>
      <c r="FC2324" s="292"/>
      <c r="FF2324" s="292"/>
      <c r="FJ2324" s="292"/>
      <c r="FL2324" s="292"/>
      <c r="FM2324" s="292"/>
      <c r="FN2324" s="292"/>
      <c r="FO2324" s="292"/>
      <c r="FQ2324" s="292"/>
    </row>
    <row r="2325" spans="2:173">
      <c r="B2325" s="291"/>
      <c r="J2325" s="292"/>
      <c r="K2325" s="292"/>
      <c r="T2325" s="292"/>
      <c r="BO2325" s="292"/>
      <c r="BW2325" s="292"/>
      <c r="BX2325" s="292"/>
      <c r="CU2325" s="292"/>
      <c r="CW2325" s="292"/>
      <c r="CX2325" s="292"/>
      <c r="DA2325" s="292"/>
      <c r="DI2325" s="292"/>
      <c r="DK2325" s="292"/>
      <c r="DM2325" s="292"/>
      <c r="DQ2325" s="292"/>
      <c r="DV2325" s="292"/>
      <c r="DX2325" s="292"/>
      <c r="EH2325" s="292"/>
      <c r="EN2325" s="292"/>
      <c r="EP2325" s="292"/>
      <c r="EQ2325" s="292"/>
      <c r="ER2325" s="292"/>
      <c r="ES2325" s="292"/>
      <c r="ET2325" s="292"/>
      <c r="EU2325" s="292"/>
      <c r="EV2325" s="292"/>
      <c r="EW2325" s="292"/>
      <c r="EX2325" s="292"/>
      <c r="EY2325" s="292"/>
      <c r="EZ2325" s="292"/>
      <c r="FC2325" s="292"/>
      <c r="FF2325" s="292"/>
      <c r="FJ2325" s="292"/>
      <c r="FL2325" s="292"/>
      <c r="FM2325" s="292"/>
      <c r="FN2325" s="292"/>
      <c r="FO2325" s="292"/>
      <c r="FQ2325" s="292"/>
    </row>
    <row r="2326" spans="2:173">
      <c r="B2326" s="291"/>
      <c r="J2326" s="292"/>
      <c r="K2326" s="292"/>
      <c r="T2326" s="292"/>
      <c r="BO2326" s="292"/>
      <c r="BW2326" s="292"/>
      <c r="BX2326" s="292"/>
      <c r="CU2326" s="292"/>
      <c r="CW2326" s="292"/>
      <c r="CX2326" s="292"/>
      <c r="DA2326" s="292"/>
      <c r="DI2326" s="292"/>
      <c r="DK2326" s="292"/>
      <c r="DM2326" s="292"/>
      <c r="DQ2326" s="292"/>
      <c r="DV2326" s="292"/>
      <c r="DX2326" s="292"/>
      <c r="EH2326" s="292"/>
      <c r="EN2326" s="292"/>
      <c r="EP2326" s="292"/>
      <c r="EQ2326" s="292"/>
      <c r="ER2326" s="292"/>
      <c r="ES2326" s="292"/>
      <c r="ET2326" s="292"/>
      <c r="EU2326" s="292"/>
      <c r="EV2326" s="292"/>
      <c r="EW2326" s="292"/>
      <c r="EX2326" s="292"/>
      <c r="EY2326" s="292"/>
      <c r="EZ2326" s="292"/>
      <c r="FC2326" s="292"/>
      <c r="FF2326" s="292"/>
      <c r="FJ2326" s="292"/>
      <c r="FL2326" s="292"/>
      <c r="FM2326" s="292"/>
      <c r="FN2326" s="292"/>
      <c r="FO2326" s="292"/>
      <c r="FQ2326" s="292"/>
    </row>
    <row r="2327" spans="2:173">
      <c r="B2327" s="291"/>
      <c r="J2327" s="292"/>
      <c r="K2327" s="292"/>
      <c r="T2327" s="292"/>
      <c r="BO2327" s="292"/>
      <c r="BW2327" s="292"/>
      <c r="BX2327" s="292"/>
      <c r="CU2327" s="292"/>
      <c r="CW2327" s="292"/>
      <c r="CX2327" s="292"/>
      <c r="DA2327" s="292"/>
      <c r="DI2327" s="292"/>
      <c r="DK2327" s="292"/>
      <c r="DM2327" s="292"/>
      <c r="DQ2327" s="292"/>
      <c r="DV2327" s="292"/>
      <c r="DX2327" s="292"/>
      <c r="EH2327" s="292"/>
      <c r="EN2327" s="292"/>
      <c r="EP2327" s="292"/>
      <c r="EQ2327" s="292"/>
      <c r="ER2327" s="292"/>
      <c r="ES2327" s="292"/>
      <c r="ET2327" s="292"/>
      <c r="EU2327" s="292"/>
      <c r="EV2327" s="292"/>
      <c r="EW2327" s="292"/>
      <c r="EX2327" s="292"/>
      <c r="EY2327" s="292"/>
      <c r="EZ2327" s="292"/>
      <c r="FC2327" s="292"/>
      <c r="FF2327" s="292"/>
      <c r="FJ2327" s="292"/>
      <c r="FL2327" s="292"/>
      <c r="FM2327" s="292"/>
      <c r="FN2327" s="292"/>
      <c r="FO2327" s="292"/>
      <c r="FQ2327" s="292"/>
    </row>
    <row r="2328" spans="2:173">
      <c r="B2328" s="291"/>
      <c r="J2328" s="292"/>
      <c r="K2328" s="292"/>
      <c r="T2328" s="292"/>
      <c r="BO2328" s="292"/>
      <c r="BW2328" s="292"/>
      <c r="BX2328" s="292"/>
      <c r="CU2328" s="292"/>
      <c r="CW2328" s="292"/>
      <c r="CX2328" s="292"/>
      <c r="DA2328" s="292"/>
      <c r="DI2328" s="292"/>
      <c r="DK2328" s="292"/>
      <c r="DM2328" s="292"/>
      <c r="DQ2328" s="292"/>
      <c r="DV2328" s="292"/>
      <c r="DX2328" s="292"/>
      <c r="EH2328" s="292"/>
      <c r="EN2328" s="292"/>
      <c r="EP2328" s="292"/>
      <c r="EQ2328" s="292"/>
      <c r="ER2328" s="292"/>
      <c r="ES2328" s="292"/>
      <c r="ET2328" s="292"/>
      <c r="EU2328" s="292"/>
      <c r="EV2328" s="292"/>
      <c r="EW2328" s="292"/>
      <c r="EX2328" s="292"/>
      <c r="EY2328" s="292"/>
      <c r="EZ2328" s="292"/>
      <c r="FC2328" s="292"/>
      <c r="FF2328" s="292"/>
      <c r="FJ2328" s="292"/>
      <c r="FL2328" s="292"/>
      <c r="FM2328" s="292"/>
      <c r="FN2328" s="292"/>
      <c r="FO2328" s="292"/>
      <c r="FQ2328" s="292"/>
    </row>
    <row r="2329" spans="2:173">
      <c r="B2329" s="291"/>
      <c r="J2329" s="292"/>
      <c r="K2329" s="292"/>
      <c r="T2329" s="292"/>
      <c r="BO2329" s="292"/>
      <c r="BW2329" s="292"/>
      <c r="BX2329" s="292"/>
      <c r="CU2329" s="292"/>
      <c r="CW2329" s="292"/>
      <c r="CX2329" s="292"/>
      <c r="DA2329" s="292"/>
      <c r="DI2329" s="292"/>
      <c r="DK2329" s="292"/>
      <c r="DM2329" s="292"/>
      <c r="DQ2329" s="292"/>
      <c r="DV2329" s="292"/>
      <c r="DX2329" s="292"/>
      <c r="EH2329" s="292"/>
      <c r="EN2329" s="292"/>
      <c r="EP2329" s="292"/>
      <c r="EQ2329" s="292"/>
      <c r="ER2329" s="292"/>
      <c r="ES2329" s="292"/>
      <c r="ET2329" s="292"/>
      <c r="EU2329" s="292"/>
      <c r="EV2329" s="292"/>
      <c r="EW2329" s="292"/>
      <c r="EX2329" s="292"/>
      <c r="EY2329" s="292"/>
      <c r="EZ2329" s="292"/>
      <c r="FC2329" s="292"/>
      <c r="FF2329" s="292"/>
      <c r="FJ2329" s="292"/>
      <c r="FL2329" s="292"/>
      <c r="FM2329" s="292"/>
      <c r="FN2329" s="292"/>
      <c r="FO2329" s="292"/>
      <c r="FQ2329" s="292"/>
    </row>
    <row r="2330" spans="2:173">
      <c r="B2330" s="291"/>
      <c r="J2330" s="292"/>
      <c r="K2330" s="292"/>
      <c r="T2330" s="292"/>
      <c r="BO2330" s="292"/>
      <c r="BW2330" s="292"/>
      <c r="BX2330" s="292"/>
      <c r="CU2330" s="292"/>
      <c r="CW2330" s="292"/>
      <c r="CX2330" s="292"/>
      <c r="DA2330" s="292"/>
      <c r="DI2330" s="292"/>
      <c r="DK2330" s="292"/>
      <c r="DM2330" s="292"/>
      <c r="DQ2330" s="292"/>
      <c r="DV2330" s="292"/>
      <c r="DX2330" s="292"/>
      <c r="EH2330" s="292"/>
      <c r="EN2330" s="292"/>
      <c r="EP2330" s="292"/>
      <c r="EQ2330" s="292"/>
      <c r="ER2330" s="292"/>
      <c r="ES2330" s="292"/>
      <c r="ET2330" s="292"/>
      <c r="EU2330" s="292"/>
      <c r="EV2330" s="292"/>
      <c r="EW2330" s="292"/>
      <c r="EX2330" s="292"/>
      <c r="EY2330" s="292"/>
      <c r="EZ2330" s="292"/>
      <c r="FC2330" s="292"/>
      <c r="FF2330" s="292"/>
      <c r="FJ2330" s="292"/>
      <c r="FL2330" s="292"/>
      <c r="FM2330" s="292"/>
      <c r="FN2330" s="292"/>
      <c r="FO2330" s="292"/>
      <c r="FQ2330" s="292"/>
    </row>
    <row r="2331" spans="2:173">
      <c r="B2331" s="291"/>
      <c r="J2331" s="292"/>
      <c r="K2331" s="292"/>
      <c r="T2331" s="292"/>
      <c r="BO2331" s="292"/>
      <c r="BW2331" s="292"/>
      <c r="BX2331" s="292"/>
      <c r="CU2331" s="292"/>
      <c r="CW2331" s="292"/>
      <c r="CX2331" s="292"/>
      <c r="DA2331" s="292"/>
      <c r="DI2331" s="292"/>
      <c r="DK2331" s="292"/>
      <c r="DM2331" s="292"/>
      <c r="DQ2331" s="292"/>
      <c r="DV2331" s="292"/>
      <c r="DX2331" s="292"/>
      <c r="EH2331" s="292"/>
      <c r="EN2331" s="292"/>
      <c r="EP2331" s="292"/>
      <c r="EQ2331" s="292"/>
      <c r="ER2331" s="292"/>
      <c r="ES2331" s="292"/>
      <c r="ET2331" s="292"/>
      <c r="EU2331" s="292"/>
      <c r="EV2331" s="292"/>
      <c r="EW2331" s="292"/>
      <c r="EX2331" s="292"/>
      <c r="EY2331" s="292"/>
      <c r="EZ2331" s="292"/>
      <c r="FC2331" s="292"/>
      <c r="FF2331" s="292"/>
      <c r="FJ2331" s="292"/>
      <c r="FL2331" s="292"/>
      <c r="FM2331" s="292"/>
      <c r="FN2331" s="292"/>
      <c r="FO2331" s="292"/>
      <c r="FQ2331" s="292"/>
    </row>
    <row r="2332" spans="2:173">
      <c r="B2332" s="291"/>
      <c r="J2332" s="292"/>
      <c r="K2332" s="292"/>
      <c r="T2332" s="292"/>
      <c r="BO2332" s="292"/>
      <c r="BW2332" s="292"/>
      <c r="BX2332" s="292"/>
      <c r="CU2332" s="292"/>
      <c r="CW2332" s="292"/>
      <c r="CX2332" s="292"/>
      <c r="DA2332" s="292"/>
      <c r="DI2332" s="292"/>
      <c r="DK2332" s="292"/>
      <c r="DM2332" s="292"/>
      <c r="DQ2332" s="292"/>
      <c r="DV2332" s="292"/>
      <c r="DX2332" s="292"/>
      <c r="EH2332" s="292"/>
      <c r="EN2332" s="292"/>
      <c r="EP2332" s="292"/>
      <c r="EQ2332" s="292"/>
      <c r="ER2332" s="292"/>
      <c r="ES2332" s="292"/>
      <c r="ET2332" s="292"/>
      <c r="EU2332" s="292"/>
      <c r="EV2332" s="292"/>
      <c r="EW2332" s="292"/>
      <c r="EX2332" s="292"/>
      <c r="EY2332" s="292"/>
      <c r="EZ2332" s="292"/>
      <c r="FC2332" s="292"/>
      <c r="FF2332" s="292"/>
      <c r="FJ2332" s="292"/>
      <c r="FL2332" s="292"/>
      <c r="FM2332" s="292"/>
      <c r="FN2332" s="292"/>
      <c r="FO2332" s="292"/>
      <c r="FQ2332" s="292"/>
    </row>
    <row r="2333" spans="2:173">
      <c r="B2333" s="291"/>
      <c r="J2333" s="292"/>
      <c r="K2333" s="292"/>
      <c r="T2333" s="292"/>
      <c r="BO2333" s="292"/>
      <c r="BW2333" s="292"/>
      <c r="BX2333" s="292"/>
      <c r="CU2333" s="292"/>
      <c r="CW2333" s="292"/>
      <c r="CX2333" s="292"/>
      <c r="DA2333" s="292"/>
      <c r="DI2333" s="292"/>
      <c r="DK2333" s="292"/>
      <c r="DM2333" s="292"/>
      <c r="DQ2333" s="292"/>
      <c r="DV2333" s="292"/>
      <c r="DX2333" s="292"/>
      <c r="EH2333" s="292"/>
      <c r="EN2333" s="292"/>
      <c r="EP2333" s="292"/>
      <c r="EQ2333" s="292"/>
      <c r="ER2333" s="292"/>
      <c r="ES2333" s="292"/>
      <c r="ET2333" s="292"/>
      <c r="EU2333" s="292"/>
      <c r="EV2333" s="292"/>
      <c r="EW2333" s="292"/>
      <c r="EX2333" s="292"/>
      <c r="EY2333" s="292"/>
      <c r="EZ2333" s="292"/>
      <c r="FC2333" s="292"/>
      <c r="FF2333" s="292"/>
      <c r="FJ2333" s="292"/>
      <c r="FL2333" s="292"/>
      <c r="FM2333" s="292"/>
      <c r="FN2333" s="292"/>
      <c r="FO2333" s="292"/>
      <c r="FQ2333" s="292"/>
    </row>
    <row r="2334" spans="2:173">
      <c r="B2334" s="291"/>
      <c r="J2334" s="292"/>
      <c r="K2334" s="292"/>
      <c r="T2334" s="292"/>
      <c r="BO2334" s="292"/>
      <c r="BW2334" s="292"/>
      <c r="BX2334" s="292"/>
      <c r="CU2334" s="292"/>
      <c r="CW2334" s="292"/>
      <c r="CX2334" s="292"/>
      <c r="DA2334" s="292"/>
      <c r="DI2334" s="292"/>
      <c r="DK2334" s="292"/>
      <c r="DM2334" s="292"/>
      <c r="DQ2334" s="292"/>
      <c r="DV2334" s="292"/>
      <c r="DX2334" s="292"/>
      <c r="EH2334" s="292"/>
      <c r="EN2334" s="292"/>
      <c r="EP2334" s="292"/>
      <c r="EQ2334" s="292"/>
      <c r="ER2334" s="292"/>
      <c r="ES2334" s="292"/>
      <c r="ET2334" s="292"/>
      <c r="EU2334" s="292"/>
      <c r="EV2334" s="292"/>
      <c r="EW2334" s="292"/>
      <c r="EX2334" s="292"/>
      <c r="EY2334" s="292"/>
      <c r="EZ2334" s="292"/>
      <c r="FC2334" s="292"/>
      <c r="FF2334" s="292"/>
      <c r="FJ2334" s="292"/>
      <c r="FL2334" s="292"/>
      <c r="FM2334" s="292"/>
      <c r="FN2334" s="292"/>
      <c r="FO2334" s="292"/>
      <c r="FQ2334" s="292"/>
    </row>
    <row r="2335" spans="2:173">
      <c r="B2335" s="291"/>
      <c r="J2335" s="292"/>
      <c r="K2335" s="292"/>
      <c r="T2335" s="292"/>
      <c r="BO2335" s="292"/>
      <c r="BW2335" s="292"/>
      <c r="BX2335" s="292"/>
      <c r="CU2335" s="292"/>
      <c r="CW2335" s="292"/>
      <c r="CX2335" s="292"/>
      <c r="DA2335" s="292"/>
      <c r="DI2335" s="292"/>
      <c r="DK2335" s="292"/>
      <c r="DM2335" s="292"/>
      <c r="DQ2335" s="292"/>
      <c r="DV2335" s="292"/>
      <c r="DX2335" s="292"/>
      <c r="EH2335" s="292"/>
      <c r="EN2335" s="292"/>
      <c r="EP2335" s="292"/>
      <c r="EQ2335" s="292"/>
      <c r="ER2335" s="292"/>
      <c r="ES2335" s="292"/>
      <c r="ET2335" s="292"/>
      <c r="EU2335" s="292"/>
      <c r="EV2335" s="292"/>
      <c r="EW2335" s="292"/>
      <c r="EX2335" s="292"/>
      <c r="EY2335" s="292"/>
      <c r="EZ2335" s="292"/>
      <c r="FC2335" s="292"/>
      <c r="FF2335" s="292"/>
      <c r="FJ2335" s="292"/>
      <c r="FL2335" s="292"/>
      <c r="FM2335" s="292"/>
      <c r="FN2335" s="292"/>
      <c r="FO2335" s="292"/>
      <c r="FQ2335" s="292"/>
    </row>
    <row r="2336" spans="2:173">
      <c r="B2336" s="291"/>
      <c r="J2336" s="292"/>
      <c r="K2336" s="292"/>
      <c r="T2336" s="292"/>
      <c r="BO2336" s="292"/>
      <c r="BW2336" s="292"/>
      <c r="BX2336" s="292"/>
      <c r="CU2336" s="292"/>
      <c r="CW2336" s="292"/>
      <c r="CX2336" s="292"/>
      <c r="DA2336" s="292"/>
      <c r="DI2336" s="292"/>
      <c r="DK2336" s="292"/>
      <c r="DM2336" s="292"/>
      <c r="DQ2336" s="292"/>
      <c r="DV2336" s="292"/>
      <c r="DX2336" s="292"/>
      <c r="EH2336" s="292"/>
      <c r="EN2336" s="292"/>
      <c r="EP2336" s="292"/>
      <c r="EQ2336" s="292"/>
      <c r="ER2336" s="292"/>
      <c r="ES2336" s="292"/>
      <c r="ET2336" s="292"/>
      <c r="EU2336" s="292"/>
      <c r="EV2336" s="292"/>
      <c r="EW2336" s="292"/>
      <c r="EX2336" s="292"/>
      <c r="EY2336" s="292"/>
      <c r="EZ2336" s="292"/>
      <c r="FC2336" s="292"/>
      <c r="FF2336" s="292"/>
      <c r="FJ2336" s="292"/>
      <c r="FL2336" s="292"/>
      <c r="FM2336" s="292"/>
      <c r="FN2336" s="292"/>
      <c r="FO2336" s="292"/>
      <c r="FQ2336" s="292"/>
    </row>
    <row r="2337" spans="2:173">
      <c r="B2337" s="291"/>
      <c r="J2337" s="292"/>
      <c r="K2337" s="292"/>
      <c r="T2337" s="292"/>
      <c r="BO2337" s="292"/>
      <c r="BW2337" s="292"/>
      <c r="BX2337" s="292"/>
      <c r="CU2337" s="292"/>
      <c r="CW2337" s="292"/>
      <c r="CX2337" s="292"/>
      <c r="DA2337" s="292"/>
      <c r="DI2337" s="292"/>
      <c r="DK2337" s="292"/>
      <c r="DM2337" s="292"/>
      <c r="DQ2337" s="292"/>
      <c r="DV2337" s="292"/>
      <c r="DX2337" s="292"/>
      <c r="EH2337" s="292"/>
      <c r="EN2337" s="292"/>
      <c r="EP2337" s="292"/>
      <c r="EQ2337" s="292"/>
      <c r="ER2337" s="292"/>
      <c r="ES2337" s="292"/>
      <c r="ET2337" s="292"/>
      <c r="EU2337" s="292"/>
      <c r="EV2337" s="292"/>
      <c r="EW2337" s="292"/>
      <c r="EX2337" s="292"/>
      <c r="EY2337" s="292"/>
      <c r="EZ2337" s="292"/>
      <c r="FC2337" s="292"/>
      <c r="FF2337" s="292"/>
      <c r="FJ2337" s="292"/>
      <c r="FL2337" s="292"/>
      <c r="FM2337" s="292"/>
      <c r="FN2337" s="292"/>
      <c r="FO2337" s="292"/>
      <c r="FQ2337" s="292"/>
    </row>
    <row r="2338" spans="2:173">
      <c r="B2338" s="291"/>
      <c r="J2338" s="292"/>
      <c r="K2338" s="292"/>
      <c r="T2338" s="292"/>
      <c r="BO2338" s="292"/>
      <c r="BW2338" s="292"/>
      <c r="BX2338" s="292"/>
      <c r="CU2338" s="292"/>
      <c r="CW2338" s="292"/>
      <c r="CX2338" s="292"/>
      <c r="DA2338" s="292"/>
      <c r="DI2338" s="292"/>
      <c r="DK2338" s="292"/>
      <c r="DM2338" s="292"/>
      <c r="DQ2338" s="292"/>
      <c r="DV2338" s="292"/>
      <c r="DX2338" s="292"/>
      <c r="EH2338" s="292"/>
      <c r="EN2338" s="292"/>
      <c r="EP2338" s="292"/>
      <c r="EQ2338" s="292"/>
      <c r="ER2338" s="292"/>
      <c r="ES2338" s="292"/>
      <c r="ET2338" s="292"/>
      <c r="EU2338" s="292"/>
      <c r="EV2338" s="292"/>
      <c r="EW2338" s="292"/>
      <c r="EX2338" s="292"/>
      <c r="EY2338" s="292"/>
      <c r="EZ2338" s="292"/>
      <c r="FC2338" s="292"/>
      <c r="FF2338" s="292"/>
      <c r="FJ2338" s="292"/>
      <c r="FL2338" s="292"/>
      <c r="FM2338" s="292"/>
      <c r="FN2338" s="292"/>
      <c r="FO2338" s="292"/>
      <c r="FQ2338" s="292"/>
    </row>
    <row r="2339" spans="2:173">
      <c r="B2339" s="291"/>
      <c r="J2339" s="292"/>
      <c r="K2339" s="292"/>
      <c r="T2339" s="292"/>
      <c r="BO2339" s="292"/>
      <c r="BW2339" s="292"/>
      <c r="BX2339" s="292"/>
      <c r="CU2339" s="292"/>
      <c r="CW2339" s="292"/>
      <c r="CX2339" s="292"/>
      <c r="DA2339" s="292"/>
      <c r="DI2339" s="292"/>
      <c r="DK2339" s="292"/>
      <c r="DM2339" s="292"/>
      <c r="DQ2339" s="292"/>
      <c r="DV2339" s="292"/>
      <c r="DX2339" s="292"/>
      <c r="EH2339" s="292"/>
      <c r="EN2339" s="292"/>
      <c r="EP2339" s="292"/>
      <c r="EQ2339" s="292"/>
      <c r="ER2339" s="292"/>
      <c r="ES2339" s="292"/>
      <c r="ET2339" s="292"/>
      <c r="EU2339" s="292"/>
      <c r="EV2339" s="292"/>
      <c r="EW2339" s="292"/>
      <c r="EX2339" s="292"/>
      <c r="EY2339" s="292"/>
      <c r="EZ2339" s="292"/>
      <c r="FC2339" s="292"/>
      <c r="FF2339" s="292"/>
      <c r="FJ2339" s="292"/>
      <c r="FL2339" s="292"/>
      <c r="FM2339" s="292"/>
      <c r="FN2339" s="292"/>
      <c r="FO2339" s="292"/>
      <c r="FQ2339" s="292"/>
    </row>
    <row r="2340" spans="2:173">
      <c r="B2340" s="291"/>
      <c r="J2340" s="292"/>
      <c r="K2340" s="292"/>
      <c r="T2340" s="292"/>
      <c r="BO2340" s="292"/>
      <c r="BW2340" s="292"/>
      <c r="BX2340" s="292"/>
      <c r="CU2340" s="292"/>
      <c r="CW2340" s="292"/>
      <c r="CX2340" s="292"/>
      <c r="DA2340" s="292"/>
      <c r="DI2340" s="292"/>
      <c r="DK2340" s="292"/>
      <c r="DM2340" s="292"/>
      <c r="DQ2340" s="292"/>
      <c r="DV2340" s="292"/>
      <c r="DX2340" s="292"/>
      <c r="EH2340" s="292"/>
      <c r="EN2340" s="292"/>
      <c r="EP2340" s="292"/>
      <c r="EQ2340" s="292"/>
      <c r="ER2340" s="292"/>
      <c r="ES2340" s="292"/>
      <c r="ET2340" s="292"/>
      <c r="EU2340" s="292"/>
      <c r="EV2340" s="292"/>
      <c r="EW2340" s="292"/>
      <c r="EX2340" s="292"/>
      <c r="EY2340" s="292"/>
      <c r="EZ2340" s="292"/>
      <c r="FC2340" s="292"/>
      <c r="FF2340" s="292"/>
      <c r="FJ2340" s="292"/>
      <c r="FL2340" s="292"/>
      <c r="FM2340" s="292"/>
      <c r="FN2340" s="292"/>
      <c r="FO2340" s="292"/>
      <c r="FQ2340" s="292"/>
    </row>
    <row r="2341" spans="2:173">
      <c r="B2341" s="291"/>
      <c r="J2341" s="292"/>
      <c r="K2341" s="292"/>
      <c r="T2341" s="292"/>
      <c r="BO2341" s="292"/>
      <c r="BW2341" s="292"/>
      <c r="BX2341" s="292"/>
      <c r="CU2341" s="292"/>
      <c r="CW2341" s="292"/>
      <c r="CX2341" s="292"/>
      <c r="DA2341" s="292"/>
      <c r="DI2341" s="292"/>
      <c r="DK2341" s="292"/>
      <c r="DM2341" s="292"/>
      <c r="DQ2341" s="292"/>
      <c r="DV2341" s="292"/>
      <c r="DX2341" s="292"/>
      <c r="EH2341" s="292"/>
      <c r="EN2341" s="292"/>
      <c r="EP2341" s="292"/>
      <c r="EQ2341" s="292"/>
      <c r="ER2341" s="292"/>
      <c r="ES2341" s="292"/>
      <c r="ET2341" s="292"/>
      <c r="EU2341" s="292"/>
      <c r="EV2341" s="292"/>
      <c r="EW2341" s="292"/>
      <c r="EX2341" s="292"/>
      <c r="EY2341" s="292"/>
      <c r="EZ2341" s="292"/>
      <c r="FC2341" s="292"/>
      <c r="FF2341" s="292"/>
      <c r="FJ2341" s="292"/>
      <c r="FL2341" s="292"/>
      <c r="FM2341" s="292"/>
      <c r="FN2341" s="292"/>
      <c r="FO2341" s="292"/>
      <c r="FQ2341" s="292"/>
    </row>
    <row r="2342" spans="2:173">
      <c r="B2342" s="291"/>
      <c r="J2342" s="292"/>
      <c r="K2342" s="292"/>
      <c r="T2342" s="292"/>
      <c r="BO2342" s="292"/>
      <c r="BW2342" s="292"/>
      <c r="BX2342" s="292"/>
      <c r="CU2342" s="292"/>
      <c r="CW2342" s="292"/>
      <c r="CX2342" s="292"/>
      <c r="DA2342" s="292"/>
      <c r="DI2342" s="292"/>
      <c r="DK2342" s="292"/>
      <c r="DM2342" s="292"/>
      <c r="DQ2342" s="292"/>
      <c r="DV2342" s="292"/>
      <c r="DX2342" s="292"/>
      <c r="EH2342" s="292"/>
      <c r="EN2342" s="292"/>
      <c r="EP2342" s="292"/>
      <c r="EQ2342" s="292"/>
      <c r="ER2342" s="292"/>
      <c r="ES2342" s="292"/>
      <c r="ET2342" s="292"/>
      <c r="EU2342" s="292"/>
      <c r="EV2342" s="292"/>
      <c r="EW2342" s="292"/>
      <c r="EX2342" s="292"/>
      <c r="EY2342" s="292"/>
      <c r="EZ2342" s="292"/>
      <c r="FC2342" s="292"/>
      <c r="FF2342" s="292"/>
      <c r="FJ2342" s="292"/>
      <c r="FL2342" s="292"/>
      <c r="FM2342" s="292"/>
      <c r="FN2342" s="292"/>
      <c r="FO2342" s="292"/>
      <c r="FQ2342" s="292"/>
    </row>
    <row r="2343" spans="2:173">
      <c r="B2343" s="291"/>
      <c r="J2343" s="292"/>
      <c r="K2343" s="292"/>
      <c r="T2343" s="292"/>
      <c r="BO2343" s="292"/>
      <c r="BW2343" s="292"/>
      <c r="BX2343" s="292"/>
      <c r="CU2343" s="292"/>
      <c r="CW2343" s="292"/>
      <c r="CX2343" s="292"/>
      <c r="DA2343" s="292"/>
      <c r="DI2343" s="292"/>
      <c r="DK2343" s="292"/>
      <c r="DM2343" s="292"/>
      <c r="DQ2343" s="292"/>
      <c r="DV2343" s="292"/>
      <c r="DX2343" s="292"/>
      <c r="EH2343" s="292"/>
      <c r="EN2343" s="292"/>
      <c r="EP2343" s="292"/>
      <c r="EQ2343" s="292"/>
      <c r="ER2343" s="292"/>
      <c r="ES2343" s="292"/>
      <c r="ET2343" s="292"/>
      <c r="EU2343" s="292"/>
      <c r="EV2343" s="292"/>
      <c r="EW2343" s="292"/>
      <c r="EX2343" s="292"/>
      <c r="EY2343" s="292"/>
      <c r="EZ2343" s="292"/>
      <c r="FC2343" s="292"/>
      <c r="FF2343" s="292"/>
      <c r="FJ2343" s="292"/>
      <c r="FL2343" s="292"/>
      <c r="FM2343" s="292"/>
      <c r="FN2343" s="292"/>
      <c r="FO2343" s="292"/>
      <c r="FQ2343" s="292"/>
    </row>
    <row r="2344" spans="2:173">
      <c r="B2344" s="291"/>
      <c r="J2344" s="292"/>
      <c r="K2344" s="292"/>
      <c r="T2344" s="292"/>
      <c r="BO2344" s="292"/>
      <c r="BW2344" s="292"/>
      <c r="BX2344" s="292"/>
      <c r="CU2344" s="292"/>
      <c r="CW2344" s="292"/>
      <c r="CX2344" s="292"/>
      <c r="DA2344" s="292"/>
      <c r="DI2344" s="292"/>
      <c r="DK2344" s="292"/>
      <c r="DM2344" s="292"/>
      <c r="DQ2344" s="292"/>
      <c r="DV2344" s="292"/>
      <c r="DX2344" s="292"/>
      <c r="EH2344" s="292"/>
      <c r="EN2344" s="292"/>
      <c r="EP2344" s="292"/>
      <c r="EQ2344" s="292"/>
      <c r="ER2344" s="292"/>
      <c r="ES2344" s="292"/>
      <c r="ET2344" s="292"/>
      <c r="EU2344" s="292"/>
      <c r="EV2344" s="292"/>
      <c r="EW2344" s="292"/>
      <c r="EX2344" s="292"/>
      <c r="EY2344" s="292"/>
      <c r="EZ2344" s="292"/>
      <c r="FC2344" s="292"/>
      <c r="FF2344" s="292"/>
      <c r="FJ2344" s="292"/>
      <c r="FL2344" s="292"/>
      <c r="FM2344" s="292"/>
      <c r="FN2344" s="292"/>
      <c r="FO2344" s="292"/>
      <c r="FQ2344" s="292"/>
    </row>
    <row r="2345" spans="2:173">
      <c r="B2345" s="291"/>
      <c r="J2345" s="292"/>
      <c r="K2345" s="292"/>
      <c r="T2345" s="292"/>
      <c r="BO2345" s="292"/>
      <c r="BW2345" s="292"/>
      <c r="BX2345" s="292"/>
      <c r="CU2345" s="292"/>
      <c r="CW2345" s="292"/>
      <c r="CX2345" s="292"/>
      <c r="DA2345" s="292"/>
      <c r="DI2345" s="292"/>
      <c r="DK2345" s="292"/>
      <c r="DM2345" s="292"/>
      <c r="DQ2345" s="292"/>
      <c r="DV2345" s="292"/>
      <c r="DX2345" s="292"/>
      <c r="EH2345" s="292"/>
      <c r="EN2345" s="292"/>
      <c r="EP2345" s="292"/>
      <c r="EQ2345" s="292"/>
      <c r="ER2345" s="292"/>
      <c r="ES2345" s="292"/>
      <c r="ET2345" s="292"/>
      <c r="EU2345" s="292"/>
      <c r="EV2345" s="292"/>
      <c r="EW2345" s="292"/>
      <c r="EX2345" s="292"/>
      <c r="EY2345" s="292"/>
      <c r="EZ2345" s="292"/>
      <c r="FC2345" s="292"/>
      <c r="FF2345" s="292"/>
      <c r="FJ2345" s="292"/>
      <c r="FL2345" s="292"/>
      <c r="FM2345" s="292"/>
      <c r="FN2345" s="292"/>
      <c r="FO2345" s="292"/>
      <c r="FQ2345" s="292"/>
    </row>
    <row r="2346" spans="2:173">
      <c r="B2346" s="291"/>
      <c r="J2346" s="292"/>
      <c r="K2346" s="292"/>
      <c r="T2346" s="292"/>
      <c r="BO2346" s="292"/>
      <c r="BW2346" s="292"/>
      <c r="BX2346" s="292"/>
      <c r="CU2346" s="292"/>
      <c r="CW2346" s="292"/>
      <c r="CX2346" s="292"/>
      <c r="DA2346" s="292"/>
      <c r="DI2346" s="292"/>
      <c r="DK2346" s="292"/>
      <c r="DM2346" s="292"/>
      <c r="DQ2346" s="292"/>
      <c r="DV2346" s="292"/>
      <c r="DX2346" s="292"/>
      <c r="EH2346" s="292"/>
      <c r="EN2346" s="292"/>
      <c r="EP2346" s="292"/>
      <c r="EQ2346" s="292"/>
      <c r="ER2346" s="292"/>
      <c r="ES2346" s="292"/>
      <c r="ET2346" s="292"/>
      <c r="EU2346" s="292"/>
      <c r="EV2346" s="292"/>
      <c r="EW2346" s="292"/>
      <c r="EX2346" s="292"/>
      <c r="EY2346" s="292"/>
      <c r="EZ2346" s="292"/>
      <c r="FC2346" s="292"/>
      <c r="FF2346" s="292"/>
      <c r="FJ2346" s="292"/>
      <c r="FL2346" s="292"/>
      <c r="FM2346" s="292"/>
      <c r="FN2346" s="292"/>
      <c r="FO2346" s="292"/>
      <c r="FQ2346" s="292"/>
    </row>
    <row r="2347" spans="2:173">
      <c r="B2347" s="291"/>
      <c r="J2347" s="292"/>
      <c r="K2347" s="292"/>
      <c r="T2347" s="292"/>
      <c r="BO2347" s="292"/>
      <c r="BW2347" s="292"/>
      <c r="BX2347" s="292"/>
      <c r="CU2347" s="292"/>
      <c r="CW2347" s="292"/>
      <c r="CX2347" s="292"/>
      <c r="DA2347" s="292"/>
      <c r="DI2347" s="292"/>
      <c r="DK2347" s="292"/>
      <c r="DM2347" s="292"/>
      <c r="DQ2347" s="292"/>
      <c r="DV2347" s="292"/>
      <c r="DX2347" s="292"/>
      <c r="EH2347" s="292"/>
      <c r="EN2347" s="292"/>
      <c r="EP2347" s="292"/>
      <c r="EQ2347" s="292"/>
      <c r="ER2347" s="292"/>
      <c r="ES2347" s="292"/>
      <c r="ET2347" s="292"/>
      <c r="EU2347" s="292"/>
      <c r="EV2347" s="292"/>
      <c r="EW2347" s="292"/>
      <c r="EX2347" s="292"/>
      <c r="EY2347" s="292"/>
      <c r="EZ2347" s="292"/>
      <c r="FC2347" s="292"/>
      <c r="FF2347" s="292"/>
      <c r="FJ2347" s="292"/>
      <c r="FL2347" s="292"/>
      <c r="FM2347" s="292"/>
      <c r="FN2347" s="292"/>
      <c r="FO2347" s="292"/>
      <c r="FQ2347" s="292"/>
    </row>
    <row r="2348" spans="2:173">
      <c r="B2348" s="291"/>
      <c r="J2348" s="292"/>
      <c r="K2348" s="292"/>
      <c r="T2348" s="292"/>
      <c r="BO2348" s="292"/>
      <c r="BW2348" s="292"/>
      <c r="BX2348" s="292"/>
      <c r="CU2348" s="292"/>
      <c r="CW2348" s="292"/>
      <c r="CX2348" s="292"/>
      <c r="DA2348" s="292"/>
      <c r="DI2348" s="292"/>
      <c r="DK2348" s="292"/>
      <c r="DM2348" s="292"/>
      <c r="DQ2348" s="292"/>
      <c r="DV2348" s="292"/>
      <c r="DX2348" s="292"/>
      <c r="EH2348" s="292"/>
      <c r="EN2348" s="292"/>
      <c r="EP2348" s="292"/>
      <c r="EQ2348" s="292"/>
      <c r="ER2348" s="292"/>
      <c r="ES2348" s="292"/>
      <c r="ET2348" s="292"/>
      <c r="EU2348" s="292"/>
      <c r="EV2348" s="292"/>
      <c r="EW2348" s="292"/>
      <c r="EX2348" s="292"/>
      <c r="EY2348" s="292"/>
      <c r="EZ2348" s="292"/>
      <c r="FC2348" s="292"/>
      <c r="FF2348" s="292"/>
      <c r="FJ2348" s="292"/>
      <c r="FL2348" s="292"/>
      <c r="FM2348" s="292"/>
      <c r="FN2348" s="292"/>
      <c r="FO2348" s="292"/>
      <c r="FQ2348" s="292"/>
    </row>
    <row r="2349" spans="2:173">
      <c r="B2349" s="291"/>
      <c r="J2349" s="292"/>
      <c r="K2349" s="292"/>
      <c r="T2349" s="292"/>
      <c r="BO2349" s="292"/>
      <c r="BW2349" s="292"/>
      <c r="BX2349" s="292"/>
      <c r="CU2349" s="292"/>
      <c r="CW2349" s="292"/>
      <c r="CX2349" s="292"/>
      <c r="DA2349" s="292"/>
      <c r="DI2349" s="292"/>
      <c r="DK2349" s="292"/>
      <c r="DM2349" s="292"/>
      <c r="DQ2349" s="292"/>
      <c r="DV2349" s="292"/>
      <c r="DX2349" s="292"/>
      <c r="EH2349" s="292"/>
      <c r="EN2349" s="292"/>
      <c r="EP2349" s="292"/>
      <c r="EQ2349" s="292"/>
      <c r="ER2349" s="292"/>
      <c r="ES2349" s="292"/>
      <c r="ET2349" s="292"/>
      <c r="EU2349" s="292"/>
      <c r="EV2349" s="292"/>
      <c r="EW2349" s="292"/>
      <c r="EX2349" s="292"/>
      <c r="EY2349" s="292"/>
      <c r="EZ2349" s="292"/>
      <c r="FC2349" s="292"/>
      <c r="FF2349" s="292"/>
      <c r="FJ2349" s="292"/>
      <c r="FL2349" s="292"/>
      <c r="FM2349" s="292"/>
      <c r="FN2349" s="292"/>
      <c r="FO2349" s="292"/>
      <c r="FQ2349" s="292"/>
    </row>
    <row r="2350" spans="2:173">
      <c r="B2350" s="291"/>
      <c r="J2350" s="292"/>
      <c r="K2350" s="292"/>
      <c r="T2350" s="292"/>
      <c r="BO2350" s="292"/>
      <c r="BW2350" s="292"/>
      <c r="BX2350" s="292"/>
      <c r="CU2350" s="292"/>
      <c r="CW2350" s="292"/>
      <c r="CX2350" s="292"/>
      <c r="DA2350" s="292"/>
      <c r="DI2350" s="292"/>
      <c r="DK2350" s="292"/>
      <c r="DM2350" s="292"/>
      <c r="DQ2350" s="292"/>
      <c r="DV2350" s="292"/>
      <c r="DX2350" s="292"/>
      <c r="EH2350" s="292"/>
      <c r="EN2350" s="292"/>
      <c r="EP2350" s="292"/>
      <c r="EQ2350" s="292"/>
      <c r="ER2350" s="292"/>
      <c r="ES2350" s="292"/>
      <c r="ET2350" s="292"/>
      <c r="EU2350" s="292"/>
      <c r="EV2350" s="292"/>
      <c r="EW2350" s="292"/>
      <c r="EX2350" s="292"/>
      <c r="EY2350" s="292"/>
      <c r="EZ2350" s="292"/>
      <c r="FC2350" s="292"/>
      <c r="FF2350" s="292"/>
      <c r="FJ2350" s="292"/>
      <c r="FL2350" s="292"/>
      <c r="FM2350" s="292"/>
      <c r="FN2350" s="292"/>
      <c r="FO2350" s="292"/>
      <c r="FQ2350" s="292"/>
    </row>
    <row r="2351" spans="2:173">
      <c r="B2351" s="291"/>
      <c r="J2351" s="292"/>
      <c r="K2351" s="292"/>
      <c r="T2351" s="292"/>
      <c r="BO2351" s="292"/>
      <c r="BW2351" s="292"/>
      <c r="BX2351" s="292"/>
      <c r="CU2351" s="292"/>
      <c r="CW2351" s="292"/>
      <c r="CX2351" s="292"/>
      <c r="DA2351" s="292"/>
      <c r="DI2351" s="292"/>
      <c r="DK2351" s="292"/>
      <c r="DM2351" s="292"/>
      <c r="DQ2351" s="292"/>
      <c r="DV2351" s="292"/>
      <c r="DX2351" s="292"/>
      <c r="EH2351" s="292"/>
      <c r="EN2351" s="292"/>
      <c r="EP2351" s="292"/>
      <c r="EQ2351" s="292"/>
      <c r="ER2351" s="292"/>
      <c r="ES2351" s="292"/>
      <c r="ET2351" s="292"/>
      <c r="EU2351" s="292"/>
      <c r="EV2351" s="292"/>
      <c r="EW2351" s="292"/>
      <c r="EX2351" s="292"/>
      <c r="EY2351" s="292"/>
      <c r="EZ2351" s="292"/>
      <c r="FC2351" s="292"/>
      <c r="FF2351" s="292"/>
      <c r="FJ2351" s="292"/>
      <c r="FL2351" s="292"/>
      <c r="FM2351" s="292"/>
      <c r="FN2351" s="292"/>
      <c r="FO2351" s="292"/>
      <c r="FQ2351" s="292"/>
    </row>
    <row r="2352" spans="2:173">
      <c r="B2352" s="291"/>
      <c r="J2352" s="292"/>
      <c r="K2352" s="292"/>
      <c r="T2352" s="292"/>
      <c r="BO2352" s="292"/>
      <c r="BW2352" s="292"/>
      <c r="BX2352" s="292"/>
      <c r="CU2352" s="292"/>
      <c r="CW2352" s="292"/>
      <c r="CX2352" s="292"/>
      <c r="DA2352" s="292"/>
      <c r="DI2352" s="292"/>
      <c r="DK2352" s="292"/>
      <c r="DM2352" s="292"/>
      <c r="DQ2352" s="292"/>
      <c r="DV2352" s="292"/>
      <c r="DX2352" s="292"/>
      <c r="EH2352" s="292"/>
      <c r="EN2352" s="292"/>
      <c r="EP2352" s="292"/>
      <c r="EQ2352" s="292"/>
      <c r="ER2352" s="292"/>
      <c r="ES2352" s="292"/>
      <c r="ET2352" s="292"/>
      <c r="EU2352" s="292"/>
      <c r="EV2352" s="292"/>
      <c r="EW2352" s="292"/>
      <c r="EX2352" s="292"/>
      <c r="EY2352" s="292"/>
      <c r="EZ2352" s="292"/>
      <c r="FC2352" s="292"/>
      <c r="FF2352" s="292"/>
      <c r="FJ2352" s="292"/>
      <c r="FL2352" s="292"/>
      <c r="FM2352" s="292"/>
      <c r="FN2352" s="292"/>
      <c r="FO2352" s="292"/>
      <c r="FQ2352" s="292"/>
    </row>
    <row r="2353" spans="2:173">
      <c r="B2353" s="291"/>
      <c r="J2353" s="292"/>
      <c r="K2353" s="292"/>
      <c r="T2353" s="292"/>
      <c r="BO2353" s="292"/>
      <c r="BW2353" s="292"/>
      <c r="BX2353" s="292"/>
      <c r="CU2353" s="292"/>
      <c r="CW2353" s="292"/>
      <c r="CX2353" s="292"/>
      <c r="DA2353" s="292"/>
      <c r="DI2353" s="292"/>
      <c r="DK2353" s="292"/>
      <c r="DM2353" s="292"/>
      <c r="DQ2353" s="292"/>
      <c r="DV2353" s="292"/>
      <c r="DX2353" s="292"/>
      <c r="EH2353" s="292"/>
      <c r="EN2353" s="292"/>
      <c r="EP2353" s="292"/>
      <c r="EQ2353" s="292"/>
      <c r="ER2353" s="292"/>
      <c r="ES2353" s="292"/>
      <c r="ET2353" s="292"/>
      <c r="EU2353" s="292"/>
      <c r="EV2353" s="292"/>
      <c r="EW2353" s="292"/>
      <c r="EX2353" s="292"/>
      <c r="EY2353" s="292"/>
      <c r="EZ2353" s="292"/>
      <c r="FC2353" s="292"/>
      <c r="FF2353" s="292"/>
      <c r="FJ2353" s="292"/>
      <c r="FL2353" s="292"/>
      <c r="FM2353" s="292"/>
      <c r="FN2353" s="292"/>
      <c r="FO2353" s="292"/>
      <c r="FQ2353" s="292"/>
    </row>
    <row r="2354" spans="2:173">
      <c r="B2354" s="291"/>
      <c r="J2354" s="292"/>
      <c r="K2354" s="292"/>
      <c r="T2354" s="292"/>
      <c r="BO2354" s="292"/>
      <c r="BW2354" s="292"/>
      <c r="BX2354" s="292"/>
      <c r="CU2354" s="292"/>
      <c r="CW2354" s="292"/>
      <c r="CX2354" s="292"/>
      <c r="DA2354" s="292"/>
      <c r="DI2354" s="292"/>
      <c r="DK2354" s="292"/>
      <c r="DM2354" s="292"/>
      <c r="DQ2354" s="292"/>
      <c r="DV2354" s="292"/>
      <c r="DX2354" s="292"/>
      <c r="EH2354" s="292"/>
      <c r="EN2354" s="292"/>
      <c r="EP2354" s="292"/>
      <c r="EQ2354" s="292"/>
      <c r="ER2354" s="292"/>
      <c r="ES2354" s="292"/>
      <c r="ET2354" s="292"/>
      <c r="EU2354" s="292"/>
      <c r="EV2354" s="292"/>
      <c r="EW2354" s="292"/>
      <c r="EX2354" s="292"/>
      <c r="EY2354" s="292"/>
      <c r="EZ2354" s="292"/>
      <c r="FC2354" s="292"/>
      <c r="FF2354" s="292"/>
      <c r="FJ2354" s="292"/>
      <c r="FL2354" s="292"/>
      <c r="FM2354" s="292"/>
      <c r="FN2354" s="292"/>
      <c r="FO2354" s="292"/>
      <c r="FQ2354" s="292"/>
    </row>
    <row r="2355" spans="2:173">
      <c r="B2355" s="291"/>
      <c r="J2355" s="292"/>
      <c r="K2355" s="292"/>
      <c r="T2355" s="292"/>
      <c r="BO2355" s="292"/>
      <c r="BW2355" s="292"/>
      <c r="BX2355" s="292"/>
      <c r="CU2355" s="292"/>
      <c r="CW2355" s="292"/>
      <c r="CX2355" s="292"/>
      <c r="DA2355" s="292"/>
      <c r="DI2355" s="292"/>
      <c r="DK2355" s="292"/>
      <c r="DM2355" s="292"/>
      <c r="DQ2355" s="292"/>
      <c r="DV2355" s="292"/>
      <c r="DX2355" s="292"/>
      <c r="EH2355" s="292"/>
      <c r="EN2355" s="292"/>
      <c r="EP2355" s="292"/>
      <c r="EQ2355" s="292"/>
      <c r="ER2355" s="292"/>
      <c r="ES2355" s="292"/>
      <c r="ET2355" s="292"/>
      <c r="EU2355" s="292"/>
      <c r="EV2355" s="292"/>
      <c r="EW2355" s="292"/>
      <c r="EX2355" s="292"/>
      <c r="EY2355" s="292"/>
      <c r="EZ2355" s="292"/>
      <c r="FC2355" s="292"/>
      <c r="FF2355" s="292"/>
      <c r="FJ2355" s="292"/>
      <c r="FL2355" s="292"/>
      <c r="FM2355" s="292"/>
      <c r="FN2355" s="292"/>
      <c r="FO2355" s="292"/>
      <c r="FQ2355" s="292"/>
    </row>
    <row r="2356" spans="2:173">
      <c r="B2356" s="291"/>
      <c r="J2356" s="292"/>
      <c r="K2356" s="292"/>
      <c r="T2356" s="292"/>
      <c r="BO2356" s="292"/>
      <c r="BW2356" s="292"/>
      <c r="BX2356" s="292"/>
      <c r="CU2356" s="292"/>
      <c r="CW2356" s="292"/>
      <c r="CX2356" s="292"/>
      <c r="DA2356" s="292"/>
      <c r="DI2356" s="292"/>
      <c r="DK2356" s="292"/>
      <c r="DM2356" s="292"/>
      <c r="DQ2356" s="292"/>
      <c r="DV2356" s="292"/>
      <c r="DX2356" s="292"/>
      <c r="EH2356" s="292"/>
      <c r="EN2356" s="292"/>
      <c r="EP2356" s="292"/>
      <c r="EQ2356" s="292"/>
      <c r="ER2356" s="292"/>
      <c r="ES2356" s="292"/>
      <c r="ET2356" s="292"/>
      <c r="EU2356" s="292"/>
      <c r="EV2356" s="292"/>
      <c r="EW2356" s="292"/>
      <c r="EX2356" s="292"/>
      <c r="EY2356" s="292"/>
      <c r="EZ2356" s="292"/>
      <c r="FC2356" s="292"/>
      <c r="FF2356" s="292"/>
      <c r="FJ2356" s="292"/>
      <c r="FL2356" s="292"/>
      <c r="FM2356" s="292"/>
      <c r="FN2356" s="292"/>
      <c r="FO2356" s="292"/>
      <c r="FQ2356" s="292"/>
    </row>
    <row r="2357" spans="2:173">
      <c r="B2357" s="291"/>
      <c r="J2357" s="292"/>
      <c r="K2357" s="292"/>
      <c r="T2357" s="292"/>
      <c r="BO2357" s="292"/>
      <c r="BW2357" s="292"/>
      <c r="BX2357" s="292"/>
      <c r="CU2357" s="292"/>
      <c r="CW2357" s="292"/>
      <c r="CX2357" s="292"/>
      <c r="DA2357" s="292"/>
      <c r="DI2357" s="292"/>
      <c r="DK2357" s="292"/>
      <c r="DM2357" s="292"/>
      <c r="DQ2357" s="292"/>
      <c r="DV2357" s="292"/>
      <c r="DX2357" s="292"/>
      <c r="EH2357" s="292"/>
      <c r="EN2357" s="292"/>
      <c r="EP2357" s="292"/>
      <c r="EQ2357" s="292"/>
      <c r="ER2357" s="292"/>
      <c r="ES2357" s="292"/>
      <c r="ET2357" s="292"/>
      <c r="EU2357" s="292"/>
      <c r="EV2357" s="292"/>
      <c r="EW2357" s="292"/>
      <c r="EX2357" s="292"/>
      <c r="EY2357" s="292"/>
      <c r="EZ2357" s="292"/>
      <c r="FC2357" s="292"/>
      <c r="FF2357" s="292"/>
      <c r="FJ2357" s="292"/>
      <c r="FL2357" s="292"/>
      <c r="FM2357" s="292"/>
      <c r="FN2357" s="292"/>
      <c r="FO2357" s="292"/>
      <c r="FQ2357" s="292"/>
    </row>
    <row r="2358" spans="2:173">
      <c r="B2358" s="291"/>
      <c r="J2358" s="292"/>
      <c r="K2358" s="292"/>
      <c r="T2358" s="292"/>
      <c r="BO2358" s="292"/>
      <c r="BW2358" s="292"/>
      <c r="BX2358" s="292"/>
      <c r="CU2358" s="292"/>
      <c r="CW2358" s="292"/>
      <c r="CX2358" s="292"/>
      <c r="DA2358" s="292"/>
      <c r="DI2358" s="292"/>
      <c r="DK2358" s="292"/>
      <c r="DM2358" s="292"/>
      <c r="DQ2358" s="292"/>
      <c r="DV2358" s="292"/>
      <c r="DX2358" s="292"/>
      <c r="EH2358" s="292"/>
      <c r="EN2358" s="292"/>
      <c r="EP2358" s="292"/>
      <c r="EQ2358" s="292"/>
      <c r="ER2358" s="292"/>
      <c r="ES2358" s="292"/>
      <c r="ET2358" s="292"/>
      <c r="EU2358" s="292"/>
      <c r="EV2358" s="292"/>
      <c r="EW2358" s="292"/>
      <c r="EX2358" s="292"/>
      <c r="EY2358" s="292"/>
      <c r="EZ2358" s="292"/>
      <c r="FC2358" s="292"/>
      <c r="FF2358" s="292"/>
      <c r="FJ2358" s="292"/>
      <c r="FL2358" s="292"/>
      <c r="FM2358" s="292"/>
      <c r="FN2358" s="292"/>
      <c r="FO2358" s="292"/>
      <c r="FQ2358" s="292"/>
    </row>
    <row r="2359" spans="2:173">
      <c r="B2359" s="291"/>
      <c r="J2359" s="292"/>
      <c r="K2359" s="292"/>
      <c r="T2359" s="292"/>
      <c r="BO2359" s="292"/>
      <c r="BW2359" s="292"/>
      <c r="BX2359" s="292"/>
      <c r="CU2359" s="292"/>
      <c r="CW2359" s="292"/>
      <c r="CX2359" s="292"/>
      <c r="DA2359" s="292"/>
      <c r="DI2359" s="292"/>
      <c r="DK2359" s="292"/>
      <c r="DM2359" s="292"/>
      <c r="DQ2359" s="292"/>
      <c r="DV2359" s="292"/>
      <c r="DX2359" s="292"/>
      <c r="EH2359" s="292"/>
      <c r="EN2359" s="292"/>
      <c r="EP2359" s="292"/>
      <c r="EQ2359" s="292"/>
      <c r="ER2359" s="292"/>
      <c r="ES2359" s="292"/>
      <c r="ET2359" s="292"/>
      <c r="EU2359" s="292"/>
      <c r="EV2359" s="292"/>
      <c r="EW2359" s="292"/>
      <c r="EX2359" s="292"/>
      <c r="EY2359" s="292"/>
      <c r="EZ2359" s="292"/>
      <c r="FC2359" s="292"/>
      <c r="FF2359" s="292"/>
      <c r="FJ2359" s="292"/>
      <c r="FL2359" s="292"/>
      <c r="FM2359" s="292"/>
      <c r="FN2359" s="292"/>
      <c r="FO2359" s="292"/>
      <c r="FQ2359" s="292"/>
    </row>
    <row r="2360" spans="2:173">
      <c r="B2360" s="291"/>
      <c r="J2360" s="292"/>
      <c r="K2360" s="292"/>
      <c r="T2360" s="292"/>
      <c r="BO2360" s="292"/>
      <c r="BW2360" s="292"/>
      <c r="BX2360" s="292"/>
      <c r="CU2360" s="292"/>
      <c r="CW2360" s="292"/>
      <c r="CX2360" s="292"/>
      <c r="DA2360" s="292"/>
      <c r="DI2360" s="292"/>
      <c r="DK2360" s="292"/>
      <c r="DM2360" s="292"/>
      <c r="DQ2360" s="292"/>
      <c r="DV2360" s="292"/>
      <c r="DX2360" s="292"/>
      <c r="EH2360" s="292"/>
      <c r="EN2360" s="292"/>
      <c r="EP2360" s="292"/>
      <c r="EQ2360" s="292"/>
      <c r="ER2360" s="292"/>
      <c r="ES2360" s="292"/>
      <c r="ET2360" s="292"/>
      <c r="EU2360" s="292"/>
      <c r="EV2360" s="292"/>
      <c r="EW2360" s="292"/>
      <c r="EX2360" s="292"/>
      <c r="EY2360" s="292"/>
      <c r="EZ2360" s="292"/>
      <c r="FC2360" s="292"/>
      <c r="FF2360" s="292"/>
      <c r="FJ2360" s="292"/>
      <c r="FL2360" s="292"/>
      <c r="FM2360" s="292"/>
      <c r="FN2360" s="292"/>
      <c r="FO2360" s="292"/>
      <c r="FQ2360" s="292"/>
    </row>
    <row r="2361" spans="2:173">
      <c r="B2361" s="291"/>
      <c r="J2361" s="292"/>
      <c r="K2361" s="292"/>
      <c r="T2361" s="292"/>
      <c r="BO2361" s="292"/>
      <c r="BW2361" s="292"/>
      <c r="BX2361" s="292"/>
      <c r="CU2361" s="292"/>
      <c r="CW2361" s="292"/>
      <c r="CX2361" s="292"/>
      <c r="DA2361" s="292"/>
      <c r="DI2361" s="292"/>
      <c r="DK2361" s="292"/>
      <c r="DM2361" s="292"/>
      <c r="DQ2361" s="292"/>
      <c r="DV2361" s="292"/>
      <c r="DX2361" s="292"/>
      <c r="EH2361" s="292"/>
      <c r="EN2361" s="292"/>
      <c r="EP2361" s="292"/>
      <c r="EQ2361" s="292"/>
      <c r="ER2361" s="292"/>
      <c r="ES2361" s="292"/>
      <c r="ET2361" s="292"/>
      <c r="EU2361" s="292"/>
      <c r="EV2361" s="292"/>
      <c r="EW2361" s="292"/>
      <c r="EX2361" s="292"/>
      <c r="EY2361" s="292"/>
      <c r="EZ2361" s="292"/>
      <c r="FC2361" s="292"/>
      <c r="FF2361" s="292"/>
      <c r="FJ2361" s="292"/>
      <c r="FL2361" s="292"/>
      <c r="FM2361" s="292"/>
      <c r="FN2361" s="292"/>
      <c r="FO2361" s="292"/>
      <c r="FQ2361" s="292"/>
    </row>
    <row r="2362" spans="2:173">
      <c r="B2362" s="291"/>
      <c r="J2362" s="292"/>
      <c r="K2362" s="292"/>
      <c r="T2362" s="292"/>
      <c r="BO2362" s="292"/>
      <c r="BW2362" s="292"/>
      <c r="BX2362" s="292"/>
      <c r="CU2362" s="292"/>
      <c r="CW2362" s="292"/>
      <c r="CX2362" s="292"/>
      <c r="DA2362" s="292"/>
      <c r="DI2362" s="292"/>
      <c r="DK2362" s="292"/>
      <c r="DM2362" s="292"/>
      <c r="DQ2362" s="292"/>
      <c r="DV2362" s="292"/>
      <c r="DX2362" s="292"/>
      <c r="EH2362" s="292"/>
      <c r="EN2362" s="292"/>
      <c r="EP2362" s="292"/>
      <c r="EQ2362" s="292"/>
      <c r="ER2362" s="292"/>
      <c r="ES2362" s="292"/>
      <c r="ET2362" s="292"/>
      <c r="EU2362" s="292"/>
      <c r="EV2362" s="292"/>
      <c r="EW2362" s="292"/>
      <c r="EX2362" s="292"/>
      <c r="EY2362" s="292"/>
      <c r="EZ2362" s="292"/>
      <c r="FC2362" s="292"/>
      <c r="FF2362" s="292"/>
      <c r="FJ2362" s="292"/>
      <c r="FL2362" s="292"/>
      <c r="FM2362" s="292"/>
      <c r="FN2362" s="292"/>
      <c r="FO2362" s="292"/>
      <c r="FQ2362" s="292"/>
    </row>
    <row r="2363" spans="2:173">
      <c r="B2363" s="291"/>
      <c r="J2363" s="292"/>
      <c r="K2363" s="292"/>
      <c r="T2363" s="292"/>
      <c r="BO2363" s="292"/>
      <c r="BW2363" s="292"/>
      <c r="BX2363" s="292"/>
      <c r="CU2363" s="292"/>
      <c r="CW2363" s="292"/>
      <c r="CX2363" s="292"/>
      <c r="DA2363" s="292"/>
      <c r="DI2363" s="292"/>
      <c r="DK2363" s="292"/>
      <c r="DM2363" s="292"/>
      <c r="DQ2363" s="292"/>
      <c r="DV2363" s="292"/>
      <c r="DX2363" s="292"/>
      <c r="EH2363" s="292"/>
      <c r="EN2363" s="292"/>
      <c r="EP2363" s="292"/>
      <c r="EQ2363" s="292"/>
      <c r="ER2363" s="292"/>
      <c r="ES2363" s="292"/>
      <c r="ET2363" s="292"/>
      <c r="EU2363" s="292"/>
      <c r="EV2363" s="292"/>
      <c r="EW2363" s="292"/>
      <c r="EX2363" s="292"/>
      <c r="EY2363" s="292"/>
      <c r="EZ2363" s="292"/>
      <c r="FC2363" s="292"/>
      <c r="FF2363" s="292"/>
      <c r="FJ2363" s="292"/>
      <c r="FL2363" s="292"/>
      <c r="FM2363" s="292"/>
      <c r="FN2363" s="292"/>
      <c r="FO2363" s="292"/>
      <c r="FQ2363" s="292"/>
    </row>
    <row r="2364" spans="2:173">
      <c r="B2364" s="291"/>
      <c r="J2364" s="292"/>
      <c r="K2364" s="292"/>
      <c r="T2364" s="292"/>
      <c r="BO2364" s="292"/>
      <c r="BW2364" s="292"/>
      <c r="BX2364" s="292"/>
      <c r="CU2364" s="292"/>
      <c r="CW2364" s="292"/>
      <c r="CX2364" s="292"/>
      <c r="DA2364" s="292"/>
      <c r="DI2364" s="292"/>
      <c r="DK2364" s="292"/>
      <c r="DM2364" s="292"/>
      <c r="DQ2364" s="292"/>
      <c r="DV2364" s="292"/>
      <c r="DX2364" s="292"/>
      <c r="EH2364" s="292"/>
      <c r="EN2364" s="292"/>
      <c r="EP2364" s="292"/>
      <c r="EQ2364" s="292"/>
      <c r="ER2364" s="292"/>
      <c r="ES2364" s="292"/>
      <c r="ET2364" s="292"/>
      <c r="EU2364" s="292"/>
      <c r="EV2364" s="292"/>
      <c r="EW2364" s="292"/>
      <c r="EX2364" s="292"/>
      <c r="EY2364" s="292"/>
      <c r="EZ2364" s="292"/>
      <c r="FC2364" s="292"/>
      <c r="FF2364" s="292"/>
      <c r="FJ2364" s="292"/>
      <c r="FL2364" s="292"/>
      <c r="FM2364" s="292"/>
      <c r="FN2364" s="292"/>
      <c r="FO2364" s="292"/>
      <c r="FQ2364" s="292"/>
    </row>
    <row r="2365" spans="2:173">
      <c r="B2365" s="291"/>
      <c r="J2365" s="292"/>
      <c r="K2365" s="292"/>
      <c r="T2365" s="292"/>
      <c r="BO2365" s="292"/>
      <c r="BW2365" s="292"/>
      <c r="BX2365" s="292"/>
      <c r="CU2365" s="292"/>
      <c r="CW2365" s="292"/>
      <c r="CX2365" s="292"/>
      <c r="DA2365" s="292"/>
      <c r="DI2365" s="292"/>
      <c r="DK2365" s="292"/>
      <c r="DM2365" s="292"/>
      <c r="DQ2365" s="292"/>
      <c r="DV2365" s="292"/>
      <c r="DX2365" s="292"/>
      <c r="EH2365" s="292"/>
      <c r="EN2365" s="292"/>
      <c r="EP2365" s="292"/>
      <c r="EQ2365" s="292"/>
      <c r="ER2365" s="292"/>
      <c r="ES2365" s="292"/>
      <c r="ET2365" s="292"/>
      <c r="EU2365" s="292"/>
      <c r="EV2365" s="292"/>
      <c r="EW2365" s="292"/>
      <c r="EX2365" s="292"/>
      <c r="EY2365" s="292"/>
      <c r="EZ2365" s="292"/>
      <c r="FC2365" s="292"/>
      <c r="FF2365" s="292"/>
      <c r="FJ2365" s="292"/>
      <c r="FL2365" s="292"/>
      <c r="FM2365" s="292"/>
      <c r="FN2365" s="292"/>
      <c r="FO2365" s="292"/>
      <c r="FQ2365" s="292"/>
    </row>
    <row r="2366" spans="2:173">
      <c r="B2366" s="291"/>
      <c r="J2366" s="292"/>
      <c r="K2366" s="292"/>
      <c r="T2366" s="292"/>
      <c r="BO2366" s="292"/>
      <c r="BW2366" s="292"/>
      <c r="BX2366" s="292"/>
      <c r="CU2366" s="292"/>
      <c r="CW2366" s="292"/>
      <c r="CX2366" s="292"/>
      <c r="DA2366" s="292"/>
      <c r="DI2366" s="292"/>
      <c r="DK2366" s="292"/>
      <c r="DM2366" s="292"/>
      <c r="DQ2366" s="292"/>
      <c r="DV2366" s="292"/>
      <c r="DX2366" s="292"/>
      <c r="EH2366" s="292"/>
      <c r="EN2366" s="292"/>
      <c r="EP2366" s="292"/>
      <c r="EQ2366" s="292"/>
      <c r="ER2366" s="292"/>
      <c r="ES2366" s="292"/>
      <c r="ET2366" s="292"/>
      <c r="EU2366" s="292"/>
      <c r="EV2366" s="292"/>
      <c r="EW2366" s="292"/>
      <c r="EX2366" s="292"/>
      <c r="EY2366" s="292"/>
      <c r="EZ2366" s="292"/>
      <c r="FC2366" s="292"/>
      <c r="FF2366" s="292"/>
      <c r="FJ2366" s="292"/>
      <c r="FL2366" s="292"/>
      <c r="FM2366" s="292"/>
      <c r="FN2366" s="292"/>
      <c r="FO2366" s="292"/>
      <c r="FQ2366" s="292"/>
    </row>
    <row r="2367" spans="2:173">
      <c r="B2367" s="291"/>
      <c r="J2367" s="292"/>
      <c r="K2367" s="292"/>
      <c r="T2367" s="292"/>
      <c r="BO2367" s="292"/>
      <c r="BW2367" s="292"/>
      <c r="BX2367" s="292"/>
      <c r="CU2367" s="292"/>
      <c r="CW2367" s="292"/>
      <c r="CX2367" s="292"/>
      <c r="DA2367" s="292"/>
      <c r="DI2367" s="292"/>
      <c r="DK2367" s="292"/>
      <c r="DM2367" s="292"/>
      <c r="DQ2367" s="292"/>
      <c r="DV2367" s="292"/>
      <c r="DX2367" s="292"/>
      <c r="EH2367" s="292"/>
      <c r="EN2367" s="292"/>
      <c r="EP2367" s="292"/>
      <c r="EQ2367" s="292"/>
      <c r="ER2367" s="292"/>
      <c r="ES2367" s="292"/>
      <c r="ET2367" s="292"/>
      <c r="EU2367" s="292"/>
      <c r="EV2367" s="292"/>
      <c r="EW2367" s="292"/>
      <c r="EX2367" s="292"/>
      <c r="EY2367" s="292"/>
      <c r="EZ2367" s="292"/>
      <c r="FC2367" s="292"/>
      <c r="FF2367" s="292"/>
      <c r="FJ2367" s="292"/>
      <c r="FL2367" s="292"/>
      <c r="FM2367" s="292"/>
      <c r="FN2367" s="292"/>
      <c r="FO2367" s="292"/>
      <c r="FQ2367" s="292"/>
    </row>
    <row r="2368" spans="2:173">
      <c r="B2368" s="291"/>
      <c r="J2368" s="292"/>
      <c r="K2368" s="292"/>
      <c r="T2368" s="292"/>
      <c r="BO2368" s="292"/>
      <c r="BW2368" s="292"/>
      <c r="BX2368" s="292"/>
      <c r="CU2368" s="292"/>
      <c r="CW2368" s="292"/>
      <c r="CX2368" s="292"/>
      <c r="DA2368" s="292"/>
      <c r="DI2368" s="292"/>
      <c r="DK2368" s="292"/>
      <c r="DM2368" s="292"/>
      <c r="DQ2368" s="292"/>
      <c r="DV2368" s="292"/>
      <c r="DX2368" s="292"/>
      <c r="EH2368" s="292"/>
      <c r="EN2368" s="292"/>
      <c r="EP2368" s="292"/>
      <c r="EQ2368" s="292"/>
      <c r="ER2368" s="292"/>
      <c r="ES2368" s="292"/>
      <c r="ET2368" s="292"/>
      <c r="EU2368" s="292"/>
      <c r="EV2368" s="292"/>
      <c r="EW2368" s="292"/>
      <c r="EX2368" s="292"/>
      <c r="EY2368" s="292"/>
      <c r="EZ2368" s="292"/>
      <c r="FC2368" s="292"/>
      <c r="FF2368" s="292"/>
      <c r="FJ2368" s="292"/>
      <c r="FL2368" s="292"/>
      <c r="FM2368" s="292"/>
      <c r="FN2368" s="292"/>
      <c r="FO2368" s="292"/>
      <c r="FQ2368" s="292"/>
    </row>
    <row r="2369" spans="2:173">
      <c r="B2369" s="291"/>
      <c r="J2369" s="292"/>
      <c r="K2369" s="292"/>
      <c r="T2369" s="292"/>
      <c r="BO2369" s="292"/>
      <c r="BW2369" s="292"/>
      <c r="BX2369" s="292"/>
      <c r="CU2369" s="292"/>
      <c r="CW2369" s="292"/>
      <c r="CX2369" s="292"/>
      <c r="DA2369" s="292"/>
      <c r="DI2369" s="292"/>
      <c r="DK2369" s="292"/>
      <c r="DM2369" s="292"/>
      <c r="DQ2369" s="292"/>
      <c r="DV2369" s="292"/>
      <c r="DX2369" s="292"/>
      <c r="EH2369" s="292"/>
      <c r="EN2369" s="292"/>
      <c r="EP2369" s="292"/>
      <c r="EQ2369" s="292"/>
      <c r="ER2369" s="292"/>
      <c r="ES2369" s="292"/>
      <c r="ET2369" s="292"/>
      <c r="EU2369" s="292"/>
      <c r="EV2369" s="292"/>
      <c r="EW2369" s="292"/>
      <c r="EX2369" s="292"/>
      <c r="EY2369" s="292"/>
      <c r="EZ2369" s="292"/>
      <c r="FC2369" s="292"/>
      <c r="FF2369" s="292"/>
      <c r="FJ2369" s="292"/>
      <c r="FL2369" s="292"/>
      <c r="FM2369" s="292"/>
      <c r="FN2369" s="292"/>
      <c r="FO2369" s="292"/>
      <c r="FQ2369" s="292"/>
    </row>
    <row r="2370" spans="2:173">
      <c r="B2370" s="291"/>
      <c r="J2370" s="292"/>
      <c r="K2370" s="292"/>
      <c r="T2370" s="292"/>
      <c r="BO2370" s="292"/>
      <c r="BW2370" s="292"/>
      <c r="BX2370" s="292"/>
      <c r="CU2370" s="292"/>
      <c r="CW2370" s="292"/>
      <c r="CX2370" s="292"/>
      <c r="DA2370" s="292"/>
      <c r="DI2370" s="292"/>
      <c r="DK2370" s="292"/>
      <c r="DM2370" s="292"/>
      <c r="DQ2370" s="292"/>
      <c r="DV2370" s="292"/>
      <c r="DX2370" s="292"/>
      <c r="EH2370" s="292"/>
      <c r="EN2370" s="292"/>
      <c r="EP2370" s="292"/>
      <c r="EQ2370" s="292"/>
      <c r="ER2370" s="292"/>
      <c r="ES2370" s="292"/>
      <c r="ET2370" s="292"/>
      <c r="EU2370" s="292"/>
      <c r="EV2370" s="292"/>
      <c r="EW2370" s="292"/>
      <c r="EX2370" s="292"/>
      <c r="EY2370" s="292"/>
      <c r="EZ2370" s="292"/>
      <c r="FC2370" s="292"/>
      <c r="FF2370" s="292"/>
      <c r="FJ2370" s="292"/>
      <c r="FL2370" s="292"/>
      <c r="FM2370" s="292"/>
      <c r="FN2370" s="292"/>
      <c r="FO2370" s="292"/>
      <c r="FQ2370" s="292"/>
    </row>
    <row r="2371" spans="2:173">
      <c r="B2371" s="291"/>
      <c r="J2371" s="292"/>
      <c r="K2371" s="292"/>
      <c r="T2371" s="292"/>
      <c r="BO2371" s="292"/>
      <c r="BW2371" s="292"/>
      <c r="BX2371" s="292"/>
      <c r="CU2371" s="292"/>
      <c r="CW2371" s="292"/>
      <c r="CX2371" s="292"/>
      <c r="DA2371" s="292"/>
      <c r="DI2371" s="292"/>
      <c r="DK2371" s="292"/>
      <c r="DM2371" s="292"/>
      <c r="DQ2371" s="292"/>
      <c r="DV2371" s="292"/>
      <c r="DX2371" s="292"/>
      <c r="EH2371" s="292"/>
      <c r="EN2371" s="292"/>
      <c r="EP2371" s="292"/>
      <c r="EQ2371" s="292"/>
      <c r="ER2371" s="292"/>
      <c r="ES2371" s="292"/>
      <c r="ET2371" s="292"/>
      <c r="EU2371" s="292"/>
      <c r="EV2371" s="292"/>
      <c r="EW2371" s="292"/>
      <c r="EX2371" s="292"/>
      <c r="EY2371" s="292"/>
      <c r="EZ2371" s="292"/>
      <c r="FC2371" s="292"/>
      <c r="FF2371" s="292"/>
      <c r="FJ2371" s="292"/>
      <c r="FL2371" s="292"/>
      <c r="FM2371" s="292"/>
      <c r="FN2371" s="292"/>
      <c r="FO2371" s="292"/>
      <c r="FQ2371" s="292"/>
    </row>
    <row r="2372" spans="2:173">
      <c r="B2372" s="291"/>
      <c r="J2372" s="292"/>
      <c r="K2372" s="292"/>
      <c r="T2372" s="292"/>
      <c r="BO2372" s="292"/>
      <c r="BW2372" s="292"/>
      <c r="BX2372" s="292"/>
      <c r="CP2372" s="292"/>
      <c r="CU2372" s="292"/>
      <c r="CW2372" s="292"/>
      <c r="CX2372" s="292"/>
      <c r="DA2372" s="292"/>
      <c r="DI2372" s="292"/>
      <c r="DK2372" s="292"/>
      <c r="DM2372" s="292"/>
      <c r="DQ2372" s="292"/>
      <c r="DV2372" s="292"/>
      <c r="DX2372" s="292"/>
      <c r="EH2372" s="292"/>
      <c r="EN2372" s="292"/>
      <c r="EP2372" s="292"/>
      <c r="EQ2372" s="292"/>
      <c r="ER2372" s="292"/>
      <c r="ES2372" s="292"/>
      <c r="ET2372" s="292"/>
      <c r="EU2372" s="292"/>
      <c r="EV2372" s="292"/>
      <c r="EW2372" s="292"/>
      <c r="EX2372" s="292"/>
      <c r="EY2372" s="292"/>
      <c r="EZ2372" s="292"/>
      <c r="FC2372" s="292"/>
      <c r="FF2372" s="292"/>
      <c r="FJ2372" s="292"/>
      <c r="FL2372" s="292"/>
      <c r="FM2372" s="292"/>
      <c r="FN2372" s="292"/>
      <c r="FO2372" s="292"/>
      <c r="FQ2372" s="292"/>
    </row>
    <row r="2373" spans="2:173">
      <c r="B2373" s="291"/>
      <c r="J2373" s="292"/>
      <c r="K2373" s="292"/>
      <c r="T2373" s="292"/>
      <c r="BO2373" s="292"/>
      <c r="BW2373" s="292"/>
      <c r="BX2373" s="292"/>
      <c r="CP2373" s="292"/>
      <c r="CU2373" s="292"/>
      <c r="CW2373" s="292"/>
      <c r="CX2373" s="292"/>
      <c r="DA2373" s="292"/>
      <c r="DI2373" s="292"/>
      <c r="DK2373" s="292"/>
      <c r="DM2373" s="292"/>
      <c r="DQ2373" s="292"/>
      <c r="DV2373" s="292"/>
      <c r="DX2373" s="292"/>
      <c r="EH2373" s="292"/>
      <c r="EN2373" s="292"/>
      <c r="EP2373" s="292"/>
      <c r="EQ2373" s="292"/>
      <c r="ER2373" s="292"/>
      <c r="ES2373" s="292"/>
      <c r="ET2373" s="292"/>
      <c r="EU2373" s="292"/>
      <c r="EV2373" s="292"/>
      <c r="EW2373" s="292"/>
      <c r="EX2373" s="292"/>
      <c r="EY2373" s="292"/>
      <c r="EZ2373" s="292"/>
      <c r="FC2373" s="292"/>
      <c r="FF2373" s="292"/>
      <c r="FJ2373" s="292"/>
      <c r="FL2373" s="292"/>
      <c r="FM2373" s="292"/>
      <c r="FN2373" s="292"/>
      <c r="FO2373" s="292"/>
      <c r="FQ2373" s="292"/>
    </row>
    <row r="2374" spans="2:173">
      <c r="B2374" s="291"/>
      <c r="J2374" s="292"/>
      <c r="K2374" s="292"/>
      <c r="T2374" s="292"/>
      <c r="BO2374" s="292"/>
      <c r="BW2374" s="292"/>
      <c r="BX2374" s="292"/>
      <c r="CP2374" s="292"/>
      <c r="CU2374" s="292"/>
      <c r="CW2374" s="292"/>
      <c r="CX2374" s="292"/>
      <c r="DA2374" s="292"/>
      <c r="DI2374" s="292"/>
      <c r="DK2374" s="292"/>
      <c r="DM2374" s="292"/>
      <c r="DQ2374" s="292"/>
      <c r="DV2374" s="292"/>
      <c r="DX2374" s="292"/>
      <c r="EH2374" s="292"/>
      <c r="EN2374" s="292"/>
      <c r="EP2374" s="292"/>
      <c r="EQ2374" s="292"/>
      <c r="ER2374" s="292"/>
      <c r="ES2374" s="292"/>
      <c r="ET2374" s="292"/>
      <c r="EU2374" s="292"/>
      <c r="EV2374" s="292"/>
      <c r="EW2374" s="292"/>
      <c r="EX2374" s="292"/>
      <c r="EY2374" s="292"/>
      <c r="EZ2374" s="292"/>
      <c r="FC2374" s="292"/>
      <c r="FF2374" s="292"/>
      <c r="FJ2374" s="292"/>
      <c r="FL2374" s="292"/>
      <c r="FM2374" s="292"/>
      <c r="FN2374" s="292"/>
      <c r="FO2374" s="292"/>
      <c r="FQ2374" s="292"/>
    </row>
    <row r="2375" spans="2:173">
      <c r="B2375" s="291"/>
      <c r="J2375" s="292"/>
      <c r="K2375" s="292"/>
      <c r="T2375" s="292"/>
      <c r="BO2375" s="292"/>
      <c r="BW2375" s="292"/>
      <c r="BX2375" s="292"/>
      <c r="CP2375" s="292"/>
      <c r="CU2375" s="292"/>
      <c r="CW2375" s="292"/>
      <c r="CX2375" s="292"/>
      <c r="DA2375" s="292"/>
      <c r="DI2375" s="292"/>
      <c r="DK2375" s="292"/>
      <c r="DM2375" s="292"/>
      <c r="DQ2375" s="292"/>
      <c r="DV2375" s="292"/>
      <c r="DX2375" s="292"/>
      <c r="EH2375" s="292"/>
      <c r="EN2375" s="292"/>
      <c r="EP2375" s="292"/>
      <c r="EQ2375" s="292"/>
      <c r="ER2375" s="292"/>
      <c r="ES2375" s="292"/>
      <c r="ET2375" s="292"/>
      <c r="EU2375" s="292"/>
      <c r="EV2375" s="292"/>
      <c r="EW2375" s="292"/>
      <c r="EX2375" s="292"/>
      <c r="EY2375" s="292"/>
      <c r="EZ2375" s="292"/>
      <c r="FC2375" s="292"/>
      <c r="FF2375" s="292"/>
      <c r="FJ2375" s="292"/>
      <c r="FL2375" s="292"/>
      <c r="FM2375" s="292"/>
      <c r="FN2375" s="292"/>
      <c r="FO2375" s="292"/>
      <c r="FQ2375" s="292"/>
    </row>
    <row r="2376" spans="2:173">
      <c r="B2376" s="291"/>
      <c r="J2376" s="292"/>
      <c r="K2376" s="292"/>
      <c r="T2376" s="292"/>
      <c r="BO2376" s="292"/>
      <c r="BW2376" s="292"/>
      <c r="BX2376" s="292"/>
      <c r="CP2376" s="292"/>
      <c r="CU2376" s="292"/>
      <c r="CW2376" s="292"/>
      <c r="CX2376" s="292"/>
      <c r="DA2376" s="292"/>
      <c r="DI2376" s="292"/>
      <c r="DK2376" s="292"/>
      <c r="DM2376" s="292"/>
      <c r="DQ2376" s="292"/>
      <c r="DV2376" s="292"/>
      <c r="DX2376" s="292"/>
      <c r="EH2376" s="292"/>
      <c r="EN2376" s="292"/>
      <c r="EP2376" s="292"/>
      <c r="EQ2376" s="292"/>
      <c r="ER2376" s="292"/>
      <c r="ES2376" s="292"/>
      <c r="ET2376" s="292"/>
      <c r="EU2376" s="292"/>
      <c r="EV2376" s="292"/>
      <c r="EW2376" s="292"/>
      <c r="EX2376" s="292"/>
      <c r="EY2376" s="292"/>
      <c r="EZ2376" s="292"/>
      <c r="FC2376" s="292"/>
      <c r="FF2376" s="292"/>
      <c r="FJ2376" s="292"/>
      <c r="FL2376" s="292"/>
      <c r="FM2376" s="292"/>
      <c r="FN2376" s="292"/>
      <c r="FO2376" s="292"/>
      <c r="FQ2376" s="292"/>
    </row>
    <row r="2377" spans="2:173">
      <c r="B2377" s="291"/>
      <c r="J2377" s="292"/>
      <c r="K2377" s="292"/>
      <c r="T2377" s="292"/>
      <c r="BO2377" s="292"/>
      <c r="BW2377" s="292"/>
      <c r="BX2377" s="292"/>
      <c r="CP2377" s="292"/>
      <c r="CU2377" s="292"/>
      <c r="CW2377" s="292"/>
      <c r="CX2377" s="292"/>
      <c r="DA2377" s="292"/>
      <c r="DI2377" s="292"/>
      <c r="DK2377" s="292"/>
      <c r="DM2377" s="292"/>
      <c r="DQ2377" s="292"/>
      <c r="DV2377" s="292"/>
      <c r="DX2377" s="292"/>
      <c r="EH2377" s="292"/>
      <c r="EN2377" s="292"/>
      <c r="EP2377" s="292"/>
      <c r="EQ2377" s="292"/>
      <c r="ER2377" s="292"/>
      <c r="ES2377" s="292"/>
      <c r="ET2377" s="292"/>
      <c r="EU2377" s="292"/>
      <c r="EV2377" s="292"/>
      <c r="EW2377" s="292"/>
      <c r="EX2377" s="292"/>
      <c r="EY2377" s="292"/>
      <c r="EZ2377" s="292"/>
      <c r="FC2377" s="292"/>
      <c r="FF2377" s="292"/>
      <c r="FJ2377" s="292"/>
      <c r="FL2377" s="292"/>
      <c r="FM2377" s="292"/>
      <c r="FN2377" s="292"/>
      <c r="FO2377" s="292"/>
      <c r="FQ2377" s="292"/>
    </row>
    <row r="2378" spans="2:173">
      <c r="B2378" s="291"/>
      <c r="J2378" s="292"/>
      <c r="K2378" s="292"/>
      <c r="T2378" s="292"/>
      <c r="BO2378" s="292"/>
      <c r="BW2378" s="292"/>
      <c r="BX2378" s="292"/>
      <c r="CP2378" s="292"/>
      <c r="CU2378" s="292"/>
      <c r="CW2378" s="292"/>
      <c r="CX2378" s="292"/>
      <c r="DA2378" s="292"/>
      <c r="DI2378" s="292"/>
      <c r="DK2378" s="292"/>
      <c r="DM2378" s="292"/>
      <c r="DQ2378" s="292"/>
      <c r="DV2378" s="292"/>
      <c r="DX2378" s="292"/>
      <c r="EH2378" s="292"/>
      <c r="EN2378" s="292"/>
      <c r="EP2378" s="292"/>
      <c r="EQ2378" s="292"/>
      <c r="ER2378" s="292"/>
      <c r="ES2378" s="292"/>
      <c r="ET2378" s="292"/>
      <c r="EU2378" s="292"/>
      <c r="EV2378" s="292"/>
      <c r="EW2378" s="292"/>
      <c r="EX2378" s="292"/>
      <c r="EY2378" s="292"/>
      <c r="EZ2378" s="292"/>
      <c r="FC2378" s="292"/>
      <c r="FF2378" s="292"/>
      <c r="FJ2378" s="292"/>
      <c r="FL2378" s="292"/>
      <c r="FM2378" s="292"/>
      <c r="FN2378" s="292"/>
      <c r="FO2378" s="292"/>
      <c r="FQ2378" s="292"/>
    </row>
    <row r="2379" spans="2:173">
      <c r="B2379" s="291"/>
      <c r="J2379" s="292"/>
      <c r="K2379" s="292"/>
      <c r="T2379" s="292"/>
      <c r="BO2379" s="292"/>
      <c r="BW2379" s="292"/>
      <c r="BX2379" s="292"/>
      <c r="CP2379" s="292"/>
      <c r="CU2379" s="292"/>
      <c r="CW2379" s="292"/>
      <c r="CX2379" s="292"/>
      <c r="DA2379" s="292"/>
      <c r="DI2379" s="292"/>
      <c r="DK2379" s="292"/>
      <c r="DM2379" s="292"/>
      <c r="DQ2379" s="292"/>
      <c r="DV2379" s="292"/>
      <c r="DX2379" s="292"/>
      <c r="EH2379" s="292"/>
      <c r="EN2379" s="292"/>
      <c r="EP2379" s="292"/>
      <c r="EQ2379" s="292"/>
      <c r="ER2379" s="292"/>
      <c r="ES2379" s="292"/>
      <c r="ET2379" s="292"/>
      <c r="EU2379" s="292"/>
      <c r="EV2379" s="292"/>
      <c r="EW2379" s="292"/>
      <c r="EX2379" s="292"/>
      <c r="EY2379" s="292"/>
      <c r="EZ2379" s="292"/>
      <c r="FC2379" s="292"/>
      <c r="FF2379" s="292"/>
      <c r="FJ2379" s="292"/>
      <c r="FL2379" s="292"/>
      <c r="FM2379" s="292"/>
      <c r="FN2379" s="292"/>
      <c r="FO2379" s="292"/>
      <c r="FQ2379" s="292"/>
    </row>
    <row r="2380" spans="2:173">
      <c r="B2380" s="291"/>
      <c r="J2380" s="292"/>
      <c r="K2380" s="292"/>
      <c r="T2380" s="292"/>
      <c r="BO2380" s="292"/>
      <c r="BW2380" s="292"/>
      <c r="BX2380" s="292"/>
      <c r="CP2380" s="292"/>
      <c r="CU2380" s="292"/>
      <c r="CW2380" s="292"/>
      <c r="CX2380" s="292"/>
      <c r="DA2380" s="292"/>
      <c r="DI2380" s="292"/>
      <c r="DK2380" s="292"/>
      <c r="DM2380" s="292"/>
      <c r="DQ2380" s="292"/>
      <c r="DV2380" s="292"/>
      <c r="DX2380" s="292"/>
      <c r="EH2380" s="292"/>
      <c r="EN2380" s="292"/>
      <c r="EP2380" s="292"/>
      <c r="EQ2380" s="292"/>
      <c r="ER2380" s="292"/>
      <c r="ES2380" s="292"/>
      <c r="ET2380" s="292"/>
      <c r="EU2380" s="292"/>
      <c r="EV2380" s="292"/>
      <c r="EW2380" s="292"/>
      <c r="EX2380" s="292"/>
      <c r="EY2380" s="292"/>
      <c r="EZ2380" s="292"/>
      <c r="FC2380" s="292"/>
      <c r="FF2380" s="292"/>
      <c r="FJ2380" s="292"/>
      <c r="FL2380" s="292"/>
      <c r="FM2380" s="292"/>
      <c r="FN2380" s="292"/>
      <c r="FO2380" s="292"/>
      <c r="FQ2380" s="292"/>
    </row>
    <row r="2381" spans="2:173">
      <c r="B2381" s="291"/>
      <c r="J2381" s="292"/>
      <c r="K2381" s="292"/>
      <c r="T2381" s="292"/>
      <c r="BO2381" s="292"/>
      <c r="BW2381" s="292"/>
      <c r="BX2381" s="292"/>
      <c r="CP2381" s="292"/>
      <c r="CU2381" s="292"/>
      <c r="CW2381" s="292"/>
      <c r="CX2381" s="292"/>
      <c r="DA2381" s="292"/>
      <c r="DI2381" s="292"/>
      <c r="DK2381" s="292"/>
      <c r="DM2381" s="292"/>
      <c r="DQ2381" s="292"/>
      <c r="DV2381" s="292"/>
      <c r="DX2381" s="292"/>
      <c r="EH2381" s="292"/>
      <c r="EN2381" s="292"/>
      <c r="EP2381" s="292"/>
      <c r="EQ2381" s="292"/>
      <c r="ER2381" s="292"/>
      <c r="ES2381" s="292"/>
      <c r="ET2381" s="292"/>
      <c r="EU2381" s="292"/>
      <c r="EV2381" s="292"/>
      <c r="EW2381" s="292"/>
      <c r="EX2381" s="292"/>
      <c r="EY2381" s="292"/>
      <c r="EZ2381" s="292"/>
      <c r="FC2381" s="292"/>
      <c r="FF2381" s="292"/>
      <c r="FJ2381" s="292"/>
      <c r="FL2381" s="292"/>
      <c r="FM2381" s="292"/>
      <c r="FN2381" s="292"/>
      <c r="FO2381" s="292"/>
      <c r="FQ2381" s="292"/>
    </row>
    <row r="2382" spans="2:173">
      <c r="B2382" s="291"/>
      <c r="J2382" s="292"/>
      <c r="K2382" s="292"/>
      <c r="T2382" s="292"/>
      <c r="BO2382" s="292"/>
      <c r="BW2382" s="292"/>
      <c r="BX2382" s="292"/>
      <c r="CP2382" s="292"/>
      <c r="CU2382" s="292"/>
      <c r="CW2382" s="292"/>
      <c r="CX2382" s="292"/>
      <c r="DA2382" s="292"/>
      <c r="DI2382" s="292"/>
      <c r="DK2382" s="292"/>
      <c r="DM2382" s="292"/>
      <c r="DQ2382" s="292"/>
      <c r="DV2382" s="292"/>
      <c r="DX2382" s="292"/>
      <c r="EH2382" s="292"/>
      <c r="EN2382" s="292"/>
      <c r="EP2382" s="292"/>
      <c r="EQ2382" s="292"/>
      <c r="ER2382" s="292"/>
      <c r="ES2382" s="292"/>
      <c r="ET2382" s="292"/>
      <c r="EU2382" s="292"/>
      <c r="EV2382" s="292"/>
      <c r="EW2382" s="292"/>
      <c r="EX2382" s="292"/>
      <c r="EY2382" s="292"/>
      <c r="EZ2382" s="292"/>
      <c r="FC2382" s="292"/>
      <c r="FF2382" s="292"/>
      <c r="FJ2382" s="292"/>
      <c r="FL2382" s="292"/>
      <c r="FM2382" s="292"/>
      <c r="FN2382" s="292"/>
      <c r="FO2382" s="292"/>
      <c r="FQ2382" s="292"/>
    </row>
    <row r="2383" spans="2:173">
      <c r="B2383" s="291"/>
      <c r="J2383" s="292"/>
      <c r="K2383" s="292"/>
      <c r="T2383" s="292"/>
      <c r="BO2383" s="292"/>
      <c r="BW2383" s="292"/>
      <c r="BX2383" s="292"/>
      <c r="CP2383" s="292"/>
      <c r="CU2383" s="292"/>
      <c r="CW2383" s="292"/>
      <c r="CX2383" s="292"/>
      <c r="DA2383" s="292"/>
      <c r="DI2383" s="292"/>
      <c r="DK2383" s="292"/>
      <c r="DM2383" s="292"/>
      <c r="DQ2383" s="292"/>
      <c r="DV2383" s="292"/>
      <c r="DX2383" s="292"/>
      <c r="EH2383" s="292"/>
      <c r="EN2383" s="292"/>
      <c r="EP2383" s="292"/>
      <c r="EQ2383" s="292"/>
      <c r="ER2383" s="292"/>
      <c r="ES2383" s="292"/>
      <c r="ET2383" s="292"/>
      <c r="EU2383" s="292"/>
      <c r="EV2383" s="292"/>
      <c r="EW2383" s="292"/>
      <c r="EX2383" s="292"/>
      <c r="EY2383" s="292"/>
      <c r="EZ2383" s="292"/>
      <c r="FC2383" s="292"/>
      <c r="FF2383" s="292"/>
      <c r="FJ2383" s="292"/>
      <c r="FL2383" s="292"/>
      <c r="FM2383" s="292"/>
      <c r="FN2383" s="292"/>
      <c r="FO2383" s="292"/>
      <c r="FQ2383" s="292"/>
    </row>
    <row r="2384" spans="2:173">
      <c r="B2384" s="291"/>
      <c r="J2384" s="292"/>
      <c r="K2384" s="292"/>
      <c r="T2384" s="292"/>
      <c r="BO2384" s="292"/>
      <c r="BW2384" s="292"/>
      <c r="BX2384" s="292"/>
      <c r="CP2384" s="292"/>
      <c r="CU2384" s="292"/>
      <c r="CW2384" s="292"/>
      <c r="CX2384" s="292"/>
      <c r="DA2384" s="292"/>
      <c r="DI2384" s="292"/>
      <c r="DK2384" s="292"/>
      <c r="DM2384" s="292"/>
      <c r="DQ2384" s="292"/>
      <c r="DV2384" s="292"/>
      <c r="DX2384" s="292"/>
      <c r="EH2384" s="292"/>
      <c r="EN2384" s="292"/>
      <c r="EP2384" s="292"/>
      <c r="EQ2384" s="292"/>
      <c r="ER2384" s="292"/>
      <c r="ES2384" s="292"/>
      <c r="ET2384" s="292"/>
      <c r="EU2384" s="292"/>
      <c r="EV2384" s="292"/>
      <c r="EW2384" s="292"/>
      <c r="EX2384" s="292"/>
      <c r="EY2384" s="292"/>
      <c r="EZ2384" s="292"/>
      <c r="FC2384" s="292"/>
      <c r="FF2384" s="292"/>
      <c r="FJ2384" s="292"/>
      <c r="FL2384" s="292"/>
      <c r="FM2384" s="292"/>
      <c r="FN2384" s="292"/>
      <c r="FO2384" s="292"/>
      <c r="FQ2384" s="292"/>
    </row>
    <row r="2385" spans="2:173">
      <c r="B2385" s="291"/>
      <c r="J2385" s="292"/>
      <c r="K2385" s="292"/>
      <c r="T2385" s="292"/>
      <c r="BO2385" s="292"/>
      <c r="BW2385" s="292"/>
      <c r="BX2385" s="292"/>
      <c r="CP2385" s="292"/>
      <c r="CU2385" s="292"/>
      <c r="CW2385" s="292"/>
      <c r="CX2385" s="292"/>
      <c r="DA2385" s="292"/>
      <c r="DI2385" s="292"/>
      <c r="DK2385" s="292"/>
      <c r="DM2385" s="292"/>
      <c r="DQ2385" s="292"/>
      <c r="DV2385" s="292"/>
      <c r="DX2385" s="292"/>
      <c r="EH2385" s="292"/>
      <c r="EN2385" s="292"/>
      <c r="EP2385" s="292"/>
      <c r="EQ2385" s="292"/>
      <c r="ER2385" s="292"/>
      <c r="ES2385" s="292"/>
      <c r="ET2385" s="292"/>
      <c r="EU2385" s="292"/>
      <c r="EV2385" s="292"/>
      <c r="EW2385" s="292"/>
      <c r="EX2385" s="292"/>
      <c r="EY2385" s="292"/>
      <c r="EZ2385" s="292"/>
      <c r="FC2385" s="292"/>
      <c r="FF2385" s="292"/>
      <c r="FJ2385" s="292"/>
      <c r="FL2385" s="292"/>
      <c r="FM2385" s="292"/>
      <c r="FN2385" s="292"/>
      <c r="FO2385" s="292"/>
      <c r="FQ2385" s="292"/>
    </row>
    <row r="2386" spans="2:173">
      <c r="B2386" s="291"/>
      <c r="J2386" s="292"/>
      <c r="K2386" s="292"/>
      <c r="T2386" s="292"/>
      <c r="BO2386" s="292"/>
      <c r="BW2386" s="292"/>
      <c r="BX2386" s="292"/>
      <c r="CP2386" s="292"/>
      <c r="CU2386" s="292"/>
      <c r="CW2386" s="292"/>
      <c r="CX2386" s="292"/>
      <c r="DA2386" s="292"/>
      <c r="DI2386" s="292"/>
      <c r="DK2386" s="292"/>
      <c r="DM2386" s="292"/>
      <c r="DQ2386" s="292"/>
      <c r="DV2386" s="292"/>
      <c r="DX2386" s="292"/>
      <c r="EH2386" s="292"/>
      <c r="EN2386" s="292"/>
      <c r="EP2386" s="292"/>
      <c r="EQ2386" s="292"/>
      <c r="ER2386" s="292"/>
      <c r="ES2386" s="292"/>
      <c r="ET2386" s="292"/>
      <c r="EU2386" s="292"/>
      <c r="EV2386" s="292"/>
      <c r="EW2386" s="292"/>
      <c r="EX2386" s="292"/>
      <c r="EY2386" s="292"/>
      <c r="EZ2386" s="292"/>
      <c r="FC2386" s="292"/>
      <c r="FF2386" s="292"/>
      <c r="FJ2386" s="292"/>
      <c r="FL2386" s="292"/>
      <c r="FM2386" s="292"/>
      <c r="FN2386" s="292"/>
      <c r="FO2386" s="292"/>
      <c r="FQ2386" s="292"/>
    </row>
    <row r="2387" spans="2:173">
      <c r="B2387" s="291"/>
      <c r="J2387" s="292"/>
      <c r="K2387" s="292"/>
      <c r="T2387" s="292"/>
      <c r="BO2387" s="292"/>
      <c r="BW2387" s="292"/>
      <c r="BX2387" s="292"/>
      <c r="CP2387" s="292"/>
      <c r="CU2387" s="292"/>
      <c r="CW2387" s="292"/>
      <c r="CX2387" s="292"/>
      <c r="DA2387" s="292"/>
      <c r="DI2387" s="292"/>
      <c r="DK2387" s="292"/>
      <c r="DM2387" s="292"/>
      <c r="DQ2387" s="292"/>
      <c r="DV2387" s="292"/>
      <c r="DX2387" s="292"/>
      <c r="EH2387" s="292"/>
      <c r="EN2387" s="292"/>
      <c r="EP2387" s="292"/>
      <c r="EQ2387" s="292"/>
      <c r="ER2387" s="292"/>
      <c r="ES2387" s="292"/>
      <c r="ET2387" s="292"/>
      <c r="EU2387" s="292"/>
      <c r="EV2387" s="292"/>
      <c r="EW2387" s="292"/>
      <c r="EX2387" s="292"/>
      <c r="EY2387" s="292"/>
      <c r="EZ2387" s="292"/>
      <c r="FC2387" s="292"/>
      <c r="FF2387" s="292"/>
      <c r="FJ2387" s="292"/>
      <c r="FL2387" s="292"/>
      <c r="FM2387" s="292"/>
      <c r="FN2387" s="292"/>
      <c r="FO2387" s="292"/>
      <c r="FQ2387" s="292"/>
    </row>
    <row r="2388" spans="2:173">
      <c r="B2388" s="291"/>
      <c r="J2388" s="292"/>
      <c r="K2388" s="292"/>
      <c r="T2388" s="292"/>
      <c r="BO2388" s="292"/>
      <c r="BW2388" s="292"/>
      <c r="BX2388" s="292"/>
      <c r="CP2388" s="292"/>
      <c r="CU2388" s="292"/>
      <c r="CW2388" s="292"/>
      <c r="CX2388" s="292"/>
      <c r="DA2388" s="292"/>
      <c r="DI2388" s="292"/>
      <c r="DK2388" s="292"/>
      <c r="DM2388" s="292"/>
      <c r="DQ2388" s="292"/>
      <c r="DV2388" s="292"/>
      <c r="DX2388" s="292"/>
      <c r="EH2388" s="292"/>
      <c r="EN2388" s="292"/>
      <c r="EP2388" s="292"/>
      <c r="EQ2388" s="292"/>
      <c r="ER2388" s="292"/>
      <c r="ES2388" s="292"/>
      <c r="ET2388" s="292"/>
      <c r="EU2388" s="292"/>
      <c r="EV2388" s="292"/>
      <c r="EW2388" s="292"/>
      <c r="EX2388" s="292"/>
      <c r="EY2388" s="292"/>
      <c r="EZ2388" s="292"/>
      <c r="FC2388" s="292"/>
      <c r="FF2388" s="292"/>
      <c r="FJ2388" s="292"/>
      <c r="FL2388" s="292"/>
      <c r="FM2388" s="292"/>
      <c r="FN2388" s="292"/>
      <c r="FO2388" s="292"/>
      <c r="FQ2388" s="292"/>
    </row>
    <row r="2389" spans="2:173">
      <c r="B2389" s="291"/>
      <c r="J2389" s="292"/>
      <c r="K2389" s="292"/>
      <c r="T2389" s="292"/>
      <c r="BO2389" s="292"/>
      <c r="BW2389" s="292"/>
      <c r="BX2389" s="292"/>
      <c r="CP2389" s="292"/>
      <c r="CU2389" s="292"/>
      <c r="CW2389" s="292"/>
      <c r="CX2389" s="292"/>
      <c r="DA2389" s="292"/>
      <c r="DI2389" s="292"/>
      <c r="DK2389" s="292"/>
      <c r="DM2389" s="292"/>
      <c r="DQ2389" s="292"/>
      <c r="DV2389" s="292"/>
      <c r="DX2389" s="292"/>
      <c r="EH2389" s="292"/>
      <c r="EN2389" s="292"/>
      <c r="EP2389" s="292"/>
      <c r="EQ2389" s="292"/>
      <c r="ER2389" s="292"/>
      <c r="ES2389" s="292"/>
      <c r="ET2389" s="292"/>
      <c r="EU2389" s="292"/>
      <c r="EV2389" s="292"/>
      <c r="EW2389" s="292"/>
      <c r="EX2389" s="292"/>
      <c r="EY2389" s="292"/>
      <c r="EZ2389" s="292"/>
      <c r="FC2389" s="292"/>
      <c r="FF2389" s="292"/>
      <c r="FJ2389" s="292"/>
      <c r="FL2389" s="292"/>
      <c r="FM2389" s="292"/>
      <c r="FN2389" s="292"/>
      <c r="FO2389" s="292"/>
      <c r="FQ2389" s="292"/>
    </row>
    <row r="2390" spans="2:173">
      <c r="B2390" s="291"/>
      <c r="J2390" s="292"/>
      <c r="K2390" s="292"/>
      <c r="T2390" s="292"/>
      <c r="BO2390" s="292"/>
      <c r="BW2390" s="292"/>
      <c r="BX2390" s="292"/>
      <c r="CP2390" s="292"/>
      <c r="CU2390" s="292"/>
      <c r="CW2390" s="292"/>
      <c r="CX2390" s="292"/>
      <c r="DA2390" s="292"/>
      <c r="DI2390" s="292"/>
      <c r="DK2390" s="292"/>
      <c r="DM2390" s="292"/>
      <c r="DQ2390" s="292"/>
      <c r="DV2390" s="292"/>
      <c r="DX2390" s="292"/>
      <c r="EH2390" s="292"/>
      <c r="EN2390" s="292"/>
      <c r="EP2390" s="292"/>
      <c r="EQ2390" s="292"/>
      <c r="ER2390" s="292"/>
      <c r="ES2390" s="292"/>
      <c r="ET2390" s="292"/>
      <c r="EU2390" s="292"/>
      <c r="EV2390" s="292"/>
      <c r="EW2390" s="292"/>
      <c r="EX2390" s="292"/>
      <c r="EY2390" s="292"/>
      <c r="EZ2390" s="292"/>
      <c r="FC2390" s="292"/>
      <c r="FF2390" s="292"/>
      <c r="FJ2390" s="292"/>
      <c r="FL2390" s="292"/>
      <c r="FM2390" s="292"/>
      <c r="FN2390" s="292"/>
      <c r="FO2390" s="292"/>
      <c r="FQ2390" s="292"/>
    </row>
    <row r="2391" spans="2:173">
      <c r="B2391" s="291"/>
      <c r="J2391" s="292"/>
      <c r="K2391" s="292"/>
      <c r="T2391" s="292"/>
      <c r="BO2391" s="292"/>
      <c r="BW2391" s="292"/>
      <c r="BX2391" s="292"/>
      <c r="CP2391" s="292"/>
      <c r="CU2391" s="292"/>
      <c r="CW2391" s="292"/>
      <c r="CX2391" s="292"/>
      <c r="DA2391" s="292"/>
      <c r="DI2391" s="292"/>
      <c r="DK2391" s="292"/>
      <c r="DM2391" s="292"/>
      <c r="DQ2391" s="292"/>
      <c r="DV2391" s="292"/>
      <c r="DX2391" s="292"/>
      <c r="EH2391" s="292"/>
      <c r="EN2391" s="292"/>
      <c r="EP2391" s="292"/>
      <c r="EQ2391" s="292"/>
      <c r="ER2391" s="292"/>
      <c r="ES2391" s="292"/>
      <c r="ET2391" s="292"/>
      <c r="EU2391" s="292"/>
      <c r="EV2391" s="292"/>
      <c r="EW2391" s="292"/>
      <c r="EX2391" s="292"/>
      <c r="EY2391" s="292"/>
      <c r="EZ2391" s="292"/>
      <c r="FC2391" s="292"/>
      <c r="FF2391" s="292"/>
      <c r="FJ2391" s="292"/>
      <c r="FL2391" s="292"/>
      <c r="FM2391" s="292"/>
      <c r="FN2391" s="292"/>
      <c r="FO2391" s="292"/>
      <c r="FQ2391" s="292"/>
    </row>
    <row r="2392" spans="2:173">
      <c r="B2392" s="291"/>
      <c r="J2392" s="292"/>
      <c r="K2392" s="292"/>
      <c r="T2392" s="292"/>
      <c r="BO2392" s="292"/>
      <c r="BW2392" s="292"/>
      <c r="BX2392" s="292"/>
      <c r="CP2392" s="292"/>
      <c r="CU2392" s="292"/>
      <c r="CW2392" s="292"/>
      <c r="CX2392" s="292"/>
      <c r="DA2392" s="292"/>
      <c r="DI2392" s="292"/>
      <c r="DK2392" s="292"/>
      <c r="DM2392" s="292"/>
      <c r="DQ2392" s="292"/>
      <c r="DV2392" s="292"/>
      <c r="DX2392" s="292"/>
      <c r="EH2392" s="292"/>
      <c r="EN2392" s="292"/>
      <c r="EP2392" s="292"/>
      <c r="EQ2392" s="292"/>
      <c r="ER2392" s="292"/>
      <c r="ES2392" s="292"/>
      <c r="ET2392" s="292"/>
      <c r="EU2392" s="292"/>
      <c r="EV2392" s="292"/>
      <c r="EW2392" s="292"/>
      <c r="EX2392" s="292"/>
      <c r="EY2392" s="292"/>
      <c r="EZ2392" s="292"/>
      <c r="FC2392" s="292"/>
      <c r="FF2392" s="292"/>
      <c r="FJ2392" s="292"/>
      <c r="FL2392" s="292"/>
      <c r="FM2392" s="292"/>
      <c r="FN2392" s="292"/>
      <c r="FO2392" s="292"/>
      <c r="FQ2392" s="292"/>
    </row>
    <row r="2393" spans="2:173">
      <c r="B2393" s="291"/>
      <c r="J2393" s="292"/>
      <c r="K2393" s="292"/>
      <c r="T2393" s="292"/>
      <c r="BO2393" s="292"/>
      <c r="BW2393" s="292"/>
      <c r="BX2393" s="292"/>
      <c r="CP2393" s="292"/>
      <c r="CU2393" s="292"/>
      <c r="CW2393" s="292"/>
      <c r="CX2393" s="292"/>
      <c r="DA2393" s="292"/>
      <c r="DI2393" s="292"/>
      <c r="DK2393" s="292"/>
      <c r="DM2393" s="292"/>
      <c r="DQ2393" s="292"/>
      <c r="DV2393" s="292"/>
      <c r="DX2393" s="292"/>
      <c r="EH2393" s="292"/>
      <c r="EN2393" s="292"/>
      <c r="EP2393" s="292"/>
      <c r="EQ2393" s="292"/>
      <c r="ER2393" s="292"/>
      <c r="ES2393" s="292"/>
      <c r="ET2393" s="292"/>
      <c r="EU2393" s="292"/>
      <c r="EV2393" s="292"/>
      <c r="EW2393" s="292"/>
      <c r="EX2393" s="292"/>
      <c r="EY2393" s="292"/>
      <c r="EZ2393" s="292"/>
      <c r="FC2393" s="292"/>
      <c r="FF2393" s="292"/>
      <c r="FJ2393" s="292"/>
      <c r="FL2393" s="292"/>
      <c r="FM2393" s="292"/>
      <c r="FN2393" s="292"/>
      <c r="FO2393" s="292"/>
      <c r="FQ2393" s="292"/>
    </row>
    <row r="2394" spans="2:173">
      <c r="B2394" s="291"/>
      <c r="J2394" s="292"/>
      <c r="K2394" s="292"/>
      <c r="T2394" s="292"/>
      <c r="BO2394" s="292"/>
      <c r="BW2394" s="292"/>
      <c r="BX2394" s="292"/>
      <c r="CP2394" s="292"/>
      <c r="CU2394" s="292"/>
      <c r="CW2394" s="292"/>
      <c r="CX2394" s="292"/>
      <c r="DA2394" s="292"/>
      <c r="DI2394" s="292"/>
      <c r="DK2394" s="292"/>
      <c r="DM2394" s="292"/>
      <c r="DQ2394" s="292"/>
      <c r="DV2394" s="292"/>
      <c r="DX2394" s="292"/>
      <c r="EH2394" s="292"/>
      <c r="EN2394" s="292"/>
      <c r="EP2394" s="292"/>
      <c r="EQ2394" s="292"/>
      <c r="ER2394" s="292"/>
      <c r="ES2394" s="292"/>
      <c r="ET2394" s="292"/>
      <c r="EU2394" s="292"/>
      <c r="EV2394" s="292"/>
      <c r="EW2394" s="292"/>
      <c r="EX2394" s="292"/>
      <c r="EY2394" s="292"/>
      <c r="EZ2394" s="292"/>
      <c r="FC2394" s="292"/>
      <c r="FF2394" s="292"/>
      <c r="FJ2394" s="292"/>
      <c r="FL2394" s="292"/>
      <c r="FM2394" s="292"/>
      <c r="FN2394" s="292"/>
      <c r="FO2394" s="292"/>
      <c r="FQ2394" s="292"/>
    </row>
    <row r="2395" spans="2:173">
      <c r="B2395" s="291"/>
      <c r="J2395" s="292"/>
      <c r="K2395" s="292"/>
      <c r="T2395" s="292"/>
      <c r="BO2395" s="292"/>
      <c r="BW2395" s="292"/>
      <c r="BX2395" s="292"/>
      <c r="CP2395" s="292"/>
      <c r="CU2395" s="292"/>
      <c r="CW2395" s="292"/>
      <c r="CX2395" s="292"/>
      <c r="DA2395" s="292"/>
      <c r="DI2395" s="292"/>
      <c r="DK2395" s="292"/>
      <c r="DM2395" s="292"/>
      <c r="DQ2395" s="292"/>
      <c r="DV2395" s="292"/>
      <c r="DX2395" s="292"/>
      <c r="EH2395" s="292"/>
      <c r="EN2395" s="292"/>
      <c r="EP2395" s="292"/>
      <c r="EQ2395" s="292"/>
      <c r="ER2395" s="292"/>
      <c r="ES2395" s="292"/>
      <c r="ET2395" s="292"/>
      <c r="EU2395" s="292"/>
      <c r="EV2395" s="292"/>
      <c r="EW2395" s="292"/>
      <c r="EX2395" s="292"/>
      <c r="EY2395" s="292"/>
      <c r="EZ2395" s="292"/>
      <c r="FC2395" s="292"/>
      <c r="FF2395" s="292"/>
      <c r="FJ2395" s="292"/>
      <c r="FL2395" s="292"/>
      <c r="FM2395" s="292"/>
      <c r="FN2395" s="292"/>
      <c r="FO2395" s="292"/>
      <c r="FQ2395" s="292"/>
    </row>
    <row r="2396" spans="2:173">
      <c r="B2396" s="291"/>
      <c r="J2396" s="292"/>
      <c r="K2396" s="292"/>
      <c r="T2396" s="292"/>
      <c r="BO2396" s="292"/>
      <c r="BW2396" s="292"/>
      <c r="BX2396" s="292"/>
      <c r="CP2396" s="292"/>
      <c r="CU2396" s="292"/>
      <c r="CW2396" s="292"/>
      <c r="CX2396" s="292"/>
      <c r="DA2396" s="292"/>
      <c r="DI2396" s="292"/>
      <c r="DK2396" s="292"/>
      <c r="DM2396" s="292"/>
      <c r="DQ2396" s="292"/>
      <c r="DV2396" s="292"/>
      <c r="DX2396" s="292"/>
      <c r="EH2396" s="292"/>
      <c r="EN2396" s="292"/>
      <c r="EP2396" s="292"/>
      <c r="EQ2396" s="292"/>
      <c r="ER2396" s="292"/>
      <c r="ES2396" s="292"/>
      <c r="ET2396" s="292"/>
      <c r="EU2396" s="292"/>
      <c r="EV2396" s="292"/>
      <c r="EW2396" s="292"/>
      <c r="EX2396" s="292"/>
      <c r="EY2396" s="292"/>
      <c r="EZ2396" s="292"/>
      <c r="FC2396" s="292"/>
      <c r="FF2396" s="292"/>
      <c r="FJ2396" s="292"/>
      <c r="FL2396" s="292"/>
      <c r="FM2396" s="292"/>
      <c r="FN2396" s="292"/>
      <c r="FO2396" s="292"/>
      <c r="FQ2396" s="292"/>
    </row>
    <row r="2397" spans="2:173">
      <c r="B2397" s="291"/>
      <c r="J2397" s="292"/>
      <c r="K2397" s="292"/>
      <c r="T2397" s="292"/>
      <c r="BO2397" s="292"/>
      <c r="BW2397" s="292"/>
      <c r="BX2397" s="292"/>
      <c r="CP2397" s="292"/>
      <c r="CU2397" s="292"/>
      <c r="CW2397" s="292"/>
      <c r="CX2397" s="292"/>
      <c r="DA2397" s="292"/>
      <c r="DI2397" s="292"/>
      <c r="DK2397" s="292"/>
      <c r="DM2397" s="292"/>
      <c r="DQ2397" s="292"/>
      <c r="DV2397" s="292"/>
      <c r="DX2397" s="292"/>
      <c r="EH2397" s="292"/>
      <c r="EN2397" s="292"/>
      <c r="EP2397" s="292"/>
      <c r="EQ2397" s="292"/>
      <c r="ER2397" s="292"/>
      <c r="ES2397" s="292"/>
      <c r="ET2397" s="292"/>
      <c r="EU2397" s="292"/>
      <c r="EV2397" s="292"/>
      <c r="EW2397" s="292"/>
      <c r="EX2397" s="292"/>
      <c r="EY2397" s="292"/>
      <c r="EZ2397" s="292"/>
      <c r="FC2397" s="292"/>
      <c r="FF2397" s="292"/>
      <c r="FJ2397" s="292"/>
      <c r="FL2397" s="292"/>
      <c r="FM2397" s="292"/>
      <c r="FN2397" s="292"/>
      <c r="FO2397" s="292"/>
      <c r="FQ2397" s="292"/>
    </row>
    <row r="2398" spans="2:173">
      <c r="B2398" s="291"/>
      <c r="J2398" s="292"/>
      <c r="K2398" s="292"/>
      <c r="T2398" s="292"/>
      <c r="BO2398" s="292"/>
      <c r="BW2398" s="292"/>
      <c r="BX2398" s="292"/>
      <c r="CP2398" s="292"/>
      <c r="CU2398" s="292"/>
      <c r="CW2398" s="292"/>
      <c r="CX2398" s="292"/>
      <c r="DA2398" s="292"/>
      <c r="DI2398" s="292"/>
      <c r="DK2398" s="292"/>
      <c r="DM2398" s="292"/>
      <c r="DQ2398" s="292"/>
      <c r="DV2398" s="292"/>
      <c r="DX2398" s="292"/>
      <c r="EH2398" s="292"/>
      <c r="EN2398" s="292"/>
      <c r="EP2398" s="292"/>
      <c r="EQ2398" s="292"/>
      <c r="ER2398" s="292"/>
      <c r="ES2398" s="292"/>
      <c r="ET2398" s="292"/>
      <c r="EU2398" s="292"/>
      <c r="EV2398" s="292"/>
      <c r="EW2398" s="292"/>
      <c r="EX2398" s="292"/>
      <c r="EY2398" s="292"/>
      <c r="EZ2398" s="292"/>
      <c r="FC2398" s="292"/>
      <c r="FF2398" s="292"/>
      <c r="FJ2398" s="292"/>
      <c r="FL2398" s="292"/>
      <c r="FM2398" s="292"/>
      <c r="FN2398" s="292"/>
      <c r="FO2398" s="292"/>
      <c r="FQ2398" s="292"/>
    </row>
    <row r="2399" spans="2:173">
      <c r="B2399" s="291"/>
      <c r="J2399" s="292"/>
      <c r="K2399" s="292"/>
      <c r="T2399" s="292"/>
      <c r="BO2399" s="292"/>
      <c r="BW2399" s="292"/>
      <c r="BX2399" s="292"/>
      <c r="CP2399" s="292"/>
      <c r="CU2399" s="292"/>
      <c r="CW2399" s="292"/>
      <c r="CX2399" s="292"/>
      <c r="DA2399" s="292"/>
      <c r="DI2399" s="292"/>
      <c r="DK2399" s="292"/>
      <c r="DM2399" s="292"/>
      <c r="DQ2399" s="292"/>
      <c r="DV2399" s="292"/>
      <c r="DX2399" s="292"/>
      <c r="EH2399" s="292"/>
      <c r="EN2399" s="292"/>
      <c r="EP2399" s="292"/>
      <c r="EQ2399" s="292"/>
      <c r="ER2399" s="292"/>
      <c r="ES2399" s="292"/>
      <c r="ET2399" s="292"/>
      <c r="EU2399" s="292"/>
      <c r="EV2399" s="292"/>
      <c r="EW2399" s="292"/>
      <c r="EX2399" s="292"/>
      <c r="EY2399" s="292"/>
      <c r="EZ2399" s="292"/>
      <c r="FC2399" s="292"/>
      <c r="FF2399" s="292"/>
      <c r="FJ2399" s="292"/>
      <c r="FL2399" s="292"/>
      <c r="FM2399" s="292"/>
      <c r="FN2399" s="292"/>
      <c r="FO2399" s="292"/>
      <c r="FQ2399" s="292"/>
    </row>
    <row r="2400" spans="2:173">
      <c r="B2400" s="291"/>
      <c r="J2400" s="292"/>
      <c r="K2400" s="292"/>
      <c r="T2400" s="292"/>
      <c r="BO2400" s="292"/>
      <c r="BW2400" s="292"/>
      <c r="BX2400" s="292"/>
      <c r="CP2400" s="292"/>
      <c r="CU2400" s="292"/>
      <c r="CW2400" s="292"/>
      <c r="CX2400" s="292"/>
      <c r="DA2400" s="292"/>
      <c r="DI2400" s="292"/>
      <c r="DK2400" s="292"/>
      <c r="DM2400" s="292"/>
      <c r="DQ2400" s="292"/>
      <c r="DV2400" s="292"/>
      <c r="DX2400" s="292"/>
      <c r="EH2400" s="292"/>
      <c r="EN2400" s="292"/>
      <c r="EP2400" s="292"/>
      <c r="EQ2400" s="292"/>
      <c r="ER2400" s="292"/>
      <c r="ES2400" s="292"/>
      <c r="ET2400" s="292"/>
      <c r="EU2400" s="292"/>
      <c r="EV2400" s="292"/>
      <c r="EW2400" s="292"/>
      <c r="EX2400" s="292"/>
      <c r="EY2400" s="292"/>
      <c r="EZ2400" s="292"/>
      <c r="FC2400" s="292"/>
      <c r="FF2400" s="292"/>
      <c r="FJ2400" s="292"/>
      <c r="FL2400" s="292"/>
      <c r="FM2400" s="292"/>
      <c r="FN2400" s="292"/>
      <c r="FO2400" s="292"/>
      <c r="FQ2400" s="292"/>
    </row>
    <row r="2401" spans="2:173">
      <c r="B2401" s="291"/>
      <c r="J2401" s="292"/>
      <c r="K2401" s="292"/>
      <c r="T2401" s="292"/>
      <c r="BO2401" s="292"/>
      <c r="BW2401" s="292"/>
      <c r="BX2401" s="292"/>
      <c r="CP2401" s="292"/>
      <c r="CU2401" s="292"/>
      <c r="CW2401" s="292"/>
      <c r="CX2401" s="292"/>
      <c r="DA2401" s="292"/>
      <c r="DI2401" s="292"/>
      <c r="DK2401" s="292"/>
      <c r="DM2401" s="292"/>
      <c r="DQ2401" s="292"/>
      <c r="DV2401" s="292"/>
      <c r="DX2401" s="292"/>
      <c r="EH2401" s="292"/>
      <c r="EN2401" s="292"/>
      <c r="EP2401" s="292"/>
      <c r="EQ2401" s="292"/>
      <c r="ER2401" s="292"/>
      <c r="ES2401" s="292"/>
      <c r="ET2401" s="292"/>
      <c r="EU2401" s="292"/>
      <c r="EV2401" s="292"/>
      <c r="EW2401" s="292"/>
      <c r="EX2401" s="292"/>
      <c r="EY2401" s="292"/>
      <c r="EZ2401" s="292"/>
      <c r="FC2401" s="292"/>
      <c r="FF2401" s="292"/>
      <c r="FJ2401" s="292"/>
      <c r="FL2401" s="292"/>
      <c r="FM2401" s="292"/>
      <c r="FN2401" s="292"/>
      <c r="FO2401" s="292"/>
      <c r="FQ2401" s="292"/>
    </row>
    <row r="2402" spans="2:173">
      <c r="B2402" s="291"/>
      <c r="J2402" s="292"/>
      <c r="K2402" s="292"/>
      <c r="T2402" s="292"/>
      <c r="BO2402" s="292"/>
      <c r="BW2402" s="292"/>
      <c r="BX2402" s="292"/>
      <c r="CP2402" s="292"/>
      <c r="CU2402" s="292"/>
      <c r="CW2402" s="292"/>
      <c r="CX2402" s="292"/>
      <c r="DA2402" s="292"/>
      <c r="DI2402" s="292"/>
      <c r="DK2402" s="292"/>
      <c r="DM2402" s="292"/>
      <c r="DQ2402" s="292"/>
      <c r="DV2402" s="292"/>
      <c r="DX2402" s="292"/>
      <c r="EH2402" s="292"/>
      <c r="EN2402" s="292"/>
      <c r="EP2402" s="292"/>
      <c r="EQ2402" s="292"/>
      <c r="ER2402" s="292"/>
      <c r="ES2402" s="292"/>
      <c r="ET2402" s="292"/>
      <c r="EU2402" s="292"/>
      <c r="EV2402" s="292"/>
      <c r="EW2402" s="292"/>
      <c r="EX2402" s="292"/>
      <c r="EY2402" s="292"/>
      <c r="EZ2402" s="292"/>
      <c r="FC2402" s="292"/>
      <c r="FF2402" s="292"/>
      <c r="FJ2402" s="292"/>
      <c r="FL2402" s="292"/>
      <c r="FM2402" s="292"/>
      <c r="FN2402" s="292"/>
      <c r="FO2402" s="292"/>
      <c r="FQ2402" s="292"/>
    </row>
    <row r="2403" spans="2:173">
      <c r="B2403" s="291"/>
      <c r="J2403" s="292"/>
      <c r="K2403" s="292"/>
      <c r="T2403" s="292"/>
      <c r="BO2403" s="292"/>
      <c r="BW2403" s="292"/>
      <c r="BX2403" s="292"/>
      <c r="CP2403" s="292"/>
      <c r="CU2403" s="292"/>
      <c r="CW2403" s="292"/>
      <c r="CX2403" s="292"/>
      <c r="DA2403" s="292"/>
      <c r="DI2403" s="292"/>
      <c r="DK2403" s="292"/>
      <c r="DM2403" s="292"/>
      <c r="DQ2403" s="292"/>
      <c r="DV2403" s="292"/>
      <c r="DX2403" s="292"/>
      <c r="EH2403" s="292"/>
      <c r="EN2403" s="292"/>
      <c r="EP2403" s="292"/>
      <c r="EQ2403" s="292"/>
      <c r="ER2403" s="292"/>
      <c r="ES2403" s="292"/>
      <c r="ET2403" s="292"/>
      <c r="EU2403" s="292"/>
      <c r="EV2403" s="292"/>
      <c r="EW2403" s="292"/>
      <c r="EX2403" s="292"/>
      <c r="EY2403" s="292"/>
      <c r="EZ2403" s="292"/>
      <c r="FC2403" s="292"/>
      <c r="FF2403" s="292"/>
      <c r="FJ2403" s="292"/>
      <c r="FL2403" s="292"/>
      <c r="FM2403" s="292"/>
      <c r="FN2403" s="292"/>
      <c r="FO2403" s="292"/>
      <c r="FQ2403" s="292"/>
    </row>
    <row r="2404" spans="2:173">
      <c r="B2404" s="291"/>
      <c r="J2404" s="292"/>
      <c r="K2404" s="292"/>
      <c r="T2404" s="292"/>
      <c r="BO2404" s="292"/>
      <c r="BW2404" s="292"/>
      <c r="BX2404" s="292"/>
      <c r="CP2404" s="292"/>
      <c r="CU2404" s="292"/>
      <c r="CW2404" s="292"/>
      <c r="CX2404" s="292"/>
      <c r="DA2404" s="292"/>
      <c r="DI2404" s="292"/>
      <c r="DK2404" s="292"/>
      <c r="DM2404" s="292"/>
      <c r="DQ2404" s="292"/>
      <c r="DV2404" s="292"/>
      <c r="DX2404" s="292"/>
      <c r="EH2404" s="292"/>
      <c r="EN2404" s="292"/>
      <c r="EP2404" s="292"/>
      <c r="EQ2404" s="292"/>
      <c r="ER2404" s="292"/>
      <c r="ES2404" s="292"/>
      <c r="ET2404" s="292"/>
      <c r="EU2404" s="292"/>
      <c r="EV2404" s="292"/>
      <c r="EW2404" s="292"/>
      <c r="EX2404" s="292"/>
      <c r="EY2404" s="292"/>
      <c r="EZ2404" s="292"/>
      <c r="FC2404" s="292"/>
      <c r="FF2404" s="292"/>
      <c r="FJ2404" s="292"/>
      <c r="FL2404" s="292"/>
      <c r="FM2404" s="292"/>
      <c r="FN2404" s="292"/>
      <c r="FO2404" s="292"/>
      <c r="FQ2404" s="292"/>
    </row>
    <row r="2405" spans="2:173">
      <c r="B2405" s="291"/>
      <c r="J2405" s="292"/>
      <c r="K2405" s="292"/>
      <c r="T2405" s="292"/>
      <c r="BO2405" s="292"/>
      <c r="BW2405" s="292"/>
      <c r="BX2405" s="292"/>
      <c r="CP2405" s="292"/>
      <c r="CU2405" s="292"/>
      <c r="CW2405" s="292"/>
      <c r="CX2405" s="292"/>
      <c r="DA2405" s="292"/>
      <c r="DI2405" s="292"/>
      <c r="DK2405" s="292"/>
      <c r="DM2405" s="292"/>
      <c r="DQ2405" s="292"/>
      <c r="DV2405" s="292"/>
      <c r="DX2405" s="292"/>
      <c r="EH2405" s="292"/>
      <c r="EN2405" s="292"/>
      <c r="EP2405" s="292"/>
      <c r="EQ2405" s="292"/>
      <c r="ER2405" s="292"/>
      <c r="ES2405" s="292"/>
      <c r="ET2405" s="292"/>
      <c r="EU2405" s="292"/>
      <c r="EV2405" s="292"/>
      <c r="EW2405" s="292"/>
      <c r="EX2405" s="292"/>
      <c r="EY2405" s="292"/>
      <c r="EZ2405" s="292"/>
      <c r="FC2405" s="292"/>
      <c r="FF2405" s="292"/>
      <c r="FJ2405" s="292"/>
      <c r="FL2405" s="292"/>
      <c r="FM2405" s="292"/>
      <c r="FN2405" s="292"/>
      <c r="FO2405" s="292"/>
      <c r="FQ2405" s="292"/>
    </row>
    <row r="2406" spans="2:173">
      <c r="B2406" s="291"/>
      <c r="J2406" s="292"/>
      <c r="K2406" s="292"/>
      <c r="T2406" s="292"/>
      <c r="BO2406" s="292"/>
      <c r="BW2406" s="292"/>
      <c r="BX2406" s="292"/>
      <c r="CP2406" s="292"/>
      <c r="CU2406" s="292"/>
      <c r="CW2406" s="292"/>
      <c r="CX2406" s="292"/>
      <c r="DA2406" s="292"/>
      <c r="DI2406" s="292"/>
      <c r="DK2406" s="292"/>
      <c r="DM2406" s="292"/>
      <c r="DQ2406" s="292"/>
      <c r="DV2406" s="292"/>
      <c r="DX2406" s="292"/>
      <c r="EH2406" s="292"/>
      <c r="EN2406" s="292"/>
      <c r="EP2406" s="292"/>
      <c r="EQ2406" s="292"/>
      <c r="ER2406" s="292"/>
      <c r="ES2406" s="292"/>
      <c r="ET2406" s="292"/>
      <c r="EU2406" s="292"/>
      <c r="EV2406" s="292"/>
      <c r="EW2406" s="292"/>
      <c r="EX2406" s="292"/>
      <c r="EY2406" s="292"/>
      <c r="EZ2406" s="292"/>
      <c r="FC2406" s="292"/>
      <c r="FF2406" s="292"/>
      <c r="FJ2406" s="292"/>
      <c r="FL2406" s="292"/>
      <c r="FM2406" s="292"/>
      <c r="FN2406" s="292"/>
      <c r="FO2406" s="292"/>
      <c r="FQ2406" s="292"/>
    </row>
    <row r="2407" spans="2:173">
      <c r="B2407" s="291"/>
      <c r="J2407" s="292"/>
      <c r="K2407" s="292"/>
      <c r="T2407" s="292"/>
      <c r="BO2407" s="292"/>
      <c r="BW2407" s="292"/>
      <c r="BX2407" s="292"/>
      <c r="CP2407" s="292"/>
      <c r="CU2407" s="292"/>
      <c r="CW2407" s="292"/>
      <c r="CX2407" s="292"/>
      <c r="DA2407" s="292"/>
      <c r="DI2407" s="292"/>
      <c r="DK2407" s="292"/>
      <c r="DM2407" s="292"/>
      <c r="DQ2407" s="292"/>
      <c r="DV2407" s="292"/>
      <c r="DX2407" s="292"/>
      <c r="EH2407" s="292"/>
      <c r="EN2407" s="292"/>
      <c r="EP2407" s="292"/>
      <c r="EQ2407" s="292"/>
      <c r="ER2407" s="292"/>
      <c r="ES2407" s="292"/>
      <c r="ET2407" s="292"/>
      <c r="EU2407" s="292"/>
      <c r="EV2407" s="292"/>
      <c r="EW2407" s="292"/>
      <c r="EX2407" s="292"/>
      <c r="EY2407" s="292"/>
      <c r="EZ2407" s="292"/>
      <c r="FC2407" s="292"/>
      <c r="FF2407" s="292"/>
      <c r="FJ2407" s="292"/>
      <c r="FL2407" s="292"/>
      <c r="FM2407" s="292"/>
      <c r="FN2407" s="292"/>
      <c r="FO2407" s="292"/>
      <c r="FQ2407" s="292"/>
    </row>
    <row r="2408" spans="2:173">
      <c r="B2408" s="291"/>
      <c r="J2408" s="292"/>
      <c r="K2408" s="292"/>
      <c r="T2408" s="292"/>
      <c r="BO2408" s="292"/>
      <c r="BW2408" s="292"/>
      <c r="BX2408" s="292"/>
      <c r="CP2408" s="292"/>
      <c r="CU2408" s="292"/>
      <c r="CW2408" s="292"/>
      <c r="CX2408" s="292"/>
      <c r="DA2408" s="292"/>
      <c r="DI2408" s="292"/>
      <c r="DK2408" s="292"/>
      <c r="DM2408" s="292"/>
      <c r="DQ2408" s="292"/>
      <c r="DV2408" s="292"/>
      <c r="DX2408" s="292"/>
      <c r="EH2408" s="292"/>
      <c r="EN2408" s="292"/>
      <c r="EP2408" s="292"/>
      <c r="EQ2408" s="292"/>
      <c r="ER2408" s="292"/>
      <c r="ES2408" s="292"/>
      <c r="ET2408" s="292"/>
      <c r="EU2408" s="292"/>
      <c r="EV2408" s="292"/>
      <c r="EW2408" s="292"/>
      <c r="EX2408" s="292"/>
      <c r="EY2408" s="292"/>
      <c r="EZ2408" s="292"/>
      <c r="FC2408" s="292"/>
      <c r="FF2408" s="292"/>
      <c r="FJ2408" s="292"/>
      <c r="FL2408" s="292"/>
      <c r="FM2408" s="292"/>
      <c r="FN2408" s="292"/>
      <c r="FO2408" s="292"/>
      <c r="FQ2408" s="292"/>
    </row>
    <row r="2409" spans="2:173">
      <c r="B2409" s="291"/>
      <c r="J2409" s="292"/>
      <c r="K2409" s="292"/>
      <c r="T2409" s="292"/>
      <c r="BO2409" s="292"/>
      <c r="BW2409" s="292"/>
      <c r="BX2409" s="292"/>
      <c r="CP2409" s="292"/>
      <c r="CU2409" s="292"/>
      <c r="CW2409" s="292"/>
      <c r="CX2409" s="292"/>
      <c r="DA2409" s="292"/>
      <c r="DI2409" s="292"/>
      <c r="DK2409" s="292"/>
      <c r="DM2409" s="292"/>
      <c r="DQ2409" s="292"/>
      <c r="DV2409" s="292"/>
      <c r="DX2409" s="292"/>
      <c r="EH2409" s="292"/>
      <c r="EN2409" s="292"/>
      <c r="EP2409" s="292"/>
      <c r="EQ2409" s="292"/>
      <c r="ER2409" s="292"/>
      <c r="ES2409" s="292"/>
      <c r="ET2409" s="292"/>
      <c r="EU2409" s="292"/>
      <c r="EV2409" s="292"/>
      <c r="EW2409" s="292"/>
      <c r="EX2409" s="292"/>
      <c r="EY2409" s="292"/>
      <c r="EZ2409" s="292"/>
      <c r="FC2409" s="292"/>
      <c r="FF2409" s="292"/>
      <c r="FJ2409" s="292"/>
      <c r="FL2409" s="292"/>
      <c r="FM2409" s="292"/>
      <c r="FN2409" s="292"/>
      <c r="FO2409" s="292"/>
      <c r="FQ2409" s="292"/>
    </row>
    <row r="2410" spans="2:173">
      <c r="B2410" s="291"/>
      <c r="J2410" s="292"/>
      <c r="K2410" s="292"/>
      <c r="T2410" s="292"/>
      <c r="BO2410" s="292"/>
      <c r="BW2410" s="292"/>
      <c r="BX2410" s="292"/>
      <c r="CP2410" s="292"/>
      <c r="CU2410" s="292"/>
      <c r="CW2410" s="292"/>
      <c r="CX2410" s="292"/>
      <c r="DA2410" s="292"/>
      <c r="DI2410" s="292"/>
      <c r="DK2410" s="292"/>
      <c r="DM2410" s="292"/>
      <c r="DQ2410" s="292"/>
      <c r="DV2410" s="292"/>
      <c r="DX2410" s="292"/>
      <c r="EH2410" s="292"/>
      <c r="EN2410" s="292"/>
      <c r="EP2410" s="292"/>
      <c r="EQ2410" s="292"/>
      <c r="ER2410" s="292"/>
      <c r="ES2410" s="292"/>
      <c r="ET2410" s="292"/>
      <c r="EU2410" s="292"/>
      <c r="EV2410" s="292"/>
      <c r="EW2410" s="292"/>
      <c r="EX2410" s="292"/>
      <c r="EY2410" s="292"/>
      <c r="EZ2410" s="292"/>
      <c r="FC2410" s="292"/>
      <c r="FF2410" s="292"/>
      <c r="FJ2410" s="292"/>
      <c r="FL2410" s="292"/>
      <c r="FM2410" s="292"/>
      <c r="FN2410" s="292"/>
      <c r="FO2410" s="292"/>
      <c r="FQ2410" s="292"/>
    </row>
    <row r="2411" spans="2:173">
      <c r="B2411" s="291"/>
      <c r="J2411" s="292"/>
      <c r="K2411" s="292"/>
      <c r="T2411" s="292"/>
      <c r="BO2411" s="292"/>
      <c r="BW2411" s="292"/>
      <c r="BX2411" s="292"/>
      <c r="CP2411" s="292"/>
      <c r="CU2411" s="292"/>
      <c r="CW2411" s="292"/>
      <c r="CX2411" s="292"/>
      <c r="DA2411" s="292"/>
      <c r="DI2411" s="292"/>
      <c r="DK2411" s="292"/>
      <c r="DM2411" s="292"/>
      <c r="DQ2411" s="292"/>
      <c r="DV2411" s="292"/>
      <c r="DX2411" s="292"/>
      <c r="EH2411" s="292"/>
      <c r="EN2411" s="292"/>
      <c r="EP2411" s="292"/>
      <c r="EQ2411" s="292"/>
      <c r="ER2411" s="292"/>
      <c r="ES2411" s="292"/>
      <c r="ET2411" s="292"/>
      <c r="EU2411" s="292"/>
      <c r="EV2411" s="292"/>
      <c r="EW2411" s="292"/>
      <c r="EX2411" s="292"/>
      <c r="EY2411" s="292"/>
      <c r="EZ2411" s="292"/>
      <c r="FC2411" s="292"/>
      <c r="FF2411" s="292"/>
      <c r="FJ2411" s="292"/>
      <c r="FL2411" s="292"/>
      <c r="FM2411" s="292"/>
      <c r="FN2411" s="292"/>
      <c r="FO2411" s="292"/>
      <c r="FQ2411" s="292"/>
    </row>
    <row r="2412" spans="2:173">
      <c r="B2412" s="291"/>
      <c r="J2412" s="292"/>
      <c r="K2412" s="292"/>
      <c r="T2412" s="292"/>
      <c r="BO2412" s="292"/>
      <c r="BW2412" s="292"/>
      <c r="BX2412" s="292"/>
      <c r="CP2412" s="292"/>
      <c r="CU2412" s="292"/>
      <c r="CW2412" s="292"/>
      <c r="CX2412" s="292"/>
      <c r="DA2412" s="292"/>
      <c r="DI2412" s="292"/>
      <c r="DK2412" s="292"/>
      <c r="DM2412" s="292"/>
      <c r="DQ2412" s="292"/>
      <c r="DV2412" s="292"/>
      <c r="DX2412" s="292"/>
      <c r="EH2412" s="292"/>
      <c r="EN2412" s="292"/>
      <c r="EP2412" s="292"/>
      <c r="EQ2412" s="292"/>
      <c r="ER2412" s="292"/>
      <c r="ES2412" s="292"/>
      <c r="ET2412" s="292"/>
      <c r="EU2412" s="292"/>
      <c r="EV2412" s="292"/>
      <c r="EW2412" s="292"/>
      <c r="EX2412" s="292"/>
      <c r="EY2412" s="292"/>
      <c r="EZ2412" s="292"/>
      <c r="FC2412" s="292"/>
      <c r="FF2412" s="292"/>
      <c r="FJ2412" s="292"/>
      <c r="FL2412" s="292"/>
      <c r="FM2412" s="292"/>
      <c r="FN2412" s="292"/>
      <c r="FO2412" s="292"/>
      <c r="FQ2412" s="292"/>
    </row>
    <row r="2413" spans="2:173">
      <c r="B2413" s="291"/>
      <c r="J2413" s="292"/>
      <c r="K2413" s="292"/>
      <c r="T2413" s="292"/>
      <c r="BO2413" s="292"/>
      <c r="BW2413" s="292"/>
      <c r="BX2413" s="292"/>
      <c r="CP2413" s="292"/>
      <c r="CU2413" s="292"/>
      <c r="CW2413" s="292"/>
      <c r="CX2413" s="292"/>
      <c r="DA2413" s="292"/>
      <c r="DI2413" s="292"/>
      <c r="DK2413" s="292"/>
      <c r="DM2413" s="292"/>
      <c r="DQ2413" s="292"/>
      <c r="DV2413" s="292"/>
      <c r="DX2413" s="292"/>
      <c r="EH2413" s="292"/>
      <c r="EN2413" s="292"/>
      <c r="EP2413" s="292"/>
      <c r="EQ2413" s="292"/>
      <c r="ER2413" s="292"/>
      <c r="ES2413" s="292"/>
      <c r="ET2413" s="292"/>
      <c r="EU2413" s="292"/>
      <c r="EV2413" s="292"/>
      <c r="EW2413" s="292"/>
      <c r="EX2413" s="292"/>
      <c r="EY2413" s="292"/>
      <c r="EZ2413" s="292"/>
      <c r="FC2413" s="292"/>
      <c r="FF2413" s="292"/>
      <c r="FJ2413" s="292"/>
      <c r="FL2413" s="292"/>
      <c r="FM2413" s="292"/>
      <c r="FN2413" s="292"/>
      <c r="FO2413" s="292"/>
      <c r="FQ2413" s="292"/>
    </row>
    <row r="2414" spans="2:173">
      <c r="B2414" s="291"/>
      <c r="J2414" s="292"/>
      <c r="K2414" s="292"/>
      <c r="T2414" s="292"/>
      <c r="BO2414" s="292"/>
      <c r="BW2414" s="292"/>
      <c r="BX2414" s="292"/>
      <c r="CP2414" s="292"/>
      <c r="CU2414" s="292"/>
      <c r="CW2414" s="292"/>
      <c r="CX2414" s="292"/>
      <c r="DA2414" s="292"/>
      <c r="DI2414" s="292"/>
      <c r="DK2414" s="292"/>
      <c r="DM2414" s="292"/>
      <c r="DQ2414" s="292"/>
      <c r="DV2414" s="292"/>
      <c r="DX2414" s="292"/>
      <c r="EH2414" s="292"/>
      <c r="EN2414" s="292"/>
      <c r="EP2414" s="292"/>
      <c r="EQ2414" s="292"/>
      <c r="ER2414" s="292"/>
      <c r="ES2414" s="292"/>
      <c r="ET2414" s="292"/>
      <c r="EU2414" s="292"/>
      <c r="EV2414" s="292"/>
      <c r="EW2414" s="292"/>
      <c r="EX2414" s="292"/>
      <c r="EY2414" s="292"/>
      <c r="EZ2414" s="292"/>
      <c r="FC2414" s="292"/>
      <c r="FF2414" s="292"/>
      <c r="FJ2414" s="292"/>
      <c r="FL2414" s="292"/>
      <c r="FM2414" s="292"/>
      <c r="FN2414" s="292"/>
      <c r="FO2414" s="292"/>
      <c r="FQ2414" s="292"/>
    </row>
    <row r="2415" spans="2:173">
      <c r="B2415" s="291"/>
      <c r="J2415" s="292"/>
      <c r="K2415" s="292"/>
      <c r="T2415" s="292"/>
      <c r="BO2415" s="292"/>
      <c r="BW2415" s="292"/>
      <c r="BX2415" s="292"/>
      <c r="CP2415" s="292"/>
      <c r="CU2415" s="292"/>
      <c r="CW2415" s="292"/>
      <c r="CX2415" s="292"/>
      <c r="DA2415" s="292"/>
      <c r="DI2415" s="292"/>
      <c r="DK2415" s="292"/>
      <c r="DM2415" s="292"/>
      <c r="DQ2415" s="292"/>
      <c r="DV2415" s="292"/>
      <c r="DX2415" s="292"/>
      <c r="EH2415" s="292"/>
      <c r="EN2415" s="292"/>
      <c r="EP2415" s="292"/>
      <c r="EQ2415" s="292"/>
      <c r="ER2415" s="292"/>
      <c r="ES2415" s="292"/>
      <c r="ET2415" s="292"/>
      <c r="EU2415" s="292"/>
      <c r="EV2415" s="292"/>
      <c r="EW2415" s="292"/>
      <c r="EX2415" s="292"/>
      <c r="EY2415" s="292"/>
      <c r="EZ2415" s="292"/>
      <c r="FC2415" s="292"/>
      <c r="FF2415" s="292"/>
      <c r="FJ2415" s="292"/>
      <c r="FL2415" s="292"/>
      <c r="FM2415" s="292"/>
      <c r="FN2415" s="292"/>
      <c r="FO2415" s="292"/>
      <c r="FQ2415" s="292"/>
    </row>
    <row r="2416" spans="2:173">
      <c r="B2416" s="291"/>
      <c r="J2416" s="292"/>
      <c r="K2416" s="292"/>
      <c r="T2416" s="292"/>
      <c r="BO2416" s="292"/>
      <c r="BW2416" s="292"/>
      <c r="BX2416" s="292"/>
      <c r="CP2416" s="292"/>
      <c r="CU2416" s="292"/>
      <c r="CW2416" s="292"/>
      <c r="CX2416" s="292"/>
      <c r="DA2416" s="292"/>
      <c r="DI2416" s="292"/>
      <c r="DK2416" s="292"/>
      <c r="DM2416" s="292"/>
      <c r="DQ2416" s="292"/>
      <c r="DV2416" s="292"/>
      <c r="DX2416" s="292"/>
      <c r="EH2416" s="292"/>
      <c r="EN2416" s="292"/>
      <c r="EP2416" s="292"/>
      <c r="EQ2416" s="292"/>
      <c r="ER2416" s="292"/>
      <c r="ES2416" s="292"/>
      <c r="ET2416" s="292"/>
      <c r="EU2416" s="292"/>
      <c r="EV2416" s="292"/>
      <c r="EW2416" s="292"/>
      <c r="EX2416" s="292"/>
      <c r="EY2416" s="292"/>
      <c r="EZ2416" s="292"/>
      <c r="FC2416" s="292"/>
      <c r="FF2416" s="292"/>
      <c r="FJ2416" s="292"/>
      <c r="FL2416" s="292"/>
      <c r="FM2416" s="292"/>
      <c r="FN2416" s="292"/>
      <c r="FO2416" s="292"/>
      <c r="FQ2416" s="292"/>
    </row>
    <row r="2417" spans="2:173">
      <c r="B2417" s="291"/>
      <c r="J2417" s="292"/>
      <c r="K2417" s="292"/>
      <c r="T2417" s="292"/>
      <c r="BO2417" s="292"/>
      <c r="BW2417" s="292"/>
      <c r="BX2417" s="292"/>
      <c r="CP2417" s="292"/>
      <c r="CU2417" s="292"/>
      <c r="CW2417" s="292"/>
      <c r="CX2417" s="292"/>
      <c r="DA2417" s="292"/>
      <c r="DI2417" s="292"/>
      <c r="DK2417" s="292"/>
      <c r="DM2417" s="292"/>
      <c r="DQ2417" s="292"/>
      <c r="DV2417" s="292"/>
      <c r="DX2417" s="292"/>
      <c r="EH2417" s="292"/>
      <c r="EN2417" s="292"/>
      <c r="EP2417" s="292"/>
      <c r="EQ2417" s="292"/>
      <c r="ER2417" s="292"/>
      <c r="ES2417" s="292"/>
      <c r="ET2417" s="292"/>
      <c r="EU2417" s="292"/>
      <c r="EV2417" s="292"/>
      <c r="EW2417" s="292"/>
      <c r="EX2417" s="292"/>
      <c r="EY2417" s="292"/>
      <c r="EZ2417" s="292"/>
      <c r="FC2417" s="292"/>
      <c r="FF2417" s="292"/>
      <c r="FJ2417" s="292"/>
      <c r="FL2417" s="292"/>
      <c r="FM2417" s="292"/>
      <c r="FN2417" s="292"/>
      <c r="FO2417" s="292"/>
      <c r="FQ2417" s="292"/>
    </row>
    <row r="2418" spans="2:173">
      <c r="B2418" s="291"/>
      <c r="J2418" s="292"/>
      <c r="K2418" s="292"/>
      <c r="T2418" s="292"/>
      <c r="BO2418" s="292"/>
      <c r="BW2418" s="292"/>
      <c r="BX2418" s="292"/>
      <c r="CP2418" s="292"/>
      <c r="CU2418" s="292"/>
      <c r="CW2418" s="292"/>
      <c r="CX2418" s="292"/>
      <c r="DA2418" s="292"/>
      <c r="DI2418" s="292"/>
      <c r="DK2418" s="292"/>
      <c r="DM2418" s="292"/>
      <c r="DQ2418" s="292"/>
      <c r="DV2418" s="292"/>
      <c r="DX2418" s="292"/>
      <c r="EH2418" s="292"/>
      <c r="EN2418" s="292"/>
      <c r="EP2418" s="292"/>
      <c r="EQ2418" s="292"/>
      <c r="ER2418" s="292"/>
      <c r="ES2418" s="292"/>
      <c r="ET2418" s="292"/>
      <c r="EU2418" s="292"/>
      <c r="EV2418" s="292"/>
      <c r="EW2418" s="292"/>
      <c r="EX2418" s="292"/>
      <c r="EY2418" s="292"/>
      <c r="EZ2418" s="292"/>
      <c r="FC2418" s="292"/>
      <c r="FF2418" s="292"/>
      <c r="FJ2418" s="292"/>
      <c r="FL2418" s="292"/>
      <c r="FM2418" s="292"/>
      <c r="FN2418" s="292"/>
      <c r="FO2418" s="292"/>
      <c r="FQ2418" s="292"/>
    </row>
    <row r="2419" spans="2:173">
      <c r="B2419" s="291"/>
      <c r="J2419" s="292"/>
      <c r="K2419" s="292"/>
      <c r="T2419" s="292"/>
      <c r="BO2419" s="292"/>
      <c r="BW2419" s="292"/>
      <c r="BX2419" s="292"/>
      <c r="CP2419" s="292"/>
      <c r="CU2419" s="292"/>
      <c r="CW2419" s="292"/>
      <c r="CX2419" s="292"/>
      <c r="DA2419" s="292"/>
      <c r="DI2419" s="292"/>
      <c r="DK2419" s="292"/>
      <c r="DM2419" s="292"/>
      <c r="DQ2419" s="292"/>
      <c r="DV2419" s="292"/>
      <c r="DX2419" s="292"/>
      <c r="EH2419" s="292"/>
      <c r="EN2419" s="292"/>
      <c r="EP2419" s="292"/>
      <c r="EQ2419" s="292"/>
      <c r="ER2419" s="292"/>
      <c r="ES2419" s="292"/>
      <c r="ET2419" s="292"/>
      <c r="EU2419" s="292"/>
      <c r="EV2419" s="292"/>
      <c r="EW2419" s="292"/>
      <c r="EX2419" s="292"/>
      <c r="EY2419" s="292"/>
      <c r="EZ2419" s="292"/>
      <c r="FC2419" s="292"/>
      <c r="FF2419" s="292"/>
      <c r="FJ2419" s="292"/>
      <c r="FL2419" s="292"/>
      <c r="FM2419" s="292"/>
      <c r="FN2419" s="292"/>
      <c r="FO2419" s="292"/>
      <c r="FQ2419" s="292"/>
    </row>
    <row r="2420" spans="2:173">
      <c r="B2420" s="291"/>
      <c r="J2420" s="292"/>
      <c r="K2420" s="292"/>
      <c r="T2420" s="292"/>
      <c r="BO2420" s="292"/>
      <c r="BW2420" s="292"/>
      <c r="BX2420" s="292"/>
      <c r="CP2420" s="292"/>
      <c r="CU2420" s="292"/>
      <c r="CW2420" s="292"/>
      <c r="CX2420" s="292"/>
      <c r="DA2420" s="292"/>
      <c r="DI2420" s="292"/>
      <c r="DK2420" s="292"/>
      <c r="DM2420" s="292"/>
      <c r="DQ2420" s="292"/>
      <c r="DV2420" s="292"/>
      <c r="DX2420" s="292"/>
      <c r="EH2420" s="292"/>
      <c r="EN2420" s="292"/>
      <c r="EP2420" s="292"/>
      <c r="EQ2420" s="292"/>
      <c r="ER2420" s="292"/>
      <c r="ES2420" s="292"/>
      <c r="ET2420" s="292"/>
      <c r="EU2420" s="292"/>
      <c r="EV2420" s="292"/>
      <c r="EW2420" s="292"/>
      <c r="EX2420" s="292"/>
      <c r="EY2420" s="292"/>
      <c r="EZ2420" s="292"/>
      <c r="FC2420" s="292"/>
      <c r="FF2420" s="292"/>
      <c r="FJ2420" s="292"/>
      <c r="FL2420" s="292"/>
      <c r="FM2420" s="292"/>
      <c r="FN2420" s="292"/>
      <c r="FO2420" s="292"/>
      <c r="FQ2420" s="292"/>
    </row>
    <row r="2421" spans="2:173">
      <c r="B2421" s="291"/>
      <c r="J2421" s="292"/>
      <c r="K2421" s="292"/>
      <c r="T2421" s="292"/>
      <c r="BO2421" s="292"/>
      <c r="BW2421" s="292"/>
      <c r="BX2421" s="292"/>
      <c r="CP2421" s="292"/>
      <c r="CU2421" s="292"/>
      <c r="CW2421" s="292"/>
      <c r="CX2421" s="292"/>
      <c r="DA2421" s="292"/>
      <c r="DI2421" s="292"/>
      <c r="DK2421" s="292"/>
      <c r="DM2421" s="292"/>
      <c r="DQ2421" s="292"/>
      <c r="DV2421" s="292"/>
      <c r="DX2421" s="292"/>
      <c r="EH2421" s="292"/>
      <c r="EN2421" s="292"/>
      <c r="EP2421" s="292"/>
      <c r="EQ2421" s="292"/>
      <c r="ER2421" s="292"/>
      <c r="ES2421" s="292"/>
      <c r="ET2421" s="292"/>
      <c r="EU2421" s="292"/>
      <c r="EV2421" s="292"/>
      <c r="EW2421" s="292"/>
      <c r="EX2421" s="292"/>
      <c r="EY2421" s="292"/>
      <c r="EZ2421" s="292"/>
      <c r="FC2421" s="292"/>
      <c r="FF2421" s="292"/>
      <c r="FJ2421" s="292"/>
      <c r="FL2421" s="292"/>
      <c r="FM2421" s="292"/>
      <c r="FN2421" s="292"/>
      <c r="FO2421" s="292"/>
      <c r="FQ2421" s="292"/>
    </row>
    <row r="2422" spans="2:173">
      <c r="B2422" s="291"/>
      <c r="J2422" s="292"/>
      <c r="K2422" s="292"/>
      <c r="T2422" s="292"/>
      <c r="BO2422" s="292"/>
      <c r="BW2422" s="292"/>
      <c r="BX2422" s="292"/>
      <c r="CP2422" s="292"/>
      <c r="CU2422" s="292"/>
      <c r="CW2422" s="292"/>
      <c r="CX2422" s="292"/>
      <c r="DA2422" s="292"/>
      <c r="DI2422" s="292"/>
      <c r="DK2422" s="292"/>
      <c r="DM2422" s="292"/>
      <c r="DQ2422" s="292"/>
      <c r="DV2422" s="292"/>
      <c r="DX2422" s="292"/>
      <c r="EH2422" s="292"/>
      <c r="EN2422" s="292"/>
      <c r="EP2422" s="292"/>
      <c r="EQ2422" s="292"/>
      <c r="ER2422" s="292"/>
      <c r="ES2422" s="292"/>
      <c r="ET2422" s="292"/>
      <c r="EU2422" s="292"/>
      <c r="EV2422" s="292"/>
      <c r="EW2422" s="292"/>
      <c r="EX2422" s="292"/>
      <c r="EY2422" s="292"/>
      <c r="EZ2422" s="292"/>
      <c r="FC2422" s="292"/>
      <c r="FF2422" s="292"/>
      <c r="FJ2422" s="292"/>
      <c r="FL2422" s="292"/>
      <c r="FM2422" s="292"/>
      <c r="FN2422" s="292"/>
      <c r="FO2422" s="292"/>
      <c r="FQ2422" s="292"/>
    </row>
    <row r="2423" spans="2:173">
      <c r="B2423" s="291"/>
      <c r="J2423" s="292"/>
      <c r="K2423" s="292"/>
      <c r="T2423" s="292"/>
      <c r="BO2423" s="292"/>
      <c r="BW2423" s="292"/>
      <c r="BX2423" s="292"/>
      <c r="CP2423" s="292"/>
      <c r="CU2423" s="292"/>
      <c r="CW2423" s="292"/>
      <c r="CX2423" s="292"/>
      <c r="DA2423" s="292"/>
      <c r="DI2423" s="292"/>
      <c r="DK2423" s="292"/>
      <c r="DM2423" s="292"/>
      <c r="DQ2423" s="292"/>
      <c r="DV2423" s="292"/>
      <c r="DX2423" s="292"/>
      <c r="EH2423" s="292"/>
      <c r="EN2423" s="292"/>
      <c r="EP2423" s="292"/>
      <c r="EQ2423" s="292"/>
      <c r="ER2423" s="292"/>
      <c r="ES2423" s="292"/>
      <c r="ET2423" s="292"/>
      <c r="EU2423" s="292"/>
      <c r="EV2423" s="292"/>
      <c r="EW2423" s="292"/>
      <c r="EX2423" s="292"/>
      <c r="EY2423" s="292"/>
      <c r="EZ2423" s="292"/>
      <c r="FC2423" s="292"/>
      <c r="FF2423" s="292"/>
      <c r="FJ2423" s="292"/>
      <c r="FL2423" s="292"/>
      <c r="FM2423" s="292"/>
      <c r="FN2423" s="292"/>
      <c r="FO2423" s="292"/>
      <c r="FQ2423" s="292"/>
    </row>
    <row r="2424" spans="2:173">
      <c r="B2424" s="291"/>
      <c r="J2424" s="292"/>
      <c r="K2424" s="292"/>
      <c r="T2424" s="292"/>
      <c r="BO2424" s="292"/>
      <c r="BW2424" s="292"/>
      <c r="BX2424" s="292"/>
      <c r="CP2424" s="292"/>
      <c r="CU2424" s="292"/>
      <c r="CW2424" s="292"/>
      <c r="CX2424" s="292"/>
      <c r="DA2424" s="292"/>
      <c r="DI2424" s="292"/>
      <c r="DK2424" s="292"/>
      <c r="DM2424" s="292"/>
      <c r="DQ2424" s="292"/>
      <c r="DV2424" s="292"/>
      <c r="DX2424" s="292"/>
      <c r="EH2424" s="292"/>
      <c r="EN2424" s="292"/>
      <c r="EP2424" s="292"/>
      <c r="EQ2424" s="292"/>
      <c r="ER2424" s="292"/>
      <c r="ES2424" s="292"/>
      <c r="ET2424" s="292"/>
      <c r="EU2424" s="292"/>
      <c r="EV2424" s="292"/>
      <c r="EW2424" s="292"/>
      <c r="EX2424" s="292"/>
      <c r="EY2424" s="292"/>
      <c r="EZ2424" s="292"/>
      <c r="FC2424" s="292"/>
      <c r="FF2424" s="292"/>
      <c r="FJ2424" s="292"/>
      <c r="FL2424" s="292"/>
      <c r="FM2424" s="292"/>
      <c r="FN2424" s="292"/>
      <c r="FO2424" s="292"/>
      <c r="FQ2424" s="292"/>
    </row>
    <row r="2425" spans="2:173">
      <c r="B2425" s="291"/>
      <c r="J2425" s="292"/>
      <c r="K2425" s="292"/>
      <c r="T2425" s="292"/>
      <c r="BO2425" s="292"/>
      <c r="BW2425" s="292"/>
      <c r="BX2425" s="292"/>
      <c r="CP2425" s="292"/>
      <c r="CU2425" s="292"/>
      <c r="CW2425" s="292"/>
      <c r="CX2425" s="292"/>
      <c r="DA2425" s="292"/>
      <c r="DI2425" s="292"/>
      <c r="DK2425" s="292"/>
      <c r="DM2425" s="292"/>
      <c r="DQ2425" s="292"/>
      <c r="DV2425" s="292"/>
      <c r="DX2425" s="292"/>
      <c r="EH2425" s="292"/>
      <c r="EN2425" s="292"/>
      <c r="EP2425" s="292"/>
      <c r="EQ2425" s="292"/>
      <c r="ER2425" s="292"/>
      <c r="ES2425" s="292"/>
      <c r="ET2425" s="292"/>
      <c r="EU2425" s="292"/>
      <c r="EV2425" s="292"/>
      <c r="EW2425" s="292"/>
      <c r="EX2425" s="292"/>
      <c r="EY2425" s="292"/>
      <c r="EZ2425" s="292"/>
      <c r="FC2425" s="292"/>
      <c r="FF2425" s="292"/>
      <c r="FJ2425" s="292"/>
      <c r="FL2425" s="292"/>
      <c r="FM2425" s="292"/>
      <c r="FN2425" s="292"/>
      <c r="FO2425" s="292"/>
      <c r="FQ2425" s="292"/>
    </row>
    <row r="2426" spans="2:173">
      <c r="B2426" s="291"/>
      <c r="J2426" s="292"/>
      <c r="K2426" s="292"/>
      <c r="T2426" s="292"/>
      <c r="BO2426" s="292"/>
      <c r="BW2426" s="292"/>
      <c r="BX2426" s="292"/>
      <c r="CP2426" s="292"/>
      <c r="CU2426" s="292"/>
      <c r="CW2426" s="292"/>
      <c r="CX2426" s="292"/>
      <c r="DA2426" s="292"/>
      <c r="DI2426" s="292"/>
      <c r="DK2426" s="292"/>
      <c r="DM2426" s="292"/>
      <c r="DQ2426" s="292"/>
      <c r="DV2426" s="292"/>
      <c r="DX2426" s="292"/>
      <c r="EH2426" s="292"/>
      <c r="EN2426" s="292"/>
      <c r="EP2426" s="292"/>
      <c r="EQ2426" s="292"/>
      <c r="ER2426" s="292"/>
      <c r="ES2426" s="292"/>
      <c r="ET2426" s="292"/>
      <c r="EU2426" s="292"/>
      <c r="EV2426" s="292"/>
      <c r="EW2426" s="292"/>
      <c r="EX2426" s="292"/>
      <c r="EY2426" s="292"/>
      <c r="EZ2426" s="292"/>
      <c r="FC2426" s="292"/>
      <c r="FF2426" s="292"/>
      <c r="FJ2426" s="292"/>
      <c r="FL2426" s="292"/>
      <c r="FM2426" s="292"/>
      <c r="FN2426" s="292"/>
      <c r="FO2426" s="292"/>
      <c r="FQ2426" s="292"/>
    </row>
    <row r="2427" spans="2:173">
      <c r="B2427" s="291"/>
      <c r="J2427" s="292"/>
      <c r="K2427" s="292"/>
      <c r="T2427" s="292"/>
      <c r="BO2427" s="292"/>
      <c r="BW2427" s="292"/>
      <c r="BX2427" s="292"/>
      <c r="CP2427" s="292"/>
      <c r="CU2427" s="292"/>
      <c r="CW2427" s="292"/>
      <c r="CX2427" s="292"/>
      <c r="DA2427" s="292"/>
      <c r="DI2427" s="292"/>
      <c r="DK2427" s="292"/>
      <c r="DM2427" s="292"/>
      <c r="DQ2427" s="292"/>
      <c r="DV2427" s="292"/>
      <c r="DX2427" s="292"/>
      <c r="EH2427" s="292"/>
      <c r="EN2427" s="292"/>
      <c r="EP2427" s="292"/>
      <c r="EQ2427" s="292"/>
      <c r="ER2427" s="292"/>
      <c r="ES2427" s="292"/>
      <c r="ET2427" s="292"/>
      <c r="EU2427" s="292"/>
      <c r="EV2427" s="292"/>
      <c r="EW2427" s="292"/>
      <c r="EX2427" s="292"/>
      <c r="EY2427" s="292"/>
      <c r="EZ2427" s="292"/>
      <c r="FC2427" s="292"/>
      <c r="FF2427" s="292"/>
      <c r="FJ2427" s="292"/>
      <c r="FL2427" s="292"/>
      <c r="FM2427" s="292"/>
      <c r="FN2427" s="292"/>
      <c r="FO2427" s="292"/>
      <c r="FQ2427" s="292"/>
    </row>
    <row r="2428" spans="2:173">
      <c r="B2428" s="291"/>
      <c r="J2428" s="292"/>
      <c r="K2428" s="292"/>
      <c r="T2428" s="292"/>
      <c r="BO2428" s="292"/>
      <c r="BW2428" s="292"/>
      <c r="BX2428" s="292"/>
      <c r="CP2428" s="292"/>
      <c r="CU2428" s="292"/>
      <c r="CW2428" s="292"/>
      <c r="CX2428" s="292"/>
      <c r="DA2428" s="292"/>
      <c r="DI2428" s="292"/>
      <c r="DK2428" s="292"/>
      <c r="DM2428" s="292"/>
      <c r="DQ2428" s="292"/>
      <c r="DV2428" s="292"/>
      <c r="DX2428" s="292"/>
      <c r="EH2428" s="292"/>
      <c r="EN2428" s="292"/>
      <c r="EP2428" s="292"/>
      <c r="EQ2428" s="292"/>
      <c r="ER2428" s="292"/>
      <c r="ES2428" s="292"/>
      <c r="ET2428" s="292"/>
      <c r="EU2428" s="292"/>
      <c r="EV2428" s="292"/>
      <c r="EW2428" s="292"/>
      <c r="EX2428" s="292"/>
      <c r="EY2428" s="292"/>
      <c r="EZ2428" s="292"/>
      <c r="FC2428" s="292"/>
      <c r="FF2428" s="292"/>
      <c r="FJ2428" s="292"/>
      <c r="FL2428" s="292"/>
      <c r="FM2428" s="292"/>
      <c r="FN2428" s="292"/>
      <c r="FO2428" s="292"/>
      <c r="FQ2428" s="292"/>
    </row>
    <row r="2429" spans="2:173">
      <c r="B2429" s="291"/>
      <c r="J2429" s="292"/>
      <c r="K2429" s="292"/>
      <c r="T2429" s="292"/>
      <c r="BO2429" s="292"/>
      <c r="BW2429" s="292"/>
      <c r="BX2429" s="292"/>
      <c r="CP2429" s="292"/>
      <c r="CU2429" s="292"/>
      <c r="CW2429" s="292"/>
      <c r="CX2429" s="292"/>
      <c r="DA2429" s="292"/>
      <c r="DI2429" s="292"/>
      <c r="DK2429" s="292"/>
      <c r="DM2429" s="292"/>
      <c r="DQ2429" s="292"/>
      <c r="DV2429" s="292"/>
      <c r="DX2429" s="292"/>
      <c r="EH2429" s="292"/>
      <c r="EN2429" s="292"/>
      <c r="EP2429" s="292"/>
      <c r="EQ2429" s="292"/>
      <c r="ER2429" s="292"/>
      <c r="ES2429" s="292"/>
      <c r="ET2429" s="292"/>
      <c r="EU2429" s="292"/>
      <c r="EV2429" s="292"/>
      <c r="EW2429" s="292"/>
      <c r="EX2429" s="292"/>
      <c r="EY2429" s="292"/>
      <c r="EZ2429" s="292"/>
      <c r="FC2429" s="292"/>
      <c r="FF2429" s="292"/>
      <c r="FJ2429" s="292"/>
      <c r="FL2429" s="292"/>
      <c r="FM2429" s="292"/>
      <c r="FN2429" s="292"/>
      <c r="FO2429" s="292"/>
      <c r="FQ2429" s="292"/>
    </row>
    <row r="2430" spans="2:173">
      <c r="B2430" s="291"/>
      <c r="J2430" s="292"/>
      <c r="K2430" s="292"/>
      <c r="T2430" s="292"/>
      <c r="BO2430" s="292"/>
      <c r="BW2430" s="292"/>
      <c r="BX2430" s="292"/>
      <c r="CP2430" s="292"/>
      <c r="CU2430" s="292"/>
      <c r="CW2430" s="292"/>
      <c r="CX2430" s="292"/>
      <c r="DA2430" s="292"/>
      <c r="DI2430" s="292"/>
      <c r="DK2430" s="292"/>
      <c r="DM2430" s="292"/>
      <c r="DQ2430" s="292"/>
      <c r="DV2430" s="292"/>
      <c r="DX2430" s="292"/>
      <c r="EH2430" s="292"/>
      <c r="EN2430" s="292"/>
      <c r="EP2430" s="292"/>
      <c r="EQ2430" s="292"/>
      <c r="ER2430" s="292"/>
      <c r="ES2430" s="292"/>
      <c r="ET2430" s="292"/>
      <c r="EU2430" s="292"/>
      <c r="EV2430" s="292"/>
      <c r="EW2430" s="292"/>
      <c r="EX2430" s="292"/>
      <c r="EY2430" s="292"/>
      <c r="EZ2430" s="292"/>
      <c r="FC2430" s="292"/>
      <c r="FF2430" s="292"/>
      <c r="FJ2430" s="292"/>
      <c r="FL2430" s="292"/>
      <c r="FM2430" s="292"/>
      <c r="FN2430" s="292"/>
      <c r="FO2430" s="292"/>
      <c r="FQ2430" s="292"/>
    </row>
    <row r="2431" spans="2:173">
      <c r="B2431" s="291"/>
      <c r="J2431" s="292"/>
      <c r="K2431" s="292"/>
      <c r="T2431" s="292"/>
      <c r="BO2431" s="292"/>
      <c r="BW2431" s="292"/>
      <c r="BX2431" s="292"/>
      <c r="CP2431" s="292"/>
      <c r="CU2431" s="292"/>
      <c r="CW2431" s="292"/>
      <c r="CX2431" s="292"/>
      <c r="DA2431" s="292"/>
      <c r="DI2431" s="292"/>
      <c r="DK2431" s="292"/>
      <c r="DM2431" s="292"/>
      <c r="DQ2431" s="292"/>
      <c r="DV2431" s="292"/>
      <c r="DX2431" s="292"/>
      <c r="EH2431" s="292"/>
      <c r="EN2431" s="292"/>
      <c r="EP2431" s="292"/>
      <c r="EQ2431" s="292"/>
      <c r="ER2431" s="292"/>
      <c r="ES2431" s="292"/>
      <c r="ET2431" s="292"/>
      <c r="EU2431" s="292"/>
      <c r="EV2431" s="292"/>
      <c r="EW2431" s="292"/>
      <c r="EX2431" s="292"/>
      <c r="EY2431" s="292"/>
      <c r="EZ2431" s="292"/>
      <c r="FC2431" s="292"/>
      <c r="FF2431" s="292"/>
      <c r="FJ2431" s="292"/>
      <c r="FL2431" s="292"/>
      <c r="FM2431" s="292"/>
      <c r="FN2431" s="292"/>
      <c r="FO2431" s="292"/>
      <c r="FQ2431" s="292"/>
    </row>
    <row r="2432" spans="2:173">
      <c r="B2432" s="291"/>
      <c r="J2432" s="292"/>
      <c r="K2432" s="292"/>
      <c r="T2432" s="292"/>
      <c r="BO2432" s="292"/>
      <c r="BW2432" s="292"/>
      <c r="BX2432" s="292"/>
      <c r="CP2432" s="292"/>
      <c r="CU2432" s="292"/>
      <c r="CW2432" s="292"/>
      <c r="CX2432" s="292"/>
      <c r="DA2432" s="292"/>
      <c r="DI2432" s="292"/>
      <c r="DK2432" s="292"/>
      <c r="DM2432" s="292"/>
      <c r="DQ2432" s="292"/>
      <c r="DV2432" s="292"/>
      <c r="DX2432" s="292"/>
      <c r="EH2432" s="292"/>
      <c r="EN2432" s="292"/>
      <c r="EP2432" s="292"/>
      <c r="EQ2432" s="292"/>
      <c r="ER2432" s="292"/>
      <c r="ES2432" s="292"/>
      <c r="ET2432" s="292"/>
      <c r="EU2432" s="292"/>
      <c r="EV2432" s="292"/>
      <c r="EW2432" s="292"/>
      <c r="EX2432" s="292"/>
      <c r="EY2432" s="292"/>
      <c r="EZ2432" s="292"/>
      <c r="FC2432" s="292"/>
      <c r="FF2432" s="292"/>
      <c r="FJ2432" s="292"/>
      <c r="FL2432" s="292"/>
      <c r="FM2432" s="292"/>
      <c r="FN2432" s="292"/>
      <c r="FO2432" s="292"/>
      <c r="FQ2432" s="292"/>
    </row>
    <row r="2433" spans="2:173">
      <c r="B2433" s="291"/>
      <c r="J2433" s="292"/>
      <c r="K2433" s="292"/>
      <c r="T2433" s="292"/>
      <c r="BO2433" s="292"/>
      <c r="BW2433" s="292"/>
      <c r="BX2433" s="292"/>
      <c r="CP2433" s="292"/>
      <c r="CU2433" s="292"/>
      <c r="CW2433" s="292"/>
      <c r="CX2433" s="292"/>
      <c r="DA2433" s="292"/>
      <c r="DI2433" s="292"/>
      <c r="DK2433" s="292"/>
      <c r="DM2433" s="292"/>
      <c r="DQ2433" s="292"/>
      <c r="DV2433" s="292"/>
      <c r="DX2433" s="292"/>
      <c r="EH2433" s="292"/>
      <c r="EN2433" s="292"/>
      <c r="EP2433" s="292"/>
      <c r="EQ2433" s="292"/>
      <c r="ER2433" s="292"/>
      <c r="ES2433" s="292"/>
      <c r="ET2433" s="292"/>
      <c r="EU2433" s="292"/>
      <c r="EV2433" s="292"/>
      <c r="EW2433" s="292"/>
      <c r="EX2433" s="292"/>
      <c r="EY2433" s="292"/>
      <c r="EZ2433" s="292"/>
      <c r="FC2433" s="292"/>
      <c r="FF2433" s="292"/>
      <c r="FJ2433" s="292"/>
      <c r="FL2433" s="292"/>
      <c r="FM2433" s="292"/>
      <c r="FN2433" s="292"/>
      <c r="FO2433" s="292"/>
      <c r="FQ2433" s="292"/>
    </row>
    <row r="2434" spans="2:173">
      <c r="B2434" s="291"/>
      <c r="J2434" s="292"/>
      <c r="K2434" s="292"/>
      <c r="T2434" s="292"/>
      <c r="BO2434" s="292"/>
      <c r="BW2434" s="292"/>
      <c r="BX2434" s="292"/>
      <c r="CP2434" s="292"/>
      <c r="CU2434" s="292"/>
      <c r="CW2434" s="292"/>
      <c r="CX2434" s="292"/>
      <c r="DA2434" s="292"/>
      <c r="DI2434" s="292"/>
      <c r="DK2434" s="292"/>
      <c r="DM2434" s="292"/>
      <c r="DQ2434" s="292"/>
      <c r="DV2434" s="292"/>
      <c r="DX2434" s="292"/>
      <c r="EH2434" s="292"/>
      <c r="EN2434" s="292"/>
      <c r="EP2434" s="292"/>
      <c r="EQ2434" s="292"/>
      <c r="ER2434" s="292"/>
      <c r="ES2434" s="292"/>
      <c r="ET2434" s="292"/>
      <c r="EU2434" s="292"/>
      <c r="EV2434" s="292"/>
      <c r="EW2434" s="292"/>
      <c r="EX2434" s="292"/>
      <c r="EY2434" s="292"/>
      <c r="EZ2434" s="292"/>
      <c r="FC2434" s="292"/>
      <c r="FF2434" s="292"/>
      <c r="FJ2434" s="292"/>
      <c r="FL2434" s="292"/>
      <c r="FM2434" s="292"/>
      <c r="FN2434" s="292"/>
      <c r="FO2434" s="292"/>
      <c r="FQ2434" s="292"/>
    </row>
    <row r="2435" spans="2:173">
      <c r="B2435" s="291"/>
      <c r="J2435" s="292"/>
      <c r="K2435" s="292"/>
      <c r="T2435" s="292"/>
      <c r="BO2435" s="292"/>
      <c r="BW2435" s="292"/>
      <c r="BX2435" s="292"/>
      <c r="CP2435" s="292"/>
      <c r="CU2435" s="292"/>
      <c r="CW2435" s="292"/>
      <c r="CX2435" s="292"/>
      <c r="DA2435" s="292"/>
      <c r="DI2435" s="292"/>
      <c r="DK2435" s="292"/>
      <c r="DM2435" s="292"/>
      <c r="DQ2435" s="292"/>
      <c r="DV2435" s="292"/>
      <c r="DX2435" s="292"/>
      <c r="EH2435" s="292"/>
      <c r="EN2435" s="292"/>
      <c r="EP2435" s="292"/>
      <c r="EQ2435" s="292"/>
      <c r="ER2435" s="292"/>
      <c r="ES2435" s="292"/>
      <c r="ET2435" s="292"/>
      <c r="EU2435" s="292"/>
      <c r="EV2435" s="292"/>
      <c r="EW2435" s="292"/>
      <c r="EX2435" s="292"/>
      <c r="EY2435" s="292"/>
      <c r="EZ2435" s="292"/>
      <c r="FC2435" s="292"/>
      <c r="FF2435" s="292"/>
      <c r="FJ2435" s="292"/>
      <c r="FL2435" s="292"/>
      <c r="FM2435" s="292"/>
      <c r="FN2435" s="292"/>
      <c r="FO2435" s="292"/>
      <c r="FQ2435" s="292"/>
    </row>
    <row r="2436" spans="2:173">
      <c r="B2436" s="291"/>
      <c r="J2436" s="292"/>
      <c r="K2436" s="292"/>
      <c r="T2436" s="292"/>
      <c r="BO2436" s="292"/>
      <c r="BW2436" s="292"/>
      <c r="BX2436" s="292"/>
      <c r="CP2436" s="292"/>
      <c r="CU2436" s="292"/>
      <c r="CW2436" s="292"/>
      <c r="CX2436" s="292"/>
      <c r="DA2436" s="292"/>
      <c r="DI2436" s="292"/>
      <c r="DK2436" s="292"/>
      <c r="DM2436" s="292"/>
      <c r="DQ2436" s="292"/>
      <c r="DV2436" s="292"/>
      <c r="DX2436" s="292"/>
      <c r="EH2436" s="292"/>
      <c r="EN2436" s="292"/>
      <c r="EP2436" s="292"/>
      <c r="EQ2436" s="292"/>
      <c r="ER2436" s="292"/>
      <c r="ES2436" s="292"/>
      <c r="ET2436" s="292"/>
      <c r="EU2436" s="292"/>
      <c r="EV2436" s="292"/>
      <c r="EW2436" s="292"/>
      <c r="EX2436" s="292"/>
      <c r="EY2436" s="292"/>
      <c r="EZ2436" s="292"/>
      <c r="FC2436" s="292"/>
      <c r="FF2436" s="292"/>
      <c r="FJ2436" s="292"/>
      <c r="FL2436" s="292"/>
      <c r="FM2436" s="292"/>
      <c r="FN2436" s="292"/>
      <c r="FO2436" s="292"/>
      <c r="FQ2436" s="292"/>
    </row>
    <row r="2437" spans="2:173">
      <c r="B2437" s="291"/>
      <c r="J2437" s="292"/>
      <c r="K2437" s="292"/>
      <c r="T2437" s="292"/>
      <c r="BO2437" s="292"/>
      <c r="BW2437" s="292"/>
      <c r="BX2437" s="292"/>
      <c r="CP2437" s="292"/>
      <c r="CU2437" s="292"/>
      <c r="CW2437" s="292"/>
      <c r="CX2437" s="292"/>
      <c r="DA2437" s="292"/>
      <c r="DI2437" s="292"/>
      <c r="DK2437" s="292"/>
      <c r="DM2437" s="292"/>
      <c r="DQ2437" s="292"/>
      <c r="DV2437" s="292"/>
      <c r="DX2437" s="292"/>
      <c r="EH2437" s="292"/>
      <c r="EN2437" s="292"/>
      <c r="EP2437" s="292"/>
      <c r="EQ2437" s="292"/>
      <c r="ER2437" s="292"/>
      <c r="ES2437" s="292"/>
      <c r="ET2437" s="292"/>
      <c r="EU2437" s="292"/>
      <c r="EV2437" s="292"/>
      <c r="EW2437" s="292"/>
      <c r="EX2437" s="292"/>
      <c r="EY2437" s="292"/>
      <c r="EZ2437" s="292"/>
      <c r="FC2437" s="292"/>
      <c r="FF2437" s="292"/>
      <c r="FJ2437" s="292"/>
      <c r="FL2437" s="292"/>
      <c r="FM2437" s="292"/>
      <c r="FN2437" s="292"/>
      <c r="FO2437" s="292"/>
      <c r="FQ2437" s="292"/>
    </row>
    <row r="2438" spans="2:173">
      <c r="B2438" s="291"/>
      <c r="J2438" s="292"/>
      <c r="K2438" s="292"/>
      <c r="T2438" s="292"/>
      <c r="BO2438" s="292"/>
      <c r="BW2438" s="292"/>
      <c r="BX2438" s="292"/>
      <c r="CP2438" s="292"/>
      <c r="CU2438" s="292"/>
      <c r="CW2438" s="292"/>
      <c r="CX2438" s="292"/>
      <c r="DA2438" s="292"/>
      <c r="DI2438" s="292"/>
      <c r="DK2438" s="292"/>
      <c r="DM2438" s="292"/>
      <c r="DQ2438" s="292"/>
      <c r="DV2438" s="292"/>
      <c r="DX2438" s="292"/>
      <c r="EH2438" s="292"/>
      <c r="EN2438" s="292"/>
      <c r="EP2438" s="292"/>
      <c r="EQ2438" s="292"/>
      <c r="ER2438" s="292"/>
      <c r="ES2438" s="292"/>
      <c r="ET2438" s="292"/>
      <c r="EU2438" s="292"/>
      <c r="EV2438" s="292"/>
      <c r="EW2438" s="292"/>
      <c r="EX2438" s="292"/>
      <c r="EY2438" s="292"/>
      <c r="EZ2438" s="292"/>
      <c r="FC2438" s="292"/>
      <c r="FF2438" s="292"/>
      <c r="FJ2438" s="292"/>
      <c r="FL2438" s="292"/>
      <c r="FM2438" s="292"/>
      <c r="FN2438" s="292"/>
      <c r="FO2438" s="292"/>
      <c r="FQ2438" s="292"/>
    </row>
    <row r="2439" spans="2:173">
      <c r="B2439" s="291"/>
      <c r="J2439" s="292"/>
      <c r="K2439" s="292"/>
      <c r="T2439" s="292"/>
      <c r="BO2439" s="292"/>
      <c r="BW2439" s="292"/>
      <c r="BX2439" s="292"/>
      <c r="CP2439" s="292"/>
      <c r="CU2439" s="292"/>
      <c r="CW2439" s="292"/>
      <c r="CX2439" s="292"/>
      <c r="DA2439" s="292"/>
      <c r="DI2439" s="292"/>
      <c r="DK2439" s="292"/>
      <c r="DM2439" s="292"/>
      <c r="DQ2439" s="292"/>
      <c r="DV2439" s="292"/>
      <c r="DX2439" s="292"/>
      <c r="EH2439" s="292"/>
      <c r="EN2439" s="292"/>
      <c r="EP2439" s="292"/>
      <c r="EQ2439" s="292"/>
      <c r="ER2439" s="292"/>
      <c r="ES2439" s="292"/>
      <c r="ET2439" s="292"/>
      <c r="EU2439" s="292"/>
      <c r="EV2439" s="292"/>
      <c r="EW2439" s="292"/>
      <c r="EX2439" s="292"/>
      <c r="EY2439" s="292"/>
      <c r="EZ2439" s="292"/>
      <c r="FC2439" s="292"/>
      <c r="FF2439" s="292"/>
      <c r="FJ2439" s="292"/>
      <c r="FL2439" s="292"/>
      <c r="FM2439" s="292"/>
      <c r="FN2439" s="292"/>
      <c r="FO2439" s="292"/>
      <c r="FQ2439" s="292"/>
    </row>
    <row r="2440" spans="2:173">
      <c r="B2440" s="291"/>
      <c r="J2440" s="292"/>
      <c r="K2440" s="292"/>
      <c r="T2440" s="292"/>
      <c r="BO2440" s="292"/>
      <c r="BW2440" s="292"/>
      <c r="BX2440" s="292"/>
      <c r="CP2440" s="292"/>
      <c r="CU2440" s="292"/>
      <c r="CW2440" s="292"/>
      <c r="CX2440" s="292"/>
      <c r="DA2440" s="292"/>
      <c r="DI2440" s="292"/>
      <c r="DK2440" s="292"/>
      <c r="DM2440" s="292"/>
      <c r="DQ2440" s="292"/>
      <c r="DV2440" s="292"/>
      <c r="DX2440" s="292"/>
      <c r="EH2440" s="292"/>
      <c r="EN2440" s="292"/>
      <c r="EP2440" s="292"/>
      <c r="EQ2440" s="292"/>
      <c r="ER2440" s="292"/>
      <c r="ES2440" s="292"/>
      <c r="ET2440" s="292"/>
      <c r="EU2440" s="292"/>
      <c r="EV2440" s="292"/>
      <c r="EW2440" s="292"/>
      <c r="EX2440" s="292"/>
      <c r="EY2440" s="292"/>
      <c r="EZ2440" s="292"/>
      <c r="FC2440" s="292"/>
      <c r="FF2440" s="292"/>
      <c r="FJ2440" s="292"/>
      <c r="FL2440" s="292"/>
      <c r="FM2440" s="292"/>
      <c r="FN2440" s="292"/>
      <c r="FO2440" s="292"/>
      <c r="FQ2440" s="292"/>
    </row>
    <row r="2441" spans="2:173">
      <c r="B2441" s="291"/>
      <c r="J2441" s="292"/>
      <c r="K2441" s="292"/>
      <c r="T2441" s="292"/>
      <c r="BO2441" s="292"/>
      <c r="BW2441" s="292"/>
      <c r="BX2441" s="292"/>
      <c r="CP2441" s="292"/>
      <c r="CU2441" s="292"/>
      <c r="CW2441" s="292"/>
      <c r="CX2441" s="292"/>
      <c r="DA2441" s="292"/>
      <c r="DI2441" s="292"/>
      <c r="DK2441" s="292"/>
      <c r="DM2441" s="292"/>
      <c r="DQ2441" s="292"/>
      <c r="DV2441" s="292"/>
      <c r="DX2441" s="292"/>
      <c r="EH2441" s="292"/>
      <c r="EN2441" s="292"/>
      <c r="EP2441" s="292"/>
      <c r="EQ2441" s="292"/>
      <c r="ER2441" s="292"/>
      <c r="ES2441" s="292"/>
      <c r="ET2441" s="292"/>
      <c r="EU2441" s="292"/>
      <c r="EV2441" s="292"/>
      <c r="EW2441" s="292"/>
      <c r="EX2441" s="292"/>
      <c r="EY2441" s="292"/>
      <c r="EZ2441" s="292"/>
      <c r="FC2441" s="292"/>
      <c r="FF2441" s="292"/>
      <c r="FJ2441" s="292"/>
      <c r="FL2441" s="292"/>
      <c r="FM2441" s="292"/>
      <c r="FN2441" s="292"/>
      <c r="FO2441" s="292"/>
      <c r="FQ2441" s="292"/>
    </row>
    <row r="2442" spans="2:173">
      <c r="B2442" s="291"/>
      <c r="J2442" s="292"/>
      <c r="K2442" s="292"/>
      <c r="T2442" s="292"/>
      <c r="BO2442" s="292"/>
      <c r="BW2442" s="292"/>
      <c r="BX2442" s="292"/>
      <c r="CP2442" s="292"/>
      <c r="CU2442" s="292"/>
      <c r="CW2442" s="292"/>
      <c r="CX2442" s="292"/>
      <c r="DA2442" s="292"/>
      <c r="DI2442" s="292"/>
      <c r="DK2442" s="292"/>
      <c r="DM2442" s="292"/>
      <c r="DQ2442" s="292"/>
      <c r="DV2442" s="292"/>
      <c r="DX2442" s="292"/>
      <c r="EH2442" s="292"/>
      <c r="EN2442" s="292"/>
      <c r="EP2442" s="292"/>
      <c r="EQ2442" s="292"/>
      <c r="ER2442" s="292"/>
      <c r="ES2442" s="292"/>
      <c r="ET2442" s="292"/>
      <c r="EU2442" s="292"/>
      <c r="EV2442" s="292"/>
      <c r="EW2442" s="292"/>
      <c r="EX2442" s="292"/>
      <c r="EY2442" s="292"/>
      <c r="EZ2442" s="292"/>
      <c r="FC2442" s="292"/>
      <c r="FF2442" s="292"/>
      <c r="FJ2442" s="292"/>
      <c r="FL2442" s="292"/>
      <c r="FM2442" s="292"/>
      <c r="FN2442" s="292"/>
      <c r="FO2442" s="292"/>
      <c r="FQ2442" s="292"/>
    </row>
    <row r="2443" spans="2:173">
      <c r="B2443" s="291"/>
      <c r="J2443" s="292"/>
      <c r="K2443" s="292"/>
      <c r="T2443" s="292"/>
      <c r="BO2443" s="292"/>
      <c r="BW2443" s="292"/>
      <c r="BX2443" s="292"/>
      <c r="CP2443" s="292"/>
      <c r="CU2443" s="292"/>
      <c r="CW2443" s="292"/>
      <c r="CX2443" s="292"/>
      <c r="DA2443" s="292"/>
      <c r="DI2443" s="292"/>
      <c r="DK2443" s="292"/>
      <c r="DM2443" s="292"/>
      <c r="DQ2443" s="292"/>
      <c r="DV2443" s="292"/>
      <c r="DX2443" s="292"/>
      <c r="EH2443" s="292"/>
      <c r="EN2443" s="292"/>
      <c r="EP2443" s="292"/>
      <c r="EQ2443" s="292"/>
      <c r="ER2443" s="292"/>
      <c r="ES2443" s="292"/>
      <c r="ET2443" s="292"/>
      <c r="EU2443" s="292"/>
      <c r="EV2443" s="292"/>
      <c r="EW2443" s="292"/>
      <c r="EX2443" s="292"/>
      <c r="EY2443" s="292"/>
      <c r="EZ2443" s="292"/>
      <c r="FC2443" s="292"/>
      <c r="FF2443" s="292"/>
      <c r="FJ2443" s="292"/>
      <c r="FL2443" s="292"/>
      <c r="FM2443" s="292"/>
      <c r="FN2443" s="292"/>
      <c r="FO2443" s="292"/>
      <c r="FQ2443" s="292"/>
    </row>
    <row r="2444" spans="2:173">
      <c r="B2444" s="291"/>
      <c r="J2444" s="292"/>
      <c r="K2444" s="292"/>
      <c r="T2444" s="292"/>
      <c r="BO2444" s="292"/>
      <c r="BW2444" s="292"/>
      <c r="BX2444" s="292"/>
      <c r="CP2444" s="292"/>
      <c r="CU2444" s="292"/>
      <c r="CW2444" s="292"/>
      <c r="CX2444" s="292"/>
      <c r="DA2444" s="292"/>
      <c r="DI2444" s="292"/>
      <c r="DK2444" s="292"/>
      <c r="DM2444" s="292"/>
      <c r="DQ2444" s="292"/>
      <c r="DV2444" s="292"/>
      <c r="DX2444" s="292"/>
      <c r="EH2444" s="292"/>
      <c r="EN2444" s="292"/>
      <c r="EP2444" s="292"/>
      <c r="EQ2444" s="292"/>
      <c r="ER2444" s="292"/>
      <c r="ES2444" s="292"/>
      <c r="ET2444" s="292"/>
      <c r="EU2444" s="292"/>
      <c r="EV2444" s="292"/>
      <c r="EW2444" s="292"/>
      <c r="EX2444" s="292"/>
      <c r="EY2444" s="292"/>
      <c r="EZ2444" s="292"/>
      <c r="FC2444" s="292"/>
      <c r="FF2444" s="292"/>
      <c r="FJ2444" s="292"/>
      <c r="FL2444" s="292"/>
      <c r="FM2444" s="292"/>
      <c r="FN2444" s="292"/>
      <c r="FO2444" s="292"/>
      <c r="FQ2444" s="292"/>
    </row>
    <row r="2445" spans="2:173">
      <c r="B2445" s="291"/>
      <c r="J2445" s="292"/>
      <c r="K2445" s="292"/>
      <c r="T2445" s="292"/>
      <c r="BO2445" s="292"/>
      <c r="BW2445" s="292"/>
      <c r="BX2445" s="292"/>
      <c r="CP2445" s="292"/>
      <c r="CU2445" s="292"/>
      <c r="CW2445" s="292"/>
      <c r="CX2445" s="292"/>
      <c r="DA2445" s="292"/>
      <c r="DI2445" s="292"/>
      <c r="DK2445" s="292"/>
      <c r="DM2445" s="292"/>
      <c r="DQ2445" s="292"/>
      <c r="DV2445" s="292"/>
      <c r="DX2445" s="292"/>
      <c r="EH2445" s="292"/>
      <c r="EN2445" s="292"/>
      <c r="EP2445" s="292"/>
      <c r="EQ2445" s="292"/>
      <c r="ER2445" s="292"/>
      <c r="ES2445" s="292"/>
      <c r="ET2445" s="292"/>
      <c r="EU2445" s="292"/>
      <c r="EV2445" s="292"/>
      <c r="EW2445" s="292"/>
      <c r="EX2445" s="292"/>
      <c r="EY2445" s="292"/>
      <c r="EZ2445" s="292"/>
      <c r="FC2445" s="292"/>
      <c r="FF2445" s="292"/>
      <c r="FJ2445" s="292"/>
      <c r="FL2445" s="292"/>
      <c r="FM2445" s="292"/>
      <c r="FN2445" s="292"/>
      <c r="FO2445" s="292"/>
      <c r="FQ2445" s="292"/>
    </row>
    <row r="2446" spans="2:173">
      <c r="B2446" s="291"/>
      <c r="J2446" s="292"/>
      <c r="K2446" s="292"/>
      <c r="T2446" s="292"/>
      <c r="BO2446" s="292"/>
      <c r="BW2446" s="292"/>
      <c r="BX2446" s="292"/>
      <c r="CP2446" s="292"/>
      <c r="CU2446" s="292"/>
      <c r="CW2446" s="292"/>
      <c r="CX2446" s="292"/>
      <c r="DA2446" s="292"/>
      <c r="DI2446" s="292"/>
      <c r="DK2446" s="292"/>
      <c r="DM2446" s="292"/>
      <c r="DQ2446" s="292"/>
      <c r="DV2446" s="292"/>
      <c r="DX2446" s="292"/>
      <c r="EH2446" s="292"/>
      <c r="EN2446" s="292"/>
      <c r="EP2446" s="292"/>
      <c r="EQ2446" s="292"/>
      <c r="ER2446" s="292"/>
      <c r="ES2446" s="292"/>
      <c r="ET2446" s="292"/>
      <c r="EU2446" s="292"/>
      <c r="EV2446" s="292"/>
      <c r="EW2446" s="292"/>
      <c r="EX2446" s="292"/>
      <c r="EY2446" s="292"/>
      <c r="EZ2446" s="292"/>
      <c r="FC2446" s="292"/>
      <c r="FF2446" s="292"/>
      <c r="FJ2446" s="292"/>
      <c r="FL2446" s="292"/>
      <c r="FM2446" s="292"/>
      <c r="FN2446" s="292"/>
      <c r="FO2446" s="292"/>
      <c r="FQ2446" s="292"/>
    </row>
    <row r="2447" spans="2:173">
      <c r="B2447" s="291"/>
      <c r="J2447" s="292"/>
      <c r="K2447" s="292"/>
      <c r="T2447" s="292"/>
      <c r="BO2447" s="292"/>
      <c r="BW2447" s="292"/>
      <c r="BX2447" s="292"/>
      <c r="CP2447" s="292"/>
      <c r="CU2447" s="292"/>
      <c r="CW2447" s="292"/>
      <c r="CX2447" s="292"/>
      <c r="DA2447" s="292"/>
      <c r="DI2447" s="292"/>
      <c r="DK2447" s="292"/>
      <c r="DM2447" s="292"/>
      <c r="DQ2447" s="292"/>
      <c r="DV2447" s="292"/>
      <c r="DX2447" s="292"/>
      <c r="EH2447" s="292"/>
      <c r="EN2447" s="292"/>
      <c r="EP2447" s="292"/>
      <c r="EQ2447" s="292"/>
      <c r="ER2447" s="292"/>
      <c r="ES2447" s="292"/>
      <c r="ET2447" s="292"/>
      <c r="EU2447" s="292"/>
      <c r="EV2447" s="292"/>
      <c r="EW2447" s="292"/>
      <c r="EX2447" s="292"/>
      <c r="EY2447" s="292"/>
      <c r="EZ2447" s="292"/>
      <c r="FC2447" s="292"/>
      <c r="FF2447" s="292"/>
      <c r="FJ2447" s="292"/>
      <c r="FL2447" s="292"/>
      <c r="FM2447" s="292"/>
      <c r="FN2447" s="292"/>
      <c r="FO2447" s="292"/>
      <c r="FQ2447" s="292"/>
    </row>
    <row r="2448" spans="2:173">
      <c r="B2448" s="291"/>
      <c r="J2448" s="292"/>
      <c r="K2448" s="292"/>
      <c r="T2448" s="292"/>
      <c r="BO2448" s="292"/>
      <c r="BW2448" s="292"/>
      <c r="BX2448" s="292"/>
      <c r="CP2448" s="292"/>
      <c r="CU2448" s="292"/>
      <c r="CW2448" s="292"/>
      <c r="CX2448" s="292"/>
      <c r="DA2448" s="292"/>
      <c r="DI2448" s="292"/>
      <c r="DK2448" s="292"/>
      <c r="DM2448" s="292"/>
      <c r="DQ2448" s="292"/>
      <c r="DV2448" s="292"/>
      <c r="DX2448" s="292"/>
      <c r="EH2448" s="292"/>
      <c r="EN2448" s="292"/>
      <c r="EP2448" s="292"/>
      <c r="EQ2448" s="292"/>
      <c r="ER2448" s="292"/>
      <c r="ES2448" s="292"/>
      <c r="ET2448" s="292"/>
      <c r="EU2448" s="292"/>
      <c r="EV2448" s="292"/>
      <c r="EW2448" s="292"/>
      <c r="EX2448" s="292"/>
      <c r="EY2448" s="292"/>
      <c r="EZ2448" s="292"/>
      <c r="FC2448" s="292"/>
      <c r="FF2448" s="292"/>
      <c r="FJ2448" s="292"/>
      <c r="FL2448" s="292"/>
      <c r="FM2448" s="292"/>
      <c r="FN2448" s="292"/>
      <c r="FO2448" s="292"/>
      <c r="FQ2448" s="292"/>
    </row>
    <row r="2449" spans="2:173">
      <c r="B2449" s="291"/>
      <c r="J2449" s="292"/>
      <c r="K2449" s="292"/>
      <c r="T2449" s="292"/>
      <c r="BO2449" s="292"/>
      <c r="BW2449" s="292"/>
      <c r="BX2449" s="292"/>
      <c r="CP2449" s="292"/>
      <c r="CU2449" s="292"/>
      <c r="CW2449" s="292"/>
      <c r="CX2449" s="292"/>
      <c r="DA2449" s="292"/>
      <c r="DI2449" s="292"/>
      <c r="DK2449" s="292"/>
      <c r="DM2449" s="292"/>
      <c r="DQ2449" s="292"/>
      <c r="DV2449" s="292"/>
      <c r="DX2449" s="292"/>
      <c r="EH2449" s="292"/>
      <c r="EN2449" s="292"/>
      <c r="EP2449" s="292"/>
      <c r="EQ2449" s="292"/>
      <c r="ER2449" s="292"/>
      <c r="ES2449" s="292"/>
      <c r="ET2449" s="292"/>
      <c r="EU2449" s="292"/>
      <c r="EV2449" s="292"/>
      <c r="EW2449" s="292"/>
      <c r="EX2449" s="292"/>
      <c r="EY2449" s="292"/>
      <c r="EZ2449" s="292"/>
      <c r="FC2449" s="292"/>
      <c r="FF2449" s="292"/>
      <c r="FJ2449" s="292"/>
      <c r="FL2449" s="292"/>
      <c r="FM2449" s="292"/>
      <c r="FN2449" s="292"/>
      <c r="FO2449" s="292"/>
      <c r="FQ2449" s="292"/>
    </row>
    <row r="2450" spans="2:173">
      <c r="B2450" s="291"/>
      <c r="J2450" s="292"/>
      <c r="K2450" s="292"/>
      <c r="T2450" s="292"/>
      <c r="BO2450" s="292"/>
      <c r="BW2450" s="292"/>
      <c r="BX2450" s="292"/>
      <c r="CP2450" s="292"/>
      <c r="CU2450" s="292"/>
      <c r="CW2450" s="292"/>
      <c r="CX2450" s="292"/>
      <c r="DA2450" s="292"/>
      <c r="DI2450" s="292"/>
      <c r="DK2450" s="292"/>
      <c r="DM2450" s="292"/>
      <c r="DQ2450" s="292"/>
      <c r="DV2450" s="292"/>
      <c r="DX2450" s="292"/>
      <c r="EH2450" s="292"/>
      <c r="EN2450" s="292"/>
      <c r="EP2450" s="292"/>
      <c r="EQ2450" s="292"/>
      <c r="ER2450" s="292"/>
      <c r="ES2450" s="292"/>
      <c r="ET2450" s="292"/>
      <c r="EU2450" s="292"/>
      <c r="EV2450" s="292"/>
      <c r="EW2450" s="292"/>
      <c r="EX2450" s="292"/>
      <c r="EY2450" s="292"/>
      <c r="EZ2450" s="292"/>
      <c r="FC2450" s="292"/>
      <c r="FF2450" s="292"/>
      <c r="FJ2450" s="292"/>
      <c r="FL2450" s="292"/>
      <c r="FM2450" s="292"/>
      <c r="FN2450" s="292"/>
      <c r="FO2450" s="292"/>
      <c r="FQ2450" s="292"/>
    </row>
    <row r="2451" spans="2:173">
      <c r="B2451" s="291"/>
      <c r="J2451" s="292"/>
      <c r="K2451" s="292"/>
      <c r="T2451" s="292"/>
      <c r="BO2451" s="292"/>
      <c r="BW2451" s="292"/>
      <c r="BX2451" s="292"/>
      <c r="CP2451" s="292"/>
      <c r="CU2451" s="292"/>
      <c r="CW2451" s="292"/>
      <c r="CX2451" s="292"/>
      <c r="DA2451" s="292"/>
      <c r="DI2451" s="292"/>
      <c r="DK2451" s="292"/>
      <c r="DM2451" s="292"/>
      <c r="DQ2451" s="292"/>
      <c r="DV2451" s="292"/>
      <c r="DX2451" s="292"/>
      <c r="EH2451" s="292"/>
      <c r="EN2451" s="292"/>
      <c r="EP2451" s="292"/>
      <c r="EQ2451" s="292"/>
      <c r="ER2451" s="292"/>
      <c r="ES2451" s="292"/>
      <c r="ET2451" s="292"/>
      <c r="EU2451" s="292"/>
      <c r="EV2451" s="292"/>
      <c r="EW2451" s="292"/>
      <c r="EX2451" s="292"/>
      <c r="EY2451" s="292"/>
      <c r="EZ2451" s="292"/>
      <c r="FC2451" s="292"/>
      <c r="FF2451" s="292"/>
      <c r="FJ2451" s="292"/>
      <c r="FL2451" s="292"/>
      <c r="FM2451" s="292"/>
      <c r="FN2451" s="292"/>
      <c r="FO2451" s="292"/>
      <c r="FQ2451" s="292"/>
    </row>
    <row r="2452" spans="2:173">
      <c r="B2452" s="291"/>
      <c r="J2452" s="292"/>
      <c r="K2452" s="292"/>
      <c r="T2452" s="292"/>
      <c r="BO2452" s="292"/>
      <c r="BW2452" s="292"/>
      <c r="BX2452" s="292"/>
      <c r="CP2452" s="292"/>
      <c r="CU2452" s="292"/>
      <c r="CW2452" s="292"/>
      <c r="CX2452" s="292"/>
      <c r="DA2452" s="292"/>
      <c r="DI2452" s="292"/>
      <c r="DK2452" s="292"/>
      <c r="DM2452" s="292"/>
      <c r="DQ2452" s="292"/>
      <c r="DV2452" s="292"/>
      <c r="DX2452" s="292"/>
      <c r="EH2452" s="292"/>
      <c r="EN2452" s="292"/>
      <c r="EP2452" s="292"/>
      <c r="EQ2452" s="292"/>
      <c r="ER2452" s="292"/>
      <c r="ES2452" s="292"/>
      <c r="ET2452" s="292"/>
      <c r="EU2452" s="292"/>
      <c r="EV2452" s="292"/>
      <c r="EW2452" s="292"/>
      <c r="EX2452" s="292"/>
      <c r="EY2452" s="292"/>
      <c r="EZ2452" s="292"/>
      <c r="FC2452" s="292"/>
      <c r="FF2452" s="292"/>
      <c r="FJ2452" s="292"/>
      <c r="FL2452" s="292"/>
      <c r="FM2452" s="292"/>
      <c r="FN2452" s="292"/>
      <c r="FO2452" s="292"/>
      <c r="FQ2452" s="292"/>
    </row>
    <row r="2453" spans="2:173">
      <c r="B2453" s="291"/>
      <c r="J2453" s="292"/>
      <c r="K2453" s="292"/>
      <c r="T2453" s="292"/>
      <c r="BO2453" s="292"/>
      <c r="BW2453" s="292"/>
      <c r="BX2453" s="292"/>
      <c r="CP2453" s="292"/>
      <c r="CU2453" s="292"/>
      <c r="CW2453" s="292"/>
      <c r="CX2453" s="292"/>
      <c r="DA2453" s="292"/>
      <c r="DI2453" s="292"/>
      <c r="DK2453" s="292"/>
      <c r="DM2453" s="292"/>
      <c r="DQ2453" s="292"/>
      <c r="DV2453" s="292"/>
      <c r="DX2453" s="292"/>
      <c r="EH2453" s="292"/>
      <c r="EN2453" s="292"/>
      <c r="EP2453" s="292"/>
      <c r="EQ2453" s="292"/>
      <c r="ER2453" s="292"/>
      <c r="ES2453" s="292"/>
      <c r="ET2453" s="292"/>
      <c r="EU2453" s="292"/>
      <c r="EV2453" s="292"/>
      <c r="EW2453" s="292"/>
      <c r="EX2453" s="292"/>
      <c r="EY2453" s="292"/>
      <c r="EZ2453" s="292"/>
      <c r="FC2453" s="292"/>
      <c r="FF2453" s="292"/>
      <c r="FJ2453" s="292"/>
      <c r="FL2453" s="292"/>
      <c r="FM2453" s="292"/>
      <c r="FN2453" s="292"/>
      <c r="FO2453" s="292"/>
      <c r="FQ2453" s="292"/>
    </row>
    <row r="2454" spans="2:173">
      <c r="B2454" s="291"/>
      <c r="J2454" s="292"/>
      <c r="K2454" s="292"/>
      <c r="T2454" s="292"/>
      <c r="BO2454" s="292"/>
      <c r="BW2454" s="292"/>
      <c r="BX2454" s="292"/>
      <c r="CP2454" s="292"/>
      <c r="CU2454" s="292"/>
      <c r="CW2454" s="292"/>
      <c r="CX2454" s="292"/>
      <c r="DA2454" s="292"/>
      <c r="DI2454" s="292"/>
      <c r="DK2454" s="292"/>
      <c r="DM2454" s="292"/>
      <c r="DQ2454" s="292"/>
      <c r="DV2454" s="292"/>
      <c r="DX2454" s="292"/>
      <c r="EH2454" s="292"/>
      <c r="EN2454" s="292"/>
      <c r="EP2454" s="292"/>
      <c r="EQ2454" s="292"/>
      <c r="ER2454" s="292"/>
      <c r="ES2454" s="292"/>
      <c r="ET2454" s="292"/>
      <c r="EU2454" s="292"/>
      <c r="EV2454" s="292"/>
      <c r="EW2454" s="292"/>
      <c r="EX2454" s="292"/>
      <c r="EY2454" s="292"/>
      <c r="EZ2454" s="292"/>
      <c r="FC2454" s="292"/>
      <c r="FF2454" s="292"/>
      <c r="FJ2454" s="292"/>
      <c r="FL2454" s="292"/>
      <c r="FM2454" s="292"/>
      <c r="FN2454" s="292"/>
      <c r="FO2454" s="292"/>
      <c r="FQ2454" s="292"/>
    </row>
    <row r="2455" spans="2:173">
      <c r="B2455" s="291"/>
      <c r="J2455" s="292"/>
      <c r="K2455" s="292"/>
      <c r="T2455" s="292"/>
      <c r="BO2455" s="292"/>
      <c r="BW2455" s="292"/>
      <c r="BX2455" s="292"/>
      <c r="CP2455" s="292"/>
      <c r="CU2455" s="292"/>
      <c r="CW2455" s="292"/>
      <c r="CX2455" s="292"/>
      <c r="DA2455" s="292"/>
      <c r="DI2455" s="292"/>
      <c r="DK2455" s="292"/>
      <c r="DM2455" s="292"/>
      <c r="DQ2455" s="292"/>
      <c r="DV2455" s="292"/>
      <c r="DX2455" s="292"/>
      <c r="EH2455" s="292"/>
      <c r="EN2455" s="292"/>
      <c r="EP2455" s="292"/>
      <c r="EQ2455" s="292"/>
      <c r="ER2455" s="292"/>
      <c r="ES2455" s="292"/>
      <c r="ET2455" s="292"/>
      <c r="EU2455" s="292"/>
      <c r="EV2455" s="292"/>
      <c r="EW2455" s="292"/>
      <c r="EX2455" s="292"/>
      <c r="EY2455" s="292"/>
      <c r="EZ2455" s="292"/>
      <c r="FC2455" s="292"/>
      <c r="FF2455" s="292"/>
      <c r="FJ2455" s="292"/>
      <c r="FL2455" s="292"/>
      <c r="FM2455" s="292"/>
      <c r="FN2455" s="292"/>
      <c r="FO2455" s="292"/>
      <c r="FQ2455" s="292"/>
    </row>
    <row r="2456" spans="2:173">
      <c r="B2456" s="291"/>
      <c r="J2456" s="292"/>
      <c r="K2456" s="292"/>
      <c r="T2456" s="292"/>
      <c r="BO2456" s="292"/>
      <c r="BW2456" s="292"/>
      <c r="BX2456" s="292"/>
      <c r="CP2456" s="292"/>
      <c r="CU2456" s="292"/>
      <c r="CW2456" s="292"/>
      <c r="CX2456" s="292"/>
      <c r="DA2456" s="292"/>
      <c r="DI2456" s="292"/>
      <c r="DK2456" s="292"/>
      <c r="DM2456" s="292"/>
      <c r="DQ2456" s="292"/>
      <c r="DV2456" s="292"/>
      <c r="DX2456" s="292"/>
      <c r="EH2456" s="292"/>
      <c r="EN2456" s="292"/>
      <c r="EP2456" s="292"/>
      <c r="EQ2456" s="292"/>
      <c r="ER2456" s="292"/>
      <c r="ES2456" s="292"/>
      <c r="ET2456" s="292"/>
      <c r="EU2456" s="292"/>
      <c r="EV2456" s="292"/>
      <c r="EW2456" s="292"/>
      <c r="EX2456" s="292"/>
      <c r="EY2456" s="292"/>
      <c r="EZ2456" s="292"/>
      <c r="FC2456" s="292"/>
      <c r="FF2456" s="292"/>
      <c r="FJ2456" s="292"/>
      <c r="FL2456" s="292"/>
      <c r="FM2456" s="292"/>
      <c r="FN2456" s="292"/>
      <c r="FO2456" s="292"/>
      <c r="FQ2456" s="292"/>
    </row>
    <row r="2457" spans="2:173">
      <c r="B2457" s="291"/>
      <c r="J2457" s="292"/>
      <c r="K2457" s="292"/>
      <c r="T2457" s="292"/>
      <c r="BO2457" s="292"/>
      <c r="BW2457" s="292"/>
      <c r="BX2457" s="292"/>
      <c r="CP2457" s="292"/>
      <c r="CU2457" s="292"/>
      <c r="CW2457" s="292"/>
      <c r="CX2457" s="292"/>
      <c r="DA2457" s="292"/>
      <c r="DI2457" s="292"/>
      <c r="DK2457" s="292"/>
      <c r="DM2457" s="292"/>
      <c r="DQ2457" s="292"/>
      <c r="DV2457" s="292"/>
      <c r="DX2457" s="292"/>
      <c r="EH2457" s="292"/>
      <c r="EN2457" s="292"/>
      <c r="EP2457" s="292"/>
      <c r="EQ2457" s="292"/>
      <c r="ER2457" s="292"/>
      <c r="ES2457" s="292"/>
      <c r="ET2457" s="292"/>
      <c r="EU2457" s="292"/>
      <c r="EV2457" s="292"/>
      <c r="EW2457" s="292"/>
      <c r="EX2457" s="292"/>
      <c r="EY2457" s="292"/>
      <c r="EZ2457" s="292"/>
      <c r="FC2457" s="292"/>
      <c r="FF2457" s="292"/>
      <c r="FJ2457" s="292"/>
      <c r="FL2457" s="292"/>
      <c r="FM2457" s="292"/>
      <c r="FN2457" s="292"/>
      <c r="FO2457" s="292"/>
      <c r="FQ2457" s="292"/>
    </row>
    <row r="2458" spans="2:173">
      <c r="B2458" s="291"/>
      <c r="J2458" s="292"/>
      <c r="K2458" s="292"/>
      <c r="T2458" s="292"/>
      <c r="BO2458" s="292"/>
      <c r="BW2458" s="292"/>
      <c r="BX2458" s="292"/>
      <c r="CP2458" s="292"/>
      <c r="CU2458" s="292"/>
      <c r="CW2458" s="292"/>
      <c r="CX2458" s="292"/>
      <c r="DA2458" s="292"/>
      <c r="DI2458" s="292"/>
      <c r="DK2458" s="292"/>
      <c r="DM2458" s="292"/>
      <c r="DQ2458" s="292"/>
      <c r="DV2458" s="292"/>
      <c r="DX2458" s="292"/>
      <c r="EH2458" s="292"/>
      <c r="EN2458" s="292"/>
      <c r="EP2458" s="292"/>
      <c r="EQ2458" s="292"/>
      <c r="ER2458" s="292"/>
      <c r="ES2458" s="292"/>
      <c r="ET2458" s="292"/>
      <c r="EU2458" s="292"/>
      <c r="EV2458" s="292"/>
      <c r="EW2458" s="292"/>
      <c r="EX2458" s="292"/>
      <c r="EY2458" s="292"/>
      <c r="EZ2458" s="292"/>
      <c r="FC2458" s="292"/>
      <c r="FF2458" s="292"/>
      <c r="FJ2458" s="292"/>
      <c r="FL2458" s="292"/>
      <c r="FM2458" s="292"/>
      <c r="FN2458" s="292"/>
      <c r="FO2458" s="292"/>
      <c r="FQ2458" s="292"/>
    </row>
    <row r="2459" spans="2:173">
      <c r="B2459" s="291"/>
      <c r="J2459" s="292"/>
      <c r="K2459" s="292"/>
      <c r="T2459" s="292"/>
      <c r="BO2459" s="292"/>
      <c r="BW2459" s="292"/>
      <c r="BX2459" s="292"/>
      <c r="CP2459" s="292"/>
      <c r="CU2459" s="292"/>
      <c r="CW2459" s="292"/>
      <c r="CX2459" s="292"/>
      <c r="DA2459" s="292"/>
      <c r="DI2459" s="292"/>
      <c r="DK2459" s="292"/>
      <c r="DM2459" s="292"/>
      <c r="DQ2459" s="292"/>
      <c r="DV2459" s="292"/>
      <c r="DX2459" s="292"/>
      <c r="EH2459" s="292"/>
      <c r="EN2459" s="292"/>
      <c r="EP2459" s="292"/>
      <c r="EQ2459" s="292"/>
      <c r="ER2459" s="292"/>
      <c r="ES2459" s="292"/>
      <c r="ET2459" s="292"/>
      <c r="EU2459" s="292"/>
      <c r="EV2459" s="292"/>
      <c r="EW2459" s="292"/>
      <c r="EX2459" s="292"/>
      <c r="EY2459" s="292"/>
      <c r="EZ2459" s="292"/>
      <c r="FC2459" s="292"/>
      <c r="FF2459" s="292"/>
      <c r="FJ2459" s="292"/>
      <c r="FL2459" s="292"/>
      <c r="FM2459" s="292"/>
      <c r="FN2459" s="292"/>
      <c r="FO2459" s="292"/>
      <c r="FQ2459" s="292"/>
    </row>
    <row r="2460" spans="2:173">
      <c r="B2460" s="291"/>
      <c r="J2460" s="292"/>
      <c r="K2460" s="292"/>
      <c r="T2460" s="292"/>
      <c r="BO2460" s="292"/>
      <c r="BW2460" s="292"/>
      <c r="BX2460" s="292"/>
      <c r="CP2460" s="292"/>
      <c r="CU2460" s="292"/>
      <c r="CW2460" s="292"/>
      <c r="CX2460" s="292"/>
      <c r="DA2460" s="292"/>
      <c r="DI2460" s="292"/>
      <c r="DK2460" s="292"/>
      <c r="DM2460" s="292"/>
      <c r="DQ2460" s="292"/>
      <c r="DV2460" s="292"/>
      <c r="DX2460" s="292"/>
      <c r="EH2460" s="292"/>
      <c r="EN2460" s="292"/>
      <c r="EP2460" s="292"/>
      <c r="EQ2460" s="292"/>
      <c r="ER2460" s="292"/>
      <c r="ES2460" s="292"/>
      <c r="ET2460" s="292"/>
      <c r="EU2460" s="292"/>
      <c r="EV2460" s="292"/>
      <c r="EW2460" s="292"/>
      <c r="EX2460" s="292"/>
      <c r="EY2460" s="292"/>
      <c r="EZ2460" s="292"/>
      <c r="FC2460" s="292"/>
      <c r="FF2460" s="292"/>
      <c r="FJ2460" s="292"/>
      <c r="FL2460" s="292"/>
      <c r="FM2460" s="292"/>
      <c r="FN2460" s="292"/>
      <c r="FO2460" s="292"/>
      <c r="FQ2460" s="292"/>
    </row>
    <row r="2461" spans="2:173">
      <c r="B2461" s="291"/>
      <c r="J2461" s="292"/>
      <c r="K2461" s="292"/>
      <c r="T2461" s="292"/>
      <c r="BO2461" s="292"/>
      <c r="BW2461" s="292"/>
      <c r="BX2461" s="292"/>
      <c r="CP2461" s="292"/>
      <c r="CU2461" s="292"/>
      <c r="CW2461" s="292"/>
      <c r="CX2461" s="292"/>
      <c r="DA2461" s="292"/>
      <c r="DI2461" s="292"/>
      <c r="DK2461" s="292"/>
      <c r="DM2461" s="292"/>
      <c r="DQ2461" s="292"/>
      <c r="DV2461" s="292"/>
      <c r="DX2461" s="292"/>
      <c r="EH2461" s="292"/>
      <c r="EN2461" s="292"/>
      <c r="EP2461" s="292"/>
      <c r="EQ2461" s="292"/>
      <c r="ER2461" s="292"/>
      <c r="ES2461" s="292"/>
      <c r="ET2461" s="292"/>
      <c r="EU2461" s="292"/>
      <c r="EV2461" s="292"/>
      <c r="EW2461" s="292"/>
      <c r="EX2461" s="292"/>
      <c r="EY2461" s="292"/>
      <c r="EZ2461" s="292"/>
      <c r="FC2461" s="292"/>
      <c r="FF2461" s="292"/>
      <c r="FJ2461" s="292"/>
      <c r="FL2461" s="292"/>
      <c r="FM2461" s="292"/>
      <c r="FN2461" s="292"/>
      <c r="FO2461" s="292"/>
      <c r="FQ2461" s="292"/>
    </row>
    <row r="2462" spans="2:173">
      <c r="B2462" s="291"/>
      <c r="J2462" s="292"/>
      <c r="K2462" s="292"/>
      <c r="T2462" s="292"/>
      <c r="BO2462" s="292"/>
      <c r="BW2462" s="292"/>
      <c r="BX2462" s="292"/>
      <c r="CP2462" s="292"/>
      <c r="CU2462" s="292"/>
      <c r="CW2462" s="292"/>
      <c r="CX2462" s="292"/>
      <c r="DA2462" s="292"/>
      <c r="DI2462" s="292"/>
      <c r="DK2462" s="292"/>
      <c r="DM2462" s="292"/>
      <c r="DQ2462" s="292"/>
      <c r="DV2462" s="292"/>
      <c r="DX2462" s="292"/>
      <c r="EH2462" s="292"/>
      <c r="EN2462" s="292"/>
      <c r="EP2462" s="292"/>
      <c r="EQ2462" s="292"/>
      <c r="ER2462" s="292"/>
      <c r="ES2462" s="292"/>
      <c r="ET2462" s="292"/>
      <c r="EU2462" s="292"/>
      <c r="EV2462" s="292"/>
      <c r="EW2462" s="292"/>
      <c r="EX2462" s="292"/>
      <c r="EY2462" s="292"/>
      <c r="EZ2462" s="292"/>
      <c r="FC2462" s="292"/>
      <c r="FF2462" s="292"/>
      <c r="FJ2462" s="292"/>
      <c r="FL2462" s="292"/>
      <c r="FM2462" s="292"/>
      <c r="FN2462" s="292"/>
      <c r="FO2462" s="292"/>
      <c r="FQ2462" s="292"/>
    </row>
    <row r="2463" spans="2:173">
      <c r="B2463" s="291"/>
      <c r="J2463" s="292"/>
      <c r="K2463" s="292"/>
      <c r="T2463" s="292"/>
      <c r="BO2463" s="292"/>
      <c r="BW2463" s="292"/>
      <c r="BX2463" s="292"/>
      <c r="CP2463" s="292"/>
      <c r="CU2463" s="292"/>
      <c r="CW2463" s="292"/>
      <c r="CX2463" s="292"/>
      <c r="DA2463" s="292"/>
      <c r="DI2463" s="292"/>
      <c r="DK2463" s="292"/>
      <c r="DM2463" s="292"/>
      <c r="DQ2463" s="292"/>
      <c r="DV2463" s="292"/>
      <c r="DX2463" s="292"/>
      <c r="EH2463" s="292"/>
      <c r="EN2463" s="292"/>
      <c r="EP2463" s="292"/>
      <c r="EQ2463" s="292"/>
      <c r="ER2463" s="292"/>
      <c r="ES2463" s="292"/>
      <c r="ET2463" s="292"/>
      <c r="EU2463" s="292"/>
      <c r="EV2463" s="292"/>
      <c r="EW2463" s="292"/>
      <c r="EX2463" s="292"/>
      <c r="EY2463" s="292"/>
      <c r="EZ2463" s="292"/>
      <c r="FC2463" s="292"/>
      <c r="FF2463" s="292"/>
      <c r="FJ2463" s="292"/>
      <c r="FL2463" s="292"/>
      <c r="FM2463" s="292"/>
      <c r="FN2463" s="292"/>
      <c r="FO2463" s="292"/>
      <c r="FQ2463" s="292"/>
    </row>
    <row r="2464" spans="2:173">
      <c r="B2464" s="291"/>
      <c r="J2464" s="292"/>
      <c r="K2464" s="292"/>
      <c r="T2464" s="292"/>
      <c r="BO2464" s="292"/>
      <c r="BW2464" s="292"/>
      <c r="BX2464" s="292"/>
      <c r="CP2464" s="292"/>
      <c r="CU2464" s="292"/>
      <c r="CW2464" s="292"/>
      <c r="CX2464" s="292"/>
      <c r="DA2464" s="292"/>
      <c r="DI2464" s="292"/>
      <c r="DK2464" s="292"/>
      <c r="DM2464" s="292"/>
      <c r="DQ2464" s="292"/>
      <c r="DV2464" s="292"/>
      <c r="DX2464" s="292"/>
      <c r="EH2464" s="292"/>
      <c r="EN2464" s="292"/>
      <c r="EP2464" s="292"/>
      <c r="EQ2464" s="292"/>
      <c r="ER2464" s="292"/>
      <c r="ES2464" s="292"/>
      <c r="ET2464" s="292"/>
      <c r="EU2464" s="292"/>
      <c r="EV2464" s="292"/>
      <c r="EW2464" s="292"/>
      <c r="EX2464" s="292"/>
      <c r="EY2464" s="292"/>
      <c r="EZ2464" s="292"/>
      <c r="FC2464" s="292"/>
      <c r="FF2464" s="292"/>
      <c r="FJ2464" s="292"/>
      <c r="FL2464" s="292"/>
      <c r="FM2464" s="292"/>
      <c r="FN2464" s="292"/>
      <c r="FO2464" s="292"/>
      <c r="FQ2464" s="292"/>
    </row>
    <row r="2465" spans="2:173">
      <c r="B2465" s="291"/>
      <c r="J2465" s="292"/>
      <c r="K2465" s="292"/>
      <c r="T2465" s="292"/>
      <c r="BO2465" s="292"/>
      <c r="BW2465" s="292"/>
      <c r="BX2465" s="292"/>
      <c r="CP2465" s="292"/>
      <c r="CU2465" s="292"/>
      <c r="CW2465" s="292"/>
      <c r="CX2465" s="292"/>
      <c r="DA2465" s="292"/>
      <c r="DI2465" s="292"/>
      <c r="DK2465" s="292"/>
      <c r="DM2465" s="292"/>
      <c r="DQ2465" s="292"/>
      <c r="DV2465" s="292"/>
      <c r="DX2465" s="292"/>
      <c r="EH2465" s="292"/>
      <c r="EN2465" s="292"/>
      <c r="EP2465" s="292"/>
      <c r="EQ2465" s="292"/>
      <c r="ER2465" s="292"/>
      <c r="ES2465" s="292"/>
      <c r="ET2465" s="292"/>
      <c r="EU2465" s="292"/>
      <c r="EV2465" s="292"/>
      <c r="EW2465" s="292"/>
      <c r="EX2465" s="292"/>
      <c r="EY2465" s="292"/>
      <c r="EZ2465" s="292"/>
      <c r="FC2465" s="292"/>
      <c r="FF2465" s="292"/>
      <c r="FJ2465" s="292"/>
      <c r="FL2465" s="292"/>
      <c r="FM2465" s="292"/>
      <c r="FN2465" s="292"/>
      <c r="FO2465" s="292"/>
      <c r="FQ2465" s="292"/>
    </row>
    <row r="2466" spans="2:173">
      <c r="B2466" s="291"/>
      <c r="J2466" s="292"/>
      <c r="K2466" s="292"/>
      <c r="T2466" s="292"/>
      <c r="BO2466" s="292"/>
      <c r="BW2466" s="292"/>
      <c r="BX2466" s="292"/>
      <c r="CP2466" s="292"/>
      <c r="CU2466" s="292"/>
      <c r="CW2466" s="292"/>
      <c r="CX2466" s="292"/>
      <c r="DA2466" s="292"/>
      <c r="DI2466" s="292"/>
      <c r="DK2466" s="292"/>
      <c r="DM2466" s="292"/>
      <c r="DQ2466" s="292"/>
      <c r="DV2466" s="292"/>
      <c r="DX2466" s="292"/>
      <c r="EH2466" s="292"/>
      <c r="EN2466" s="292"/>
      <c r="EP2466" s="292"/>
      <c r="EQ2466" s="292"/>
      <c r="ER2466" s="292"/>
      <c r="ES2466" s="292"/>
      <c r="ET2466" s="292"/>
      <c r="EU2466" s="292"/>
      <c r="EV2466" s="292"/>
      <c r="EW2466" s="292"/>
      <c r="EX2466" s="292"/>
      <c r="EY2466" s="292"/>
      <c r="EZ2466" s="292"/>
      <c r="FC2466" s="292"/>
      <c r="FF2466" s="292"/>
      <c r="FJ2466" s="292"/>
      <c r="FL2466" s="292"/>
      <c r="FM2466" s="292"/>
      <c r="FN2466" s="292"/>
      <c r="FO2466" s="292"/>
      <c r="FQ2466" s="292"/>
    </row>
    <row r="2467" spans="2:173">
      <c r="B2467" s="291"/>
      <c r="J2467" s="292"/>
      <c r="K2467" s="292"/>
      <c r="T2467" s="292"/>
      <c r="BO2467" s="292"/>
      <c r="BW2467" s="292"/>
      <c r="BX2467" s="292"/>
      <c r="CP2467" s="292"/>
      <c r="CU2467" s="292"/>
      <c r="CW2467" s="292"/>
      <c r="CX2467" s="292"/>
      <c r="DA2467" s="292"/>
      <c r="DI2467" s="292"/>
      <c r="DK2467" s="292"/>
      <c r="DM2467" s="292"/>
      <c r="DQ2467" s="292"/>
      <c r="DV2467" s="292"/>
      <c r="DX2467" s="292"/>
      <c r="EH2467" s="292"/>
      <c r="EN2467" s="292"/>
      <c r="EP2467" s="292"/>
      <c r="EQ2467" s="292"/>
      <c r="ER2467" s="292"/>
      <c r="ES2467" s="292"/>
      <c r="ET2467" s="292"/>
      <c r="EU2467" s="292"/>
      <c r="EV2467" s="292"/>
      <c r="EW2467" s="292"/>
      <c r="EX2467" s="292"/>
      <c r="EY2467" s="292"/>
      <c r="EZ2467" s="292"/>
      <c r="FC2467" s="292"/>
      <c r="FF2467" s="292"/>
      <c r="FJ2467" s="292"/>
      <c r="FL2467" s="292"/>
      <c r="FM2467" s="292"/>
      <c r="FN2467" s="292"/>
      <c r="FO2467" s="292"/>
      <c r="FQ2467" s="292"/>
    </row>
    <row r="2468" spans="2:173">
      <c r="B2468" s="291"/>
      <c r="J2468" s="292"/>
      <c r="K2468" s="292"/>
      <c r="T2468" s="292"/>
      <c r="BO2468" s="292"/>
      <c r="BW2468" s="292"/>
      <c r="BX2468" s="292"/>
      <c r="CP2468" s="292"/>
      <c r="CU2468" s="292"/>
      <c r="CW2468" s="292"/>
      <c r="CX2468" s="292"/>
      <c r="DA2468" s="292"/>
      <c r="DI2468" s="292"/>
      <c r="DK2468" s="292"/>
      <c r="DM2468" s="292"/>
      <c r="DQ2468" s="292"/>
      <c r="DV2468" s="292"/>
      <c r="DX2468" s="292"/>
      <c r="EH2468" s="292"/>
      <c r="EN2468" s="292"/>
      <c r="EP2468" s="292"/>
      <c r="EQ2468" s="292"/>
      <c r="ER2468" s="292"/>
      <c r="ES2468" s="292"/>
      <c r="ET2468" s="292"/>
      <c r="EU2468" s="292"/>
      <c r="EV2468" s="292"/>
      <c r="EW2468" s="292"/>
      <c r="EX2468" s="292"/>
      <c r="EY2468" s="292"/>
      <c r="EZ2468" s="292"/>
      <c r="FC2468" s="292"/>
      <c r="FF2468" s="292"/>
      <c r="FJ2468" s="292"/>
      <c r="FL2468" s="292"/>
      <c r="FM2468" s="292"/>
      <c r="FN2468" s="292"/>
      <c r="FO2468" s="292"/>
      <c r="FQ2468" s="292"/>
    </row>
    <row r="2469" spans="2:173">
      <c r="B2469" s="291"/>
      <c r="J2469" s="292"/>
      <c r="K2469" s="292"/>
      <c r="T2469" s="292"/>
      <c r="BO2469" s="292"/>
      <c r="BW2469" s="292"/>
      <c r="BX2469" s="292"/>
      <c r="CP2469" s="292"/>
      <c r="CU2469" s="292"/>
      <c r="CW2469" s="292"/>
      <c r="CX2469" s="292"/>
      <c r="DA2469" s="292"/>
      <c r="DI2469" s="292"/>
      <c r="DK2469" s="292"/>
      <c r="DM2469" s="292"/>
      <c r="DQ2469" s="292"/>
      <c r="DV2469" s="292"/>
      <c r="DX2469" s="292"/>
      <c r="EH2469" s="292"/>
      <c r="EN2469" s="292"/>
      <c r="EP2469" s="292"/>
      <c r="EQ2469" s="292"/>
      <c r="ER2469" s="292"/>
      <c r="ES2469" s="292"/>
      <c r="ET2469" s="292"/>
      <c r="EU2469" s="292"/>
      <c r="EV2469" s="292"/>
      <c r="EW2469" s="292"/>
      <c r="EX2469" s="292"/>
      <c r="EY2469" s="292"/>
      <c r="EZ2469" s="292"/>
      <c r="FC2469" s="292"/>
      <c r="FF2469" s="292"/>
      <c r="FJ2469" s="292"/>
      <c r="FL2469" s="292"/>
      <c r="FM2469" s="292"/>
      <c r="FN2469" s="292"/>
      <c r="FO2469" s="292"/>
      <c r="FQ2469" s="292"/>
    </row>
    <row r="2470" spans="2:173">
      <c r="B2470" s="291"/>
      <c r="J2470" s="292"/>
      <c r="K2470" s="292"/>
      <c r="T2470" s="292"/>
      <c r="BO2470" s="292"/>
      <c r="BW2470" s="292"/>
      <c r="BX2470" s="292"/>
      <c r="CP2470" s="292"/>
      <c r="CU2470" s="292"/>
      <c r="CW2470" s="292"/>
      <c r="CX2470" s="292"/>
      <c r="DA2470" s="292"/>
      <c r="DI2470" s="292"/>
      <c r="DK2470" s="292"/>
      <c r="DM2470" s="292"/>
      <c r="DQ2470" s="292"/>
      <c r="DV2470" s="292"/>
      <c r="DX2470" s="292"/>
      <c r="EH2470" s="292"/>
      <c r="EN2470" s="292"/>
      <c r="EP2470" s="292"/>
      <c r="EQ2470" s="292"/>
      <c r="ER2470" s="292"/>
      <c r="ES2470" s="292"/>
      <c r="ET2470" s="292"/>
      <c r="EU2470" s="292"/>
      <c r="EV2470" s="292"/>
      <c r="EW2470" s="292"/>
      <c r="EX2470" s="292"/>
      <c r="EY2470" s="292"/>
      <c r="EZ2470" s="292"/>
      <c r="FC2470" s="292"/>
      <c r="FF2470" s="292"/>
      <c r="FJ2470" s="292"/>
      <c r="FL2470" s="292"/>
      <c r="FM2470" s="292"/>
      <c r="FN2470" s="292"/>
      <c r="FO2470" s="292"/>
      <c r="FQ2470" s="292"/>
    </row>
    <row r="2471" spans="2:173">
      <c r="B2471" s="291"/>
      <c r="J2471" s="292"/>
      <c r="K2471" s="292"/>
      <c r="T2471" s="292"/>
      <c r="BO2471" s="292"/>
      <c r="BW2471" s="292"/>
      <c r="BX2471" s="292"/>
      <c r="CP2471" s="292"/>
      <c r="CU2471" s="292"/>
      <c r="CW2471" s="292"/>
      <c r="CX2471" s="292"/>
      <c r="DA2471" s="292"/>
      <c r="DI2471" s="292"/>
      <c r="DK2471" s="292"/>
      <c r="DM2471" s="292"/>
      <c r="DQ2471" s="292"/>
      <c r="DV2471" s="292"/>
      <c r="DX2471" s="292"/>
      <c r="EH2471" s="292"/>
      <c r="EN2471" s="292"/>
      <c r="EP2471" s="292"/>
      <c r="EQ2471" s="292"/>
      <c r="ER2471" s="292"/>
      <c r="ES2471" s="292"/>
      <c r="ET2471" s="292"/>
      <c r="EU2471" s="292"/>
      <c r="EV2471" s="292"/>
      <c r="EW2471" s="292"/>
      <c r="EX2471" s="292"/>
      <c r="EY2471" s="292"/>
      <c r="EZ2471" s="292"/>
      <c r="FC2471" s="292"/>
      <c r="FF2471" s="292"/>
      <c r="FJ2471" s="292"/>
      <c r="FL2471" s="292"/>
      <c r="FM2471" s="292"/>
      <c r="FN2471" s="292"/>
      <c r="FO2471" s="292"/>
      <c r="FQ2471" s="292"/>
    </row>
    <row r="2472" spans="2:173">
      <c r="B2472" s="291"/>
      <c r="J2472" s="292"/>
      <c r="K2472" s="292"/>
      <c r="T2472" s="292"/>
      <c r="BO2472" s="292"/>
      <c r="BW2472" s="292"/>
      <c r="BX2472" s="292"/>
      <c r="CP2472" s="292"/>
      <c r="CU2472" s="292"/>
      <c r="CW2472" s="292"/>
      <c r="CX2472" s="292"/>
      <c r="DA2472" s="292"/>
      <c r="DI2472" s="292"/>
      <c r="DK2472" s="292"/>
      <c r="DM2472" s="292"/>
      <c r="DQ2472" s="292"/>
      <c r="DV2472" s="292"/>
      <c r="DX2472" s="292"/>
      <c r="EH2472" s="292"/>
      <c r="EN2472" s="292"/>
      <c r="EP2472" s="292"/>
      <c r="EQ2472" s="292"/>
      <c r="ER2472" s="292"/>
      <c r="ES2472" s="292"/>
      <c r="ET2472" s="292"/>
      <c r="EU2472" s="292"/>
      <c r="EV2472" s="292"/>
      <c r="EW2472" s="292"/>
      <c r="EX2472" s="292"/>
      <c r="EY2472" s="292"/>
      <c r="EZ2472" s="292"/>
      <c r="FC2472" s="292"/>
      <c r="FF2472" s="292"/>
      <c r="FJ2472" s="292"/>
      <c r="FL2472" s="292"/>
      <c r="FM2472" s="292"/>
      <c r="FN2472" s="292"/>
      <c r="FO2472" s="292"/>
      <c r="FQ2472" s="292"/>
    </row>
    <row r="2473" spans="2:173">
      <c r="B2473" s="291"/>
      <c r="J2473" s="292"/>
      <c r="K2473" s="292"/>
      <c r="T2473" s="292"/>
      <c r="BO2473" s="292"/>
      <c r="BW2473" s="292"/>
      <c r="BX2473" s="292"/>
      <c r="CP2473" s="292"/>
      <c r="CU2473" s="292"/>
      <c r="CW2473" s="292"/>
      <c r="CX2473" s="292"/>
      <c r="DA2473" s="292"/>
      <c r="DI2473" s="292"/>
      <c r="DK2473" s="292"/>
      <c r="DM2473" s="292"/>
      <c r="DQ2473" s="292"/>
      <c r="DV2473" s="292"/>
      <c r="DX2473" s="292"/>
      <c r="EH2473" s="292"/>
      <c r="EN2473" s="292"/>
      <c r="EP2473" s="292"/>
      <c r="EQ2473" s="292"/>
      <c r="ER2473" s="292"/>
      <c r="ES2473" s="292"/>
      <c r="ET2473" s="292"/>
      <c r="EU2473" s="292"/>
      <c r="EV2473" s="292"/>
      <c r="EW2473" s="292"/>
      <c r="EX2473" s="292"/>
      <c r="EY2473" s="292"/>
      <c r="EZ2473" s="292"/>
      <c r="FC2473" s="292"/>
      <c r="FF2473" s="292"/>
      <c r="FJ2473" s="292"/>
      <c r="FL2473" s="292"/>
      <c r="FM2473" s="292"/>
      <c r="FN2473" s="292"/>
      <c r="FO2473" s="292"/>
      <c r="FQ2473" s="292"/>
    </row>
    <row r="2474" spans="2:173">
      <c r="B2474" s="291"/>
      <c r="J2474" s="292"/>
      <c r="K2474" s="292"/>
      <c r="T2474" s="292"/>
      <c r="BO2474" s="292"/>
      <c r="BW2474" s="292"/>
      <c r="BX2474" s="292"/>
      <c r="CP2474" s="292"/>
      <c r="CU2474" s="292"/>
      <c r="CW2474" s="292"/>
      <c r="CX2474" s="292"/>
      <c r="DA2474" s="292"/>
      <c r="DI2474" s="292"/>
      <c r="DK2474" s="292"/>
      <c r="DM2474" s="292"/>
      <c r="DQ2474" s="292"/>
      <c r="DV2474" s="292"/>
      <c r="DX2474" s="292"/>
      <c r="EH2474" s="292"/>
      <c r="EN2474" s="292"/>
      <c r="EP2474" s="292"/>
      <c r="EQ2474" s="292"/>
      <c r="ER2474" s="292"/>
      <c r="ES2474" s="292"/>
      <c r="ET2474" s="292"/>
      <c r="EU2474" s="292"/>
      <c r="EV2474" s="292"/>
      <c r="EW2474" s="292"/>
      <c r="EX2474" s="292"/>
      <c r="EY2474" s="292"/>
      <c r="EZ2474" s="292"/>
      <c r="FC2474" s="292"/>
      <c r="FF2474" s="292"/>
      <c r="FJ2474" s="292"/>
      <c r="FL2474" s="292"/>
      <c r="FM2474" s="292"/>
      <c r="FN2474" s="292"/>
      <c r="FO2474" s="292"/>
      <c r="FQ2474" s="292"/>
    </row>
    <row r="2475" spans="2:173">
      <c r="B2475" s="291"/>
      <c r="J2475" s="292"/>
      <c r="K2475" s="292"/>
      <c r="T2475" s="292"/>
      <c r="BO2475" s="292"/>
      <c r="BW2475" s="292"/>
      <c r="BX2475" s="292"/>
      <c r="CP2475" s="292"/>
      <c r="CU2475" s="292"/>
      <c r="CW2475" s="292"/>
      <c r="CX2475" s="292"/>
      <c r="DA2475" s="292"/>
      <c r="DI2475" s="292"/>
      <c r="DK2475" s="292"/>
      <c r="DM2475" s="292"/>
      <c r="DQ2475" s="292"/>
      <c r="DV2475" s="292"/>
      <c r="DX2475" s="292"/>
      <c r="EH2475" s="292"/>
      <c r="EN2475" s="292"/>
      <c r="EP2475" s="292"/>
      <c r="EQ2475" s="292"/>
      <c r="ER2475" s="292"/>
      <c r="ES2475" s="292"/>
      <c r="ET2475" s="292"/>
      <c r="EU2475" s="292"/>
      <c r="EV2475" s="292"/>
      <c r="EW2475" s="292"/>
      <c r="EX2475" s="292"/>
      <c r="EY2475" s="292"/>
      <c r="EZ2475" s="292"/>
      <c r="FC2475" s="292"/>
      <c r="FF2475" s="292"/>
      <c r="FJ2475" s="292"/>
      <c r="FL2475" s="292"/>
      <c r="FM2475" s="292"/>
      <c r="FN2475" s="292"/>
      <c r="FO2475" s="292"/>
      <c r="FQ2475" s="292"/>
    </row>
    <row r="2476" spans="2:173">
      <c r="B2476" s="291"/>
      <c r="J2476" s="292"/>
      <c r="K2476" s="292"/>
      <c r="T2476" s="292"/>
      <c r="BO2476" s="292"/>
      <c r="BW2476" s="292"/>
      <c r="BX2476" s="292"/>
      <c r="CP2476" s="292"/>
      <c r="CU2476" s="292"/>
      <c r="CW2476" s="292"/>
      <c r="CX2476" s="292"/>
      <c r="DA2476" s="292"/>
      <c r="DI2476" s="292"/>
      <c r="DK2476" s="292"/>
      <c r="DM2476" s="292"/>
      <c r="DQ2476" s="292"/>
      <c r="DV2476" s="292"/>
      <c r="DX2476" s="292"/>
      <c r="EH2476" s="292"/>
      <c r="EN2476" s="292"/>
      <c r="EP2476" s="292"/>
      <c r="EQ2476" s="292"/>
      <c r="ER2476" s="292"/>
      <c r="ES2476" s="292"/>
      <c r="ET2476" s="292"/>
      <c r="EU2476" s="292"/>
      <c r="EV2476" s="292"/>
      <c r="EW2476" s="292"/>
      <c r="EX2476" s="292"/>
      <c r="EY2476" s="292"/>
      <c r="EZ2476" s="292"/>
      <c r="FC2476" s="292"/>
      <c r="FF2476" s="292"/>
      <c r="FJ2476" s="292"/>
      <c r="FL2476" s="292"/>
      <c r="FM2476" s="292"/>
      <c r="FN2476" s="292"/>
      <c r="FO2476" s="292"/>
      <c r="FQ2476" s="292"/>
    </row>
    <row r="2477" spans="2:173">
      <c r="B2477" s="291"/>
      <c r="J2477" s="292"/>
      <c r="K2477" s="292"/>
      <c r="T2477" s="292"/>
      <c r="BO2477" s="292"/>
      <c r="BW2477" s="292"/>
      <c r="BX2477" s="292"/>
      <c r="CP2477" s="292"/>
      <c r="CU2477" s="292"/>
      <c r="CW2477" s="292"/>
      <c r="CX2477" s="292"/>
      <c r="DA2477" s="292"/>
      <c r="DI2477" s="292"/>
      <c r="DK2477" s="292"/>
      <c r="DM2477" s="292"/>
      <c r="DQ2477" s="292"/>
      <c r="DV2477" s="292"/>
      <c r="DX2477" s="292"/>
      <c r="EH2477" s="292"/>
      <c r="EN2477" s="292"/>
      <c r="EP2477" s="292"/>
      <c r="EQ2477" s="292"/>
      <c r="ER2477" s="292"/>
      <c r="ES2477" s="292"/>
      <c r="ET2477" s="292"/>
      <c r="EU2477" s="292"/>
      <c r="EV2477" s="292"/>
      <c r="EW2477" s="292"/>
      <c r="EX2477" s="292"/>
      <c r="EY2477" s="292"/>
      <c r="EZ2477" s="292"/>
      <c r="FC2477" s="292"/>
      <c r="FF2477" s="292"/>
      <c r="FJ2477" s="292"/>
      <c r="FL2477" s="292"/>
      <c r="FM2477" s="292"/>
      <c r="FN2477" s="292"/>
      <c r="FO2477" s="292"/>
      <c r="FQ2477" s="292"/>
    </row>
    <row r="2478" spans="2:173">
      <c r="B2478" s="291"/>
      <c r="J2478" s="292"/>
      <c r="K2478" s="292"/>
      <c r="T2478" s="292"/>
      <c r="BO2478" s="292"/>
      <c r="BW2478" s="292"/>
      <c r="BX2478" s="292"/>
      <c r="CP2478" s="292"/>
      <c r="CU2478" s="292"/>
      <c r="CW2478" s="292"/>
      <c r="CX2478" s="292"/>
      <c r="DA2478" s="292"/>
      <c r="DI2478" s="292"/>
      <c r="DK2478" s="292"/>
      <c r="DM2478" s="292"/>
      <c r="DQ2478" s="292"/>
      <c r="DV2478" s="292"/>
      <c r="DX2478" s="292"/>
      <c r="EH2478" s="292"/>
      <c r="EN2478" s="292"/>
      <c r="EP2478" s="292"/>
      <c r="EQ2478" s="292"/>
      <c r="ER2478" s="292"/>
      <c r="ES2478" s="292"/>
      <c r="ET2478" s="292"/>
      <c r="EU2478" s="292"/>
      <c r="EV2478" s="292"/>
      <c r="EW2478" s="292"/>
      <c r="EX2478" s="292"/>
      <c r="EY2478" s="292"/>
      <c r="EZ2478" s="292"/>
      <c r="FC2478" s="292"/>
      <c r="FF2478" s="292"/>
      <c r="FJ2478" s="292"/>
      <c r="FL2478" s="292"/>
      <c r="FM2478" s="292"/>
      <c r="FN2478" s="292"/>
      <c r="FO2478" s="292"/>
      <c r="FQ2478" s="292"/>
    </row>
    <row r="2479" spans="2:173">
      <c r="B2479" s="291"/>
      <c r="J2479" s="292"/>
      <c r="K2479" s="292"/>
      <c r="T2479" s="292"/>
      <c r="BO2479" s="292"/>
      <c r="BW2479" s="292"/>
      <c r="BX2479" s="292"/>
      <c r="CP2479" s="292"/>
      <c r="CU2479" s="292"/>
      <c r="CW2479" s="292"/>
      <c r="CX2479" s="292"/>
      <c r="DA2479" s="292"/>
      <c r="DI2479" s="292"/>
      <c r="DK2479" s="292"/>
      <c r="DM2479" s="292"/>
      <c r="DQ2479" s="292"/>
      <c r="DV2479" s="292"/>
      <c r="DX2479" s="292"/>
      <c r="EH2479" s="292"/>
      <c r="EN2479" s="292"/>
      <c r="EP2479" s="292"/>
      <c r="EQ2479" s="292"/>
      <c r="ER2479" s="292"/>
      <c r="ES2479" s="292"/>
      <c r="ET2479" s="292"/>
      <c r="EU2479" s="292"/>
      <c r="EV2479" s="292"/>
      <c r="EW2479" s="292"/>
      <c r="EX2479" s="292"/>
      <c r="EY2479" s="292"/>
      <c r="EZ2479" s="292"/>
      <c r="FC2479" s="292"/>
      <c r="FF2479" s="292"/>
      <c r="FJ2479" s="292"/>
      <c r="FL2479" s="292"/>
      <c r="FM2479" s="292"/>
      <c r="FN2479" s="292"/>
      <c r="FO2479" s="292"/>
      <c r="FQ2479" s="292"/>
    </row>
    <row r="2480" spans="2:173">
      <c r="B2480" s="291"/>
      <c r="J2480" s="292"/>
      <c r="K2480" s="292"/>
      <c r="T2480" s="292"/>
      <c r="BO2480" s="292"/>
      <c r="BW2480" s="292"/>
      <c r="BX2480" s="292"/>
      <c r="CP2480" s="292"/>
      <c r="CU2480" s="292"/>
      <c r="CW2480" s="292"/>
      <c r="CX2480" s="292"/>
      <c r="DA2480" s="292"/>
      <c r="DI2480" s="292"/>
      <c r="DK2480" s="292"/>
      <c r="DM2480" s="292"/>
      <c r="DQ2480" s="292"/>
      <c r="DV2480" s="292"/>
      <c r="DX2480" s="292"/>
      <c r="EH2480" s="292"/>
      <c r="EN2480" s="292"/>
      <c r="EP2480" s="292"/>
      <c r="EQ2480" s="292"/>
      <c r="ER2480" s="292"/>
      <c r="ES2480" s="292"/>
      <c r="ET2480" s="292"/>
      <c r="EU2480" s="292"/>
      <c r="EV2480" s="292"/>
      <c r="EW2480" s="292"/>
      <c r="EX2480" s="292"/>
      <c r="EY2480" s="292"/>
      <c r="EZ2480" s="292"/>
      <c r="FC2480" s="292"/>
      <c r="FF2480" s="292"/>
      <c r="FJ2480" s="292"/>
      <c r="FL2480" s="292"/>
      <c r="FM2480" s="292"/>
      <c r="FN2480" s="292"/>
      <c r="FO2480" s="292"/>
      <c r="FQ2480" s="292"/>
    </row>
    <row r="2481" spans="2:173">
      <c r="B2481" s="291"/>
      <c r="J2481" s="292"/>
      <c r="K2481" s="292"/>
      <c r="T2481" s="292"/>
      <c r="BO2481" s="292"/>
      <c r="BW2481" s="292"/>
      <c r="BX2481" s="292"/>
      <c r="CP2481" s="292"/>
      <c r="CU2481" s="292"/>
      <c r="CW2481" s="292"/>
      <c r="CX2481" s="292"/>
      <c r="DA2481" s="292"/>
      <c r="DI2481" s="292"/>
      <c r="DK2481" s="292"/>
      <c r="DM2481" s="292"/>
      <c r="DQ2481" s="292"/>
      <c r="DV2481" s="292"/>
      <c r="DX2481" s="292"/>
      <c r="EH2481" s="292"/>
      <c r="EN2481" s="292"/>
      <c r="EP2481" s="292"/>
      <c r="EQ2481" s="292"/>
      <c r="ER2481" s="292"/>
      <c r="ES2481" s="292"/>
      <c r="ET2481" s="292"/>
      <c r="EU2481" s="292"/>
      <c r="EV2481" s="292"/>
      <c r="EW2481" s="292"/>
      <c r="EX2481" s="292"/>
      <c r="EY2481" s="292"/>
      <c r="EZ2481" s="292"/>
      <c r="FC2481" s="292"/>
      <c r="FF2481" s="292"/>
      <c r="FJ2481" s="292"/>
      <c r="FL2481" s="292"/>
      <c r="FM2481" s="292"/>
      <c r="FN2481" s="292"/>
      <c r="FO2481" s="292"/>
      <c r="FQ2481" s="292"/>
    </row>
    <row r="2482" spans="2:173">
      <c r="B2482" s="291"/>
      <c r="J2482" s="292"/>
      <c r="K2482" s="292"/>
      <c r="T2482" s="292"/>
      <c r="BO2482" s="292"/>
      <c r="BW2482" s="292"/>
      <c r="BX2482" s="292"/>
      <c r="CP2482" s="292"/>
      <c r="CU2482" s="292"/>
      <c r="CW2482" s="292"/>
      <c r="CX2482" s="292"/>
      <c r="DA2482" s="292"/>
      <c r="DI2482" s="292"/>
      <c r="DK2482" s="292"/>
      <c r="DM2482" s="292"/>
      <c r="DQ2482" s="292"/>
      <c r="DV2482" s="292"/>
      <c r="DX2482" s="292"/>
      <c r="EH2482" s="292"/>
      <c r="EN2482" s="292"/>
      <c r="EP2482" s="292"/>
      <c r="EQ2482" s="292"/>
      <c r="ER2482" s="292"/>
      <c r="ES2482" s="292"/>
      <c r="ET2482" s="292"/>
      <c r="EU2482" s="292"/>
      <c r="EV2482" s="292"/>
      <c r="EW2482" s="292"/>
      <c r="EX2482" s="292"/>
      <c r="EY2482" s="292"/>
      <c r="EZ2482" s="292"/>
      <c r="FC2482" s="292"/>
      <c r="FF2482" s="292"/>
      <c r="FJ2482" s="292"/>
      <c r="FL2482" s="292"/>
      <c r="FM2482" s="292"/>
      <c r="FN2482" s="292"/>
      <c r="FO2482" s="292"/>
      <c r="FQ2482" s="292"/>
    </row>
    <row r="2483" spans="2:173">
      <c r="B2483" s="291"/>
      <c r="J2483" s="292"/>
      <c r="K2483" s="292"/>
      <c r="T2483" s="292"/>
      <c r="BO2483" s="292"/>
      <c r="BW2483" s="292"/>
      <c r="BX2483" s="292"/>
      <c r="CP2483" s="292"/>
      <c r="CU2483" s="292"/>
      <c r="CW2483" s="292"/>
      <c r="CX2483" s="292"/>
      <c r="DA2483" s="292"/>
      <c r="DI2483" s="292"/>
      <c r="DK2483" s="292"/>
      <c r="DM2483" s="292"/>
      <c r="DQ2483" s="292"/>
      <c r="DV2483" s="292"/>
      <c r="DX2483" s="292"/>
      <c r="EH2483" s="292"/>
      <c r="EN2483" s="292"/>
      <c r="EP2483" s="292"/>
      <c r="EQ2483" s="292"/>
      <c r="ER2483" s="292"/>
      <c r="ES2483" s="292"/>
      <c r="ET2483" s="292"/>
      <c r="EU2483" s="292"/>
      <c r="EV2483" s="292"/>
      <c r="EW2483" s="292"/>
      <c r="EX2483" s="292"/>
      <c r="EY2483" s="292"/>
      <c r="EZ2483" s="292"/>
      <c r="FC2483" s="292"/>
      <c r="FF2483" s="292"/>
      <c r="FJ2483" s="292"/>
      <c r="FL2483" s="292"/>
      <c r="FM2483" s="292"/>
      <c r="FN2483" s="292"/>
      <c r="FO2483" s="292"/>
      <c r="FQ2483" s="292"/>
    </row>
    <row r="2484" spans="2:173">
      <c r="B2484" s="291"/>
      <c r="J2484" s="292"/>
      <c r="K2484" s="292"/>
      <c r="T2484" s="292"/>
      <c r="BO2484" s="292"/>
      <c r="BW2484" s="292"/>
      <c r="BX2484" s="292"/>
      <c r="CP2484" s="292"/>
      <c r="CU2484" s="292"/>
      <c r="CW2484" s="292"/>
      <c r="CX2484" s="292"/>
      <c r="DA2484" s="292"/>
      <c r="DI2484" s="292"/>
      <c r="DK2484" s="292"/>
      <c r="DM2484" s="292"/>
      <c r="DQ2484" s="292"/>
      <c r="DV2484" s="292"/>
      <c r="DX2484" s="292"/>
      <c r="EH2484" s="292"/>
      <c r="EN2484" s="292"/>
      <c r="EP2484" s="292"/>
      <c r="EQ2484" s="292"/>
      <c r="ER2484" s="292"/>
      <c r="ES2484" s="292"/>
      <c r="ET2484" s="292"/>
      <c r="EU2484" s="292"/>
      <c r="EV2484" s="292"/>
      <c r="EW2484" s="292"/>
      <c r="EX2484" s="292"/>
      <c r="EY2484" s="292"/>
      <c r="EZ2484" s="292"/>
      <c r="FC2484" s="292"/>
      <c r="FF2484" s="292"/>
      <c r="FJ2484" s="292"/>
      <c r="FL2484" s="292"/>
      <c r="FM2484" s="292"/>
      <c r="FN2484" s="292"/>
      <c r="FO2484" s="292"/>
      <c r="FQ2484" s="292"/>
    </row>
    <row r="2485" spans="2:173">
      <c r="B2485" s="291"/>
      <c r="J2485" s="292"/>
      <c r="K2485" s="292"/>
      <c r="T2485" s="292"/>
      <c r="BO2485" s="292"/>
      <c r="BW2485" s="292"/>
      <c r="BX2485" s="292"/>
      <c r="CP2485" s="292"/>
      <c r="CU2485" s="292"/>
      <c r="CW2485" s="292"/>
      <c r="CX2485" s="292"/>
      <c r="DA2485" s="292"/>
      <c r="DI2485" s="292"/>
      <c r="DK2485" s="292"/>
      <c r="DM2485" s="292"/>
      <c r="DQ2485" s="292"/>
      <c r="DV2485" s="292"/>
      <c r="DX2485" s="292"/>
      <c r="EH2485" s="292"/>
      <c r="EN2485" s="292"/>
      <c r="EP2485" s="292"/>
      <c r="EQ2485" s="292"/>
      <c r="ER2485" s="292"/>
      <c r="ES2485" s="292"/>
      <c r="ET2485" s="292"/>
      <c r="EU2485" s="292"/>
      <c r="EV2485" s="292"/>
      <c r="EW2485" s="292"/>
      <c r="EX2485" s="292"/>
      <c r="EY2485" s="292"/>
      <c r="EZ2485" s="292"/>
      <c r="FC2485" s="292"/>
      <c r="FF2485" s="292"/>
      <c r="FJ2485" s="292"/>
      <c r="FL2485" s="292"/>
      <c r="FM2485" s="292"/>
      <c r="FN2485" s="292"/>
      <c r="FO2485" s="292"/>
      <c r="FQ2485" s="292"/>
    </row>
    <row r="2486" spans="2:173">
      <c r="B2486" s="291"/>
      <c r="J2486" s="292"/>
      <c r="K2486" s="292"/>
      <c r="T2486" s="292"/>
      <c r="BO2486" s="292"/>
      <c r="BW2486" s="292"/>
      <c r="BX2486" s="292"/>
      <c r="CP2486" s="292"/>
      <c r="CU2486" s="292"/>
      <c r="CW2486" s="292"/>
      <c r="CX2486" s="292"/>
      <c r="DA2486" s="292"/>
      <c r="DI2486" s="292"/>
      <c r="DK2486" s="292"/>
      <c r="DM2486" s="292"/>
      <c r="DQ2486" s="292"/>
      <c r="DV2486" s="292"/>
      <c r="DX2486" s="292"/>
      <c r="EH2486" s="292"/>
      <c r="EN2486" s="292"/>
      <c r="EP2486" s="292"/>
      <c r="EQ2486" s="292"/>
      <c r="ER2486" s="292"/>
      <c r="ES2486" s="292"/>
      <c r="ET2486" s="292"/>
      <c r="EU2486" s="292"/>
      <c r="EV2486" s="292"/>
      <c r="EW2486" s="292"/>
      <c r="EX2486" s="292"/>
      <c r="EY2486" s="292"/>
      <c r="EZ2486" s="292"/>
      <c r="FC2486" s="292"/>
      <c r="FF2486" s="292"/>
      <c r="FJ2486" s="292"/>
      <c r="FL2486" s="292"/>
      <c r="FM2486" s="292"/>
      <c r="FN2486" s="292"/>
      <c r="FO2486" s="292"/>
      <c r="FQ2486" s="292"/>
    </row>
    <row r="2487" spans="2:173">
      <c r="B2487" s="291"/>
      <c r="J2487" s="292"/>
      <c r="K2487" s="292"/>
      <c r="T2487" s="292"/>
      <c r="BO2487" s="292"/>
      <c r="BW2487" s="292"/>
      <c r="BX2487" s="292"/>
      <c r="CP2487" s="292"/>
      <c r="CU2487" s="292"/>
      <c r="CW2487" s="292"/>
      <c r="CX2487" s="292"/>
      <c r="DA2487" s="292"/>
      <c r="DI2487" s="292"/>
      <c r="DK2487" s="292"/>
      <c r="DM2487" s="292"/>
      <c r="DQ2487" s="292"/>
      <c r="DV2487" s="292"/>
      <c r="DX2487" s="292"/>
      <c r="EH2487" s="292"/>
      <c r="EN2487" s="292"/>
      <c r="EP2487" s="292"/>
      <c r="EQ2487" s="292"/>
      <c r="ER2487" s="292"/>
      <c r="ES2487" s="292"/>
      <c r="ET2487" s="292"/>
      <c r="EU2487" s="292"/>
      <c r="EV2487" s="292"/>
      <c r="EW2487" s="292"/>
      <c r="EX2487" s="292"/>
      <c r="EY2487" s="292"/>
      <c r="EZ2487" s="292"/>
      <c r="FC2487" s="292"/>
      <c r="FF2487" s="292"/>
      <c r="FJ2487" s="292"/>
      <c r="FL2487" s="292"/>
      <c r="FM2487" s="292"/>
      <c r="FN2487" s="292"/>
      <c r="FO2487" s="292"/>
      <c r="FQ2487" s="292"/>
    </row>
    <row r="2488" spans="2:173">
      <c r="B2488" s="291"/>
      <c r="J2488" s="292"/>
      <c r="K2488" s="292"/>
      <c r="T2488" s="292"/>
      <c r="BO2488" s="292"/>
      <c r="BW2488" s="292"/>
      <c r="BX2488" s="292"/>
      <c r="CP2488" s="292"/>
      <c r="CU2488" s="292"/>
      <c r="CW2488" s="292"/>
      <c r="CX2488" s="292"/>
      <c r="DA2488" s="292"/>
      <c r="DI2488" s="292"/>
      <c r="DK2488" s="292"/>
      <c r="DM2488" s="292"/>
      <c r="DQ2488" s="292"/>
      <c r="DV2488" s="292"/>
      <c r="DX2488" s="292"/>
      <c r="EH2488" s="292"/>
      <c r="EN2488" s="292"/>
      <c r="EP2488" s="292"/>
      <c r="EQ2488" s="292"/>
      <c r="ER2488" s="292"/>
      <c r="ES2488" s="292"/>
      <c r="ET2488" s="292"/>
      <c r="EU2488" s="292"/>
      <c r="EV2488" s="292"/>
      <c r="EW2488" s="292"/>
      <c r="EX2488" s="292"/>
      <c r="EY2488" s="292"/>
      <c r="EZ2488" s="292"/>
      <c r="FC2488" s="292"/>
      <c r="FF2488" s="292"/>
      <c r="FJ2488" s="292"/>
      <c r="FL2488" s="292"/>
      <c r="FM2488" s="292"/>
      <c r="FN2488" s="292"/>
      <c r="FO2488" s="292"/>
      <c r="FQ2488" s="292"/>
    </row>
    <row r="2489" spans="2:173">
      <c r="B2489" s="291"/>
      <c r="J2489" s="292"/>
      <c r="K2489" s="292"/>
      <c r="T2489" s="292"/>
      <c r="BO2489" s="292"/>
      <c r="BW2489" s="292"/>
      <c r="BX2489" s="292"/>
      <c r="CP2489" s="292"/>
      <c r="CU2489" s="292"/>
      <c r="CW2489" s="292"/>
      <c r="CX2489" s="292"/>
      <c r="DA2489" s="292"/>
      <c r="DI2489" s="292"/>
      <c r="DK2489" s="292"/>
      <c r="DM2489" s="292"/>
      <c r="DQ2489" s="292"/>
      <c r="DV2489" s="292"/>
      <c r="DX2489" s="292"/>
      <c r="EH2489" s="292"/>
      <c r="EN2489" s="292"/>
      <c r="EP2489" s="292"/>
      <c r="EQ2489" s="292"/>
      <c r="ER2489" s="292"/>
      <c r="ES2489" s="292"/>
      <c r="ET2489" s="292"/>
      <c r="EU2489" s="292"/>
      <c r="EV2489" s="292"/>
      <c r="EW2489" s="292"/>
      <c r="EX2489" s="292"/>
      <c r="EY2489" s="292"/>
      <c r="EZ2489" s="292"/>
      <c r="FC2489" s="292"/>
      <c r="FF2489" s="292"/>
      <c r="FJ2489" s="292"/>
      <c r="FL2489" s="292"/>
      <c r="FM2489" s="292"/>
      <c r="FN2489" s="292"/>
      <c r="FO2489" s="292"/>
      <c r="FQ2489" s="292"/>
    </row>
    <row r="2490" spans="2:173">
      <c r="B2490" s="291"/>
      <c r="J2490" s="292"/>
      <c r="K2490" s="292"/>
      <c r="T2490" s="292"/>
      <c r="BO2490" s="292"/>
      <c r="BW2490" s="292"/>
      <c r="BX2490" s="292"/>
      <c r="CP2490" s="292"/>
      <c r="CU2490" s="292"/>
      <c r="CW2490" s="292"/>
      <c r="CX2490" s="292"/>
      <c r="DA2490" s="292"/>
      <c r="DI2490" s="292"/>
      <c r="DK2490" s="292"/>
      <c r="DM2490" s="292"/>
      <c r="DQ2490" s="292"/>
      <c r="DV2490" s="292"/>
      <c r="DX2490" s="292"/>
      <c r="EH2490" s="292"/>
      <c r="EN2490" s="292"/>
      <c r="EP2490" s="292"/>
      <c r="EQ2490" s="292"/>
      <c r="ER2490" s="292"/>
      <c r="ES2490" s="292"/>
      <c r="ET2490" s="292"/>
      <c r="EU2490" s="292"/>
      <c r="EV2490" s="292"/>
      <c r="EW2490" s="292"/>
      <c r="EX2490" s="292"/>
      <c r="EY2490" s="292"/>
      <c r="EZ2490" s="292"/>
      <c r="FC2490" s="292"/>
      <c r="FF2490" s="292"/>
      <c r="FJ2490" s="292"/>
      <c r="FL2490" s="292"/>
      <c r="FM2490" s="292"/>
      <c r="FN2490" s="292"/>
      <c r="FO2490" s="292"/>
      <c r="FQ2490" s="292"/>
    </row>
    <row r="2491" spans="2:173">
      <c r="B2491" s="291"/>
      <c r="J2491" s="292"/>
      <c r="K2491" s="292"/>
      <c r="T2491" s="292"/>
      <c r="BO2491" s="292"/>
      <c r="BW2491" s="292"/>
      <c r="BX2491" s="292"/>
      <c r="CP2491" s="292"/>
      <c r="CU2491" s="292"/>
      <c r="CW2491" s="292"/>
      <c r="CX2491" s="292"/>
      <c r="DA2491" s="292"/>
      <c r="DI2491" s="292"/>
      <c r="DK2491" s="292"/>
      <c r="DM2491" s="292"/>
      <c r="DQ2491" s="292"/>
      <c r="DV2491" s="292"/>
      <c r="DX2491" s="292"/>
      <c r="EH2491" s="292"/>
      <c r="EN2491" s="292"/>
      <c r="EP2491" s="292"/>
      <c r="EQ2491" s="292"/>
      <c r="ER2491" s="292"/>
      <c r="ES2491" s="292"/>
      <c r="ET2491" s="292"/>
      <c r="EU2491" s="292"/>
      <c r="EV2491" s="292"/>
      <c r="EW2491" s="292"/>
      <c r="EX2491" s="292"/>
      <c r="EY2491" s="292"/>
      <c r="EZ2491" s="292"/>
      <c r="FC2491" s="292"/>
      <c r="FF2491" s="292"/>
      <c r="FJ2491" s="292"/>
      <c r="FL2491" s="292"/>
      <c r="FM2491" s="292"/>
      <c r="FN2491" s="292"/>
      <c r="FO2491" s="292"/>
      <c r="FQ2491" s="292"/>
    </row>
    <row r="2492" spans="2:173">
      <c r="B2492" s="291"/>
      <c r="J2492" s="292"/>
      <c r="K2492" s="292"/>
      <c r="T2492" s="292"/>
      <c r="BO2492" s="292"/>
      <c r="BW2492" s="292"/>
      <c r="BX2492" s="292"/>
      <c r="CP2492" s="292"/>
      <c r="CU2492" s="292"/>
      <c r="CW2492" s="292"/>
      <c r="CX2492" s="292"/>
      <c r="DA2492" s="292"/>
      <c r="DI2492" s="292"/>
      <c r="DK2492" s="292"/>
      <c r="DM2492" s="292"/>
      <c r="DQ2492" s="292"/>
      <c r="DV2492" s="292"/>
      <c r="DX2492" s="292"/>
      <c r="EH2492" s="292"/>
      <c r="EN2492" s="292"/>
      <c r="EP2492" s="292"/>
      <c r="EQ2492" s="292"/>
      <c r="ER2492" s="292"/>
      <c r="ES2492" s="292"/>
      <c r="ET2492" s="292"/>
      <c r="EU2492" s="292"/>
      <c r="EV2492" s="292"/>
      <c r="EW2492" s="292"/>
      <c r="EX2492" s="292"/>
      <c r="EY2492" s="292"/>
      <c r="EZ2492" s="292"/>
      <c r="FC2492" s="292"/>
      <c r="FF2492" s="292"/>
      <c r="FJ2492" s="292"/>
      <c r="FL2492" s="292"/>
      <c r="FM2492" s="292"/>
      <c r="FN2492" s="292"/>
      <c r="FO2492" s="292"/>
      <c r="FQ2492" s="292"/>
    </row>
    <row r="2493" spans="2:173">
      <c r="B2493" s="291"/>
      <c r="J2493" s="292"/>
      <c r="K2493" s="292"/>
      <c r="T2493" s="292"/>
      <c r="BO2493" s="292"/>
      <c r="BW2493" s="292"/>
      <c r="BX2493" s="292"/>
      <c r="CP2493" s="292"/>
      <c r="CU2493" s="292"/>
      <c r="CW2493" s="292"/>
      <c r="CX2493" s="292"/>
      <c r="DA2493" s="292"/>
      <c r="DI2493" s="292"/>
      <c r="DK2493" s="292"/>
      <c r="DM2493" s="292"/>
      <c r="DQ2493" s="292"/>
      <c r="DV2493" s="292"/>
      <c r="DX2493" s="292"/>
      <c r="EH2493" s="292"/>
      <c r="EN2493" s="292"/>
      <c r="EP2493" s="292"/>
      <c r="EQ2493" s="292"/>
      <c r="ER2493" s="292"/>
      <c r="ES2493" s="292"/>
      <c r="ET2493" s="292"/>
      <c r="EU2493" s="292"/>
      <c r="EV2493" s="292"/>
      <c r="EW2493" s="292"/>
      <c r="EX2493" s="292"/>
      <c r="EY2493" s="292"/>
      <c r="EZ2493" s="292"/>
      <c r="FC2493" s="292"/>
      <c r="FF2493" s="292"/>
      <c r="FJ2493" s="292"/>
      <c r="FL2493" s="292"/>
      <c r="FM2493" s="292"/>
      <c r="FN2493" s="292"/>
      <c r="FO2493" s="292"/>
      <c r="FQ2493" s="292"/>
    </row>
    <row r="2494" spans="2:173">
      <c r="B2494" s="291"/>
      <c r="J2494" s="292"/>
      <c r="K2494" s="292"/>
      <c r="T2494" s="292"/>
      <c r="BO2494" s="292"/>
      <c r="BW2494" s="292"/>
      <c r="BX2494" s="292"/>
      <c r="CP2494" s="292"/>
      <c r="CU2494" s="292"/>
      <c r="CW2494" s="292"/>
      <c r="CX2494" s="292"/>
      <c r="DA2494" s="292"/>
      <c r="DI2494" s="292"/>
      <c r="DK2494" s="292"/>
      <c r="DM2494" s="292"/>
      <c r="DQ2494" s="292"/>
      <c r="DV2494" s="292"/>
      <c r="DX2494" s="292"/>
      <c r="EH2494" s="292"/>
      <c r="EN2494" s="292"/>
      <c r="EP2494" s="292"/>
      <c r="EQ2494" s="292"/>
      <c r="ER2494" s="292"/>
      <c r="ES2494" s="292"/>
      <c r="ET2494" s="292"/>
      <c r="EU2494" s="292"/>
      <c r="EV2494" s="292"/>
      <c r="EW2494" s="292"/>
      <c r="EX2494" s="292"/>
      <c r="EY2494" s="292"/>
      <c r="EZ2494" s="292"/>
      <c r="FC2494" s="292"/>
      <c r="FF2494" s="292"/>
      <c r="FJ2494" s="292"/>
      <c r="FL2494" s="292"/>
      <c r="FM2494" s="292"/>
      <c r="FN2494" s="292"/>
      <c r="FO2494" s="292"/>
      <c r="FQ2494" s="292"/>
    </row>
    <row r="2495" spans="2:173">
      <c r="B2495" s="291"/>
      <c r="J2495" s="292"/>
      <c r="K2495" s="292"/>
      <c r="T2495" s="292"/>
      <c r="BO2495" s="292"/>
      <c r="BW2495" s="292"/>
      <c r="BX2495" s="292"/>
      <c r="CP2495" s="292"/>
      <c r="CU2495" s="292"/>
      <c r="CW2495" s="292"/>
      <c r="CX2495" s="292"/>
      <c r="DA2495" s="292"/>
      <c r="DI2495" s="292"/>
      <c r="DK2495" s="292"/>
      <c r="DM2495" s="292"/>
      <c r="DQ2495" s="292"/>
      <c r="DV2495" s="292"/>
      <c r="DX2495" s="292"/>
      <c r="EH2495" s="292"/>
      <c r="EN2495" s="292"/>
      <c r="EP2495" s="292"/>
      <c r="EQ2495" s="292"/>
      <c r="ER2495" s="292"/>
      <c r="ES2495" s="292"/>
      <c r="ET2495" s="292"/>
      <c r="EU2495" s="292"/>
      <c r="EV2495" s="292"/>
      <c r="EW2495" s="292"/>
      <c r="EX2495" s="292"/>
      <c r="EY2495" s="292"/>
      <c r="EZ2495" s="292"/>
      <c r="FC2495" s="292"/>
      <c r="FF2495" s="292"/>
      <c r="FJ2495" s="292"/>
      <c r="FL2495" s="292"/>
      <c r="FM2495" s="292"/>
      <c r="FN2495" s="292"/>
      <c r="FO2495" s="292"/>
      <c r="FQ2495" s="292"/>
    </row>
    <row r="2496" spans="2:173">
      <c r="B2496" s="291"/>
      <c r="J2496" s="292"/>
      <c r="K2496" s="292"/>
      <c r="T2496" s="292"/>
      <c r="BO2496" s="292"/>
      <c r="BW2496" s="292"/>
      <c r="BX2496" s="292"/>
      <c r="CP2496" s="292"/>
      <c r="CU2496" s="292"/>
      <c r="CW2496" s="292"/>
      <c r="CX2496" s="292"/>
      <c r="DA2496" s="292"/>
      <c r="DI2496" s="292"/>
      <c r="DK2496" s="292"/>
      <c r="DM2496" s="292"/>
      <c r="DQ2496" s="292"/>
      <c r="DV2496" s="292"/>
      <c r="DX2496" s="292"/>
      <c r="EH2496" s="292"/>
      <c r="EN2496" s="292"/>
      <c r="EP2496" s="292"/>
      <c r="EQ2496" s="292"/>
      <c r="ER2496" s="292"/>
      <c r="ES2496" s="292"/>
      <c r="ET2496" s="292"/>
      <c r="EU2496" s="292"/>
      <c r="EV2496" s="292"/>
      <c r="EW2496" s="292"/>
      <c r="EX2496" s="292"/>
      <c r="EY2496" s="292"/>
      <c r="EZ2496" s="292"/>
      <c r="FC2496" s="292"/>
      <c r="FF2496" s="292"/>
      <c r="FJ2496" s="292"/>
      <c r="FL2496" s="292"/>
      <c r="FM2496" s="292"/>
      <c r="FN2496" s="292"/>
      <c r="FO2496" s="292"/>
      <c r="FQ2496" s="292"/>
    </row>
    <row r="2497" spans="2:173">
      <c r="B2497" s="291"/>
      <c r="J2497" s="292"/>
      <c r="K2497" s="292"/>
      <c r="T2497" s="292"/>
      <c r="BO2497" s="292"/>
      <c r="BW2497" s="292"/>
      <c r="BX2497" s="292"/>
      <c r="CP2497" s="292"/>
      <c r="CU2497" s="292"/>
      <c r="CW2497" s="292"/>
      <c r="CX2497" s="292"/>
      <c r="DA2497" s="292"/>
      <c r="DI2497" s="292"/>
      <c r="DK2497" s="292"/>
      <c r="DM2497" s="292"/>
      <c r="DQ2497" s="292"/>
      <c r="DV2497" s="292"/>
      <c r="DX2497" s="292"/>
      <c r="EH2497" s="292"/>
      <c r="EN2497" s="292"/>
      <c r="EP2497" s="292"/>
      <c r="EQ2497" s="292"/>
      <c r="ER2497" s="292"/>
      <c r="ES2497" s="292"/>
      <c r="ET2497" s="292"/>
      <c r="EU2497" s="292"/>
      <c r="EV2497" s="292"/>
      <c r="EW2497" s="292"/>
      <c r="EX2497" s="292"/>
      <c r="EY2497" s="292"/>
      <c r="EZ2497" s="292"/>
      <c r="FC2497" s="292"/>
      <c r="FF2497" s="292"/>
      <c r="FJ2497" s="292"/>
      <c r="FL2497" s="292"/>
      <c r="FM2497" s="292"/>
      <c r="FN2497" s="292"/>
      <c r="FO2497" s="292"/>
      <c r="FQ2497" s="292"/>
    </row>
    <row r="2498" spans="2:173">
      <c r="B2498" s="291"/>
      <c r="J2498" s="292"/>
      <c r="K2498" s="292"/>
      <c r="T2498" s="292"/>
      <c r="BO2498" s="292"/>
      <c r="BW2498" s="292"/>
      <c r="BX2498" s="292"/>
      <c r="CP2498" s="292"/>
      <c r="CU2498" s="292"/>
      <c r="CW2498" s="292"/>
      <c r="CX2498" s="292"/>
      <c r="DA2498" s="292"/>
      <c r="DI2498" s="292"/>
      <c r="DK2498" s="292"/>
      <c r="DM2498" s="292"/>
      <c r="DQ2498" s="292"/>
      <c r="DV2498" s="292"/>
      <c r="DX2498" s="292"/>
      <c r="EH2498" s="292"/>
      <c r="EN2498" s="292"/>
      <c r="EP2498" s="292"/>
      <c r="EQ2498" s="292"/>
      <c r="ER2498" s="292"/>
      <c r="ES2498" s="292"/>
      <c r="ET2498" s="292"/>
      <c r="EU2498" s="292"/>
      <c r="EV2498" s="292"/>
      <c r="EW2498" s="292"/>
      <c r="EX2498" s="292"/>
      <c r="EY2498" s="292"/>
      <c r="EZ2498" s="292"/>
      <c r="FC2498" s="292"/>
      <c r="FF2498" s="292"/>
      <c r="FJ2498" s="292"/>
      <c r="FL2498" s="292"/>
      <c r="FM2498" s="292"/>
      <c r="FN2498" s="292"/>
      <c r="FO2498" s="292"/>
      <c r="FQ2498" s="292"/>
    </row>
    <row r="2499" spans="2:173">
      <c r="B2499" s="291"/>
      <c r="J2499" s="292"/>
      <c r="K2499" s="292"/>
      <c r="T2499" s="292"/>
      <c r="BO2499" s="292"/>
      <c r="BW2499" s="292"/>
      <c r="BX2499" s="292"/>
      <c r="CP2499" s="292"/>
      <c r="CU2499" s="292"/>
      <c r="CW2499" s="292"/>
      <c r="CX2499" s="292"/>
      <c r="DA2499" s="292"/>
      <c r="DI2499" s="292"/>
      <c r="DK2499" s="292"/>
      <c r="DM2499" s="292"/>
      <c r="DQ2499" s="292"/>
      <c r="DV2499" s="292"/>
      <c r="DX2499" s="292"/>
      <c r="EH2499" s="292"/>
      <c r="EN2499" s="292"/>
      <c r="EP2499" s="292"/>
      <c r="EQ2499" s="292"/>
      <c r="ER2499" s="292"/>
      <c r="ES2499" s="292"/>
      <c r="ET2499" s="292"/>
      <c r="EU2499" s="292"/>
      <c r="EV2499" s="292"/>
      <c r="EW2499" s="292"/>
      <c r="EX2499" s="292"/>
      <c r="EY2499" s="292"/>
      <c r="EZ2499" s="292"/>
      <c r="FC2499" s="292"/>
      <c r="FF2499" s="292"/>
      <c r="FJ2499" s="292"/>
      <c r="FL2499" s="292"/>
      <c r="FM2499" s="292"/>
      <c r="FN2499" s="292"/>
      <c r="FO2499" s="292"/>
      <c r="FQ2499" s="292"/>
    </row>
    <row r="2500" spans="2:173">
      <c r="B2500" s="291"/>
      <c r="J2500" s="292"/>
      <c r="K2500" s="292"/>
      <c r="T2500" s="292"/>
      <c r="BO2500" s="292"/>
      <c r="BW2500" s="292"/>
      <c r="BX2500" s="292"/>
      <c r="CP2500" s="292"/>
      <c r="CU2500" s="292"/>
      <c r="CW2500" s="292"/>
      <c r="CX2500" s="292"/>
      <c r="DA2500" s="292"/>
      <c r="DI2500" s="292"/>
      <c r="DK2500" s="292"/>
      <c r="DM2500" s="292"/>
      <c r="DQ2500" s="292"/>
      <c r="DV2500" s="292"/>
      <c r="DX2500" s="292"/>
      <c r="EH2500" s="292"/>
      <c r="EN2500" s="292"/>
      <c r="EP2500" s="292"/>
      <c r="EQ2500" s="292"/>
      <c r="ER2500" s="292"/>
      <c r="ES2500" s="292"/>
      <c r="ET2500" s="292"/>
      <c r="EU2500" s="292"/>
      <c r="EV2500" s="292"/>
      <c r="EW2500" s="292"/>
      <c r="EX2500" s="292"/>
      <c r="EY2500" s="292"/>
      <c r="EZ2500" s="292"/>
      <c r="FC2500" s="292"/>
      <c r="FF2500" s="292"/>
      <c r="FJ2500" s="292"/>
      <c r="FL2500" s="292"/>
      <c r="FM2500" s="292"/>
      <c r="FN2500" s="292"/>
      <c r="FO2500" s="292"/>
      <c r="FQ2500" s="292"/>
    </row>
    <row r="2501" spans="2:173">
      <c r="B2501" s="291"/>
      <c r="J2501" s="292"/>
      <c r="K2501" s="292"/>
      <c r="T2501" s="292"/>
      <c r="BO2501" s="292"/>
      <c r="BW2501" s="292"/>
      <c r="BX2501" s="292"/>
      <c r="CP2501" s="292"/>
      <c r="CU2501" s="292"/>
      <c r="CW2501" s="292"/>
      <c r="CX2501" s="292"/>
      <c r="DA2501" s="292"/>
      <c r="DI2501" s="292"/>
      <c r="DK2501" s="292"/>
      <c r="DM2501" s="292"/>
      <c r="DQ2501" s="292"/>
      <c r="DV2501" s="292"/>
      <c r="DX2501" s="292"/>
      <c r="EH2501" s="292"/>
      <c r="EN2501" s="292"/>
      <c r="EP2501" s="292"/>
      <c r="EQ2501" s="292"/>
      <c r="ER2501" s="292"/>
      <c r="ES2501" s="292"/>
      <c r="ET2501" s="292"/>
      <c r="EU2501" s="292"/>
      <c r="EV2501" s="292"/>
      <c r="EW2501" s="292"/>
      <c r="EX2501" s="292"/>
      <c r="EY2501" s="292"/>
      <c r="EZ2501" s="292"/>
      <c r="FC2501" s="292"/>
      <c r="FF2501" s="292"/>
      <c r="FJ2501" s="292"/>
      <c r="FL2501" s="292"/>
      <c r="FM2501" s="292"/>
      <c r="FN2501" s="292"/>
      <c r="FO2501" s="292"/>
      <c r="FQ2501" s="292"/>
    </row>
    <row r="2502" spans="2:173">
      <c r="B2502" s="291"/>
      <c r="J2502" s="292"/>
      <c r="K2502" s="292"/>
      <c r="T2502" s="292"/>
      <c r="BO2502" s="292"/>
      <c r="BW2502" s="292"/>
      <c r="BX2502" s="292"/>
      <c r="CP2502" s="292"/>
      <c r="CU2502" s="292"/>
      <c r="CW2502" s="292"/>
      <c r="CX2502" s="292"/>
      <c r="DA2502" s="292"/>
      <c r="DI2502" s="292"/>
      <c r="DK2502" s="292"/>
      <c r="DM2502" s="292"/>
      <c r="DQ2502" s="292"/>
      <c r="DV2502" s="292"/>
      <c r="DX2502" s="292"/>
      <c r="EH2502" s="292"/>
      <c r="EN2502" s="292"/>
      <c r="EP2502" s="292"/>
      <c r="EQ2502" s="292"/>
      <c r="ER2502" s="292"/>
      <c r="ES2502" s="292"/>
      <c r="ET2502" s="292"/>
      <c r="EU2502" s="292"/>
      <c r="EV2502" s="292"/>
      <c r="EW2502" s="292"/>
      <c r="EX2502" s="292"/>
      <c r="EY2502" s="292"/>
      <c r="EZ2502" s="292"/>
      <c r="FC2502" s="292"/>
      <c r="FF2502" s="292"/>
      <c r="FJ2502" s="292"/>
      <c r="FL2502" s="292"/>
      <c r="FM2502" s="292"/>
      <c r="FN2502" s="292"/>
      <c r="FO2502" s="292"/>
      <c r="FQ2502" s="292"/>
    </row>
    <row r="2503" spans="2:173">
      <c r="B2503" s="291"/>
      <c r="J2503" s="292"/>
      <c r="K2503" s="292"/>
      <c r="T2503" s="292"/>
      <c r="BO2503" s="292"/>
      <c r="BW2503" s="292"/>
      <c r="BX2503" s="292"/>
      <c r="CP2503" s="292"/>
      <c r="CU2503" s="292"/>
      <c r="CW2503" s="292"/>
      <c r="CX2503" s="292"/>
      <c r="DA2503" s="292"/>
      <c r="DI2503" s="292"/>
      <c r="DK2503" s="292"/>
      <c r="DM2503" s="292"/>
      <c r="DQ2503" s="292"/>
      <c r="DV2503" s="292"/>
      <c r="DX2503" s="292"/>
      <c r="EH2503" s="292"/>
      <c r="EN2503" s="292"/>
      <c r="EP2503" s="292"/>
      <c r="EQ2503" s="292"/>
      <c r="ER2503" s="292"/>
      <c r="ES2503" s="292"/>
      <c r="ET2503" s="292"/>
      <c r="EU2503" s="292"/>
      <c r="EV2503" s="292"/>
      <c r="EW2503" s="292"/>
      <c r="EX2503" s="292"/>
      <c r="EY2503" s="292"/>
      <c r="EZ2503" s="292"/>
      <c r="FC2503" s="292"/>
      <c r="FF2503" s="292"/>
      <c r="FJ2503" s="292"/>
      <c r="FL2503" s="292"/>
      <c r="FM2503" s="292"/>
      <c r="FN2503" s="292"/>
      <c r="FO2503" s="292"/>
      <c r="FQ2503" s="292"/>
    </row>
    <row r="2504" spans="2:173">
      <c r="B2504" s="291"/>
      <c r="J2504" s="292"/>
      <c r="K2504" s="292"/>
      <c r="T2504" s="292"/>
      <c r="BO2504" s="292"/>
      <c r="BW2504" s="292"/>
      <c r="BX2504" s="292"/>
      <c r="CP2504" s="292"/>
      <c r="CU2504" s="292"/>
      <c r="CW2504" s="292"/>
      <c r="CX2504" s="292"/>
      <c r="DA2504" s="292"/>
      <c r="DI2504" s="292"/>
      <c r="DK2504" s="292"/>
      <c r="DM2504" s="292"/>
      <c r="DQ2504" s="292"/>
      <c r="DV2504" s="292"/>
      <c r="DX2504" s="292"/>
      <c r="EH2504" s="292"/>
      <c r="EN2504" s="292"/>
      <c r="EP2504" s="292"/>
      <c r="EQ2504" s="292"/>
      <c r="ER2504" s="292"/>
      <c r="ES2504" s="292"/>
      <c r="ET2504" s="292"/>
      <c r="EU2504" s="292"/>
      <c r="EV2504" s="292"/>
      <c r="EW2504" s="292"/>
      <c r="EX2504" s="292"/>
      <c r="EY2504" s="292"/>
      <c r="EZ2504" s="292"/>
      <c r="FC2504" s="292"/>
      <c r="FF2504" s="292"/>
      <c r="FJ2504" s="292"/>
      <c r="FL2504" s="292"/>
      <c r="FM2504" s="292"/>
      <c r="FN2504" s="292"/>
      <c r="FO2504" s="292"/>
      <c r="FQ2504" s="292"/>
    </row>
    <row r="2505" spans="2:173">
      <c r="B2505" s="291"/>
      <c r="J2505" s="292"/>
      <c r="K2505" s="292"/>
      <c r="T2505" s="292"/>
      <c r="BO2505" s="292"/>
      <c r="BW2505" s="292"/>
      <c r="BX2505" s="292"/>
      <c r="CP2505" s="292"/>
      <c r="CU2505" s="292"/>
      <c r="CW2505" s="292"/>
      <c r="CX2505" s="292"/>
      <c r="DA2505" s="292"/>
      <c r="DI2505" s="292"/>
      <c r="DK2505" s="292"/>
      <c r="DM2505" s="292"/>
      <c r="DQ2505" s="292"/>
      <c r="DV2505" s="292"/>
      <c r="DX2505" s="292"/>
      <c r="EH2505" s="292"/>
      <c r="EN2505" s="292"/>
      <c r="EP2505" s="292"/>
      <c r="EQ2505" s="292"/>
      <c r="ER2505" s="292"/>
      <c r="ES2505" s="292"/>
      <c r="ET2505" s="292"/>
      <c r="EU2505" s="292"/>
      <c r="EV2505" s="292"/>
      <c r="EW2505" s="292"/>
      <c r="EX2505" s="292"/>
      <c r="EY2505" s="292"/>
      <c r="EZ2505" s="292"/>
      <c r="FC2505" s="292"/>
      <c r="FF2505" s="292"/>
      <c r="FJ2505" s="292"/>
      <c r="FL2505" s="292"/>
      <c r="FM2505" s="292"/>
      <c r="FN2505" s="292"/>
      <c r="FO2505" s="292"/>
      <c r="FQ2505" s="292"/>
    </row>
    <row r="2506" spans="2:173">
      <c r="B2506" s="291"/>
      <c r="J2506" s="292"/>
      <c r="K2506" s="292"/>
      <c r="T2506" s="292"/>
      <c r="BO2506" s="292"/>
      <c r="BW2506" s="292"/>
      <c r="BX2506" s="292"/>
      <c r="CP2506" s="292"/>
      <c r="CU2506" s="292"/>
      <c r="CW2506" s="292"/>
      <c r="CX2506" s="292"/>
      <c r="DA2506" s="292"/>
      <c r="DI2506" s="292"/>
      <c r="DK2506" s="292"/>
      <c r="DM2506" s="292"/>
      <c r="DQ2506" s="292"/>
      <c r="DV2506" s="292"/>
      <c r="DX2506" s="292"/>
      <c r="EH2506" s="292"/>
      <c r="EN2506" s="292"/>
      <c r="EP2506" s="292"/>
      <c r="EQ2506" s="292"/>
      <c r="ER2506" s="292"/>
      <c r="ES2506" s="292"/>
      <c r="ET2506" s="292"/>
      <c r="EU2506" s="292"/>
      <c r="EV2506" s="292"/>
      <c r="EW2506" s="292"/>
      <c r="EX2506" s="292"/>
      <c r="EY2506" s="292"/>
      <c r="EZ2506" s="292"/>
      <c r="FC2506" s="292"/>
      <c r="FF2506" s="292"/>
      <c r="FJ2506" s="292"/>
      <c r="FL2506" s="292"/>
      <c r="FM2506" s="292"/>
      <c r="FN2506" s="292"/>
      <c r="FO2506" s="292"/>
      <c r="FQ2506" s="292"/>
    </row>
    <row r="2507" spans="2:173">
      <c r="B2507" s="291"/>
      <c r="J2507" s="292"/>
      <c r="K2507" s="292"/>
      <c r="T2507" s="292"/>
      <c r="BO2507" s="292"/>
      <c r="BW2507" s="292"/>
      <c r="BX2507" s="292"/>
      <c r="CP2507" s="292"/>
      <c r="CU2507" s="292"/>
      <c r="CW2507" s="292"/>
      <c r="CX2507" s="292"/>
      <c r="DA2507" s="292"/>
      <c r="DI2507" s="292"/>
      <c r="DK2507" s="292"/>
      <c r="DM2507" s="292"/>
      <c r="DQ2507" s="292"/>
      <c r="DV2507" s="292"/>
      <c r="DX2507" s="292"/>
      <c r="EH2507" s="292"/>
      <c r="EN2507" s="292"/>
      <c r="EP2507" s="292"/>
      <c r="EQ2507" s="292"/>
      <c r="ER2507" s="292"/>
      <c r="ES2507" s="292"/>
      <c r="ET2507" s="292"/>
      <c r="EU2507" s="292"/>
      <c r="EV2507" s="292"/>
      <c r="EW2507" s="292"/>
      <c r="EX2507" s="292"/>
      <c r="EY2507" s="292"/>
      <c r="EZ2507" s="292"/>
      <c r="FC2507" s="292"/>
      <c r="FF2507" s="292"/>
      <c r="FJ2507" s="292"/>
      <c r="FL2507" s="292"/>
      <c r="FM2507" s="292"/>
      <c r="FN2507" s="292"/>
      <c r="FO2507" s="292"/>
      <c r="FQ2507" s="292"/>
    </row>
    <row r="2508" spans="2:173">
      <c r="B2508" s="291"/>
      <c r="J2508" s="292"/>
      <c r="K2508" s="292"/>
      <c r="T2508" s="292"/>
      <c r="BO2508" s="292"/>
      <c r="BW2508" s="292"/>
      <c r="BX2508" s="292"/>
      <c r="CP2508" s="292"/>
      <c r="CU2508" s="292"/>
      <c r="CW2508" s="292"/>
      <c r="CX2508" s="292"/>
      <c r="DA2508" s="292"/>
      <c r="DI2508" s="292"/>
      <c r="DK2508" s="292"/>
      <c r="DM2508" s="292"/>
      <c r="DQ2508" s="292"/>
      <c r="DV2508" s="292"/>
      <c r="DX2508" s="292"/>
      <c r="EH2508" s="292"/>
      <c r="EN2508" s="292"/>
      <c r="EP2508" s="292"/>
      <c r="EQ2508" s="292"/>
      <c r="ER2508" s="292"/>
      <c r="ES2508" s="292"/>
      <c r="ET2508" s="292"/>
      <c r="EU2508" s="292"/>
      <c r="EV2508" s="292"/>
      <c r="EW2508" s="292"/>
      <c r="EX2508" s="292"/>
      <c r="EY2508" s="292"/>
      <c r="EZ2508" s="292"/>
      <c r="FC2508" s="292"/>
      <c r="FF2508" s="292"/>
      <c r="FJ2508" s="292"/>
      <c r="FL2508" s="292"/>
      <c r="FM2508" s="292"/>
      <c r="FN2508" s="292"/>
      <c r="FO2508" s="292"/>
      <c r="FQ2508" s="292"/>
    </row>
    <row r="2509" spans="2:173">
      <c r="B2509" s="291"/>
      <c r="J2509" s="292"/>
      <c r="K2509" s="292"/>
      <c r="T2509" s="292"/>
      <c r="BO2509" s="292"/>
      <c r="BW2509" s="292"/>
      <c r="BX2509" s="292"/>
      <c r="CP2509" s="292"/>
      <c r="CU2509" s="292"/>
      <c r="CW2509" s="292"/>
      <c r="CX2509" s="292"/>
      <c r="DA2509" s="292"/>
      <c r="DI2509" s="292"/>
      <c r="DK2509" s="292"/>
      <c r="DM2509" s="292"/>
      <c r="DQ2509" s="292"/>
      <c r="DV2509" s="292"/>
      <c r="DX2509" s="292"/>
      <c r="EH2509" s="292"/>
      <c r="EN2509" s="292"/>
      <c r="EP2509" s="292"/>
      <c r="EQ2509" s="292"/>
      <c r="ER2509" s="292"/>
      <c r="ES2509" s="292"/>
      <c r="ET2509" s="292"/>
      <c r="EU2509" s="292"/>
      <c r="EV2509" s="292"/>
      <c r="EW2509" s="292"/>
      <c r="EX2509" s="292"/>
      <c r="EY2509" s="292"/>
      <c r="EZ2509" s="292"/>
      <c r="FC2509" s="292"/>
      <c r="FF2509" s="292"/>
      <c r="FJ2509" s="292"/>
      <c r="FL2509" s="292"/>
      <c r="FM2509" s="292"/>
      <c r="FN2509" s="292"/>
      <c r="FO2509" s="292"/>
      <c r="FQ2509" s="292"/>
    </row>
    <row r="2510" spans="2:173">
      <c r="B2510" s="291"/>
      <c r="J2510" s="292"/>
      <c r="K2510" s="292"/>
      <c r="T2510" s="292"/>
      <c r="BO2510" s="292"/>
      <c r="BW2510" s="292"/>
      <c r="BX2510" s="292"/>
      <c r="CP2510" s="292"/>
      <c r="CU2510" s="292"/>
      <c r="CW2510" s="292"/>
      <c r="CX2510" s="292"/>
      <c r="DA2510" s="292"/>
      <c r="DI2510" s="292"/>
      <c r="DK2510" s="292"/>
      <c r="DM2510" s="292"/>
      <c r="DQ2510" s="292"/>
      <c r="DV2510" s="292"/>
      <c r="DX2510" s="292"/>
      <c r="EH2510" s="292"/>
      <c r="EN2510" s="292"/>
      <c r="EP2510" s="292"/>
      <c r="EQ2510" s="292"/>
      <c r="ER2510" s="292"/>
      <c r="ES2510" s="292"/>
      <c r="ET2510" s="292"/>
      <c r="EU2510" s="292"/>
      <c r="EV2510" s="292"/>
      <c r="EW2510" s="292"/>
      <c r="EX2510" s="292"/>
      <c r="EY2510" s="292"/>
      <c r="EZ2510" s="292"/>
      <c r="FC2510" s="292"/>
      <c r="FF2510" s="292"/>
      <c r="FJ2510" s="292"/>
      <c r="FL2510" s="292"/>
      <c r="FM2510" s="292"/>
      <c r="FN2510" s="292"/>
      <c r="FO2510" s="292"/>
      <c r="FQ2510" s="292"/>
    </row>
    <row r="2511" spans="2:173">
      <c r="B2511" s="291"/>
      <c r="J2511" s="292"/>
      <c r="K2511" s="292"/>
      <c r="T2511" s="292"/>
      <c r="BO2511" s="292"/>
      <c r="BW2511" s="292"/>
      <c r="BX2511" s="292"/>
      <c r="CP2511" s="292"/>
      <c r="CU2511" s="292"/>
      <c r="CW2511" s="292"/>
      <c r="CX2511" s="292"/>
      <c r="DA2511" s="292"/>
      <c r="DI2511" s="292"/>
      <c r="DK2511" s="292"/>
      <c r="DM2511" s="292"/>
      <c r="DQ2511" s="292"/>
      <c r="DV2511" s="292"/>
      <c r="DX2511" s="292"/>
      <c r="EH2511" s="292"/>
      <c r="EN2511" s="292"/>
      <c r="EP2511" s="292"/>
      <c r="EQ2511" s="292"/>
      <c r="ER2511" s="292"/>
      <c r="ES2511" s="292"/>
      <c r="ET2511" s="292"/>
      <c r="EU2511" s="292"/>
      <c r="EV2511" s="292"/>
      <c r="EW2511" s="292"/>
      <c r="EX2511" s="292"/>
      <c r="EY2511" s="292"/>
      <c r="EZ2511" s="292"/>
      <c r="FC2511" s="292"/>
      <c r="FF2511" s="292"/>
      <c r="FJ2511" s="292"/>
      <c r="FL2511" s="292"/>
      <c r="FM2511" s="292"/>
      <c r="FN2511" s="292"/>
      <c r="FO2511" s="292"/>
      <c r="FQ2511" s="292"/>
    </row>
    <row r="2512" spans="2:173">
      <c r="B2512" s="291"/>
      <c r="J2512" s="292"/>
      <c r="K2512" s="292"/>
      <c r="T2512" s="292"/>
      <c r="BO2512" s="292"/>
      <c r="BW2512" s="292"/>
      <c r="BX2512" s="292"/>
      <c r="CP2512" s="292"/>
      <c r="CU2512" s="292"/>
      <c r="CW2512" s="292"/>
      <c r="CX2512" s="292"/>
      <c r="DA2512" s="292"/>
      <c r="DI2512" s="292"/>
      <c r="DK2512" s="292"/>
      <c r="DM2512" s="292"/>
      <c r="DQ2512" s="292"/>
      <c r="DV2512" s="292"/>
      <c r="DX2512" s="292"/>
      <c r="EH2512" s="292"/>
      <c r="EN2512" s="292"/>
      <c r="EP2512" s="292"/>
      <c r="EQ2512" s="292"/>
      <c r="ER2512" s="292"/>
      <c r="ES2512" s="292"/>
      <c r="ET2512" s="292"/>
      <c r="EU2512" s="292"/>
      <c r="EV2512" s="292"/>
      <c r="EW2512" s="292"/>
      <c r="EX2512" s="292"/>
      <c r="EY2512" s="292"/>
      <c r="EZ2512" s="292"/>
      <c r="FC2512" s="292"/>
      <c r="FF2512" s="292"/>
      <c r="FJ2512" s="292"/>
      <c r="FL2512" s="292"/>
      <c r="FM2512" s="292"/>
      <c r="FN2512" s="292"/>
      <c r="FO2512" s="292"/>
      <c r="FQ2512" s="292"/>
    </row>
    <row r="2513" spans="2:173">
      <c r="B2513" s="291"/>
      <c r="J2513" s="292"/>
      <c r="K2513" s="292"/>
      <c r="T2513" s="292"/>
      <c r="BO2513" s="292"/>
      <c r="BW2513" s="292"/>
      <c r="BX2513" s="292"/>
      <c r="CP2513" s="292"/>
      <c r="CU2513" s="292"/>
      <c r="CW2513" s="292"/>
      <c r="CX2513" s="292"/>
      <c r="DA2513" s="292"/>
      <c r="DI2513" s="292"/>
      <c r="DK2513" s="292"/>
      <c r="DM2513" s="292"/>
      <c r="DQ2513" s="292"/>
      <c r="DV2513" s="292"/>
      <c r="DX2513" s="292"/>
      <c r="EH2513" s="292"/>
      <c r="EN2513" s="292"/>
      <c r="EP2513" s="292"/>
      <c r="EQ2513" s="292"/>
      <c r="ER2513" s="292"/>
      <c r="ES2513" s="292"/>
      <c r="ET2513" s="292"/>
      <c r="EU2513" s="292"/>
      <c r="EV2513" s="292"/>
      <c r="EW2513" s="292"/>
      <c r="EX2513" s="292"/>
      <c r="EY2513" s="292"/>
      <c r="EZ2513" s="292"/>
      <c r="FC2513" s="292"/>
      <c r="FF2513" s="292"/>
      <c r="FJ2513" s="292"/>
      <c r="FL2513" s="292"/>
      <c r="FM2513" s="292"/>
      <c r="FN2513" s="292"/>
      <c r="FO2513" s="292"/>
      <c r="FQ2513" s="292"/>
    </row>
    <row r="2514" spans="2:173">
      <c r="B2514" s="291"/>
      <c r="J2514" s="292"/>
      <c r="K2514" s="292"/>
      <c r="T2514" s="292"/>
      <c r="BO2514" s="292"/>
      <c r="BW2514" s="292"/>
      <c r="BX2514" s="292"/>
      <c r="CP2514" s="292"/>
      <c r="CU2514" s="292"/>
      <c r="CW2514" s="292"/>
      <c r="CX2514" s="292"/>
      <c r="DA2514" s="292"/>
      <c r="DI2514" s="292"/>
      <c r="DK2514" s="292"/>
      <c r="DM2514" s="292"/>
      <c r="DQ2514" s="292"/>
      <c r="DV2514" s="292"/>
      <c r="DX2514" s="292"/>
      <c r="EH2514" s="292"/>
      <c r="EN2514" s="292"/>
      <c r="EP2514" s="292"/>
      <c r="EQ2514" s="292"/>
      <c r="ER2514" s="292"/>
      <c r="ES2514" s="292"/>
      <c r="ET2514" s="292"/>
      <c r="EU2514" s="292"/>
      <c r="EV2514" s="292"/>
      <c r="EW2514" s="292"/>
      <c r="EX2514" s="292"/>
      <c r="EY2514" s="292"/>
      <c r="EZ2514" s="292"/>
      <c r="FC2514" s="292"/>
      <c r="FF2514" s="292"/>
      <c r="FJ2514" s="292"/>
      <c r="FL2514" s="292"/>
      <c r="FM2514" s="292"/>
      <c r="FN2514" s="292"/>
      <c r="FO2514" s="292"/>
      <c r="FQ2514" s="292"/>
    </row>
    <row r="2515" spans="2:173">
      <c r="B2515" s="291"/>
      <c r="J2515" s="292"/>
      <c r="K2515" s="292"/>
      <c r="T2515" s="292"/>
      <c r="BO2515" s="292"/>
      <c r="BW2515" s="292"/>
      <c r="BX2515" s="292"/>
      <c r="CP2515" s="292"/>
      <c r="CU2515" s="292"/>
      <c r="CW2515" s="292"/>
      <c r="CX2515" s="292"/>
      <c r="DA2515" s="292"/>
      <c r="DI2515" s="292"/>
      <c r="DK2515" s="292"/>
      <c r="DM2515" s="292"/>
      <c r="DQ2515" s="292"/>
      <c r="DV2515" s="292"/>
      <c r="DX2515" s="292"/>
      <c r="EH2515" s="292"/>
      <c r="EN2515" s="292"/>
      <c r="EP2515" s="292"/>
      <c r="EQ2515" s="292"/>
      <c r="ER2515" s="292"/>
      <c r="ES2515" s="292"/>
      <c r="ET2515" s="292"/>
      <c r="EU2515" s="292"/>
      <c r="EV2515" s="292"/>
      <c r="EW2515" s="292"/>
      <c r="EX2515" s="292"/>
      <c r="EY2515" s="292"/>
      <c r="EZ2515" s="292"/>
      <c r="FC2515" s="292"/>
      <c r="FF2515" s="292"/>
      <c r="FJ2515" s="292"/>
      <c r="FL2515" s="292"/>
      <c r="FM2515" s="292"/>
      <c r="FN2515" s="292"/>
      <c r="FO2515" s="292"/>
      <c r="FQ2515" s="292"/>
    </row>
    <row r="2516" spans="2:173">
      <c r="B2516" s="291"/>
      <c r="J2516" s="292"/>
      <c r="K2516" s="292"/>
      <c r="T2516" s="292"/>
      <c r="BO2516" s="292"/>
      <c r="BW2516" s="292"/>
      <c r="BX2516" s="292"/>
      <c r="CP2516" s="292"/>
      <c r="CU2516" s="292"/>
      <c r="CW2516" s="292"/>
      <c r="CX2516" s="292"/>
      <c r="DA2516" s="292"/>
      <c r="DI2516" s="292"/>
      <c r="DK2516" s="292"/>
      <c r="DM2516" s="292"/>
      <c r="DQ2516" s="292"/>
      <c r="DV2516" s="292"/>
      <c r="DX2516" s="292"/>
      <c r="EH2516" s="292"/>
      <c r="EN2516" s="292"/>
      <c r="EP2516" s="292"/>
      <c r="EQ2516" s="292"/>
      <c r="ER2516" s="292"/>
      <c r="ES2516" s="292"/>
      <c r="ET2516" s="292"/>
      <c r="EU2516" s="292"/>
      <c r="EV2516" s="292"/>
      <c r="EW2516" s="292"/>
      <c r="EX2516" s="292"/>
      <c r="EY2516" s="292"/>
      <c r="EZ2516" s="292"/>
      <c r="FC2516" s="292"/>
      <c r="FF2516" s="292"/>
      <c r="FJ2516" s="292"/>
      <c r="FL2516" s="292"/>
      <c r="FM2516" s="292"/>
      <c r="FN2516" s="292"/>
      <c r="FO2516" s="292"/>
      <c r="FQ2516" s="292"/>
    </row>
    <row r="2517" spans="2:173">
      <c r="B2517" s="291"/>
      <c r="J2517" s="292"/>
      <c r="K2517" s="292"/>
      <c r="T2517" s="292"/>
      <c r="BO2517" s="292"/>
      <c r="BW2517" s="292"/>
      <c r="BX2517" s="292"/>
      <c r="CP2517" s="292"/>
      <c r="CU2517" s="292"/>
      <c r="CW2517" s="292"/>
      <c r="CX2517" s="292"/>
      <c r="DA2517" s="292"/>
      <c r="DI2517" s="292"/>
      <c r="DK2517" s="292"/>
      <c r="DM2517" s="292"/>
      <c r="DQ2517" s="292"/>
      <c r="DV2517" s="292"/>
      <c r="DX2517" s="292"/>
      <c r="EH2517" s="292"/>
      <c r="EN2517" s="292"/>
      <c r="EP2517" s="292"/>
      <c r="EQ2517" s="292"/>
      <c r="ER2517" s="292"/>
      <c r="ES2517" s="292"/>
      <c r="ET2517" s="292"/>
      <c r="EU2517" s="292"/>
      <c r="EV2517" s="292"/>
      <c r="EW2517" s="292"/>
      <c r="EX2517" s="292"/>
      <c r="EY2517" s="292"/>
      <c r="EZ2517" s="292"/>
      <c r="FC2517" s="292"/>
      <c r="FF2517" s="292"/>
      <c r="FJ2517" s="292"/>
      <c r="FL2517" s="292"/>
      <c r="FM2517" s="292"/>
      <c r="FN2517" s="292"/>
      <c r="FO2517" s="292"/>
      <c r="FQ2517" s="292"/>
    </row>
    <row r="2518" spans="2:173">
      <c r="B2518" s="291"/>
      <c r="J2518" s="292"/>
      <c r="K2518" s="292"/>
      <c r="T2518" s="292"/>
      <c r="BO2518" s="292"/>
      <c r="BW2518" s="292"/>
      <c r="BX2518" s="292"/>
      <c r="CP2518" s="292"/>
      <c r="CU2518" s="292"/>
      <c r="CW2518" s="292"/>
      <c r="CX2518" s="292"/>
      <c r="DA2518" s="292"/>
      <c r="DF2518" s="292"/>
      <c r="DI2518" s="292"/>
      <c r="DK2518" s="292"/>
      <c r="DM2518" s="292"/>
      <c r="DQ2518" s="292"/>
      <c r="DV2518" s="292"/>
      <c r="DX2518" s="292"/>
      <c r="EH2518" s="292"/>
      <c r="EN2518" s="292"/>
      <c r="EP2518" s="292"/>
      <c r="EQ2518" s="292"/>
      <c r="ER2518" s="292"/>
      <c r="ES2518" s="292"/>
      <c r="ET2518" s="292"/>
      <c r="EU2518" s="292"/>
      <c r="EV2518" s="292"/>
      <c r="EW2518" s="292"/>
      <c r="EX2518" s="292"/>
      <c r="EY2518" s="292"/>
      <c r="EZ2518" s="292"/>
      <c r="FC2518" s="292"/>
      <c r="FF2518" s="292"/>
      <c r="FJ2518" s="292"/>
      <c r="FL2518" s="292"/>
      <c r="FM2518" s="292"/>
      <c r="FN2518" s="292"/>
      <c r="FO2518" s="292"/>
      <c r="FQ2518" s="292"/>
    </row>
    <row r="2519" spans="2:173">
      <c r="B2519" s="291"/>
      <c r="J2519" s="292"/>
      <c r="K2519" s="292"/>
      <c r="T2519" s="292"/>
      <c r="BO2519" s="292"/>
      <c r="BW2519" s="292"/>
      <c r="BX2519" s="292"/>
      <c r="CP2519" s="292"/>
      <c r="CU2519" s="292"/>
      <c r="CW2519" s="292"/>
      <c r="CX2519" s="292"/>
      <c r="DA2519" s="292"/>
      <c r="DF2519" s="292"/>
      <c r="DI2519" s="292"/>
      <c r="DK2519" s="292"/>
      <c r="DM2519" s="292"/>
      <c r="DQ2519" s="292"/>
      <c r="DV2519" s="292"/>
      <c r="DX2519" s="292"/>
      <c r="EH2519" s="292"/>
      <c r="EN2519" s="292"/>
      <c r="EP2519" s="292"/>
      <c r="EQ2519" s="292"/>
      <c r="ER2519" s="292"/>
      <c r="ES2519" s="292"/>
      <c r="ET2519" s="292"/>
      <c r="EU2519" s="292"/>
      <c r="EV2519" s="292"/>
      <c r="EW2519" s="292"/>
      <c r="EX2519" s="292"/>
      <c r="EY2519" s="292"/>
      <c r="EZ2519" s="292"/>
      <c r="FC2519" s="292"/>
      <c r="FF2519" s="292"/>
      <c r="FJ2519" s="292"/>
      <c r="FL2519" s="292"/>
      <c r="FM2519" s="292"/>
      <c r="FN2519" s="292"/>
      <c r="FO2519" s="292"/>
      <c r="FQ2519" s="292"/>
    </row>
    <row r="2520" spans="2:173">
      <c r="B2520" s="291"/>
      <c r="J2520" s="292"/>
      <c r="K2520" s="292"/>
      <c r="T2520" s="292"/>
      <c r="BO2520" s="292"/>
      <c r="BW2520" s="292"/>
      <c r="BX2520" s="292"/>
      <c r="CP2520" s="292"/>
      <c r="CU2520" s="292"/>
      <c r="CW2520" s="292"/>
      <c r="CX2520" s="292"/>
      <c r="DA2520" s="292"/>
      <c r="DF2520" s="292"/>
      <c r="DI2520" s="292"/>
      <c r="DK2520" s="292"/>
      <c r="DM2520" s="292"/>
      <c r="DQ2520" s="292"/>
      <c r="DV2520" s="292"/>
      <c r="DX2520" s="292"/>
      <c r="EH2520" s="292"/>
      <c r="EN2520" s="292"/>
      <c r="EP2520" s="292"/>
      <c r="EQ2520" s="292"/>
      <c r="ER2520" s="292"/>
      <c r="ES2520" s="292"/>
      <c r="ET2520" s="292"/>
      <c r="EU2520" s="292"/>
      <c r="EV2520" s="292"/>
      <c r="EW2520" s="292"/>
      <c r="EX2520" s="292"/>
      <c r="EY2520" s="292"/>
      <c r="EZ2520" s="292"/>
      <c r="FC2520" s="292"/>
      <c r="FF2520" s="292"/>
      <c r="FJ2520" s="292"/>
      <c r="FL2520" s="292"/>
      <c r="FM2520" s="292"/>
      <c r="FN2520" s="292"/>
      <c r="FO2520" s="292"/>
      <c r="FQ2520" s="292"/>
    </row>
    <row r="2521" spans="2:173">
      <c r="B2521" s="291"/>
      <c r="J2521" s="292"/>
      <c r="K2521" s="292"/>
      <c r="T2521" s="292"/>
      <c r="BO2521" s="292"/>
      <c r="BW2521" s="292"/>
      <c r="BX2521" s="292"/>
      <c r="CP2521" s="292"/>
      <c r="CU2521" s="292"/>
      <c r="CW2521" s="292"/>
      <c r="CX2521" s="292"/>
      <c r="DA2521" s="292"/>
      <c r="DF2521" s="292"/>
      <c r="DI2521" s="292"/>
      <c r="DK2521" s="292"/>
      <c r="DM2521" s="292"/>
      <c r="DQ2521" s="292"/>
      <c r="DV2521" s="292"/>
      <c r="DX2521" s="292"/>
      <c r="EH2521" s="292"/>
      <c r="EN2521" s="292"/>
      <c r="EP2521" s="292"/>
      <c r="EQ2521" s="292"/>
      <c r="ER2521" s="292"/>
      <c r="ES2521" s="292"/>
      <c r="ET2521" s="292"/>
      <c r="EU2521" s="292"/>
      <c r="EV2521" s="292"/>
      <c r="EW2521" s="292"/>
      <c r="EX2521" s="292"/>
      <c r="EY2521" s="292"/>
      <c r="EZ2521" s="292"/>
      <c r="FC2521" s="292"/>
      <c r="FF2521" s="292"/>
      <c r="FJ2521" s="292"/>
      <c r="FL2521" s="292"/>
      <c r="FM2521" s="292"/>
      <c r="FN2521" s="292"/>
      <c r="FO2521" s="292"/>
      <c r="FQ2521" s="292"/>
    </row>
    <row r="2522" spans="2:173">
      <c r="B2522" s="291"/>
      <c r="J2522" s="292"/>
      <c r="K2522" s="292"/>
      <c r="T2522" s="292"/>
      <c r="BO2522" s="292"/>
      <c r="BW2522" s="292"/>
      <c r="BX2522" s="292"/>
      <c r="CP2522" s="292"/>
      <c r="CU2522" s="292"/>
      <c r="CW2522" s="292"/>
      <c r="CX2522" s="292"/>
      <c r="DA2522" s="292"/>
      <c r="DF2522" s="292"/>
      <c r="DI2522" s="292"/>
      <c r="DK2522" s="292"/>
      <c r="DM2522" s="292"/>
      <c r="DQ2522" s="292"/>
      <c r="DV2522" s="292"/>
      <c r="DX2522" s="292"/>
      <c r="EH2522" s="292"/>
      <c r="EN2522" s="292"/>
      <c r="EP2522" s="292"/>
      <c r="EQ2522" s="292"/>
      <c r="ER2522" s="292"/>
      <c r="ES2522" s="292"/>
      <c r="ET2522" s="292"/>
      <c r="EU2522" s="292"/>
      <c r="EV2522" s="292"/>
      <c r="EW2522" s="292"/>
      <c r="EX2522" s="292"/>
      <c r="EY2522" s="292"/>
      <c r="EZ2522" s="292"/>
      <c r="FC2522" s="292"/>
      <c r="FF2522" s="292"/>
      <c r="FJ2522" s="292"/>
      <c r="FL2522" s="292"/>
      <c r="FM2522" s="292"/>
      <c r="FN2522" s="292"/>
      <c r="FO2522" s="292"/>
      <c r="FQ2522" s="292"/>
    </row>
    <row r="2523" spans="2:173">
      <c r="B2523" s="291"/>
      <c r="J2523" s="292"/>
      <c r="K2523" s="292"/>
      <c r="T2523" s="292"/>
      <c r="BO2523" s="292"/>
      <c r="BW2523" s="292"/>
      <c r="BX2523" s="292"/>
      <c r="CP2523" s="292"/>
      <c r="CU2523" s="292"/>
      <c r="CW2523" s="292"/>
      <c r="CX2523" s="292"/>
      <c r="DA2523" s="292"/>
      <c r="DF2523" s="292"/>
      <c r="DI2523" s="292"/>
      <c r="DK2523" s="292"/>
      <c r="DM2523" s="292"/>
      <c r="DQ2523" s="292"/>
      <c r="DV2523" s="292"/>
      <c r="DX2523" s="292"/>
      <c r="EH2523" s="292"/>
      <c r="EN2523" s="292"/>
      <c r="EP2523" s="292"/>
      <c r="EQ2523" s="292"/>
      <c r="ER2523" s="292"/>
      <c r="ES2523" s="292"/>
      <c r="ET2523" s="292"/>
      <c r="EU2523" s="292"/>
      <c r="EV2523" s="292"/>
      <c r="EW2523" s="292"/>
      <c r="EX2523" s="292"/>
      <c r="EY2523" s="292"/>
      <c r="EZ2523" s="292"/>
      <c r="FC2523" s="292"/>
      <c r="FF2523" s="292"/>
      <c r="FJ2523" s="292"/>
      <c r="FL2523" s="292"/>
      <c r="FM2523" s="292"/>
      <c r="FN2523" s="292"/>
      <c r="FO2523" s="292"/>
      <c r="FQ2523" s="292"/>
    </row>
    <row r="2524" spans="2:173">
      <c r="B2524" s="291"/>
      <c r="J2524" s="292"/>
      <c r="K2524" s="292"/>
      <c r="T2524" s="292"/>
      <c r="BO2524" s="292"/>
      <c r="BW2524" s="292"/>
      <c r="BX2524" s="292"/>
      <c r="CP2524" s="292"/>
      <c r="CU2524" s="292"/>
      <c r="CW2524" s="292"/>
      <c r="CX2524" s="292"/>
      <c r="DA2524" s="292"/>
      <c r="DF2524" s="292"/>
      <c r="DI2524" s="292"/>
      <c r="DK2524" s="292"/>
      <c r="DM2524" s="292"/>
      <c r="DQ2524" s="292"/>
      <c r="DV2524" s="292"/>
      <c r="DX2524" s="292"/>
      <c r="EH2524" s="292"/>
      <c r="EN2524" s="292"/>
      <c r="EP2524" s="292"/>
      <c r="EQ2524" s="292"/>
      <c r="ER2524" s="292"/>
      <c r="ES2524" s="292"/>
      <c r="ET2524" s="292"/>
      <c r="EU2524" s="292"/>
      <c r="EV2524" s="292"/>
      <c r="EW2524" s="292"/>
      <c r="EX2524" s="292"/>
      <c r="EY2524" s="292"/>
      <c r="EZ2524" s="292"/>
      <c r="FC2524" s="292"/>
      <c r="FF2524" s="292"/>
      <c r="FJ2524" s="292"/>
      <c r="FL2524" s="292"/>
      <c r="FM2524" s="292"/>
      <c r="FN2524" s="292"/>
      <c r="FO2524" s="292"/>
      <c r="FQ2524" s="292"/>
    </row>
    <row r="2525" spans="2:173">
      <c r="B2525" s="291"/>
      <c r="J2525" s="292"/>
      <c r="K2525" s="292"/>
      <c r="T2525" s="292"/>
      <c r="BO2525" s="292"/>
      <c r="BW2525" s="292"/>
      <c r="BX2525" s="292"/>
      <c r="CP2525" s="292"/>
      <c r="CU2525" s="292"/>
      <c r="CW2525" s="292"/>
      <c r="CX2525" s="292"/>
      <c r="DA2525" s="292"/>
      <c r="DF2525" s="292"/>
      <c r="DI2525" s="292"/>
      <c r="DK2525" s="292"/>
      <c r="DM2525" s="292"/>
      <c r="DQ2525" s="292"/>
      <c r="DV2525" s="292"/>
      <c r="DX2525" s="292"/>
      <c r="EH2525" s="292"/>
      <c r="EN2525" s="292"/>
      <c r="EP2525" s="292"/>
      <c r="EQ2525" s="292"/>
      <c r="ER2525" s="292"/>
      <c r="ES2525" s="292"/>
      <c r="ET2525" s="292"/>
      <c r="EU2525" s="292"/>
      <c r="EV2525" s="292"/>
      <c r="EW2525" s="292"/>
      <c r="EX2525" s="292"/>
      <c r="EY2525" s="292"/>
      <c r="EZ2525" s="292"/>
      <c r="FC2525" s="292"/>
      <c r="FF2525" s="292"/>
      <c r="FJ2525" s="292"/>
      <c r="FL2525" s="292"/>
      <c r="FM2525" s="292"/>
      <c r="FN2525" s="292"/>
      <c r="FO2525" s="292"/>
      <c r="FQ2525" s="292"/>
    </row>
    <row r="2526" spans="2:173">
      <c r="B2526" s="291"/>
      <c r="J2526" s="292"/>
      <c r="K2526" s="292"/>
      <c r="T2526" s="292"/>
      <c r="BO2526" s="292"/>
      <c r="BW2526" s="292"/>
      <c r="BX2526" s="292"/>
      <c r="CP2526" s="292"/>
      <c r="CU2526" s="292"/>
      <c r="CW2526" s="292"/>
      <c r="CX2526" s="292"/>
      <c r="DA2526" s="292"/>
      <c r="DF2526" s="292"/>
      <c r="DI2526" s="292"/>
      <c r="DK2526" s="292"/>
      <c r="DM2526" s="292"/>
      <c r="DQ2526" s="292"/>
      <c r="DV2526" s="292"/>
      <c r="DX2526" s="292"/>
      <c r="EH2526" s="292"/>
      <c r="EN2526" s="292"/>
      <c r="EP2526" s="292"/>
      <c r="EQ2526" s="292"/>
      <c r="ER2526" s="292"/>
      <c r="ES2526" s="292"/>
      <c r="ET2526" s="292"/>
      <c r="EU2526" s="292"/>
      <c r="EV2526" s="292"/>
      <c r="EW2526" s="292"/>
      <c r="EX2526" s="292"/>
      <c r="EY2526" s="292"/>
      <c r="EZ2526" s="292"/>
      <c r="FC2526" s="292"/>
      <c r="FF2526" s="292"/>
      <c r="FJ2526" s="292"/>
      <c r="FL2526" s="292"/>
      <c r="FM2526" s="292"/>
      <c r="FN2526" s="292"/>
      <c r="FO2526" s="292"/>
      <c r="FQ2526" s="292"/>
    </row>
    <row r="2527" spans="2:173">
      <c r="B2527" s="291"/>
      <c r="J2527" s="292"/>
      <c r="K2527" s="292"/>
      <c r="T2527" s="292"/>
      <c r="BO2527" s="292"/>
      <c r="BW2527" s="292"/>
      <c r="BX2527" s="292"/>
      <c r="CP2527" s="292"/>
      <c r="CU2527" s="292"/>
      <c r="CW2527" s="292"/>
      <c r="CX2527" s="292"/>
      <c r="DA2527" s="292"/>
      <c r="DF2527" s="292"/>
      <c r="DI2527" s="292"/>
      <c r="DK2527" s="292"/>
      <c r="DM2527" s="292"/>
      <c r="DQ2527" s="292"/>
      <c r="DV2527" s="292"/>
      <c r="DX2527" s="292"/>
      <c r="EH2527" s="292"/>
      <c r="EN2527" s="292"/>
      <c r="EP2527" s="292"/>
      <c r="EQ2527" s="292"/>
      <c r="ER2527" s="292"/>
      <c r="ES2527" s="292"/>
      <c r="ET2527" s="292"/>
      <c r="EU2527" s="292"/>
      <c r="EV2527" s="292"/>
      <c r="EW2527" s="292"/>
      <c r="EX2527" s="292"/>
      <c r="EY2527" s="292"/>
      <c r="EZ2527" s="292"/>
      <c r="FC2527" s="292"/>
      <c r="FF2527" s="292"/>
      <c r="FJ2527" s="292"/>
      <c r="FL2527" s="292"/>
      <c r="FM2527" s="292"/>
      <c r="FN2527" s="292"/>
      <c r="FO2527" s="292"/>
      <c r="FQ2527" s="292"/>
    </row>
    <row r="2528" spans="2:173">
      <c r="B2528" s="291"/>
      <c r="J2528" s="292"/>
      <c r="K2528" s="292"/>
      <c r="T2528" s="292"/>
      <c r="BO2528" s="292"/>
      <c r="BW2528" s="292"/>
      <c r="BX2528" s="292"/>
      <c r="CP2528" s="292"/>
      <c r="CU2528" s="292"/>
      <c r="CW2528" s="292"/>
      <c r="CX2528" s="292"/>
      <c r="DA2528" s="292"/>
      <c r="DF2528" s="292"/>
      <c r="DI2528" s="292"/>
      <c r="DK2528" s="292"/>
      <c r="DM2528" s="292"/>
      <c r="DQ2528" s="292"/>
      <c r="DV2528" s="292"/>
      <c r="DX2528" s="292"/>
      <c r="EH2528" s="292"/>
      <c r="EN2528" s="292"/>
      <c r="EP2528" s="292"/>
      <c r="EQ2528" s="292"/>
      <c r="ER2528" s="292"/>
      <c r="ES2528" s="292"/>
      <c r="ET2528" s="292"/>
      <c r="EU2528" s="292"/>
      <c r="EV2528" s="292"/>
      <c r="EW2528" s="292"/>
      <c r="EX2528" s="292"/>
      <c r="EY2528" s="292"/>
      <c r="EZ2528" s="292"/>
      <c r="FC2528" s="292"/>
      <c r="FF2528" s="292"/>
      <c r="FJ2528" s="292"/>
      <c r="FL2528" s="292"/>
      <c r="FM2528" s="292"/>
      <c r="FN2528" s="292"/>
      <c r="FO2528" s="292"/>
      <c r="FQ2528" s="292"/>
    </row>
    <row r="2529" spans="2:173">
      <c r="B2529" s="291"/>
      <c r="J2529" s="292"/>
      <c r="K2529" s="292"/>
      <c r="T2529" s="292"/>
      <c r="BO2529" s="292"/>
      <c r="BW2529" s="292"/>
      <c r="BX2529" s="292"/>
      <c r="CP2529" s="292"/>
      <c r="CU2529" s="292"/>
      <c r="CW2529" s="292"/>
      <c r="CX2529" s="292"/>
      <c r="DA2529" s="292"/>
      <c r="DF2529" s="292"/>
      <c r="DI2529" s="292"/>
      <c r="DK2529" s="292"/>
      <c r="DM2529" s="292"/>
      <c r="DQ2529" s="292"/>
      <c r="DV2529" s="292"/>
      <c r="DX2529" s="292"/>
      <c r="EH2529" s="292"/>
      <c r="EN2529" s="292"/>
      <c r="EP2529" s="292"/>
      <c r="EQ2529" s="292"/>
      <c r="ER2529" s="292"/>
      <c r="ES2529" s="292"/>
      <c r="ET2529" s="292"/>
      <c r="EU2529" s="292"/>
      <c r="EV2529" s="292"/>
      <c r="EW2529" s="292"/>
      <c r="EX2529" s="292"/>
      <c r="EY2529" s="292"/>
      <c r="EZ2529" s="292"/>
      <c r="FC2529" s="292"/>
      <c r="FF2529" s="292"/>
      <c r="FJ2529" s="292"/>
      <c r="FL2529" s="292"/>
      <c r="FM2529" s="292"/>
      <c r="FN2529" s="292"/>
      <c r="FO2529" s="292"/>
      <c r="FQ2529" s="292"/>
    </row>
    <row r="2530" spans="2:173">
      <c r="B2530" s="291"/>
      <c r="J2530" s="292"/>
      <c r="K2530" s="292"/>
      <c r="T2530" s="292"/>
      <c r="BO2530" s="292"/>
      <c r="BW2530" s="292"/>
      <c r="BX2530" s="292"/>
      <c r="CP2530" s="292"/>
      <c r="CU2530" s="292"/>
      <c r="CW2530" s="292"/>
      <c r="CX2530" s="292"/>
      <c r="DA2530" s="292"/>
      <c r="DF2530" s="292"/>
      <c r="DI2530" s="292"/>
      <c r="DK2530" s="292"/>
      <c r="DM2530" s="292"/>
      <c r="DQ2530" s="292"/>
      <c r="DV2530" s="292"/>
      <c r="DX2530" s="292"/>
      <c r="EH2530" s="292"/>
      <c r="EN2530" s="292"/>
      <c r="EP2530" s="292"/>
      <c r="EQ2530" s="292"/>
      <c r="ER2530" s="292"/>
      <c r="ES2530" s="292"/>
      <c r="ET2530" s="292"/>
      <c r="EU2530" s="292"/>
      <c r="EV2530" s="292"/>
      <c r="EW2530" s="292"/>
      <c r="EX2530" s="292"/>
      <c r="EY2530" s="292"/>
      <c r="EZ2530" s="292"/>
      <c r="FC2530" s="292"/>
      <c r="FF2530" s="292"/>
      <c r="FJ2530" s="292"/>
      <c r="FL2530" s="292"/>
      <c r="FM2530" s="292"/>
      <c r="FN2530" s="292"/>
      <c r="FO2530" s="292"/>
      <c r="FQ2530" s="292"/>
    </row>
    <row r="2531" spans="2:173">
      <c r="B2531" s="291"/>
      <c r="J2531" s="292"/>
      <c r="K2531" s="292"/>
      <c r="T2531" s="292"/>
      <c r="BO2531" s="292"/>
      <c r="BW2531" s="292"/>
      <c r="BX2531" s="292"/>
      <c r="CP2531" s="292"/>
      <c r="CU2531" s="292"/>
      <c r="CW2531" s="292"/>
      <c r="CX2531" s="292"/>
      <c r="DA2531" s="292"/>
      <c r="DF2531" s="292"/>
      <c r="DI2531" s="292"/>
      <c r="DK2531" s="292"/>
      <c r="DM2531" s="292"/>
      <c r="DQ2531" s="292"/>
      <c r="DV2531" s="292"/>
      <c r="DX2531" s="292"/>
      <c r="EH2531" s="292"/>
      <c r="EN2531" s="292"/>
      <c r="EP2531" s="292"/>
      <c r="EQ2531" s="292"/>
      <c r="ER2531" s="292"/>
      <c r="ES2531" s="292"/>
      <c r="ET2531" s="292"/>
      <c r="EU2531" s="292"/>
      <c r="EV2531" s="292"/>
      <c r="EW2531" s="292"/>
      <c r="EX2531" s="292"/>
      <c r="EY2531" s="292"/>
      <c r="EZ2531" s="292"/>
      <c r="FC2531" s="292"/>
      <c r="FF2531" s="292"/>
      <c r="FJ2531" s="292"/>
      <c r="FL2531" s="292"/>
      <c r="FM2531" s="292"/>
      <c r="FN2531" s="292"/>
      <c r="FO2531" s="292"/>
      <c r="FQ2531" s="292"/>
    </row>
    <row r="2532" spans="2:173">
      <c r="B2532" s="291"/>
      <c r="J2532" s="292"/>
      <c r="K2532" s="292"/>
      <c r="T2532" s="292"/>
      <c r="BO2532" s="292"/>
      <c r="BW2532" s="292"/>
      <c r="BX2532" s="292"/>
      <c r="CP2532" s="292"/>
      <c r="CU2532" s="292"/>
      <c r="CW2532" s="292"/>
      <c r="CX2532" s="292"/>
      <c r="DA2532" s="292"/>
      <c r="DF2532" s="292"/>
      <c r="DI2532" s="292"/>
      <c r="DK2532" s="292"/>
      <c r="DM2532" s="292"/>
      <c r="DQ2532" s="292"/>
      <c r="DV2532" s="292"/>
      <c r="DX2532" s="292"/>
      <c r="EH2532" s="292"/>
      <c r="EN2532" s="292"/>
      <c r="EP2532" s="292"/>
      <c r="EQ2532" s="292"/>
      <c r="ER2532" s="292"/>
      <c r="ES2532" s="292"/>
      <c r="ET2532" s="292"/>
      <c r="EU2532" s="292"/>
      <c r="EV2532" s="292"/>
      <c r="EW2532" s="292"/>
      <c r="EX2532" s="292"/>
      <c r="EY2532" s="292"/>
      <c r="EZ2532" s="292"/>
      <c r="FC2532" s="292"/>
      <c r="FF2532" s="292"/>
      <c r="FJ2532" s="292"/>
      <c r="FL2532" s="292"/>
      <c r="FM2532" s="292"/>
      <c r="FN2532" s="292"/>
      <c r="FO2532" s="292"/>
      <c r="FQ2532" s="292"/>
    </row>
    <row r="2533" spans="2:173">
      <c r="B2533" s="291"/>
      <c r="J2533" s="292"/>
      <c r="K2533" s="292"/>
      <c r="T2533" s="292"/>
      <c r="BO2533" s="292"/>
      <c r="BW2533" s="292"/>
      <c r="BX2533" s="292"/>
      <c r="CP2533" s="292"/>
      <c r="CU2533" s="292"/>
      <c r="CW2533" s="292"/>
      <c r="CX2533" s="292"/>
      <c r="DA2533" s="292"/>
      <c r="DF2533" s="292"/>
      <c r="DI2533" s="292"/>
      <c r="DK2533" s="292"/>
      <c r="DM2533" s="292"/>
      <c r="DQ2533" s="292"/>
      <c r="DV2533" s="292"/>
      <c r="DX2533" s="292"/>
      <c r="EH2533" s="292"/>
      <c r="EN2533" s="292"/>
      <c r="EP2533" s="292"/>
      <c r="EQ2533" s="292"/>
      <c r="ER2533" s="292"/>
      <c r="ES2533" s="292"/>
      <c r="ET2533" s="292"/>
      <c r="EU2533" s="292"/>
      <c r="EV2533" s="292"/>
      <c r="EW2533" s="292"/>
      <c r="EX2533" s="292"/>
      <c r="EY2533" s="292"/>
      <c r="EZ2533" s="292"/>
      <c r="FC2533" s="292"/>
      <c r="FF2533" s="292"/>
      <c r="FJ2533" s="292"/>
      <c r="FL2533" s="292"/>
      <c r="FM2533" s="292"/>
      <c r="FN2533" s="292"/>
      <c r="FO2533" s="292"/>
      <c r="FQ2533" s="292"/>
    </row>
    <row r="2534" spans="2:173">
      <c r="B2534" s="291"/>
      <c r="J2534" s="292"/>
      <c r="K2534" s="292"/>
      <c r="T2534" s="292"/>
      <c r="BO2534" s="292"/>
      <c r="BW2534" s="292"/>
      <c r="BX2534" s="292"/>
      <c r="CP2534" s="292"/>
      <c r="CU2534" s="292"/>
      <c r="CW2534" s="292"/>
      <c r="CX2534" s="292"/>
      <c r="DA2534" s="292"/>
      <c r="DF2534" s="292"/>
      <c r="DI2534" s="292"/>
      <c r="DK2534" s="292"/>
      <c r="DM2534" s="292"/>
      <c r="DQ2534" s="292"/>
      <c r="DV2534" s="292"/>
      <c r="DX2534" s="292"/>
      <c r="EH2534" s="292"/>
      <c r="EN2534" s="292"/>
      <c r="EP2534" s="292"/>
      <c r="EQ2534" s="292"/>
      <c r="ER2534" s="292"/>
      <c r="ES2534" s="292"/>
      <c r="ET2534" s="292"/>
      <c r="EU2534" s="292"/>
      <c r="EV2534" s="292"/>
      <c r="EW2534" s="292"/>
      <c r="EX2534" s="292"/>
      <c r="EY2534" s="292"/>
      <c r="EZ2534" s="292"/>
      <c r="FC2534" s="292"/>
      <c r="FF2534" s="292"/>
      <c r="FJ2534" s="292"/>
      <c r="FL2534" s="292"/>
      <c r="FM2534" s="292"/>
      <c r="FN2534" s="292"/>
      <c r="FO2534" s="292"/>
      <c r="FQ2534" s="292"/>
    </row>
    <row r="2535" spans="2:173">
      <c r="B2535" s="291"/>
      <c r="J2535" s="292"/>
      <c r="K2535" s="292"/>
      <c r="T2535" s="292"/>
      <c r="BO2535" s="292"/>
      <c r="BW2535" s="292"/>
      <c r="BX2535" s="292"/>
      <c r="CP2535" s="292"/>
      <c r="CU2535" s="292"/>
      <c r="CW2535" s="292"/>
      <c r="CX2535" s="292"/>
      <c r="DA2535" s="292"/>
      <c r="DF2535" s="292"/>
      <c r="DI2535" s="292"/>
      <c r="DK2535" s="292"/>
      <c r="DM2535" s="292"/>
      <c r="DQ2535" s="292"/>
      <c r="DV2535" s="292"/>
      <c r="DX2535" s="292"/>
      <c r="EH2535" s="292"/>
      <c r="EN2535" s="292"/>
      <c r="EP2535" s="292"/>
      <c r="EQ2535" s="292"/>
      <c r="ER2535" s="292"/>
      <c r="ES2535" s="292"/>
      <c r="ET2535" s="292"/>
      <c r="EU2535" s="292"/>
      <c r="EV2535" s="292"/>
      <c r="EW2535" s="292"/>
      <c r="EX2535" s="292"/>
      <c r="EY2535" s="292"/>
      <c r="EZ2535" s="292"/>
      <c r="FC2535" s="292"/>
      <c r="FF2535" s="292"/>
      <c r="FJ2535" s="292"/>
      <c r="FL2535" s="292"/>
      <c r="FM2535" s="292"/>
      <c r="FN2535" s="292"/>
      <c r="FO2535" s="292"/>
      <c r="FQ2535" s="292"/>
    </row>
    <row r="2536" spans="2:173">
      <c r="B2536" s="291"/>
      <c r="J2536" s="292"/>
      <c r="K2536" s="292"/>
      <c r="T2536" s="292"/>
      <c r="BO2536" s="292"/>
      <c r="BW2536" s="292"/>
      <c r="BX2536" s="292"/>
      <c r="CP2536" s="292"/>
      <c r="CU2536" s="292"/>
      <c r="CW2536" s="292"/>
      <c r="CX2536" s="292"/>
      <c r="DA2536" s="292"/>
      <c r="DF2536" s="292"/>
      <c r="DI2536" s="292"/>
      <c r="DK2536" s="292"/>
      <c r="DM2536" s="292"/>
      <c r="DQ2536" s="292"/>
      <c r="DV2536" s="292"/>
      <c r="DX2536" s="292"/>
      <c r="EH2536" s="292"/>
      <c r="EN2536" s="292"/>
      <c r="EP2536" s="292"/>
      <c r="EQ2536" s="292"/>
      <c r="ER2536" s="292"/>
      <c r="ES2536" s="292"/>
      <c r="ET2536" s="292"/>
      <c r="EU2536" s="292"/>
      <c r="EV2536" s="292"/>
      <c r="EW2536" s="292"/>
      <c r="EX2536" s="292"/>
      <c r="EY2536" s="292"/>
      <c r="EZ2536" s="292"/>
      <c r="FC2536" s="292"/>
      <c r="FF2536" s="292"/>
      <c r="FJ2536" s="292"/>
      <c r="FL2536" s="292"/>
      <c r="FM2536" s="292"/>
      <c r="FN2536" s="292"/>
      <c r="FO2536" s="292"/>
      <c r="FQ2536" s="292"/>
    </row>
    <row r="2537" spans="2:173">
      <c r="B2537" s="291"/>
      <c r="J2537" s="292"/>
      <c r="K2537" s="292"/>
      <c r="T2537" s="292"/>
      <c r="BO2537" s="292"/>
      <c r="BW2537" s="292"/>
      <c r="BX2537" s="292"/>
      <c r="CP2537" s="292"/>
      <c r="CU2537" s="292"/>
      <c r="CW2537" s="292"/>
      <c r="CX2537" s="292"/>
      <c r="DA2537" s="292"/>
      <c r="DF2537" s="292"/>
      <c r="DI2537" s="292"/>
      <c r="DK2537" s="292"/>
      <c r="DM2537" s="292"/>
      <c r="DQ2537" s="292"/>
      <c r="DV2537" s="292"/>
      <c r="DX2537" s="292"/>
      <c r="EH2537" s="292"/>
      <c r="EN2537" s="292"/>
      <c r="EP2537" s="292"/>
      <c r="EQ2537" s="292"/>
      <c r="ER2537" s="292"/>
      <c r="ES2537" s="292"/>
      <c r="ET2537" s="292"/>
      <c r="EU2537" s="292"/>
      <c r="EV2537" s="292"/>
      <c r="EW2537" s="292"/>
      <c r="EX2537" s="292"/>
      <c r="EY2537" s="292"/>
      <c r="EZ2537" s="292"/>
      <c r="FC2537" s="292"/>
      <c r="FF2537" s="292"/>
      <c r="FJ2537" s="292"/>
      <c r="FL2537" s="292"/>
      <c r="FM2537" s="292"/>
      <c r="FN2537" s="292"/>
      <c r="FO2537" s="292"/>
      <c r="FQ2537" s="292"/>
    </row>
    <row r="2538" spans="2:173">
      <c r="B2538" s="291"/>
      <c r="J2538" s="292"/>
      <c r="K2538" s="292"/>
      <c r="T2538" s="292"/>
      <c r="BO2538" s="292"/>
      <c r="BW2538" s="292"/>
      <c r="BX2538" s="292"/>
      <c r="CP2538" s="292"/>
      <c r="CU2538" s="292"/>
      <c r="CW2538" s="292"/>
      <c r="CX2538" s="292"/>
      <c r="DA2538" s="292"/>
      <c r="DF2538" s="292"/>
      <c r="DI2538" s="292"/>
      <c r="DK2538" s="292"/>
      <c r="DM2538" s="292"/>
      <c r="DQ2538" s="292"/>
      <c r="DV2538" s="292"/>
      <c r="DX2538" s="292"/>
      <c r="EH2538" s="292"/>
      <c r="EN2538" s="292"/>
      <c r="EP2538" s="292"/>
      <c r="EQ2538" s="292"/>
      <c r="ER2538" s="292"/>
      <c r="ES2538" s="292"/>
      <c r="ET2538" s="292"/>
      <c r="EU2538" s="292"/>
      <c r="EV2538" s="292"/>
      <c r="EW2538" s="292"/>
      <c r="EX2538" s="292"/>
      <c r="EY2538" s="292"/>
      <c r="EZ2538" s="292"/>
      <c r="FC2538" s="292"/>
      <c r="FF2538" s="292"/>
      <c r="FJ2538" s="292"/>
      <c r="FL2538" s="292"/>
      <c r="FM2538" s="292"/>
      <c r="FN2538" s="292"/>
      <c r="FO2538" s="292"/>
      <c r="FQ2538" s="292"/>
    </row>
    <row r="2539" spans="2:173">
      <c r="B2539" s="291"/>
      <c r="J2539" s="292"/>
      <c r="K2539" s="292"/>
      <c r="T2539" s="292"/>
      <c r="BO2539" s="292"/>
      <c r="BW2539" s="292"/>
      <c r="BX2539" s="292"/>
      <c r="CP2539" s="292"/>
      <c r="CU2539" s="292"/>
      <c r="CW2539" s="292"/>
      <c r="CX2539" s="292"/>
      <c r="DA2539" s="292"/>
      <c r="DF2539" s="292"/>
      <c r="DI2539" s="292"/>
      <c r="DK2539" s="292"/>
      <c r="DM2539" s="292"/>
      <c r="DQ2539" s="292"/>
      <c r="DV2539" s="292"/>
      <c r="DX2539" s="292"/>
      <c r="EH2539" s="292"/>
      <c r="EN2539" s="292"/>
      <c r="EP2539" s="292"/>
      <c r="EQ2539" s="292"/>
      <c r="ER2539" s="292"/>
      <c r="ES2539" s="292"/>
      <c r="ET2539" s="292"/>
      <c r="EU2539" s="292"/>
      <c r="EV2539" s="292"/>
      <c r="EW2539" s="292"/>
      <c r="EX2539" s="292"/>
      <c r="EY2539" s="292"/>
      <c r="EZ2539" s="292"/>
      <c r="FC2539" s="292"/>
      <c r="FF2539" s="292"/>
      <c r="FJ2539" s="292"/>
      <c r="FL2539" s="292"/>
      <c r="FM2539" s="292"/>
      <c r="FN2539" s="292"/>
      <c r="FO2539" s="292"/>
      <c r="FQ2539" s="292"/>
    </row>
    <row r="2540" spans="2:173">
      <c r="B2540" s="291"/>
      <c r="J2540" s="292"/>
      <c r="K2540" s="292"/>
      <c r="T2540" s="292"/>
      <c r="BO2540" s="292"/>
      <c r="BW2540" s="292"/>
      <c r="BX2540" s="292"/>
      <c r="CP2540" s="292"/>
      <c r="CU2540" s="292"/>
      <c r="CW2540" s="292"/>
      <c r="CX2540" s="292"/>
      <c r="DA2540" s="292"/>
      <c r="DF2540" s="292"/>
      <c r="DI2540" s="292"/>
      <c r="DK2540" s="292"/>
      <c r="DM2540" s="292"/>
      <c r="DQ2540" s="292"/>
      <c r="DV2540" s="292"/>
      <c r="DX2540" s="292"/>
      <c r="EH2540" s="292"/>
      <c r="EN2540" s="292"/>
      <c r="EP2540" s="292"/>
      <c r="EQ2540" s="292"/>
      <c r="ER2540" s="292"/>
      <c r="ES2540" s="292"/>
      <c r="ET2540" s="292"/>
      <c r="EU2540" s="292"/>
      <c r="EV2540" s="292"/>
      <c r="EW2540" s="292"/>
      <c r="EX2540" s="292"/>
      <c r="EY2540" s="292"/>
      <c r="EZ2540" s="292"/>
      <c r="FC2540" s="292"/>
      <c r="FF2540" s="292"/>
      <c r="FJ2540" s="292"/>
      <c r="FL2540" s="292"/>
      <c r="FM2540" s="292"/>
      <c r="FN2540" s="292"/>
      <c r="FO2540" s="292"/>
      <c r="FQ2540" s="292"/>
    </row>
    <row r="2541" spans="2:173">
      <c r="B2541" s="291"/>
      <c r="J2541" s="292"/>
      <c r="K2541" s="292"/>
      <c r="T2541" s="292"/>
      <c r="BO2541" s="292"/>
      <c r="BW2541" s="292"/>
      <c r="BX2541" s="292"/>
      <c r="CP2541" s="292"/>
      <c r="CU2541" s="292"/>
      <c r="CW2541" s="292"/>
      <c r="CX2541" s="292"/>
      <c r="DA2541" s="292"/>
      <c r="DF2541" s="292"/>
      <c r="DI2541" s="292"/>
      <c r="DK2541" s="292"/>
      <c r="DM2541" s="292"/>
      <c r="DQ2541" s="292"/>
      <c r="DV2541" s="292"/>
      <c r="DX2541" s="292"/>
      <c r="EH2541" s="292"/>
      <c r="EN2541" s="292"/>
      <c r="EP2541" s="292"/>
      <c r="EQ2541" s="292"/>
      <c r="ER2541" s="292"/>
      <c r="ES2541" s="292"/>
      <c r="ET2541" s="292"/>
      <c r="EU2541" s="292"/>
      <c r="EV2541" s="292"/>
      <c r="EW2541" s="292"/>
      <c r="EX2541" s="292"/>
      <c r="EY2541" s="292"/>
      <c r="EZ2541" s="292"/>
      <c r="FC2541" s="292"/>
      <c r="FF2541" s="292"/>
      <c r="FJ2541" s="292"/>
      <c r="FL2541" s="292"/>
      <c r="FM2541" s="292"/>
      <c r="FN2541" s="292"/>
      <c r="FO2541" s="292"/>
      <c r="FQ2541" s="292"/>
    </row>
    <row r="2542" spans="2:173">
      <c r="B2542" s="291"/>
      <c r="J2542" s="292"/>
      <c r="K2542" s="292"/>
      <c r="T2542" s="292"/>
      <c r="BO2542" s="292"/>
      <c r="BW2542" s="292"/>
      <c r="BX2542" s="292"/>
      <c r="CP2542" s="292"/>
      <c r="CU2542" s="292"/>
      <c r="CW2542" s="292"/>
      <c r="CX2542" s="292"/>
      <c r="DA2542" s="292"/>
      <c r="DF2542" s="292"/>
      <c r="DI2542" s="292"/>
      <c r="DK2542" s="292"/>
      <c r="DM2542" s="292"/>
      <c r="DQ2542" s="292"/>
      <c r="DV2542" s="292"/>
      <c r="DX2542" s="292"/>
      <c r="EH2542" s="292"/>
      <c r="EN2542" s="292"/>
      <c r="EP2542" s="292"/>
      <c r="EQ2542" s="292"/>
      <c r="ER2542" s="292"/>
      <c r="ES2542" s="292"/>
      <c r="ET2542" s="292"/>
      <c r="EU2542" s="292"/>
      <c r="EV2542" s="292"/>
      <c r="EW2542" s="292"/>
      <c r="EX2542" s="292"/>
      <c r="EY2542" s="292"/>
      <c r="EZ2542" s="292"/>
      <c r="FC2542" s="292"/>
      <c r="FF2542" s="292"/>
      <c r="FJ2542" s="292"/>
      <c r="FL2542" s="292"/>
      <c r="FM2542" s="292"/>
      <c r="FN2542" s="292"/>
      <c r="FO2542" s="292"/>
      <c r="FQ2542" s="292"/>
    </row>
    <row r="2543" spans="2:173">
      <c r="B2543" s="291"/>
      <c r="J2543" s="292"/>
      <c r="K2543" s="292"/>
      <c r="T2543" s="292"/>
      <c r="BO2543" s="292"/>
      <c r="BW2543" s="292"/>
      <c r="BX2543" s="292"/>
      <c r="CP2543" s="292"/>
      <c r="CU2543" s="292"/>
      <c r="CW2543" s="292"/>
      <c r="CX2543" s="292"/>
      <c r="DA2543" s="292"/>
      <c r="DF2543" s="292"/>
      <c r="DI2543" s="292"/>
      <c r="DK2543" s="292"/>
      <c r="DM2543" s="292"/>
      <c r="DQ2543" s="292"/>
      <c r="DV2543" s="292"/>
      <c r="DX2543" s="292"/>
      <c r="EH2543" s="292"/>
      <c r="EN2543" s="292"/>
      <c r="EP2543" s="292"/>
      <c r="EQ2543" s="292"/>
      <c r="ER2543" s="292"/>
      <c r="ES2543" s="292"/>
      <c r="ET2543" s="292"/>
      <c r="EU2543" s="292"/>
      <c r="EV2543" s="292"/>
      <c r="EW2543" s="292"/>
      <c r="EX2543" s="292"/>
      <c r="EY2543" s="292"/>
      <c r="EZ2543" s="292"/>
      <c r="FC2543" s="292"/>
      <c r="FF2543" s="292"/>
      <c r="FJ2543" s="292"/>
      <c r="FL2543" s="292"/>
      <c r="FM2543" s="292"/>
      <c r="FN2543" s="292"/>
      <c r="FO2543" s="292"/>
      <c r="FQ2543" s="292"/>
    </row>
    <row r="2544" spans="2:173">
      <c r="B2544" s="291"/>
      <c r="J2544" s="292"/>
      <c r="K2544" s="292"/>
      <c r="T2544" s="292"/>
      <c r="BO2544" s="292"/>
      <c r="BW2544" s="292"/>
      <c r="BX2544" s="292"/>
      <c r="CP2544" s="292"/>
      <c r="CU2544" s="292"/>
      <c r="CW2544" s="292"/>
      <c r="CX2544" s="292"/>
      <c r="DA2544" s="292"/>
      <c r="DF2544" s="292"/>
      <c r="DI2544" s="292"/>
      <c r="DK2544" s="292"/>
      <c r="DM2544" s="292"/>
      <c r="DQ2544" s="292"/>
      <c r="DV2544" s="292"/>
      <c r="DX2544" s="292"/>
      <c r="EH2544" s="292"/>
      <c r="EN2544" s="292"/>
      <c r="EP2544" s="292"/>
      <c r="EQ2544" s="292"/>
      <c r="ER2544" s="292"/>
      <c r="ES2544" s="292"/>
      <c r="ET2544" s="292"/>
      <c r="EU2544" s="292"/>
      <c r="EV2544" s="292"/>
      <c r="EW2544" s="292"/>
      <c r="EX2544" s="292"/>
      <c r="EY2544" s="292"/>
      <c r="EZ2544" s="292"/>
      <c r="FC2544" s="292"/>
      <c r="FF2544" s="292"/>
      <c r="FJ2544" s="292"/>
      <c r="FL2544" s="292"/>
      <c r="FM2544" s="292"/>
      <c r="FN2544" s="292"/>
      <c r="FO2544" s="292"/>
      <c r="FQ2544" s="292"/>
    </row>
    <row r="2545" spans="2:173">
      <c r="B2545" s="291"/>
      <c r="J2545" s="292"/>
      <c r="K2545" s="292"/>
      <c r="T2545" s="292"/>
      <c r="BO2545" s="292"/>
      <c r="BW2545" s="292"/>
      <c r="BX2545" s="292"/>
      <c r="CP2545" s="292"/>
      <c r="CU2545" s="292"/>
      <c r="CW2545" s="292"/>
      <c r="CX2545" s="292"/>
      <c r="DA2545" s="292"/>
      <c r="DF2545" s="292"/>
      <c r="DI2545" s="292"/>
      <c r="DK2545" s="292"/>
      <c r="DM2545" s="292"/>
      <c r="DQ2545" s="292"/>
      <c r="DV2545" s="292"/>
      <c r="DX2545" s="292"/>
      <c r="EH2545" s="292"/>
      <c r="EN2545" s="292"/>
      <c r="EP2545" s="292"/>
      <c r="EQ2545" s="292"/>
      <c r="ER2545" s="292"/>
      <c r="ES2545" s="292"/>
      <c r="ET2545" s="292"/>
      <c r="EU2545" s="292"/>
      <c r="EV2545" s="292"/>
      <c r="EW2545" s="292"/>
      <c r="EX2545" s="292"/>
      <c r="EY2545" s="292"/>
      <c r="EZ2545" s="292"/>
      <c r="FC2545" s="292"/>
      <c r="FF2545" s="292"/>
      <c r="FJ2545" s="292"/>
      <c r="FL2545" s="292"/>
      <c r="FM2545" s="292"/>
      <c r="FN2545" s="292"/>
      <c r="FO2545" s="292"/>
      <c r="FQ2545" s="292"/>
    </row>
    <row r="2546" spans="2:173">
      <c r="B2546" s="291"/>
      <c r="J2546" s="292"/>
      <c r="K2546" s="292"/>
      <c r="T2546" s="292"/>
      <c r="BO2546" s="292"/>
      <c r="BW2546" s="292"/>
      <c r="BX2546" s="292"/>
      <c r="CP2546" s="292"/>
      <c r="CU2546" s="292"/>
      <c r="CW2546" s="292"/>
      <c r="CX2546" s="292"/>
      <c r="DA2546" s="292"/>
      <c r="DF2546" s="292"/>
      <c r="DI2546" s="292"/>
      <c r="DK2546" s="292"/>
      <c r="DM2546" s="292"/>
      <c r="DQ2546" s="292"/>
      <c r="DV2546" s="292"/>
      <c r="DX2546" s="292"/>
      <c r="EH2546" s="292"/>
      <c r="EN2546" s="292"/>
      <c r="EP2546" s="292"/>
      <c r="EQ2546" s="292"/>
      <c r="ER2546" s="292"/>
      <c r="ES2546" s="292"/>
      <c r="ET2546" s="292"/>
      <c r="EU2546" s="292"/>
      <c r="EV2546" s="292"/>
      <c r="EW2546" s="292"/>
      <c r="EX2546" s="292"/>
      <c r="EY2546" s="292"/>
      <c r="EZ2546" s="292"/>
      <c r="FC2546" s="292"/>
      <c r="FF2546" s="292"/>
      <c r="FJ2546" s="292"/>
      <c r="FL2546" s="292"/>
      <c r="FM2546" s="292"/>
      <c r="FN2546" s="292"/>
      <c r="FO2546" s="292"/>
      <c r="FQ2546" s="292"/>
    </row>
    <row r="2547" spans="2:173">
      <c r="B2547" s="291"/>
      <c r="J2547" s="292"/>
      <c r="K2547" s="292"/>
      <c r="T2547" s="292"/>
      <c r="BO2547" s="292"/>
      <c r="BW2547" s="292"/>
      <c r="BX2547" s="292"/>
      <c r="CP2547" s="292"/>
      <c r="CU2547" s="292"/>
      <c r="CW2547" s="292"/>
      <c r="CX2547" s="292"/>
      <c r="DA2547" s="292"/>
      <c r="DF2547" s="292"/>
      <c r="DI2547" s="292"/>
      <c r="DK2547" s="292"/>
      <c r="DM2547" s="292"/>
      <c r="DQ2547" s="292"/>
      <c r="DV2547" s="292"/>
      <c r="DX2547" s="292"/>
      <c r="EH2547" s="292"/>
      <c r="EN2547" s="292"/>
      <c r="EP2547" s="292"/>
      <c r="EQ2547" s="292"/>
      <c r="ER2547" s="292"/>
      <c r="ES2547" s="292"/>
      <c r="ET2547" s="292"/>
      <c r="EU2547" s="292"/>
      <c r="EV2547" s="292"/>
      <c r="EW2547" s="292"/>
      <c r="EX2547" s="292"/>
      <c r="EY2547" s="292"/>
      <c r="EZ2547" s="292"/>
      <c r="FC2547" s="292"/>
      <c r="FF2547" s="292"/>
      <c r="FJ2547" s="292"/>
      <c r="FL2547" s="292"/>
      <c r="FM2547" s="292"/>
      <c r="FN2547" s="292"/>
      <c r="FO2547" s="292"/>
      <c r="FQ2547" s="292"/>
    </row>
    <row r="2548" spans="2:173">
      <c r="B2548" s="291"/>
      <c r="J2548" s="292"/>
      <c r="K2548" s="292"/>
      <c r="T2548" s="292"/>
      <c r="BO2548" s="292"/>
      <c r="BW2548" s="292"/>
      <c r="BX2548" s="292"/>
      <c r="CP2548" s="292"/>
      <c r="CU2548" s="292"/>
      <c r="CW2548" s="292"/>
      <c r="CX2548" s="292"/>
      <c r="DA2548" s="292"/>
      <c r="DF2548" s="292"/>
      <c r="DI2548" s="292"/>
      <c r="DK2548" s="292"/>
      <c r="DM2548" s="292"/>
      <c r="DQ2548" s="292"/>
      <c r="DV2548" s="292"/>
      <c r="DX2548" s="292"/>
      <c r="EH2548" s="292"/>
      <c r="EN2548" s="292"/>
      <c r="EP2548" s="292"/>
      <c r="EQ2548" s="292"/>
      <c r="ER2548" s="292"/>
      <c r="ES2548" s="292"/>
      <c r="ET2548" s="292"/>
      <c r="EU2548" s="292"/>
      <c r="EV2548" s="292"/>
      <c r="EW2548" s="292"/>
      <c r="EX2548" s="292"/>
      <c r="EY2548" s="292"/>
      <c r="EZ2548" s="292"/>
      <c r="FC2548" s="292"/>
      <c r="FF2548" s="292"/>
      <c r="FJ2548" s="292"/>
      <c r="FL2548" s="292"/>
      <c r="FM2548" s="292"/>
      <c r="FN2548" s="292"/>
      <c r="FO2548" s="292"/>
      <c r="FQ2548" s="292"/>
    </row>
    <row r="2549" spans="2:173">
      <c r="B2549" s="291"/>
      <c r="J2549" s="292"/>
      <c r="K2549" s="292"/>
      <c r="T2549" s="292"/>
      <c r="BO2549" s="292"/>
      <c r="BW2549" s="292"/>
      <c r="BX2549" s="292"/>
      <c r="CP2549" s="292"/>
      <c r="CU2549" s="292"/>
      <c r="CW2549" s="292"/>
      <c r="CX2549" s="292"/>
      <c r="DA2549" s="292"/>
      <c r="DF2549" s="292"/>
      <c r="DI2549" s="292"/>
      <c r="DK2549" s="292"/>
      <c r="DM2549" s="292"/>
      <c r="DQ2549" s="292"/>
      <c r="DV2549" s="292"/>
      <c r="DX2549" s="292"/>
      <c r="EH2549" s="292"/>
      <c r="EN2549" s="292"/>
      <c r="EP2549" s="292"/>
      <c r="EQ2549" s="292"/>
      <c r="ER2549" s="292"/>
      <c r="ES2549" s="292"/>
      <c r="ET2549" s="292"/>
      <c r="EU2549" s="292"/>
      <c r="EV2549" s="292"/>
      <c r="EW2549" s="292"/>
      <c r="EX2549" s="292"/>
      <c r="EY2549" s="292"/>
      <c r="EZ2549" s="292"/>
      <c r="FC2549" s="292"/>
      <c r="FF2549" s="292"/>
      <c r="FJ2549" s="292"/>
      <c r="FL2549" s="292"/>
      <c r="FM2549" s="292"/>
      <c r="FN2549" s="292"/>
      <c r="FO2549" s="292"/>
      <c r="FQ2549" s="292"/>
    </row>
    <row r="2550" spans="2:173">
      <c r="B2550" s="291"/>
      <c r="J2550" s="292"/>
      <c r="K2550" s="292"/>
      <c r="T2550" s="292"/>
      <c r="BO2550" s="292"/>
      <c r="BW2550" s="292"/>
      <c r="BX2550" s="292"/>
      <c r="CP2550" s="292"/>
      <c r="CU2550" s="292"/>
      <c r="CW2550" s="292"/>
      <c r="CX2550" s="292"/>
      <c r="DA2550" s="292"/>
      <c r="DF2550" s="292"/>
      <c r="DI2550" s="292"/>
      <c r="DK2550" s="292"/>
      <c r="DM2550" s="292"/>
      <c r="DQ2550" s="292"/>
      <c r="DV2550" s="292"/>
      <c r="DX2550" s="292"/>
      <c r="EH2550" s="292"/>
      <c r="EN2550" s="292"/>
      <c r="EP2550" s="292"/>
      <c r="EQ2550" s="292"/>
      <c r="ER2550" s="292"/>
      <c r="ES2550" s="292"/>
      <c r="ET2550" s="292"/>
      <c r="EU2550" s="292"/>
      <c r="EV2550" s="292"/>
      <c r="EW2550" s="292"/>
      <c r="EX2550" s="292"/>
      <c r="EY2550" s="292"/>
      <c r="EZ2550" s="292"/>
      <c r="FC2550" s="292"/>
      <c r="FF2550" s="292"/>
      <c r="FJ2550" s="292"/>
      <c r="FL2550" s="292"/>
      <c r="FM2550" s="292"/>
      <c r="FN2550" s="292"/>
      <c r="FO2550" s="292"/>
      <c r="FQ2550" s="292"/>
    </row>
    <row r="2551" spans="2:173">
      <c r="B2551" s="291"/>
      <c r="J2551" s="292"/>
      <c r="K2551" s="292"/>
      <c r="T2551" s="292"/>
      <c r="BO2551" s="292"/>
      <c r="BW2551" s="292"/>
      <c r="BX2551" s="292"/>
      <c r="CP2551" s="292"/>
      <c r="CU2551" s="292"/>
      <c r="CW2551" s="292"/>
      <c r="CX2551" s="292"/>
      <c r="DA2551" s="292"/>
      <c r="DF2551" s="292"/>
      <c r="DI2551" s="292"/>
      <c r="DK2551" s="292"/>
      <c r="DM2551" s="292"/>
      <c r="DQ2551" s="292"/>
      <c r="DV2551" s="292"/>
      <c r="DX2551" s="292"/>
      <c r="EH2551" s="292"/>
      <c r="EN2551" s="292"/>
      <c r="EP2551" s="292"/>
      <c r="EQ2551" s="292"/>
      <c r="ER2551" s="292"/>
      <c r="ES2551" s="292"/>
      <c r="ET2551" s="292"/>
      <c r="EU2551" s="292"/>
      <c r="EV2551" s="292"/>
      <c r="EW2551" s="292"/>
      <c r="EX2551" s="292"/>
      <c r="EY2551" s="292"/>
      <c r="EZ2551" s="292"/>
      <c r="FC2551" s="292"/>
      <c r="FF2551" s="292"/>
      <c r="FJ2551" s="292"/>
      <c r="FL2551" s="292"/>
      <c r="FM2551" s="292"/>
      <c r="FN2551" s="292"/>
      <c r="FO2551" s="292"/>
      <c r="FQ2551" s="292"/>
    </row>
    <row r="2552" spans="2:173">
      <c r="B2552" s="291"/>
      <c r="J2552" s="292"/>
      <c r="K2552" s="292"/>
      <c r="T2552" s="292"/>
      <c r="BO2552" s="292"/>
      <c r="BW2552" s="292"/>
      <c r="BX2552" s="292"/>
      <c r="CP2552" s="292"/>
      <c r="CU2552" s="292"/>
      <c r="CW2552" s="292"/>
      <c r="CX2552" s="292"/>
      <c r="DA2552" s="292"/>
      <c r="DF2552" s="292"/>
      <c r="DI2552" s="292"/>
      <c r="DK2552" s="292"/>
      <c r="DM2552" s="292"/>
      <c r="DQ2552" s="292"/>
      <c r="DV2552" s="292"/>
      <c r="DX2552" s="292"/>
      <c r="EH2552" s="292"/>
      <c r="EN2552" s="292"/>
      <c r="EP2552" s="292"/>
      <c r="EQ2552" s="292"/>
      <c r="ER2552" s="292"/>
      <c r="ES2552" s="292"/>
      <c r="ET2552" s="292"/>
      <c r="EU2552" s="292"/>
      <c r="EV2552" s="292"/>
      <c r="EW2552" s="292"/>
      <c r="EX2552" s="292"/>
      <c r="EY2552" s="292"/>
      <c r="EZ2552" s="292"/>
      <c r="FC2552" s="292"/>
      <c r="FF2552" s="292"/>
      <c r="FJ2552" s="292"/>
      <c r="FL2552" s="292"/>
      <c r="FM2552" s="292"/>
      <c r="FN2552" s="292"/>
      <c r="FO2552" s="292"/>
      <c r="FQ2552" s="292"/>
    </row>
    <row r="2553" spans="2:173">
      <c r="B2553" s="291"/>
      <c r="J2553" s="292"/>
      <c r="K2553" s="292"/>
      <c r="T2553" s="292"/>
      <c r="BO2553" s="292"/>
      <c r="BW2553" s="292"/>
      <c r="BX2553" s="292"/>
      <c r="CP2553" s="292"/>
      <c r="CU2553" s="292"/>
      <c r="CW2553" s="292"/>
      <c r="CX2553" s="292"/>
      <c r="DA2553" s="292"/>
      <c r="DF2553" s="292"/>
      <c r="DI2553" s="292"/>
      <c r="DK2553" s="292"/>
      <c r="DM2553" s="292"/>
      <c r="DQ2553" s="292"/>
      <c r="DV2553" s="292"/>
      <c r="DX2553" s="292"/>
      <c r="EH2553" s="292"/>
      <c r="EN2553" s="292"/>
      <c r="EP2553" s="292"/>
      <c r="EQ2553" s="292"/>
      <c r="ER2553" s="292"/>
      <c r="ES2553" s="292"/>
      <c r="ET2553" s="292"/>
      <c r="EU2553" s="292"/>
      <c r="EV2553" s="292"/>
      <c r="EW2553" s="292"/>
      <c r="EX2553" s="292"/>
      <c r="EY2553" s="292"/>
      <c r="EZ2553" s="292"/>
      <c r="FC2553" s="292"/>
      <c r="FF2553" s="292"/>
      <c r="FJ2553" s="292"/>
      <c r="FL2553" s="292"/>
      <c r="FM2553" s="292"/>
      <c r="FN2553" s="292"/>
      <c r="FO2553" s="292"/>
      <c r="FQ2553" s="292"/>
    </row>
    <row r="2554" spans="2:173">
      <c r="B2554" s="291"/>
      <c r="J2554" s="292"/>
      <c r="K2554" s="292"/>
      <c r="T2554" s="292"/>
      <c r="BO2554" s="292"/>
      <c r="BW2554" s="292"/>
      <c r="BX2554" s="292"/>
      <c r="CP2554" s="292"/>
      <c r="CU2554" s="292"/>
      <c r="CW2554" s="292"/>
      <c r="CX2554" s="292"/>
      <c r="DA2554" s="292"/>
      <c r="DF2554" s="292"/>
      <c r="DI2554" s="292"/>
      <c r="DK2554" s="292"/>
      <c r="DM2554" s="292"/>
      <c r="DQ2554" s="292"/>
      <c r="DV2554" s="292"/>
      <c r="DX2554" s="292"/>
      <c r="EH2554" s="292"/>
      <c r="EN2554" s="292"/>
      <c r="EP2554" s="292"/>
      <c r="EQ2554" s="292"/>
      <c r="ER2554" s="292"/>
      <c r="ES2554" s="292"/>
      <c r="ET2554" s="292"/>
      <c r="EU2554" s="292"/>
      <c r="EV2554" s="292"/>
      <c r="EW2554" s="292"/>
      <c r="EX2554" s="292"/>
      <c r="EY2554" s="292"/>
      <c r="EZ2554" s="292"/>
      <c r="FC2554" s="292"/>
      <c r="FF2554" s="292"/>
      <c r="FJ2554" s="292"/>
      <c r="FL2554" s="292"/>
      <c r="FM2554" s="292"/>
      <c r="FN2554" s="292"/>
      <c r="FO2554" s="292"/>
      <c r="FQ2554" s="292"/>
    </row>
    <row r="2555" spans="2:173">
      <c r="B2555" s="291"/>
      <c r="J2555" s="292"/>
      <c r="K2555" s="292"/>
      <c r="T2555" s="292"/>
      <c r="BO2555" s="292"/>
      <c r="BW2555" s="292"/>
      <c r="BX2555" s="292"/>
      <c r="CP2555" s="292"/>
      <c r="CU2555" s="292"/>
      <c r="CW2555" s="292"/>
      <c r="CX2555" s="292"/>
      <c r="DA2555" s="292"/>
      <c r="DF2555" s="292"/>
      <c r="DI2555" s="292"/>
      <c r="DK2555" s="292"/>
      <c r="DM2555" s="292"/>
      <c r="DQ2555" s="292"/>
      <c r="DV2555" s="292"/>
      <c r="DX2555" s="292"/>
      <c r="EH2555" s="292"/>
      <c r="EN2555" s="292"/>
      <c r="EP2555" s="292"/>
      <c r="EQ2555" s="292"/>
      <c r="ER2555" s="292"/>
      <c r="ES2555" s="292"/>
      <c r="ET2555" s="292"/>
      <c r="EU2555" s="292"/>
      <c r="EV2555" s="292"/>
      <c r="EW2555" s="292"/>
      <c r="EX2555" s="292"/>
      <c r="EY2555" s="292"/>
      <c r="EZ2555" s="292"/>
      <c r="FC2555" s="292"/>
      <c r="FF2555" s="292"/>
      <c r="FJ2555" s="292"/>
      <c r="FL2555" s="292"/>
      <c r="FM2555" s="292"/>
      <c r="FN2555" s="292"/>
      <c r="FO2555" s="292"/>
      <c r="FQ2555" s="292"/>
    </row>
    <row r="2556" spans="2:173">
      <c r="B2556" s="291"/>
      <c r="J2556" s="292"/>
      <c r="K2556" s="292"/>
      <c r="T2556" s="292"/>
      <c r="BO2556" s="292"/>
      <c r="BW2556" s="292"/>
      <c r="BX2556" s="292"/>
      <c r="CP2556" s="292"/>
      <c r="CU2556" s="292"/>
      <c r="CW2556" s="292"/>
      <c r="CX2556" s="292"/>
      <c r="DA2556" s="292"/>
      <c r="DF2556" s="292"/>
      <c r="DI2556" s="292"/>
      <c r="DK2556" s="292"/>
      <c r="DM2556" s="292"/>
      <c r="DQ2556" s="292"/>
      <c r="DV2556" s="292"/>
      <c r="DX2556" s="292"/>
      <c r="EH2556" s="292"/>
      <c r="EN2556" s="292"/>
      <c r="EP2556" s="292"/>
      <c r="EQ2556" s="292"/>
      <c r="ER2556" s="292"/>
      <c r="ES2556" s="292"/>
      <c r="ET2556" s="292"/>
      <c r="EU2556" s="292"/>
      <c r="EV2556" s="292"/>
      <c r="EW2556" s="292"/>
      <c r="EX2556" s="292"/>
      <c r="EY2556" s="292"/>
      <c r="EZ2556" s="292"/>
      <c r="FC2556" s="292"/>
      <c r="FF2556" s="292"/>
      <c r="FJ2556" s="292"/>
      <c r="FL2556" s="292"/>
      <c r="FM2556" s="292"/>
      <c r="FN2556" s="292"/>
      <c r="FO2556" s="292"/>
      <c r="FQ2556" s="292"/>
    </row>
    <row r="2557" spans="2:173">
      <c r="B2557" s="291"/>
      <c r="J2557" s="292"/>
      <c r="K2557" s="292"/>
      <c r="T2557" s="292"/>
      <c r="BO2557" s="292"/>
      <c r="BW2557" s="292"/>
      <c r="BX2557" s="292"/>
      <c r="CP2557" s="292"/>
      <c r="CU2557" s="292"/>
      <c r="CW2557" s="292"/>
      <c r="CX2557" s="292"/>
      <c r="DA2557" s="292"/>
      <c r="DF2557" s="292"/>
      <c r="DI2557" s="292"/>
      <c r="DK2557" s="292"/>
      <c r="DM2557" s="292"/>
      <c r="DQ2557" s="292"/>
      <c r="DV2557" s="292"/>
      <c r="DX2557" s="292"/>
      <c r="EH2557" s="292"/>
      <c r="EN2557" s="292"/>
      <c r="EP2557" s="292"/>
      <c r="EQ2557" s="292"/>
      <c r="ER2557" s="292"/>
      <c r="ES2557" s="292"/>
      <c r="ET2557" s="292"/>
      <c r="EU2557" s="292"/>
      <c r="EV2557" s="292"/>
      <c r="EW2557" s="292"/>
      <c r="EX2557" s="292"/>
      <c r="EY2557" s="292"/>
      <c r="EZ2557" s="292"/>
      <c r="FC2557" s="292"/>
      <c r="FF2557" s="292"/>
      <c r="FJ2557" s="292"/>
      <c r="FL2557" s="292"/>
      <c r="FM2557" s="292"/>
      <c r="FN2557" s="292"/>
      <c r="FO2557" s="292"/>
      <c r="FQ2557" s="292"/>
    </row>
    <row r="2558" spans="2:173">
      <c r="B2558" s="291"/>
      <c r="J2558" s="292"/>
      <c r="K2558" s="292"/>
      <c r="T2558" s="292"/>
      <c r="BO2558" s="292"/>
      <c r="BW2558" s="292"/>
      <c r="BX2558" s="292"/>
      <c r="CP2558" s="292"/>
      <c r="CU2558" s="292"/>
      <c r="CW2558" s="292"/>
      <c r="CX2558" s="292"/>
      <c r="DA2558" s="292"/>
      <c r="DF2558" s="292"/>
      <c r="DI2558" s="292"/>
      <c r="DK2558" s="292"/>
      <c r="DM2558" s="292"/>
      <c r="DQ2558" s="292"/>
      <c r="DV2558" s="292"/>
      <c r="DX2558" s="292"/>
      <c r="EH2558" s="292"/>
      <c r="EN2558" s="292"/>
      <c r="EP2558" s="292"/>
      <c r="EQ2558" s="292"/>
      <c r="ER2558" s="292"/>
      <c r="ES2558" s="292"/>
      <c r="ET2558" s="292"/>
      <c r="EU2558" s="292"/>
      <c r="EV2558" s="292"/>
      <c r="EW2558" s="292"/>
      <c r="EX2558" s="292"/>
      <c r="EY2558" s="292"/>
      <c r="EZ2558" s="292"/>
      <c r="FC2558" s="292"/>
      <c r="FF2558" s="292"/>
      <c r="FJ2558" s="292"/>
      <c r="FL2558" s="292"/>
      <c r="FM2558" s="292"/>
      <c r="FN2558" s="292"/>
      <c r="FO2558" s="292"/>
      <c r="FQ2558" s="292"/>
    </row>
    <row r="2559" spans="2:173">
      <c r="B2559" s="291"/>
      <c r="J2559" s="292"/>
      <c r="K2559" s="292"/>
      <c r="T2559" s="292"/>
      <c r="BO2559" s="292"/>
      <c r="BW2559" s="292"/>
      <c r="BX2559" s="292"/>
      <c r="CP2559" s="292"/>
      <c r="CU2559" s="292"/>
      <c r="CW2559" s="292"/>
      <c r="CX2559" s="292"/>
      <c r="DA2559" s="292"/>
      <c r="DF2559" s="292"/>
      <c r="DI2559" s="292"/>
      <c r="DK2559" s="292"/>
      <c r="DM2559" s="292"/>
      <c r="DQ2559" s="292"/>
      <c r="DV2559" s="292"/>
      <c r="DX2559" s="292"/>
      <c r="EH2559" s="292"/>
      <c r="EN2559" s="292"/>
      <c r="EP2559" s="292"/>
      <c r="EQ2559" s="292"/>
      <c r="ER2559" s="292"/>
      <c r="ES2559" s="292"/>
      <c r="ET2559" s="292"/>
      <c r="EU2559" s="292"/>
      <c r="EV2559" s="292"/>
      <c r="EW2559" s="292"/>
      <c r="EX2559" s="292"/>
      <c r="EY2559" s="292"/>
      <c r="EZ2559" s="292"/>
      <c r="FC2559" s="292"/>
      <c r="FF2559" s="292"/>
      <c r="FJ2559" s="292"/>
      <c r="FL2559" s="292"/>
      <c r="FM2559" s="292"/>
      <c r="FN2559" s="292"/>
      <c r="FO2559" s="292"/>
      <c r="FQ2559" s="292"/>
    </row>
    <row r="2560" spans="2:173">
      <c r="B2560" s="291"/>
      <c r="J2560" s="292"/>
      <c r="K2560" s="292"/>
      <c r="T2560" s="292"/>
      <c r="BO2560" s="292"/>
      <c r="BW2560" s="292"/>
      <c r="BX2560" s="292"/>
      <c r="CP2560" s="292"/>
      <c r="CU2560" s="292"/>
      <c r="CW2560" s="292"/>
      <c r="CX2560" s="292"/>
      <c r="DA2560" s="292"/>
      <c r="DF2560" s="292"/>
      <c r="DI2560" s="292"/>
      <c r="DK2560" s="292"/>
      <c r="DM2560" s="292"/>
      <c r="DQ2560" s="292"/>
      <c r="DV2560" s="292"/>
      <c r="DX2560" s="292"/>
      <c r="EH2560" s="292"/>
      <c r="EN2560" s="292"/>
      <c r="EP2560" s="292"/>
      <c r="EQ2560" s="292"/>
      <c r="ER2560" s="292"/>
      <c r="ES2560" s="292"/>
      <c r="ET2560" s="292"/>
      <c r="EU2560" s="292"/>
      <c r="EV2560" s="292"/>
      <c r="EW2560" s="292"/>
      <c r="EX2560" s="292"/>
      <c r="EY2560" s="292"/>
      <c r="EZ2560" s="292"/>
      <c r="FC2560" s="292"/>
      <c r="FF2560" s="292"/>
      <c r="FJ2560" s="292"/>
      <c r="FL2560" s="292"/>
      <c r="FM2560" s="292"/>
      <c r="FN2560" s="292"/>
      <c r="FO2560" s="292"/>
      <c r="FQ2560" s="292"/>
    </row>
    <row r="2561" spans="2:173">
      <c r="B2561" s="291"/>
      <c r="J2561" s="292"/>
      <c r="K2561" s="292"/>
      <c r="T2561" s="292"/>
      <c r="BO2561" s="292"/>
      <c r="BW2561" s="292"/>
      <c r="BX2561" s="292"/>
      <c r="CP2561" s="292"/>
      <c r="CU2561" s="292"/>
      <c r="CW2561" s="292"/>
      <c r="CX2561" s="292"/>
      <c r="DA2561" s="292"/>
      <c r="DF2561" s="292"/>
      <c r="DI2561" s="292"/>
      <c r="DK2561" s="292"/>
      <c r="DM2561" s="292"/>
      <c r="DQ2561" s="292"/>
      <c r="DV2561" s="292"/>
      <c r="DX2561" s="292"/>
      <c r="EH2561" s="292"/>
      <c r="EN2561" s="292"/>
      <c r="EP2561" s="292"/>
      <c r="EQ2561" s="292"/>
      <c r="ER2561" s="292"/>
      <c r="ES2561" s="292"/>
      <c r="ET2561" s="292"/>
      <c r="EU2561" s="292"/>
      <c r="EV2561" s="292"/>
      <c r="EW2561" s="292"/>
      <c r="EX2561" s="292"/>
      <c r="EY2561" s="292"/>
      <c r="EZ2561" s="292"/>
      <c r="FC2561" s="292"/>
      <c r="FF2561" s="292"/>
      <c r="FJ2561" s="292"/>
      <c r="FL2561" s="292"/>
      <c r="FM2561" s="292"/>
      <c r="FN2561" s="292"/>
      <c r="FO2561" s="292"/>
      <c r="FQ2561" s="292"/>
    </row>
    <row r="2562" spans="2:173">
      <c r="B2562" s="291"/>
      <c r="J2562" s="292"/>
      <c r="K2562" s="292"/>
      <c r="T2562" s="292"/>
      <c r="BO2562" s="292"/>
      <c r="BW2562" s="292"/>
      <c r="BX2562" s="292"/>
      <c r="CP2562" s="292"/>
      <c r="CU2562" s="292"/>
      <c r="CW2562" s="292"/>
      <c r="CX2562" s="292"/>
      <c r="DA2562" s="292"/>
      <c r="DF2562" s="292"/>
      <c r="DI2562" s="292"/>
      <c r="DK2562" s="292"/>
      <c r="DM2562" s="292"/>
      <c r="DQ2562" s="292"/>
      <c r="DV2562" s="292"/>
      <c r="DX2562" s="292"/>
      <c r="EH2562" s="292"/>
      <c r="EN2562" s="292"/>
      <c r="EP2562" s="292"/>
      <c r="EQ2562" s="292"/>
      <c r="ER2562" s="292"/>
      <c r="ES2562" s="292"/>
      <c r="ET2562" s="292"/>
      <c r="EU2562" s="292"/>
      <c r="EV2562" s="292"/>
      <c r="EW2562" s="292"/>
      <c r="EX2562" s="292"/>
      <c r="EY2562" s="292"/>
      <c r="EZ2562" s="292"/>
      <c r="FC2562" s="292"/>
      <c r="FF2562" s="292"/>
      <c r="FJ2562" s="292"/>
      <c r="FL2562" s="292"/>
      <c r="FM2562" s="292"/>
      <c r="FN2562" s="292"/>
      <c r="FO2562" s="292"/>
      <c r="FQ2562" s="292"/>
    </row>
    <row r="2563" spans="2:173">
      <c r="B2563" s="291"/>
      <c r="J2563" s="292"/>
      <c r="K2563" s="292"/>
      <c r="T2563" s="292"/>
      <c r="BO2563" s="292"/>
      <c r="BW2563" s="292"/>
      <c r="BX2563" s="292"/>
      <c r="CP2563" s="292"/>
      <c r="CU2563" s="292"/>
      <c r="CW2563" s="292"/>
      <c r="CX2563" s="292"/>
      <c r="DA2563" s="292"/>
      <c r="DF2563" s="292"/>
      <c r="DI2563" s="292"/>
      <c r="DK2563" s="292"/>
      <c r="DM2563" s="292"/>
      <c r="DQ2563" s="292"/>
      <c r="DV2563" s="292"/>
      <c r="DX2563" s="292"/>
      <c r="EH2563" s="292"/>
      <c r="EN2563" s="292"/>
      <c r="EP2563" s="292"/>
      <c r="EQ2563" s="292"/>
      <c r="ER2563" s="292"/>
      <c r="ES2563" s="292"/>
      <c r="ET2563" s="292"/>
      <c r="EU2563" s="292"/>
      <c r="EV2563" s="292"/>
      <c r="EW2563" s="292"/>
      <c r="EX2563" s="292"/>
      <c r="EY2563" s="292"/>
      <c r="EZ2563" s="292"/>
      <c r="FC2563" s="292"/>
      <c r="FF2563" s="292"/>
      <c r="FJ2563" s="292"/>
      <c r="FL2563" s="292"/>
      <c r="FM2563" s="292"/>
      <c r="FN2563" s="292"/>
      <c r="FO2563" s="292"/>
      <c r="FQ2563" s="292"/>
    </row>
    <row r="2564" spans="2:173">
      <c r="B2564" s="291"/>
      <c r="J2564" s="292"/>
      <c r="K2564" s="292"/>
      <c r="T2564" s="292"/>
      <c r="BO2564" s="292"/>
      <c r="BW2564" s="292"/>
      <c r="BX2564" s="292"/>
      <c r="CP2564" s="292"/>
      <c r="CU2564" s="292"/>
      <c r="CW2564" s="292"/>
      <c r="CX2564" s="292"/>
      <c r="DA2564" s="292"/>
      <c r="DF2564" s="292"/>
      <c r="DI2564" s="292"/>
      <c r="DK2564" s="292"/>
      <c r="DM2564" s="292"/>
      <c r="DQ2564" s="292"/>
      <c r="DV2564" s="292"/>
      <c r="DX2564" s="292"/>
      <c r="EH2564" s="292"/>
      <c r="EN2564" s="292"/>
      <c r="EP2564" s="292"/>
      <c r="EQ2564" s="292"/>
      <c r="ER2564" s="292"/>
      <c r="ES2564" s="292"/>
      <c r="ET2564" s="292"/>
      <c r="EU2564" s="292"/>
      <c r="EV2564" s="292"/>
      <c r="EW2564" s="292"/>
      <c r="EX2564" s="292"/>
      <c r="EY2564" s="292"/>
      <c r="EZ2564" s="292"/>
      <c r="FC2564" s="292"/>
      <c r="FF2564" s="292"/>
      <c r="FJ2564" s="292"/>
      <c r="FL2564" s="292"/>
      <c r="FM2564" s="292"/>
      <c r="FN2564" s="292"/>
      <c r="FO2564" s="292"/>
      <c r="FQ2564" s="292"/>
    </row>
    <row r="2565" spans="2:173">
      <c r="B2565" s="291"/>
      <c r="J2565" s="292"/>
      <c r="K2565" s="292"/>
      <c r="T2565" s="292"/>
      <c r="BO2565" s="292"/>
      <c r="BW2565" s="292"/>
      <c r="BX2565" s="292"/>
      <c r="CP2565" s="292"/>
      <c r="CU2565" s="292"/>
      <c r="CW2565" s="292"/>
      <c r="CX2565" s="292"/>
      <c r="DA2565" s="292"/>
      <c r="DF2565" s="292"/>
      <c r="DI2565" s="292"/>
      <c r="DK2565" s="292"/>
      <c r="DM2565" s="292"/>
      <c r="DQ2565" s="292"/>
      <c r="DV2565" s="292"/>
      <c r="DX2565" s="292"/>
      <c r="EH2565" s="292"/>
      <c r="EN2565" s="292"/>
      <c r="EP2565" s="292"/>
      <c r="EQ2565" s="292"/>
      <c r="ER2565" s="292"/>
      <c r="ES2565" s="292"/>
      <c r="ET2565" s="292"/>
      <c r="EU2565" s="292"/>
      <c r="EV2565" s="292"/>
      <c r="EW2565" s="292"/>
      <c r="EX2565" s="292"/>
      <c r="EY2565" s="292"/>
      <c r="EZ2565" s="292"/>
      <c r="FC2565" s="292"/>
      <c r="FF2565" s="292"/>
      <c r="FJ2565" s="292"/>
      <c r="FL2565" s="292"/>
      <c r="FM2565" s="292"/>
      <c r="FN2565" s="292"/>
      <c r="FO2565" s="292"/>
      <c r="FQ2565" s="292"/>
    </row>
    <row r="2566" spans="2:173">
      <c r="B2566" s="291"/>
      <c r="J2566" s="292"/>
      <c r="K2566" s="292"/>
      <c r="T2566" s="292"/>
      <c r="BO2566" s="292"/>
      <c r="BW2566" s="292"/>
      <c r="BX2566" s="292"/>
      <c r="CP2566" s="292"/>
      <c r="CU2566" s="292"/>
      <c r="CW2566" s="292"/>
      <c r="CX2566" s="292"/>
      <c r="DA2566" s="292"/>
      <c r="DF2566" s="292"/>
      <c r="DI2566" s="292"/>
      <c r="DK2566" s="292"/>
      <c r="DM2566" s="292"/>
      <c r="DQ2566" s="292"/>
      <c r="DV2566" s="292"/>
      <c r="DX2566" s="292"/>
      <c r="EH2566" s="292"/>
      <c r="EN2566" s="292"/>
      <c r="EP2566" s="292"/>
      <c r="EQ2566" s="292"/>
      <c r="ER2566" s="292"/>
      <c r="ES2566" s="292"/>
      <c r="ET2566" s="292"/>
      <c r="EU2566" s="292"/>
      <c r="EV2566" s="292"/>
      <c r="EW2566" s="292"/>
      <c r="EX2566" s="292"/>
      <c r="EY2566" s="292"/>
      <c r="EZ2566" s="292"/>
      <c r="FC2566" s="292"/>
      <c r="FF2566" s="292"/>
      <c r="FJ2566" s="292"/>
      <c r="FL2566" s="292"/>
      <c r="FM2566" s="292"/>
      <c r="FN2566" s="292"/>
      <c r="FO2566" s="292"/>
      <c r="FQ2566" s="292"/>
    </row>
    <row r="2567" spans="2:173">
      <c r="B2567" s="291"/>
      <c r="J2567" s="292"/>
      <c r="K2567" s="292"/>
      <c r="T2567" s="292"/>
      <c r="BO2567" s="292"/>
      <c r="BW2567" s="292"/>
      <c r="BX2567" s="292"/>
      <c r="CP2567" s="292"/>
      <c r="CU2567" s="292"/>
      <c r="CW2567" s="292"/>
      <c r="CX2567" s="292"/>
      <c r="DA2567" s="292"/>
      <c r="DF2567" s="292"/>
      <c r="DI2567" s="292"/>
      <c r="DK2567" s="292"/>
      <c r="DM2567" s="292"/>
      <c r="DQ2567" s="292"/>
      <c r="DV2567" s="292"/>
      <c r="DX2567" s="292"/>
      <c r="EH2567" s="292"/>
      <c r="EN2567" s="292"/>
      <c r="EP2567" s="292"/>
      <c r="EQ2567" s="292"/>
      <c r="ER2567" s="292"/>
      <c r="ES2567" s="292"/>
      <c r="ET2567" s="292"/>
      <c r="EU2567" s="292"/>
      <c r="EV2567" s="292"/>
      <c r="EW2567" s="292"/>
      <c r="EX2567" s="292"/>
      <c r="EY2567" s="292"/>
      <c r="EZ2567" s="292"/>
      <c r="FC2567" s="292"/>
      <c r="FF2567" s="292"/>
      <c r="FJ2567" s="292"/>
      <c r="FL2567" s="292"/>
      <c r="FM2567" s="292"/>
      <c r="FN2567" s="292"/>
      <c r="FO2567" s="292"/>
      <c r="FQ2567" s="292"/>
    </row>
    <row r="2568" spans="2:173">
      <c r="B2568" s="291"/>
      <c r="J2568" s="292"/>
      <c r="K2568" s="292"/>
      <c r="T2568" s="292"/>
      <c r="BO2568" s="292"/>
      <c r="BW2568" s="292"/>
      <c r="BX2568" s="292"/>
      <c r="CP2568" s="292"/>
      <c r="CU2568" s="292"/>
      <c r="CW2568" s="292"/>
      <c r="CX2568" s="292"/>
      <c r="DA2568" s="292"/>
      <c r="DF2568" s="292"/>
      <c r="DI2568" s="292"/>
      <c r="DK2568" s="292"/>
      <c r="DM2568" s="292"/>
      <c r="DQ2568" s="292"/>
      <c r="DV2568" s="292"/>
      <c r="DX2568" s="292"/>
      <c r="EH2568" s="292"/>
      <c r="EN2568" s="292"/>
      <c r="EP2568" s="292"/>
      <c r="EQ2568" s="292"/>
      <c r="ER2568" s="292"/>
      <c r="ES2568" s="292"/>
      <c r="ET2568" s="292"/>
      <c r="EU2568" s="292"/>
      <c r="EV2568" s="292"/>
      <c r="EW2568" s="292"/>
      <c r="EX2568" s="292"/>
      <c r="EY2568" s="292"/>
      <c r="EZ2568" s="292"/>
      <c r="FC2568" s="292"/>
      <c r="FF2568" s="292"/>
      <c r="FJ2568" s="292"/>
      <c r="FL2568" s="292"/>
      <c r="FM2568" s="292"/>
      <c r="FN2568" s="292"/>
      <c r="FO2568" s="292"/>
      <c r="FQ2568" s="292"/>
    </row>
    <row r="2569" spans="2:173">
      <c r="B2569" s="291"/>
      <c r="J2569" s="292"/>
      <c r="K2569" s="292"/>
      <c r="T2569" s="292"/>
      <c r="BO2569" s="292"/>
      <c r="BW2569" s="292"/>
      <c r="BX2569" s="292"/>
      <c r="CP2569" s="292"/>
      <c r="CU2569" s="292"/>
      <c r="CW2569" s="292"/>
      <c r="CX2569" s="292"/>
      <c r="DA2569" s="292"/>
      <c r="DF2569" s="292"/>
      <c r="DI2569" s="292"/>
      <c r="DK2569" s="292"/>
      <c r="DM2569" s="292"/>
      <c r="DQ2569" s="292"/>
      <c r="DV2569" s="292"/>
      <c r="DX2569" s="292"/>
      <c r="EH2569" s="292"/>
      <c r="EN2569" s="292"/>
      <c r="EP2569" s="292"/>
      <c r="EQ2569" s="292"/>
      <c r="ER2569" s="292"/>
      <c r="ES2569" s="292"/>
      <c r="ET2569" s="292"/>
      <c r="EU2569" s="292"/>
      <c r="EV2569" s="292"/>
      <c r="EW2569" s="292"/>
      <c r="EX2569" s="292"/>
      <c r="EY2569" s="292"/>
      <c r="EZ2569" s="292"/>
      <c r="FC2569" s="292"/>
      <c r="FF2569" s="292"/>
      <c r="FJ2569" s="292"/>
      <c r="FL2569" s="292"/>
      <c r="FM2569" s="292"/>
      <c r="FN2569" s="292"/>
      <c r="FO2569" s="292"/>
      <c r="FQ2569" s="292"/>
    </row>
    <row r="2570" spans="2:173">
      <c r="B2570" s="291"/>
      <c r="J2570" s="292"/>
      <c r="K2570" s="292"/>
      <c r="T2570" s="292"/>
      <c r="BO2570" s="292"/>
      <c r="BW2570" s="292"/>
      <c r="BX2570" s="292"/>
      <c r="CP2570" s="292"/>
      <c r="CU2570" s="292"/>
      <c r="CW2570" s="292"/>
      <c r="CX2570" s="292"/>
      <c r="DA2570" s="292"/>
      <c r="DF2570" s="292"/>
      <c r="DI2570" s="292"/>
      <c r="DK2570" s="292"/>
      <c r="DM2570" s="292"/>
      <c r="DQ2570" s="292"/>
      <c r="DV2570" s="292"/>
      <c r="DX2570" s="292"/>
      <c r="EH2570" s="292"/>
      <c r="EN2570" s="292"/>
      <c r="EP2570" s="292"/>
      <c r="EQ2570" s="292"/>
      <c r="ER2570" s="292"/>
      <c r="ES2570" s="292"/>
      <c r="ET2570" s="292"/>
      <c r="EU2570" s="292"/>
      <c r="EV2570" s="292"/>
      <c r="EW2570" s="292"/>
      <c r="EX2570" s="292"/>
      <c r="EY2570" s="292"/>
      <c r="EZ2570" s="292"/>
      <c r="FC2570" s="292"/>
      <c r="FF2570" s="292"/>
      <c r="FJ2570" s="292"/>
      <c r="FL2570" s="292"/>
      <c r="FM2570" s="292"/>
      <c r="FN2570" s="292"/>
      <c r="FO2570" s="292"/>
      <c r="FQ2570" s="292"/>
    </row>
    <row r="2571" spans="2:173">
      <c r="B2571" s="291"/>
      <c r="J2571" s="292"/>
      <c r="K2571" s="292"/>
      <c r="T2571" s="292"/>
      <c r="BO2571" s="292"/>
      <c r="BW2571" s="292"/>
      <c r="BX2571" s="292"/>
      <c r="CP2571" s="292"/>
      <c r="CU2571" s="292"/>
      <c r="CW2571" s="292"/>
      <c r="CX2571" s="292"/>
      <c r="DA2571" s="292"/>
      <c r="DF2571" s="292"/>
      <c r="DI2571" s="292"/>
      <c r="DK2571" s="292"/>
      <c r="DM2571" s="292"/>
      <c r="DQ2571" s="292"/>
      <c r="DV2571" s="292"/>
      <c r="DX2571" s="292"/>
      <c r="EH2571" s="292"/>
      <c r="EN2571" s="292"/>
      <c r="EP2571" s="292"/>
      <c r="EQ2571" s="292"/>
      <c r="ER2571" s="292"/>
      <c r="ES2571" s="292"/>
      <c r="ET2571" s="292"/>
      <c r="EU2571" s="292"/>
      <c r="EV2571" s="292"/>
      <c r="EW2571" s="292"/>
      <c r="EX2571" s="292"/>
      <c r="EY2571" s="292"/>
      <c r="EZ2571" s="292"/>
      <c r="FC2571" s="292"/>
      <c r="FF2571" s="292"/>
      <c r="FJ2571" s="292"/>
      <c r="FL2571" s="292"/>
      <c r="FM2571" s="292"/>
      <c r="FN2571" s="292"/>
      <c r="FO2571" s="292"/>
      <c r="FQ2571" s="292"/>
    </row>
    <row r="2572" spans="2:173">
      <c r="B2572" s="291"/>
      <c r="J2572" s="292"/>
      <c r="K2572" s="292"/>
      <c r="T2572" s="292"/>
      <c r="BO2572" s="292"/>
      <c r="BW2572" s="292"/>
      <c r="BX2572" s="292"/>
      <c r="CP2572" s="292"/>
      <c r="CU2572" s="292"/>
      <c r="CW2572" s="292"/>
      <c r="CX2572" s="292"/>
      <c r="DA2572" s="292"/>
      <c r="DF2572" s="292"/>
      <c r="DI2572" s="292"/>
      <c r="DK2572" s="292"/>
      <c r="DM2572" s="292"/>
      <c r="DQ2572" s="292"/>
      <c r="DV2572" s="292"/>
      <c r="DX2572" s="292"/>
      <c r="EH2572" s="292"/>
      <c r="EN2572" s="292"/>
      <c r="EP2572" s="292"/>
      <c r="EQ2572" s="292"/>
      <c r="ER2572" s="292"/>
      <c r="ES2572" s="292"/>
      <c r="ET2572" s="292"/>
      <c r="EU2572" s="292"/>
      <c r="EV2572" s="292"/>
      <c r="EW2572" s="292"/>
      <c r="EX2572" s="292"/>
      <c r="EY2572" s="292"/>
      <c r="EZ2572" s="292"/>
      <c r="FC2572" s="292"/>
      <c r="FF2572" s="292"/>
      <c r="FJ2572" s="292"/>
      <c r="FL2572" s="292"/>
      <c r="FM2572" s="292"/>
      <c r="FN2572" s="292"/>
      <c r="FO2572" s="292"/>
      <c r="FQ2572" s="292"/>
    </row>
    <row r="2573" spans="2:173">
      <c r="B2573" s="291"/>
      <c r="J2573" s="292"/>
      <c r="K2573" s="292"/>
      <c r="T2573" s="292"/>
      <c r="BO2573" s="292"/>
      <c r="BW2573" s="292"/>
      <c r="BX2573" s="292"/>
      <c r="CP2573" s="292"/>
      <c r="CU2573" s="292"/>
      <c r="CW2573" s="292"/>
      <c r="CX2573" s="292"/>
      <c r="DA2573" s="292"/>
      <c r="DF2573" s="292"/>
      <c r="DI2573" s="292"/>
      <c r="DK2573" s="292"/>
      <c r="DM2573" s="292"/>
      <c r="DQ2573" s="292"/>
      <c r="DV2573" s="292"/>
      <c r="DX2573" s="292"/>
      <c r="EH2573" s="292"/>
      <c r="EN2573" s="292"/>
      <c r="EP2573" s="292"/>
      <c r="EQ2573" s="292"/>
      <c r="ER2573" s="292"/>
      <c r="ES2573" s="292"/>
      <c r="ET2573" s="292"/>
      <c r="EU2573" s="292"/>
      <c r="EV2573" s="292"/>
      <c r="EW2573" s="292"/>
      <c r="EX2573" s="292"/>
      <c r="EY2573" s="292"/>
      <c r="EZ2573" s="292"/>
      <c r="FC2573" s="292"/>
      <c r="FF2573" s="292"/>
      <c r="FJ2573" s="292"/>
      <c r="FL2573" s="292"/>
      <c r="FM2573" s="292"/>
      <c r="FN2573" s="292"/>
      <c r="FO2573" s="292"/>
      <c r="FQ2573" s="292"/>
    </row>
    <row r="2574" spans="2:173">
      <c r="B2574" s="291"/>
      <c r="J2574" s="292"/>
      <c r="K2574" s="292"/>
      <c r="T2574" s="292"/>
      <c r="BO2574" s="292"/>
      <c r="BW2574" s="292"/>
      <c r="BX2574" s="292"/>
      <c r="CP2574" s="292"/>
      <c r="CU2574" s="292"/>
      <c r="CW2574" s="292"/>
      <c r="CX2574" s="292"/>
      <c r="DA2574" s="292"/>
      <c r="DF2574" s="292"/>
      <c r="DI2574" s="292"/>
      <c r="DK2574" s="292"/>
      <c r="DM2574" s="292"/>
      <c r="DQ2574" s="292"/>
      <c r="DV2574" s="292"/>
      <c r="DX2574" s="292"/>
      <c r="EH2574" s="292"/>
      <c r="EN2574" s="292"/>
      <c r="EP2574" s="292"/>
      <c r="EQ2574" s="292"/>
      <c r="ER2574" s="292"/>
      <c r="ES2574" s="292"/>
      <c r="ET2574" s="292"/>
      <c r="EU2574" s="292"/>
      <c r="EV2574" s="292"/>
      <c r="EW2574" s="292"/>
      <c r="EX2574" s="292"/>
      <c r="EY2574" s="292"/>
      <c r="EZ2574" s="292"/>
      <c r="FC2574" s="292"/>
      <c r="FF2574" s="292"/>
      <c r="FJ2574" s="292"/>
      <c r="FL2574" s="292"/>
      <c r="FM2574" s="292"/>
      <c r="FN2574" s="292"/>
      <c r="FO2574" s="292"/>
      <c r="FQ2574" s="292"/>
    </row>
    <row r="2575" spans="2:173">
      <c r="B2575" s="291"/>
      <c r="J2575" s="292"/>
      <c r="K2575" s="292"/>
      <c r="T2575" s="292"/>
      <c r="BO2575" s="292"/>
      <c r="BW2575" s="292"/>
      <c r="BX2575" s="292"/>
      <c r="CP2575" s="292"/>
      <c r="CU2575" s="292"/>
      <c r="CW2575" s="292"/>
      <c r="CX2575" s="292"/>
      <c r="DA2575" s="292"/>
      <c r="DF2575" s="292"/>
      <c r="DI2575" s="292"/>
      <c r="DK2575" s="292"/>
      <c r="DM2575" s="292"/>
      <c r="DQ2575" s="292"/>
      <c r="DV2575" s="292"/>
      <c r="DX2575" s="292"/>
      <c r="EH2575" s="292"/>
      <c r="EN2575" s="292"/>
      <c r="EP2575" s="292"/>
      <c r="EQ2575" s="292"/>
      <c r="ER2575" s="292"/>
      <c r="ES2575" s="292"/>
      <c r="ET2575" s="292"/>
      <c r="EU2575" s="292"/>
      <c r="EV2575" s="292"/>
      <c r="EW2575" s="292"/>
      <c r="EX2575" s="292"/>
      <c r="EY2575" s="292"/>
      <c r="EZ2575" s="292"/>
      <c r="FC2575" s="292"/>
      <c r="FF2575" s="292"/>
      <c r="FJ2575" s="292"/>
      <c r="FL2575" s="292"/>
      <c r="FM2575" s="292"/>
      <c r="FN2575" s="292"/>
      <c r="FO2575" s="292"/>
      <c r="FQ2575" s="292"/>
    </row>
    <row r="2576" spans="2:173">
      <c r="B2576" s="291"/>
      <c r="J2576" s="292"/>
      <c r="K2576" s="292"/>
      <c r="T2576" s="292"/>
      <c r="BO2576" s="292"/>
      <c r="BW2576" s="292"/>
      <c r="BX2576" s="292"/>
      <c r="CP2576" s="292"/>
      <c r="CU2576" s="292"/>
      <c r="CW2576" s="292"/>
      <c r="CX2576" s="292"/>
      <c r="DA2576" s="292"/>
      <c r="DF2576" s="292"/>
      <c r="DI2576" s="292"/>
      <c r="DK2576" s="292"/>
      <c r="DM2576" s="292"/>
      <c r="DQ2576" s="292"/>
      <c r="DV2576" s="292"/>
      <c r="DX2576" s="292"/>
      <c r="EH2576" s="292"/>
      <c r="EN2576" s="292"/>
      <c r="EP2576" s="292"/>
      <c r="EQ2576" s="292"/>
      <c r="ER2576" s="292"/>
      <c r="ES2576" s="292"/>
      <c r="ET2576" s="292"/>
      <c r="EU2576" s="292"/>
      <c r="EV2576" s="292"/>
      <c r="EW2576" s="292"/>
      <c r="EX2576" s="292"/>
      <c r="EY2576" s="292"/>
      <c r="EZ2576" s="292"/>
      <c r="FC2576" s="292"/>
      <c r="FF2576" s="292"/>
      <c r="FJ2576" s="292"/>
      <c r="FL2576" s="292"/>
      <c r="FM2576" s="292"/>
      <c r="FN2576" s="292"/>
      <c r="FO2576" s="292"/>
      <c r="FQ2576" s="292"/>
    </row>
    <row r="2577" spans="2:173">
      <c r="B2577" s="291"/>
      <c r="J2577" s="292"/>
      <c r="K2577" s="292"/>
      <c r="T2577" s="292"/>
      <c r="BO2577" s="292"/>
      <c r="BW2577" s="292"/>
      <c r="BX2577" s="292"/>
      <c r="CP2577" s="292"/>
      <c r="CU2577" s="292"/>
      <c r="CW2577" s="292"/>
      <c r="CX2577" s="292"/>
      <c r="DA2577" s="292"/>
      <c r="DF2577" s="292"/>
      <c r="DI2577" s="292"/>
      <c r="DK2577" s="292"/>
      <c r="DM2577" s="292"/>
      <c r="DQ2577" s="292"/>
      <c r="DV2577" s="292"/>
      <c r="DX2577" s="292"/>
      <c r="EH2577" s="292"/>
      <c r="EN2577" s="292"/>
      <c r="EP2577" s="292"/>
      <c r="EQ2577" s="292"/>
      <c r="ER2577" s="292"/>
      <c r="ES2577" s="292"/>
      <c r="ET2577" s="292"/>
      <c r="EU2577" s="292"/>
      <c r="EV2577" s="292"/>
      <c r="EW2577" s="292"/>
      <c r="EX2577" s="292"/>
      <c r="EY2577" s="292"/>
      <c r="EZ2577" s="292"/>
      <c r="FC2577" s="292"/>
      <c r="FF2577" s="292"/>
      <c r="FJ2577" s="292"/>
      <c r="FL2577" s="292"/>
      <c r="FM2577" s="292"/>
      <c r="FN2577" s="292"/>
      <c r="FO2577" s="292"/>
      <c r="FQ2577" s="292"/>
    </row>
    <row r="2578" spans="2:173">
      <c r="B2578" s="291"/>
      <c r="J2578" s="292"/>
      <c r="K2578" s="292"/>
      <c r="T2578" s="292"/>
      <c r="BO2578" s="292"/>
      <c r="BW2578" s="292"/>
      <c r="BX2578" s="292"/>
      <c r="CP2578" s="292"/>
      <c r="CU2578" s="292"/>
      <c r="CW2578" s="292"/>
      <c r="CX2578" s="292"/>
      <c r="DA2578" s="292"/>
      <c r="DF2578" s="292"/>
      <c r="DI2578" s="292"/>
      <c r="DK2578" s="292"/>
      <c r="DM2578" s="292"/>
      <c r="DQ2578" s="292"/>
      <c r="DV2578" s="292"/>
      <c r="DX2578" s="292"/>
      <c r="EH2578" s="292"/>
      <c r="EN2578" s="292"/>
      <c r="EP2578" s="292"/>
      <c r="EQ2578" s="292"/>
      <c r="ER2578" s="292"/>
      <c r="ES2578" s="292"/>
      <c r="ET2578" s="292"/>
      <c r="EU2578" s="292"/>
      <c r="EV2578" s="292"/>
      <c r="EW2578" s="292"/>
      <c r="EX2578" s="292"/>
      <c r="EY2578" s="292"/>
      <c r="EZ2578" s="292"/>
      <c r="FC2578" s="292"/>
      <c r="FF2578" s="292"/>
      <c r="FJ2578" s="292"/>
      <c r="FL2578" s="292"/>
      <c r="FM2578" s="292"/>
      <c r="FN2578" s="292"/>
      <c r="FO2578" s="292"/>
      <c r="FQ2578" s="292"/>
    </row>
    <row r="2579" spans="2:173">
      <c r="B2579" s="291"/>
      <c r="J2579" s="292"/>
      <c r="K2579" s="292"/>
      <c r="T2579" s="292"/>
      <c r="BO2579" s="292"/>
      <c r="BW2579" s="292"/>
      <c r="BX2579" s="292"/>
      <c r="CP2579" s="292"/>
      <c r="CU2579" s="292"/>
      <c r="CW2579" s="292"/>
      <c r="CX2579" s="292"/>
      <c r="DA2579" s="292"/>
      <c r="DF2579" s="292"/>
      <c r="DI2579" s="292"/>
      <c r="DK2579" s="292"/>
      <c r="DM2579" s="292"/>
      <c r="DQ2579" s="292"/>
      <c r="DV2579" s="292"/>
      <c r="DX2579" s="292"/>
      <c r="EH2579" s="292"/>
      <c r="EN2579" s="292"/>
      <c r="EP2579" s="292"/>
      <c r="EQ2579" s="292"/>
      <c r="ER2579" s="292"/>
      <c r="ES2579" s="292"/>
      <c r="ET2579" s="292"/>
      <c r="EU2579" s="292"/>
      <c r="EV2579" s="292"/>
      <c r="EW2579" s="292"/>
      <c r="EX2579" s="292"/>
      <c r="EY2579" s="292"/>
      <c r="EZ2579" s="292"/>
      <c r="FC2579" s="292"/>
      <c r="FF2579" s="292"/>
      <c r="FJ2579" s="292"/>
      <c r="FL2579" s="292"/>
      <c r="FM2579" s="292"/>
      <c r="FN2579" s="292"/>
      <c r="FO2579" s="292"/>
      <c r="FQ2579" s="292"/>
    </row>
    <row r="2580" spans="2:173">
      <c r="B2580" s="291"/>
      <c r="J2580" s="292"/>
      <c r="K2580" s="292"/>
      <c r="T2580" s="292"/>
      <c r="BO2580" s="292"/>
      <c r="BW2580" s="292"/>
      <c r="BX2580" s="292"/>
      <c r="CP2580" s="292"/>
      <c r="CU2580" s="292"/>
      <c r="CW2580" s="292"/>
      <c r="CX2580" s="292"/>
      <c r="DA2580" s="292"/>
      <c r="DF2580" s="292"/>
      <c r="DI2580" s="292"/>
      <c r="DK2580" s="292"/>
      <c r="DM2580" s="292"/>
      <c r="DQ2580" s="292"/>
      <c r="DV2580" s="292"/>
      <c r="DX2580" s="292"/>
      <c r="EH2580" s="292"/>
      <c r="EN2580" s="292"/>
      <c r="EP2580" s="292"/>
      <c r="EQ2580" s="292"/>
      <c r="ER2580" s="292"/>
      <c r="ES2580" s="292"/>
      <c r="ET2580" s="292"/>
      <c r="EU2580" s="292"/>
      <c r="EV2580" s="292"/>
      <c r="EW2580" s="292"/>
      <c r="EX2580" s="292"/>
      <c r="EY2580" s="292"/>
      <c r="EZ2580" s="292"/>
      <c r="FC2580" s="292"/>
      <c r="FF2580" s="292"/>
      <c r="FJ2580" s="292"/>
      <c r="FL2580" s="292"/>
      <c r="FM2580" s="292"/>
      <c r="FN2580" s="292"/>
      <c r="FO2580" s="292"/>
      <c r="FQ2580" s="292"/>
    </row>
    <row r="2581" spans="2:173">
      <c r="B2581" s="291"/>
      <c r="J2581" s="292"/>
      <c r="K2581" s="292"/>
      <c r="T2581" s="292"/>
      <c r="BO2581" s="292"/>
      <c r="BW2581" s="292"/>
      <c r="BX2581" s="292"/>
      <c r="CP2581" s="292"/>
      <c r="CU2581" s="292"/>
      <c r="CW2581" s="292"/>
      <c r="CX2581" s="292"/>
      <c r="DA2581" s="292"/>
      <c r="DF2581" s="292"/>
      <c r="DI2581" s="292"/>
      <c r="DK2581" s="292"/>
      <c r="DM2581" s="292"/>
      <c r="DQ2581" s="292"/>
      <c r="DV2581" s="292"/>
      <c r="DX2581" s="292"/>
      <c r="EH2581" s="292"/>
      <c r="EN2581" s="292"/>
      <c r="EP2581" s="292"/>
      <c r="EQ2581" s="292"/>
      <c r="ER2581" s="292"/>
      <c r="ES2581" s="292"/>
      <c r="ET2581" s="292"/>
      <c r="EU2581" s="292"/>
      <c r="EV2581" s="292"/>
      <c r="EW2581" s="292"/>
      <c r="EX2581" s="292"/>
      <c r="EY2581" s="292"/>
      <c r="EZ2581" s="292"/>
      <c r="FC2581" s="292"/>
      <c r="FF2581" s="292"/>
      <c r="FJ2581" s="292"/>
      <c r="FL2581" s="292"/>
      <c r="FM2581" s="292"/>
      <c r="FN2581" s="292"/>
      <c r="FO2581" s="292"/>
      <c r="FQ2581" s="292"/>
    </row>
    <row r="2582" spans="2:173">
      <c r="B2582" s="291"/>
      <c r="J2582" s="292"/>
      <c r="K2582" s="292"/>
      <c r="T2582" s="292"/>
      <c r="BO2582" s="292"/>
      <c r="BW2582" s="292"/>
      <c r="BX2582" s="292"/>
      <c r="CP2582" s="292"/>
      <c r="CU2582" s="292"/>
      <c r="CW2582" s="292"/>
      <c r="CX2582" s="292"/>
      <c r="DA2582" s="292"/>
      <c r="DF2582" s="292"/>
      <c r="DI2582" s="292"/>
      <c r="DK2582" s="292"/>
      <c r="DM2582" s="292"/>
      <c r="DQ2582" s="292"/>
      <c r="DV2582" s="292"/>
      <c r="DX2582" s="292"/>
      <c r="EH2582" s="292"/>
      <c r="EN2582" s="292"/>
      <c r="EP2582" s="292"/>
      <c r="EQ2582" s="292"/>
      <c r="ER2582" s="292"/>
      <c r="ES2582" s="292"/>
      <c r="ET2582" s="292"/>
      <c r="EU2582" s="292"/>
      <c r="EV2582" s="292"/>
      <c r="EW2582" s="292"/>
      <c r="EX2582" s="292"/>
      <c r="EY2582" s="292"/>
      <c r="EZ2582" s="292"/>
      <c r="FC2582" s="292"/>
      <c r="FF2582" s="292"/>
      <c r="FJ2582" s="292"/>
      <c r="FL2582" s="292"/>
      <c r="FM2582" s="292"/>
      <c r="FN2582" s="292"/>
      <c r="FO2582" s="292"/>
      <c r="FQ2582" s="292"/>
    </row>
    <row r="2583" spans="2:173">
      <c r="B2583" s="291"/>
      <c r="J2583" s="292"/>
      <c r="K2583" s="292"/>
      <c r="T2583" s="292"/>
      <c r="BO2583" s="292"/>
      <c r="BW2583" s="292"/>
      <c r="BX2583" s="292"/>
      <c r="CP2583" s="292"/>
      <c r="CU2583" s="292"/>
      <c r="CW2583" s="292"/>
      <c r="CX2583" s="292"/>
      <c r="DA2583" s="292"/>
      <c r="DF2583" s="292"/>
      <c r="DI2583" s="292"/>
      <c r="DK2583" s="292"/>
      <c r="DM2583" s="292"/>
      <c r="DQ2583" s="292"/>
      <c r="DV2583" s="292"/>
      <c r="DX2583" s="292"/>
      <c r="EH2583" s="292"/>
      <c r="EN2583" s="292"/>
      <c r="EP2583" s="292"/>
      <c r="EQ2583" s="292"/>
      <c r="ER2583" s="292"/>
      <c r="ES2583" s="292"/>
      <c r="ET2583" s="292"/>
      <c r="EU2583" s="292"/>
      <c r="EV2583" s="292"/>
      <c r="EW2583" s="292"/>
      <c r="EX2583" s="292"/>
      <c r="EY2583" s="292"/>
      <c r="EZ2583" s="292"/>
      <c r="FC2583" s="292"/>
      <c r="FF2583" s="292"/>
      <c r="FJ2583" s="292"/>
      <c r="FL2583" s="292"/>
      <c r="FM2583" s="292"/>
      <c r="FN2583" s="292"/>
      <c r="FO2583" s="292"/>
      <c r="FQ2583" s="292"/>
    </row>
    <row r="2584" spans="2:173">
      <c r="B2584" s="291"/>
      <c r="J2584" s="292"/>
      <c r="K2584" s="292"/>
      <c r="T2584" s="292"/>
      <c r="BO2584" s="292"/>
      <c r="BW2584" s="292"/>
      <c r="BX2584" s="292"/>
      <c r="CP2584" s="292"/>
      <c r="CU2584" s="292"/>
      <c r="CW2584" s="292"/>
      <c r="CX2584" s="292"/>
      <c r="DA2584" s="292"/>
      <c r="DF2584" s="292"/>
      <c r="DI2584" s="292"/>
      <c r="DK2584" s="292"/>
      <c r="DM2584" s="292"/>
      <c r="DQ2584" s="292"/>
      <c r="DV2584" s="292"/>
      <c r="DX2584" s="292"/>
      <c r="EH2584" s="292"/>
      <c r="EN2584" s="292"/>
      <c r="EP2584" s="292"/>
      <c r="EQ2584" s="292"/>
      <c r="ER2584" s="292"/>
      <c r="ES2584" s="292"/>
      <c r="ET2584" s="292"/>
      <c r="EU2584" s="292"/>
      <c r="EV2584" s="292"/>
      <c r="EW2584" s="292"/>
      <c r="EX2584" s="292"/>
      <c r="EY2584" s="292"/>
      <c r="EZ2584" s="292"/>
      <c r="FC2584" s="292"/>
      <c r="FF2584" s="292"/>
      <c r="FJ2584" s="292"/>
      <c r="FL2584" s="292"/>
      <c r="FM2584" s="292"/>
      <c r="FN2584" s="292"/>
      <c r="FO2584" s="292"/>
      <c r="FQ2584" s="292"/>
    </row>
    <row r="2585" spans="2:173">
      <c r="B2585" s="291"/>
      <c r="J2585" s="292"/>
      <c r="K2585" s="292"/>
      <c r="T2585" s="292"/>
      <c r="BO2585" s="292"/>
      <c r="BW2585" s="292"/>
      <c r="BX2585" s="292"/>
      <c r="CP2585" s="292"/>
      <c r="CU2585" s="292"/>
      <c r="CW2585" s="292"/>
      <c r="CX2585" s="292"/>
      <c r="DA2585" s="292"/>
      <c r="DF2585" s="292"/>
      <c r="DI2585" s="292"/>
      <c r="DK2585" s="292"/>
      <c r="DM2585" s="292"/>
      <c r="DQ2585" s="292"/>
      <c r="DV2585" s="292"/>
      <c r="DX2585" s="292"/>
      <c r="EH2585" s="292"/>
      <c r="EN2585" s="292"/>
      <c r="EP2585" s="292"/>
      <c r="EQ2585" s="292"/>
      <c r="ER2585" s="292"/>
      <c r="ES2585" s="292"/>
      <c r="ET2585" s="292"/>
      <c r="EU2585" s="292"/>
      <c r="EV2585" s="292"/>
      <c r="EW2585" s="292"/>
      <c r="EX2585" s="292"/>
      <c r="EY2585" s="292"/>
      <c r="EZ2585" s="292"/>
      <c r="FC2585" s="292"/>
      <c r="FF2585" s="292"/>
      <c r="FJ2585" s="292"/>
      <c r="FL2585" s="292"/>
      <c r="FM2585" s="292"/>
      <c r="FN2585" s="292"/>
      <c r="FO2585" s="292"/>
      <c r="FQ2585" s="292"/>
    </row>
    <row r="2586" spans="2:173">
      <c r="B2586" s="291"/>
      <c r="J2586" s="292"/>
      <c r="K2586" s="292"/>
      <c r="T2586" s="292"/>
      <c r="BO2586" s="292"/>
      <c r="BW2586" s="292"/>
      <c r="BX2586" s="292"/>
      <c r="CP2586" s="292"/>
      <c r="CU2586" s="292"/>
      <c r="CW2586" s="292"/>
      <c r="CX2586" s="292"/>
      <c r="DA2586" s="292"/>
      <c r="DF2586" s="292"/>
      <c r="DI2586" s="292"/>
      <c r="DK2586" s="292"/>
      <c r="DM2586" s="292"/>
      <c r="DQ2586" s="292"/>
      <c r="DV2586" s="292"/>
      <c r="DX2586" s="292"/>
      <c r="EH2586" s="292"/>
      <c r="EN2586" s="292"/>
      <c r="EP2586" s="292"/>
      <c r="EQ2586" s="292"/>
      <c r="ER2586" s="292"/>
      <c r="ES2586" s="292"/>
      <c r="ET2586" s="292"/>
      <c r="EU2586" s="292"/>
      <c r="EV2586" s="292"/>
      <c r="EW2586" s="292"/>
      <c r="EX2586" s="292"/>
      <c r="EY2586" s="292"/>
      <c r="EZ2586" s="292"/>
      <c r="FC2586" s="292"/>
      <c r="FF2586" s="292"/>
      <c r="FJ2586" s="292"/>
      <c r="FL2586" s="292"/>
      <c r="FM2586" s="292"/>
      <c r="FN2586" s="292"/>
      <c r="FO2586" s="292"/>
      <c r="FQ2586" s="292"/>
    </row>
    <row r="2587" spans="2:173">
      <c r="B2587" s="291"/>
      <c r="J2587" s="292"/>
      <c r="K2587" s="292"/>
      <c r="T2587" s="292"/>
      <c r="BO2587" s="292"/>
      <c r="BW2587" s="292"/>
      <c r="BX2587" s="292"/>
      <c r="CP2587" s="292"/>
      <c r="CU2587" s="292"/>
      <c r="CW2587" s="292"/>
      <c r="CX2587" s="292"/>
      <c r="DA2587" s="292"/>
      <c r="DF2587" s="292"/>
      <c r="DI2587" s="292"/>
      <c r="DK2587" s="292"/>
      <c r="DM2587" s="292"/>
      <c r="DQ2587" s="292"/>
      <c r="DV2587" s="292"/>
      <c r="DX2587" s="292"/>
      <c r="EH2587" s="292"/>
      <c r="EN2587" s="292"/>
      <c r="EP2587" s="292"/>
      <c r="EQ2587" s="292"/>
      <c r="ER2587" s="292"/>
      <c r="ES2587" s="292"/>
      <c r="ET2587" s="292"/>
      <c r="EU2587" s="292"/>
      <c r="EV2587" s="292"/>
      <c r="EW2587" s="292"/>
      <c r="EX2587" s="292"/>
      <c r="EY2587" s="292"/>
      <c r="EZ2587" s="292"/>
      <c r="FC2587" s="292"/>
      <c r="FF2587" s="292"/>
      <c r="FJ2587" s="292"/>
      <c r="FL2587" s="292"/>
      <c r="FM2587" s="292"/>
      <c r="FN2587" s="292"/>
      <c r="FO2587" s="292"/>
      <c r="FQ2587" s="292"/>
    </row>
    <row r="2588" spans="2:173">
      <c r="B2588" s="291"/>
      <c r="J2588" s="292"/>
      <c r="K2588" s="292"/>
      <c r="T2588" s="292"/>
      <c r="BO2588" s="292"/>
      <c r="BW2588" s="292"/>
      <c r="BX2588" s="292"/>
      <c r="CP2588" s="292"/>
      <c r="CU2588" s="292"/>
      <c r="CW2588" s="292"/>
      <c r="CX2588" s="292"/>
      <c r="DA2588" s="292"/>
      <c r="DF2588" s="292"/>
      <c r="DI2588" s="292"/>
      <c r="DK2588" s="292"/>
      <c r="DM2588" s="292"/>
      <c r="DQ2588" s="292"/>
      <c r="DV2588" s="292"/>
      <c r="DX2588" s="292"/>
      <c r="EH2588" s="292"/>
      <c r="EN2588" s="292"/>
      <c r="EP2588" s="292"/>
      <c r="EQ2588" s="292"/>
      <c r="ER2588" s="292"/>
      <c r="ES2588" s="292"/>
      <c r="ET2588" s="292"/>
      <c r="EU2588" s="292"/>
      <c r="EV2588" s="292"/>
      <c r="EW2588" s="292"/>
      <c r="EX2588" s="292"/>
      <c r="EY2588" s="292"/>
      <c r="EZ2588" s="292"/>
      <c r="FC2588" s="292"/>
      <c r="FF2588" s="292"/>
      <c r="FJ2588" s="292"/>
      <c r="FL2588" s="292"/>
      <c r="FM2588" s="292"/>
      <c r="FN2588" s="292"/>
      <c r="FO2588" s="292"/>
      <c r="FQ2588" s="292"/>
    </row>
    <row r="2589" spans="2:173">
      <c r="B2589" s="291"/>
      <c r="J2589" s="292"/>
      <c r="K2589" s="292"/>
      <c r="T2589" s="292"/>
      <c r="BO2589" s="292"/>
      <c r="BW2589" s="292"/>
      <c r="BX2589" s="292"/>
      <c r="CP2589" s="292"/>
      <c r="CU2589" s="292"/>
      <c r="CW2589" s="292"/>
      <c r="CX2589" s="292"/>
      <c r="DA2589" s="292"/>
      <c r="DF2589" s="292"/>
      <c r="DI2589" s="292"/>
      <c r="DK2589" s="292"/>
      <c r="DM2589" s="292"/>
      <c r="DQ2589" s="292"/>
      <c r="DV2589" s="292"/>
      <c r="DX2589" s="292"/>
      <c r="EH2589" s="292"/>
      <c r="EN2589" s="292"/>
      <c r="EP2589" s="292"/>
      <c r="EQ2589" s="292"/>
      <c r="ER2589" s="292"/>
      <c r="ES2589" s="292"/>
      <c r="ET2589" s="292"/>
      <c r="EU2589" s="292"/>
      <c r="EV2589" s="292"/>
      <c r="EW2589" s="292"/>
      <c r="EX2589" s="292"/>
      <c r="EY2589" s="292"/>
      <c r="EZ2589" s="292"/>
      <c r="FC2589" s="292"/>
      <c r="FF2589" s="292"/>
      <c r="FJ2589" s="292"/>
      <c r="FL2589" s="292"/>
      <c r="FM2589" s="292"/>
      <c r="FN2589" s="292"/>
      <c r="FO2589" s="292"/>
      <c r="FQ2589" s="292"/>
    </row>
    <row r="2590" spans="2:173">
      <c r="B2590" s="291"/>
      <c r="J2590" s="292"/>
      <c r="K2590" s="292"/>
      <c r="T2590" s="292"/>
      <c r="BO2590" s="292"/>
      <c r="BW2590" s="292"/>
      <c r="BX2590" s="292"/>
      <c r="CP2590" s="292"/>
      <c r="CU2590" s="292"/>
      <c r="CW2590" s="292"/>
      <c r="CX2590" s="292"/>
      <c r="DA2590" s="292"/>
      <c r="DF2590" s="292"/>
      <c r="DI2590" s="292"/>
      <c r="DK2590" s="292"/>
      <c r="DM2590" s="292"/>
      <c r="DQ2590" s="292"/>
      <c r="DV2590" s="292"/>
      <c r="DX2590" s="292"/>
      <c r="EH2590" s="292"/>
      <c r="EN2590" s="292"/>
      <c r="EP2590" s="292"/>
      <c r="EQ2590" s="292"/>
      <c r="ER2590" s="292"/>
      <c r="ES2590" s="292"/>
      <c r="ET2590" s="292"/>
      <c r="EU2590" s="292"/>
      <c r="EV2590" s="292"/>
      <c r="EW2590" s="292"/>
      <c r="EX2590" s="292"/>
      <c r="EY2590" s="292"/>
      <c r="EZ2590" s="292"/>
      <c r="FC2590" s="292"/>
      <c r="FF2590" s="292"/>
      <c r="FJ2590" s="292"/>
      <c r="FL2590" s="292"/>
      <c r="FM2590" s="292"/>
      <c r="FN2590" s="292"/>
      <c r="FO2590" s="292"/>
      <c r="FQ2590" s="292"/>
    </row>
    <row r="2591" spans="2:173">
      <c r="B2591" s="291"/>
      <c r="J2591" s="292"/>
      <c r="K2591" s="292"/>
      <c r="T2591" s="292"/>
      <c r="BO2591" s="292"/>
      <c r="BW2591" s="292"/>
      <c r="BX2591" s="292"/>
      <c r="CP2591" s="292"/>
      <c r="CU2591" s="292"/>
      <c r="CW2591" s="292"/>
      <c r="CX2591" s="292"/>
      <c r="DA2591" s="292"/>
      <c r="DF2591" s="292"/>
      <c r="DI2591" s="292"/>
      <c r="DK2591" s="292"/>
      <c r="DM2591" s="292"/>
      <c r="DQ2591" s="292"/>
      <c r="DV2591" s="292"/>
      <c r="DX2591" s="292"/>
      <c r="EH2591" s="292"/>
      <c r="EN2591" s="292"/>
      <c r="EP2591" s="292"/>
      <c r="EQ2591" s="292"/>
      <c r="ER2591" s="292"/>
      <c r="ES2591" s="292"/>
      <c r="ET2591" s="292"/>
      <c r="EU2591" s="292"/>
      <c r="EV2591" s="292"/>
      <c r="EW2591" s="292"/>
      <c r="EX2591" s="292"/>
      <c r="EY2591" s="292"/>
      <c r="EZ2591" s="292"/>
      <c r="FC2591" s="292"/>
      <c r="FF2591" s="292"/>
      <c r="FJ2591" s="292"/>
      <c r="FL2591" s="292"/>
      <c r="FM2591" s="292"/>
      <c r="FN2591" s="292"/>
      <c r="FO2591" s="292"/>
      <c r="FQ2591" s="292"/>
    </row>
    <row r="2592" spans="2:173">
      <c r="B2592" s="291"/>
      <c r="J2592" s="292"/>
      <c r="K2592" s="292"/>
      <c r="T2592" s="292"/>
      <c r="BO2592" s="292"/>
      <c r="BW2592" s="292"/>
      <c r="BX2592" s="292"/>
      <c r="CP2592" s="292"/>
      <c r="CU2592" s="292"/>
      <c r="CW2592" s="292"/>
      <c r="CX2592" s="292"/>
      <c r="DA2592" s="292"/>
      <c r="DF2592" s="292"/>
      <c r="DI2592" s="292"/>
      <c r="DK2592" s="292"/>
      <c r="DM2592" s="292"/>
      <c r="DQ2592" s="292"/>
      <c r="DV2592" s="292"/>
      <c r="DX2592" s="292"/>
      <c r="EH2592" s="292"/>
      <c r="EN2592" s="292"/>
      <c r="EP2592" s="292"/>
      <c r="EQ2592" s="292"/>
      <c r="ER2592" s="292"/>
      <c r="ES2592" s="292"/>
      <c r="ET2592" s="292"/>
      <c r="EU2592" s="292"/>
      <c r="EV2592" s="292"/>
      <c r="EW2592" s="292"/>
      <c r="EX2592" s="292"/>
      <c r="EY2592" s="292"/>
      <c r="EZ2592" s="292"/>
      <c r="FC2592" s="292"/>
      <c r="FF2592" s="292"/>
      <c r="FJ2592" s="292"/>
      <c r="FL2592" s="292"/>
      <c r="FM2592" s="292"/>
      <c r="FN2592" s="292"/>
      <c r="FO2592" s="292"/>
      <c r="FQ2592" s="292"/>
    </row>
    <row r="2593" spans="2:174">
      <c r="B2593" s="291"/>
      <c r="J2593" s="292"/>
      <c r="K2593" s="292"/>
      <c r="T2593" s="292"/>
      <c r="BO2593" s="292"/>
      <c r="BW2593" s="292"/>
      <c r="BX2593" s="292"/>
      <c r="CP2593" s="292"/>
      <c r="CU2593" s="292"/>
      <c r="CW2593" s="292"/>
      <c r="CX2593" s="292"/>
      <c r="DA2593" s="292"/>
      <c r="DF2593" s="292"/>
      <c r="DI2593" s="292"/>
      <c r="DK2593" s="292"/>
      <c r="DM2593" s="292"/>
      <c r="DQ2593" s="292"/>
      <c r="DV2593" s="292"/>
      <c r="DX2593" s="292"/>
      <c r="EH2593" s="292"/>
      <c r="EN2593" s="292"/>
      <c r="EP2593" s="292"/>
      <c r="EQ2593" s="292"/>
      <c r="ER2593" s="292"/>
      <c r="ES2593" s="292"/>
      <c r="ET2593" s="292"/>
      <c r="EU2593" s="292"/>
      <c r="EV2593" s="292"/>
      <c r="EW2593" s="292"/>
      <c r="EX2593" s="292"/>
      <c r="EY2593" s="292"/>
      <c r="EZ2593" s="292"/>
      <c r="FC2593" s="292"/>
      <c r="FF2593" s="292"/>
      <c r="FJ2593" s="292"/>
      <c r="FL2593" s="292"/>
      <c r="FM2593" s="292"/>
      <c r="FN2593" s="292"/>
      <c r="FO2593" s="292"/>
      <c r="FQ2593" s="292"/>
    </row>
    <row r="2594" spans="2:174">
      <c r="B2594" s="291"/>
      <c r="J2594" s="292"/>
      <c r="K2594" s="292"/>
      <c r="T2594" s="292"/>
      <c r="BO2594" s="292"/>
      <c r="BW2594" s="292"/>
      <c r="BX2594" s="292"/>
      <c r="CP2594" s="292"/>
      <c r="CU2594" s="292"/>
      <c r="CW2594" s="292"/>
      <c r="CX2594" s="292"/>
      <c r="DA2594" s="292"/>
      <c r="DF2594" s="292"/>
      <c r="DI2594" s="292"/>
      <c r="DK2594" s="292"/>
      <c r="DM2594" s="292"/>
      <c r="DQ2594" s="292"/>
      <c r="DV2594" s="292"/>
      <c r="DX2594" s="292"/>
      <c r="EH2594" s="292"/>
      <c r="EN2594" s="292"/>
      <c r="EP2594" s="292"/>
      <c r="EQ2594" s="292"/>
      <c r="ER2594" s="292"/>
      <c r="ES2594" s="292"/>
      <c r="ET2594" s="292"/>
      <c r="EU2594" s="292"/>
      <c r="EV2594" s="292"/>
      <c r="EW2594" s="292"/>
      <c r="EX2594" s="292"/>
      <c r="EY2594" s="292"/>
      <c r="EZ2594" s="292"/>
      <c r="FC2594" s="292"/>
      <c r="FF2594" s="292"/>
      <c r="FJ2594" s="292"/>
      <c r="FL2594" s="292"/>
      <c r="FM2594" s="292"/>
      <c r="FN2594" s="292"/>
      <c r="FO2594" s="292"/>
      <c r="FQ2594" s="292"/>
    </row>
    <row r="2595" spans="2:174">
      <c r="B2595" s="291"/>
      <c r="J2595" s="292"/>
      <c r="K2595" s="292"/>
      <c r="T2595" s="292"/>
      <c r="BO2595" s="292"/>
      <c r="BW2595" s="292"/>
      <c r="BX2595" s="292"/>
      <c r="CP2595" s="292"/>
      <c r="CU2595" s="292"/>
      <c r="CW2595" s="292"/>
      <c r="CX2595" s="292"/>
      <c r="DA2595" s="292"/>
      <c r="DF2595" s="292"/>
      <c r="DI2595" s="292"/>
      <c r="DK2595" s="292"/>
      <c r="DM2595" s="292"/>
      <c r="DQ2595" s="292"/>
      <c r="DV2595" s="292"/>
      <c r="DX2595" s="292"/>
      <c r="EH2595" s="292"/>
      <c r="EN2595" s="292"/>
      <c r="EP2595" s="292"/>
      <c r="EQ2595" s="292"/>
      <c r="ER2595" s="292"/>
      <c r="ES2595" s="292"/>
      <c r="ET2595" s="292"/>
      <c r="EU2595" s="292"/>
      <c r="EV2595" s="292"/>
      <c r="EW2595" s="292"/>
      <c r="EX2595" s="292"/>
      <c r="EY2595" s="292"/>
      <c r="EZ2595" s="292"/>
      <c r="FC2595" s="292"/>
      <c r="FF2595" s="292"/>
      <c r="FJ2595" s="292"/>
      <c r="FL2595" s="292"/>
      <c r="FM2595" s="292"/>
      <c r="FN2595" s="292"/>
      <c r="FO2595" s="292"/>
      <c r="FQ2595" s="292"/>
    </row>
    <row r="2596" spans="2:174">
      <c r="B2596" s="291"/>
      <c r="J2596" s="292"/>
      <c r="K2596" s="292"/>
      <c r="T2596" s="292"/>
      <c r="BO2596" s="292"/>
      <c r="BW2596" s="292"/>
      <c r="BX2596" s="292"/>
      <c r="CP2596" s="292"/>
      <c r="CU2596" s="292"/>
      <c r="CW2596" s="292"/>
      <c r="CX2596" s="292"/>
      <c r="DA2596" s="292"/>
      <c r="DF2596" s="292"/>
      <c r="DI2596" s="292"/>
      <c r="DK2596" s="292"/>
      <c r="DM2596" s="292"/>
      <c r="DQ2596" s="292"/>
      <c r="DV2596" s="292"/>
      <c r="DX2596" s="292"/>
      <c r="EH2596" s="292"/>
      <c r="EN2596" s="292"/>
      <c r="EP2596" s="292"/>
      <c r="EQ2596" s="292"/>
      <c r="ER2596" s="292"/>
      <c r="ES2596" s="292"/>
      <c r="ET2596" s="292"/>
      <c r="EU2596" s="292"/>
      <c r="EV2596" s="292"/>
      <c r="EW2596" s="292"/>
      <c r="EX2596" s="292"/>
      <c r="EY2596" s="292"/>
      <c r="EZ2596" s="292"/>
      <c r="FC2596" s="292"/>
      <c r="FF2596" s="292"/>
      <c r="FJ2596" s="292"/>
      <c r="FL2596" s="292"/>
      <c r="FM2596" s="292"/>
      <c r="FN2596" s="292"/>
      <c r="FO2596" s="292"/>
      <c r="FQ2596" s="292"/>
    </row>
    <row r="2597" spans="2:174">
      <c r="B2597" s="291"/>
      <c r="J2597" s="292"/>
      <c r="K2597" s="292"/>
      <c r="T2597" s="292"/>
      <c r="BO2597" s="292"/>
      <c r="BW2597" s="292"/>
      <c r="BX2597" s="292"/>
      <c r="CP2597" s="292"/>
      <c r="CU2597" s="292"/>
      <c r="CW2597" s="292"/>
      <c r="CX2597" s="292"/>
      <c r="DA2597" s="292"/>
      <c r="DF2597" s="292"/>
      <c r="DI2597" s="292"/>
      <c r="DK2597" s="292"/>
      <c r="DM2597" s="292"/>
      <c r="DQ2597" s="292"/>
      <c r="DV2597" s="292"/>
      <c r="DX2597" s="292"/>
      <c r="EH2597" s="292"/>
      <c r="EN2597" s="292"/>
      <c r="EP2597" s="292"/>
      <c r="EQ2597" s="292"/>
      <c r="ER2597" s="292"/>
      <c r="ES2597" s="292"/>
      <c r="ET2597" s="292"/>
      <c r="EU2597" s="292"/>
      <c r="EV2597" s="292"/>
      <c r="EW2597" s="292"/>
      <c r="EX2597" s="292"/>
      <c r="EY2597" s="292"/>
      <c r="EZ2597" s="292"/>
      <c r="FC2597" s="292"/>
      <c r="FF2597" s="292"/>
      <c r="FJ2597" s="292"/>
      <c r="FL2597" s="292"/>
      <c r="FM2597" s="292"/>
      <c r="FN2597" s="292"/>
      <c r="FO2597" s="292"/>
      <c r="FQ2597" s="292"/>
    </row>
    <row r="2598" spans="2:174">
      <c r="B2598" s="291"/>
      <c r="J2598" s="292"/>
      <c r="K2598" s="292"/>
      <c r="T2598" s="292"/>
      <c r="BO2598" s="292"/>
      <c r="BW2598" s="292"/>
      <c r="BX2598" s="292"/>
      <c r="CP2598" s="292"/>
      <c r="CU2598" s="292"/>
      <c r="CW2598" s="292"/>
      <c r="CX2598" s="292"/>
      <c r="DA2598" s="292"/>
      <c r="DF2598" s="292"/>
      <c r="DI2598" s="292"/>
      <c r="DK2598" s="292"/>
      <c r="DM2598" s="292"/>
      <c r="DQ2598" s="292"/>
      <c r="DV2598" s="292"/>
      <c r="DX2598" s="292"/>
      <c r="EH2598" s="292"/>
      <c r="EN2598" s="292"/>
      <c r="EP2598" s="292"/>
      <c r="EQ2598" s="292"/>
      <c r="ER2598" s="292"/>
      <c r="ES2598" s="292"/>
      <c r="ET2598" s="292"/>
      <c r="EU2598" s="292"/>
      <c r="EV2598" s="292"/>
      <c r="EW2598" s="292"/>
      <c r="EX2598" s="292"/>
      <c r="EY2598" s="292"/>
      <c r="EZ2598" s="292"/>
      <c r="FC2598" s="292"/>
      <c r="FF2598" s="292"/>
      <c r="FJ2598" s="292"/>
      <c r="FL2598" s="292"/>
      <c r="FM2598" s="292"/>
      <c r="FN2598" s="292"/>
      <c r="FO2598" s="292"/>
      <c r="FQ2598" s="292"/>
    </row>
    <row r="2599" spans="2:174">
      <c r="B2599" s="291"/>
      <c r="J2599" s="292"/>
      <c r="K2599" s="292"/>
      <c r="T2599" s="292"/>
      <c r="BO2599" s="292"/>
      <c r="BW2599" s="292"/>
      <c r="BX2599" s="292"/>
      <c r="CP2599" s="292"/>
      <c r="CU2599" s="292"/>
      <c r="CW2599" s="292"/>
      <c r="CX2599" s="292"/>
      <c r="DA2599" s="292"/>
      <c r="DF2599" s="292"/>
      <c r="DI2599" s="292"/>
      <c r="DK2599" s="292"/>
      <c r="DM2599" s="292"/>
      <c r="DQ2599" s="292"/>
      <c r="DV2599" s="292"/>
      <c r="DX2599" s="292"/>
      <c r="EH2599" s="292"/>
      <c r="EN2599" s="292"/>
      <c r="EP2599" s="292"/>
      <c r="EQ2599" s="292"/>
      <c r="ER2599" s="292"/>
      <c r="ES2599" s="292"/>
      <c r="ET2599" s="292"/>
      <c r="EU2599" s="292"/>
      <c r="EV2599" s="292"/>
      <c r="EW2599" s="292"/>
      <c r="EX2599" s="292"/>
      <c r="EY2599" s="292"/>
      <c r="EZ2599" s="292"/>
      <c r="FC2599" s="292"/>
      <c r="FF2599" s="292"/>
      <c r="FJ2599" s="292"/>
      <c r="FL2599" s="292"/>
      <c r="FM2599" s="292"/>
      <c r="FN2599" s="292"/>
      <c r="FO2599" s="292"/>
      <c r="FQ2599" s="292"/>
    </row>
    <row r="2600" spans="2:174">
      <c r="B2600" s="291"/>
      <c r="J2600" s="292"/>
      <c r="K2600" s="292"/>
      <c r="T2600" s="292"/>
      <c r="BO2600" s="292"/>
      <c r="BW2600" s="292"/>
      <c r="BX2600" s="292"/>
      <c r="CP2600" s="292"/>
      <c r="CU2600" s="292"/>
      <c r="CW2600" s="292"/>
      <c r="CX2600" s="292"/>
      <c r="DA2600" s="292"/>
      <c r="DF2600" s="292"/>
      <c r="DI2600" s="292"/>
      <c r="DK2600" s="292"/>
      <c r="DM2600" s="292"/>
      <c r="DQ2600" s="292"/>
      <c r="DV2600" s="292"/>
      <c r="DX2600" s="292"/>
      <c r="EH2600" s="292"/>
      <c r="EN2600" s="292"/>
      <c r="EP2600" s="292"/>
      <c r="EQ2600" s="292"/>
      <c r="ER2600" s="292"/>
      <c r="ES2600" s="292"/>
      <c r="ET2600" s="292"/>
      <c r="EU2600" s="292"/>
      <c r="EV2600" s="292"/>
      <c r="EW2600" s="292"/>
      <c r="EX2600" s="292"/>
      <c r="EY2600" s="292"/>
      <c r="EZ2600" s="292"/>
      <c r="FC2600" s="292"/>
      <c r="FF2600" s="292"/>
      <c r="FJ2600" s="292"/>
      <c r="FL2600" s="292"/>
      <c r="FM2600" s="292"/>
      <c r="FN2600" s="292"/>
      <c r="FO2600" s="292"/>
      <c r="FQ2600" s="292"/>
    </row>
    <row r="2601" spans="2:174">
      <c r="B2601" s="291"/>
      <c r="J2601" s="292"/>
      <c r="K2601" s="292"/>
      <c r="T2601" s="292"/>
      <c r="BO2601" s="292"/>
      <c r="BW2601" s="292"/>
      <c r="BX2601" s="292"/>
      <c r="CP2601" s="292"/>
      <c r="CU2601" s="292"/>
      <c r="CW2601" s="292"/>
      <c r="CX2601" s="292"/>
      <c r="DA2601" s="292"/>
      <c r="DF2601" s="292"/>
      <c r="DI2601" s="292"/>
      <c r="DK2601" s="292"/>
      <c r="DM2601" s="292"/>
      <c r="DQ2601" s="292"/>
      <c r="DV2601" s="292"/>
      <c r="DX2601" s="292"/>
      <c r="EH2601" s="292"/>
      <c r="EN2601" s="292"/>
      <c r="EP2601" s="292"/>
      <c r="EQ2601" s="292"/>
      <c r="ER2601" s="292"/>
      <c r="ES2601" s="292"/>
      <c r="ET2601" s="292"/>
      <c r="EU2601" s="292"/>
      <c r="EV2601" s="292"/>
      <c r="EW2601" s="292"/>
      <c r="EX2601" s="292"/>
      <c r="EY2601" s="292"/>
      <c r="EZ2601" s="292"/>
      <c r="FC2601" s="292"/>
      <c r="FF2601" s="292"/>
      <c r="FJ2601" s="292"/>
      <c r="FL2601" s="292"/>
      <c r="FM2601" s="292"/>
      <c r="FN2601" s="292"/>
      <c r="FO2601" s="292"/>
      <c r="FQ2601" s="292"/>
    </row>
    <row r="2602" spans="2:174">
      <c r="B2602" s="291"/>
      <c r="J2602" s="292"/>
      <c r="K2602" s="292"/>
      <c r="T2602" s="292"/>
      <c r="BO2602" s="292"/>
      <c r="BW2602" s="292"/>
      <c r="BX2602" s="292"/>
      <c r="CP2602" s="292"/>
      <c r="CU2602" s="292"/>
      <c r="CW2602" s="292"/>
      <c r="CX2602" s="292"/>
      <c r="DA2602" s="292"/>
      <c r="DF2602" s="292"/>
      <c r="DI2602" s="292"/>
      <c r="DK2602" s="292"/>
      <c r="DM2602" s="292"/>
      <c r="DQ2602" s="292"/>
      <c r="DV2602" s="292"/>
      <c r="DX2602" s="292"/>
      <c r="EH2602" s="292"/>
      <c r="EN2602" s="292"/>
      <c r="EP2602" s="292"/>
      <c r="EQ2602" s="292"/>
      <c r="ER2602" s="292"/>
      <c r="ES2602" s="292"/>
      <c r="ET2602" s="292"/>
      <c r="EU2602" s="292"/>
      <c r="EV2602" s="292"/>
      <c r="EW2602" s="292"/>
      <c r="EX2602" s="292"/>
      <c r="EY2602" s="292"/>
      <c r="EZ2602" s="292"/>
      <c r="FC2602" s="292"/>
      <c r="FF2602" s="292"/>
      <c r="FJ2602" s="292"/>
      <c r="FL2602" s="292"/>
      <c r="FM2602" s="292"/>
      <c r="FN2602" s="292"/>
      <c r="FO2602" s="292"/>
      <c r="FQ2602" s="292"/>
    </row>
    <row r="2603" spans="2:174">
      <c r="B2603" s="291"/>
      <c r="J2603" s="292"/>
      <c r="K2603" s="292"/>
      <c r="T2603" s="292"/>
      <c r="BO2603" s="292"/>
      <c r="BW2603" s="292"/>
      <c r="BX2603" s="292"/>
      <c r="CP2603" s="292"/>
      <c r="CU2603" s="292"/>
      <c r="CW2603" s="292"/>
      <c r="CX2603" s="292"/>
      <c r="DA2603" s="292"/>
      <c r="DF2603" s="292"/>
      <c r="DI2603" s="292"/>
      <c r="DK2603" s="292"/>
      <c r="DM2603" s="292"/>
      <c r="DQ2603" s="292"/>
      <c r="DV2603" s="292"/>
      <c r="DX2603" s="292"/>
      <c r="EH2603" s="292"/>
      <c r="EN2603" s="292"/>
      <c r="EP2603" s="292"/>
      <c r="EQ2603" s="292"/>
      <c r="ER2603" s="292"/>
      <c r="ES2603" s="292"/>
      <c r="ET2603" s="292"/>
      <c r="EU2603" s="292"/>
      <c r="EV2603" s="292"/>
      <c r="EW2603" s="292"/>
      <c r="EX2603" s="292"/>
      <c r="EY2603" s="292"/>
      <c r="EZ2603" s="292"/>
      <c r="FC2603" s="292"/>
      <c r="FF2603" s="292"/>
      <c r="FJ2603" s="292"/>
      <c r="FL2603" s="292"/>
      <c r="FM2603" s="292"/>
      <c r="FN2603" s="292"/>
      <c r="FO2603" s="292"/>
      <c r="FQ2603" s="292"/>
    </row>
    <row r="2604" spans="2:174">
      <c r="B2604" s="291"/>
      <c r="J2604" s="292"/>
      <c r="K2604" s="292"/>
      <c r="T2604" s="292"/>
      <c r="BO2604" s="292"/>
      <c r="BW2604" s="292"/>
      <c r="BX2604" s="292"/>
      <c r="CP2604" s="292"/>
      <c r="CU2604" s="292"/>
      <c r="CW2604" s="292"/>
      <c r="CX2604" s="292"/>
      <c r="DA2604" s="292"/>
      <c r="DF2604" s="292"/>
      <c r="DI2604" s="292"/>
      <c r="DK2604" s="292"/>
      <c r="DM2604" s="292"/>
      <c r="DQ2604" s="292"/>
      <c r="DV2604" s="292"/>
      <c r="DX2604" s="292"/>
      <c r="EH2604" s="292"/>
      <c r="EN2604" s="292"/>
      <c r="EP2604" s="292"/>
      <c r="EQ2604" s="292"/>
      <c r="ER2604" s="292"/>
      <c r="ES2604" s="292"/>
      <c r="ET2604" s="292"/>
      <c r="EU2604" s="292"/>
      <c r="EV2604" s="292"/>
      <c r="EW2604" s="292"/>
      <c r="EX2604" s="292"/>
      <c r="EY2604" s="292"/>
      <c r="EZ2604" s="292"/>
      <c r="FC2604" s="292"/>
      <c r="FF2604" s="292"/>
      <c r="FJ2604" s="292"/>
      <c r="FL2604" s="292"/>
      <c r="FM2604" s="292"/>
      <c r="FN2604" s="292"/>
      <c r="FO2604" s="292"/>
      <c r="FQ2604" s="292"/>
    </row>
    <row r="2605" spans="2:174">
      <c r="B2605" s="291"/>
      <c r="J2605" s="292"/>
      <c r="K2605" s="292"/>
      <c r="T2605" s="292"/>
      <c r="BO2605" s="292"/>
      <c r="BW2605" s="292"/>
      <c r="BX2605" s="292"/>
      <c r="CP2605" s="292"/>
      <c r="CU2605" s="292"/>
      <c r="CW2605" s="292"/>
      <c r="CX2605" s="292"/>
      <c r="DA2605" s="292"/>
      <c r="DF2605" s="292"/>
      <c r="DI2605" s="292"/>
      <c r="DK2605" s="292"/>
      <c r="DM2605" s="292"/>
      <c r="DQ2605" s="292"/>
      <c r="DV2605" s="292"/>
      <c r="DX2605" s="292"/>
      <c r="EH2605" s="292"/>
      <c r="EN2605" s="292"/>
      <c r="EP2605" s="292"/>
      <c r="EQ2605" s="292"/>
      <c r="ER2605" s="292"/>
      <c r="ES2605" s="292"/>
      <c r="ET2605" s="292"/>
      <c r="EU2605" s="292"/>
      <c r="EV2605" s="292"/>
      <c r="EW2605" s="292"/>
      <c r="EX2605" s="292"/>
      <c r="EY2605" s="292"/>
      <c r="EZ2605" s="292"/>
      <c r="FC2605" s="292"/>
      <c r="FF2605" s="292"/>
      <c r="FJ2605" s="292"/>
      <c r="FL2605" s="292"/>
      <c r="FM2605" s="292"/>
      <c r="FN2605" s="292"/>
      <c r="FO2605" s="292"/>
      <c r="FQ2605" s="292"/>
    </row>
    <row r="2606" spans="2:174">
      <c r="B2606" s="291"/>
      <c r="J2606" s="292"/>
      <c r="K2606" s="292"/>
      <c r="T2606" s="292"/>
      <c r="BO2606" s="292"/>
      <c r="BW2606" s="292"/>
      <c r="BX2606" s="292"/>
      <c r="CP2606" s="292"/>
      <c r="CU2606" s="292"/>
      <c r="CW2606" s="292"/>
      <c r="CX2606" s="292"/>
      <c r="DA2606" s="292"/>
      <c r="DF2606" s="292"/>
      <c r="DI2606" s="292"/>
      <c r="DK2606" s="292"/>
      <c r="DM2606" s="292"/>
      <c r="DQ2606" s="292"/>
      <c r="DV2606" s="292"/>
      <c r="DX2606" s="292"/>
      <c r="EH2606" s="292"/>
      <c r="EN2606" s="292"/>
      <c r="EP2606" s="292"/>
      <c r="EQ2606" s="292"/>
      <c r="ER2606" s="292"/>
      <c r="ES2606" s="292"/>
      <c r="ET2606" s="292"/>
      <c r="EU2606" s="292"/>
      <c r="EV2606" s="292"/>
      <c r="EW2606" s="292"/>
      <c r="EX2606" s="292"/>
      <c r="EY2606" s="292"/>
      <c r="EZ2606" s="292"/>
      <c r="FC2606" s="292"/>
      <c r="FF2606" s="292"/>
      <c r="FJ2606" s="292"/>
      <c r="FL2606" s="292"/>
      <c r="FM2606" s="292"/>
      <c r="FN2606" s="292"/>
      <c r="FO2606" s="292"/>
      <c r="FQ2606" s="292"/>
      <c r="FR2606" s="292"/>
    </row>
    <row r="2607" spans="2:174">
      <c r="B2607" s="291"/>
      <c r="J2607" s="292"/>
      <c r="K2607" s="292"/>
      <c r="T2607" s="292"/>
      <c r="BO2607" s="292"/>
      <c r="BW2607" s="292"/>
      <c r="BX2607" s="292"/>
      <c r="CP2607" s="292"/>
      <c r="CU2607" s="292"/>
      <c r="CW2607" s="292"/>
      <c r="CX2607" s="292"/>
      <c r="DA2607" s="292"/>
      <c r="DF2607" s="292"/>
      <c r="DI2607" s="292"/>
      <c r="DK2607" s="292"/>
      <c r="DM2607" s="292"/>
      <c r="DQ2607" s="292"/>
      <c r="DV2607" s="292"/>
      <c r="DX2607" s="292"/>
      <c r="EH2607" s="292"/>
      <c r="EN2607" s="292"/>
      <c r="EP2607" s="292"/>
      <c r="EQ2607" s="292"/>
      <c r="ER2607" s="292"/>
      <c r="ES2607" s="292"/>
      <c r="ET2607" s="292"/>
      <c r="EU2607" s="292"/>
      <c r="EV2607" s="292"/>
      <c r="EW2607" s="292"/>
      <c r="EX2607" s="292"/>
      <c r="EY2607" s="292"/>
      <c r="EZ2607" s="292"/>
      <c r="FC2607" s="292"/>
      <c r="FF2607" s="292"/>
      <c r="FJ2607" s="292"/>
      <c r="FL2607" s="292"/>
      <c r="FM2607" s="292"/>
      <c r="FN2607" s="292"/>
      <c r="FO2607" s="292"/>
      <c r="FQ2607" s="292"/>
      <c r="FR2607" s="292"/>
    </row>
    <row r="2608" spans="2:174">
      <c r="B2608" s="291"/>
      <c r="J2608" s="292"/>
      <c r="K2608" s="292"/>
      <c r="T2608" s="292"/>
      <c r="BO2608" s="292"/>
      <c r="BW2608" s="292"/>
      <c r="BX2608" s="292"/>
      <c r="CP2608" s="292"/>
      <c r="CU2608" s="292"/>
      <c r="CW2608" s="292"/>
      <c r="CX2608" s="292"/>
      <c r="DA2608" s="292"/>
      <c r="DF2608" s="292"/>
      <c r="DI2608" s="292"/>
      <c r="DK2608" s="292"/>
      <c r="DM2608" s="292"/>
      <c r="DQ2608" s="292"/>
      <c r="DV2608" s="292"/>
      <c r="DX2608" s="292"/>
      <c r="EH2608" s="292"/>
      <c r="EN2608" s="292"/>
      <c r="EP2608" s="292"/>
      <c r="EQ2608" s="292"/>
      <c r="ER2608" s="292"/>
      <c r="ES2608" s="292"/>
      <c r="ET2608" s="292"/>
      <c r="EU2608" s="292"/>
      <c r="EV2608" s="292"/>
      <c r="EW2608" s="292"/>
      <c r="EX2608" s="292"/>
      <c r="EY2608" s="292"/>
      <c r="EZ2608" s="292"/>
      <c r="FC2608" s="292"/>
      <c r="FF2608" s="292"/>
      <c r="FJ2608" s="292"/>
      <c r="FL2608" s="292"/>
      <c r="FM2608" s="292"/>
      <c r="FN2608" s="292"/>
      <c r="FO2608" s="292"/>
      <c r="FQ2608" s="292"/>
      <c r="FR2608" s="292"/>
    </row>
    <row r="2609" spans="2:174">
      <c r="B2609" s="291"/>
      <c r="J2609" s="292"/>
      <c r="K2609" s="292"/>
      <c r="T2609" s="292"/>
      <c r="BO2609" s="292"/>
      <c r="BW2609" s="292"/>
      <c r="BX2609" s="292"/>
      <c r="CP2609" s="292"/>
      <c r="CU2609" s="292"/>
      <c r="CW2609" s="292"/>
      <c r="CX2609" s="292"/>
      <c r="DA2609" s="292"/>
      <c r="DF2609" s="292"/>
      <c r="DI2609" s="292"/>
      <c r="DK2609" s="292"/>
      <c r="DM2609" s="292"/>
      <c r="DQ2609" s="292"/>
      <c r="DV2609" s="292"/>
      <c r="DX2609" s="292"/>
      <c r="EH2609" s="292"/>
      <c r="EN2609" s="292"/>
      <c r="EP2609" s="292"/>
      <c r="EQ2609" s="292"/>
      <c r="ER2609" s="292"/>
      <c r="ES2609" s="292"/>
      <c r="ET2609" s="292"/>
      <c r="EU2609" s="292"/>
      <c r="EV2609" s="292"/>
      <c r="EW2609" s="292"/>
      <c r="EX2609" s="292"/>
      <c r="EY2609" s="292"/>
      <c r="EZ2609" s="292"/>
      <c r="FC2609" s="292"/>
      <c r="FF2609" s="292"/>
      <c r="FJ2609" s="292"/>
      <c r="FL2609" s="292"/>
      <c r="FM2609" s="292"/>
      <c r="FN2609" s="292"/>
      <c r="FO2609" s="292"/>
      <c r="FQ2609" s="292"/>
      <c r="FR2609" s="292"/>
    </row>
    <row r="2610" spans="2:174">
      <c r="B2610" s="291"/>
      <c r="J2610" s="292"/>
      <c r="K2610" s="292"/>
      <c r="T2610" s="292"/>
      <c r="BO2610" s="292"/>
      <c r="BW2610" s="292"/>
      <c r="BX2610" s="292"/>
      <c r="CP2610" s="292"/>
      <c r="CU2610" s="292"/>
      <c r="CW2610" s="292"/>
      <c r="CX2610" s="292"/>
      <c r="DA2610" s="292"/>
      <c r="DF2610" s="292"/>
      <c r="DI2610" s="292"/>
      <c r="DK2610" s="292"/>
      <c r="DM2610" s="292"/>
      <c r="DQ2610" s="292"/>
      <c r="DV2610" s="292"/>
      <c r="DX2610" s="292"/>
      <c r="EH2610" s="292"/>
      <c r="EN2610" s="292"/>
      <c r="EP2610" s="292"/>
      <c r="EQ2610" s="292"/>
      <c r="ER2610" s="292"/>
      <c r="ES2610" s="292"/>
      <c r="ET2610" s="292"/>
      <c r="EU2610" s="292"/>
      <c r="EV2610" s="292"/>
      <c r="EW2610" s="292"/>
      <c r="EX2610" s="292"/>
      <c r="EY2610" s="292"/>
      <c r="EZ2610" s="292"/>
      <c r="FC2610" s="292"/>
      <c r="FF2610" s="292"/>
      <c r="FJ2610" s="292"/>
      <c r="FL2610" s="292"/>
      <c r="FM2610" s="292"/>
      <c r="FN2610" s="292"/>
      <c r="FO2610" s="292"/>
      <c r="FQ2610" s="292"/>
      <c r="FR2610" s="292"/>
    </row>
    <row r="2611" spans="2:174">
      <c r="B2611" s="291"/>
      <c r="J2611" s="292"/>
      <c r="K2611" s="292"/>
      <c r="T2611" s="292"/>
      <c r="BO2611" s="292"/>
      <c r="BW2611" s="292"/>
      <c r="BX2611" s="292"/>
      <c r="CP2611" s="292"/>
      <c r="CU2611" s="292"/>
      <c r="CW2611" s="292"/>
      <c r="CX2611" s="292"/>
      <c r="DA2611" s="292"/>
      <c r="DF2611" s="292"/>
      <c r="DI2611" s="292"/>
      <c r="DK2611" s="292"/>
      <c r="DM2611" s="292"/>
      <c r="DQ2611" s="292"/>
      <c r="DV2611" s="292"/>
      <c r="DX2611" s="292"/>
      <c r="EH2611" s="292"/>
      <c r="EN2611" s="292"/>
      <c r="EP2611" s="292"/>
      <c r="EQ2611" s="292"/>
      <c r="ER2611" s="292"/>
      <c r="ES2611" s="292"/>
      <c r="ET2611" s="292"/>
      <c r="EU2611" s="292"/>
      <c r="EV2611" s="292"/>
      <c r="EW2611" s="292"/>
      <c r="EX2611" s="292"/>
      <c r="EY2611" s="292"/>
      <c r="EZ2611" s="292"/>
      <c r="FC2611" s="292"/>
      <c r="FF2611" s="292"/>
      <c r="FJ2611" s="292"/>
      <c r="FL2611" s="292"/>
      <c r="FM2611" s="292"/>
      <c r="FN2611" s="292"/>
      <c r="FO2611" s="292"/>
      <c r="FQ2611" s="292"/>
      <c r="FR2611" s="292"/>
    </row>
    <row r="2612" spans="2:174">
      <c r="B2612" s="291"/>
      <c r="J2612" s="292"/>
      <c r="K2612" s="292"/>
      <c r="T2612" s="292"/>
      <c r="BO2612" s="292"/>
      <c r="BW2612" s="292"/>
      <c r="BX2612" s="292"/>
      <c r="CP2612" s="292"/>
      <c r="CU2612" s="292"/>
      <c r="CW2612" s="292"/>
      <c r="CX2612" s="292"/>
      <c r="DA2612" s="292"/>
      <c r="DF2612" s="292"/>
      <c r="DI2612" s="292"/>
      <c r="DK2612" s="292"/>
      <c r="DM2612" s="292"/>
      <c r="DQ2612" s="292"/>
      <c r="DV2612" s="292"/>
      <c r="DX2612" s="292"/>
      <c r="EH2612" s="292"/>
      <c r="EN2612" s="292"/>
      <c r="EP2612" s="292"/>
      <c r="EQ2612" s="292"/>
      <c r="ER2612" s="292"/>
      <c r="ES2612" s="292"/>
      <c r="ET2612" s="292"/>
      <c r="EU2612" s="292"/>
      <c r="EV2612" s="292"/>
      <c r="EW2612" s="292"/>
      <c r="EX2612" s="292"/>
      <c r="EY2612" s="292"/>
      <c r="EZ2612" s="292"/>
      <c r="FC2612" s="292"/>
      <c r="FF2612" s="292"/>
      <c r="FJ2612" s="292"/>
      <c r="FL2612" s="292"/>
      <c r="FM2612" s="292"/>
      <c r="FN2612" s="292"/>
      <c r="FO2612" s="292"/>
      <c r="FQ2612" s="292"/>
      <c r="FR2612" s="292"/>
    </row>
    <row r="2613" spans="2:174">
      <c r="B2613" s="291"/>
      <c r="J2613" s="292"/>
      <c r="K2613" s="292"/>
      <c r="T2613" s="292"/>
      <c r="BO2613" s="292"/>
      <c r="BW2613" s="292"/>
      <c r="BX2613" s="292"/>
      <c r="CP2613" s="292"/>
      <c r="CU2613" s="292"/>
      <c r="CW2613" s="292"/>
      <c r="CX2613" s="292"/>
      <c r="DA2613" s="292"/>
      <c r="DF2613" s="292"/>
      <c r="DI2613" s="292"/>
      <c r="DK2613" s="292"/>
      <c r="DM2613" s="292"/>
      <c r="DQ2613" s="292"/>
      <c r="DV2613" s="292"/>
      <c r="DX2613" s="292"/>
      <c r="EH2613" s="292"/>
      <c r="EN2613" s="292"/>
      <c r="EP2613" s="292"/>
      <c r="EQ2613" s="292"/>
      <c r="ER2613" s="292"/>
      <c r="ES2613" s="292"/>
      <c r="ET2613" s="292"/>
      <c r="EU2613" s="292"/>
      <c r="EV2613" s="292"/>
      <c r="EW2613" s="292"/>
      <c r="EX2613" s="292"/>
      <c r="EY2613" s="292"/>
      <c r="EZ2613" s="292"/>
      <c r="FC2613" s="292"/>
      <c r="FF2613" s="292"/>
      <c r="FJ2613" s="292"/>
      <c r="FL2613" s="292"/>
      <c r="FM2613" s="292"/>
      <c r="FN2613" s="292"/>
      <c r="FO2613" s="292"/>
      <c r="FQ2613" s="292"/>
      <c r="FR2613" s="292"/>
    </row>
    <row r="2614" spans="2:174">
      <c r="B2614" s="291"/>
      <c r="J2614" s="292"/>
      <c r="K2614" s="292"/>
      <c r="T2614" s="292"/>
      <c r="BO2614" s="292"/>
      <c r="BW2614" s="292"/>
      <c r="BX2614" s="292"/>
      <c r="CP2614" s="292"/>
      <c r="CU2614" s="292"/>
      <c r="CW2614" s="292"/>
      <c r="CX2614" s="292"/>
      <c r="DA2614" s="292"/>
      <c r="DF2614" s="292"/>
      <c r="DI2614" s="292"/>
      <c r="DK2614" s="292"/>
      <c r="DM2614" s="292"/>
      <c r="DQ2614" s="292"/>
      <c r="DV2614" s="292"/>
      <c r="DX2614" s="292"/>
      <c r="EH2614" s="292"/>
      <c r="EN2614" s="292"/>
      <c r="EP2614" s="292"/>
      <c r="EQ2614" s="292"/>
      <c r="ER2614" s="292"/>
      <c r="ES2614" s="292"/>
      <c r="ET2614" s="292"/>
      <c r="EU2614" s="292"/>
      <c r="EV2614" s="292"/>
      <c r="EW2614" s="292"/>
      <c r="EX2614" s="292"/>
      <c r="EY2614" s="292"/>
      <c r="EZ2614" s="292"/>
      <c r="FC2614" s="292"/>
      <c r="FF2614" s="292"/>
      <c r="FJ2614" s="292"/>
      <c r="FL2614" s="292"/>
      <c r="FM2614" s="292"/>
      <c r="FN2614" s="292"/>
      <c r="FO2614" s="292"/>
      <c r="FQ2614" s="292"/>
      <c r="FR2614" s="292"/>
    </row>
    <row r="2615" spans="2:174">
      <c r="B2615" s="291"/>
      <c r="J2615" s="292"/>
      <c r="K2615" s="292"/>
      <c r="T2615" s="292"/>
      <c r="BO2615" s="292"/>
      <c r="BW2615" s="292"/>
      <c r="BX2615" s="292"/>
      <c r="CP2615" s="292"/>
      <c r="CU2615" s="292"/>
      <c r="CW2615" s="292"/>
      <c r="CX2615" s="292"/>
      <c r="DA2615" s="292"/>
      <c r="DF2615" s="292"/>
      <c r="DI2615" s="292"/>
      <c r="DK2615" s="292"/>
      <c r="DM2615" s="292"/>
      <c r="DQ2615" s="292"/>
      <c r="DV2615" s="292"/>
      <c r="DX2615" s="292"/>
      <c r="EH2615" s="292"/>
      <c r="EN2615" s="292"/>
      <c r="EP2615" s="292"/>
      <c r="EQ2615" s="292"/>
      <c r="ER2615" s="292"/>
      <c r="ES2615" s="292"/>
      <c r="ET2615" s="292"/>
      <c r="EU2615" s="292"/>
      <c r="EV2615" s="292"/>
      <c r="EW2615" s="292"/>
      <c r="EX2615" s="292"/>
      <c r="EY2615" s="292"/>
      <c r="EZ2615" s="292"/>
      <c r="FC2615" s="292"/>
      <c r="FF2615" s="292"/>
      <c r="FJ2615" s="292"/>
      <c r="FL2615" s="292"/>
      <c r="FM2615" s="292"/>
      <c r="FN2615" s="292"/>
      <c r="FO2615" s="292"/>
      <c r="FQ2615" s="292"/>
      <c r="FR2615" s="292"/>
    </row>
    <row r="2616" spans="2:174">
      <c r="B2616" s="291"/>
      <c r="J2616" s="292"/>
      <c r="K2616" s="292"/>
      <c r="T2616" s="292"/>
      <c r="BO2616" s="292"/>
      <c r="BW2616" s="292"/>
      <c r="BX2616" s="292"/>
      <c r="CP2616" s="292"/>
      <c r="CU2616" s="292"/>
      <c r="CW2616" s="292"/>
      <c r="CX2616" s="292"/>
      <c r="DA2616" s="292"/>
      <c r="DF2616" s="292"/>
      <c r="DI2616" s="292"/>
      <c r="DK2616" s="292"/>
      <c r="DM2616" s="292"/>
      <c r="DQ2616" s="292"/>
      <c r="DV2616" s="292"/>
      <c r="DX2616" s="292"/>
      <c r="EH2616" s="292"/>
      <c r="EN2616" s="292"/>
      <c r="EP2616" s="292"/>
      <c r="EQ2616" s="292"/>
      <c r="ER2616" s="292"/>
      <c r="ES2616" s="292"/>
      <c r="ET2616" s="292"/>
      <c r="EU2616" s="292"/>
      <c r="EV2616" s="292"/>
      <c r="EW2616" s="292"/>
      <c r="EX2616" s="292"/>
      <c r="EY2616" s="292"/>
      <c r="EZ2616" s="292"/>
      <c r="FC2616" s="292"/>
      <c r="FF2616" s="292"/>
      <c r="FJ2616" s="292"/>
      <c r="FL2616" s="292"/>
      <c r="FM2616" s="292"/>
      <c r="FN2616" s="292"/>
      <c r="FO2616" s="292"/>
      <c r="FQ2616" s="292"/>
      <c r="FR2616" s="292"/>
    </row>
    <row r="2617" spans="2:174">
      <c r="B2617" s="291"/>
      <c r="J2617" s="292"/>
      <c r="K2617" s="292"/>
      <c r="T2617" s="292"/>
      <c r="BO2617" s="292"/>
      <c r="BW2617" s="292"/>
      <c r="BX2617" s="292"/>
      <c r="CP2617" s="292"/>
      <c r="CU2617" s="292"/>
      <c r="CW2617" s="292"/>
      <c r="CX2617" s="292"/>
      <c r="DA2617" s="292"/>
      <c r="DF2617" s="292"/>
      <c r="DI2617" s="292"/>
      <c r="DK2617" s="292"/>
      <c r="DM2617" s="292"/>
      <c r="DQ2617" s="292"/>
      <c r="DV2617" s="292"/>
      <c r="DX2617" s="292"/>
      <c r="EH2617" s="292"/>
      <c r="EN2617" s="292"/>
      <c r="EP2617" s="292"/>
      <c r="EQ2617" s="292"/>
      <c r="ER2617" s="292"/>
      <c r="ES2617" s="292"/>
      <c r="ET2617" s="292"/>
      <c r="EU2617" s="292"/>
      <c r="EV2617" s="292"/>
      <c r="EW2617" s="292"/>
      <c r="EX2617" s="292"/>
      <c r="EY2617" s="292"/>
      <c r="EZ2617" s="292"/>
      <c r="FC2617" s="292"/>
      <c r="FF2617" s="292"/>
      <c r="FJ2617" s="292"/>
      <c r="FL2617" s="292"/>
      <c r="FM2617" s="292"/>
      <c r="FN2617" s="292"/>
      <c r="FO2617" s="292"/>
      <c r="FQ2617" s="292"/>
      <c r="FR2617" s="292"/>
    </row>
    <row r="2618" spans="2:174">
      <c r="B2618" s="291"/>
      <c r="J2618" s="292"/>
      <c r="K2618" s="292"/>
      <c r="T2618" s="292"/>
      <c r="BO2618" s="292"/>
      <c r="BW2618" s="292"/>
      <c r="BX2618" s="292"/>
      <c r="CP2618" s="292"/>
      <c r="CU2618" s="292"/>
      <c r="CW2618" s="292"/>
      <c r="CX2618" s="292"/>
      <c r="DA2618" s="292"/>
      <c r="DF2618" s="292"/>
      <c r="DI2618" s="292"/>
      <c r="DK2618" s="292"/>
      <c r="DM2618" s="292"/>
      <c r="DQ2618" s="292"/>
      <c r="DV2618" s="292"/>
      <c r="DX2618" s="292"/>
      <c r="EH2618" s="292"/>
      <c r="EN2618" s="292"/>
      <c r="EP2618" s="292"/>
      <c r="EQ2618" s="292"/>
      <c r="ER2618" s="292"/>
      <c r="ES2618" s="292"/>
      <c r="ET2618" s="292"/>
      <c r="EU2618" s="292"/>
      <c r="EV2618" s="292"/>
      <c r="EW2618" s="292"/>
      <c r="EX2618" s="292"/>
      <c r="EY2618" s="292"/>
      <c r="EZ2618" s="292"/>
      <c r="FC2618" s="292"/>
      <c r="FF2618" s="292"/>
      <c r="FJ2618" s="292"/>
      <c r="FL2618" s="292"/>
      <c r="FM2618" s="292"/>
      <c r="FN2618" s="292"/>
      <c r="FO2618" s="292"/>
      <c r="FQ2618" s="292"/>
      <c r="FR2618" s="292"/>
    </row>
    <row r="2619" spans="2:174">
      <c r="B2619" s="291"/>
      <c r="J2619" s="292"/>
      <c r="K2619" s="292"/>
      <c r="T2619" s="292"/>
      <c r="BO2619" s="292"/>
      <c r="BW2619" s="292"/>
      <c r="BX2619" s="292"/>
      <c r="CP2619" s="292"/>
      <c r="CU2619" s="292"/>
      <c r="CW2619" s="292"/>
      <c r="CX2619" s="292"/>
      <c r="DA2619" s="292"/>
      <c r="DF2619" s="292"/>
      <c r="DI2619" s="292"/>
      <c r="DK2619" s="292"/>
      <c r="DM2619" s="292"/>
      <c r="DQ2619" s="292"/>
      <c r="DV2619" s="292"/>
      <c r="DX2619" s="292"/>
      <c r="EH2619" s="292"/>
      <c r="EN2619" s="292"/>
      <c r="EP2619" s="292"/>
      <c r="EQ2619" s="292"/>
      <c r="ER2619" s="292"/>
      <c r="ES2619" s="292"/>
      <c r="ET2619" s="292"/>
      <c r="EU2619" s="292"/>
      <c r="EV2619" s="292"/>
      <c r="EW2619" s="292"/>
      <c r="EX2619" s="292"/>
      <c r="EY2619" s="292"/>
      <c r="EZ2619" s="292"/>
      <c r="FC2619" s="292"/>
      <c r="FF2619" s="292"/>
      <c r="FJ2619" s="292"/>
      <c r="FL2619" s="292"/>
      <c r="FM2619" s="292"/>
      <c r="FN2619" s="292"/>
      <c r="FO2619" s="292"/>
      <c r="FQ2619" s="292"/>
      <c r="FR2619" s="292"/>
    </row>
    <row r="2620" spans="2:174">
      <c r="B2620" s="291"/>
      <c r="J2620" s="292"/>
      <c r="K2620" s="292"/>
      <c r="T2620" s="292"/>
      <c r="BO2620" s="292"/>
      <c r="BW2620" s="292"/>
      <c r="BX2620" s="292"/>
      <c r="CP2620" s="292"/>
      <c r="CU2620" s="292"/>
      <c r="CW2620" s="292"/>
      <c r="CX2620" s="292"/>
      <c r="DA2620" s="292"/>
      <c r="DF2620" s="292"/>
      <c r="DI2620" s="292"/>
      <c r="DK2620" s="292"/>
      <c r="DM2620" s="292"/>
      <c r="DQ2620" s="292"/>
      <c r="DV2620" s="292"/>
      <c r="DX2620" s="292"/>
      <c r="EH2620" s="292"/>
      <c r="EN2620" s="292"/>
      <c r="EP2620" s="292"/>
      <c r="EQ2620" s="292"/>
      <c r="ER2620" s="292"/>
      <c r="ES2620" s="292"/>
      <c r="ET2620" s="292"/>
      <c r="EU2620" s="292"/>
      <c r="EV2620" s="292"/>
      <c r="EW2620" s="292"/>
      <c r="EX2620" s="292"/>
      <c r="EY2620" s="292"/>
      <c r="EZ2620" s="292"/>
      <c r="FC2620" s="292"/>
      <c r="FF2620" s="292"/>
      <c r="FJ2620" s="292"/>
      <c r="FL2620" s="292"/>
      <c r="FM2620" s="292"/>
      <c r="FN2620" s="292"/>
      <c r="FO2620" s="292"/>
      <c r="FQ2620" s="292"/>
      <c r="FR2620" s="292"/>
    </row>
    <row r="2621" spans="2:174">
      <c r="B2621" s="291"/>
      <c r="J2621" s="292"/>
      <c r="K2621" s="292"/>
      <c r="T2621" s="292"/>
      <c r="BO2621" s="292"/>
      <c r="BW2621" s="292"/>
      <c r="BX2621" s="292"/>
      <c r="CP2621" s="292"/>
      <c r="CU2621" s="292"/>
      <c r="CW2621" s="292"/>
      <c r="CX2621" s="292"/>
      <c r="DA2621" s="292"/>
      <c r="DF2621" s="292"/>
      <c r="DI2621" s="292"/>
      <c r="DK2621" s="292"/>
      <c r="DM2621" s="292"/>
      <c r="DQ2621" s="292"/>
      <c r="DV2621" s="292"/>
      <c r="DX2621" s="292"/>
      <c r="EH2621" s="292"/>
      <c r="EN2621" s="292"/>
      <c r="EP2621" s="292"/>
      <c r="EQ2621" s="292"/>
      <c r="ER2621" s="292"/>
      <c r="ES2621" s="292"/>
      <c r="ET2621" s="292"/>
      <c r="EU2621" s="292"/>
      <c r="EV2621" s="292"/>
      <c r="EW2621" s="292"/>
      <c r="EX2621" s="292"/>
      <c r="EY2621" s="292"/>
      <c r="EZ2621" s="292"/>
      <c r="FC2621" s="292"/>
      <c r="FF2621" s="292"/>
      <c r="FJ2621" s="292"/>
      <c r="FK2621" s="292"/>
      <c r="FL2621" s="292"/>
      <c r="FM2621" s="292"/>
      <c r="FN2621" s="292"/>
      <c r="FO2621" s="292"/>
      <c r="FQ2621" s="292"/>
      <c r="FR2621" s="292"/>
    </row>
    <row r="2622" spans="2:174">
      <c r="B2622" s="291"/>
      <c r="J2622" s="292"/>
      <c r="K2622" s="292"/>
      <c r="T2622" s="292"/>
      <c r="BO2622" s="292"/>
      <c r="BW2622" s="292"/>
      <c r="BX2622" s="292"/>
      <c r="CP2622" s="292"/>
      <c r="CU2622" s="292"/>
      <c r="CW2622" s="292"/>
      <c r="CX2622" s="292"/>
      <c r="DA2622" s="292"/>
      <c r="DF2622" s="292"/>
      <c r="DI2622" s="292"/>
      <c r="DK2622" s="292"/>
      <c r="DM2622" s="292"/>
      <c r="DQ2622" s="292"/>
      <c r="DV2622" s="292"/>
      <c r="DX2622" s="292"/>
      <c r="EH2622" s="292"/>
      <c r="EN2622" s="292"/>
      <c r="EP2622" s="292"/>
      <c r="EQ2622" s="292"/>
      <c r="ER2622" s="292"/>
      <c r="ES2622" s="292"/>
      <c r="ET2622" s="292"/>
      <c r="EU2622" s="292"/>
      <c r="EV2622" s="292"/>
      <c r="EW2622" s="292"/>
      <c r="EX2622" s="292"/>
      <c r="EY2622" s="292"/>
      <c r="EZ2622" s="292"/>
      <c r="FC2622" s="292"/>
      <c r="FF2622" s="292"/>
      <c r="FJ2622" s="292"/>
      <c r="FK2622" s="292"/>
      <c r="FL2622" s="292"/>
      <c r="FM2622" s="292"/>
      <c r="FN2622" s="292"/>
      <c r="FO2622" s="292"/>
      <c r="FQ2622" s="292"/>
      <c r="FR2622" s="292"/>
    </row>
    <row r="2623" spans="2:174">
      <c r="B2623" s="291"/>
      <c r="J2623" s="292"/>
      <c r="K2623" s="292"/>
      <c r="T2623" s="292"/>
      <c r="BO2623" s="292"/>
      <c r="BW2623" s="292"/>
      <c r="BX2623" s="292"/>
      <c r="CP2623" s="292"/>
      <c r="CU2623" s="292"/>
      <c r="CW2623" s="292"/>
      <c r="CX2623" s="292"/>
      <c r="DA2623" s="292"/>
      <c r="DF2623" s="292"/>
      <c r="DI2623" s="292"/>
      <c r="DK2623" s="292"/>
      <c r="DM2623" s="292"/>
      <c r="DQ2623" s="292"/>
      <c r="DV2623" s="292"/>
      <c r="DX2623" s="292"/>
      <c r="EH2623" s="292"/>
      <c r="EN2623" s="292"/>
      <c r="EP2623" s="292"/>
      <c r="EQ2623" s="292"/>
      <c r="ER2623" s="292"/>
      <c r="ES2623" s="292"/>
      <c r="ET2623" s="292"/>
      <c r="EU2623" s="292"/>
      <c r="EV2623" s="292"/>
      <c r="EW2623" s="292"/>
      <c r="EX2623" s="292"/>
      <c r="EY2623" s="292"/>
      <c r="EZ2623" s="292"/>
      <c r="FC2623" s="292"/>
      <c r="FF2623" s="292"/>
      <c r="FJ2623" s="292"/>
      <c r="FK2623" s="292"/>
      <c r="FL2623" s="292"/>
      <c r="FM2623" s="292"/>
      <c r="FN2623" s="292"/>
      <c r="FO2623" s="292"/>
      <c r="FQ2623" s="292"/>
      <c r="FR2623" s="292"/>
    </row>
    <row r="2624" spans="2:174">
      <c r="B2624" s="291"/>
      <c r="J2624" s="292"/>
      <c r="K2624" s="292"/>
      <c r="T2624" s="292"/>
      <c r="BO2624" s="292"/>
      <c r="BW2624" s="292"/>
      <c r="BX2624" s="292"/>
      <c r="CP2624" s="292"/>
      <c r="CU2624" s="292"/>
      <c r="CW2624" s="292"/>
      <c r="CX2624" s="292"/>
      <c r="DA2624" s="292"/>
      <c r="DF2624" s="292"/>
      <c r="DI2624" s="292"/>
      <c r="DK2624" s="292"/>
      <c r="DM2624" s="292"/>
      <c r="DQ2624" s="292"/>
      <c r="DV2624" s="292"/>
      <c r="DX2624" s="292"/>
      <c r="EH2624" s="292"/>
      <c r="EN2624" s="292"/>
      <c r="EP2624" s="292"/>
      <c r="EQ2624" s="292"/>
      <c r="ER2624" s="292"/>
      <c r="ES2624" s="292"/>
      <c r="ET2624" s="292"/>
      <c r="EU2624" s="292"/>
      <c r="EV2624" s="292"/>
      <c r="EW2624" s="292"/>
      <c r="EX2624" s="292"/>
      <c r="EY2624" s="292"/>
      <c r="EZ2624" s="292"/>
      <c r="FC2624" s="292"/>
      <c r="FF2624" s="292"/>
      <c r="FJ2624" s="292"/>
      <c r="FK2624" s="292"/>
      <c r="FL2624" s="292"/>
      <c r="FM2624" s="292"/>
      <c r="FN2624" s="292"/>
      <c r="FO2624" s="292"/>
      <c r="FQ2624" s="292"/>
      <c r="FR2624" s="292"/>
    </row>
    <row r="2625" spans="2:183">
      <c r="B2625" s="291"/>
      <c r="J2625" s="292"/>
      <c r="K2625" s="292"/>
      <c r="T2625" s="292"/>
      <c r="BO2625" s="292"/>
      <c r="BW2625" s="292"/>
      <c r="BX2625" s="292"/>
      <c r="CP2625" s="292"/>
      <c r="CU2625" s="292"/>
      <c r="CW2625" s="292"/>
      <c r="CX2625" s="292"/>
      <c r="DA2625" s="292"/>
      <c r="DF2625" s="292"/>
      <c r="DI2625" s="292"/>
      <c r="DK2625" s="292"/>
      <c r="DM2625" s="292"/>
      <c r="DQ2625" s="292"/>
      <c r="DV2625" s="292"/>
      <c r="DX2625" s="292"/>
      <c r="EH2625" s="292"/>
      <c r="EN2625" s="292"/>
      <c r="EP2625" s="292"/>
      <c r="EQ2625" s="292"/>
      <c r="ER2625" s="292"/>
      <c r="ES2625" s="292"/>
      <c r="ET2625" s="292"/>
      <c r="EU2625" s="292"/>
      <c r="EV2625" s="292"/>
      <c r="EW2625" s="292"/>
      <c r="EX2625" s="292"/>
      <c r="EY2625" s="292"/>
      <c r="EZ2625" s="292"/>
      <c r="FC2625" s="292"/>
      <c r="FF2625" s="292"/>
      <c r="FJ2625" s="292"/>
      <c r="FK2625" s="292"/>
      <c r="FL2625" s="292"/>
      <c r="FM2625" s="292"/>
      <c r="FN2625" s="292"/>
      <c r="FO2625" s="292"/>
      <c r="FQ2625" s="292"/>
      <c r="FR2625" s="292"/>
    </row>
    <row r="2626" spans="2:183">
      <c r="B2626" s="291"/>
      <c r="J2626" s="292"/>
      <c r="K2626" s="292"/>
      <c r="T2626" s="292"/>
      <c r="BO2626" s="292"/>
      <c r="BW2626" s="292"/>
      <c r="BX2626" s="292"/>
      <c r="CP2626" s="292"/>
      <c r="CU2626" s="292"/>
      <c r="CW2626" s="292"/>
      <c r="CX2626" s="292"/>
      <c r="DA2626" s="292"/>
      <c r="DF2626" s="292"/>
      <c r="DI2626" s="292"/>
      <c r="DK2626" s="292"/>
      <c r="DM2626" s="292"/>
      <c r="DQ2626" s="292"/>
      <c r="DV2626" s="292"/>
      <c r="DX2626" s="292"/>
      <c r="EH2626" s="292"/>
      <c r="EN2626" s="292"/>
      <c r="EP2626" s="292"/>
      <c r="EQ2626" s="292"/>
      <c r="ER2626" s="292"/>
      <c r="ES2626" s="292"/>
      <c r="ET2626" s="292"/>
      <c r="EU2626" s="292"/>
      <c r="EV2626" s="292"/>
      <c r="EW2626" s="292"/>
      <c r="EX2626" s="292"/>
      <c r="EY2626" s="292"/>
      <c r="EZ2626" s="292"/>
      <c r="FC2626" s="292"/>
      <c r="FF2626" s="292"/>
      <c r="FJ2626" s="292"/>
      <c r="FK2626" s="292"/>
      <c r="FL2626" s="292"/>
      <c r="FM2626" s="292"/>
      <c r="FN2626" s="292"/>
      <c r="FO2626" s="292"/>
      <c r="FQ2626" s="292"/>
      <c r="FR2626" s="292"/>
    </row>
    <row r="2627" spans="2:183">
      <c r="B2627" s="291"/>
      <c r="J2627" s="292"/>
      <c r="K2627" s="292"/>
      <c r="T2627" s="292"/>
      <c r="BO2627" s="292"/>
      <c r="BW2627" s="292"/>
      <c r="BX2627" s="292"/>
      <c r="CP2627" s="292"/>
      <c r="CU2627" s="292"/>
      <c r="CW2627" s="292"/>
      <c r="CX2627" s="292"/>
      <c r="DA2627" s="292"/>
      <c r="DF2627" s="292"/>
      <c r="DI2627" s="292"/>
      <c r="DK2627" s="292"/>
      <c r="DM2627" s="292"/>
      <c r="DQ2627" s="292"/>
      <c r="DV2627" s="292"/>
      <c r="DX2627" s="292"/>
      <c r="EH2627" s="292"/>
      <c r="EN2627" s="292"/>
      <c r="EP2627" s="292"/>
      <c r="EQ2627" s="292"/>
      <c r="ER2627" s="292"/>
      <c r="ES2627" s="292"/>
      <c r="ET2627" s="292"/>
      <c r="EU2627" s="292"/>
      <c r="EV2627" s="292"/>
      <c r="EW2627" s="292"/>
      <c r="EX2627" s="292"/>
      <c r="EY2627" s="292"/>
      <c r="EZ2627" s="292"/>
      <c r="FC2627" s="292"/>
      <c r="FF2627" s="292"/>
      <c r="FJ2627" s="292"/>
      <c r="FK2627" s="292"/>
      <c r="FL2627" s="292"/>
      <c r="FM2627" s="292"/>
      <c r="FN2627" s="292"/>
      <c r="FO2627" s="292"/>
      <c r="FQ2627" s="292"/>
      <c r="FR2627" s="292"/>
    </row>
    <row r="2628" spans="2:183">
      <c r="B2628" s="291"/>
      <c r="J2628" s="292"/>
      <c r="K2628" s="292"/>
      <c r="T2628" s="292"/>
      <c r="BO2628" s="292"/>
      <c r="BW2628" s="292"/>
      <c r="BX2628" s="292"/>
      <c r="CP2628" s="292"/>
      <c r="CU2628" s="292"/>
      <c r="CW2628" s="292"/>
      <c r="CX2628" s="292"/>
      <c r="DA2628" s="292"/>
      <c r="DF2628" s="292"/>
      <c r="DI2628" s="292"/>
      <c r="DK2628" s="292"/>
      <c r="DM2628" s="292"/>
      <c r="DQ2628" s="292"/>
      <c r="DV2628" s="292"/>
      <c r="DX2628" s="292"/>
      <c r="EH2628" s="292"/>
      <c r="EN2628" s="292"/>
      <c r="EP2628" s="292"/>
      <c r="EQ2628" s="292"/>
      <c r="ER2628" s="292"/>
      <c r="ES2628" s="292"/>
      <c r="ET2628" s="292"/>
      <c r="EU2628" s="292"/>
      <c r="EV2628" s="292"/>
      <c r="EW2628" s="292"/>
      <c r="EX2628" s="292"/>
      <c r="EY2628" s="292"/>
      <c r="EZ2628" s="292"/>
      <c r="FC2628" s="292"/>
      <c r="FF2628" s="292"/>
      <c r="FJ2628" s="292"/>
      <c r="FK2628" s="292"/>
      <c r="FL2628" s="292"/>
      <c r="FM2628" s="292"/>
      <c r="FN2628" s="292"/>
      <c r="FO2628" s="292"/>
      <c r="FQ2628" s="292"/>
      <c r="FR2628" s="292"/>
    </row>
    <row r="2629" spans="2:183">
      <c r="B2629" s="291"/>
      <c r="J2629" s="292"/>
      <c r="K2629" s="292"/>
      <c r="T2629" s="292"/>
      <c r="BO2629" s="292"/>
      <c r="BW2629" s="292"/>
      <c r="BX2629" s="292"/>
      <c r="CP2629" s="292"/>
      <c r="CU2629" s="292"/>
      <c r="CW2629" s="292"/>
      <c r="CX2629" s="292"/>
      <c r="DA2629" s="292"/>
      <c r="DF2629" s="292"/>
      <c r="DI2629" s="292"/>
      <c r="DK2629" s="292"/>
      <c r="DM2629" s="292"/>
      <c r="DQ2629" s="292"/>
      <c r="DV2629" s="292"/>
      <c r="DX2629" s="292"/>
      <c r="EH2629" s="292"/>
      <c r="EN2629" s="292"/>
      <c r="EP2629" s="292"/>
      <c r="EQ2629" s="292"/>
      <c r="ER2629" s="292"/>
      <c r="ES2629" s="292"/>
      <c r="ET2629" s="292"/>
      <c r="EU2629" s="292"/>
      <c r="EV2629" s="292"/>
      <c r="EW2629" s="292"/>
      <c r="EX2629" s="292"/>
      <c r="EY2629" s="292"/>
      <c r="EZ2629" s="292"/>
      <c r="FC2629" s="292"/>
      <c r="FF2629" s="292"/>
      <c r="FJ2629" s="292"/>
      <c r="FK2629" s="292"/>
      <c r="FL2629" s="292"/>
      <c r="FM2629" s="292"/>
      <c r="FN2629" s="292"/>
      <c r="FO2629" s="292"/>
      <c r="FQ2629" s="292"/>
      <c r="FR2629" s="292"/>
    </row>
    <row r="2630" spans="2:183">
      <c r="B2630" s="291"/>
      <c r="C2630" s="292"/>
      <c r="D2630" s="292"/>
      <c r="E2630" s="292"/>
      <c r="F2630" s="292"/>
      <c r="G2630" s="292"/>
      <c r="H2630" s="292"/>
      <c r="I2630" s="292"/>
      <c r="J2630" s="292"/>
      <c r="K2630" s="292"/>
      <c r="L2630" s="292"/>
      <c r="M2630" s="292"/>
      <c r="O2630" s="292"/>
      <c r="P2630" s="292"/>
      <c r="Q2630" s="292"/>
      <c r="R2630" s="292"/>
      <c r="S2630" s="292"/>
      <c r="T2630" s="292"/>
      <c r="U2630" s="292"/>
      <c r="V2630" s="292"/>
      <c r="W2630" s="292"/>
      <c r="X2630" s="292"/>
      <c r="Y2630" s="292"/>
      <c r="Z2630" s="292"/>
      <c r="AA2630" s="292"/>
      <c r="AB2630" s="292"/>
      <c r="AC2630" s="292"/>
      <c r="AD2630" s="292"/>
      <c r="AE2630" s="292"/>
      <c r="AF2630" s="292"/>
      <c r="AG2630" s="292"/>
      <c r="AH2630" s="292"/>
      <c r="AI2630" s="292"/>
      <c r="AJ2630" s="292"/>
      <c r="AK2630" s="292"/>
      <c r="AL2630" s="292"/>
      <c r="AM2630" s="292"/>
      <c r="AN2630" s="292"/>
      <c r="AO2630" s="292"/>
      <c r="AP2630" s="292"/>
      <c r="AQ2630" s="292"/>
      <c r="AR2630" s="292"/>
      <c r="AS2630" s="292"/>
      <c r="AT2630" s="292"/>
      <c r="AU2630" s="292"/>
      <c r="AV2630" s="292"/>
      <c r="AW2630" s="292"/>
      <c r="AX2630" s="292"/>
      <c r="AY2630" s="292"/>
      <c r="AZ2630" s="292"/>
      <c r="BA2630" s="292"/>
      <c r="BB2630" s="292"/>
      <c r="BC2630" s="292"/>
      <c r="BD2630" s="292"/>
      <c r="BE2630" s="292"/>
      <c r="BF2630" s="292"/>
      <c r="BG2630" s="292"/>
      <c r="BH2630" s="292"/>
      <c r="BI2630" s="292"/>
      <c r="BJ2630" s="292"/>
      <c r="BK2630" s="292"/>
      <c r="BL2630" s="292"/>
      <c r="BM2630" s="292"/>
      <c r="BN2630" s="292"/>
      <c r="BO2630" s="292"/>
      <c r="BP2630" s="292"/>
      <c r="BQ2630" s="292"/>
      <c r="BR2630" s="292"/>
      <c r="BS2630" s="292"/>
      <c r="BT2630" s="292"/>
      <c r="BU2630" s="292"/>
      <c r="BV2630" s="292"/>
      <c r="BW2630" s="292"/>
      <c r="BX2630" s="292"/>
      <c r="BY2630" s="292"/>
      <c r="BZ2630" s="292"/>
      <c r="CA2630" s="292"/>
      <c r="CB2630" s="292"/>
      <c r="CC2630" s="292"/>
      <c r="CD2630" s="292"/>
      <c r="CE2630" s="292"/>
      <c r="CF2630" s="292"/>
      <c r="CG2630" s="292"/>
      <c r="CH2630" s="292"/>
      <c r="CI2630" s="292"/>
      <c r="CJ2630" s="292"/>
      <c r="CK2630" s="292"/>
      <c r="CL2630" s="292"/>
      <c r="CM2630" s="292"/>
      <c r="CN2630" s="292"/>
      <c r="CO2630" s="292"/>
      <c r="CP2630" s="292"/>
      <c r="CQ2630" s="292"/>
      <c r="CR2630" s="292"/>
      <c r="CS2630" s="292"/>
      <c r="CT2630" s="292"/>
      <c r="CU2630" s="292"/>
      <c r="CV2630" s="292"/>
      <c r="CW2630" s="292"/>
      <c r="CX2630" s="292"/>
      <c r="CY2630" s="292"/>
      <c r="CZ2630" s="292"/>
      <c r="DA2630" s="292"/>
      <c r="DB2630" s="292"/>
      <c r="DC2630" s="292"/>
      <c r="DD2630" s="292"/>
      <c r="DE2630" s="292"/>
      <c r="DF2630" s="292"/>
      <c r="DG2630" s="292"/>
      <c r="DH2630" s="292"/>
      <c r="DI2630" s="292"/>
      <c r="DJ2630" s="292"/>
      <c r="DK2630" s="292"/>
      <c r="DL2630" s="292"/>
      <c r="DM2630" s="292"/>
      <c r="DN2630" s="292"/>
      <c r="DO2630" s="292"/>
      <c r="DP2630" s="292"/>
      <c r="DQ2630" s="292"/>
      <c r="DR2630" s="292"/>
      <c r="DS2630" s="292"/>
      <c r="DT2630" s="292"/>
      <c r="DU2630" s="292"/>
      <c r="DV2630" s="292"/>
      <c r="DW2630" s="292"/>
      <c r="DX2630" s="292"/>
      <c r="DY2630" s="292"/>
      <c r="DZ2630" s="292"/>
      <c r="EA2630" s="292"/>
      <c r="EB2630" s="292"/>
      <c r="EC2630" s="292"/>
      <c r="ED2630" s="292"/>
      <c r="EE2630" s="292"/>
      <c r="EF2630" s="292"/>
      <c r="EG2630" s="292"/>
      <c r="EH2630" s="292"/>
      <c r="EI2630" s="292"/>
      <c r="EJ2630" s="292"/>
      <c r="EK2630" s="292"/>
      <c r="EL2630" s="292"/>
      <c r="EM2630" s="292"/>
      <c r="EN2630" s="292"/>
      <c r="EO2630" s="292"/>
      <c r="EP2630" s="292"/>
      <c r="EQ2630" s="292"/>
      <c r="ER2630" s="292"/>
      <c r="ES2630" s="292"/>
      <c r="ET2630" s="292"/>
      <c r="EU2630" s="292"/>
      <c r="EV2630" s="292"/>
      <c r="EW2630" s="292"/>
      <c r="EX2630" s="292"/>
      <c r="EY2630" s="292"/>
      <c r="EZ2630" s="292"/>
      <c r="FA2630" s="292"/>
      <c r="FB2630" s="292"/>
      <c r="FC2630" s="292"/>
      <c r="FD2630" s="292"/>
      <c r="FE2630" s="292"/>
      <c r="FF2630" s="292"/>
      <c r="FG2630" s="292"/>
      <c r="FH2630" s="292"/>
      <c r="FI2630" s="292"/>
      <c r="FJ2630" s="292"/>
      <c r="FK2630" s="292"/>
      <c r="FL2630" s="292"/>
      <c r="FM2630" s="292"/>
      <c r="FN2630" s="292"/>
      <c r="FO2630" s="292"/>
      <c r="FP2630" s="292"/>
      <c r="FQ2630" s="292"/>
      <c r="FR2630" s="292"/>
      <c r="FS2630" s="292"/>
      <c r="FT2630" s="292"/>
      <c r="FU2630" s="292"/>
      <c r="FV2630" s="292"/>
      <c r="FW2630" s="292"/>
      <c r="FX2630" s="292"/>
      <c r="FY2630" s="292"/>
      <c r="FZ2630" s="292"/>
      <c r="GA2630" s="292"/>
    </row>
    <row r="2631" spans="2:183">
      <c r="B2631" s="291"/>
      <c r="C2631" s="292"/>
      <c r="D2631" s="292"/>
      <c r="E2631" s="292"/>
      <c r="F2631" s="292"/>
      <c r="G2631" s="292"/>
      <c r="H2631" s="292"/>
      <c r="I2631" s="292"/>
      <c r="J2631" s="292"/>
      <c r="K2631" s="292"/>
      <c r="L2631" s="292"/>
      <c r="M2631" s="292"/>
      <c r="O2631" s="292"/>
      <c r="P2631" s="292"/>
      <c r="Q2631" s="292"/>
      <c r="R2631" s="292"/>
      <c r="S2631" s="292"/>
      <c r="T2631" s="292"/>
      <c r="U2631" s="292"/>
      <c r="V2631" s="292"/>
      <c r="W2631" s="292"/>
      <c r="X2631" s="292"/>
      <c r="Y2631" s="292"/>
      <c r="Z2631" s="292"/>
      <c r="AA2631" s="292"/>
      <c r="AB2631" s="292"/>
      <c r="AC2631" s="292"/>
      <c r="AD2631" s="292"/>
      <c r="AE2631" s="292"/>
      <c r="AF2631" s="292"/>
      <c r="AG2631" s="292"/>
      <c r="AH2631" s="292"/>
      <c r="AI2631" s="292"/>
      <c r="AJ2631" s="292"/>
      <c r="AK2631" s="292"/>
      <c r="AL2631" s="292"/>
      <c r="AM2631" s="292"/>
      <c r="AN2631" s="292"/>
      <c r="AO2631" s="292"/>
      <c r="AP2631" s="292"/>
      <c r="AQ2631" s="292"/>
      <c r="AR2631" s="292"/>
      <c r="AS2631" s="292"/>
      <c r="AT2631" s="292"/>
      <c r="AU2631" s="292"/>
      <c r="AV2631" s="292"/>
      <c r="AW2631" s="292"/>
      <c r="AX2631" s="292"/>
      <c r="AY2631" s="292"/>
      <c r="AZ2631" s="292"/>
      <c r="BA2631" s="292"/>
      <c r="BB2631" s="292"/>
      <c r="BC2631" s="292"/>
      <c r="BD2631" s="292"/>
      <c r="BE2631" s="292"/>
      <c r="BF2631" s="292"/>
      <c r="BG2631" s="292"/>
      <c r="BH2631" s="292"/>
      <c r="BI2631" s="292"/>
      <c r="BJ2631" s="292"/>
      <c r="BK2631" s="292"/>
      <c r="BL2631" s="292"/>
      <c r="BM2631" s="292"/>
      <c r="BN2631" s="292"/>
      <c r="BO2631" s="292"/>
      <c r="BP2631" s="292"/>
      <c r="BQ2631" s="292"/>
      <c r="BR2631" s="292"/>
      <c r="BS2631" s="292"/>
      <c r="BT2631" s="292"/>
      <c r="BU2631" s="292"/>
      <c r="BV2631" s="292"/>
      <c r="BW2631" s="292"/>
      <c r="BX2631" s="292"/>
      <c r="BY2631" s="292"/>
      <c r="BZ2631" s="292"/>
      <c r="CA2631" s="292"/>
      <c r="CB2631" s="292"/>
      <c r="CC2631" s="292"/>
      <c r="CD2631" s="292"/>
      <c r="CE2631" s="292"/>
      <c r="CF2631" s="292"/>
      <c r="CG2631" s="292"/>
      <c r="CH2631" s="292"/>
      <c r="CI2631" s="292"/>
      <c r="CJ2631" s="292"/>
      <c r="CK2631" s="292"/>
      <c r="CL2631" s="292"/>
      <c r="CM2631" s="292"/>
      <c r="CN2631" s="292"/>
      <c r="CO2631" s="292"/>
      <c r="CP2631" s="292"/>
      <c r="CQ2631" s="292"/>
      <c r="CR2631" s="292"/>
      <c r="CS2631" s="292"/>
      <c r="CT2631" s="292"/>
      <c r="CU2631" s="292"/>
      <c r="CV2631" s="292"/>
      <c r="CW2631" s="292"/>
      <c r="CX2631" s="292"/>
      <c r="CY2631" s="292"/>
      <c r="CZ2631" s="292"/>
      <c r="DA2631" s="292"/>
      <c r="DB2631" s="292"/>
      <c r="DC2631" s="292"/>
      <c r="DD2631" s="292"/>
      <c r="DE2631" s="292"/>
      <c r="DF2631" s="292"/>
      <c r="DG2631" s="292"/>
      <c r="DH2631" s="292"/>
      <c r="DI2631" s="292"/>
      <c r="DJ2631" s="292"/>
      <c r="DK2631" s="292"/>
      <c r="DL2631" s="292"/>
      <c r="DM2631" s="292"/>
      <c r="DN2631" s="292"/>
      <c r="DO2631" s="292"/>
      <c r="DP2631" s="292"/>
      <c r="DQ2631" s="292"/>
      <c r="DR2631" s="292"/>
      <c r="DS2631" s="292"/>
      <c r="DT2631" s="292"/>
      <c r="DU2631" s="292"/>
      <c r="DV2631" s="292"/>
      <c r="DW2631" s="292"/>
      <c r="DX2631" s="292"/>
      <c r="DY2631" s="292"/>
      <c r="DZ2631" s="292"/>
      <c r="EA2631" s="292"/>
      <c r="EB2631" s="292"/>
      <c r="EC2631" s="292"/>
      <c r="ED2631" s="292"/>
      <c r="EE2631" s="292"/>
      <c r="EF2631" s="292"/>
      <c r="EG2631" s="292"/>
      <c r="EH2631" s="292"/>
      <c r="EI2631" s="292"/>
      <c r="EJ2631" s="292"/>
      <c r="EK2631" s="292"/>
      <c r="EL2631" s="292"/>
      <c r="EM2631" s="292"/>
      <c r="EN2631" s="292"/>
      <c r="EO2631" s="292"/>
      <c r="EP2631" s="292"/>
      <c r="EQ2631" s="292"/>
      <c r="ER2631" s="292"/>
      <c r="ES2631" s="292"/>
      <c r="ET2631" s="292"/>
      <c r="EU2631" s="292"/>
      <c r="EV2631" s="292"/>
      <c r="EW2631" s="292"/>
      <c r="EX2631" s="292"/>
      <c r="EY2631" s="292"/>
      <c r="EZ2631" s="292"/>
      <c r="FA2631" s="292"/>
      <c r="FB2631" s="292"/>
      <c r="FC2631" s="292"/>
      <c r="FD2631" s="292"/>
      <c r="FE2631" s="292"/>
      <c r="FF2631" s="292"/>
      <c r="FG2631" s="292"/>
      <c r="FH2631" s="292"/>
      <c r="FI2631" s="292"/>
      <c r="FJ2631" s="292"/>
      <c r="FK2631" s="292"/>
      <c r="FL2631" s="292"/>
      <c r="FM2631" s="292"/>
      <c r="FN2631" s="292"/>
      <c r="FO2631" s="292"/>
      <c r="FP2631" s="292"/>
      <c r="FQ2631" s="292"/>
      <c r="FR2631" s="292"/>
      <c r="FS2631" s="292"/>
      <c r="FT2631" s="292"/>
      <c r="FU2631" s="292"/>
      <c r="FV2631" s="292"/>
      <c r="FW2631" s="292"/>
      <c r="FX2631" s="292"/>
      <c r="FY2631" s="292"/>
      <c r="FZ2631" s="292"/>
      <c r="GA2631" s="292"/>
    </row>
    <row r="2632" spans="2:183">
      <c r="B2632" s="291"/>
      <c r="C2632" s="292"/>
      <c r="D2632" s="292"/>
      <c r="E2632" s="292"/>
      <c r="F2632" s="292"/>
      <c r="G2632" s="292"/>
      <c r="H2632" s="292"/>
      <c r="I2632" s="292"/>
      <c r="J2632" s="292"/>
      <c r="K2632" s="292"/>
      <c r="L2632" s="292"/>
      <c r="M2632" s="292"/>
      <c r="O2632" s="292"/>
      <c r="P2632" s="292"/>
      <c r="Q2632" s="292"/>
      <c r="R2632" s="292"/>
      <c r="S2632" s="292"/>
      <c r="T2632" s="292"/>
      <c r="U2632" s="292"/>
      <c r="V2632" s="292"/>
      <c r="W2632" s="292"/>
      <c r="X2632" s="292"/>
      <c r="Y2632" s="292"/>
      <c r="Z2632" s="292"/>
      <c r="AA2632" s="292"/>
      <c r="AB2632" s="292"/>
      <c r="AC2632" s="292"/>
      <c r="AD2632" s="292"/>
      <c r="AE2632" s="292"/>
      <c r="AF2632" s="292"/>
      <c r="AG2632" s="292"/>
      <c r="AH2632" s="292"/>
      <c r="AI2632" s="292"/>
      <c r="AJ2632" s="292"/>
      <c r="AK2632" s="292"/>
      <c r="AL2632" s="292"/>
      <c r="AM2632" s="292"/>
      <c r="AN2632" s="292"/>
      <c r="AO2632" s="292"/>
      <c r="AP2632" s="292"/>
      <c r="AQ2632" s="292"/>
      <c r="AR2632" s="292"/>
      <c r="AS2632" s="292"/>
      <c r="AT2632" s="292"/>
      <c r="AU2632" s="292"/>
      <c r="AV2632" s="292"/>
      <c r="AW2632" s="292"/>
      <c r="AX2632" s="292"/>
      <c r="AY2632" s="292"/>
      <c r="AZ2632" s="292"/>
      <c r="BA2632" s="292"/>
      <c r="BB2632" s="292"/>
      <c r="BC2632" s="292"/>
      <c r="BD2632" s="292"/>
      <c r="BE2632" s="292"/>
      <c r="BF2632" s="292"/>
      <c r="BG2632" s="292"/>
      <c r="BH2632" s="292"/>
      <c r="BI2632" s="292"/>
      <c r="BJ2632" s="292"/>
      <c r="BK2632" s="292"/>
      <c r="BL2632" s="292"/>
      <c r="BM2632" s="292"/>
      <c r="BN2632" s="292"/>
      <c r="BO2632" s="292"/>
      <c r="BP2632" s="292"/>
      <c r="BQ2632" s="292"/>
      <c r="BR2632" s="292"/>
      <c r="BS2632" s="292"/>
      <c r="BT2632" s="292"/>
      <c r="BU2632" s="292"/>
      <c r="BV2632" s="292"/>
      <c r="BW2632" s="292"/>
      <c r="BX2632" s="292"/>
      <c r="BY2632" s="292"/>
      <c r="BZ2632" s="292"/>
      <c r="CA2632" s="292"/>
      <c r="CB2632" s="292"/>
      <c r="CC2632" s="292"/>
      <c r="CD2632" s="292"/>
      <c r="CE2632" s="292"/>
      <c r="CF2632" s="292"/>
      <c r="CG2632" s="292"/>
      <c r="CH2632" s="292"/>
      <c r="CI2632" s="292"/>
      <c r="CJ2632" s="292"/>
      <c r="CK2632" s="292"/>
      <c r="CL2632" s="292"/>
      <c r="CM2632" s="292"/>
      <c r="CN2632" s="292"/>
      <c r="CO2632" s="292"/>
      <c r="CP2632" s="292"/>
      <c r="CQ2632" s="292"/>
      <c r="CR2632" s="292"/>
      <c r="CS2632" s="292"/>
      <c r="CT2632" s="292"/>
      <c r="CU2632" s="292"/>
      <c r="CV2632" s="292"/>
      <c r="CW2632" s="292"/>
      <c r="CX2632" s="292"/>
      <c r="CY2632" s="292"/>
      <c r="CZ2632" s="292"/>
      <c r="DA2632" s="292"/>
      <c r="DB2632" s="292"/>
      <c r="DC2632" s="292"/>
      <c r="DD2632" s="292"/>
      <c r="DE2632" s="292"/>
      <c r="DF2632" s="292"/>
      <c r="DG2632" s="292"/>
      <c r="DH2632" s="292"/>
      <c r="DI2632" s="292"/>
      <c r="DJ2632" s="292"/>
      <c r="DK2632" s="292"/>
      <c r="DL2632" s="292"/>
      <c r="DM2632" s="292"/>
      <c r="DN2632" s="292"/>
      <c r="DO2632" s="292"/>
      <c r="DP2632" s="292"/>
      <c r="DQ2632" s="292"/>
      <c r="DR2632" s="292"/>
      <c r="DS2632" s="292"/>
      <c r="DT2632" s="292"/>
      <c r="DU2632" s="292"/>
      <c r="DV2632" s="292"/>
      <c r="DW2632" s="292"/>
      <c r="DX2632" s="292"/>
      <c r="DY2632" s="292"/>
      <c r="DZ2632" s="292"/>
      <c r="EA2632" s="292"/>
      <c r="EB2632" s="292"/>
      <c r="EC2632" s="292"/>
      <c r="ED2632" s="292"/>
      <c r="EE2632" s="292"/>
      <c r="EF2632" s="292"/>
      <c r="EG2632" s="292"/>
      <c r="EH2632" s="292"/>
      <c r="EI2632" s="292"/>
      <c r="EJ2632" s="292"/>
      <c r="EK2632" s="292"/>
      <c r="EL2632" s="292"/>
      <c r="EM2632" s="292"/>
      <c r="EN2632" s="292"/>
      <c r="EO2632" s="292"/>
      <c r="EP2632" s="292"/>
      <c r="EQ2632" s="292"/>
      <c r="ER2632" s="292"/>
      <c r="ES2632" s="292"/>
      <c r="ET2632" s="292"/>
      <c r="EU2632" s="292"/>
      <c r="EV2632" s="292"/>
      <c r="EW2632" s="292"/>
      <c r="EX2632" s="292"/>
      <c r="EY2632" s="292"/>
      <c r="EZ2632" s="292"/>
      <c r="FA2632" s="292"/>
      <c r="FB2632" s="292"/>
      <c r="FC2632" s="292"/>
      <c r="FD2632" s="292"/>
      <c r="FE2632" s="292"/>
      <c r="FF2632" s="292"/>
      <c r="FG2632" s="292"/>
      <c r="FH2632" s="292"/>
      <c r="FI2632" s="292"/>
      <c r="FJ2632" s="292"/>
      <c r="FK2632" s="292"/>
      <c r="FL2632" s="292"/>
      <c r="FM2632" s="292"/>
      <c r="FN2632" s="292"/>
      <c r="FO2632" s="292"/>
      <c r="FP2632" s="292"/>
      <c r="FQ2632" s="292"/>
      <c r="FR2632" s="292"/>
      <c r="FS2632" s="292"/>
      <c r="FT2632" s="292"/>
      <c r="FU2632" s="292"/>
      <c r="FV2632" s="292"/>
      <c r="FW2632" s="292"/>
      <c r="FX2632" s="292"/>
      <c r="FY2632" s="292"/>
      <c r="FZ2632" s="292"/>
      <c r="GA2632" s="292"/>
    </row>
    <row r="2633" spans="2:183">
      <c r="B2633" s="291"/>
      <c r="C2633" s="292"/>
      <c r="D2633" s="292"/>
      <c r="E2633" s="292"/>
      <c r="F2633" s="292"/>
      <c r="G2633" s="292"/>
      <c r="H2633" s="292"/>
      <c r="I2633" s="292"/>
      <c r="J2633" s="292"/>
      <c r="K2633" s="292"/>
      <c r="L2633" s="292"/>
      <c r="M2633" s="292"/>
      <c r="O2633" s="292"/>
      <c r="P2633" s="292"/>
      <c r="Q2633" s="292"/>
      <c r="R2633" s="292"/>
      <c r="S2633" s="292"/>
      <c r="T2633" s="292"/>
      <c r="U2633" s="292"/>
      <c r="V2633" s="292"/>
      <c r="W2633" s="292"/>
      <c r="X2633" s="292"/>
      <c r="Y2633" s="292"/>
      <c r="Z2633" s="292"/>
      <c r="AA2633" s="292"/>
      <c r="AB2633" s="292"/>
      <c r="AC2633" s="292"/>
      <c r="AD2633" s="292"/>
      <c r="AE2633" s="292"/>
      <c r="AF2633" s="292"/>
      <c r="AG2633" s="292"/>
      <c r="AH2633" s="292"/>
      <c r="AI2633" s="292"/>
      <c r="AJ2633" s="292"/>
      <c r="AK2633" s="292"/>
      <c r="AL2633" s="292"/>
      <c r="AM2633" s="292"/>
      <c r="AN2633" s="292"/>
      <c r="AO2633" s="292"/>
      <c r="AP2633" s="292"/>
      <c r="AQ2633" s="292"/>
      <c r="AR2633" s="292"/>
      <c r="AS2633" s="292"/>
      <c r="AT2633" s="292"/>
      <c r="AU2633" s="292"/>
      <c r="AV2633" s="292"/>
      <c r="AW2633" s="292"/>
      <c r="AX2633" s="292"/>
      <c r="AY2633" s="292"/>
      <c r="AZ2633" s="292"/>
      <c r="BA2633" s="292"/>
      <c r="BB2633" s="292"/>
      <c r="BC2633" s="292"/>
      <c r="BD2633" s="292"/>
      <c r="BE2633" s="292"/>
      <c r="BF2633" s="292"/>
      <c r="BG2633" s="292"/>
      <c r="BH2633" s="292"/>
      <c r="BI2633" s="292"/>
      <c r="BJ2633" s="292"/>
      <c r="BK2633" s="292"/>
      <c r="BL2633" s="292"/>
      <c r="BM2633" s="292"/>
      <c r="BN2633" s="292"/>
      <c r="BO2633" s="292"/>
      <c r="BP2633" s="292"/>
      <c r="BQ2633" s="292"/>
      <c r="BR2633" s="292"/>
      <c r="BS2633" s="292"/>
      <c r="BT2633" s="292"/>
      <c r="BU2633" s="292"/>
      <c r="BV2633" s="292"/>
      <c r="BW2633" s="292"/>
      <c r="BX2633" s="292"/>
      <c r="BY2633" s="292"/>
      <c r="BZ2633" s="292"/>
      <c r="CA2633" s="292"/>
      <c r="CB2633" s="292"/>
      <c r="CC2633" s="292"/>
      <c r="CD2633" s="292"/>
      <c r="CE2633" s="292"/>
      <c r="CF2633" s="292"/>
      <c r="CG2633" s="292"/>
      <c r="CH2633" s="292"/>
      <c r="CI2633" s="292"/>
      <c r="CJ2633" s="292"/>
      <c r="CK2633" s="292"/>
      <c r="CL2633" s="292"/>
      <c r="CM2633" s="292"/>
      <c r="CN2633" s="292"/>
      <c r="CO2633" s="292"/>
      <c r="CP2633" s="292"/>
      <c r="CQ2633" s="292"/>
      <c r="CR2633" s="292"/>
      <c r="CS2633" s="292"/>
      <c r="CT2633" s="292"/>
      <c r="CU2633" s="292"/>
      <c r="CV2633" s="292"/>
      <c r="CW2633" s="292"/>
      <c r="CX2633" s="292"/>
      <c r="CY2633" s="292"/>
      <c r="CZ2633" s="292"/>
      <c r="DA2633" s="292"/>
      <c r="DB2633" s="292"/>
      <c r="DC2633" s="292"/>
      <c r="DD2633" s="292"/>
      <c r="DE2633" s="292"/>
      <c r="DF2633" s="292"/>
      <c r="DG2633" s="292"/>
      <c r="DH2633" s="292"/>
      <c r="DI2633" s="292"/>
      <c r="DJ2633" s="292"/>
      <c r="DK2633" s="292"/>
      <c r="DL2633" s="292"/>
      <c r="DM2633" s="292"/>
      <c r="DN2633" s="292"/>
      <c r="DO2633" s="292"/>
      <c r="DP2633" s="292"/>
      <c r="DQ2633" s="292"/>
      <c r="DR2633" s="292"/>
      <c r="DS2633" s="292"/>
      <c r="DT2633" s="292"/>
      <c r="DU2633" s="292"/>
      <c r="DV2633" s="292"/>
      <c r="DW2633" s="292"/>
      <c r="DX2633" s="292"/>
      <c r="DY2633" s="292"/>
      <c r="DZ2633" s="292"/>
      <c r="EA2633" s="292"/>
      <c r="EB2633" s="292"/>
      <c r="EC2633" s="292"/>
      <c r="ED2633" s="292"/>
      <c r="EE2633" s="292"/>
      <c r="EF2633" s="292"/>
      <c r="EG2633" s="292"/>
      <c r="EH2633" s="292"/>
      <c r="EI2633" s="292"/>
      <c r="EJ2633" s="292"/>
      <c r="EK2633" s="292"/>
      <c r="EL2633" s="292"/>
      <c r="EM2633" s="292"/>
      <c r="EN2633" s="292"/>
      <c r="EO2633" s="292"/>
      <c r="EP2633" s="292"/>
      <c r="EQ2633" s="292"/>
      <c r="ER2633" s="292"/>
      <c r="ES2633" s="292"/>
      <c r="ET2633" s="292"/>
      <c r="EU2633" s="292"/>
      <c r="EV2633" s="292"/>
      <c r="EW2633" s="292"/>
      <c r="EX2633" s="292"/>
      <c r="EY2633" s="292"/>
      <c r="EZ2633" s="292"/>
      <c r="FA2633" s="292"/>
      <c r="FB2633" s="292"/>
      <c r="FC2633" s="292"/>
      <c r="FD2633" s="292"/>
      <c r="FE2633" s="292"/>
      <c r="FF2633" s="292"/>
      <c r="FG2633" s="292"/>
      <c r="FH2633" s="292"/>
      <c r="FI2633" s="292"/>
      <c r="FJ2633" s="292"/>
      <c r="FK2633" s="292"/>
      <c r="FL2633" s="292"/>
      <c r="FM2633" s="292"/>
      <c r="FN2633" s="292"/>
      <c r="FO2633" s="292"/>
      <c r="FP2633" s="292"/>
      <c r="FQ2633" s="292"/>
      <c r="FR2633" s="292"/>
      <c r="FS2633" s="292"/>
      <c r="FT2633" s="292"/>
      <c r="FU2633" s="292"/>
      <c r="FV2633" s="292"/>
      <c r="FW2633" s="292"/>
      <c r="FX2633" s="292"/>
      <c r="FY2633" s="292"/>
      <c r="FZ2633" s="292"/>
      <c r="GA2633" s="292"/>
    </row>
    <row r="2634" spans="2:183">
      <c r="B2634" s="291"/>
      <c r="C2634" s="292"/>
      <c r="D2634" s="292"/>
      <c r="E2634" s="292"/>
      <c r="F2634" s="292"/>
      <c r="G2634" s="292"/>
      <c r="H2634" s="292"/>
      <c r="I2634" s="292"/>
      <c r="J2634" s="292"/>
      <c r="K2634" s="292"/>
      <c r="L2634" s="292"/>
      <c r="M2634" s="292"/>
      <c r="O2634" s="292"/>
      <c r="P2634" s="292"/>
      <c r="Q2634" s="292"/>
      <c r="R2634" s="292"/>
      <c r="S2634" s="292"/>
      <c r="T2634" s="292"/>
      <c r="U2634" s="292"/>
      <c r="V2634" s="292"/>
      <c r="W2634" s="292"/>
      <c r="X2634" s="292"/>
      <c r="Y2634" s="292"/>
      <c r="Z2634" s="292"/>
      <c r="AA2634" s="292"/>
      <c r="AB2634" s="292"/>
      <c r="AC2634" s="292"/>
      <c r="AD2634" s="292"/>
      <c r="AE2634" s="292"/>
      <c r="AF2634" s="292"/>
      <c r="AG2634" s="292"/>
      <c r="AH2634" s="292"/>
      <c r="AI2634" s="292"/>
      <c r="AJ2634" s="292"/>
      <c r="AK2634" s="292"/>
      <c r="AL2634" s="292"/>
      <c r="AM2634" s="292"/>
      <c r="AN2634" s="292"/>
      <c r="AO2634" s="292"/>
      <c r="AP2634" s="292"/>
      <c r="AQ2634" s="292"/>
      <c r="AR2634" s="292"/>
      <c r="AS2634" s="292"/>
      <c r="AT2634" s="292"/>
      <c r="AU2634" s="292"/>
      <c r="AV2634" s="292"/>
      <c r="AW2634" s="292"/>
      <c r="AX2634" s="292"/>
      <c r="AY2634" s="292"/>
      <c r="AZ2634" s="292"/>
      <c r="BA2634" s="292"/>
      <c r="BB2634" s="292"/>
      <c r="BC2634" s="292"/>
      <c r="BD2634" s="292"/>
      <c r="BE2634" s="292"/>
      <c r="BF2634" s="292"/>
      <c r="BG2634" s="292"/>
      <c r="BH2634" s="292"/>
      <c r="BI2634" s="292"/>
      <c r="BJ2634" s="292"/>
      <c r="BK2634" s="292"/>
      <c r="BL2634" s="292"/>
      <c r="BM2634" s="292"/>
      <c r="BN2634" s="292"/>
      <c r="BO2634" s="292"/>
      <c r="BP2634" s="292"/>
      <c r="BQ2634" s="292"/>
      <c r="BR2634" s="292"/>
      <c r="BS2634" s="292"/>
      <c r="BT2634" s="292"/>
      <c r="BU2634" s="292"/>
      <c r="BV2634" s="292"/>
      <c r="BW2634" s="292"/>
      <c r="BX2634" s="292"/>
      <c r="BY2634" s="292"/>
      <c r="BZ2634" s="292"/>
      <c r="CA2634" s="292"/>
      <c r="CB2634" s="292"/>
      <c r="CC2634" s="292"/>
      <c r="CD2634" s="292"/>
      <c r="CE2634" s="292"/>
      <c r="CF2634" s="292"/>
      <c r="CG2634" s="292"/>
      <c r="CH2634" s="292"/>
      <c r="CI2634" s="292"/>
      <c r="CJ2634" s="292"/>
      <c r="CK2634" s="292"/>
      <c r="CL2634" s="292"/>
      <c r="CM2634" s="292"/>
      <c r="CN2634" s="292"/>
      <c r="CO2634" s="292"/>
      <c r="CP2634" s="292"/>
      <c r="CQ2634" s="292"/>
      <c r="CR2634" s="292"/>
      <c r="CS2634" s="292"/>
      <c r="CT2634" s="292"/>
      <c r="CU2634" s="292"/>
      <c r="CV2634" s="292"/>
      <c r="CW2634" s="292"/>
      <c r="CX2634" s="292"/>
      <c r="CY2634" s="292"/>
      <c r="CZ2634" s="292"/>
      <c r="DA2634" s="292"/>
      <c r="DB2634" s="292"/>
      <c r="DC2634" s="292"/>
      <c r="DD2634" s="292"/>
      <c r="DE2634" s="292"/>
      <c r="DF2634" s="292"/>
      <c r="DG2634" s="292"/>
      <c r="DH2634" s="292"/>
      <c r="DI2634" s="292"/>
      <c r="DJ2634" s="292"/>
      <c r="DK2634" s="292"/>
      <c r="DL2634" s="292"/>
      <c r="DM2634" s="292"/>
      <c r="DN2634" s="292"/>
      <c r="DO2634" s="292"/>
      <c r="DP2634" s="292"/>
      <c r="DQ2634" s="292"/>
      <c r="DR2634" s="292"/>
      <c r="DS2634" s="292"/>
      <c r="DT2634" s="292"/>
      <c r="DU2634" s="292"/>
      <c r="DV2634" s="292"/>
      <c r="DW2634" s="292"/>
      <c r="DX2634" s="292"/>
      <c r="DY2634" s="292"/>
      <c r="DZ2634" s="292"/>
      <c r="EA2634" s="292"/>
      <c r="EB2634" s="292"/>
      <c r="EC2634" s="292"/>
      <c r="ED2634" s="292"/>
      <c r="EE2634" s="292"/>
      <c r="EF2634" s="292"/>
      <c r="EG2634" s="292"/>
      <c r="EH2634" s="292"/>
      <c r="EI2634" s="292"/>
      <c r="EJ2634" s="292"/>
      <c r="EK2634" s="292"/>
      <c r="EL2634" s="292"/>
      <c r="EM2634" s="292"/>
      <c r="EN2634" s="292"/>
      <c r="EO2634" s="292"/>
      <c r="EP2634" s="292"/>
      <c r="EQ2634" s="292"/>
      <c r="ER2634" s="292"/>
      <c r="ES2634" s="292"/>
      <c r="ET2634" s="292"/>
      <c r="EU2634" s="292"/>
      <c r="EV2634" s="292"/>
      <c r="EW2634" s="292"/>
      <c r="EX2634" s="292"/>
      <c r="EY2634" s="292"/>
      <c r="EZ2634" s="292"/>
      <c r="FA2634" s="292"/>
      <c r="FB2634" s="292"/>
      <c r="FC2634" s="292"/>
      <c r="FD2634" s="292"/>
      <c r="FE2634" s="292"/>
      <c r="FF2634" s="292"/>
      <c r="FG2634" s="292"/>
      <c r="FH2634" s="292"/>
      <c r="FI2634" s="292"/>
      <c r="FJ2634" s="292"/>
      <c r="FK2634" s="292"/>
      <c r="FL2634" s="292"/>
      <c r="FM2634" s="292"/>
      <c r="FN2634" s="292"/>
      <c r="FO2634" s="292"/>
      <c r="FP2634" s="292"/>
      <c r="FQ2634" s="292"/>
      <c r="FR2634" s="292"/>
      <c r="FS2634" s="292"/>
      <c r="FT2634" s="292"/>
      <c r="FU2634" s="292"/>
      <c r="FV2634" s="292"/>
      <c r="FW2634" s="292"/>
      <c r="FX2634" s="292"/>
      <c r="FY2634" s="292"/>
      <c r="FZ2634" s="292"/>
      <c r="GA2634" s="292"/>
    </row>
    <row r="2635" spans="2:183">
      <c r="B2635" s="291"/>
      <c r="C2635" s="292"/>
      <c r="D2635" s="292"/>
      <c r="E2635" s="292"/>
      <c r="F2635" s="292"/>
      <c r="G2635" s="292"/>
      <c r="H2635" s="292"/>
      <c r="I2635" s="292"/>
      <c r="J2635" s="292"/>
      <c r="K2635" s="292"/>
      <c r="L2635" s="292"/>
      <c r="M2635" s="292"/>
      <c r="O2635" s="292"/>
      <c r="P2635" s="292"/>
      <c r="Q2635" s="292"/>
      <c r="R2635" s="292"/>
      <c r="S2635" s="292"/>
      <c r="T2635" s="292"/>
      <c r="U2635" s="292"/>
      <c r="V2635" s="292"/>
      <c r="W2635" s="292"/>
      <c r="X2635" s="292"/>
      <c r="Y2635" s="292"/>
      <c r="Z2635" s="292"/>
      <c r="AA2635" s="292"/>
      <c r="AB2635" s="292"/>
      <c r="AC2635" s="292"/>
      <c r="AD2635" s="292"/>
      <c r="AE2635" s="292"/>
      <c r="AF2635" s="292"/>
      <c r="AG2635" s="292"/>
      <c r="AH2635" s="292"/>
      <c r="AI2635" s="292"/>
      <c r="AJ2635" s="292"/>
      <c r="AK2635" s="292"/>
      <c r="AL2635" s="292"/>
      <c r="AM2635" s="292"/>
      <c r="AN2635" s="292"/>
      <c r="AO2635" s="292"/>
      <c r="AP2635" s="292"/>
      <c r="AQ2635" s="292"/>
      <c r="AR2635" s="292"/>
      <c r="AS2635" s="292"/>
      <c r="AT2635" s="292"/>
      <c r="AU2635" s="292"/>
      <c r="AV2635" s="292"/>
      <c r="AW2635" s="292"/>
      <c r="AX2635" s="292"/>
      <c r="AY2635" s="292"/>
      <c r="AZ2635" s="292"/>
      <c r="BA2635" s="292"/>
      <c r="BB2635" s="292"/>
      <c r="BC2635" s="292"/>
      <c r="BD2635" s="292"/>
      <c r="BE2635" s="292"/>
      <c r="BF2635" s="292"/>
      <c r="BG2635" s="292"/>
      <c r="BH2635" s="292"/>
      <c r="BI2635" s="292"/>
      <c r="BJ2635" s="292"/>
      <c r="BK2635" s="292"/>
      <c r="BL2635" s="292"/>
      <c r="BM2635" s="292"/>
      <c r="BN2635" s="292"/>
      <c r="BO2635" s="292"/>
      <c r="BP2635" s="292"/>
      <c r="BQ2635" s="292"/>
      <c r="BR2635" s="292"/>
      <c r="BS2635" s="292"/>
      <c r="BT2635" s="292"/>
      <c r="BU2635" s="292"/>
      <c r="BV2635" s="292"/>
      <c r="BW2635" s="292"/>
      <c r="BX2635" s="292"/>
      <c r="BY2635" s="292"/>
      <c r="BZ2635" s="292"/>
      <c r="CA2635" s="292"/>
      <c r="CB2635" s="292"/>
      <c r="CC2635" s="292"/>
      <c r="CD2635" s="292"/>
      <c r="CE2635" s="292"/>
      <c r="CF2635" s="292"/>
      <c r="CG2635" s="292"/>
      <c r="CH2635" s="292"/>
      <c r="CI2635" s="292"/>
      <c r="CJ2635" s="292"/>
      <c r="CK2635" s="292"/>
      <c r="CL2635" s="292"/>
      <c r="CM2635" s="292"/>
      <c r="CN2635" s="292"/>
      <c r="CO2635" s="292"/>
      <c r="CP2635" s="292"/>
      <c r="CQ2635" s="292"/>
      <c r="CR2635" s="292"/>
      <c r="CS2635" s="292"/>
      <c r="CT2635" s="292"/>
      <c r="CU2635" s="292"/>
      <c r="CV2635" s="292"/>
      <c r="CW2635" s="292"/>
      <c r="CX2635" s="292"/>
      <c r="CY2635" s="292"/>
      <c r="CZ2635" s="292"/>
      <c r="DA2635" s="292"/>
      <c r="DB2635" s="292"/>
      <c r="DC2635" s="292"/>
      <c r="DD2635" s="292"/>
      <c r="DE2635" s="292"/>
      <c r="DF2635" s="292"/>
      <c r="DG2635" s="292"/>
      <c r="DH2635" s="292"/>
      <c r="DI2635" s="292"/>
      <c r="DJ2635" s="292"/>
      <c r="DK2635" s="292"/>
      <c r="DL2635" s="292"/>
      <c r="DM2635" s="292"/>
      <c r="DN2635" s="292"/>
      <c r="DO2635" s="292"/>
      <c r="DP2635" s="292"/>
      <c r="DQ2635" s="292"/>
      <c r="DR2635" s="292"/>
      <c r="DS2635" s="292"/>
      <c r="DT2635" s="292"/>
      <c r="DU2635" s="292"/>
      <c r="DV2635" s="292"/>
      <c r="DW2635" s="292"/>
      <c r="DX2635" s="292"/>
      <c r="DY2635" s="292"/>
      <c r="DZ2635" s="292"/>
      <c r="EA2635" s="292"/>
      <c r="EB2635" s="292"/>
      <c r="EC2635" s="292"/>
      <c r="ED2635" s="292"/>
      <c r="EE2635" s="292"/>
      <c r="EF2635" s="292"/>
      <c r="EG2635" s="292"/>
      <c r="EH2635" s="292"/>
      <c r="EI2635" s="292"/>
      <c r="EJ2635" s="292"/>
      <c r="EK2635" s="292"/>
      <c r="EL2635" s="292"/>
      <c r="EM2635" s="292"/>
      <c r="EN2635" s="292"/>
      <c r="EO2635" s="292"/>
      <c r="EP2635" s="292"/>
      <c r="EQ2635" s="292"/>
      <c r="ER2635" s="292"/>
      <c r="ES2635" s="292"/>
      <c r="ET2635" s="292"/>
      <c r="EU2635" s="292"/>
      <c r="EV2635" s="292"/>
      <c r="EW2635" s="292"/>
      <c r="EX2635" s="292"/>
      <c r="EY2635" s="292"/>
      <c r="EZ2635" s="292"/>
      <c r="FA2635" s="292"/>
      <c r="FB2635" s="292"/>
      <c r="FC2635" s="292"/>
      <c r="FD2635" s="292"/>
      <c r="FE2635" s="292"/>
      <c r="FF2635" s="292"/>
      <c r="FG2635" s="292"/>
      <c r="FH2635" s="292"/>
      <c r="FI2635" s="292"/>
      <c r="FJ2635" s="292"/>
      <c r="FK2635" s="292"/>
      <c r="FL2635" s="292"/>
      <c r="FM2635" s="292"/>
      <c r="FN2635" s="292"/>
      <c r="FO2635" s="292"/>
      <c r="FP2635" s="292"/>
      <c r="FQ2635" s="292"/>
      <c r="FR2635" s="292"/>
      <c r="FS2635" s="292"/>
      <c r="FT2635" s="292"/>
      <c r="FU2635" s="292"/>
      <c r="FV2635" s="292"/>
      <c r="FW2635" s="292"/>
      <c r="FX2635" s="292"/>
      <c r="FY2635" s="292"/>
      <c r="FZ2635" s="292"/>
      <c r="GA2635" s="292"/>
    </row>
    <row r="2636" spans="2:183">
      <c r="B2636" s="291"/>
      <c r="C2636" s="292"/>
      <c r="D2636" s="292"/>
      <c r="E2636" s="292"/>
      <c r="F2636" s="292"/>
      <c r="G2636" s="292"/>
      <c r="H2636" s="292"/>
      <c r="I2636" s="292"/>
      <c r="J2636" s="292"/>
      <c r="K2636" s="292"/>
      <c r="L2636" s="292"/>
      <c r="M2636" s="292"/>
      <c r="N2636" s="292"/>
      <c r="O2636" s="292"/>
      <c r="P2636" s="292"/>
      <c r="Q2636" s="292"/>
      <c r="S2636" s="292"/>
      <c r="T2636" s="292"/>
      <c r="U2636" s="292"/>
      <c r="V2636" s="292"/>
      <c r="W2636" s="292"/>
      <c r="X2636" s="292"/>
      <c r="Y2636" s="292"/>
      <c r="Z2636" s="292"/>
      <c r="AA2636" s="292"/>
      <c r="AB2636" s="292"/>
      <c r="AC2636" s="292"/>
      <c r="AD2636" s="292"/>
      <c r="AE2636" s="292"/>
      <c r="AF2636" s="292"/>
      <c r="AG2636" s="292"/>
      <c r="AH2636" s="292"/>
      <c r="AI2636" s="292"/>
      <c r="AJ2636" s="292"/>
      <c r="AK2636" s="292"/>
      <c r="AL2636" s="292"/>
      <c r="AM2636" s="292"/>
      <c r="AN2636" s="292"/>
      <c r="AO2636" s="292"/>
      <c r="AP2636" s="292"/>
      <c r="AQ2636" s="292"/>
      <c r="AR2636" s="292"/>
      <c r="AS2636" s="292"/>
      <c r="AT2636" s="292"/>
      <c r="AU2636" s="292"/>
      <c r="AV2636" s="292"/>
      <c r="AW2636" s="292"/>
      <c r="AX2636" s="292"/>
      <c r="AY2636" s="292"/>
      <c r="AZ2636" s="292"/>
      <c r="BA2636" s="292"/>
      <c r="BB2636" s="292"/>
      <c r="BC2636" s="292"/>
      <c r="BD2636" s="292"/>
      <c r="BE2636" s="292"/>
      <c r="BF2636" s="292"/>
      <c r="BG2636" s="292"/>
      <c r="BH2636" s="292"/>
      <c r="BI2636" s="292"/>
      <c r="BJ2636" s="292"/>
      <c r="BK2636" s="292"/>
      <c r="BL2636" s="292"/>
      <c r="BM2636" s="292"/>
      <c r="BN2636" s="292"/>
      <c r="BO2636" s="292"/>
      <c r="BP2636" s="292"/>
      <c r="BQ2636" s="292"/>
      <c r="BR2636" s="292"/>
      <c r="BS2636" s="292"/>
      <c r="BT2636" s="292"/>
      <c r="BU2636" s="292"/>
      <c r="BV2636" s="292"/>
      <c r="BW2636" s="292"/>
      <c r="BX2636" s="292"/>
      <c r="BY2636" s="292"/>
      <c r="BZ2636" s="292"/>
      <c r="CA2636" s="292"/>
      <c r="CB2636" s="292"/>
      <c r="CC2636" s="292"/>
      <c r="CD2636" s="292"/>
      <c r="CE2636" s="292"/>
      <c r="CF2636" s="292"/>
      <c r="CG2636" s="292"/>
      <c r="CH2636" s="292"/>
      <c r="CI2636" s="292"/>
      <c r="CJ2636" s="292"/>
      <c r="CK2636" s="292"/>
      <c r="CL2636" s="292"/>
      <c r="CM2636" s="292"/>
      <c r="CN2636" s="292"/>
      <c r="CO2636" s="292"/>
      <c r="CP2636" s="292"/>
      <c r="CQ2636" s="292"/>
      <c r="CR2636" s="292"/>
      <c r="CS2636" s="292"/>
      <c r="CT2636" s="292"/>
      <c r="CU2636" s="292"/>
      <c r="CV2636" s="292"/>
      <c r="CW2636" s="292"/>
      <c r="CX2636" s="292"/>
      <c r="CY2636" s="292"/>
      <c r="CZ2636" s="292"/>
      <c r="DA2636" s="292"/>
      <c r="DB2636" s="292"/>
      <c r="DC2636" s="292"/>
      <c r="DD2636" s="292"/>
      <c r="DE2636" s="292"/>
      <c r="DF2636" s="292"/>
      <c r="DG2636" s="292"/>
      <c r="DH2636" s="292"/>
      <c r="DI2636" s="292"/>
      <c r="DJ2636" s="292"/>
      <c r="DK2636" s="292"/>
      <c r="DL2636" s="292"/>
      <c r="DM2636" s="292"/>
      <c r="DN2636" s="292"/>
      <c r="DO2636" s="292"/>
      <c r="DP2636" s="292"/>
      <c r="DQ2636" s="292"/>
      <c r="DR2636" s="292"/>
      <c r="DS2636" s="292"/>
      <c r="DT2636" s="292"/>
      <c r="DU2636" s="292"/>
      <c r="DV2636" s="292"/>
      <c r="DW2636" s="292"/>
      <c r="DX2636" s="292"/>
      <c r="DY2636" s="292"/>
      <c r="DZ2636" s="292"/>
      <c r="EA2636" s="292"/>
      <c r="EB2636" s="292"/>
      <c r="EC2636" s="292"/>
      <c r="ED2636" s="292"/>
      <c r="EE2636" s="292"/>
      <c r="EF2636" s="292"/>
      <c r="EG2636" s="292"/>
      <c r="EH2636" s="292"/>
      <c r="EI2636" s="292"/>
      <c r="EJ2636" s="292"/>
      <c r="EK2636" s="292"/>
      <c r="EL2636" s="292"/>
      <c r="EM2636" s="292"/>
      <c r="EN2636" s="292"/>
      <c r="EO2636" s="292"/>
      <c r="EP2636" s="292"/>
      <c r="EQ2636" s="292"/>
      <c r="ER2636" s="292"/>
      <c r="ES2636" s="292"/>
      <c r="ET2636" s="292"/>
      <c r="EU2636" s="292"/>
      <c r="EV2636" s="292"/>
      <c r="EW2636" s="292"/>
      <c r="EX2636" s="292"/>
      <c r="EY2636" s="292"/>
      <c r="EZ2636" s="292"/>
      <c r="FA2636" s="292"/>
      <c r="FB2636" s="292"/>
      <c r="FC2636" s="292"/>
      <c r="FD2636" s="292"/>
      <c r="FE2636" s="292"/>
      <c r="FF2636" s="292"/>
      <c r="FG2636" s="292"/>
      <c r="FH2636" s="292"/>
      <c r="FI2636" s="292"/>
      <c r="FJ2636" s="292"/>
      <c r="FK2636" s="292"/>
      <c r="FL2636" s="292"/>
      <c r="FM2636" s="292"/>
      <c r="FN2636" s="292"/>
      <c r="FO2636" s="292"/>
      <c r="FP2636" s="292"/>
      <c r="FQ2636" s="292"/>
      <c r="FR2636" s="292"/>
      <c r="FS2636" s="292"/>
      <c r="FT2636" s="292"/>
      <c r="FU2636" s="292"/>
      <c r="FV2636" s="292"/>
      <c r="FW2636" s="292"/>
      <c r="FX2636" s="292"/>
      <c r="FY2636" s="292"/>
      <c r="FZ2636" s="292"/>
      <c r="GA2636" s="292"/>
    </row>
    <row r="2637" spans="2:183">
      <c r="B2637" s="291"/>
      <c r="C2637" s="292"/>
      <c r="D2637" s="292"/>
      <c r="E2637" s="292"/>
      <c r="F2637" s="292"/>
      <c r="G2637" s="292"/>
      <c r="H2637" s="292"/>
      <c r="I2637" s="292"/>
      <c r="J2637" s="292"/>
      <c r="K2637" s="292"/>
      <c r="L2637" s="292"/>
      <c r="M2637" s="292"/>
      <c r="N2637" s="292"/>
      <c r="O2637" s="292"/>
      <c r="P2637" s="292"/>
      <c r="Q2637" s="292"/>
      <c r="R2637" s="292"/>
      <c r="S2637" s="292"/>
      <c r="T2637" s="292"/>
      <c r="U2637" s="292"/>
      <c r="V2637" s="292"/>
      <c r="W2637" s="292"/>
      <c r="X2637" s="292"/>
      <c r="Y2637" s="292"/>
      <c r="Z2637" s="292"/>
      <c r="AA2637" s="292"/>
      <c r="AB2637" s="292"/>
      <c r="AC2637" s="292"/>
      <c r="AD2637" s="292"/>
      <c r="AE2637" s="292"/>
      <c r="AF2637" s="292"/>
      <c r="AG2637" s="292"/>
      <c r="AH2637" s="292"/>
      <c r="AI2637" s="292"/>
      <c r="AJ2637" s="292"/>
      <c r="AK2637" s="292"/>
      <c r="AL2637" s="292"/>
      <c r="AM2637" s="292"/>
      <c r="AN2637" s="292"/>
      <c r="AO2637" s="292"/>
      <c r="AP2637" s="292"/>
      <c r="AQ2637" s="292"/>
      <c r="AR2637" s="292"/>
      <c r="AS2637" s="292"/>
      <c r="AT2637" s="292"/>
      <c r="AU2637" s="292"/>
      <c r="AV2637" s="292"/>
      <c r="AW2637" s="292"/>
      <c r="AX2637" s="292"/>
      <c r="AY2637" s="292"/>
      <c r="AZ2637" s="292"/>
      <c r="BA2637" s="292"/>
      <c r="BB2637" s="292"/>
      <c r="BC2637" s="292"/>
      <c r="BD2637" s="292"/>
      <c r="BE2637" s="292"/>
      <c r="BF2637" s="292"/>
      <c r="BG2637" s="292"/>
      <c r="BH2637" s="292"/>
      <c r="BI2637" s="292"/>
      <c r="BJ2637" s="292"/>
      <c r="BK2637" s="292"/>
      <c r="BL2637" s="292"/>
      <c r="BM2637" s="292"/>
      <c r="BN2637" s="292"/>
      <c r="BO2637" s="292"/>
      <c r="BP2637" s="292"/>
      <c r="BQ2637" s="292"/>
      <c r="BR2637" s="292"/>
      <c r="BS2637" s="292"/>
      <c r="BT2637" s="292"/>
      <c r="BU2637" s="292"/>
      <c r="BV2637" s="292"/>
      <c r="BW2637" s="292"/>
      <c r="BX2637" s="292"/>
      <c r="CG2637" s="292"/>
      <c r="CH2637" s="292"/>
      <c r="CI2637" s="292"/>
      <c r="CJ2637" s="292"/>
      <c r="CK2637" s="292"/>
      <c r="CL2637" s="292"/>
      <c r="CM2637" s="292"/>
      <c r="CN2637" s="292"/>
      <c r="CO2637" s="292"/>
      <c r="CP2637" s="292"/>
      <c r="CQ2637" s="292"/>
      <c r="CR2637" s="292"/>
      <c r="CS2637" s="292"/>
      <c r="CT2637" s="292"/>
      <c r="CU2637" s="292"/>
      <c r="CV2637" s="292"/>
      <c r="CW2637" s="292"/>
      <c r="CX2637" s="292"/>
      <c r="CY2637" s="292"/>
      <c r="CZ2637" s="292"/>
      <c r="DA2637" s="292"/>
      <c r="DB2637" s="292"/>
      <c r="DC2637" s="292"/>
      <c r="DD2637" s="292"/>
      <c r="DE2637" s="292"/>
      <c r="DF2637" s="292"/>
      <c r="DG2637" s="292"/>
      <c r="DH2637" s="292"/>
      <c r="DI2637" s="292"/>
      <c r="DJ2637" s="292"/>
      <c r="DK2637" s="292"/>
      <c r="DL2637" s="292"/>
      <c r="DM2637" s="292"/>
      <c r="DN2637" s="292"/>
      <c r="DO2637" s="292"/>
      <c r="DP2637" s="292"/>
      <c r="DQ2637" s="292"/>
      <c r="DR2637" s="292"/>
      <c r="DS2637" s="292"/>
      <c r="DT2637" s="292"/>
      <c r="DU2637" s="292"/>
      <c r="DV2637" s="292"/>
      <c r="DW2637" s="292"/>
      <c r="DX2637" s="292"/>
      <c r="DY2637" s="292"/>
      <c r="DZ2637" s="292"/>
      <c r="EA2637" s="292"/>
      <c r="EB2637" s="292"/>
      <c r="EC2637" s="292"/>
      <c r="ED2637" s="292"/>
      <c r="EE2637" s="292"/>
      <c r="EF2637" s="292"/>
      <c r="EG2637" s="292"/>
      <c r="EH2637" s="292"/>
      <c r="EI2637" s="292"/>
      <c r="EJ2637" s="292"/>
      <c r="EK2637" s="292"/>
      <c r="EL2637" s="292"/>
      <c r="EM2637" s="292"/>
      <c r="EN2637" s="292"/>
      <c r="EO2637" s="292"/>
      <c r="EP2637" s="292"/>
      <c r="EQ2637" s="292"/>
      <c r="ER2637" s="292"/>
      <c r="ES2637" s="292"/>
      <c r="ET2637" s="292"/>
      <c r="EU2637" s="292"/>
      <c r="EV2637" s="292"/>
      <c r="EW2637" s="292"/>
      <c r="EX2637" s="292"/>
      <c r="EY2637" s="292"/>
      <c r="EZ2637" s="292"/>
      <c r="FA2637" s="292"/>
      <c r="FB2637" s="292"/>
      <c r="FC2637" s="292"/>
      <c r="FD2637" s="292"/>
      <c r="FE2637" s="292"/>
      <c r="FF2637" s="292"/>
      <c r="FG2637" s="292"/>
      <c r="FH2637" s="292"/>
      <c r="FI2637" s="292"/>
      <c r="FJ2637" s="292"/>
      <c r="FK2637" s="292"/>
      <c r="FL2637" s="292"/>
      <c r="FM2637" s="292"/>
      <c r="FN2637" s="292"/>
      <c r="FO2637" s="292"/>
      <c r="FP2637" s="292"/>
      <c r="FQ2637" s="292"/>
      <c r="FR2637" s="292"/>
      <c r="FS2637" s="292"/>
      <c r="FT2637" s="292"/>
      <c r="FU2637" s="292"/>
      <c r="FV2637" s="292"/>
      <c r="FW2637" s="292"/>
      <c r="FX2637" s="292"/>
      <c r="FY2637" s="292"/>
      <c r="FZ2637" s="292"/>
      <c r="GA2637" s="292"/>
    </row>
    <row r="2638" spans="2:183">
      <c r="B2638" s="291"/>
      <c r="C2638" s="292"/>
      <c r="D2638" s="292"/>
      <c r="E2638" s="292"/>
      <c r="F2638" s="292"/>
      <c r="G2638" s="292"/>
      <c r="H2638" s="292"/>
      <c r="I2638" s="292"/>
      <c r="J2638" s="292"/>
      <c r="K2638" s="292"/>
      <c r="L2638" s="292"/>
      <c r="M2638" s="292"/>
      <c r="N2638" s="292"/>
      <c r="O2638" s="292"/>
      <c r="P2638" s="292"/>
      <c r="Q2638" s="292"/>
      <c r="R2638" s="292"/>
      <c r="S2638" s="292"/>
      <c r="T2638" s="292"/>
      <c r="U2638" s="292"/>
      <c r="V2638" s="292"/>
      <c r="W2638" s="292"/>
      <c r="X2638" s="292"/>
      <c r="Y2638" s="292"/>
      <c r="Z2638" s="292"/>
      <c r="AA2638" s="292"/>
      <c r="AB2638" s="292"/>
      <c r="AC2638" s="292"/>
      <c r="AD2638" s="292"/>
      <c r="AE2638" s="292"/>
      <c r="AF2638" s="292"/>
      <c r="AG2638" s="292"/>
      <c r="AH2638" s="292"/>
      <c r="AI2638" s="292"/>
      <c r="AJ2638" s="292"/>
      <c r="AK2638" s="292"/>
      <c r="AL2638" s="292"/>
      <c r="AM2638" s="292"/>
      <c r="AN2638" s="292"/>
      <c r="AO2638" s="292"/>
      <c r="AP2638" s="292"/>
      <c r="AQ2638" s="292"/>
      <c r="AR2638" s="292"/>
      <c r="AS2638" s="292"/>
      <c r="AT2638" s="292"/>
      <c r="AU2638" s="292"/>
      <c r="AV2638" s="292"/>
      <c r="AW2638" s="292"/>
      <c r="AX2638" s="292"/>
      <c r="AY2638" s="292"/>
      <c r="AZ2638" s="292"/>
      <c r="BA2638" s="292"/>
      <c r="BB2638" s="292"/>
      <c r="BC2638" s="292"/>
      <c r="BD2638" s="292"/>
      <c r="BE2638" s="292"/>
      <c r="BF2638" s="292"/>
      <c r="BG2638" s="292"/>
      <c r="BH2638" s="292"/>
      <c r="BI2638" s="292"/>
      <c r="BJ2638" s="292"/>
      <c r="BK2638" s="292"/>
      <c r="BL2638" s="292"/>
      <c r="BM2638" s="292"/>
      <c r="BN2638" s="292"/>
      <c r="BO2638" s="292"/>
      <c r="BP2638" s="292"/>
      <c r="BQ2638" s="292"/>
      <c r="BR2638" s="292"/>
      <c r="BS2638" s="292"/>
      <c r="BT2638" s="292"/>
      <c r="BU2638" s="292"/>
      <c r="BV2638" s="292"/>
      <c r="BW2638" s="292"/>
      <c r="BX2638" s="292"/>
      <c r="CG2638" s="292"/>
      <c r="CH2638" s="292"/>
      <c r="CI2638" s="292"/>
      <c r="CJ2638" s="292"/>
      <c r="CK2638" s="292"/>
      <c r="CL2638" s="292"/>
      <c r="CM2638" s="292"/>
      <c r="CN2638" s="292"/>
      <c r="CO2638" s="292"/>
      <c r="CP2638" s="292"/>
      <c r="CQ2638" s="292"/>
      <c r="CR2638" s="292"/>
      <c r="CS2638" s="292"/>
      <c r="CT2638" s="292"/>
      <c r="CU2638" s="292"/>
      <c r="CV2638" s="292"/>
      <c r="CW2638" s="292"/>
      <c r="CX2638" s="292"/>
      <c r="CY2638" s="292"/>
      <c r="CZ2638" s="292"/>
      <c r="DA2638" s="292"/>
      <c r="DB2638" s="292"/>
      <c r="DC2638" s="292"/>
      <c r="DD2638" s="292"/>
      <c r="DE2638" s="292"/>
      <c r="DF2638" s="292"/>
      <c r="DG2638" s="292"/>
      <c r="DH2638" s="292"/>
      <c r="DI2638" s="292"/>
      <c r="DJ2638" s="292"/>
      <c r="DK2638" s="292"/>
      <c r="DL2638" s="292"/>
      <c r="DM2638" s="292"/>
      <c r="DN2638" s="292"/>
      <c r="DO2638" s="292"/>
      <c r="DP2638" s="292"/>
      <c r="DQ2638" s="292"/>
      <c r="DR2638" s="292"/>
      <c r="DS2638" s="292"/>
      <c r="DT2638" s="292"/>
      <c r="DU2638" s="292"/>
      <c r="DV2638" s="292"/>
      <c r="DW2638" s="292"/>
      <c r="DX2638" s="292"/>
      <c r="DY2638" s="292"/>
      <c r="DZ2638" s="292"/>
      <c r="EA2638" s="292"/>
      <c r="EB2638" s="292"/>
      <c r="EC2638" s="292"/>
      <c r="ED2638" s="292"/>
      <c r="EE2638" s="292"/>
      <c r="EF2638" s="292"/>
      <c r="EG2638" s="292"/>
      <c r="EH2638" s="292"/>
      <c r="EI2638" s="292"/>
      <c r="EJ2638" s="292"/>
      <c r="EK2638" s="292"/>
      <c r="EL2638" s="292"/>
      <c r="EM2638" s="292"/>
      <c r="EN2638" s="292"/>
      <c r="EO2638" s="292"/>
      <c r="EP2638" s="292"/>
      <c r="EQ2638" s="292"/>
      <c r="ER2638" s="292"/>
      <c r="ES2638" s="292"/>
      <c r="ET2638" s="292"/>
      <c r="EU2638" s="292"/>
      <c r="EV2638" s="292"/>
      <c r="EW2638" s="292"/>
      <c r="EX2638" s="292"/>
      <c r="EY2638" s="292"/>
      <c r="EZ2638" s="292"/>
      <c r="FA2638" s="292"/>
      <c r="FB2638" s="292"/>
      <c r="FC2638" s="292"/>
      <c r="FD2638" s="292"/>
      <c r="FE2638" s="292"/>
      <c r="FF2638" s="292"/>
      <c r="FG2638" s="292"/>
      <c r="FH2638" s="292"/>
      <c r="FI2638" s="292"/>
      <c r="FJ2638" s="292"/>
      <c r="FK2638" s="292"/>
      <c r="FL2638" s="292"/>
      <c r="FM2638" s="292"/>
      <c r="FN2638" s="292"/>
      <c r="FO2638" s="292"/>
      <c r="FP2638" s="292"/>
      <c r="FQ2638" s="292"/>
      <c r="FR2638" s="292"/>
      <c r="FS2638" s="292"/>
      <c r="FT2638" s="292"/>
      <c r="FU2638" s="292"/>
      <c r="FV2638" s="292"/>
      <c r="FW2638" s="292"/>
      <c r="FX2638" s="292"/>
      <c r="FY2638" s="292"/>
      <c r="FZ2638" s="292"/>
      <c r="GA2638" s="292"/>
    </row>
    <row r="2639" spans="2:183">
      <c r="B2639" s="291"/>
      <c r="C2639" s="292"/>
      <c r="D2639" s="292"/>
      <c r="E2639" s="292"/>
      <c r="F2639" s="292"/>
      <c r="G2639" s="292"/>
      <c r="H2639" s="292"/>
      <c r="I2639" s="292"/>
      <c r="J2639" s="292"/>
      <c r="K2639" s="292"/>
      <c r="L2639" s="292"/>
      <c r="M2639" s="292"/>
      <c r="N2639" s="292"/>
      <c r="O2639" s="292"/>
      <c r="P2639" s="292"/>
      <c r="Q2639" s="292"/>
      <c r="R2639" s="292"/>
      <c r="S2639" s="292"/>
      <c r="T2639" s="292"/>
      <c r="U2639" s="292"/>
      <c r="V2639" s="292"/>
      <c r="W2639" s="292"/>
      <c r="X2639" s="292"/>
      <c r="Y2639" s="292"/>
      <c r="Z2639" s="292"/>
      <c r="AA2639" s="292"/>
      <c r="AB2639" s="292"/>
      <c r="AC2639" s="292"/>
      <c r="AD2639" s="292"/>
      <c r="AE2639" s="292"/>
      <c r="AF2639" s="292"/>
      <c r="AG2639" s="292"/>
      <c r="AH2639" s="292"/>
      <c r="AI2639" s="292"/>
      <c r="AJ2639" s="292"/>
      <c r="AK2639" s="292"/>
      <c r="AL2639" s="292"/>
      <c r="AM2639" s="292"/>
      <c r="AN2639" s="292"/>
      <c r="AO2639" s="292"/>
      <c r="AP2639" s="292"/>
      <c r="AQ2639" s="292"/>
      <c r="AR2639" s="292"/>
      <c r="AS2639" s="292"/>
      <c r="AT2639" s="292"/>
      <c r="AU2639" s="292"/>
      <c r="AV2639" s="292"/>
      <c r="AW2639" s="292"/>
      <c r="AX2639" s="292"/>
      <c r="AY2639" s="292"/>
      <c r="AZ2639" s="292"/>
      <c r="BA2639" s="292"/>
      <c r="BB2639" s="292"/>
      <c r="BC2639" s="292"/>
      <c r="BD2639" s="292"/>
      <c r="BE2639" s="292"/>
      <c r="BF2639" s="292"/>
      <c r="BG2639" s="292"/>
      <c r="BH2639" s="292"/>
      <c r="BI2639" s="292"/>
      <c r="BJ2639" s="292"/>
      <c r="BK2639" s="292"/>
      <c r="BL2639" s="292"/>
      <c r="BM2639" s="292"/>
      <c r="BN2639" s="292"/>
      <c r="BO2639" s="292"/>
      <c r="BP2639" s="292"/>
      <c r="BQ2639" s="292"/>
      <c r="BR2639" s="292"/>
      <c r="BS2639" s="292"/>
      <c r="BT2639" s="292"/>
      <c r="BU2639" s="292"/>
      <c r="BV2639" s="292"/>
      <c r="BW2639" s="292"/>
      <c r="BX2639" s="292"/>
      <c r="BZ2639" s="292"/>
      <c r="CE2639" s="292"/>
      <c r="CG2639" s="292"/>
      <c r="CH2639" s="292"/>
      <c r="CI2639" s="292"/>
      <c r="CJ2639" s="292"/>
      <c r="CK2639" s="292"/>
      <c r="CL2639" s="292"/>
      <c r="CM2639" s="292"/>
      <c r="CN2639" s="292"/>
      <c r="CO2639" s="292"/>
      <c r="CP2639" s="292"/>
      <c r="CQ2639" s="292"/>
      <c r="CR2639" s="292"/>
      <c r="CS2639" s="292"/>
      <c r="CT2639" s="292"/>
      <c r="CU2639" s="292"/>
      <c r="CV2639" s="292"/>
      <c r="CW2639" s="292"/>
      <c r="CX2639" s="292"/>
      <c r="CY2639" s="292"/>
      <c r="CZ2639" s="292"/>
      <c r="DA2639" s="292"/>
      <c r="DB2639" s="292"/>
      <c r="DC2639" s="292"/>
      <c r="DD2639" s="292"/>
      <c r="DE2639" s="292"/>
      <c r="DF2639" s="292"/>
      <c r="DG2639" s="292"/>
      <c r="DH2639" s="292"/>
      <c r="DI2639" s="292"/>
      <c r="DJ2639" s="292"/>
      <c r="DK2639" s="292"/>
      <c r="DL2639" s="292"/>
      <c r="DM2639" s="292"/>
      <c r="DN2639" s="292"/>
      <c r="DO2639" s="292"/>
      <c r="DP2639" s="292"/>
      <c r="DQ2639" s="292"/>
      <c r="DR2639" s="292"/>
      <c r="DS2639" s="292"/>
      <c r="DT2639" s="292"/>
      <c r="DU2639" s="292"/>
      <c r="DV2639" s="292"/>
      <c r="DW2639" s="292"/>
      <c r="DX2639" s="292"/>
      <c r="DY2639" s="292"/>
      <c r="DZ2639" s="292"/>
      <c r="EA2639" s="292"/>
      <c r="EB2639" s="292"/>
      <c r="EC2639" s="292"/>
      <c r="ED2639" s="292"/>
      <c r="EE2639" s="292"/>
      <c r="EF2639" s="292"/>
      <c r="EG2639" s="292"/>
      <c r="EH2639" s="292"/>
      <c r="EI2639" s="292"/>
      <c r="EJ2639" s="292"/>
      <c r="EK2639" s="292"/>
      <c r="EL2639" s="292"/>
      <c r="EM2639" s="292"/>
      <c r="EN2639" s="292"/>
      <c r="EO2639" s="292"/>
      <c r="EP2639" s="292"/>
      <c r="EQ2639" s="292"/>
      <c r="ER2639" s="292"/>
      <c r="ES2639" s="292"/>
      <c r="ET2639" s="292"/>
      <c r="EU2639" s="292"/>
      <c r="EV2639" s="292"/>
      <c r="EW2639" s="292"/>
      <c r="EX2639" s="292"/>
      <c r="EY2639" s="292"/>
      <c r="EZ2639" s="292"/>
      <c r="FA2639" s="292"/>
      <c r="FB2639" s="292"/>
      <c r="FC2639" s="292"/>
      <c r="FD2639" s="292"/>
      <c r="FE2639" s="292"/>
      <c r="FF2639" s="292"/>
      <c r="FG2639" s="292"/>
      <c r="FH2639" s="292"/>
      <c r="FI2639" s="292"/>
      <c r="FJ2639" s="292"/>
      <c r="FK2639" s="292"/>
      <c r="FL2639" s="292"/>
      <c r="FM2639" s="292"/>
      <c r="FN2639" s="292"/>
      <c r="FO2639" s="292"/>
      <c r="FP2639" s="292"/>
      <c r="FQ2639" s="292"/>
      <c r="FR2639" s="292"/>
      <c r="FS2639" s="292"/>
      <c r="FT2639" s="292"/>
      <c r="FU2639" s="292"/>
      <c r="FV2639" s="292"/>
      <c r="FW2639" s="292"/>
      <c r="FX2639" s="292"/>
      <c r="FY2639" s="292"/>
      <c r="FZ2639" s="292"/>
      <c r="GA2639" s="292"/>
    </row>
    <row r="2640" spans="2:183">
      <c r="B2640" s="291"/>
      <c r="C2640" s="292"/>
      <c r="D2640" s="292"/>
      <c r="E2640" s="292"/>
      <c r="F2640" s="292"/>
      <c r="G2640" s="292"/>
      <c r="H2640" s="292"/>
      <c r="I2640" s="292"/>
      <c r="J2640" s="292"/>
      <c r="K2640" s="292"/>
      <c r="L2640" s="292"/>
      <c r="M2640" s="292"/>
      <c r="N2640" s="292"/>
      <c r="O2640" s="292"/>
      <c r="P2640" s="292"/>
      <c r="Q2640" s="292"/>
      <c r="R2640" s="292"/>
      <c r="S2640" s="292"/>
      <c r="T2640" s="292"/>
      <c r="U2640" s="292"/>
      <c r="V2640" s="292"/>
      <c r="W2640" s="292"/>
      <c r="X2640" s="292"/>
      <c r="Y2640" s="292"/>
      <c r="Z2640" s="292"/>
      <c r="AA2640" s="292"/>
      <c r="AB2640" s="292"/>
      <c r="AC2640" s="292"/>
      <c r="AD2640" s="292"/>
      <c r="AE2640" s="292"/>
      <c r="AF2640" s="292"/>
      <c r="AG2640" s="292"/>
      <c r="AH2640" s="292"/>
      <c r="AI2640" s="292"/>
      <c r="AJ2640" s="292"/>
      <c r="AK2640" s="292"/>
      <c r="AL2640" s="292"/>
      <c r="AM2640" s="292"/>
      <c r="AN2640" s="292"/>
      <c r="AO2640" s="292"/>
      <c r="AP2640" s="292"/>
      <c r="AQ2640" s="292"/>
      <c r="AR2640" s="292"/>
      <c r="AS2640" s="292"/>
      <c r="AT2640" s="292"/>
      <c r="AU2640" s="292"/>
      <c r="AV2640" s="292"/>
      <c r="AW2640" s="292"/>
      <c r="AX2640" s="292"/>
      <c r="AY2640" s="292"/>
      <c r="AZ2640" s="292"/>
      <c r="BA2640" s="292"/>
      <c r="BB2640" s="292"/>
      <c r="BC2640" s="292"/>
      <c r="BD2640" s="292"/>
      <c r="BE2640" s="292"/>
      <c r="BF2640" s="292"/>
      <c r="BG2640" s="292"/>
      <c r="BH2640" s="292"/>
      <c r="BI2640" s="292"/>
      <c r="BJ2640" s="292"/>
      <c r="BK2640" s="292"/>
      <c r="BL2640" s="292"/>
      <c r="BM2640" s="292"/>
      <c r="BN2640" s="292"/>
      <c r="BO2640" s="292"/>
      <c r="BP2640" s="292"/>
      <c r="BQ2640" s="292"/>
      <c r="BR2640" s="292"/>
      <c r="BS2640" s="292"/>
      <c r="BT2640" s="292"/>
      <c r="BU2640" s="292"/>
      <c r="BV2640" s="292"/>
      <c r="BW2640" s="292"/>
      <c r="BX2640" s="292"/>
      <c r="CE2640" s="292"/>
      <c r="CG2640" s="292"/>
      <c r="CH2640" s="292"/>
      <c r="CI2640" s="292"/>
      <c r="CJ2640" s="292"/>
      <c r="CK2640" s="292"/>
      <c r="CL2640" s="292"/>
      <c r="CM2640" s="292"/>
      <c r="CN2640" s="292"/>
      <c r="CO2640" s="292"/>
      <c r="CP2640" s="292"/>
      <c r="CQ2640" s="292"/>
      <c r="CR2640" s="292"/>
      <c r="CS2640" s="292"/>
      <c r="CT2640" s="292"/>
      <c r="CU2640" s="292"/>
      <c r="CV2640" s="292"/>
      <c r="CW2640" s="292"/>
      <c r="CX2640" s="292"/>
      <c r="CY2640" s="292"/>
      <c r="CZ2640" s="292"/>
      <c r="DA2640" s="292"/>
      <c r="DB2640" s="292"/>
      <c r="DC2640" s="292"/>
      <c r="DD2640" s="292"/>
      <c r="DE2640" s="292"/>
      <c r="DF2640" s="292"/>
      <c r="DG2640" s="292"/>
      <c r="DH2640" s="292"/>
      <c r="DI2640" s="292"/>
      <c r="DJ2640" s="292"/>
      <c r="DK2640" s="292"/>
      <c r="DL2640" s="292"/>
      <c r="DM2640" s="292"/>
      <c r="DN2640" s="292"/>
      <c r="DO2640" s="292"/>
      <c r="DP2640" s="292"/>
      <c r="DQ2640" s="292"/>
      <c r="DR2640" s="292"/>
      <c r="DS2640" s="292"/>
      <c r="DT2640" s="292"/>
      <c r="DU2640" s="292"/>
      <c r="DV2640" s="292"/>
      <c r="DW2640" s="292"/>
      <c r="DX2640" s="292"/>
      <c r="DY2640" s="292"/>
      <c r="DZ2640" s="292"/>
      <c r="EA2640" s="292"/>
      <c r="EB2640" s="292"/>
      <c r="EC2640" s="292"/>
      <c r="ED2640" s="292"/>
      <c r="EE2640" s="292"/>
      <c r="EF2640" s="292"/>
      <c r="EG2640" s="292"/>
      <c r="EH2640" s="292"/>
      <c r="EI2640" s="292"/>
      <c r="EJ2640" s="292"/>
      <c r="EK2640" s="292"/>
      <c r="EL2640" s="292"/>
      <c r="EM2640" s="292"/>
      <c r="EN2640" s="292"/>
      <c r="EO2640" s="292"/>
      <c r="EP2640" s="292"/>
      <c r="EQ2640" s="292"/>
      <c r="ER2640" s="292"/>
      <c r="ES2640" s="292"/>
      <c r="ET2640" s="292"/>
      <c r="EU2640" s="292"/>
      <c r="EV2640" s="292"/>
      <c r="EW2640" s="292"/>
      <c r="EX2640" s="292"/>
      <c r="EY2640" s="292"/>
      <c r="EZ2640" s="292"/>
      <c r="FA2640" s="292"/>
      <c r="FB2640" s="292"/>
      <c r="FC2640" s="292"/>
      <c r="FD2640" s="292"/>
      <c r="FE2640" s="292"/>
      <c r="FF2640" s="292"/>
      <c r="FG2640" s="292"/>
      <c r="FH2640" s="292"/>
      <c r="FI2640" s="292"/>
      <c r="FJ2640" s="292"/>
      <c r="FK2640" s="292"/>
      <c r="FL2640" s="292"/>
      <c r="FM2640" s="292"/>
      <c r="FN2640" s="292"/>
      <c r="FO2640" s="292"/>
      <c r="FP2640" s="292"/>
      <c r="FQ2640" s="292"/>
      <c r="FR2640" s="292"/>
      <c r="FS2640" s="292"/>
      <c r="FT2640" s="292"/>
      <c r="FU2640" s="292"/>
      <c r="FV2640" s="292"/>
      <c r="FW2640" s="292"/>
      <c r="FX2640" s="292"/>
      <c r="FY2640" s="292"/>
      <c r="FZ2640" s="292"/>
      <c r="GA2640" s="292"/>
    </row>
    <row r="2641" spans="2:183">
      <c r="B2641" s="291"/>
      <c r="C2641" s="292"/>
      <c r="D2641" s="292"/>
      <c r="E2641" s="292"/>
      <c r="F2641" s="292"/>
      <c r="G2641" s="292"/>
      <c r="H2641" s="292"/>
      <c r="I2641" s="292"/>
      <c r="J2641" s="292"/>
      <c r="K2641" s="292"/>
      <c r="L2641" s="292"/>
      <c r="M2641" s="292"/>
      <c r="N2641" s="292"/>
      <c r="O2641" s="292"/>
      <c r="P2641" s="292"/>
      <c r="Q2641" s="292"/>
      <c r="R2641" s="292"/>
      <c r="S2641" s="292"/>
      <c r="T2641" s="292"/>
      <c r="U2641" s="292"/>
      <c r="V2641" s="292"/>
      <c r="W2641" s="292"/>
      <c r="X2641" s="292"/>
      <c r="Y2641" s="292"/>
      <c r="Z2641" s="292"/>
      <c r="AA2641" s="292"/>
      <c r="AB2641" s="292"/>
      <c r="AC2641" s="292"/>
      <c r="AD2641" s="292"/>
      <c r="AE2641" s="292"/>
      <c r="AF2641" s="292"/>
      <c r="AG2641" s="292"/>
      <c r="AH2641" s="292"/>
      <c r="AI2641" s="292"/>
      <c r="AJ2641" s="292"/>
      <c r="AK2641" s="292"/>
      <c r="AL2641" s="292"/>
      <c r="AM2641" s="292"/>
      <c r="AN2641" s="292"/>
      <c r="AO2641" s="292"/>
      <c r="AP2641" s="292"/>
      <c r="AQ2641" s="292"/>
      <c r="AR2641" s="292"/>
      <c r="AS2641" s="292"/>
      <c r="AT2641" s="292"/>
      <c r="AU2641" s="292"/>
      <c r="AV2641" s="292"/>
      <c r="AW2641" s="292"/>
      <c r="AX2641" s="292"/>
      <c r="AY2641" s="292"/>
      <c r="AZ2641" s="292"/>
      <c r="BA2641" s="292"/>
      <c r="BB2641" s="292"/>
      <c r="BC2641" s="292"/>
      <c r="BD2641" s="292"/>
      <c r="BE2641" s="292"/>
      <c r="BF2641" s="292"/>
      <c r="BG2641" s="292"/>
      <c r="BH2641" s="292"/>
      <c r="BI2641" s="292"/>
      <c r="BJ2641" s="292"/>
      <c r="BK2641" s="292"/>
      <c r="BL2641" s="292"/>
      <c r="BM2641" s="292"/>
      <c r="BN2641" s="292"/>
      <c r="BO2641" s="292"/>
      <c r="BP2641" s="292"/>
      <c r="BQ2641" s="292"/>
      <c r="BR2641" s="292"/>
      <c r="BS2641" s="292"/>
      <c r="BT2641" s="292"/>
      <c r="BU2641" s="292"/>
      <c r="BV2641" s="292"/>
      <c r="BW2641" s="292"/>
      <c r="BX2641" s="292"/>
      <c r="CB2641" s="292"/>
      <c r="CE2641" s="292"/>
      <c r="CG2641" s="292"/>
      <c r="CH2641" s="292"/>
      <c r="CI2641" s="292"/>
      <c r="CJ2641" s="292"/>
      <c r="CK2641" s="292"/>
      <c r="CL2641" s="292"/>
      <c r="CM2641" s="292"/>
      <c r="CN2641" s="292"/>
      <c r="CO2641" s="292"/>
      <c r="CP2641" s="292"/>
      <c r="CQ2641" s="292"/>
      <c r="CR2641" s="292"/>
      <c r="CS2641" s="292"/>
      <c r="CT2641" s="292"/>
      <c r="CU2641" s="292"/>
      <c r="CV2641" s="292"/>
      <c r="CW2641" s="292"/>
      <c r="CX2641" s="292"/>
      <c r="CY2641" s="292"/>
      <c r="CZ2641" s="292"/>
      <c r="DA2641" s="292"/>
      <c r="DB2641" s="292"/>
      <c r="DC2641" s="292"/>
      <c r="DD2641" s="292"/>
      <c r="DE2641" s="292"/>
      <c r="DF2641" s="292"/>
      <c r="DG2641" s="292"/>
      <c r="DH2641" s="292"/>
      <c r="DI2641" s="292"/>
      <c r="DJ2641" s="292"/>
      <c r="DK2641" s="292"/>
      <c r="DL2641" s="292"/>
      <c r="DM2641" s="292"/>
      <c r="DN2641" s="292"/>
      <c r="DO2641" s="292"/>
      <c r="DP2641" s="292"/>
      <c r="DQ2641" s="292"/>
      <c r="DR2641" s="292"/>
      <c r="DS2641" s="292"/>
      <c r="DT2641" s="292"/>
      <c r="DU2641" s="292"/>
      <c r="DV2641" s="292"/>
      <c r="DW2641" s="292"/>
      <c r="DX2641" s="292"/>
      <c r="DY2641" s="292"/>
      <c r="DZ2641" s="292"/>
      <c r="EA2641" s="292"/>
      <c r="EB2641" s="292"/>
      <c r="EC2641" s="292"/>
      <c r="ED2641" s="292"/>
      <c r="EE2641" s="292"/>
      <c r="EF2641" s="292"/>
      <c r="EG2641" s="292"/>
      <c r="EH2641" s="292"/>
      <c r="EI2641" s="292"/>
      <c r="EJ2641" s="292"/>
      <c r="EK2641" s="292"/>
      <c r="EL2641" s="292"/>
      <c r="EM2641" s="292"/>
      <c r="EN2641" s="292"/>
      <c r="EO2641" s="292"/>
      <c r="EP2641" s="292"/>
      <c r="EQ2641" s="292"/>
      <c r="ER2641" s="292"/>
      <c r="ES2641" s="292"/>
      <c r="ET2641" s="292"/>
      <c r="EU2641" s="292"/>
      <c r="EV2641" s="292"/>
      <c r="EW2641" s="292"/>
      <c r="EX2641" s="292"/>
      <c r="EY2641" s="292"/>
      <c r="EZ2641" s="292"/>
      <c r="FA2641" s="292"/>
      <c r="FB2641" s="292"/>
      <c r="FC2641" s="292"/>
      <c r="FD2641" s="292"/>
      <c r="FE2641" s="292"/>
      <c r="FF2641" s="292"/>
      <c r="FG2641" s="292"/>
      <c r="FH2641" s="292"/>
      <c r="FI2641" s="292"/>
      <c r="FJ2641" s="292"/>
      <c r="FK2641" s="292"/>
      <c r="FL2641" s="292"/>
      <c r="FM2641" s="292"/>
      <c r="FN2641" s="292"/>
      <c r="FO2641" s="292"/>
      <c r="FP2641" s="292"/>
      <c r="FQ2641" s="292"/>
      <c r="FR2641" s="292"/>
      <c r="FS2641" s="292"/>
      <c r="FT2641" s="292"/>
      <c r="FU2641" s="292"/>
      <c r="FV2641" s="292"/>
      <c r="FW2641" s="292"/>
      <c r="FX2641" s="292"/>
      <c r="FY2641" s="292"/>
      <c r="FZ2641" s="292"/>
      <c r="GA2641" s="292"/>
    </row>
    <row r="2642" spans="2:183">
      <c r="B2642" s="291"/>
      <c r="C2642" s="292"/>
      <c r="D2642" s="292"/>
      <c r="E2642" s="292"/>
      <c r="F2642" s="292"/>
      <c r="G2642" s="292"/>
      <c r="H2642" s="292"/>
      <c r="I2642" s="292"/>
      <c r="J2642" s="292"/>
      <c r="K2642" s="292"/>
      <c r="L2642" s="292"/>
      <c r="M2642" s="292"/>
      <c r="N2642" s="292"/>
      <c r="O2642" s="292"/>
      <c r="P2642" s="292"/>
      <c r="Q2642" s="292"/>
      <c r="R2642" s="292"/>
      <c r="S2642" s="292"/>
      <c r="T2642" s="292"/>
      <c r="U2642" s="292"/>
      <c r="V2642" s="292"/>
      <c r="W2642" s="292"/>
      <c r="X2642" s="292"/>
      <c r="Y2642" s="292"/>
      <c r="Z2642" s="292"/>
      <c r="AA2642" s="292"/>
      <c r="AB2642" s="292"/>
      <c r="AC2642" s="292"/>
      <c r="AD2642" s="292"/>
      <c r="AE2642" s="292"/>
      <c r="AF2642" s="292"/>
      <c r="AG2642" s="292"/>
      <c r="AH2642" s="292"/>
      <c r="AI2642" s="292"/>
      <c r="AJ2642" s="292"/>
      <c r="AK2642" s="292"/>
      <c r="AL2642" s="292"/>
      <c r="AM2642" s="292"/>
      <c r="AN2642" s="292"/>
      <c r="AO2642" s="292"/>
      <c r="AP2642" s="292"/>
      <c r="AQ2642" s="292"/>
      <c r="AR2642" s="292"/>
      <c r="AS2642" s="292"/>
      <c r="AT2642" s="292"/>
      <c r="AU2642" s="292"/>
      <c r="AV2642" s="292"/>
      <c r="AW2642" s="292"/>
      <c r="AX2642" s="292"/>
      <c r="AY2642" s="292"/>
      <c r="AZ2642" s="292"/>
      <c r="BA2642" s="292"/>
      <c r="BB2642" s="292"/>
      <c r="BC2642" s="292"/>
      <c r="BD2642" s="292"/>
      <c r="BE2642" s="292"/>
      <c r="BF2642" s="292"/>
      <c r="BG2642" s="292"/>
      <c r="BH2642" s="292"/>
      <c r="BI2642" s="292"/>
      <c r="BJ2642" s="292"/>
      <c r="BK2642" s="292"/>
      <c r="BL2642" s="292"/>
      <c r="BM2642" s="292"/>
      <c r="BN2642" s="292"/>
      <c r="BO2642" s="292"/>
      <c r="BP2642" s="292"/>
      <c r="BQ2642" s="292"/>
      <c r="BR2642" s="292"/>
      <c r="BS2642" s="292"/>
      <c r="BT2642" s="292"/>
      <c r="BU2642" s="292"/>
      <c r="BV2642" s="292"/>
      <c r="BW2642" s="292"/>
      <c r="BX2642" s="292"/>
      <c r="CE2642" s="292"/>
      <c r="CG2642" s="292"/>
      <c r="CH2642" s="292"/>
      <c r="CI2642" s="292"/>
      <c r="CJ2642" s="292"/>
      <c r="CK2642" s="292"/>
      <c r="CL2642" s="292"/>
      <c r="CM2642" s="292"/>
      <c r="CN2642" s="292"/>
      <c r="CO2642" s="292"/>
      <c r="CP2642" s="292"/>
      <c r="CQ2642" s="292"/>
      <c r="CR2642" s="292"/>
      <c r="CS2642" s="292"/>
      <c r="CT2642" s="292"/>
      <c r="CU2642" s="292"/>
      <c r="CV2642" s="292"/>
      <c r="CW2642" s="292"/>
      <c r="CX2642" s="292"/>
      <c r="CY2642" s="292"/>
      <c r="CZ2642" s="292"/>
      <c r="DA2642" s="292"/>
      <c r="DB2642" s="292"/>
      <c r="DC2642" s="292"/>
      <c r="DD2642" s="292"/>
      <c r="DE2642" s="292"/>
      <c r="DF2642" s="292"/>
      <c r="DG2642" s="292"/>
      <c r="DH2642" s="292"/>
      <c r="DI2642" s="292"/>
      <c r="DJ2642" s="292"/>
      <c r="DK2642" s="292"/>
      <c r="DL2642" s="292"/>
      <c r="DM2642" s="292"/>
      <c r="DN2642" s="292"/>
      <c r="DO2642" s="292"/>
      <c r="DP2642" s="292"/>
      <c r="DQ2642" s="292"/>
      <c r="DR2642" s="292"/>
      <c r="DS2642" s="292"/>
      <c r="DT2642" s="292"/>
      <c r="DU2642" s="292"/>
      <c r="DV2642" s="292"/>
      <c r="DW2642" s="292"/>
      <c r="DX2642" s="292"/>
      <c r="DY2642" s="292"/>
      <c r="DZ2642" s="292"/>
      <c r="EA2642" s="292"/>
      <c r="EB2642" s="292"/>
      <c r="EC2642" s="292"/>
      <c r="ED2642" s="292"/>
      <c r="EE2642" s="292"/>
      <c r="EF2642" s="292"/>
      <c r="EG2642" s="292"/>
      <c r="EH2642" s="292"/>
      <c r="EI2642" s="292"/>
      <c r="EJ2642" s="292"/>
      <c r="EK2642" s="292"/>
      <c r="EL2642" s="292"/>
      <c r="EM2642" s="292"/>
      <c r="EN2642" s="292"/>
      <c r="EO2642" s="292"/>
      <c r="EP2642" s="292"/>
      <c r="EQ2642" s="292"/>
      <c r="ER2642" s="292"/>
      <c r="ES2642" s="292"/>
      <c r="ET2642" s="292"/>
      <c r="EU2642" s="292"/>
      <c r="EV2642" s="292"/>
      <c r="EW2642" s="292"/>
      <c r="EX2642" s="292"/>
      <c r="EY2642" s="292"/>
      <c r="EZ2642" s="292"/>
      <c r="FA2642" s="292"/>
      <c r="FB2642" s="292"/>
      <c r="FC2642" s="292"/>
      <c r="FD2642" s="292"/>
      <c r="FE2642" s="292"/>
      <c r="FF2642" s="292"/>
      <c r="FG2642" s="292"/>
      <c r="FH2642" s="292"/>
      <c r="FI2642" s="292"/>
      <c r="FJ2642" s="292"/>
      <c r="FK2642" s="292"/>
      <c r="FL2642" s="292"/>
      <c r="FM2642" s="292"/>
      <c r="FN2642" s="292"/>
      <c r="FO2642" s="292"/>
      <c r="FP2642" s="292"/>
      <c r="FQ2642" s="292"/>
      <c r="FR2642" s="292"/>
      <c r="FS2642" s="292"/>
      <c r="FT2642" s="292"/>
      <c r="FU2642" s="292"/>
      <c r="FV2642" s="292"/>
      <c r="FW2642" s="292"/>
      <c r="FX2642" s="292"/>
      <c r="FY2642" s="292"/>
      <c r="FZ2642" s="292"/>
      <c r="GA2642" s="292"/>
    </row>
    <row r="2643" spans="2:183">
      <c r="B2643" s="291"/>
      <c r="C2643" s="292"/>
      <c r="D2643" s="292"/>
      <c r="E2643" s="292"/>
      <c r="F2643" s="292"/>
      <c r="G2643" s="292"/>
      <c r="H2643" s="292"/>
      <c r="I2643" s="292"/>
      <c r="J2643" s="292"/>
      <c r="K2643" s="292"/>
      <c r="L2643" s="292"/>
      <c r="M2643" s="292"/>
      <c r="N2643" s="292"/>
      <c r="O2643" s="292"/>
      <c r="P2643" s="292"/>
      <c r="Q2643" s="292"/>
      <c r="R2643" s="292"/>
      <c r="S2643" s="292"/>
      <c r="T2643" s="292"/>
      <c r="U2643" s="292"/>
      <c r="V2643" s="292"/>
      <c r="W2643" s="292"/>
      <c r="X2643" s="292"/>
      <c r="Y2643" s="292"/>
      <c r="Z2643" s="292"/>
      <c r="AA2643" s="292"/>
      <c r="AB2643" s="292"/>
      <c r="AC2643" s="292"/>
      <c r="AD2643" s="292"/>
      <c r="AE2643" s="292"/>
      <c r="AF2643" s="292"/>
      <c r="AG2643" s="292"/>
      <c r="AH2643" s="292"/>
      <c r="AI2643" s="292"/>
      <c r="AJ2643" s="292"/>
      <c r="AK2643" s="292"/>
      <c r="AL2643" s="292"/>
      <c r="AM2643" s="292"/>
      <c r="AN2643" s="292"/>
      <c r="AO2643" s="292"/>
      <c r="AP2643" s="292"/>
      <c r="AQ2643" s="292"/>
      <c r="AR2643" s="292"/>
      <c r="AS2643" s="292"/>
      <c r="AT2643" s="292"/>
      <c r="AU2643" s="292"/>
      <c r="AV2643" s="292"/>
      <c r="AW2643" s="292"/>
      <c r="AX2643" s="292"/>
      <c r="AY2643" s="292"/>
      <c r="AZ2643" s="292"/>
      <c r="BA2643" s="292"/>
      <c r="BB2643" s="292"/>
      <c r="BC2643" s="292"/>
      <c r="BD2643" s="292"/>
      <c r="BE2643" s="292"/>
      <c r="BF2643" s="292"/>
      <c r="BG2643" s="292"/>
      <c r="BH2643" s="292"/>
      <c r="BI2643" s="292"/>
      <c r="BJ2643" s="292"/>
      <c r="BK2643" s="292"/>
      <c r="BL2643" s="292"/>
      <c r="BM2643" s="292"/>
      <c r="BN2643" s="292"/>
      <c r="BO2643" s="292"/>
      <c r="BP2643" s="292"/>
      <c r="BQ2643" s="292"/>
      <c r="BR2643" s="292"/>
      <c r="BS2643" s="292"/>
      <c r="BT2643" s="292"/>
      <c r="BU2643" s="292"/>
      <c r="BV2643" s="292"/>
      <c r="BW2643" s="292"/>
      <c r="BX2643" s="292"/>
      <c r="CE2643" s="292"/>
      <c r="CG2643" s="292"/>
      <c r="CH2643" s="292"/>
      <c r="CI2643" s="292"/>
      <c r="CJ2643" s="292"/>
      <c r="CK2643" s="292"/>
      <c r="CL2643" s="292"/>
      <c r="CM2643" s="292"/>
      <c r="CN2643" s="292"/>
      <c r="CO2643" s="292"/>
      <c r="CP2643" s="292"/>
      <c r="CQ2643" s="292"/>
      <c r="CR2643" s="292"/>
      <c r="CS2643" s="292"/>
      <c r="CT2643" s="292"/>
      <c r="CU2643" s="292"/>
      <c r="CV2643" s="292"/>
      <c r="CW2643" s="292"/>
      <c r="CX2643" s="292"/>
      <c r="CY2643" s="292"/>
      <c r="CZ2643" s="292"/>
      <c r="DA2643" s="292"/>
      <c r="DB2643" s="292"/>
      <c r="DC2643" s="292"/>
      <c r="DD2643" s="292"/>
      <c r="DE2643" s="292"/>
      <c r="DF2643" s="292"/>
      <c r="DG2643" s="292"/>
      <c r="DH2643" s="292"/>
      <c r="DI2643" s="292"/>
      <c r="DJ2643" s="292"/>
      <c r="DK2643" s="292"/>
      <c r="DL2643" s="292"/>
      <c r="DM2643" s="292"/>
      <c r="DN2643" s="292"/>
      <c r="DO2643" s="292"/>
      <c r="DP2643" s="292"/>
      <c r="DQ2643" s="292"/>
      <c r="DR2643" s="292"/>
      <c r="DS2643" s="292"/>
      <c r="DT2643" s="292"/>
      <c r="DU2643" s="292"/>
      <c r="DV2643" s="292"/>
      <c r="DW2643" s="292"/>
      <c r="DX2643" s="292"/>
      <c r="DY2643" s="292"/>
      <c r="DZ2643" s="292"/>
      <c r="EA2643" s="292"/>
      <c r="EB2643" s="292"/>
      <c r="EC2643" s="292"/>
      <c r="ED2643" s="292"/>
      <c r="EE2643" s="292"/>
      <c r="EF2643" s="292"/>
      <c r="EG2643" s="292"/>
      <c r="EH2643" s="292"/>
      <c r="EI2643" s="292"/>
      <c r="EJ2643" s="292"/>
      <c r="EK2643" s="292"/>
      <c r="EL2643" s="292"/>
      <c r="EM2643" s="292"/>
      <c r="EN2643" s="292"/>
      <c r="EO2643" s="292"/>
      <c r="EP2643" s="292"/>
      <c r="EQ2643" s="292"/>
      <c r="ER2643" s="292"/>
      <c r="ES2643" s="292"/>
      <c r="ET2643" s="292"/>
      <c r="EU2643" s="292"/>
      <c r="EV2643" s="292"/>
      <c r="EW2643" s="292"/>
      <c r="EX2643" s="292"/>
      <c r="EY2643" s="292"/>
      <c r="EZ2643" s="292"/>
      <c r="FA2643" s="292"/>
      <c r="FB2643" s="292"/>
      <c r="FC2643" s="292"/>
      <c r="FD2643" s="292"/>
      <c r="FE2643" s="292"/>
      <c r="FF2643" s="292"/>
      <c r="FG2643" s="292"/>
      <c r="FH2643" s="292"/>
      <c r="FI2643" s="292"/>
      <c r="FJ2643" s="292"/>
      <c r="FK2643" s="292"/>
      <c r="FL2643" s="292"/>
      <c r="FM2643" s="292"/>
      <c r="FN2643" s="292"/>
      <c r="FO2643" s="292"/>
      <c r="FP2643" s="292"/>
      <c r="FQ2643" s="292"/>
      <c r="FR2643" s="292"/>
      <c r="FS2643" s="292"/>
      <c r="FT2643" s="292"/>
      <c r="FU2643" s="292"/>
      <c r="FV2643" s="292"/>
      <c r="FW2643" s="292"/>
      <c r="FX2643" s="292"/>
      <c r="FY2643" s="292"/>
      <c r="FZ2643" s="292"/>
      <c r="GA2643" s="292"/>
    </row>
    <row r="2644" spans="2:183">
      <c r="B2644" s="291"/>
      <c r="C2644" s="292"/>
      <c r="D2644" s="292"/>
      <c r="E2644" s="292"/>
      <c r="F2644" s="292"/>
      <c r="G2644" s="292"/>
      <c r="H2644" s="292"/>
      <c r="I2644" s="292"/>
      <c r="J2644" s="292"/>
      <c r="K2644" s="292"/>
      <c r="L2644" s="292"/>
      <c r="M2644" s="292"/>
      <c r="N2644" s="292"/>
      <c r="O2644" s="292"/>
      <c r="P2644" s="292"/>
      <c r="Q2644" s="292"/>
      <c r="R2644" s="292"/>
      <c r="S2644" s="292"/>
      <c r="T2644" s="292"/>
      <c r="U2644" s="292"/>
      <c r="V2644" s="292"/>
      <c r="W2644" s="292"/>
      <c r="X2644" s="292"/>
      <c r="Y2644" s="292"/>
      <c r="Z2644" s="292"/>
      <c r="AA2644" s="292"/>
      <c r="AB2644" s="292"/>
      <c r="AC2644" s="292"/>
      <c r="AD2644" s="292"/>
      <c r="AE2644" s="292"/>
      <c r="AF2644" s="292"/>
      <c r="AG2644" s="292"/>
      <c r="AH2644" s="292"/>
      <c r="AI2644" s="292"/>
      <c r="AJ2644" s="292"/>
      <c r="AK2644" s="292"/>
      <c r="AL2644" s="292"/>
      <c r="AM2644" s="292"/>
      <c r="AN2644" s="292"/>
      <c r="AO2644" s="292"/>
      <c r="AP2644" s="292"/>
      <c r="AQ2644" s="292"/>
      <c r="AR2644" s="292"/>
      <c r="AS2644" s="292"/>
      <c r="AT2644" s="292"/>
      <c r="AU2644" s="292"/>
      <c r="AV2644" s="292"/>
      <c r="AW2644" s="292"/>
      <c r="AX2644" s="292"/>
      <c r="AY2644" s="292"/>
      <c r="AZ2644" s="292"/>
      <c r="BA2644" s="292"/>
      <c r="BB2644" s="292"/>
      <c r="BC2644" s="292"/>
      <c r="BD2644" s="292"/>
      <c r="BE2644" s="292"/>
      <c r="BF2644" s="292"/>
      <c r="BG2644" s="292"/>
      <c r="BH2644" s="292"/>
      <c r="BI2644" s="292"/>
      <c r="BJ2644" s="292"/>
      <c r="BK2644" s="292"/>
      <c r="BL2644" s="292"/>
      <c r="BM2644" s="292"/>
      <c r="BN2644" s="292"/>
      <c r="BO2644" s="292"/>
      <c r="BP2644" s="292"/>
      <c r="BQ2644" s="292"/>
      <c r="BR2644" s="292"/>
      <c r="BS2644" s="292"/>
      <c r="BT2644" s="292"/>
      <c r="BU2644" s="292"/>
      <c r="BV2644" s="292"/>
      <c r="BW2644" s="292"/>
      <c r="BX2644" s="292"/>
      <c r="CE2644" s="292"/>
      <c r="CG2644" s="292"/>
      <c r="CH2644" s="292"/>
      <c r="CI2644" s="292"/>
      <c r="CJ2644" s="292"/>
      <c r="CK2644" s="292"/>
      <c r="CL2644" s="292"/>
      <c r="CM2644" s="292"/>
      <c r="CN2644" s="292"/>
      <c r="CO2644" s="292"/>
      <c r="CP2644" s="292"/>
      <c r="CQ2644" s="292"/>
      <c r="CR2644" s="292"/>
      <c r="CS2644" s="292"/>
      <c r="CT2644" s="292"/>
      <c r="CU2644" s="292"/>
      <c r="CV2644" s="292"/>
      <c r="CW2644" s="292"/>
      <c r="CX2644" s="292"/>
      <c r="CY2644" s="292"/>
      <c r="CZ2644" s="292"/>
      <c r="DA2644" s="292"/>
      <c r="DB2644" s="292"/>
      <c r="DC2644" s="292"/>
      <c r="DD2644" s="292"/>
      <c r="DE2644" s="292"/>
      <c r="DF2644" s="292"/>
      <c r="DG2644" s="292"/>
      <c r="DH2644" s="292"/>
      <c r="DI2644" s="292"/>
      <c r="DJ2644" s="292"/>
      <c r="DK2644" s="292"/>
      <c r="DL2644" s="292"/>
      <c r="DM2644" s="292"/>
      <c r="DN2644" s="292"/>
      <c r="DO2644" s="292"/>
      <c r="DP2644" s="292"/>
      <c r="DQ2644" s="292"/>
      <c r="DR2644" s="292"/>
      <c r="DS2644" s="292"/>
      <c r="DT2644" s="292"/>
      <c r="DU2644" s="292"/>
      <c r="DV2644" s="292"/>
      <c r="DW2644" s="292"/>
      <c r="DX2644" s="292"/>
      <c r="DY2644" s="292"/>
      <c r="DZ2644" s="292"/>
      <c r="EA2644" s="292"/>
      <c r="EB2644" s="292"/>
      <c r="EC2644" s="292"/>
      <c r="ED2644" s="292"/>
      <c r="EE2644" s="292"/>
      <c r="EF2644" s="292"/>
      <c r="EG2644" s="292"/>
      <c r="EH2644" s="292"/>
      <c r="EI2644" s="292"/>
      <c r="EJ2644" s="292"/>
      <c r="EK2644" s="292"/>
      <c r="EL2644" s="292"/>
      <c r="EM2644" s="292"/>
      <c r="EN2644" s="292"/>
      <c r="EO2644" s="292"/>
      <c r="EP2644" s="292"/>
      <c r="EQ2644" s="292"/>
      <c r="ER2644" s="292"/>
      <c r="ES2644" s="292"/>
      <c r="ET2644" s="292"/>
      <c r="EU2644" s="292"/>
      <c r="EV2644" s="292"/>
      <c r="EW2644" s="292"/>
      <c r="EX2644" s="292"/>
      <c r="EY2644" s="292"/>
      <c r="EZ2644" s="292"/>
      <c r="FA2644" s="292"/>
      <c r="FB2644" s="292"/>
      <c r="FC2644" s="292"/>
      <c r="FD2644" s="292"/>
      <c r="FE2644" s="292"/>
      <c r="FF2644" s="292"/>
      <c r="FG2644" s="292"/>
      <c r="FH2644" s="292"/>
      <c r="FI2644" s="292"/>
      <c r="FJ2644" s="292"/>
      <c r="FK2644" s="292"/>
      <c r="FL2644" s="292"/>
      <c r="FM2644" s="292"/>
      <c r="FN2644" s="292"/>
      <c r="FO2644" s="292"/>
      <c r="FP2644" s="292"/>
      <c r="FQ2644" s="292"/>
      <c r="FR2644" s="292"/>
      <c r="FS2644" s="292"/>
      <c r="FT2644" s="292"/>
      <c r="FU2644" s="292"/>
      <c r="FV2644" s="292"/>
      <c r="FW2644" s="292"/>
      <c r="FX2644" s="292"/>
      <c r="FY2644" s="292"/>
      <c r="FZ2644" s="292"/>
      <c r="GA2644" s="292"/>
    </row>
    <row r="2645" spans="2:183">
      <c r="B2645" s="291"/>
      <c r="C2645" s="292"/>
      <c r="D2645" s="292"/>
      <c r="E2645" s="292"/>
      <c r="F2645" s="292"/>
      <c r="G2645" s="292"/>
      <c r="H2645" s="292"/>
      <c r="I2645" s="292"/>
      <c r="J2645" s="292"/>
      <c r="K2645" s="292"/>
      <c r="L2645" s="292"/>
      <c r="M2645" s="292"/>
      <c r="N2645" s="292"/>
      <c r="O2645" s="292"/>
      <c r="P2645" s="292"/>
      <c r="Q2645" s="292"/>
      <c r="R2645" s="292"/>
      <c r="S2645" s="292"/>
      <c r="T2645" s="292"/>
      <c r="U2645" s="292"/>
      <c r="V2645" s="292"/>
      <c r="W2645" s="292"/>
      <c r="X2645" s="292"/>
      <c r="Y2645" s="292"/>
      <c r="Z2645" s="292"/>
      <c r="AA2645" s="292"/>
      <c r="AB2645" s="292"/>
      <c r="AC2645" s="292"/>
      <c r="AD2645" s="292"/>
      <c r="AE2645" s="292"/>
      <c r="AF2645" s="292"/>
      <c r="AG2645" s="292"/>
      <c r="AH2645" s="292"/>
      <c r="AI2645" s="292"/>
      <c r="AJ2645" s="292"/>
      <c r="AK2645" s="292"/>
      <c r="AL2645" s="292"/>
      <c r="AM2645" s="292"/>
      <c r="AN2645" s="292"/>
      <c r="AO2645" s="292"/>
      <c r="AP2645" s="292"/>
      <c r="AQ2645" s="292"/>
      <c r="AR2645" s="292"/>
      <c r="AS2645" s="292"/>
      <c r="AT2645" s="292"/>
      <c r="AU2645" s="292"/>
      <c r="AV2645" s="292"/>
      <c r="AW2645" s="292"/>
      <c r="AX2645" s="292"/>
      <c r="AY2645" s="292"/>
      <c r="AZ2645" s="292"/>
      <c r="BA2645" s="292"/>
      <c r="BB2645" s="292"/>
      <c r="BC2645" s="292"/>
      <c r="BD2645" s="292"/>
      <c r="BE2645" s="292"/>
      <c r="BF2645" s="292"/>
      <c r="BG2645" s="292"/>
      <c r="BH2645" s="292"/>
      <c r="BI2645" s="292"/>
      <c r="BJ2645" s="292"/>
      <c r="BK2645" s="292"/>
      <c r="BL2645" s="292"/>
      <c r="BM2645" s="292"/>
      <c r="BN2645" s="292"/>
      <c r="BO2645" s="292"/>
      <c r="BP2645" s="292"/>
      <c r="BQ2645" s="292"/>
      <c r="BR2645" s="292"/>
      <c r="BS2645" s="292"/>
      <c r="BT2645" s="292"/>
      <c r="BU2645" s="292"/>
      <c r="BV2645" s="292"/>
      <c r="BW2645" s="292"/>
      <c r="BX2645" s="292"/>
      <c r="CE2645" s="292"/>
      <c r="CG2645" s="292"/>
      <c r="CH2645" s="292"/>
      <c r="CI2645" s="292"/>
      <c r="CJ2645" s="292"/>
      <c r="CK2645" s="292"/>
      <c r="CL2645" s="292"/>
      <c r="CM2645" s="292"/>
      <c r="CN2645" s="292"/>
      <c r="CO2645" s="292"/>
      <c r="CP2645" s="292"/>
      <c r="CQ2645" s="292"/>
      <c r="CR2645" s="292"/>
      <c r="CS2645" s="292"/>
      <c r="CT2645" s="292"/>
      <c r="CU2645" s="292"/>
      <c r="CV2645" s="292"/>
      <c r="CW2645" s="292"/>
      <c r="CX2645" s="292"/>
      <c r="CY2645" s="292"/>
      <c r="CZ2645" s="292"/>
      <c r="DA2645" s="292"/>
      <c r="DB2645" s="292"/>
      <c r="DC2645" s="292"/>
      <c r="DD2645" s="292"/>
      <c r="DE2645" s="292"/>
      <c r="DF2645" s="292"/>
      <c r="DG2645" s="292"/>
      <c r="DH2645" s="292"/>
      <c r="DI2645" s="292"/>
      <c r="DJ2645" s="292"/>
      <c r="DK2645" s="292"/>
      <c r="DL2645" s="292"/>
      <c r="DM2645" s="292"/>
      <c r="DN2645" s="292"/>
      <c r="DO2645" s="292"/>
      <c r="DP2645" s="292"/>
      <c r="DQ2645" s="292"/>
      <c r="DR2645" s="292"/>
      <c r="DS2645" s="292"/>
      <c r="DT2645" s="292"/>
      <c r="DU2645" s="292"/>
      <c r="DV2645" s="292"/>
      <c r="DW2645" s="292"/>
      <c r="DX2645" s="292"/>
      <c r="DY2645" s="292"/>
      <c r="DZ2645" s="292"/>
      <c r="EA2645" s="292"/>
      <c r="EB2645" s="292"/>
      <c r="EC2645" s="292"/>
      <c r="ED2645" s="292"/>
      <c r="EE2645" s="292"/>
      <c r="EF2645" s="292"/>
      <c r="EG2645" s="292"/>
      <c r="EH2645" s="292"/>
      <c r="EI2645" s="292"/>
      <c r="EJ2645" s="292"/>
      <c r="EK2645" s="292"/>
      <c r="EL2645" s="292"/>
      <c r="EM2645" s="292"/>
      <c r="EN2645" s="292"/>
      <c r="EO2645" s="292"/>
      <c r="EP2645" s="292"/>
      <c r="EQ2645" s="292"/>
      <c r="ER2645" s="292"/>
      <c r="ES2645" s="292"/>
      <c r="ET2645" s="292"/>
      <c r="EU2645" s="292"/>
      <c r="EV2645" s="292"/>
      <c r="EW2645" s="292"/>
      <c r="EX2645" s="292"/>
      <c r="EY2645" s="292"/>
      <c r="EZ2645" s="292"/>
      <c r="FA2645" s="292"/>
      <c r="FB2645" s="292"/>
      <c r="FC2645" s="292"/>
      <c r="FD2645" s="292"/>
      <c r="FE2645" s="292"/>
      <c r="FF2645" s="292"/>
      <c r="FG2645" s="292"/>
      <c r="FH2645" s="292"/>
      <c r="FI2645" s="292"/>
      <c r="FJ2645" s="292"/>
      <c r="FK2645" s="292"/>
      <c r="FL2645" s="292"/>
      <c r="FM2645" s="292"/>
      <c r="FN2645" s="292"/>
      <c r="FO2645" s="292"/>
      <c r="FP2645" s="292"/>
      <c r="FQ2645" s="292"/>
      <c r="FR2645" s="292"/>
      <c r="FS2645" s="292"/>
      <c r="FT2645" s="292"/>
      <c r="FU2645" s="292"/>
      <c r="FV2645" s="292"/>
      <c r="FW2645" s="292"/>
      <c r="FX2645" s="292"/>
      <c r="FY2645" s="292"/>
      <c r="FZ2645" s="292"/>
      <c r="GA2645" s="292"/>
    </row>
    <row r="2646" spans="2:183">
      <c r="B2646" s="291"/>
      <c r="C2646" s="292"/>
      <c r="D2646" s="292"/>
      <c r="E2646" s="292"/>
      <c r="F2646" s="292"/>
      <c r="G2646" s="292"/>
      <c r="H2646" s="292"/>
      <c r="I2646" s="292"/>
      <c r="J2646" s="292"/>
      <c r="K2646" s="292"/>
      <c r="L2646" s="292"/>
      <c r="M2646" s="292"/>
      <c r="N2646" s="292"/>
      <c r="O2646" s="292"/>
      <c r="P2646" s="292"/>
      <c r="Q2646" s="292"/>
      <c r="R2646" s="292"/>
      <c r="S2646" s="292"/>
      <c r="T2646" s="292"/>
      <c r="U2646" s="292"/>
      <c r="V2646" s="292"/>
      <c r="W2646" s="292"/>
      <c r="X2646" s="292"/>
      <c r="Y2646" s="292"/>
      <c r="Z2646" s="292"/>
      <c r="AA2646" s="292"/>
      <c r="AB2646" s="292"/>
      <c r="AC2646" s="292"/>
      <c r="AD2646" s="292"/>
      <c r="AE2646" s="292"/>
      <c r="AF2646" s="292"/>
      <c r="AG2646" s="292"/>
      <c r="AH2646" s="292"/>
      <c r="AI2646" s="292"/>
      <c r="AJ2646" s="292"/>
      <c r="AK2646" s="292"/>
      <c r="AL2646" s="292"/>
      <c r="AM2646" s="292"/>
      <c r="AN2646" s="292"/>
      <c r="AO2646" s="292"/>
      <c r="AP2646" s="292"/>
      <c r="AQ2646" s="292"/>
      <c r="AR2646" s="292"/>
      <c r="AS2646" s="292"/>
      <c r="AT2646" s="292"/>
      <c r="AU2646" s="292"/>
      <c r="AV2646" s="292"/>
      <c r="AW2646" s="292"/>
      <c r="AX2646" s="292"/>
      <c r="AY2646" s="292"/>
      <c r="AZ2646" s="292"/>
      <c r="BA2646" s="292"/>
      <c r="BB2646" s="292"/>
      <c r="BC2646" s="292"/>
      <c r="BD2646" s="292"/>
      <c r="BE2646" s="292"/>
      <c r="BF2646" s="292"/>
      <c r="BG2646" s="292"/>
      <c r="BH2646" s="292"/>
      <c r="BI2646" s="292"/>
      <c r="BJ2646" s="292"/>
      <c r="BK2646" s="292"/>
      <c r="BL2646" s="292"/>
      <c r="BM2646" s="292"/>
      <c r="BN2646" s="292"/>
      <c r="BO2646" s="292"/>
      <c r="BP2646" s="292"/>
      <c r="BQ2646" s="292"/>
      <c r="BR2646" s="292"/>
      <c r="BS2646" s="292"/>
      <c r="BT2646" s="292"/>
      <c r="BU2646" s="292"/>
      <c r="BV2646" s="292"/>
      <c r="BW2646" s="292"/>
      <c r="BX2646" s="292"/>
      <c r="CE2646" s="292"/>
      <c r="CG2646" s="292"/>
      <c r="CH2646" s="292"/>
      <c r="CI2646" s="292"/>
      <c r="CJ2646" s="292"/>
      <c r="CK2646" s="292"/>
      <c r="CL2646" s="292"/>
      <c r="CM2646" s="292"/>
      <c r="CN2646" s="292"/>
      <c r="CO2646" s="292"/>
      <c r="CP2646" s="292"/>
      <c r="CQ2646" s="292"/>
      <c r="CR2646" s="292"/>
      <c r="CS2646" s="292"/>
      <c r="CT2646" s="292"/>
      <c r="CU2646" s="292"/>
      <c r="CV2646" s="292"/>
      <c r="CW2646" s="292"/>
      <c r="CX2646" s="292"/>
      <c r="CY2646" s="292"/>
      <c r="CZ2646" s="292"/>
      <c r="DA2646" s="292"/>
      <c r="DB2646" s="292"/>
      <c r="DC2646" s="292"/>
      <c r="DD2646" s="292"/>
      <c r="DE2646" s="292"/>
      <c r="DF2646" s="292"/>
      <c r="DG2646" s="292"/>
      <c r="DH2646" s="292"/>
      <c r="DI2646" s="292"/>
      <c r="DJ2646" s="292"/>
      <c r="DK2646" s="292"/>
      <c r="DL2646" s="292"/>
      <c r="DM2646" s="292"/>
      <c r="DN2646" s="292"/>
      <c r="DO2646" s="292"/>
      <c r="DP2646" s="292"/>
      <c r="DQ2646" s="292"/>
      <c r="DR2646" s="292"/>
      <c r="DS2646" s="292"/>
      <c r="DT2646" s="292"/>
      <c r="DU2646" s="292"/>
      <c r="DV2646" s="292"/>
      <c r="DW2646" s="292"/>
      <c r="DX2646" s="292"/>
      <c r="DY2646" s="292"/>
      <c r="DZ2646" s="292"/>
      <c r="EA2646" s="292"/>
      <c r="EB2646" s="292"/>
      <c r="EC2646" s="292"/>
      <c r="ED2646" s="292"/>
      <c r="EE2646" s="292"/>
      <c r="EF2646" s="292"/>
      <c r="EG2646" s="292"/>
      <c r="EH2646" s="292"/>
      <c r="EI2646" s="292"/>
      <c r="EJ2646" s="292"/>
      <c r="EK2646" s="292"/>
      <c r="EL2646" s="292"/>
      <c r="EM2646" s="292"/>
      <c r="EN2646" s="292"/>
      <c r="EO2646" s="292"/>
      <c r="EP2646" s="292"/>
      <c r="EQ2646" s="292"/>
      <c r="ER2646" s="292"/>
      <c r="ES2646" s="292"/>
      <c r="ET2646" s="292"/>
      <c r="EU2646" s="292"/>
      <c r="EV2646" s="292"/>
      <c r="EW2646" s="292"/>
      <c r="EX2646" s="292"/>
      <c r="EY2646" s="292"/>
      <c r="EZ2646" s="292"/>
      <c r="FA2646" s="292"/>
      <c r="FB2646" s="292"/>
      <c r="FC2646" s="292"/>
      <c r="FD2646" s="292"/>
      <c r="FE2646" s="292"/>
      <c r="FF2646" s="292"/>
      <c r="FG2646" s="292"/>
      <c r="FH2646" s="292"/>
      <c r="FI2646" s="292"/>
      <c r="FJ2646" s="292"/>
      <c r="FK2646" s="292"/>
      <c r="FL2646" s="292"/>
      <c r="FM2646" s="292"/>
      <c r="FN2646" s="292"/>
      <c r="FO2646" s="292"/>
      <c r="FP2646" s="292"/>
      <c r="FQ2646" s="292"/>
      <c r="FR2646" s="292"/>
      <c r="FS2646" s="292"/>
      <c r="FT2646" s="292"/>
      <c r="FU2646" s="292"/>
      <c r="FV2646" s="292"/>
      <c r="FW2646" s="292"/>
      <c r="FX2646" s="292"/>
      <c r="FY2646" s="292"/>
      <c r="FZ2646" s="292"/>
      <c r="GA2646" s="292"/>
    </row>
    <row r="2647" spans="2:183">
      <c r="B2647" s="291"/>
      <c r="C2647" s="292"/>
      <c r="D2647" s="292"/>
      <c r="E2647" s="292"/>
      <c r="F2647" s="292"/>
      <c r="G2647" s="292"/>
      <c r="H2647" s="292"/>
      <c r="I2647" s="292"/>
      <c r="J2647" s="292"/>
      <c r="K2647" s="292"/>
      <c r="L2647" s="292"/>
      <c r="M2647" s="292"/>
      <c r="N2647" s="292"/>
      <c r="O2647" s="292"/>
      <c r="P2647" s="292"/>
      <c r="Q2647" s="292"/>
      <c r="R2647" s="292"/>
      <c r="S2647" s="292"/>
      <c r="T2647" s="292"/>
      <c r="U2647" s="292"/>
      <c r="V2647" s="292"/>
      <c r="W2647" s="292"/>
      <c r="X2647" s="292"/>
      <c r="Y2647" s="292"/>
      <c r="Z2647" s="292"/>
      <c r="AA2647" s="292"/>
      <c r="AB2647" s="292"/>
      <c r="AC2647" s="292"/>
      <c r="AD2647" s="292"/>
      <c r="AE2647" s="292"/>
      <c r="AF2647" s="292"/>
      <c r="AG2647" s="292"/>
      <c r="AH2647" s="292"/>
      <c r="AI2647" s="292"/>
      <c r="AJ2647" s="292"/>
      <c r="AK2647" s="292"/>
      <c r="AL2647" s="292"/>
      <c r="AM2647" s="292"/>
      <c r="AN2647" s="292"/>
      <c r="AO2647" s="292"/>
      <c r="AP2647" s="292"/>
      <c r="AQ2647" s="292"/>
      <c r="AR2647" s="292"/>
      <c r="AS2647" s="292"/>
      <c r="AT2647" s="292"/>
      <c r="AU2647" s="292"/>
      <c r="AV2647" s="292"/>
      <c r="AW2647" s="292"/>
      <c r="AX2647" s="292"/>
      <c r="AY2647" s="292"/>
      <c r="AZ2647" s="292"/>
      <c r="BA2647" s="292"/>
      <c r="BB2647" s="292"/>
      <c r="BC2647" s="292"/>
      <c r="BD2647" s="292"/>
      <c r="BE2647" s="292"/>
      <c r="BF2647" s="292"/>
      <c r="BG2647" s="292"/>
      <c r="BH2647" s="292"/>
      <c r="BI2647" s="292"/>
      <c r="BJ2647" s="292"/>
      <c r="BK2647" s="292"/>
      <c r="BL2647" s="292"/>
      <c r="BM2647" s="292"/>
      <c r="BN2647" s="292"/>
      <c r="BO2647" s="292"/>
      <c r="BP2647" s="292"/>
      <c r="BQ2647" s="292"/>
      <c r="BR2647" s="292"/>
      <c r="BS2647" s="292"/>
      <c r="BT2647" s="292"/>
      <c r="BU2647" s="292"/>
      <c r="BV2647" s="292"/>
      <c r="BW2647" s="292"/>
      <c r="BX2647" s="292"/>
      <c r="CG2647" s="292"/>
      <c r="CH2647" s="292"/>
      <c r="CI2647" s="292"/>
      <c r="CJ2647" s="292"/>
      <c r="CK2647" s="292"/>
      <c r="CL2647" s="292"/>
      <c r="CM2647" s="292"/>
      <c r="CN2647" s="292"/>
      <c r="CO2647" s="292"/>
      <c r="CP2647" s="292"/>
      <c r="CQ2647" s="292"/>
      <c r="CR2647" s="292"/>
      <c r="CS2647" s="292"/>
      <c r="CT2647" s="292"/>
      <c r="CU2647" s="292"/>
      <c r="CV2647" s="292"/>
      <c r="CW2647" s="292"/>
      <c r="CX2647" s="292"/>
      <c r="CY2647" s="292"/>
      <c r="CZ2647" s="292"/>
      <c r="DA2647" s="292"/>
      <c r="DB2647" s="292"/>
      <c r="DC2647" s="292"/>
      <c r="DD2647" s="292"/>
      <c r="DE2647" s="292"/>
      <c r="DF2647" s="292"/>
      <c r="DG2647" s="292"/>
      <c r="DH2647" s="292"/>
      <c r="DI2647" s="292"/>
      <c r="DJ2647" s="292"/>
      <c r="DK2647" s="292"/>
      <c r="DL2647" s="292"/>
      <c r="DM2647" s="292"/>
      <c r="DN2647" s="292"/>
      <c r="DO2647" s="292"/>
      <c r="DP2647" s="292"/>
      <c r="DQ2647" s="292"/>
      <c r="DR2647" s="292"/>
      <c r="DS2647" s="292"/>
      <c r="DT2647" s="292"/>
      <c r="DU2647" s="292"/>
      <c r="DV2647" s="292"/>
      <c r="DW2647" s="292"/>
      <c r="DX2647" s="292"/>
      <c r="DY2647" s="292"/>
      <c r="DZ2647" s="292"/>
      <c r="EA2647" s="292"/>
      <c r="EB2647" s="292"/>
      <c r="EC2647" s="292"/>
      <c r="ED2647" s="292"/>
      <c r="EE2647" s="292"/>
      <c r="EF2647" s="292"/>
      <c r="EG2647" s="292"/>
      <c r="EH2647" s="292"/>
      <c r="EI2647" s="292"/>
      <c r="EJ2647" s="292"/>
      <c r="EK2647" s="292"/>
      <c r="EL2647" s="292"/>
      <c r="EM2647" s="292"/>
      <c r="EN2647" s="292"/>
      <c r="EO2647" s="292"/>
      <c r="EP2647" s="292"/>
      <c r="EQ2647" s="292"/>
      <c r="ER2647" s="292"/>
      <c r="ES2647" s="292"/>
      <c r="ET2647" s="292"/>
      <c r="EU2647" s="292"/>
      <c r="EV2647" s="292"/>
      <c r="EW2647" s="292"/>
      <c r="EX2647" s="292"/>
      <c r="EY2647" s="292"/>
      <c r="EZ2647" s="292"/>
      <c r="FA2647" s="292"/>
      <c r="FB2647" s="292"/>
      <c r="FC2647" s="292"/>
      <c r="FD2647" s="292"/>
      <c r="FE2647" s="292"/>
      <c r="FF2647" s="292"/>
      <c r="FG2647" s="292"/>
      <c r="FH2647" s="292"/>
      <c r="FI2647" s="292"/>
      <c r="FJ2647" s="292"/>
      <c r="FK2647" s="292"/>
      <c r="FL2647" s="292"/>
      <c r="FM2647" s="292"/>
      <c r="FN2647" s="292"/>
      <c r="FO2647" s="292"/>
      <c r="FP2647" s="292"/>
      <c r="FQ2647" s="292"/>
      <c r="FR2647" s="292"/>
      <c r="FS2647" s="292"/>
      <c r="FT2647" s="292"/>
      <c r="FU2647" s="292"/>
      <c r="FV2647" s="292"/>
      <c r="FW2647" s="292"/>
      <c r="FX2647" s="292"/>
      <c r="FY2647" s="292"/>
      <c r="FZ2647" s="292"/>
      <c r="GA2647" s="292"/>
    </row>
    <row r="2648" spans="2:183">
      <c r="B2648" s="291"/>
      <c r="C2648" s="292"/>
      <c r="D2648" s="292"/>
      <c r="E2648" s="292"/>
      <c r="F2648" s="292"/>
      <c r="G2648" s="292"/>
      <c r="H2648" s="292"/>
      <c r="I2648" s="292"/>
      <c r="J2648" s="292"/>
      <c r="K2648" s="292"/>
      <c r="L2648" s="292"/>
      <c r="M2648" s="292"/>
      <c r="N2648" s="292"/>
      <c r="O2648" s="292"/>
      <c r="P2648" s="292"/>
      <c r="Q2648" s="292"/>
      <c r="R2648" s="292"/>
      <c r="S2648" s="292"/>
      <c r="T2648" s="292"/>
      <c r="U2648" s="292"/>
      <c r="V2648" s="292"/>
      <c r="W2648" s="292"/>
      <c r="X2648" s="292"/>
      <c r="Y2648" s="292"/>
      <c r="Z2648" s="292"/>
      <c r="AA2648" s="292"/>
      <c r="AB2648" s="292"/>
      <c r="AC2648" s="292"/>
      <c r="AD2648" s="292"/>
      <c r="AE2648" s="292"/>
      <c r="AF2648" s="292"/>
      <c r="AG2648" s="292"/>
      <c r="AH2648" s="292"/>
      <c r="AI2648" s="292"/>
      <c r="AJ2648" s="292"/>
      <c r="AK2648" s="292"/>
      <c r="AL2648" s="292"/>
      <c r="AM2648" s="292"/>
      <c r="AN2648" s="292"/>
      <c r="AO2648" s="292"/>
      <c r="AP2648" s="292"/>
      <c r="AQ2648" s="292"/>
      <c r="AR2648" s="292"/>
      <c r="AS2648" s="292"/>
      <c r="AT2648" s="292"/>
      <c r="AU2648" s="292"/>
      <c r="AV2648" s="292"/>
      <c r="AW2648" s="292"/>
      <c r="AX2648" s="292"/>
      <c r="AY2648" s="292"/>
      <c r="AZ2648" s="292"/>
      <c r="BA2648" s="292"/>
      <c r="BB2648" s="292"/>
      <c r="BC2648" s="292"/>
      <c r="BD2648" s="292"/>
      <c r="BE2648" s="292"/>
      <c r="BF2648" s="292"/>
      <c r="BG2648" s="292"/>
      <c r="BH2648" s="292"/>
      <c r="BI2648" s="292"/>
      <c r="BJ2648" s="292"/>
      <c r="BK2648" s="292"/>
      <c r="BL2648" s="292"/>
      <c r="BM2648" s="292"/>
      <c r="BN2648" s="292"/>
      <c r="BO2648" s="292"/>
      <c r="BP2648" s="292"/>
      <c r="BQ2648" s="292"/>
      <c r="BR2648" s="292"/>
      <c r="BS2648" s="292"/>
      <c r="BT2648" s="292"/>
      <c r="BU2648" s="292"/>
      <c r="BV2648" s="292"/>
      <c r="BW2648" s="292"/>
      <c r="BX2648" s="292"/>
      <c r="CG2648" s="292"/>
      <c r="CH2648" s="292"/>
      <c r="CI2648" s="292"/>
      <c r="CJ2648" s="292"/>
      <c r="CK2648" s="292"/>
      <c r="CL2648" s="292"/>
      <c r="CM2648" s="292"/>
      <c r="CN2648" s="292"/>
      <c r="CO2648" s="292"/>
      <c r="CP2648" s="292"/>
      <c r="CQ2648" s="292"/>
      <c r="CR2648" s="292"/>
      <c r="CS2648" s="292"/>
      <c r="CT2648" s="292"/>
      <c r="CU2648" s="292"/>
      <c r="CV2648" s="292"/>
      <c r="CW2648" s="292"/>
      <c r="CX2648" s="292"/>
      <c r="CY2648" s="292"/>
      <c r="CZ2648" s="292"/>
      <c r="DA2648" s="292"/>
      <c r="DB2648" s="292"/>
      <c r="DC2648" s="292"/>
      <c r="DD2648" s="292"/>
      <c r="DE2648" s="292"/>
      <c r="DF2648" s="292"/>
      <c r="DG2648" s="292"/>
      <c r="DH2648" s="292"/>
      <c r="DI2648" s="292"/>
      <c r="DJ2648" s="292"/>
      <c r="DK2648" s="292"/>
      <c r="DL2648" s="292"/>
      <c r="DM2648" s="292"/>
      <c r="DN2648" s="292"/>
      <c r="DO2648" s="292"/>
      <c r="DP2648" s="292"/>
      <c r="DQ2648" s="292"/>
      <c r="DR2648" s="292"/>
      <c r="DS2648" s="292"/>
      <c r="DT2648" s="292"/>
      <c r="DU2648" s="292"/>
      <c r="DV2648" s="292"/>
      <c r="DW2648" s="292"/>
      <c r="DX2648" s="292"/>
      <c r="DY2648" s="292"/>
      <c r="DZ2648" s="292"/>
      <c r="EA2648" s="292"/>
      <c r="EB2648" s="292"/>
      <c r="EC2648" s="292"/>
      <c r="ED2648" s="292"/>
      <c r="EE2648" s="292"/>
      <c r="EF2648" s="292"/>
      <c r="EG2648" s="292"/>
      <c r="EH2648" s="292"/>
      <c r="EI2648" s="292"/>
      <c r="EJ2648" s="292"/>
      <c r="EK2648" s="292"/>
      <c r="EL2648" s="292"/>
      <c r="EM2648" s="292"/>
      <c r="EN2648" s="292"/>
      <c r="EO2648" s="292"/>
      <c r="EP2648" s="292"/>
      <c r="EQ2648" s="292"/>
      <c r="ER2648" s="292"/>
      <c r="ES2648" s="292"/>
      <c r="ET2648" s="292"/>
      <c r="EU2648" s="292"/>
      <c r="EV2648" s="292"/>
      <c r="EW2648" s="292"/>
      <c r="EX2648" s="292"/>
      <c r="EY2648" s="292"/>
      <c r="EZ2648" s="292"/>
      <c r="FA2648" s="292"/>
      <c r="FB2648" s="292"/>
      <c r="FC2648" s="292"/>
      <c r="FD2648" s="292"/>
      <c r="FE2648" s="292"/>
      <c r="FF2648" s="292"/>
      <c r="FG2648" s="292"/>
      <c r="FH2648" s="292"/>
      <c r="FI2648" s="292"/>
      <c r="FJ2648" s="292"/>
      <c r="FK2648" s="292"/>
      <c r="FL2648" s="292"/>
      <c r="FM2648" s="292"/>
      <c r="FN2648" s="292"/>
      <c r="FO2648" s="292"/>
      <c r="FP2648" s="292"/>
      <c r="FQ2648" s="292"/>
      <c r="FR2648" s="292"/>
      <c r="FS2648" s="292"/>
      <c r="FT2648" s="292"/>
      <c r="FU2648" s="292"/>
      <c r="FV2648" s="292"/>
      <c r="FW2648" s="292"/>
      <c r="FX2648" s="292"/>
      <c r="FY2648" s="292"/>
      <c r="FZ2648" s="292"/>
      <c r="GA2648" s="292"/>
    </row>
    <row r="2649" spans="2:183">
      <c r="B2649" s="291"/>
      <c r="C2649" s="292"/>
      <c r="D2649" s="292"/>
      <c r="E2649" s="292"/>
      <c r="F2649" s="292"/>
      <c r="G2649" s="292"/>
      <c r="H2649" s="292"/>
      <c r="I2649" s="292"/>
      <c r="J2649" s="292"/>
      <c r="K2649" s="292"/>
      <c r="L2649" s="292"/>
      <c r="M2649" s="292"/>
      <c r="N2649" s="292"/>
      <c r="O2649" s="292"/>
      <c r="P2649" s="292"/>
      <c r="Q2649" s="292"/>
      <c r="R2649" s="292"/>
      <c r="S2649" s="292"/>
      <c r="T2649" s="292"/>
      <c r="U2649" s="292"/>
      <c r="V2649" s="292"/>
      <c r="W2649" s="292"/>
      <c r="X2649" s="292"/>
      <c r="Y2649" s="292"/>
      <c r="Z2649" s="292"/>
      <c r="AA2649" s="292"/>
      <c r="AB2649" s="292"/>
      <c r="AC2649" s="292"/>
      <c r="AD2649" s="292"/>
      <c r="AE2649" s="292"/>
      <c r="AF2649" s="292"/>
      <c r="AG2649" s="292"/>
      <c r="AH2649" s="292"/>
      <c r="AI2649" s="292"/>
      <c r="AJ2649" s="292"/>
      <c r="AK2649" s="292"/>
      <c r="AL2649" s="292"/>
      <c r="AM2649" s="292"/>
      <c r="AN2649" s="292"/>
      <c r="AO2649" s="292"/>
      <c r="AP2649" s="292"/>
      <c r="AQ2649" s="292"/>
      <c r="AR2649" s="292"/>
      <c r="AS2649" s="292"/>
      <c r="AT2649" s="292"/>
      <c r="AU2649" s="292"/>
      <c r="AV2649" s="292"/>
      <c r="AW2649" s="292"/>
      <c r="AX2649" s="292"/>
      <c r="AY2649" s="292"/>
      <c r="AZ2649" s="292"/>
      <c r="BA2649" s="292"/>
      <c r="BB2649" s="292"/>
      <c r="BC2649" s="292"/>
      <c r="BD2649" s="292"/>
      <c r="BE2649" s="292"/>
      <c r="BF2649" s="292"/>
      <c r="BG2649" s="292"/>
      <c r="BH2649" s="292"/>
      <c r="BI2649" s="292"/>
      <c r="BJ2649" s="292"/>
      <c r="BK2649" s="292"/>
      <c r="BL2649" s="292"/>
      <c r="BM2649" s="292"/>
      <c r="BN2649" s="292"/>
      <c r="BO2649" s="292"/>
      <c r="BP2649" s="292"/>
      <c r="BQ2649" s="292"/>
      <c r="BR2649" s="292"/>
      <c r="BS2649" s="292"/>
      <c r="BT2649" s="292"/>
      <c r="BU2649" s="292"/>
      <c r="BV2649" s="292"/>
      <c r="BW2649" s="292"/>
      <c r="BX2649" s="292"/>
      <c r="BZ2649" s="292"/>
      <c r="CA2649" s="292"/>
      <c r="CC2649" s="292"/>
      <c r="CD2649" s="292"/>
      <c r="CE2649" s="292"/>
      <c r="CF2649" s="292"/>
      <c r="CG2649" s="292"/>
      <c r="CH2649" s="292"/>
      <c r="CI2649" s="292"/>
      <c r="CJ2649" s="292"/>
      <c r="CK2649" s="292"/>
      <c r="CL2649" s="292"/>
      <c r="CM2649" s="292"/>
      <c r="CN2649" s="292"/>
      <c r="CO2649" s="292"/>
      <c r="CP2649" s="292"/>
      <c r="CQ2649" s="292"/>
      <c r="CR2649" s="292"/>
      <c r="CS2649" s="292"/>
      <c r="CT2649" s="292"/>
      <c r="CU2649" s="292"/>
      <c r="CV2649" s="292"/>
      <c r="CW2649" s="292"/>
      <c r="CX2649" s="292"/>
      <c r="CY2649" s="292"/>
      <c r="CZ2649" s="292"/>
      <c r="DA2649" s="292"/>
      <c r="DB2649" s="292"/>
      <c r="DC2649" s="292"/>
      <c r="DD2649" s="292"/>
      <c r="DE2649" s="292"/>
      <c r="DF2649" s="292"/>
      <c r="DG2649" s="292"/>
      <c r="DH2649" s="292"/>
      <c r="DI2649" s="292"/>
      <c r="DJ2649" s="292"/>
      <c r="DK2649" s="292"/>
      <c r="DL2649" s="292"/>
      <c r="DM2649" s="292"/>
      <c r="DN2649" s="292"/>
      <c r="DO2649" s="292"/>
      <c r="DP2649" s="292"/>
      <c r="DQ2649" s="292"/>
      <c r="DR2649" s="292"/>
      <c r="DS2649" s="292"/>
      <c r="DT2649" s="292"/>
      <c r="DU2649" s="292"/>
      <c r="DV2649" s="292"/>
      <c r="DW2649" s="292"/>
      <c r="DX2649" s="292"/>
      <c r="DY2649" s="292"/>
      <c r="DZ2649" s="292"/>
      <c r="EA2649" s="292"/>
      <c r="EB2649" s="292"/>
      <c r="EC2649" s="292"/>
      <c r="ED2649" s="292"/>
      <c r="EE2649" s="292"/>
      <c r="EF2649" s="292"/>
      <c r="EG2649" s="292"/>
      <c r="EH2649" s="292"/>
      <c r="EI2649" s="292"/>
      <c r="EJ2649" s="292"/>
      <c r="EK2649" s="292"/>
      <c r="EL2649" s="292"/>
      <c r="EM2649" s="292"/>
      <c r="EN2649" s="292"/>
      <c r="EO2649" s="292"/>
      <c r="EP2649" s="292"/>
      <c r="EQ2649" s="292"/>
      <c r="ER2649" s="292"/>
      <c r="ES2649" s="292"/>
      <c r="ET2649" s="292"/>
      <c r="EU2649" s="292"/>
      <c r="EV2649" s="292"/>
      <c r="EW2649" s="292"/>
      <c r="EX2649" s="292"/>
      <c r="EY2649" s="292"/>
      <c r="EZ2649" s="292"/>
      <c r="FA2649" s="292"/>
      <c r="FB2649" s="292"/>
      <c r="FC2649" s="292"/>
      <c r="FD2649" s="292"/>
      <c r="FE2649" s="292"/>
      <c r="FF2649" s="292"/>
      <c r="FG2649" s="292"/>
      <c r="FH2649" s="292"/>
      <c r="FI2649" s="292"/>
      <c r="FJ2649" s="292"/>
      <c r="FK2649" s="292"/>
      <c r="FL2649" s="292"/>
      <c r="FM2649" s="292"/>
      <c r="FN2649" s="292"/>
      <c r="FO2649" s="292"/>
      <c r="FP2649" s="292"/>
      <c r="FQ2649" s="292"/>
      <c r="FR2649" s="292"/>
      <c r="FS2649" s="292"/>
      <c r="FT2649" s="292"/>
      <c r="FU2649" s="292"/>
      <c r="FV2649" s="292"/>
      <c r="FW2649" s="292"/>
      <c r="FX2649" s="292"/>
      <c r="FY2649" s="292"/>
      <c r="FZ2649" s="292"/>
      <c r="GA2649" s="292"/>
    </row>
    <row r="2650" spans="2:183">
      <c r="B2650" s="291"/>
      <c r="C2650" s="292"/>
      <c r="D2650" s="292"/>
      <c r="E2650" s="292"/>
      <c r="F2650" s="292"/>
      <c r="G2650" s="292"/>
      <c r="H2650" s="292"/>
      <c r="I2650" s="292"/>
      <c r="J2650" s="292"/>
      <c r="K2650" s="292"/>
      <c r="L2650" s="292"/>
      <c r="M2650" s="292"/>
      <c r="N2650" s="292"/>
      <c r="O2650" s="292"/>
      <c r="P2650" s="292"/>
      <c r="Q2650" s="292"/>
      <c r="R2650" s="292"/>
      <c r="S2650" s="292"/>
      <c r="T2650" s="292"/>
      <c r="U2650" s="292"/>
      <c r="V2650" s="292"/>
      <c r="W2650" s="292"/>
      <c r="X2650" s="292"/>
      <c r="Y2650" s="292"/>
      <c r="Z2650" s="292"/>
      <c r="AA2650" s="292"/>
      <c r="AB2650" s="292"/>
      <c r="AC2650" s="292"/>
      <c r="AD2650" s="292"/>
      <c r="AE2650" s="292"/>
      <c r="AF2650" s="292"/>
      <c r="AG2650" s="292"/>
      <c r="AH2650" s="292"/>
      <c r="AI2650" s="292"/>
      <c r="AJ2650" s="292"/>
      <c r="AK2650" s="292"/>
      <c r="AL2650" s="292"/>
      <c r="AM2650" s="292"/>
      <c r="AN2650" s="292"/>
      <c r="AO2650" s="292"/>
      <c r="AP2650" s="292"/>
      <c r="AQ2650" s="292"/>
      <c r="AR2650" s="292"/>
      <c r="AS2650" s="292"/>
      <c r="AT2650" s="292"/>
      <c r="AU2650" s="292"/>
      <c r="AV2650" s="292"/>
      <c r="AW2650" s="292"/>
      <c r="AX2650" s="292"/>
      <c r="AY2650" s="292"/>
      <c r="AZ2650" s="292"/>
      <c r="BA2650" s="292"/>
      <c r="BB2650" s="292"/>
      <c r="BC2650" s="292"/>
      <c r="BD2650" s="292"/>
      <c r="BE2650" s="292"/>
      <c r="BF2650" s="292"/>
      <c r="BG2650" s="292"/>
      <c r="BH2650" s="292"/>
      <c r="BI2650" s="292"/>
      <c r="BJ2650" s="292"/>
      <c r="BK2650" s="292"/>
      <c r="BL2650" s="292"/>
      <c r="BM2650" s="292"/>
      <c r="BN2650" s="292"/>
      <c r="BO2650" s="292"/>
      <c r="BP2650" s="292"/>
      <c r="BQ2650" s="292"/>
      <c r="BR2650" s="292"/>
      <c r="BS2650" s="292"/>
      <c r="BT2650" s="292"/>
      <c r="BU2650" s="292"/>
      <c r="BV2650" s="292"/>
      <c r="BW2650" s="292"/>
      <c r="BX2650" s="292"/>
      <c r="BZ2650" s="292"/>
      <c r="CA2650" s="292"/>
      <c r="CG2650" s="292"/>
      <c r="CH2650" s="292"/>
      <c r="CI2650" s="292"/>
      <c r="CJ2650" s="292"/>
      <c r="CK2650" s="292"/>
      <c r="CL2650" s="292"/>
      <c r="CM2650" s="292"/>
      <c r="CN2650" s="292"/>
      <c r="CO2650" s="292"/>
      <c r="CP2650" s="292"/>
      <c r="CQ2650" s="292"/>
      <c r="CR2650" s="292"/>
      <c r="CS2650" s="292"/>
      <c r="CT2650" s="292"/>
      <c r="CU2650" s="292"/>
      <c r="CV2650" s="292"/>
      <c r="CW2650" s="292"/>
      <c r="CX2650" s="292"/>
      <c r="CY2650" s="292"/>
      <c r="CZ2650" s="292"/>
      <c r="DA2650" s="292"/>
      <c r="DB2650" s="292"/>
      <c r="DC2650" s="292"/>
      <c r="DD2650" s="292"/>
      <c r="DE2650" s="292"/>
      <c r="DF2650" s="292"/>
      <c r="DG2650" s="292"/>
      <c r="DH2650" s="292"/>
      <c r="DI2650" s="292"/>
      <c r="DJ2650" s="292"/>
      <c r="DK2650" s="292"/>
      <c r="DL2650" s="292"/>
      <c r="DM2650" s="292"/>
      <c r="DN2650" s="292"/>
      <c r="DO2650" s="292"/>
      <c r="DP2650" s="292"/>
      <c r="DQ2650" s="292"/>
      <c r="DR2650" s="292"/>
      <c r="DS2650" s="292"/>
      <c r="DT2650" s="292"/>
      <c r="DU2650" s="292"/>
      <c r="DV2650" s="292"/>
      <c r="DW2650" s="292"/>
      <c r="DX2650" s="292"/>
      <c r="DY2650" s="292"/>
      <c r="DZ2650" s="292"/>
      <c r="EA2650" s="292"/>
      <c r="EB2650" s="292"/>
      <c r="EC2650" s="292"/>
      <c r="ED2650" s="292"/>
      <c r="EE2650" s="292"/>
      <c r="EF2650" s="292"/>
      <c r="EG2650" s="292"/>
      <c r="EH2650" s="292"/>
      <c r="EI2650" s="292"/>
      <c r="EJ2650" s="292"/>
      <c r="EK2650" s="292"/>
      <c r="EL2650" s="292"/>
      <c r="EM2650" s="292"/>
      <c r="EN2650" s="292"/>
      <c r="EO2650" s="292"/>
      <c r="EP2650" s="292"/>
      <c r="EQ2650" s="292"/>
      <c r="ER2650" s="292"/>
      <c r="ES2650" s="292"/>
      <c r="ET2650" s="292"/>
      <c r="EU2650" s="292"/>
      <c r="EV2650" s="292"/>
      <c r="EW2650" s="292"/>
      <c r="EX2650" s="292"/>
      <c r="EY2650" s="292"/>
      <c r="EZ2650" s="292"/>
      <c r="FA2650" s="292"/>
      <c r="FB2650" s="292"/>
      <c r="FC2650" s="292"/>
      <c r="FD2650" s="292"/>
      <c r="FE2650" s="292"/>
      <c r="FF2650" s="292"/>
      <c r="FG2650" s="292"/>
      <c r="FH2650" s="292"/>
      <c r="FI2650" s="292"/>
      <c r="FJ2650" s="292"/>
      <c r="FK2650" s="292"/>
      <c r="FL2650" s="292"/>
      <c r="FM2650" s="292"/>
      <c r="FN2650" s="292"/>
      <c r="FO2650" s="292"/>
      <c r="FP2650" s="292"/>
      <c r="FQ2650" s="292"/>
      <c r="FR2650" s="292"/>
      <c r="FS2650" s="292"/>
      <c r="FT2650" s="292"/>
      <c r="FU2650" s="292"/>
      <c r="FV2650" s="292"/>
      <c r="FW2650" s="292"/>
      <c r="FX2650" s="292"/>
      <c r="FY2650" s="292"/>
      <c r="FZ2650" s="292"/>
      <c r="GA2650" s="292"/>
    </row>
    <row r="2651" spans="2:183">
      <c r="B2651" s="291"/>
      <c r="C2651" s="292"/>
      <c r="D2651" s="292"/>
      <c r="E2651" s="292"/>
      <c r="F2651" s="292"/>
      <c r="G2651" s="292"/>
      <c r="H2651" s="292"/>
      <c r="I2651" s="292"/>
      <c r="J2651" s="292"/>
      <c r="K2651" s="292"/>
      <c r="L2651" s="292"/>
      <c r="M2651" s="292"/>
      <c r="N2651" s="292"/>
      <c r="O2651" s="292"/>
      <c r="P2651" s="292"/>
      <c r="Q2651" s="292"/>
      <c r="R2651" s="292"/>
      <c r="S2651" s="292"/>
      <c r="T2651" s="292"/>
      <c r="U2651" s="292"/>
      <c r="V2651" s="292"/>
      <c r="W2651" s="292"/>
      <c r="X2651" s="292"/>
      <c r="Y2651" s="292"/>
      <c r="Z2651" s="292"/>
      <c r="AA2651" s="292"/>
      <c r="AB2651" s="292"/>
      <c r="AC2651" s="292"/>
      <c r="AD2651" s="292"/>
      <c r="AE2651" s="292"/>
      <c r="AF2651" s="292"/>
      <c r="AG2651" s="292"/>
      <c r="AH2651" s="292"/>
      <c r="AI2651" s="292"/>
      <c r="AJ2651" s="292"/>
      <c r="AK2651" s="292"/>
      <c r="AL2651" s="292"/>
      <c r="AM2651" s="292"/>
      <c r="AN2651" s="292"/>
      <c r="AO2651" s="292"/>
      <c r="AP2651" s="292"/>
      <c r="AQ2651" s="292"/>
      <c r="AR2651" s="292"/>
      <c r="AS2651" s="292"/>
      <c r="AT2651" s="292"/>
      <c r="AU2651" s="292"/>
      <c r="AV2651" s="292"/>
      <c r="AW2651" s="292"/>
      <c r="AX2651" s="292"/>
      <c r="AY2651" s="292"/>
      <c r="AZ2651" s="292"/>
      <c r="BA2651" s="292"/>
      <c r="BB2651" s="292"/>
      <c r="BC2651" s="292"/>
      <c r="BD2651" s="292"/>
      <c r="BE2651" s="292"/>
      <c r="BF2651" s="292"/>
      <c r="BG2651" s="292"/>
      <c r="BH2651" s="292"/>
      <c r="BI2651" s="292"/>
      <c r="BJ2651" s="292"/>
      <c r="BK2651" s="292"/>
      <c r="BL2651" s="292"/>
      <c r="BM2651" s="292"/>
      <c r="BN2651" s="292"/>
      <c r="BO2651" s="292"/>
      <c r="BP2651" s="292"/>
      <c r="BQ2651" s="292"/>
      <c r="BR2651" s="292"/>
      <c r="BS2651" s="292"/>
      <c r="BT2651" s="292"/>
      <c r="BU2651" s="292"/>
      <c r="BV2651" s="292"/>
      <c r="BW2651" s="292"/>
      <c r="BX2651" s="292"/>
      <c r="CG2651" s="292"/>
      <c r="CH2651" s="292"/>
      <c r="CI2651" s="292"/>
      <c r="CJ2651" s="292"/>
      <c r="CK2651" s="292"/>
      <c r="CL2651" s="292"/>
      <c r="CM2651" s="292"/>
      <c r="CN2651" s="292"/>
      <c r="CO2651" s="292"/>
      <c r="CP2651" s="292"/>
      <c r="CQ2651" s="292"/>
      <c r="CR2651" s="292"/>
      <c r="CS2651" s="292"/>
      <c r="CT2651" s="292"/>
      <c r="CU2651" s="292"/>
      <c r="CV2651" s="292"/>
      <c r="CW2651" s="292"/>
      <c r="CX2651" s="292"/>
      <c r="CY2651" s="292"/>
      <c r="CZ2651" s="292"/>
      <c r="DA2651" s="292"/>
      <c r="DB2651" s="292"/>
      <c r="DC2651" s="292"/>
      <c r="DD2651" s="292"/>
      <c r="DE2651" s="292"/>
      <c r="DF2651" s="292"/>
      <c r="DG2651" s="292"/>
      <c r="DH2651" s="292"/>
      <c r="DI2651" s="292"/>
      <c r="DJ2651" s="292"/>
      <c r="DK2651" s="292"/>
      <c r="DL2651" s="292"/>
      <c r="DM2651" s="292"/>
      <c r="DN2651" s="292"/>
      <c r="DO2651" s="292"/>
      <c r="DP2651" s="292"/>
      <c r="DQ2651" s="292"/>
      <c r="DR2651" s="292"/>
      <c r="DS2651" s="292"/>
      <c r="DT2651" s="292"/>
      <c r="DU2651" s="292"/>
      <c r="DV2651" s="292"/>
      <c r="DW2651" s="292"/>
      <c r="DX2651" s="292"/>
      <c r="DY2651" s="292"/>
      <c r="DZ2651" s="292"/>
      <c r="EA2651" s="292"/>
      <c r="EB2651" s="292"/>
      <c r="EC2651" s="292"/>
      <c r="ED2651" s="292"/>
      <c r="EE2651" s="292"/>
      <c r="EF2651" s="292"/>
      <c r="EG2651" s="292"/>
      <c r="EH2651" s="292"/>
      <c r="EI2651" s="292"/>
      <c r="EJ2651" s="292"/>
      <c r="EK2651" s="292"/>
      <c r="EL2651" s="292"/>
      <c r="EM2651" s="292"/>
      <c r="EN2651" s="292"/>
      <c r="EO2651" s="292"/>
      <c r="EP2651" s="292"/>
      <c r="EQ2651" s="292"/>
      <c r="ER2651" s="292"/>
      <c r="ES2651" s="292"/>
      <c r="ET2651" s="292"/>
      <c r="EU2651" s="292"/>
      <c r="EV2651" s="292"/>
      <c r="EW2651" s="292"/>
      <c r="EX2651" s="292"/>
      <c r="EY2651" s="292"/>
      <c r="EZ2651" s="292"/>
      <c r="FA2651" s="292"/>
      <c r="FB2651" s="292"/>
      <c r="FC2651" s="292"/>
      <c r="FD2651" s="292"/>
      <c r="FE2651" s="292"/>
      <c r="FF2651" s="292"/>
      <c r="FG2651" s="292"/>
      <c r="FH2651" s="292"/>
      <c r="FI2651" s="292"/>
      <c r="FJ2651" s="292"/>
      <c r="FK2651" s="292"/>
      <c r="FL2651" s="292"/>
      <c r="FM2651" s="292"/>
      <c r="FN2651" s="292"/>
      <c r="FO2651" s="292"/>
      <c r="FP2651" s="292"/>
      <c r="FQ2651" s="292"/>
      <c r="FR2651" s="292"/>
      <c r="FS2651" s="292"/>
      <c r="FT2651" s="292"/>
      <c r="FU2651" s="292"/>
      <c r="FV2651" s="292"/>
      <c r="FW2651" s="292"/>
      <c r="FX2651" s="292"/>
      <c r="FY2651" s="292"/>
      <c r="FZ2651" s="292"/>
      <c r="GA2651" s="292"/>
    </row>
    <row r="2652" spans="2:183">
      <c r="B2652" s="291"/>
      <c r="C2652" s="292"/>
      <c r="D2652" s="292"/>
      <c r="E2652" s="292"/>
      <c r="F2652" s="292"/>
      <c r="G2652" s="292"/>
      <c r="H2652" s="292"/>
      <c r="I2652" s="292"/>
      <c r="J2652" s="292"/>
      <c r="K2652" s="292"/>
      <c r="L2652" s="292"/>
      <c r="M2652" s="292"/>
      <c r="N2652" s="292"/>
      <c r="O2652" s="292"/>
      <c r="P2652" s="292"/>
      <c r="Q2652" s="292"/>
      <c r="R2652" s="292"/>
      <c r="S2652" s="292"/>
      <c r="T2652" s="292"/>
      <c r="U2652" s="292"/>
      <c r="V2652" s="292"/>
      <c r="W2652" s="292"/>
      <c r="X2652" s="292"/>
      <c r="Y2652" s="292"/>
      <c r="Z2652" s="292"/>
      <c r="AA2652" s="292"/>
      <c r="AB2652" s="292"/>
      <c r="AC2652" s="292"/>
      <c r="AD2652" s="292"/>
      <c r="AE2652" s="292"/>
      <c r="AF2652" s="292"/>
      <c r="AG2652" s="292"/>
      <c r="AH2652" s="292"/>
      <c r="AI2652" s="292"/>
      <c r="AJ2652" s="292"/>
      <c r="AK2652" s="292"/>
      <c r="AL2652" s="292"/>
      <c r="AM2652" s="292"/>
      <c r="AN2652" s="292"/>
      <c r="AO2652" s="292"/>
      <c r="AP2652" s="292"/>
      <c r="AQ2652" s="292"/>
      <c r="AR2652" s="292"/>
      <c r="AS2652" s="292"/>
      <c r="AT2652" s="292"/>
      <c r="AU2652" s="292"/>
      <c r="AV2652" s="292"/>
      <c r="AW2652" s="292"/>
      <c r="AX2652" s="292"/>
      <c r="AY2652" s="292"/>
      <c r="AZ2652" s="292"/>
      <c r="BA2652" s="292"/>
      <c r="BB2652" s="292"/>
      <c r="BC2652" s="292"/>
      <c r="BD2652" s="292"/>
      <c r="BE2652" s="292"/>
      <c r="BF2652" s="292"/>
      <c r="BG2652" s="292"/>
      <c r="BH2652" s="292"/>
      <c r="BI2652" s="292"/>
      <c r="BJ2652" s="292"/>
      <c r="BK2652" s="292"/>
      <c r="BL2652" s="292"/>
      <c r="BM2652" s="292"/>
      <c r="BN2652" s="292"/>
      <c r="BO2652" s="292"/>
      <c r="BP2652" s="292"/>
      <c r="BQ2652" s="292"/>
      <c r="BR2652" s="292"/>
      <c r="BS2652" s="292"/>
      <c r="BT2652" s="292"/>
      <c r="BU2652" s="292"/>
      <c r="BV2652" s="292"/>
      <c r="BW2652" s="292"/>
      <c r="BX2652" s="292"/>
      <c r="CG2652" s="292"/>
      <c r="CH2652" s="292"/>
      <c r="CI2652" s="292"/>
      <c r="CJ2652" s="292"/>
      <c r="CK2652" s="292"/>
      <c r="CL2652" s="292"/>
      <c r="CM2652" s="292"/>
      <c r="CN2652" s="292"/>
      <c r="CO2652" s="292"/>
      <c r="CP2652" s="292"/>
      <c r="CQ2652" s="292"/>
      <c r="CR2652" s="292"/>
      <c r="CS2652" s="292"/>
      <c r="CT2652" s="292"/>
      <c r="CU2652" s="292"/>
      <c r="CV2652" s="292"/>
      <c r="CW2652" s="292"/>
      <c r="CX2652" s="292"/>
      <c r="CY2652" s="292"/>
      <c r="CZ2652" s="292"/>
      <c r="DA2652" s="292"/>
      <c r="DB2652" s="292"/>
      <c r="DC2652" s="292"/>
      <c r="DD2652" s="292"/>
      <c r="DE2652" s="292"/>
      <c r="DF2652" s="292"/>
      <c r="DG2652" s="292"/>
      <c r="DH2652" s="292"/>
      <c r="DI2652" s="292"/>
      <c r="DJ2652" s="292"/>
      <c r="DK2652" s="292"/>
      <c r="DL2652" s="292"/>
      <c r="DM2652" s="292"/>
      <c r="DN2652" s="292"/>
      <c r="DO2652" s="292"/>
      <c r="DP2652" s="292"/>
      <c r="DQ2652" s="292"/>
      <c r="DR2652" s="292"/>
      <c r="DS2652" s="292"/>
      <c r="DT2652" s="292"/>
      <c r="DU2652" s="292"/>
      <c r="DV2652" s="292"/>
      <c r="DW2652" s="292"/>
      <c r="DX2652" s="292"/>
      <c r="DY2652" s="292"/>
      <c r="DZ2652" s="292"/>
      <c r="EA2652" s="292"/>
      <c r="EB2652" s="292"/>
      <c r="EC2652" s="292"/>
      <c r="ED2652" s="292"/>
      <c r="EE2652" s="292"/>
      <c r="EF2652" s="292"/>
      <c r="EG2652" s="292"/>
      <c r="EH2652" s="292"/>
      <c r="EI2652" s="292"/>
      <c r="EJ2652" s="292"/>
      <c r="EK2652" s="292"/>
      <c r="EL2652" s="292"/>
      <c r="EM2652" s="292"/>
      <c r="EN2652" s="292"/>
      <c r="EO2652" s="292"/>
      <c r="EP2652" s="292"/>
      <c r="EQ2652" s="292"/>
      <c r="ER2652" s="292"/>
      <c r="ES2652" s="292"/>
      <c r="ET2652" s="292"/>
      <c r="EU2652" s="292"/>
      <c r="EV2652" s="292"/>
      <c r="EW2652" s="292"/>
      <c r="EX2652" s="292"/>
      <c r="EY2652" s="292"/>
      <c r="EZ2652" s="292"/>
      <c r="FA2652" s="292"/>
      <c r="FB2652" s="292"/>
      <c r="FC2652" s="292"/>
      <c r="FD2652" s="292"/>
      <c r="FE2652" s="292"/>
      <c r="FF2652" s="292"/>
      <c r="FG2652" s="292"/>
      <c r="FH2652" s="292"/>
      <c r="FI2652" s="292"/>
      <c r="FJ2652" s="292"/>
      <c r="FK2652" s="292"/>
      <c r="FL2652" s="292"/>
      <c r="FM2652" s="292"/>
      <c r="FN2652" s="292"/>
      <c r="FO2652" s="292"/>
      <c r="FP2652" s="292"/>
      <c r="FQ2652" s="292"/>
      <c r="FR2652" s="292"/>
      <c r="FS2652" s="292"/>
      <c r="FT2652" s="292"/>
      <c r="FU2652" s="292"/>
      <c r="FV2652" s="292"/>
      <c r="FW2652" s="292"/>
      <c r="FX2652" s="292"/>
      <c r="FY2652" s="292"/>
      <c r="FZ2652" s="292"/>
      <c r="GA2652" s="292"/>
    </row>
    <row r="2653" spans="2:183">
      <c r="B2653" s="291"/>
      <c r="C2653" s="292"/>
      <c r="D2653" s="292"/>
      <c r="E2653" s="292"/>
      <c r="F2653" s="292"/>
      <c r="G2653" s="292"/>
      <c r="H2653" s="292"/>
      <c r="I2653" s="292"/>
      <c r="J2653" s="292"/>
      <c r="K2653" s="292"/>
      <c r="L2653" s="292"/>
      <c r="M2653" s="292"/>
      <c r="N2653" s="292"/>
      <c r="O2653" s="292"/>
      <c r="P2653" s="292"/>
      <c r="Q2653" s="292"/>
      <c r="R2653" s="292"/>
      <c r="S2653" s="292"/>
      <c r="T2653" s="292"/>
      <c r="U2653" s="292"/>
      <c r="V2653" s="292"/>
      <c r="W2653" s="292"/>
      <c r="X2653" s="292"/>
      <c r="Y2653" s="292"/>
      <c r="Z2653" s="292"/>
      <c r="AA2653" s="292"/>
      <c r="AB2653" s="292"/>
      <c r="AC2653" s="292"/>
      <c r="AD2653" s="292"/>
      <c r="AE2653" s="292"/>
      <c r="AF2653" s="292"/>
      <c r="AG2653" s="292"/>
      <c r="AH2653" s="292"/>
      <c r="AI2653" s="292"/>
      <c r="AJ2653" s="292"/>
      <c r="AK2653" s="292"/>
      <c r="AL2653" s="292"/>
      <c r="AM2653" s="292"/>
      <c r="AN2653" s="292"/>
      <c r="AO2653" s="292"/>
      <c r="AP2653" s="292"/>
      <c r="AQ2653" s="292"/>
      <c r="AR2653" s="292"/>
      <c r="AS2653" s="292"/>
      <c r="AT2653" s="292"/>
      <c r="AU2653" s="292"/>
      <c r="AV2653" s="292"/>
      <c r="AW2653" s="292"/>
      <c r="AX2653" s="292"/>
      <c r="AY2653" s="292"/>
      <c r="AZ2653" s="292"/>
      <c r="BA2653" s="292"/>
      <c r="BB2653" s="292"/>
      <c r="BC2653" s="292"/>
      <c r="BD2653" s="292"/>
      <c r="BE2653" s="292"/>
      <c r="BF2653" s="292"/>
      <c r="BG2653" s="292"/>
      <c r="BH2653" s="292"/>
      <c r="BI2653" s="292"/>
      <c r="BJ2653" s="292"/>
      <c r="BK2653" s="292"/>
      <c r="BL2653" s="292"/>
      <c r="BM2653" s="292"/>
      <c r="BN2653" s="292"/>
      <c r="BO2653" s="292"/>
      <c r="BP2653" s="292"/>
      <c r="BQ2653" s="292"/>
      <c r="BR2653" s="292"/>
      <c r="BS2653" s="292"/>
      <c r="BT2653" s="292"/>
      <c r="BU2653" s="292"/>
      <c r="BV2653" s="292"/>
      <c r="BW2653" s="292"/>
      <c r="BX2653" s="292"/>
      <c r="CG2653" s="292"/>
      <c r="CH2653" s="292"/>
      <c r="CI2653" s="292"/>
      <c r="CJ2653" s="292"/>
      <c r="CK2653" s="292"/>
      <c r="CL2653" s="292"/>
      <c r="CM2653" s="292"/>
      <c r="CN2653" s="292"/>
      <c r="CO2653" s="292"/>
      <c r="CP2653" s="292"/>
      <c r="CQ2653" s="292"/>
      <c r="CR2653" s="292"/>
      <c r="CS2653" s="292"/>
      <c r="CT2653" s="292"/>
      <c r="CU2653" s="292"/>
      <c r="CV2653" s="292"/>
      <c r="CW2653" s="292"/>
      <c r="CX2653" s="292"/>
      <c r="CY2653" s="292"/>
      <c r="CZ2653" s="292"/>
      <c r="DA2653" s="292"/>
      <c r="DB2653" s="292"/>
      <c r="DC2653" s="292"/>
      <c r="DD2653" s="292"/>
      <c r="DE2653" s="292"/>
      <c r="DF2653" s="292"/>
      <c r="DG2653" s="292"/>
      <c r="DH2653" s="292"/>
      <c r="DI2653" s="292"/>
      <c r="DJ2653" s="292"/>
      <c r="DK2653" s="292"/>
      <c r="DL2653" s="292"/>
      <c r="DM2653" s="292"/>
      <c r="DN2653" s="292"/>
      <c r="DO2653" s="292"/>
      <c r="DP2653" s="292"/>
      <c r="DQ2653" s="292"/>
      <c r="DR2653" s="292"/>
      <c r="DS2653" s="292"/>
      <c r="DT2653" s="292"/>
      <c r="DU2653" s="292"/>
      <c r="DV2653" s="292"/>
      <c r="DW2653" s="292"/>
      <c r="DX2653" s="292"/>
      <c r="DY2653" s="292"/>
      <c r="DZ2653" s="292"/>
      <c r="EA2653" s="292"/>
      <c r="EB2653" s="292"/>
      <c r="EC2653" s="292"/>
      <c r="ED2653" s="292"/>
      <c r="EE2653" s="292"/>
      <c r="EF2653" s="292"/>
      <c r="EG2653" s="292"/>
      <c r="EH2653" s="292"/>
      <c r="EI2653" s="292"/>
      <c r="EJ2653" s="292"/>
      <c r="EK2653" s="292"/>
      <c r="EL2653" s="292"/>
      <c r="EM2653" s="292"/>
      <c r="EN2653" s="292"/>
      <c r="EO2653" s="292"/>
      <c r="EP2653" s="292"/>
      <c r="EQ2653" s="292"/>
      <c r="ER2653" s="292"/>
      <c r="ES2653" s="292"/>
      <c r="ET2653" s="292"/>
      <c r="EU2653" s="292"/>
      <c r="EV2653" s="292"/>
      <c r="EW2653" s="292"/>
      <c r="EX2653" s="292"/>
      <c r="EY2653" s="292"/>
      <c r="EZ2653" s="292"/>
      <c r="FA2653" s="292"/>
      <c r="FB2653" s="292"/>
      <c r="FC2653" s="292"/>
      <c r="FD2653" s="292"/>
      <c r="FE2653" s="292"/>
      <c r="FF2653" s="292"/>
      <c r="FG2653" s="292"/>
      <c r="FH2653" s="292"/>
      <c r="FI2653" s="292"/>
      <c r="FJ2653" s="292"/>
      <c r="FK2653" s="292"/>
      <c r="FL2653" s="292"/>
      <c r="FM2653" s="292"/>
      <c r="FN2653" s="292"/>
      <c r="FO2653" s="292"/>
      <c r="FP2653" s="292"/>
      <c r="FQ2653" s="292"/>
      <c r="FR2653" s="292"/>
      <c r="FS2653" s="292"/>
      <c r="FT2653" s="292"/>
      <c r="FU2653" s="292"/>
      <c r="FV2653" s="292"/>
      <c r="FW2653" s="292"/>
      <c r="FX2653" s="292"/>
      <c r="FY2653" s="292"/>
      <c r="FZ2653" s="292"/>
      <c r="GA2653" s="292"/>
    </row>
    <row r="2654" spans="2:183">
      <c r="B2654" s="291"/>
      <c r="C2654" s="292"/>
      <c r="D2654" s="292"/>
      <c r="E2654" s="292"/>
      <c r="F2654" s="292"/>
      <c r="G2654" s="292"/>
      <c r="H2654" s="292"/>
      <c r="I2654" s="292"/>
      <c r="J2654" s="292"/>
      <c r="K2654" s="292"/>
      <c r="L2654" s="292"/>
      <c r="M2654" s="292"/>
      <c r="N2654" s="292"/>
      <c r="O2654" s="292"/>
      <c r="P2654" s="292"/>
      <c r="Q2654" s="292"/>
      <c r="R2654" s="292"/>
      <c r="S2654" s="292"/>
      <c r="T2654" s="292"/>
      <c r="U2654" s="292"/>
      <c r="V2654" s="292"/>
      <c r="W2654" s="292"/>
      <c r="X2654" s="292"/>
      <c r="Y2654" s="292"/>
      <c r="Z2654" s="292"/>
      <c r="AA2654" s="292"/>
      <c r="AB2654" s="292"/>
      <c r="AC2654" s="292"/>
      <c r="AD2654" s="292"/>
      <c r="AE2654" s="292"/>
      <c r="AF2654" s="292"/>
      <c r="AG2654" s="292"/>
      <c r="AH2654" s="292"/>
      <c r="AI2654" s="292"/>
      <c r="AJ2654" s="292"/>
      <c r="AK2654" s="292"/>
      <c r="AL2654" s="292"/>
      <c r="AM2654" s="292"/>
      <c r="AN2654" s="292"/>
      <c r="AO2654" s="292"/>
      <c r="AP2654" s="292"/>
      <c r="AQ2654" s="292"/>
      <c r="AR2654" s="292"/>
      <c r="AS2654" s="292"/>
      <c r="AT2654" s="292"/>
      <c r="AU2654" s="292"/>
      <c r="AV2654" s="292"/>
      <c r="AW2654" s="292"/>
      <c r="AX2654" s="292"/>
      <c r="AY2654" s="292"/>
      <c r="AZ2654" s="292"/>
      <c r="BA2654" s="292"/>
      <c r="BB2654" s="292"/>
      <c r="BC2654" s="292"/>
      <c r="BD2654" s="292"/>
      <c r="BE2654" s="292"/>
      <c r="BF2654" s="292"/>
      <c r="BG2654" s="292"/>
      <c r="BH2654" s="292"/>
      <c r="BI2654" s="292"/>
      <c r="BJ2654" s="292"/>
      <c r="BK2654" s="292"/>
      <c r="BL2654" s="292"/>
      <c r="BM2654" s="292"/>
      <c r="BN2654" s="292"/>
      <c r="BO2654" s="292"/>
      <c r="BP2654" s="292"/>
      <c r="BQ2654" s="292"/>
      <c r="BR2654" s="292"/>
      <c r="BS2654" s="292"/>
      <c r="BT2654" s="292"/>
      <c r="BU2654" s="292"/>
      <c r="BV2654" s="292"/>
      <c r="BW2654" s="292"/>
      <c r="BX2654" s="292"/>
      <c r="CG2654" s="292"/>
      <c r="CH2654" s="292"/>
      <c r="CI2654" s="292"/>
      <c r="CJ2654" s="292"/>
      <c r="CK2654" s="292"/>
      <c r="CL2654" s="292"/>
      <c r="CM2654" s="292"/>
      <c r="CN2654" s="292"/>
      <c r="CO2654" s="292"/>
      <c r="CP2654" s="292"/>
      <c r="CQ2654" s="292"/>
      <c r="CR2654" s="292"/>
      <c r="CS2654" s="292"/>
      <c r="CT2654" s="292"/>
      <c r="CU2654" s="292"/>
      <c r="CV2654" s="292"/>
      <c r="CW2654" s="292"/>
      <c r="CX2654" s="292"/>
      <c r="CY2654" s="292"/>
      <c r="CZ2654" s="292"/>
      <c r="DA2654" s="292"/>
      <c r="DB2654" s="292"/>
      <c r="DC2654" s="292"/>
      <c r="DD2654" s="292"/>
      <c r="DE2654" s="292"/>
      <c r="DF2654" s="292"/>
      <c r="DG2654" s="292"/>
      <c r="DH2654" s="292"/>
      <c r="DI2654" s="292"/>
      <c r="DJ2654" s="292"/>
      <c r="DK2654" s="292"/>
      <c r="DL2654" s="292"/>
      <c r="DM2654" s="292"/>
      <c r="DN2654" s="292"/>
      <c r="DO2654" s="292"/>
      <c r="DP2654" s="292"/>
      <c r="DQ2654" s="292"/>
      <c r="DR2654" s="292"/>
      <c r="DS2654" s="292"/>
      <c r="DT2654" s="292"/>
      <c r="DU2654" s="292"/>
      <c r="DV2654" s="292"/>
      <c r="DW2654" s="292"/>
      <c r="DX2654" s="292"/>
      <c r="DY2654" s="292"/>
      <c r="DZ2654" s="292"/>
      <c r="EA2654" s="292"/>
      <c r="EB2654" s="292"/>
      <c r="EC2654" s="292"/>
      <c r="ED2654" s="292"/>
      <c r="EE2654" s="292"/>
      <c r="EF2654" s="292"/>
      <c r="EG2654" s="292"/>
      <c r="EH2654" s="292"/>
      <c r="EI2654" s="292"/>
      <c r="EJ2654" s="292"/>
      <c r="EK2654" s="292"/>
      <c r="EL2654" s="292"/>
      <c r="EM2654" s="292"/>
      <c r="EN2654" s="292"/>
      <c r="EO2654" s="292"/>
      <c r="EP2654" s="292"/>
      <c r="EQ2654" s="292"/>
      <c r="ER2654" s="292"/>
      <c r="ES2654" s="292"/>
      <c r="ET2654" s="292"/>
      <c r="EU2654" s="292"/>
      <c r="EV2654" s="292"/>
      <c r="EW2654" s="292"/>
      <c r="EX2654" s="292"/>
      <c r="EY2654" s="292"/>
      <c r="EZ2654" s="292"/>
      <c r="FA2654" s="292"/>
      <c r="FB2654" s="292"/>
      <c r="FC2654" s="292"/>
      <c r="FD2654" s="292"/>
      <c r="FE2654" s="292"/>
      <c r="FF2654" s="292"/>
      <c r="FG2654" s="292"/>
      <c r="FH2654" s="292"/>
      <c r="FI2654" s="292"/>
      <c r="FJ2654" s="292"/>
      <c r="FK2654" s="292"/>
      <c r="FL2654" s="292"/>
      <c r="FM2654" s="292"/>
      <c r="FN2654" s="292"/>
      <c r="FO2654" s="292"/>
      <c r="FP2654" s="292"/>
      <c r="FQ2654" s="292"/>
      <c r="FR2654" s="292"/>
      <c r="FS2654" s="292"/>
      <c r="FT2654" s="292"/>
      <c r="FU2654" s="292"/>
      <c r="FV2654" s="292"/>
      <c r="FW2654" s="292"/>
      <c r="FX2654" s="292"/>
      <c r="FY2654" s="292"/>
      <c r="FZ2654" s="292"/>
      <c r="GA2654" s="292"/>
    </row>
    <row r="2655" spans="2:183">
      <c r="B2655" s="291"/>
      <c r="C2655" s="292"/>
      <c r="D2655" s="292"/>
      <c r="E2655" s="292"/>
      <c r="F2655" s="292"/>
      <c r="G2655" s="292"/>
      <c r="H2655" s="292"/>
      <c r="I2655" s="292"/>
      <c r="J2655" s="292"/>
      <c r="K2655" s="292"/>
      <c r="L2655" s="292"/>
      <c r="M2655" s="292"/>
      <c r="N2655" s="292"/>
      <c r="O2655" s="292"/>
      <c r="P2655" s="292"/>
      <c r="Q2655" s="292"/>
      <c r="R2655" s="292"/>
      <c r="S2655" s="292"/>
      <c r="T2655" s="292"/>
      <c r="U2655" s="292"/>
      <c r="V2655" s="292"/>
      <c r="W2655" s="292"/>
      <c r="X2655" s="292"/>
      <c r="Y2655" s="292"/>
      <c r="Z2655" s="292"/>
      <c r="AA2655" s="292"/>
      <c r="AB2655" s="292"/>
      <c r="AC2655" s="292"/>
      <c r="AD2655" s="292"/>
      <c r="AE2655" s="292"/>
      <c r="AF2655" s="292"/>
      <c r="AG2655" s="292"/>
      <c r="AH2655" s="292"/>
      <c r="AI2655" s="292"/>
      <c r="AJ2655" s="292"/>
      <c r="AK2655" s="292"/>
      <c r="AL2655" s="292"/>
      <c r="AM2655" s="292"/>
      <c r="AN2655" s="292"/>
      <c r="AO2655" s="292"/>
      <c r="AP2655" s="292"/>
      <c r="AQ2655" s="292"/>
      <c r="AR2655" s="292"/>
      <c r="AS2655" s="292"/>
      <c r="AT2655" s="292"/>
      <c r="AU2655" s="292"/>
      <c r="AV2655" s="292"/>
      <c r="AW2655" s="292"/>
      <c r="AX2655" s="292"/>
      <c r="AY2655" s="292"/>
      <c r="AZ2655" s="292"/>
      <c r="BA2655" s="292"/>
      <c r="BB2655" s="292"/>
      <c r="BC2655" s="292"/>
      <c r="BD2655" s="292"/>
      <c r="BE2655" s="292"/>
      <c r="BF2655" s="292"/>
      <c r="BG2655" s="292"/>
      <c r="BH2655" s="292"/>
      <c r="BI2655" s="292"/>
      <c r="BJ2655" s="292"/>
      <c r="BK2655" s="292"/>
      <c r="BL2655" s="292"/>
      <c r="BM2655" s="292"/>
      <c r="BN2655" s="292"/>
      <c r="BO2655" s="292"/>
      <c r="BP2655" s="292"/>
      <c r="BQ2655" s="292"/>
      <c r="BR2655" s="292"/>
      <c r="BS2655" s="292"/>
      <c r="BT2655" s="292"/>
      <c r="BU2655" s="292"/>
      <c r="BV2655" s="292"/>
      <c r="BW2655" s="292"/>
      <c r="BX2655" s="292"/>
      <c r="CE2655" s="292"/>
      <c r="CG2655" s="292"/>
      <c r="CH2655" s="292"/>
      <c r="CI2655" s="292"/>
      <c r="CJ2655" s="292"/>
      <c r="CK2655" s="292"/>
      <c r="CL2655" s="292"/>
      <c r="CM2655" s="292"/>
      <c r="CN2655" s="292"/>
      <c r="CO2655" s="292"/>
      <c r="CP2655" s="292"/>
      <c r="CQ2655" s="292"/>
      <c r="CR2655" s="292"/>
      <c r="CS2655" s="292"/>
      <c r="CT2655" s="292"/>
      <c r="CU2655" s="292"/>
      <c r="CV2655" s="292"/>
      <c r="CW2655" s="292"/>
      <c r="CX2655" s="292"/>
      <c r="CY2655" s="292"/>
      <c r="CZ2655" s="292"/>
      <c r="DA2655" s="292"/>
      <c r="DB2655" s="292"/>
      <c r="DC2655" s="292"/>
      <c r="DD2655" s="292"/>
      <c r="DE2655" s="292"/>
      <c r="DF2655" s="292"/>
      <c r="DG2655" s="292"/>
      <c r="DH2655" s="292"/>
      <c r="DI2655" s="292"/>
      <c r="DJ2655" s="292"/>
      <c r="DK2655" s="292"/>
      <c r="DL2655" s="292"/>
      <c r="DM2655" s="292"/>
      <c r="DN2655" s="292"/>
      <c r="DO2655" s="292"/>
      <c r="DP2655" s="292"/>
      <c r="DQ2655" s="292"/>
      <c r="DR2655" s="292"/>
      <c r="DS2655" s="292"/>
      <c r="DT2655" s="292"/>
      <c r="DU2655" s="292"/>
      <c r="DV2655" s="292"/>
      <c r="DW2655" s="292"/>
      <c r="DX2655" s="292"/>
      <c r="DY2655" s="292"/>
      <c r="DZ2655" s="292"/>
      <c r="EA2655" s="292"/>
      <c r="EB2655" s="292"/>
      <c r="EC2655" s="292"/>
      <c r="ED2655" s="292"/>
      <c r="EE2655" s="292"/>
      <c r="EF2655" s="292"/>
      <c r="EG2655" s="292"/>
      <c r="EH2655" s="292"/>
      <c r="EI2655" s="292"/>
      <c r="EJ2655" s="292"/>
      <c r="EK2655" s="292"/>
      <c r="EL2655" s="292"/>
      <c r="EM2655" s="292"/>
      <c r="EN2655" s="292"/>
      <c r="EO2655" s="292"/>
      <c r="EP2655" s="292"/>
      <c r="EQ2655" s="292"/>
      <c r="ER2655" s="292"/>
      <c r="ES2655" s="292"/>
      <c r="ET2655" s="292"/>
      <c r="EU2655" s="292"/>
      <c r="EV2655" s="292"/>
      <c r="EW2655" s="292"/>
      <c r="EX2655" s="292"/>
      <c r="EY2655" s="292"/>
      <c r="EZ2655" s="292"/>
      <c r="FA2655" s="292"/>
      <c r="FB2655" s="292"/>
      <c r="FC2655" s="292"/>
      <c r="FD2655" s="292"/>
      <c r="FE2655" s="292"/>
      <c r="FF2655" s="292"/>
      <c r="FG2655" s="292"/>
      <c r="FH2655" s="292"/>
      <c r="FI2655" s="292"/>
      <c r="FJ2655" s="292"/>
      <c r="FK2655" s="292"/>
      <c r="FL2655" s="292"/>
      <c r="FM2655" s="292"/>
      <c r="FN2655" s="292"/>
      <c r="FO2655" s="292"/>
      <c r="FP2655" s="292"/>
      <c r="FQ2655" s="292"/>
      <c r="FR2655" s="292"/>
      <c r="FS2655" s="292"/>
      <c r="FT2655" s="292"/>
      <c r="FU2655" s="292"/>
      <c r="FV2655" s="292"/>
      <c r="FW2655" s="292"/>
      <c r="FX2655" s="292"/>
      <c r="FY2655" s="292"/>
      <c r="FZ2655" s="292"/>
      <c r="GA2655" s="292"/>
    </row>
    <row r="2656" spans="2:183">
      <c r="B2656" s="291"/>
      <c r="C2656" s="292"/>
      <c r="D2656" s="292"/>
      <c r="E2656" s="292"/>
      <c r="F2656" s="292"/>
      <c r="G2656" s="292"/>
      <c r="H2656" s="292"/>
      <c r="I2656" s="292"/>
      <c r="J2656" s="292"/>
      <c r="K2656" s="292"/>
      <c r="L2656" s="292"/>
      <c r="M2656" s="292"/>
      <c r="N2656" s="292"/>
      <c r="O2656" s="292"/>
      <c r="P2656" s="292"/>
      <c r="Q2656" s="292"/>
      <c r="R2656" s="292"/>
      <c r="S2656" s="292"/>
      <c r="T2656" s="292"/>
      <c r="U2656" s="292"/>
      <c r="V2656" s="292"/>
      <c r="W2656" s="292"/>
      <c r="X2656" s="292"/>
      <c r="Y2656" s="292"/>
      <c r="Z2656" s="292"/>
      <c r="AA2656" s="292"/>
      <c r="AB2656" s="292"/>
      <c r="AC2656" s="292"/>
      <c r="AD2656" s="292"/>
      <c r="AE2656" s="292"/>
      <c r="AF2656" s="292"/>
      <c r="AG2656" s="292"/>
      <c r="AH2656" s="292"/>
      <c r="AI2656" s="292"/>
      <c r="AJ2656" s="292"/>
      <c r="AK2656" s="292"/>
      <c r="AL2656" s="292"/>
      <c r="AM2656" s="292"/>
      <c r="AN2656" s="292"/>
      <c r="AO2656" s="292"/>
      <c r="AP2656" s="292"/>
      <c r="AQ2656" s="292"/>
      <c r="AR2656" s="292"/>
      <c r="AS2656" s="292"/>
      <c r="AT2656" s="292"/>
      <c r="AU2656" s="292"/>
      <c r="AV2656" s="292"/>
      <c r="AW2656" s="292"/>
      <c r="AX2656" s="292"/>
      <c r="AY2656" s="292"/>
      <c r="AZ2656" s="292"/>
      <c r="BA2656" s="292"/>
      <c r="BB2656" s="292"/>
      <c r="BC2656" s="292"/>
      <c r="BD2656" s="292"/>
      <c r="BE2656" s="292"/>
      <c r="BF2656" s="292"/>
      <c r="BG2656" s="292"/>
      <c r="BH2656" s="292"/>
      <c r="BI2656" s="292"/>
      <c r="BJ2656" s="292"/>
      <c r="BK2656" s="292"/>
      <c r="BL2656" s="292"/>
      <c r="BM2656" s="292"/>
      <c r="BN2656" s="292"/>
      <c r="BO2656" s="292"/>
      <c r="BP2656" s="292"/>
      <c r="BQ2656" s="292"/>
      <c r="BR2656" s="292"/>
      <c r="BS2656" s="292"/>
      <c r="BT2656" s="292"/>
      <c r="BU2656" s="292"/>
      <c r="BV2656" s="292"/>
      <c r="BW2656" s="292"/>
      <c r="BX2656" s="292"/>
      <c r="CE2656" s="292"/>
      <c r="CG2656" s="292"/>
      <c r="CH2656" s="292"/>
      <c r="CI2656" s="292"/>
      <c r="CJ2656" s="292"/>
      <c r="CK2656" s="292"/>
      <c r="CL2656" s="292"/>
      <c r="CM2656" s="292"/>
      <c r="CN2656" s="292"/>
      <c r="CO2656" s="292"/>
      <c r="CP2656" s="292"/>
      <c r="CQ2656" s="292"/>
      <c r="CR2656" s="292"/>
      <c r="CS2656" s="292"/>
      <c r="CT2656" s="292"/>
      <c r="CU2656" s="292"/>
      <c r="CV2656" s="292"/>
      <c r="CW2656" s="292"/>
      <c r="CX2656" s="292"/>
      <c r="CY2656" s="292"/>
      <c r="CZ2656" s="292"/>
      <c r="DA2656" s="292"/>
      <c r="DB2656" s="292"/>
      <c r="DC2656" s="292"/>
      <c r="DD2656" s="292"/>
      <c r="DE2656" s="292"/>
      <c r="DF2656" s="292"/>
      <c r="DG2656" s="292"/>
      <c r="DH2656" s="292"/>
      <c r="DI2656" s="292"/>
      <c r="DJ2656" s="292"/>
      <c r="DK2656" s="292"/>
      <c r="DL2656" s="292"/>
      <c r="DM2656" s="292"/>
      <c r="DN2656" s="292"/>
      <c r="DO2656" s="292"/>
      <c r="DP2656" s="292"/>
      <c r="DQ2656" s="292"/>
      <c r="DR2656" s="292"/>
      <c r="DS2656" s="292"/>
      <c r="DT2656" s="292"/>
      <c r="DU2656" s="292"/>
      <c r="DV2656" s="292"/>
      <c r="DW2656" s="292"/>
      <c r="DX2656" s="292"/>
      <c r="DY2656" s="292"/>
      <c r="DZ2656" s="292"/>
      <c r="EA2656" s="292"/>
      <c r="EB2656" s="292"/>
      <c r="EC2656" s="292"/>
      <c r="ED2656" s="292"/>
      <c r="EE2656" s="292"/>
      <c r="EF2656" s="292"/>
      <c r="EG2656" s="292"/>
      <c r="EH2656" s="292"/>
      <c r="EI2656" s="292"/>
      <c r="EJ2656" s="292"/>
      <c r="EK2656" s="292"/>
      <c r="EL2656" s="292"/>
      <c r="EM2656" s="292"/>
      <c r="EN2656" s="292"/>
      <c r="EO2656" s="292"/>
      <c r="EP2656" s="292"/>
      <c r="EQ2656" s="292"/>
      <c r="ER2656" s="292"/>
      <c r="ES2656" s="292"/>
      <c r="ET2656" s="292"/>
      <c r="EU2656" s="292"/>
      <c r="EV2656" s="292"/>
      <c r="EW2656" s="292"/>
      <c r="EX2656" s="292"/>
      <c r="EY2656" s="292"/>
      <c r="EZ2656" s="292"/>
      <c r="FA2656" s="292"/>
      <c r="FB2656" s="292"/>
      <c r="FC2656" s="292"/>
      <c r="FD2656" s="292"/>
      <c r="FE2656" s="292"/>
      <c r="FF2656" s="292"/>
      <c r="FG2656" s="292"/>
      <c r="FH2656" s="292"/>
      <c r="FI2656" s="292"/>
      <c r="FJ2656" s="292"/>
      <c r="FK2656" s="292"/>
      <c r="FL2656" s="292"/>
      <c r="FM2656" s="292"/>
      <c r="FN2656" s="292"/>
      <c r="FO2656" s="292"/>
      <c r="FP2656" s="292"/>
      <c r="FQ2656" s="292"/>
      <c r="FR2656" s="292"/>
      <c r="FS2656" s="292"/>
      <c r="FT2656" s="292"/>
      <c r="FU2656" s="292"/>
      <c r="FV2656" s="292"/>
      <c r="FW2656" s="292"/>
      <c r="FX2656" s="292"/>
      <c r="FY2656" s="292"/>
      <c r="FZ2656" s="292"/>
      <c r="GA2656" s="292"/>
    </row>
    <row r="2657" spans="2:183">
      <c r="B2657" s="291"/>
      <c r="C2657" s="292"/>
      <c r="D2657" s="292"/>
      <c r="E2657" s="292"/>
      <c r="F2657" s="292"/>
      <c r="G2657" s="292"/>
      <c r="H2657" s="292"/>
      <c r="I2657" s="292"/>
      <c r="J2657" s="292"/>
      <c r="K2657" s="292"/>
      <c r="L2657" s="292"/>
      <c r="M2657" s="292"/>
      <c r="N2657" s="292"/>
      <c r="O2657" s="292"/>
      <c r="P2657" s="292"/>
      <c r="Q2657" s="292"/>
      <c r="R2657" s="292"/>
      <c r="S2657" s="292"/>
      <c r="T2657" s="292"/>
      <c r="U2657" s="292"/>
      <c r="V2657" s="292"/>
      <c r="W2657" s="292"/>
      <c r="X2657" s="292"/>
      <c r="Y2657" s="292"/>
      <c r="Z2657" s="292"/>
      <c r="AA2657" s="292"/>
      <c r="AB2657" s="292"/>
      <c r="AC2657" s="292"/>
      <c r="AD2657" s="292"/>
      <c r="AE2657" s="292"/>
      <c r="AF2657" s="292"/>
      <c r="AG2657" s="292"/>
      <c r="AH2657" s="292"/>
      <c r="AI2657" s="292"/>
      <c r="AJ2657" s="292"/>
      <c r="AK2657" s="292"/>
      <c r="AL2657" s="292"/>
      <c r="AM2657" s="292"/>
      <c r="AN2657" s="292"/>
      <c r="AO2657" s="292"/>
      <c r="AP2657" s="292"/>
      <c r="AQ2657" s="292"/>
      <c r="AR2657" s="292"/>
      <c r="AS2657" s="292"/>
      <c r="AT2657" s="292"/>
      <c r="AU2657" s="292"/>
      <c r="AV2657" s="292"/>
      <c r="AW2657" s="292"/>
      <c r="AX2657" s="292"/>
      <c r="AY2657" s="292"/>
      <c r="AZ2657" s="292"/>
      <c r="BA2657" s="292"/>
      <c r="BB2657" s="292"/>
      <c r="BC2657" s="292"/>
      <c r="BD2657" s="292"/>
      <c r="BE2657" s="292"/>
      <c r="BF2657" s="292"/>
      <c r="BG2657" s="292"/>
      <c r="BH2657" s="292"/>
      <c r="BI2657" s="292"/>
      <c r="BJ2657" s="292"/>
      <c r="BK2657" s="292"/>
      <c r="BL2657" s="292"/>
      <c r="BM2657" s="292"/>
      <c r="BN2657" s="292"/>
      <c r="BO2657" s="292"/>
      <c r="BP2657" s="292"/>
      <c r="BQ2657" s="292"/>
      <c r="BR2657" s="292"/>
      <c r="BS2657" s="292"/>
      <c r="BT2657" s="292"/>
      <c r="BU2657" s="292"/>
      <c r="BV2657" s="292"/>
      <c r="BW2657" s="292"/>
      <c r="BX2657" s="292"/>
      <c r="CE2657" s="292"/>
      <c r="CG2657" s="292"/>
      <c r="CH2657" s="292"/>
      <c r="CI2657" s="292"/>
      <c r="CJ2657" s="292"/>
      <c r="CK2657" s="292"/>
      <c r="CL2657" s="292"/>
      <c r="CM2657" s="292"/>
      <c r="CN2657" s="292"/>
      <c r="CO2657" s="292"/>
      <c r="CP2657" s="292"/>
      <c r="CQ2657" s="292"/>
      <c r="CR2657" s="292"/>
      <c r="CS2657" s="292"/>
      <c r="CT2657" s="292"/>
      <c r="CU2657" s="292"/>
      <c r="CV2657" s="292"/>
      <c r="CW2657" s="292"/>
      <c r="CX2657" s="292"/>
      <c r="CY2657" s="292"/>
      <c r="CZ2657" s="292"/>
      <c r="DA2657" s="292"/>
      <c r="DB2657" s="292"/>
      <c r="DC2657" s="292"/>
      <c r="DD2657" s="292"/>
      <c r="DE2657" s="292"/>
      <c r="DF2657" s="292"/>
      <c r="DG2657" s="292"/>
      <c r="DH2657" s="292"/>
      <c r="DI2657" s="292"/>
      <c r="DJ2657" s="292"/>
      <c r="DK2657" s="292"/>
      <c r="DL2657" s="292"/>
      <c r="DM2657" s="292"/>
      <c r="DN2657" s="292"/>
      <c r="DO2657" s="292"/>
      <c r="DP2657" s="292"/>
      <c r="DQ2657" s="292"/>
      <c r="DR2657" s="292"/>
      <c r="DS2657" s="292"/>
      <c r="DT2657" s="292"/>
      <c r="DU2657" s="292"/>
      <c r="DV2657" s="292"/>
      <c r="DW2657" s="292"/>
      <c r="DX2657" s="292"/>
      <c r="DY2657" s="292"/>
      <c r="DZ2657" s="292"/>
      <c r="EA2657" s="292"/>
      <c r="EB2657" s="292"/>
      <c r="EC2657" s="292"/>
      <c r="ED2657" s="292"/>
      <c r="EE2657" s="292"/>
      <c r="EF2657" s="292"/>
      <c r="EG2657" s="292"/>
      <c r="EH2657" s="292"/>
      <c r="EI2657" s="292"/>
      <c r="EJ2657" s="292"/>
      <c r="EK2657" s="292"/>
      <c r="EL2657" s="292"/>
      <c r="EM2657" s="292"/>
      <c r="EN2657" s="292"/>
      <c r="EO2657" s="292"/>
      <c r="EP2657" s="292"/>
      <c r="EQ2657" s="292"/>
      <c r="ER2657" s="292"/>
      <c r="ES2657" s="292"/>
      <c r="ET2657" s="292"/>
      <c r="EU2657" s="292"/>
      <c r="EV2657" s="292"/>
      <c r="EW2657" s="292"/>
      <c r="EX2657" s="292"/>
      <c r="EY2657" s="292"/>
      <c r="EZ2657" s="292"/>
      <c r="FA2657" s="292"/>
      <c r="FB2657" s="292"/>
      <c r="FC2657" s="292"/>
      <c r="FD2657" s="292"/>
      <c r="FE2657" s="292"/>
      <c r="FF2657" s="292"/>
      <c r="FG2657" s="292"/>
      <c r="FH2657" s="292"/>
      <c r="FI2657" s="292"/>
      <c r="FJ2657" s="292"/>
      <c r="FK2657" s="292"/>
      <c r="FL2657" s="292"/>
      <c r="FM2657" s="292"/>
      <c r="FN2657" s="292"/>
      <c r="FO2657" s="292"/>
      <c r="FP2657" s="292"/>
      <c r="FQ2657" s="292"/>
      <c r="FR2657" s="292"/>
      <c r="FS2657" s="292"/>
      <c r="FT2657" s="292"/>
      <c r="FU2657" s="292"/>
      <c r="FV2657" s="292"/>
      <c r="FW2657" s="292"/>
      <c r="FX2657" s="292"/>
      <c r="FY2657" s="292"/>
      <c r="FZ2657" s="292"/>
      <c r="GA2657" s="292"/>
    </row>
    <row r="2658" spans="2:183">
      <c r="B2658" s="291"/>
      <c r="C2658" s="292"/>
      <c r="D2658" s="292"/>
      <c r="E2658" s="292"/>
      <c r="F2658" s="292"/>
      <c r="G2658" s="292"/>
      <c r="H2658" s="292"/>
      <c r="I2658" s="292"/>
      <c r="J2658" s="292"/>
      <c r="K2658" s="292"/>
      <c r="L2658" s="292"/>
      <c r="M2658" s="292"/>
      <c r="N2658" s="292"/>
      <c r="O2658" s="292"/>
      <c r="P2658" s="292"/>
      <c r="Q2658" s="292"/>
      <c r="R2658" s="292"/>
      <c r="S2658" s="292"/>
      <c r="T2658" s="292"/>
      <c r="U2658" s="292"/>
      <c r="V2658" s="292"/>
      <c r="W2658" s="292"/>
      <c r="X2658" s="292"/>
      <c r="Y2658" s="292"/>
      <c r="Z2658" s="292"/>
      <c r="AA2658" s="292"/>
      <c r="AB2658" s="292"/>
      <c r="AC2658" s="292"/>
      <c r="AD2658" s="292"/>
      <c r="AE2658" s="292"/>
      <c r="AF2658" s="292"/>
      <c r="AG2658" s="292"/>
      <c r="AH2658" s="292"/>
      <c r="AI2658" s="292"/>
      <c r="AJ2658" s="292"/>
      <c r="AK2658" s="292"/>
      <c r="AL2658" s="292"/>
      <c r="AM2658" s="292"/>
      <c r="AN2658" s="292"/>
      <c r="AO2658" s="292"/>
      <c r="AP2658" s="292"/>
      <c r="AQ2658" s="292"/>
      <c r="AR2658" s="292"/>
      <c r="AS2658" s="292"/>
      <c r="AT2658" s="292"/>
      <c r="AU2658" s="292"/>
      <c r="AV2658" s="292"/>
      <c r="AW2658" s="292"/>
      <c r="AX2658" s="292"/>
      <c r="AY2658" s="292"/>
      <c r="AZ2658" s="292"/>
      <c r="BA2658" s="292"/>
      <c r="BB2658" s="292"/>
      <c r="BC2658" s="292"/>
      <c r="BD2658" s="292"/>
      <c r="BE2658" s="292"/>
      <c r="BF2658" s="292"/>
      <c r="BG2658" s="292"/>
      <c r="BH2658" s="292"/>
      <c r="BI2658" s="292"/>
      <c r="BJ2658" s="292"/>
      <c r="BK2658" s="292"/>
      <c r="BL2658" s="292"/>
      <c r="BM2658" s="292"/>
      <c r="BN2658" s="292"/>
      <c r="BO2658" s="292"/>
      <c r="BP2658" s="292"/>
      <c r="BQ2658" s="292"/>
      <c r="BR2658" s="292"/>
      <c r="BS2658" s="292"/>
      <c r="BT2658" s="292"/>
      <c r="BU2658" s="292"/>
      <c r="BV2658" s="292"/>
      <c r="BW2658" s="292"/>
      <c r="BX2658" s="292"/>
      <c r="CG2658" s="292"/>
      <c r="CH2658" s="292"/>
      <c r="CI2658" s="292"/>
      <c r="CJ2658" s="292"/>
      <c r="CK2658" s="292"/>
      <c r="CL2658" s="292"/>
      <c r="CM2658" s="292"/>
      <c r="CN2658" s="292"/>
      <c r="CO2658" s="292"/>
      <c r="CP2658" s="292"/>
      <c r="CQ2658" s="292"/>
      <c r="CR2658" s="292"/>
      <c r="CS2658" s="292"/>
      <c r="CT2658" s="292"/>
      <c r="CU2658" s="292"/>
      <c r="CV2658" s="292"/>
      <c r="CW2658" s="292"/>
      <c r="CX2658" s="292"/>
      <c r="CY2658" s="292"/>
      <c r="CZ2658" s="292"/>
      <c r="DA2658" s="292"/>
      <c r="DB2658" s="292"/>
      <c r="DC2658" s="292"/>
      <c r="DD2658" s="292"/>
      <c r="DE2658" s="292"/>
      <c r="DF2658" s="292"/>
      <c r="DG2658" s="292"/>
      <c r="DH2658" s="292"/>
      <c r="DI2658" s="292"/>
      <c r="DJ2658" s="292"/>
      <c r="DK2658" s="292"/>
      <c r="DL2658" s="292"/>
      <c r="DM2658" s="292"/>
      <c r="DN2658" s="292"/>
      <c r="DO2658" s="292"/>
      <c r="DP2658" s="292"/>
      <c r="DQ2658" s="292"/>
      <c r="DR2658" s="292"/>
      <c r="DS2658" s="292"/>
      <c r="DT2658" s="292"/>
      <c r="DU2658" s="292"/>
      <c r="DV2658" s="292"/>
      <c r="DW2658" s="292"/>
      <c r="DX2658" s="292"/>
      <c r="DY2658" s="292"/>
      <c r="DZ2658" s="292"/>
      <c r="EA2658" s="292"/>
      <c r="EB2658" s="292"/>
      <c r="EC2658" s="292"/>
      <c r="ED2658" s="292"/>
      <c r="EE2658" s="292"/>
      <c r="EF2658" s="292"/>
      <c r="EG2658" s="292"/>
      <c r="EH2658" s="292"/>
      <c r="EI2658" s="292"/>
      <c r="EJ2658" s="292"/>
      <c r="EK2658" s="292"/>
      <c r="EL2658" s="292"/>
      <c r="EM2658" s="292"/>
      <c r="EN2658" s="292"/>
      <c r="EO2658" s="292"/>
      <c r="EP2658" s="292"/>
      <c r="EQ2658" s="292"/>
      <c r="ER2658" s="292"/>
      <c r="ES2658" s="292"/>
      <c r="ET2658" s="292"/>
      <c r="EU2658" s="292"/>
      <c r="EV2658" s="292"/>
      <c r="EW2658" s="292"/>
      <c r="EX2658" s="292"/>
      <c r="EY2658" s="292"/>
      <c r="EZ2658" s="292"/>
      <c r="FA2658" s="292"/>
      <c r="FB2658" s="292"/>
      <c r="FC2658" s="292"/>
      <c r="FD2658" s="292"/>
      <c r="FE2658" s="292"/>
      <c r="FF2658" s="292"/>
      <c r="FG2658" s="292"/>
      <c r="FH2658" s="292"/>
      <c r="FI2658" s="292"/>
      <c r="FJ2658" s="292"/>
      <c r="FK2658" s="292"/>
      <c r="FL2658" s="292"/>
      <c r="FM2658" s="292"/>
      <c r="FN2658" s="292"/>
      <c r="FO2658" s="292"/>
      <c r="FP2658" s="292"/>
      <c r="FQ2658" s="292"/>
      <c r="FR2658" s="292"/>
      <c r="FS2658" s="292"/>
      <c r="FT2658" s="292"/>
      <c r="FU2658" s="292"/>
      <c r="FV2658" s="292"/>
      <c r="FW2658" s="292"/>
      <c r="FX2658" s="292"/>
      <c r="FY2658" s="292"/>
      <c r="FZ2658" s="292"/>
      <c r="GA2658" s="292"/>
    </row>
    <row r="2659" spans="2:183">
      <c r="B2659" s="291"/>
      <c r="C2659" s="292"/>
      <c r="D2659" s="292"/>
      <c r="E2659" s="292"/>
      <c r="F2659" s="292"/>
      <c r="G2659" s="292"/>
      <c r="H2659" s="292"/>
      <c r="I2659" s="292"/>
      <c r="J2659" s="292"/>
      <c r="K2659" s="292"/>
      <c r="L2659" s="292"/>
      <c r="M2659" s="292"/>
      <c r="N2659" s="292"/>
      <c r="O2659" s="292"/>
      <c r="P2659" s="292"/>
      <c r="Q2659" s="292"/>
      <c r="R2659" s="292"/>
      <c r="S2659" s="292"/>
      <c r="T2659" s="292"/>
      <c r="U2659" s="292"/>
      <c r="V2659" s="292"/>
      <c r="W2659" s="292"/>
      <c r="X2659" s="292"/>
      <c r="Y2659" s="292"/>
      <c r="Z2659" s="292"/>
      <c r="AA2659" s="292"/>
      <c r="AB2659" s="292"/>
      <c r="AC2659" s="292"/>
      <c r="AD2659" s="292"/>
      <c r="AE2659" s="292"/>
      <c r="AF2659" s="292"/>
      <c r="AG2659" s="292"/>
      <c r="AH2659" s="292"/>
      <c r="AI2659" s="292"/>
      <c r="AJ2659" s="292"/>
      <c r="AK2659" s="292"/>
      <c r="AL2659" s="292"/>
      <c r="AM2659" s="292"/>
      <c r="AN2659" s="292"/>
      <c r="AO2659" s="292"/>
      <c r="AP2659" s="292"/>
      <c r="AQ2659" s="292"/>
      <c r="AR2659" s="292"/>
      <c r="AS2659" s="292"/>
      <c r="AT2659" s="292"/>
      <c r="AU2659" s="292"/>
      <c r="AV2659" s="292"/>
      <c r="AW2659" s="292"/>
      <c r="AX2659" s="292"/>
      <c r="AY2659" s="292"/>
      <c r="AZ2659" s="292"/>
      <c r="BA2659" s="292"/>
      <c r="BB2659" s="292"/>
      <c r="BC2659" s="292"/>
      <c r="BD2659" s="292"/>
      <c r="BE2659" s="292"/>
      <c r="BF2659" s="292"/>
      <c r="BG2659" s="292"/>
      <c r="BH2659" s="292"/>
      <c r="BI2659" s="292"/>
      <c r="BJ2659" s="292"/>
      <c r="BK2659" s="292"/>
      <c r="BL2659" s="292"/>
      <c r="BM2659" s="292"/>
      <c r="BN2659" s="292"/>
      <c r="BO2659" s="292"/>
      <c r="BP2659" s="292"/>
      <c r="BQ2659" s="292"/>
      <c r="BR2659" s="292"/>
      <c r="BS2659" s="292"/>
      <c r="BT2659" s="292"/>
      <c r="BU2659" s="292"/>
      <c r="BV2659" s="292"/>
      <c r="BW2659" s="292"/>
      <c r="BX2659" s="292"/>
      <c r="CG2659" s="292"/>
      <c r="CH2659" s="292"/>
      <c r="CI2659" s="292"/>
      <c r="CJ2659" s="292"/>
      <c r="CK2659" s="292"/>
      <c r="CL2659" s="292"/>
      <c r="CM2659" s="292"/>
      <c r="CN2659" s="292"/>
      <c r="CO2659" s="292"/>
      <c r="CP2659" s="292"/>
      <c r="CQ2659" s="292"/>
      <c r="CR2659" s="292"/>
      <c r="CS2659" s="292"/>
      <c r="CT2659" s="292"/>
      <c r="CU2659" s="292"/>
      <c r="CV2659" s="292"/>
      <c r="CW2659" s="292"/>
      <c r="CX2659" s="292"/>
      <c r="CY2659" s="292"/>
      <c r="CZ2659" s="292"/>
      <c r="DA2659" s="292"/>
      <c r="DB2659" s="292"/>
      <c r="DC2659" s="292"/>
      <c r="DD2659" s="292"/>
      <c r="DE2659" s="292"/>
      <c r="DF2659" s="292"/>
      <c r="DG2659" s="292"/>
      <c r="DH2659" s="292"/>
      <c r="DI2659" s="292"/>
      <c r="DJ2659" s="292"/>
      <c r="DK2659" s="292"/>
      <c r="DL2659" s="292"/>
      <c r="DM2659" s="292"/>
      <c r="DN2659" s="292"/>
      <c r="DO2659" s="292"/>
      <c r="DP2659" s="292"/>
      <c r="DQ2659" s="292"/>
      <c r="DR2659" s="292"/>
      <c r="DS2659" s="292"/>
      <c r="DT2659" s="292"/>
      <c r="DU2659" s="292"/>
      <c r="DV2659" s="292"/>
      <c r="DW2659" s="292"/>
      <c r="DX2659" s="292"/>
      <c r="DY2659" s="292"/>
      <c r="DZ2659" s="292"/>
      <c r="EA2659" s="292"/>
      <c r="EB2659" s="292"/>
      <c r="EC2659" s="292"/>
      <c r="ED2659" s="292"/>
      <c r="EE2659" s="292"/>
      <c r="EF2659" s="292"/>
      <c r="EG2659" s="292"/>
      <c r="EH2659" s="292"/>
      <c r="EI2659" s="292"/>
      <c r="EJ2659" s="292"/>
      <c r="EK2659" s="292"/>
      <c r="EL2659" s="292"/>
      <c r="EM2659" s="292"/>
      <c r="EN2659" s="292"/>
      <c r="EO2659" s="292"/>
      <c r="EP2659" s="292"/>
      <c r="EQ2659" s="292"/>
      <c r="ER2659" s="292"/>
      <c r="ES2659" s="292"/>
      <c r="ET2659" s="292"/>
      <c r="EU2659" s="292"/>
      <c r="EV2659" s="292"/>
      <c r="EW2659" s="292"/>
      <c r="EX2659" s="292"/>
      <c r="EY2659" s="292"/>
      <c r="EZ2659" s="292"/>
      <c r="FA2659" s="292"/>
      <c r="FB2659" s="292"/>
      <c r="FC2659" s="292"/>
      <c r="FD2659" s="292"/>
      <c r="FE2659" s="292"/>
      <c r="FF2659" s="292"/>
      <c r="FG2659" s="292"/>
      <c r="FH2659" s="292"/>
      <c r="FI2659" s="292"/>
      <c r="FJ2659" s="292"/>
      <c r="FK2659" s="292"/>
      <c r="FL2659" s="292"/>
      <c r="FM2659" s="292"/>
      <c r="FN2659" s="292"/>
      <c r="FO2659" s="292"/>
      <c r="FP2659" s="292"/>
      <c r="FQ2659" s="292"/>
      <c r="FR2659" s="292"/>
      <c r="FS2659" s="292"/>
      <c r="FT2659" s="292"/>
      <c r="FU2659" s="292"/>
      <c r="FV2659" s="292"/>
      <c r="FW2659" s="292"/>
      <c r="FX2659" s="292"/>
      <c r="FY2659" s="292"/>
      <c r="FZ2659" s="292"/>
      <c r="GA2659" s="292"/>
    </row>
    <row r="2660" spans="2:183">
      <c r="B2660" s="291"/>
      <c r="C2660" s="292"/>
      <c r="D2660" s="292"/>
      <c r="E2660" s="292"/>
      <c r="F2660" s="292"/>
      <c r="G2660" s="292"/>
      <c r="H2660" s="292"/>
      <c r="I2660" s="292"/>
      <c r="J2660" s="292"/>
      <c r="K2660" s="292"/>
      <c r="L2660" s="292"/>
      <c r="M2660" s="292"/>
      <c r="N2660" s="292"/>
      <c r="O2660" s="292"/>
      <c r="P2660" s="292"/>
      <c r="Q2660" s="292"/>
      <c r="R2660" s="292"/>
      <c r="S2660" s="292"/>
      <c r="T2660" s="292"/>
      <c r="U2660" s="292"/>
      <c r="V2660" s="292"/>
      <c r="W2660" s="292"/>
      <c r="X2660" s="292"/>
      <c r="Y2660" s="292"/>
      <c r="Z2660" s="292"/>
      <c r="AA2660" s="292"/>
      <c r="AB2660" s="292"/>
      <c r="AC2660" s="292"/>
      <c r="AD2660" s="292"/>
      <c r="AE2660" s="292"/>
      <c r="AF2660" s="292"/>
      <c r="AG2660" s="292"/>
      <c r="AH2660" s="292"/>
      <c r="AI2660" s="292"/>
      <c r="AJ2660" s="292"/>
      <c r="AK2660" s="292"/>
      <c r="AL2660" s="292"/>
      <c r="AM2660" s="292"/>
      <c r="AN2660" s="292"/>
      <c r="AO2660" s="292"/>
      <c r="AP2660" s="292"/>
      <c r="AQ2660" s="292"/>
      <c r="AR2660" s="292"/>
      <c r="AS2660" s="292"/>
      <c r="AT2660" s="292"/>
      <c r="AU2660" s="292"/>
      <c r="AV2660" s="292"/>
      <c r="AW2660" s="292"/>
      <c r="AX2660" s="292"/>
      <c r="AY2660" s="292"/>
      <c r="AZ2660" s="292"/>
      <c r="BA2660" s="292"/>
      <c r="BB2660" s="292"/>
      <c r="BC2660" s="292"/>
      <c r="BD2660" s="292"/>
      <c r="BE2660" s="292"/>
      <c r="BF2660" s="292"/>
      <c r="BG2660" s="292"/>
      <c r="BH2660" s="292"/>
      <c r="BI2660" s="292"/>
      <c r="BJ2660" s="292"/>
      <c r="BK2660" s="292"/>
      <c r="BL2660" s="292"/>
      <c r="BM2660" s="292"/>
      <c r="BN2660" s="292"/>
      <c r="BO2660" s="292"/>
      <c r="BP2660" s="292"/>
      <c r="BQ2660" s="292"/>
      <c r="BR2660" s="292"/>
      <c r="BS2660" s="292"/>
      <c r="BT2660" s="292"/>
      <c r="BU2660" s="292"/>
      <c r="BV2660" s="292"/>
      <c r="BW2660" s="292"/>
      <c r="BX2660" s="292"/>
      <c r="CG2660" s="292"/>
      <c r="CH2660" s="292"/>
      <c r="CI2660" s="292"/>
      <c r="CJ2660" s="292"/>
      <c r="CK2660" s="292"/>
      <c r="CL2660" s="292"/>
      <c r="CM2660" s="292"/>
      <c r="CN2660" s="292"/>
      <c r="CO2660" s="292"/>
      <c r="CP2660" s="292"/>
      <c r="CQ2660" s="292"/>
      <c r="CR2660" s="292"/>
      <c r="CS2660" s="292"/>
      <c r="CT2660" s="292"/>
      <c r="CU2660" s="292"/>
      <c r="CV2660" s="292"/>
      <c r="CW2660" s="292"/>
      <c r="CX2660" s="292"/>
      <c r="CY2660" s="292"/>
      <c r="CZ2660" s="292"/>
      <c r="DA2660" s="292"/>
      <c r="DB2660" s="292"/>
      <c r="DC2660" s="292"/>
      <c r="DD2660" s="292"/>
      <c r="DE2660" s="292"/>
      <c r="DF2660" s="292"/>
      <c r="DG2660" s="292"/>
      <c r="DH2660" s="292"/>
      <c r="DI2660" s="292"/>
      <c r="DJ2660" s="292"/>
      <c r="DK2660" s="292"/>
      <c r="DL2660" s="292"/>
      <c r="DM2660" s="292"/>
      <c r="DN2660" s="292"/>
      <c r="DO2660" s="292"/>
      <c r="DP2660" s="292"/>
      <c r="DQ2660" s="292"/>
      <c r="DR2660" s="292"/>
      <c r="DS2660" s="292"/>
      <c r="DT2660" s="292"/>
      <c r="DU2660" s="292"/>
      <c r="DV2660" s="292"/>
      <c r="DW2660" s="292"/>
      <c r="DX2660" s="292"/>
      <c r="DY2660" s="292"/>
      <c r="DZ2660" s="292"/>
      <c r="EA2660" s="292"/>
      <c r="EB2660" s="292"/>
      <c r="EC2660" s="292"/>
      <c r="ED2660" s="292"/>
      <c r="EE2660" s="292"/>
      <c r="EF2660" s="292"/>
      <c r="EG2660" s="292"/>
      <c r="EH2660" s="292"/>
      <c r="EI2660" s="292"/>
      <c r="EJ2660" s="292"/>
      <c r="EK2660" s="292"/>
      <c r="EL2660" s="292"/>
      <c r="EM2660" s="292"/>
      <c r="EN2660" s="292"/>
      <c r="EO2660" s="292"/>
      <c r="EP2660" s="292"/>
      <c r="EQ2660" s="292"/>
      <c r="ER2660" s="292"/>
      <c r="ES2660" s="292"/>
      <c r="ET2660" s="292"/>
      <c r="EU2660" s="292"/>
      <c r="EV2660" s="292"/>
      <c r="EW2660" s="292"/>
      <c r="EX2660" s="292"/>
      <c r="EY2660" s="292"/>
      <c r="EZ2660" s="292"/>
      <c r="FA2660" s="292"/>
      <c r="FB2660" s="292"/>
      <c r="FC2660" s="292"/>
      <c r="FD2660" s="292"/>
      <c r="FE2660" s="292"/>
      <c r="FF2660" s="292"/>
      <c r="FG2660" s="292"/>
      <c r="FH2660" s="292"/>
      <c r="FI2660" s="292"/>
      <c r="FJ2660" s="292"/>
      <c r="FK2660" s="292"/>
      <c r="FL2660" s="292"/>
      <c r="FM2660" s="292"/>
      <c r="FN2660" s="292"/>
      <c r="FO2660" s="292"/>
      <c r="FP2660" s="292"/>
      <c r="FQ2660" s="292"/>
      <c r="FR2660" s="292"/>
      <c r="FS2660" s="292"/>
      <c r="FT2660" s="292"/>
      <c r="FU2660" s="292"/>
      <c r="FV2660" s="292"/>
      <c r="FW2660" s="292"/>
      <c r="FX2660" s="292"/>
      <c r="FY2660" s="292"/>
      <c r="FZ2660" s="292"/>
      <c r="GA2660" s="292"/>
    </row>
    <row r="2661" spans="2:183">
      <c r="B2661" s="291"/>
      <c r="C2661" s="292"/>
      <c r="D2661" s="292"/>
      <c r="E2661" s="292"/>
      <c r="F2661" s="292"/>
      <c r="G2661" s="292"/>
      <c r="H2661" s="292"/>
      <c r="I2661" s="292"/>
      <c r="J2661" s="292"/>
      <c r="K2661" s="292"/>
      <c r="L2661" s="292"/>
      <c r="M2661" s="292"/>
      <c r="N2661" s="292"/>
      <c r="O2661" s="292"/>
      <c r="P2661" s="292"/>
      <c r="Q2661" s="292"/>
      <c r="R2661" s="292"/>
      <c r="S2661" s="292"/>
      <c r="T2661" s="292"/>
      <c r="U2661" s="292"/>
      <c r="V2661" s="292"/>
      <c r="W2661" s="292"/>
      <c r="X2661" s="292"/>
      <c r="Y2661" s="292"/>
      <c r="Z2661" s="292"/>
      <c r="AA2661" s="292"/>
      <c r="AB2661" s="292"/>
      <c r="AC2661" s="292"/>
      <c r="AD2661" s="292"/>
      <c r="AE2661" s="292"/>
      <c r="AF2661" s="292"/>
      <c r="AG2661" s="292"/>
      <c r="AH2661" s="292"/>
      <c r="AI2661" s="292"/>
      <c r="AJ2661" s="292"/>
      <c r="AK2661" s="292"/>
      <c r="AL2661" s="292"/>
      <c r="AM2661" s="292"/>
      <c r="AN2661" s="292"/>
      <c r="AO2661" s="292"/>
      <c r="AP2661" s="292"/>
      <c r="AQ2661" s="292"/>
      <c r="AR2661" s="292"/>
      <c r="AS2661" s="292"/>
      <c r="AT2661" s="292"/>
      <c r="AU2661" s="292"/>
      <c r="AV2661" s="292"/>
      <c r="AW2661" s="292"/>
      <c r="AX2661" s="292"/>
      <c r="AY2661" s="292"/>
      <c r="AZ2661" s="292"/>
      <c r="BA2661" s="292"/>
      <c r="BB2661" s="292"/>
      <c r="BC2661" s="292"/>
      <c r="BD2661" s="292"/>
      <c r="BE2661" s="292"/>
      <c r="BF2661" s="292"/>
      <c r="BG2661" s="292"/>
      <c r="BH2661" s="292"/>
      <c r="BI2661" s="292"/>
      <c r="BJ2661" s="292"/>
      <c r="BK2661" s="292"/>
      <c r="BL2661" s="292"/>
      <c r="BM2661" s="292"/>
      <c r="BN2661" s="292"/>
      <c r="BO2661" s="292"/>
      <c r="BP2661" s="292"/>
      <c r="BQ2661" s="292"/>
      <c r="BR2661" s="292"/>
      <c r="BS2661" s="292"/>
      <c r="BT2661" s="292"/>
      <c r="BU2661" s="292"/>
      <c r="BV2661" s="292"/>
      <c r="BW2661" s="292"/>
      <c r="BX2661" s="292"/>
      <c r="CG2661" s="292"/>
      <c r="CH2661" s="292"/>
      <c r="CI2661" s="292"/>
      <c r="CJ2661" s="292"/>
      <c r="CK2661" s="292"/>
      <c r="CL2661" s="292"/>
      <c r="CM2661" s="292"/>
      <c r="CN2661" s="292"/>
      <c r="CO2661" s="292"/>
      <c r="CP2661" s="292"/>
      <c r="CQ2661" s="292"/>
      <c r="CR2661" s="292"/>
      <c r="CS2661" s="292"/>
      <c r="CT2661" s="292"/>
      <c r="CU2661" s="292"/>
      <c r="CV2661" s="292"/>
      <c r="CW2661" s="292"/>
      <c r="CX2661" s="292"/>
      <c r="CY2661" s="292"/>
      <c r="CZ2661" s="292"/>
      <c r="DA2661" s="292"/>
      <c r="DB2661" s="292"/>
      <c r="DC2661" s="292"/>
      <c r="DD2661" s="292"/>
      <c r="DE2661" s="292"/>
      <c r="DF2661" s="292"/>
      <c r="DG2661" s="292"/>
      <c r="DH2661" s="292"/>
      <c r="DI2661" s="292"/>
      <c r="DJ2661" s="292"/>
      <c r="DK2661" s="292"/>
      <c r="DL2661" s="292"/>
      <c r="DM2661" s="292"/>
      <c r="DN2661" s="292"/>
      <c r="DO2661" s="292"/>
      <c r="DP2661" s="292"/>
      <c r="DQ2661" s="292"/>
      <c r="DR2661" s="292"/>
      <c r="DS2661" s="292"/>
      <c r="DT2661" s="292"/>
      <c r="DU2661" s="292"/>
      <c r="DV2661" s="292"/>
      <c r="DW2661" s="292"/>
      <c r="DX2661" s="292"/>
      <c r="DY2661" s="292"/>
      <c r="DZ2661" s="292"/>
      <c r="EA2661" s="292"/>
      <c r="EB2661" s="292"/>
      <c r="EC2661" s="292"/>
      <c r="ED2661" s="292"/>
      <c r="EE2661" s="292"/>
      <c r="EF2661" s="292"/>
      <c r="EG2661" s="292"/>
      <c r="EH2661" s="292"/>
      <c r="EI2661" s="292"/>
      <c r="EJ2661" s="292"/>
      <c r="EK2661" s="292"/>
      <c r="EL2661" s="292"/>
      <c r="EM2661" s="292"/>
      <c r="EN2661" s="292"/>
      <c r="EO2661" s="292"/>
      <c r="EP2661" s="292"/>
      <c r="EQ2661" s="292"/>
      <c r="ER2661" s="292"/>
      <c r="ES2661" s="292"/>
      <c r="ET2661" s="292"/>
      <c r="EU2661" s="292"/>
      <c r="EV2661" s="292"/>
      <c r="EW2661" s="292"/>
      <c r="EX2661" s="292"/>
      <c r="EY2661" s="292"/>
      <c r="EZ2661" s="292"/>
      <c r="FA2661" s="292"/>
      <c r="FB2661" s="292"/>
      <c r="FC2661" s="292"/>
      <c r="FD2661" s="292"/>
      <c r="FE2661" s="292"/>
      <c r="FF2661" s="292"/>
      <c r="FG2661" s="292"/>
      <c r="FH2661" s="292"/>
      <c r="FI2661" s="292"/>
      <c r="FJ2661" s="292"/>
      <c r="FK2661" s="292"/>
      <c r="FL2661" s="292"/>
      <c r="FM2661" s="292"/>
      <c r="FN2661" s="292"/>
      <c r="FO2661" s="292"/>
      <c r="FP2661" s="292"/>
      <c r="FQ2661" s="292"/>
      <c r="FR2661" s="292"/>
      <c r="FS2661" s="292"/>
      <c r="FT2661" s="292"/>
      <c r="FU2661" s="292"/>
      <c r="FV2661" s="292"/>
      <c r="FW2661" s="292"/>
      <c r="FX2661" s="292"/>
      <c r="FY2661" s="292"/>
      <c r="FZ2661" s="292"/>
      <c r="GA2661" s="292"/>
    </row>
    <row r="2662" spans="2:183">
      <c r="B2662" s="291"/>
      <c r="C2662" s="292"/>
      <c r="D2662" s="292"/>
      <c r="E2662" s="292"/>
      <c r="F2662" s="292"/>
      <c r="G2662" s="292"/>
      <c r="H2662" s="292"/>
      <c r="I2662" s="292"/>
      <c r="J2662" s="292"/>
      <c r="K2662" s="292"/>
      <c r="L2662" s="292"/>
      <c r="M2662" s="292"/>
      <c r="N2662" s="292"/>
      <c r="O2662" s="292"/>
      <c r="P2662" s="292"/>
      <c r="Q2662" s="292"/>
      <c r="R2662" s="292"/>
      <c r="S2662" s="292"/>
      <c r="T2662" s="292"/>
      <c r="U2662" s="292"/>
      <c r="V2662" s="292"/>
      <c r="W2662" s="292"/>
      <c r="X2662" s="292"/>
      <c r="Y2662" s="292"/>
      <c r="Z2662" s="292"/>
      <c r="AA2662" s="292"/>
      <c r="AB2662" s="292"/>
      <c r="AC2662" s="292"/>
      <c r="AD2662" s="292"/>
      <c r="AE2662" s="292"/>
      <c r="AF2662" s="292"/>
      <c r="AG2662" s="292"/>
      <c r="AH2662" s="292"/>
      <c r="AI2662" s="292"/>
      <c r="AJ2662" s="292"/>
      <c r="AK2662" s="292"/>
      <c r="AL2662" s="292"/>
      <c r="AM2662" s="292"/>
      <c r="AN2662" s="292"/>
      <c r="AO2662" s="292"/>
      <c r="AP2662" s="292"/>
      <c r="AQ2662" s="292"/>
      <c r="AR2662" s="292"/>
      <c r="AS2662" s="292"/>
      <c r="AT2662" s="292"/>
      <c r="AU2662" s="292"/>
      <c r="AV2662" s="292"/>
      <c r="AW2662" s="292"/>
      <c r="AX2662" s="292"/>
      <c r="AY2662" s="292"/>
      <c r="AZ2662" s="292"/>
      <c r="BA2662" s="292"/>
      <c r="BB2662" s="292"/>
      <c r="BC2662" s="292"/>
      <c r="BD2662" s="292"/>
      <c r="BE2662" s="292"/>
      <c r="BF2662" s="292"/>
      <c r="BG2662" s="292"/>
      <c r="BH2662" s="292"/>
      <c r="BI2662" s="292"/>
      <c r="BJ2662" s="292"/>
      <c r="BK2662" s="292"/>
      <c r="BL2662" s="292"/>
      <c r="BM2662" s="292"/>
      <c r="BN2662" s="292"/>
      <c r="BO2662" s="292"/>
      <c r="BP2662" s="292"/>
      <c r="BQ2662" s="292"/>
      <c r="BR2662" s="292"/>
      <c r="BS2662" s="292"/>
      <c r="BT2662" s="292"/>
      <c r="BU2662" s="292"/>
      <c r="BV2662" s="292"/>
      <c r="BW2662" s="292"/>
      <c r="BX2662" s="292"/>
      <c r="CG2662" s="292"/>
      <c r="CH2662" s="292"/>
      <c r="CI2662" s="292"/>
      <c r="CJ2662" s="292"/>
      <c r="CK2662" s="292"/>
      <c r="CL2662" s="292"/>
      <c r="CM2662" s="292"/>
      <c r="CN2662" s="292"/>
      <c r="CO2662" s="292"/>
      <c r="CP2662" s="292"/>
      <c r="CQ2662" s="292"/>
      <c r="CR2662" s="292"/>
      <c r="CS2662" s="292"/>
      <c r="CT2662" s="292"/>
      <c r="CU2662" s="292"/>
      <c r="CV2662" s="292"/>
      <c r="CW2662" s="292"/>
      <c r="CX2662" s="292"/>
      <c r="CY2662" s="292"/>
      <c r="CZ2662" s="292"/>
      <c r="DA2662" s="292"/>
      <c r="DB2662" s="292"/>
      <c r="DC2662" s="292"/>
      <c r="DD2662" s="292"/>
      <c r="DE2662" s="292"/>
      <c r="DF2662" s="292"/>
      <c r="DG2662" s="292"/>
      <c r="DH2662" s="292"/>
      <c r="DI2662" s="292"/>
      <c r="DJ2662" s="292"/>
      <c r="DK2662" s="292"/>
      <c r="DL2662" s="292"/>
      <c r="DM2662" s="292"/>
      <c r="DN2662" s="292"/>
      <c r="DO2662" s="292"/>
      <c r="DP2662" s="292"/>
      <c r="DQ2662" s="292"/>
      <c r="DR2662" s="292"/>
      <c r="DS2662" s="292"/>
      <c r="DT2662" s="292"/>
      <c r="DU2662" s="292"/>
      <c r="DV2662" s="292"/>
      <c r="DW2662" s="292"/>
      <c r="DX2662" s="292"/>
      <c r="DY2662" s="292"/>
      <c r="DZ2662" s="292"/>
      <c r="EA2662" s="292"/>
      <c r="EB2662" s="292"/>
      <c r="EC2662" s="292"/>
      <c r="ED2662" s="292"/>
      <c r="EE2662" s="292"/>
      <c r="EF2662" s="292"/>
      <c r="EG2662" s="292"/>
      <c r="EH2662" s="292"/>
      <c r="EI2662" s="292"/>
      <c r="EJ2662" s="292"/>
      <c r="EK2662" s="292"/>
      <c r="EL2662" s="292"/>
      <c r="EM2662" s="292"/>
      <c r="EN2662" s="292"/>
      <c r="EO2662" s="292"/>
      <c r="EP2662" s="292"/>
      <c r="EQ2662" s="292"/>
      <c r="ER2662" s="292"/>
      <c r="ES2662" s="292"/>
      <c r="ET2662" s="292"/>
      <c r="EU2662" s="292"/>
      <c r="EV2662" s="292"/>
      <c r="EW2662" s="292"/>
      <c r="EX2662" s="292"/>
      <c r="EY2662" s="292"/>
      <c r="EZ2662" s="292"/>
      <c r="FA2662" s="292"/>
      <c r="FB2662" s="292"/>
      <c r="FC2662" s="292"/>
      <c r="FD2662" s="292"/>
      <c r="FE2662" s="292"/>
      <c r="FF2662" s="292"/>
      <c r="FG2662" s="292"/>
      <c r="FH2662" s="292"/>
      <c r="FI2662" s="292"/>
      <c r="FJ2662" s="292"/>
      <c r="FK2662" s="292"/>
      <c r="FL2662" s="292"/>
      <c r="FM2662" s="292"/>
      <c r="FN2662" s="292"/>
      <c r="FO2662" s="292"/>
      <c r="FP2662" s="292"/>
      <c r="FQ2662" s="292"/>
      <c r="FR2662" s="292"/>
      <c r="FS2662" s="292"/>
      <c r="FT2662" s="292"/>
      <c r="FU2662" s="292"/>
      <c r="FV2662" s="292"/>
      <c r="FW2662" s="292"/>
      <c r="FX2662" s="292"/>
      <c r="FY2662" s="292"/>
      <c r="FZ2662" s="292"/>
      <c r="GA2662" s="292"/>
    </row>
    <row r="2663" spans="2:183">
      <c r="B2663" s="291"/>
      <c r="C2663" s="292"/>
      <c r="D2663" s="292"/>
      <c r="E2663" s="292"/>
      <c r="F2663" s="292"/>
      <c r="G2663" s="292"/>
      <c r="H2663" s="292"/>
      <c r="I2663" s="292"/>
      <c r="J2663" s="292"/>
      <c r="K2663" s="292"/>
      <c r="L2663" s="292"/>
      <c r="M2663" s="292"/>
      <c r="N2663" s="292"/>
      <c r="O2663" s="292"/>
      <c r="P2663" s="292"/>
      <c r="Q2663" s="292"/>
      <c r="R2663" s="292"/>
      <c r="S2663" s="292"/>
      <c r="T2663" s="292"/>
      <c r="U2663" s="292"/>
      <c r="V2663" s="292"/>
      <c r="W2663" s="292"/>
      <c r="X2663" s="292"/>
      <c r="Y2663" s="292"/>
      <c r="Z2663" s="292"/>
      <c r="AA2663" s="292"/>
      <c r="AB2663" s="292"/>
      <c r="AC2663" s="292"/>
      <c r="AD2663" s="292"/>
      <c r="AE2663" s="292"/>
      <c r="AF2663" s="292"/>
      <c r="AG2663" s="292"/>
      <c r="AH2663" s="292"/>
      <c r="AI2663" s="292"/>
      <c r="AJ2663" s="292"/>
      <c r="AK2663" s="292"/>
      <c r="AL2663" s="292"/>
      <c r="AM2663" s="292"/>
      <c r="AN2663" s="292"/>
      <c r="AO2663" s="292"/>
      <c r="AP2663" s="292"/>
      <c r="AQ2663" s="292"/>
      <c r="AR2663" s="292"/>
      <c r="AS2663" s="292"/>
      <c r="AT2663" s="292"/>
      <c r="AU2663" s="292"/>
      <c r="AV2663" s="292"/>
      <c r="AW2663" s="292"/>
      <c r="AX2663" s="292"/>
      <c r="AY2663" s="292"/>
      <c r="AZ2663" s="292"/>
      <c r="BA2663" s="292"/>
      <c r="BB2663" s="292"/>
      <c r="BC2663" s="292"/>
      <c r="BD2663" s="292"/>
      <c r="BE2663" s="292"/>
      <c r="BF2663" s="292"/>
      <c r="BG2663" s="292"/>
      <c r="BH2663" s="292"/>
      <c r="BI2663" s="292"/>
      <c r="BJ2663" s="292"/>
      <c r="BK2663" s="292"/>
      <c r="BL2663" s="292"/>
      <c r="BM2663" s="292"/>
      <c r="BN2663" s="292"/>
      <c r="BO2663" s="292"/>
      <c r="BP2663" s="292"/>
      <c r="BQ2663" s="292"/>
      <c r="BR2663" s="292"/>
      <c r="BS2663" s="292"/>
      <c r="BT2663" s="292"/>
      <c r="BU2663" s="292"/>
      <c r="BV2663" s="292"/>
      <c r="BW2663" s="292"/>
      <c r="BX2663" s="292"/>
      <c r="CG2663" s="292"/>
      <c r="CH2663" s="292"/>
      <c r="CI2663" s="292"/>
      <c r="CJ2663" s="292"/>
      <c r="CK2663" s="292"/>
      <c r="CL2663" s="292"/>
      <c r="CM2663" s="292"/>
      <c r="CN2663" s="292"/>
      <c r="CO2663" s="292"/>
      <c r="CP2663" s="292"/>
      <c r="CQ2663" s="292"/>
      <c r="CR2663" s="292"/>
      <c r="CS2663" s="292"/>
      <c r="CT2663" s="292"/>
      <c r="CU2663" s="292"/>
      <c r="CV2663" s="292"/>
      <c r="CW2663" s="292"/>
      <c r="CX2663" s="292"/>
      <c r="CY2663" s="292"/>
      <c r="CZ2663" s="292"/>
      <c r="DA2663" s="292"/>
      <c r="DB2663" s="292"/>
      <c r="DC2663" s="292"/>
      <c r="DD2663" s="292"/>
      <c r="DE2663" s="292"/>
      <c r="DF2663" s="292"/>
      <c r="DG2663" s="292"/>
      <c r="DH2663" s="292"/>
      <c r="DI2663" s="292"/>
      <c r="DJ2663" s="292"/>
      <c r="DK2663" s="292"/>
      <c r="DL2663" s="292"/>
      <c r="DM2663" s="292"/>
      <c r="DN2663" s="292"/>
      <c r="DO2663" s="292"/>
      <c r="DP2663" s="292"/>
      <c r="DQ2663" s="292"/>
      <c r="DR2663" s="292"/>
      <c r="DS2663" s="292"/>
      <c r="DT2663" s="292"/>
      <c r="DU2663" s="292"/>
      <c r="DV2663" s="292"/>
      <c r="DW2663" s="292"/>
      <c r="DX2663" s="292"/>
      <c r="DY2663" s="292"/>
      <c r="EA2663" s="292"/>
      <c r="EB2663" s="292"/>
      <c r="EC2663" s="292"/>
      <c r="ED2663" s="292"/>
      <c r="EE2663" s="292"/>
      <c r="EG2663" s="292"/>
      <c r="EH2663" s="292"/>
      <c r="EI2663" s="292"/>
      <c r="EJ2663" s="292"/>
      <c r="EK2663" s="292"/>
      <c r="EL2663" s="292"/>
      <c r="EM2663" s="292"/>
      <c r="EN2663" s="292"/>
      <c r="EO2663" s="292"/>
      <c r="EP2663" s="292"/>
      <c r="EQ2663" s="292"/>
      <c r="ER2663" s="292"/>
      <c r="ES2663" s="292"/>
      <c r="ET2663" s="292"/>
      <c r="EU2663" s="292"/>
      <c r="EV2663" s="292"/>
      <c r="EW2663" s="292"/>
      <c r="EX2663" s="292"/>
      <c r="EY2663" s="292"/>
      <c r="EZ2663" s="292"/>
      <c r="FA2663" s="292"/>
      <c r="FB2663" s="292"/>
      <c r="FC2663" s="292"/>
      <c r="FD2663" s="292"/>
      <c r="FE2663" s="292"/>
      <c r="FF2663" s="292"/>
      <c r="FG2663" s="292"/>
      <c r="FH2663" s="292"/>
      <c r="FI2663" s="292"/>
      <c r="FJ2663" s="292"/>
      <c r="FK2663" s="292"/>
      <c r="FL2663" s="292"/>
      <c r="FM2663" s="292"/>
      <c r="FN2663" s="292"/>
      <c r="FO2663" s="292"/>
      <c r="FP2663" s="292"/>
      <c r="FQ2663" s="292"/>
      <c r="FR2663" s="292"/>
      <c r="FS2663" s="292"/>
      <c r="FT2663" s="292"/>
      <c r="FU2663" s="292"/>
      <c r="FV2663" s="292"/>
      <c r="FW2663" s="292"/>
      <c r="FX2663" s="292"/>
      <c r="FY2663" s="292"/>
      <c r="FZ2663" s="292"/>
      <c r="GA2663" s="292"/>
    </row>
    <row r="2664" spans="2:183">
      <c r="B2664" s="291"/>
      <c r="C2664" s="292"/>
      <c r="D2664" s="292"/>
      <c r="E2664" s="292"/>
      <c r="F2664" s="292"/>
      <c r="G2664" s="292"/>
      <c r="H2664" s="292"/>
      <c r="I2664" s="292"/>
      <c r="J2664" s="292"/>
      <c r="K2664" s="292"/>
      <c r="L2664" s="292"/>
      <c r="M2664" s="292"/>
      <c r="N2664" s="292"/>
      <c r="O2664" s="292"/>
      <c r="P2664" s="292"/>
      <c r="Q2664" s="292"/>
      <c r="R2664" s="292"/>
      <c r="S2664" s="292"/>
      <c r="T2664" s="292"/>
      <c r="U2664" s="292"/>
      <c r="V2664" s="292"/>
      <c r="W2664" s="292"/>
      <c r="X2664" s="292"/>
      <c r="Y2664" s="292"/>
      <c r="Z2664" s="292"/>
      <c r="AA2664" s="292"/>
      <c r="AB2664" s="292"/>
      <c r="AC2664" s="292"/>
      <c r="AD2664" s="292"/>
      <c r="AE2664" s="292"/>
      <c r="AF2664" s="292"/>
      <c r="AG2664" s="292"/>
      <c r="AH2664" s="292"/>
      <c r="AI2664" s="292"/>
      <c r="AJ2664" s="292"/>
      <c r="AK2664" s="292"/>
      <c r="AL2664" s="292"/>
      <c r="AM2664" s="292"/>
      <c r="AN2664" s="292"/>
      <c r="AO2664" s="292"/>
      <c r="AP2664" s="292"/>
      <c r="AQ2664" s="292"/>
      <c r="AR2664" s="292"/>
      <c r="AS2664" s="292"/>
      <c r="AT2664" s="292"/>
      <c r="AU2664" s="292"/>
      <c r="AV2664" s="292"/>
      <c r="AW2664" s="292"/>
      <c r="AX2664" s="292"/>
      <c r="AY2664" s="292"/>
      <c r="AZ2664" s="292"/>
      <c r="BA2664" s="292"/>
      <c r="BB2664" s="292"/>
      <c r="BC2664" s="292"/>
      <c r="BD2664" s="292"/>
      <c r="BE2664" s="292"/>
      <c r="BF2664" s="292"/>
      <c r="BG2664" s="292"/>
      <c r="BH2664" s="292"/>
      <c r="BI2664" s="292"/>
      <c r="BJ2664" s="292"/>
      <c r="BK2664" s="292"/>
      <c r="BL2664" s="292"/>
      <c r="BM2664" s="292"/>
      <c r="BN2664" s="292"/>
      <c r="BO2664" s="292"/>
      <c r="BP2664" s="292"/>
      <c r="BQ2664" s="292"/>
      <c r="BR2664" s="292"/>
      <c r="BS2664" s="292"/>
      <c r="BT2664" s="292"/>
      <c r="BU2664" s="292"/>
      <c r="BV2664" s="292"/>
      <c r="BW2664" s="292"/>
      <c r="BX2664" s="292"/>
      <c r="BZ2664" s="292"/>
      <c r="CC2664" s="292"/>
      <c r="CE2664" s="292"/>
      <c r="CF2664" s="292"/>
      <c r="CG2664" s="292"/>
      <c r="CH2664" s="292"/>
      <c r="CI2664" s="292"/>
      <c r="CJ2664" s="292"/>
      <c r="CK2664" s="292"/>
      <c r="CL2664" s="292"/>
      <c r="CM2664" s="292"/>
      <c r="CN2664" s="292"/>
      <c r="CO2664" s="292"/>
      <c r="CP2664" s="292"/>
      <c r="CQ2664" s="292"/>
      <c r="CR2664" s="292"/>
      <c r="CS2664" s="292"/>
      <c r="CT2664" s="292"/>
      <c r="CU2664" s="292"/>
      <c r="CV2664" s="292"/>
      <c r="CW2664" s="292"/>
      <c r="CX2664" s="292"/>
      <c r="CY2664" s="292"/>
      <c r="CZ2664" s="292"/>
      <c r="DA2664" s="292"/>
      <c r="DB2664" s="292"/>
      <c r="DC2664" s="292"/>
      <c r="DD2664" s="292"/>
      <c r="DE2664" s="292"/>
      <c r="DF2664" s="292"/>
      <c r="DG2664" s="292"/>
      <c r="DH2664" s="292"/>
      <c r="DI2664" s="292"/>
      <c r="DJ2664" s="292"/>
      <c r="DK2664" s="292"/>
      <c r="DL2664" s="292"/>
      <c r="DM2664" s="292"/>
      <c r="DN2664" s="292"/>
      <c r="DO2664" s="292"/>
      <c r="DP2664" s="292"/>
      <c r="DQ2664" s="292"/>
      <c r="DR2664" s="292"/>
      <c r="DS2664" s="292"/>
      <c r="DT2664" s="292"/>
      <c r="DU2664" s="292"/>
      <c r="DV2664" s="292"/>
      <c r="DW2664" s="292"/>
      <c r="DX2664" s="292"/>
      <c r="DY2664" s="292"/>
      <c r="DZ2664" s="292"/>
      <c r="EA2664" s="292"/>
      <c r="EB2664" s="292"/>
      <c r="EC2664" s="292"/>
      <c r="ED2664" s="292"/>
      <c r="EE2664" s="292"/>
      <c r="EF2664" s="292"/>
      <c r="EG2664" s="292"/>
      <c r="EH2664" s="292"/>
      <c r="EI2664" s="292"/>
      <c r="EJ2664" s="292"/>
      <c r="EK2664" s="292"/>
      <c r="EL2664" s="292"/>
      <c r="EM2664" s="292"/>
      <c r="EN2664" s="292"/>
      <c r="EO2664" s="292"/>
      <c r="EP2664" s="292"/>
      <c r="EQ2664" s="292"/>
      <c r="ER2664" s="292"/>
      <c r="ES2664" s="292"/>
      <c r="ET2664" s="292"/>
      <c r="EU2664" s="292"/>
      <c r="EV2664" s="292"/>
      <c r="EW2664" s="292"/>
      <c r="EX2664" s="292"/>
      <c r="EY2664" s="292"/>
      <c r="EZ2664" s="292"/>
      <c r="FA2664" s="292"/>
      <c r="FB2664" s="292"/>
      <c r="FC2664" s="292"/>
      <c r="FD2664" s="292"/>
      <c r="FE2664" s="292"/>
      <c r="FF2664" s="292"/>
      <c r="FG2664" s="292"/>
      <c r="FH2664" s="292"/>
      <c r="FI2664" s="292"/>
      <c r="FJ2664" s="292"/>
      <c r="FK2664" s="292"/>
      <c r="FL2664" s="292"/>
      <c r="FM2664" s="292"/>
      <c r="FN2664" s="292"/>
      <c r="FO2664" s="292"/>
      <c r="FP2664" s="292"/>
      <c r="FQ2664" s="292"/>
      <c r="FR2664" s="292"/>
      <c r="FS2664" s="292"/>
      <c r="FT2664" s="292"/>
      <c r="FU2664" s="292"/>
      <c r="FV2664" s="292"/>
      <c r="FW2664" s="292"/>
      <c r="FX2664" s="292"/>
      <c r="FY2664" s="292"/>
      <c r="FZ2664" s="292"/>
      <c r="GA2664" s="292"/>
    </row>
    <row r="2665" spans="2:183">
      <c r="B2665" s="291"/>
      <c r="C2665" s="292"/>
      <c r="D2665" s="292"/>
      <c r="E2665" s="292"/>
      <c r="F2665" s="292"/>
      <c r="G2665" s="292"/>
      <c r="H2665" s="292"/>
      <c r="I2665" s="292"/>
      <c r="J2665" s="292"/>
      <c r="K2665" s="292"/>
      <c r="L2665" s="292"/>
      <c r="M2665" s="292"/>
      <c r="N2665" s="292"/>
      <c r="O2665" s="292"/>
      <c r="P2665" s="292"/>
      <c r="Q2665" s="292"/>
      <c r="R2665" s="292"/>
      <c r="S2665" s="292"/>
      <c r="T2665" s="292"/>
      <c r="U2665" s="292"/>
      <c r="V2665" s="292"/>
      <c r="W2665" s="292"/>
      <c r="X2665" s="292"/>
      <c r="Y2665" s="292"/>
      <c r="Z2665" s="292"/>
      <c r="AA2665" s="292"/>
      <c r="AB2665" s="292"/>
      <c r="AC2665" s="292"/>
      <c r="AD2665" s="292"/>
      <c r="AE2665" s="292"/>
      <c r="AF2665" s="292"/>
      <c r="AG2665" s="292"/>
      <c r="AH2665" s="292"/>
      <c r="AI2665" s="292"/>
      <c r="AJ2665" s="292"/>
      <c r="AK2665" s="292"/>
      <c r="AL2665" s="292"/>
      <c r="AM2665" s="292"/>
      <c r="AN2665" s="292"/>
      <c r="AO2665" s="292"/>
      <c r="AP2665" s="292"/>
      <c r="AQ2665" s="292"/>
      <c r="AR2665" s="292"/>
      <c r="AS2665" s="292"/>
      <c r="AT2665" s="292"/>
      <c r="AU2665" s="292"/>
      <c r="AV2665" s="292"/>
      <c r="AW2665" s="292"/>
      <c r="AX2665" s="292"/>
      <c r="AY2665" s="292"/>
      <c r="AZ2665" s="292"/>
      <c r="BA2665" s="292"/>
      <c r="BB2665" s="292"/>
      <c r="BC2665" s="292"/>
      <c r="BD2665" s="292"/>
      <c r="BE2665" s="292"/>
      <c r="BF2665" s="292"/>
      <c r="BG2665" s="292"/>
      <c r="BH2665" s="292"/>
      <c r="BI2665" s="292"/>
      <c r="BJ2665" s="292"/>
      <c r="BK2665" s="292"/>
      <c r="BL2665" s="292"/>
      <c r="BM2665" s="292"/>
      <c r="BN2665" s="292"/>
      <c r="BO2665" s="292"/>
      <c r="BP2665" s="292"/>
      <c r="BQ2665" s="292"/>
      <c r="BR2665" s="292"/>
      <c r="BS2665" s="292"/>
      <c r="BT2665" s="292"/>
      <c r="BU2665" s="292"/>
      <c r="BV2665" s="292"/>
      <c r="BW2665" s="292"/>
      <c r="BX2665" s="292"/>
      <c r="CG2665" s="292"/>
      <c r="CH2665" s="292"/>
      <c r="CI2665" s="292"/>
      <c r="CJ2665" s="292"/>
      <c r="CK2665" s="292"/>
      <c r="CL2665" s="292"/>
      <c r="CM2665" s="292"/>
      <c r="CN2665" s="292"/>
      <c r="CO2665" s="292"/>
      <c r="CP2665" s="292"/>
      <c r="CQ2665" s="292"/>
      <c r="CR2665" s="292"/>
      <c r="CS2665" s="292"/>
      <c r="CT2665" s="292"/>
      <c r="CU2665" s="292"/>
      <c r="CV2665" s="292"/>
      <c r="CW2665" s="292"/>
      <c r="CX2665" s="292"/>
      <c r="CY2665" s="292"/>
      <c r="CZ2665" s="292"/>
      <c r="DA2665" s="292"/>
      <c r="DB2665" s="292"/>
      <c r="DC2665" s="292"/>
      <c r="DD2665" s="292"/>
      <c r="DE2665" s="292"/>
      <c r="DF2665" s="292"/>
      <c r="DG2665" s="292"/>
      <c r="DH2665" s="292"/>
      <c r="DI2665" s="292"/>
      <c r="DJ2665" s="292"/>
      <c r="DK2665" s="292"/>
      <c r="DL2665" s="292"/>
      <c r="DM2665" s="292"/>
      <c r="DN2665" s="292"/>
      <c r="DO2665" s="292"/>
      <c r="DP2665" s="292"/>
      <c r="DQ2665" s="292"/>
      <c r="DR2665" s="292"/>
      <c r="DS2665" s="292"/>
      <c r="DT2665" s="292"/>
      <c r="DU2665" s="292"/>
      <c r="DV2665" s="292"/>
      <c r="DW2665" s="292"/>
      <c r="DX2665" s="292"/>
      <c r="DY2665" s="292"/>
      <c r="DZ2665" s="292"/>
      <c r="EA2665" s="292"/>
      <c r="EB2665" s="292"/>
      <c r="EC2665" s="292"/>
      <c r="ED2665" s="292"/>
      <c r="EE2665" s="292"/>
      <c r="EF2665" s="292"/>
      <c r="EG2665" s="292"/>
      <c r="EH2665" s="292"/>
      <c r="EI2665" s="292"/>
      <c r="EJ2665" s="292"/>
      <c r="EK2665" s="292"/>
      <c r="EL2665" s="292"/>
      <c r="EM2665" s="292"/>
      <c r="EN2665" s="292"/>
      <c r="EO2665" s="292"/>
      <c r="EP2665" s="292"/>
      <c r="EQ2665" s="292"/>
      <c r="ER2665" s="292"/>
      <c r="ES2665" s="292"/>
      <c r="ET2665" s="292"/>
      <c r="EU2665" s="292"/>
      <c r="EV2665" s="292"/>
      <c r="EW2665" s="292"/>
      <c r="EX2665" s="292"/>
      <c r="EY2665" s="292"/>
      <c r="EZ2665" s="292"/>
      <c r="FA2665" s="292"/>
      <c r="FB2665" s="292"/>
      <c r="FC2665" s="292"/>
      <c r="FD2665" s="292"/>
      <c r="FE2665" s="292"/>
      <c r="FF2665" s="292"/>
      <c r="FG2665" s="292"/>
      <c r="FH2665" s="292"/>
      <c r="FI2665" s="292"/>
      <c r="FJ2665" s="292"/>
      <c r="FK2665" s="292"/>
      <c r="FL2665" s="292"/>
      <c r="FM2665" s="292"/>
      <c r="FN2665" s="292"/>
      <c r="FO2665" s="292"/>
      <c r="FP2665" s="292"/>
      <c r="FQ2665" s="292"/>
      <c r="FR2665" s="292"/>
      <c r="FS2665" s="292"/>
      <c r="FT2665" s="292"/>
      <c r="FU2665" s="292"/>
      <c r="FV2665" s="292"/>
      <c r="FW2665" s="292"/>
      <c r="FX2665" s="292"/>
      <c r="FY2665" s="292"/>
      <c r="FZ2665" s="292"/>
      <c r="GA2665" s="292"/>
    </row>
    <row r="2666" spans="2:183">
      <c r="B2666" s="291"/>
      <c r="C2666" s="292"/>
      <c r="D2666" s="292"/>
      <c r="E2666" s="292"/>
      <c r="F2666" s="292"/>
      <c r="G2666" s="292"/>
      <c r="H2666" s="292"/>
      <c r="I2666" s="292"/>
      <c r="J2666" s="292"/>
      <c r="K2666" s="292"/>
      <c r="L2666" s="292"/>
      <c r="M2666" s="292"/>
      <c r="N2666" s="292"/>
      <c r="O2666" s="292"/>
      <c r="P2666" s="292"/>
      <c r="Q2666" s="292"/>
      <c r="R2666" s="292"/>
      <c r="S2666" s="292"/>
      <c r="T2666" s="292"/>
      <c r="U2666" s="292"/>
      <c r="V2666" s="292"/>
      <c r="W2666" s="292"/>
      <c r="X2666" s="292"/>
      <c r="Y2666" s="292"/>
      <c r="Z2666" s="292"/>
      <c r="AA2666" s="292"/>
      <c r="AB2666" s="292"/>
      <c r="AC2666" s="292"/>
      <c r="AD2666" s="292"/>
      <c r="AE2666" s="292"/>
      <c r="AF2666" s="292"/>
      <c r="AG2666" s="292"/>
      <c r="AH2666" s="292"/>
      <c r="AI2666" s="292"/>
      <c r="AJ2666" s="292"/>
      <c r="AK2666" s="292"/>
      <c r="AL2666" s="292"/>
      <c r="AM2666" s="292"/>
      <c r="AN2666" s="292"/>
      <c r="AO2666" s="292"/>
      <c r="AP2666" s="292"/>
      <c r="AQ2666" s="292"/>
      <c r="AR2666" s="292"/>
      <c r="AS2666" s="292"/>
      <c r="AT2666" s="292"/>
      <c r="AU2666" s="292"/>
      <c r="AV2666" s="292"/>
      <c r="AW2666" s="292"/>
      <c r="AX2666" s="292"/>
      <c r="AY2666" s="292"/>
      <c r="AZ2666" s="292"/>
      <c r="BA2666" s="292"/>
      <c r="BB2666" s="292"/>
      <c r="BC2666" s="292"/>
      <c r="BD2666" s="292"/>
      <c r="BE2666" s="292"/>
      <c r="BF2666" s="292"/>
      <c r="BG2666" s="292"/>
      <c r="BH2666" s="292"/>
      <c r="BI2666" s="292"/>
      <c r="BJ2666" s="292"/>
      <c r="BK2666" s="292"/>
      <c r="BL2666" s="292"/>
      <c r="BM2666" s="292"/>
      <c r="BN2666" s="292"/>
      <c r="BO2666" s="292"/>
      <c r="BP2666" s="292"/>
      <c r="BQ2666" s="292"/>
      <c r="BR2666" s="292"/>
      <c r="BS2666" s="292"/>
      <c r="BT2666" s="292"/>
      <c r="BU2666" s="292"/>
      <c r="BV2666" s="292"/>
      <c r="BW2666" s="292"/>
      <c r="BX2666" s="292"/>
      <c r="CG2666" s="292"/>
      <c r="CH2666" s="292"/>
      <c r="CI2666" s="292"/>
      <c r="CJ2666" s="292"/>
      <c r="CK2666" s="292"/>
      <c r="CL2666" s="292"/>
      <c r="CM2666" s="292"/>
      <c r="CN2666" s="292"/>
      <c r="CO2666" s="292"/>
      <c r="CP2666" s="292"/>
      <c r="CQ2666" s="292"/>
      <c r="CR2666" s="292"/>
      <c r="CS2666" s="292"/>
      <c r="CT2666" s="292"/>
      <c r="CU2666" s="292"/>
      <c r="CV2666" s="292"/>
      <c r="CW2666" s="292"/>
      <c r="CX2666" s="292"/>
      <c r="CY2666" s="292"/>
      <c r="CZ2666" s="292"/>
      <c r="DA2666" s="292"/>
      <c r="DB2666" s="292"/>
      <c r="DC2666" s="292"/>
      <c r="DD2666" s="292"/>
      <c r="DE2666" s="292"/>
      <c r="DF2666" s="292"/>
      <c r="DG2666" s="292"/>
      <c r="DH2666" s="292"/>
      <c r="DI2666" s="292"/>
      <c r="DJ2666" s="292"/>
      <c r="DK2666" s="292"/>
      <c r="DL2666" s="292"/>
      <c r="DM2666" s="292"/>
      <c r="DN2666" s="292"/>
      <c r="DO2666" s="292"/>
      <c r="DP2666" s="292"/>
      <c r="DQ2666" s="292"/>
      <c r="DR2666" s="292"/>
      <c r="DS2666" s="292"/>
      <c r="DT2666" s="292"/>
      <c r="DU2666" s="292"/>
      <c r="DV2666" s="292"/>
      <c r="DW2666" s="292"/>
      <c r="DX2666" s="292"/>
      <c r="DY2666" s="292"/>
      <c r="DZ2666" s="292"/>
      <c r="EA2666" s="292"/>
      <c r="EB2666" s="292"/>
      <c r="EC2666" s="292"/>
      <c r="ED2666" s="292"/>
      <c r="EE2666" s="292"/>
      <c r="EF2666" s="292"/>
      <c r="EG2666" s="292"/>
      <c r="EH2666" s="292"/>
      <c r="EI2666" s="292"/>
      <c r="EJ2666" s="292"/>
      <c r="EK2666" s="292"/>
      <c r="EL2666" s="292"/>
      <c r="EM2666" s="292"/>
      <c r="EN2666" s="292"/>
      <c r="EO2666" s="292"/>
      <c r="EP2666" s="292"/>
      <c r="EQ2666" s="292"/>
      <c r="ER2666" s="292"/>
      <c r="ES2666" s="292"/>
      <c r="ET2666" s="292"/>
      <c r="EU2666" s="292"/>
      <c r="EV2666" s="292"/>
      <c r="EW2666" s="292"/>
      <c r="EX2666" s="292"/>
      <c r="EY2666" s="292"/>
      <c r="EZ2666" s="292"/>
      <c r="FA2666" s="292"/>
      <c r="FB2666" s="292"/>
      <c r="FC2666" s="292"/>
      <c r="FD2666" s="292"/>
      <c r="FE2666" s="292"/>
      <c r="FF2666" s="292"/>
      <c r="FG2666" s="292"/>
      <c r="FH2666" s="292"/>
      <c r="FI2666" s="292"/>
      <c r="FJ2666" s="292"/>
      <c r="FK2666" s="292"/>
      <c r="FL2666" s="292"/>
      <c r="FM2666" s="292"/>
      <c r="FN2666" s="292"/>
      <c r="FO2666" s="292"/>
      <c r="FP2666" s="292"/>
      <c r="FQ2666" s="292"/>
      <c r="FR2666" s="292"/>
      <c r="FS2666" s="292"/>
      <c r="FT2666" s="292"/>
      <c r="FU2666" s="292"/>
      <c r="FV2666" s="292"/>
      <c r="FW2666" s="292"/>
      <c r="FX2666" s="292"/>
      <c r="FY2666" s="292"/>
      <c r="FZ2666" s="292"/>
      <c r="GA2666" s="292"/>
    </row>
    <row r="2667" spans="2:183">
      <c r="B2667" s="291"/>
      <c r="C2667" s="292"/>
      <c r="D2667" s="292"/>
      <c r="E2667" s="292"/>
      <c r="F2667" s="292"/>
      <c r="G2667" s="292"/>
      <c r="H2667" s="292"/>
      <c r="I2667" s="292"/>
      <c r="J2667" s="292"/>
      <c r="K2667" s="292"/>
      <c r="L2667" s="292"/>
      <c r="M2667" s="292"/>
      <c r="N2667" s="292"/>
      <c r="O2667" s="292"/>
      <c r="P2667" s="292"/>
      <c r="Q2667" s="292"/>
      <c r="R2667" s="292"/>
      <c r="S2667" s="292"/>
      <c r="T2667" s="292"/>
      <c r="U2667" s="292"/>
      <c r="V2667" s="292"/>
      <c r="W2667" s="292"/>
      <c r="X2667" s="292"/>
      <c r="Y2667" s="292"/>
      <c r="Z2667" s="292"/>
      <c r="AA2667" s="292"/>
      <c r="AB2667" s="292"/>
      <c r="AC2667" s="292"/>
      <c r="AD2667" s="292"/>
      <c r="AE2667" s="292"/>
      <c r="AF2667" s="292"/>
      <c r="AG2667" s="292"/>
      <c r="AH2667" s="292"/>
      <c r="AI2667" s="292"/>
      <c r="AJ2667" s="292"/>
      <c r="AK2667" s="292"/>
      <c r="AL2667" s="292"/>
      <c r="AM2667" s="292"/>
      <c r="AN2667" s="292"/>
      <c r="AO2667" s="292"/>
      <c r="AP2667" s="292"/>
      <c r="AQ2667" s="292"/>
      <c r="AR2667" s="292"/>
      <c r="AS2667" s="292"/>
      <c r="AT2667" s="292"/>
      <c r="AU2667" s="292"/>
      <c r="AV2667" s="292"/>
      <c r="AW2667" s="292"/>
      <c r="AX2667" s="292"/>
      <c r="AY2667" s="292"/>
      <c r="AZ2667" s="292"/>
      <c r="BA2667" s="292"/>
      <c r="BB2667" s="292"/>
      <c r="BC2667" s="292"/>
      <c r="BD2667" s="292"/>
      <c r="BE2667" s="292"/>
      <c r="BF2667" s="292"/>
      <c r="BG2667" s="292"/>
      <c r="BH2667" s="292"/>
      <c r="BI2667" s="292"/>
      <c r="BJ2667" s="292"/>
      <c r="BK2667" s="292"/>
      <c r="BL2667" s="292"/>
      <c r="BM2667" s="292"/>
      <c r="BN2667" s="292"/>
      <c r="BO2667" s="292"/>
      <c r="BP2667" s="292"/>
      <c r="BQ2667" s="292"/>
      <c r="BR2667" s="292"/>
      <c r="BS2667" s="292"/>
      <c r="BT2667" s="292"/>
      <c r="BU2667" s="292"/>
      <c r="BV2667" s="292"/>
      <c r="BW2667" s="292"/>
      <c r="BX2667" s="292"/>
      <c r="CG2667" s="292"/>
      <c r="CH2667" s="292"/>
      <c r="CI2667" s="292"/>
      <c r="CJ2667" s="292"/>
      <c r="CK2667" s="292"/>
      <c r="CL2667" s="292"/>
      <c r="CM2667" s="292"/>
      <c r="CN2667" s="292"/>
      <c r="CO2667" s="292"/>
      <c r="CP2667" s="292"/>
      <c r="CQ2667" s="292"/>
      <c r="CR2667" s="292"/>
      <c r="CS2667" s="292"/>
      <c r="CT2667" s="292"/>
      <c r="CU2667" s="292"/>
      <c r="CV2667" s="292"/>
      <c r="CW2667" s="292"/>
      <c r="CX2667" s="292"/>
      <c r="CY2667" s="292"/>
      <c r="CZ2667" s="292"/>
      <c r="DA2667" s="292"/>
      <c r="DB2667" s="292"/>
      <c r="DC2667" s="292"/>
      <c r="DD2667" s="292"/>
      <c r="DE2667" s="292"/>
      <c r="DF2667" s="292"/>
      <c r="DG2667" s="292"/>
      <c r="DH2667" s="292"/>
      <c r="DI2667" s="292"/>
      <c r="DJ2667" s="292"/>
      <c r="DK2667" s="292"/>
      <c r="DL2667" s="292"/>
      <c r="DM2667" s="292"/>
      <c r="DN2667" s="292"/>
      <c r="DO2667" s="292"/>
      <c r="DP2667" s="292"/>
      <c r="DQ2667" s="292"/>
      <c r="DR2667" s="292"/>
      <c r="DS2667" s="292"/>
      <c r="DT2667" s="292"/>
      <c r="DU2667" s="292"/>
      <c r="DV2667" s="292"/>
      <c r="DW2667" s="292"/>
      <c r="DX2667" s="292"/>
      <c r="DY2667" s="292"/>
      <c r="DZ2667" s="292"/>
      <c r="EA2667" s="292"/>
      <c r="EB2667" s="292"/>
      <c r="EC2667" s="292"/>
      <c r="ED2667" s="292"/>
      <c r="EE2667" s="292"/>
      <c r="EF2667" s="292"/>
      <c r="EG2667" s="292"/>
      <c r="EH2667" s="292"/>
      <c r="EI2667" s="292"/>
      <c r="EJ2667" s="292"/>
      <c r="EK2667" s="292"/>
      <c r="EL2667" s="292"/>
      <c r="EM2667" s="292"/>
      <c r="EN2667" s="292"/>
      <c r="EO2667" s="292"/>
      <c r="EP2667" s="292"/>
      <c r="EQ2667" s="292"/>
      <c r="ER2667" s="292"/>
      <c r="ES2667" s="292"/>
      <c r="ET2667" s="292"/>
      <c r="EU2667" s="292"/>
      <c r="EV2667" s="292"/>
      <c r="EW2667" s="292"/>
      <c r="EX2667" s="292"/>
      <c r="EY2667" s="292"/>
      <c r="EZ2667" s="292"/>
      <c r="FA2667" s="292"/>
      <c r="FB2667" s="292"/>
      <c r="FC2667" s="292"/>
      <c r="FD2667" s="292"/>
      <c r="FE2667" s="292"/>
      <c r="FF2667" s="292"/>
      <c r="FG2667" s="292"/>
      <c r="FH2667" s="292"/>
      <c r="FI2667" s="292"/>
      <c r="FJ2667" s="292"/>
      <c r="FK2667" s="292"/>
      <c r="FL2667" s="292"/>
      <c r="FM2667" s="292"/>
      <c r="FN2667" s="292"/>
      <c r="FO2667" s="292"/>
      <c r="FP2667" s="292"/>
      <c r="FQ2667" s="292"/>
      <c r="FR2667" s="292"/>
      <c r="FS2667" s="292"/>
      <c r="FT2667" s="292"/>
      <c r="FU2667" s="292"/>
      <c r="FV2667" s="292"/>
      <c r="FW2667" s="292"/>
      <c r="FX2667" s="292"/>
      <c r="FY2667" s="292"/>
      <c r="FZ2667" s="292"/>
      <c r="GA2667" s="292"/>
    </row>
    <row r="2668" spans="2:183">
      <c r="B2668" s="291"/>
      <c r="C2668" s="292"/>
      <c r="D2668" s="292"/>
      <c r="E2668" s="292"/>
      <c r="F2668" s="292"/>
      <c r="G2668" s="292"/>
      <c r="H2668" s="292"/>
      <c r="I2668" s="292"/>
      <c r="J2668" s="292"/>
      <c r="K2668" s="292"/>
      <c r="L2668" s="292"/>
      <c r="M2668" s="292"/>
      <c r="N2668" s="292"/>
      <c r="O2668" s="292"/>
      <c r="P2668" s="292"/>
      <c r="Q2668" s="292"/>
      <c r="R2668" s="292"/>
      <c r="S2668" s="292"/>
      <c r="T2668" s="292"/>
      <c r="U2668" s="292"/>
      <c r="V2668" s="292"/>
      <c r="W2668" s="292"/>
      <c r="X2668" s="292"/>
      <c r="Y2668" s="292"/>
      <c r="Z2668" s="292"/>
      <c r="AA2668" s="292"/>
      <c r="AB2668" s="292"/>
      <c r="AC2668" s="292"/>
      <c r="AD2668" s="292"/>
      <c r="AE2668" s="292"/>
      <c r="AF2668" s="292"/>
      <c r="AG2668" s="292"/>
      <c r="AH2668" s="292"/>
      <c r="AI2668" s="292"/>
      <c r="AJ2668" s="292"/>
      <c r="AK2668" s="292"/>
      <c r="AL2668" s="292"/>
      <c r="AM2668" s="292"/>
      <c r="AN2668" s="292"/>
      <c r="AO2668" s="292"/>
      <c r="AP2668" s="292"/>
      <c r="AQ2668" s="292"/>
      <c r="AR2668" s="292"/>
      <c r="AS2668" s="292"/>
      <c r="AT2668" s="292"/>
      <c r="AU2668" s="292"/>
      <c r="AV2668" s="292"/>
      <c r="AW2668" s="292"/>
      <c r="AX2668" s="292"/>
      <c r="AY2668" s="292"/>
      <c r="AZ2668" s="292"/>
      <c r="BA2668" s="292"/>
      <c r="BB2668" s="292"/>
      <c r="BC2668" s="292"/>
      <c r="BD2668" s="292"/>
      <c r="BE2668" s="292"/>
      <c r="BF2668" s="292"/>
      <c r="BG2668" s="292"/>
      <c r="BH2668" s="292"/>
      <c r="BI2668" s="292"/>
      <c r="BJ2668" s="292"/>
      <c r="BK2668" s="292"/>
      <c r="BL2668" s="292"/>
      <c r="BM2668" s="292"/>
      <c r="BN2668" s="292"/>
      <c r="BO2668" s="292"/>
      <c r="BP2668" s="292"/>
      <c r="BQ2668" s="292"/>
      <c r="BR2668" s="292"/>
      <c r="BS2668" s="292"/>
      <c r="BT2668" s="292"/>
      <c r="BU2668" s="292"/>
      <c r="BV2668" s="292"/>
      <c r="BW2668" s="292"/>
      <c r="BX2668" s="292"/>
      <c r="CG2668" s="292"/>
      <c r="CH2668" s="292"/>
      <c r="CI2668" s="292"/>
      <c r="CJ2668" s="292"/>
      <c r="CK2668" s="292"/>
      <c r="CL2668" s="292"/>
      <c r="CM2668" s="292"/>
      <c r="CN2668" s="292"/>
      <c r="CO2668" s="292"/>
      <c r="CP2668" s="292"/>
      <c r="CQ2668" s="292"/>
      <c r="CR2668" s="292"/>
      <c r="CS2668" s="292"/>
      <c r="CT2668" s="292"/>
      <c r="CU2668" s="292"/>
      <c r="CV2668" s="292"/>
      <c r="CW2668" s="292"/>
      <c r="CX2668" s="292"/>
      <c r="CY2668" s="292"/>
      <c r="CZ2668" s="292"/>
      <c r="DA2668" s="292"/>
      <c r="DB2668" s="292"/>
      <c r="DC2668" s="292"/>
      <c r="DD2668" s="292"/>
      <c r="DE2668" s="292"/>
      <c r="DF2668" s="292"/>
      <c r="DG2668" s="292"/>
      <c r="DH2668" s="292"/>
      <c r="DI2668" s="292"/>
      <c r="DJ2668" s="292"/>
      <c r="DK2668" s="292"/>
      <c r="DL2668" s="292"/>
      <c r="DM2668" s="292"/>
      <c r="DN2668" s="292"/>
      <c r="DO2668" s="292"/>
      <c r="DP2668" s="292"/>
      <c r="DQ2668" s="292"/>
      <c r="DR2668" s="292"/>
      <c r="DS2668" s="292"/>
      <c r="DT2668" s="292"/>
      <c r="DU2668" s="292"/>
      <c r="DV2668" s="292"/>
      <c r="DW2668" s="292"/>
      <c r="DX2668" s="292"/>
      <c r="DY2668" s="292"/>
      <c r="DZ2668" s="292"/>
      <c r="EA2668" s="292"/>
      <c r="EB2668" s="292"/>
      <c r="EC2668" s="292"/>
      <c r="ED2668" s="292"/>
      <c r="EE2668" s="292"/>
      <c r="EF2668" s="292"/>
      <c r="EG2668" s="292"/>
      <c r="EH2668" s="292"/>
      <c r="EI2668" s="292"/>
      <c r="EJ2668" s="292"/>
      <c r="EK2668" s="292"/>
      <c r="EL2668" s="292"/>
      <c r="EM2668" s="292"/>
      <c r="EN2668" s="292"/>
      <c r="EO2668" s="292"/>
      <c r="EP2668" s="292"/>
      <c r="EQ2668" s="292"/>
      <c r="ER2668" s="292"/>
      <c r="ES2668" s="292"/>
      <c r="ET2668" s="292"/>
      <c r="EU2668" s="292"/>
      <c r="EV2668" s="292"/>
      <c r="EW2668" s="292"/>
      <c r="EX2668" s="292"/>
      <c r="EY2668" s="292"/>
      <c r="EZ2668" s="292"/>
      <c r="FA2668" s="292"/>
      <c r="FB2668" s="292"/>
      <c r="FC2668" s="292"/>
      <c r="FD2668" s="292"/>
      <c r="FE2668" s="292"/>
      <c r="FF2668" s="292"/>
      <c r="FG2668" s="292"/>
      <c r="FH2668" s="292"/>
      <c r="FI2668" s="292"/>
      <c r="FJ2668" s="292"/>
      <c r="FK2668" s="292"/>
      <c r="FL2668" s="292"/>
      <c r="FM2668" s="292"/>
      <c r="FN2668" s="292"/>
      <c r="FO2668" s="292"/>
      <c r="FP2668" s="292"/>
      <c r="FQ2668" s="292"/>
      <c r="FR2668" s="292"/>
      <c r="FS2668" s="292"/>
      <c r="FT2668" s="292"/>
      <c r="FU2668" s="292"/>
      <c r="FV2668" s="292"/>
      <c r="FW2668" s="292"/>
      <c r="FX2668" s="292"/>
      <c r="FY2668" s="292"/>
      <c r="FZ2668" s="292"/>
      <c r="GA2668" s="292"/>
    </row>
    <row r="2669" spans="2:183">
      <c r="B2669" s="291"/>
      <c r="C2669" s="292"/>
      <c r="D2669" s="292"/>
      <c r="E2669" s="292"/>
      <c r="F2669" s="292"/>
      <c r="G2669" s="292"/>
      <c r="H2669" s="292"/>
      <c r="I2669" s="292"/>
      <c r="J2669" s="292"/>
      <c r="K2669" s="292"/>
      <c r="L2669" s="292"/>
      <c r="M2669" s="292"/>
      <c r="N2669" s="292"/>
      <c r="O2669" s="292"/>
      <c r="P2669" s="292"/>
      <c r="Q2669" s="292"/>
      <c r="R2669" s="292"/>
      <c r="S2669" s="292"/>
      <c r="T2669" s="292"/>
      <c r="U2669" s="292"/>
      <c r="V2669" s="292"/>
      <c r="W2669" s="292"/>
      <c r="X2669" s="292"/>
      <c r="Y2669" s="292"/>
      <c r="Z2669" s="292"/>
      <c r="AA2669" s="292"/>
      <c r="AB2669" s="292"/>
      <c r="AC2669" s="292"/>
      <c r="AD2669" s="292"/>
      <c r="AE2669" s="292"/>
      <c r="AF2669" s="292"/>
      <c r="AG2669" s="292"/>
      <c r="AH2669" s="292"/>
      <c r="AI2669" s="292"/>
      <c r="AJ2669" s="292"/>
      <c r="AK2669" s="292"/>
      <c r="AL2669" s="292"/>
      <c r="AM2669" s="292"/>
      <c r="AN2669" s="292"/>
      <c r="AO2669" s="292"/>
      <c r="AP2669" s="292"/>
      <c r="AQ2669" s="292"/>
      <c r="AR2669" s="292"/>
      <c r="AS2669" s="292"/>
      <c r="AT2669" s="292"/>
      <c r="AU2669" s="292"/>
      <c r="AV2669" s="292"/>
      <c r="AW2669" s="292"/>
      <c r="AX2669" s="292"/>
      <c r="AY2669" s="292"/>
      <c r="AZ2669" s="292"/>
      <c r="BA2669" s="292"/>
      <c r="BB2669" s="292"/>
      <c r="BC2669" s="292"/>
      <c r="BD2669" s="292"/>
      <c r="BE2669" s="292"/>
      <c r="BF2669" s="292"/>
      <c r="BG2669" s="292"/>
      <c r="BH2669" s="292"/>
      <c r="BI2669" s="292"/>
      <c r="BJ2669" s="292"/>
      <c r="BK2669" s="292"/>
      <c r="BL2669" s="292"/>
      <c r="BM2669" s="292"/>
      <c r="BN2669" s="292"/>
      <c r="BO2669" s="292"/>
      <c r="BP2669" s="292"/>
      <c r="BQ2669" s="292"/>
      <c r="BR2669" s="292"/>
      <c r="BS2669" s="292"/>
      <c r="BT2669" s="292"/>
      <c r="BU2669" s="292"/>
      <c r="BV2669" s="292"/>
      <c r="BW2669" s="292"/>
      <c r="BX2669" s="292"/>
      <c r="CG2669" s="292"/>
      <c r="CH2669" s="292"/>
      <c r="CI2669" s="292"/>
      <c r="CJ2669" s="292"/>
      <c r="CK2669" s="292"/>
      <c r="CL2669" s="292"/>
      <c r="CM2669" s="292"/>
      <c r="CN2669" s="292"/>
      <c r="CO2669" s="292"/>
      <c r="CP2669" s="292"/>
      <c r="CQ2669" s="292"/>
      <c r="CR2669" s="292"/>
      <c r="CS2669" s="292"/>
      <c r="CT2669" s="292"/>
      <c r="CU2669" s="292"/>
      <c r="CV2669" s="292"/>
      <c r="CW2669" s="292"/>
      <c r="CX2669" s="292"/>
      <c r="CY2669" s="292"/>
      <c r="CZ2669" s="292"/>
      <c r="DA2669" s="292"/>
      <c r="DB2669" s="292"/>
      <c r="DC2669" s="292"/>
      <c r="DD2669" s="292"/>
      <c r="DE2669" s="292"/>
      <c r="DF2669" s="292"/>
      <c r="DG2669" s="292"/>
      <c r="DH2669" s="292"/>
      <c r="DI2669" s="292"/>
      <c r="DJ2669" s="292"/>
      <c r="DK2669" s="292"/>
      <c r="DL2669" s="292"/>
      <c r="DM2669" s="292"/>
      <c r="DN2669" s="292"/>
      <c r="DO2669" s="292"/>
      <c r="DP2669" s="292"/>
      <c r="DQ2669" s="292"/>
      <c r="DR2669" s="292"/>
      <c r="DS2669" s="292"/>
      <c r="DT2669" s="292"/>
      <c r="DU2669" s="292"/>
      <c r="DV2669" s="292"/>
      <c r="DW2669" s="292"/>
      <c r="DX2669" s="292"/>
      <c r="DY2669" s="292"/>
      <c r="DZ2669" s="292"/>
      <c r="EA2669" s="292"/>
      <c r="EB2669" s="292"/>
      <c r="EC2669" s="292"/>
      <c r="ED2669" s="292"/>
      <c r="EE2669" s="292"/>
      <c r="EF2669" s="292"/>
      <c r="EG2669" s="292"/>
      <c r="EH2669" s="292"/>
      <c r="EI2669" s="292"/>
      <c r="EJ2669" s="292"/>
      <c r="EK2669" s="292"/>
      <c r="EL2669" s="292"/>
      <c r="EM2669" s="292"/>
      <c r="EN2669" s="292"/>
      <c r="EO2669" s="292"/>
      <c r="EP2669" s="292"/>
      <c r="EQ2669" s="292"/>
      <c r="ER2669" s="292"/>
      <c r="ES2669" s="292"/>
      <c r="ET2669" s="292"/>
      <c r="EU2669" s="292"/>
      <c r="EV2669" s="292"/>
      <c r="EW2669" s="292"/>
      <c r="EX2669" s="292"/>
      <c r="EY2669" s="292"/>
      <c r="EZ2669" s="292"/>
      <c r="FA2669" s="292"/>
      <c r="FB2669" s="292"/>
      <c r="FC2669" s="292"/>
      <c r="FD2669" s="292"/>
      <c r="FE2669" s="292"/>
      <c r="FF2669" s="292"/>
      <c r="FG2669" s="292"/>
      <c r="FH2669" s="292"/>
      <c r="FI2669" s="292"/>
      <c r="FJ2669" s="292"/>
      <c r="FK2669" s="292"/>
      <c r="FL2669" s="292"/>
      <c r="FM2669" s="292"/>
      <c r="FN2669" s="292"/>
      <c r="FO2669" s="292"/>
      <c r="FP2669" s="292"/>
      <c r="FQ2669" s="292"/>
      <c r="FR2669" s="292"/>
      <c r="FS2669" s="292"/>
      <c r="FT2669" s="292"/>
      <c r="FU2669" s="292"/>
      <c r="FV2669" s="292"/>
      <c r="FW2669" s="292"/>
      <c r="FX2669" s="292"/>
      <c r="FY2669" s="292"/>
      <c r="FZ2669" s="292"/>
      <c r="GA2669" s="292"/>
    </row>
    <row r="2670" spans="2:183">
      <c r="B2670" s="291"/>
      <c r="C2670" s="292"/>
      <c r="D2670" s="292"/>
      <c r="E2670" s="292"/>
      <c r="F2670" s="292"/>
      <c r="G2670" s="292"/>
      <c r="H2670" s="292"/>
      <c r="I2670" s="292"/>
      <c r="J2670" s="292"/>
      <c r="K2670" s="292"/>
      <c r="L2670" s="292"/>
      <c r="M2670" s="292"/>
      <c r="N2670" s="292"/>
      <c r="O2670" s="292"/>
      <c r="P2670" s="292"/>
      <c r="Q2670" s="292"/>
      <c r="R2670" s="292"/>
      <c r="S2670" s="292"/>
      <c r="T2670" s="292"/>
      <c r="U2670" s="292"/>
      <c r="V2670" s="292"/>
      <c r="W2670" s="292"/>
      <c r="X2670" s="292"/>
      <c r="Y2670" s="292"/>
      <c r="Z2670" s="292"/>
      <c r="AA2670" s="292"/>
      <c r="AB2670" s="292"/>
      <c r="AC2670" s="292"/>
      <c r="AD2670" s="292"/>
      <c r="AE2670" s="292"/>
      <c r="AF2670" s="292"/>
      <c r="AG2670" s="292"/>
      <c r="AH2670" s="292"/>
      <c r="AI2670" s="292"/>
      <c r="AJ2670" s="292"/>
      <c r="AK2670" s="292"/>
      <c r="AL2670" s="292"/>
      <c r="AM2670" s="292"/>
      <c r="AN2670" s="292"/>
      <c r="AO2670" s="292"/>
      <c r="AP2670" s="292"/>
      <c r="AQ2670" s="292"/>
      <c r="AR2670" s="292"/>
      <c r="AS2670" s="292"/>
      <c r="AT2670" s="292"/>
      <c r="AU2670" s="292"/>
      <c r="AV2670" s="292"/>
      <c r="AW2670" s="292"/>
      <c r="AX2670" s="292"/>
      <c r="AY2670" s="292"/>
      <c r="AZ2670" s="292"/>
      <c r="BA2670" s="292"/>
      <c r="BB2670" s="292"/>
      <c r="BC2670" s="292"/>
      <c r="BD2670" s="292"/>
      <c r="BE2670" s="292"/>
      <c r="BF2670" s="292"/>
      <c r="BG2670" s="292"/>
      <c r="BH2670" s="292"/>
      <c r="BI2670" s="292"/>
      <c r="BJ2670" s="292"/>
      <c r="BK2670" s="292"/>
      <c r="BL2670" s="292"/>
      <c r="BM2670" s="292"/>
      <c r="BN2670" s="292"/>
      <c r="BO2670" s="292"/>
      <c r="BP2670" s="292"/>
      <c r="BQ2670" s="292"/>
      <c r="BR2670" s="292"/>
      <c r="BS2670" s="292"/>
      <c r="BT2670" s="292"/>
      <c r="BU2670" s="292"/>
      <c r="BV2670" s="292"/>
      <c r="BW2670" s="292"/>
      <c r="BX2670" s="292"/>
      <c r="CG2670" s="292"/>
      <c r="CH2670" s="292"/>
      <c r="CI2670" s="292"/>
      <c r="CJ2670" s="292"/>
      <c r="CK2670" s="292"/>
      <c r="CL2670" s="292"/>
      <c r="CM2670" s="292"/>
      <c r="CN2670" s="292"/>
      <c r="CO2670" s="292"/>
      <c r="CP2670" s="292"/>
      <c r="CQ2670" s="292"/>
      <c r="CR2670" s="292"/>
      <c r="CS2670" s="292"/>
      <c r="CT2670" s="292"/>
      <c r="CU2670" s="292"/>
      <c r="CV2670" s="292"/>
      <c r="CW2670" s="292"/>
      <c r="CX2670" s="292"/>
      <c r="CY2670" s="292"/>
      <c r="CZ2670" s="292"/>
      <c r="DA2670" s="292"/>
      <c r="DB2670" s="292"/>
      <c r="DC2670" s="292"/>
      <c r="DD2670" s="292"/>
      <c r="DE2670" s="292"/>
      <c r="DF2670" s="292"/>
      <c r="DG2670" s="292"/>
      <c r="DH2670" s="292"/>
      <c r="DI2670" s="292"/>
      <c r="DJ2670" s="292"/>
      <c r="DK2670" s="292"/>
      <c r="DL2670" s="292"/>
      <c r="DM2670" s="292"/>
      <c r="DN2670" s="292"/>
      <c r="DO2670" s="292"/>
      <c r="DP2670" s="292"/>
      <c r="DQ2670" s="292"/>
      <c r="DR2670" s="292"/>
      <c r="DS2670" s="292"/>
      <c r="DT2670" s="292"/>
      <c r="DU2670" s="292"/>
      <c r="DV2670" s="292"/>
      <c r="DW2670" s="292"/>
      <c r="DX2670" s="292"/>
      <c r="DY2670" s="292"/>
      <c r="DZ2670" s="292"/>
      <c r="EA2670" s="292"/>
      <c r="EB2670" s="292"/>
      <c r="EC2670" s="292"/>
      <c r="ED2670" s="292"/>
      <c r="EE2670" s="292"/>
      <c r="EF2670" s="292"/>
      <c r="EG2670" s="292"/>
      <c r="EH2670" s="292"/>
      <c r="EI2670" s="292"/>
      <c r="EJ2670" s="292"/>
      <c r="EK2670" s="292"/>
      <c r="EL2670" s="292"/>
      <c r="EM2670" s="292"/>
      <c r="EN2670" s="292"/>
      <c r="EO2670" s="292"/>
      <c r="EP2670" s="292"/>
      <c r="EQ2670" s="292"/>
      <c r="ER2670" s="292"/>
      <c r="ES2670" s="292"/>
      <c r="ET2670" s="292"/>
      <c r="EU2670" s="292"/>
      <c r="EV2670" s="292"/>
      <c r="EW2670" s="292"/>
      <c r="EX2670" s="292"/>
      <c r="EY2670" s="292"/>
      <c r="EZ2670" s="292"/>
      <c r="FA2670" s="292"/>
      <c r="FB2670" s="292"/>
      <c r="FC2670" s="292"/>
      <c r="FD2670" s="292"/>
      <c r="FE2670" s="292"/>
      <c r="FF2670" s="292"/>
      <c r="FG2670" s="292"/>
      <c r="FH2670" s="292"/>
      <c r="FI2670" s="292"/>
      <c r="FJ2670" s="292"/>
      <c r="FK2670" s="292"/>
      <c r="FL2670" s="292"/>
      <c r="FM2670" s="292"/>
      <c r="FN2670" s="292"/>
      <c r="FO2670" s="292"/>
      <c r="FP2670" s="292"/>
      <c r="FQ2670" s="292"/>
      <c r="FR2670" s="292"/>
      <c r="FS2670" s="292"/>
      <c r="FT2670" s="292"/>
      <c r="FU2670" s="292"/>
      <c r="FV2670" s="292"/>
      <c r="FW2670" s="292"/>
      <c r="FX2670" s="292"/>
      <c r="FY2670" s="292"/>
      <c r="FZ2670" s="292"/>
      <c r="GA2670" s="292"/>
    </row>
    <row r="2671" spans="2:183">
      <c r="B2671" s="291"/>
      <c r="C2671" s="292"/>
      <c r="D2671" s="292"/>
      <c r="E2671" s="292"/>
      <c r="F2671" s="292"/>
      <c r="G2671" s="292"/>
      <c r="H2671" s="292"/>
      <c r="I2671" s="292"/>
      <c r="J2671" s="292"/>
      <c r="K2671" s="292"/>
      <c r="L2671" s="292"/>
      <c r="M2671" s="292"/>
      <c r="N2671" s="292"/>
      <c r="O2671" s="292"/>
      <c r="P2671" s="292"/>
      <c r="Q2671" s="292"/>
      <c r="R2671" s="292"/>
      <c r="S2671" s="292"/>
      <c r="T2671" s="292"/>
      <c r="U2671" s="292"/>
      <c r="V2671" s="292"/>
      <c r="W2671" s="292"/>
      <c r="X2671" s="292"/>
      <c r="Y2671" s="292"/>
      <c r="Z2671" s="292"/>
      <c r="AA2671" s="292"/>
      <c r="AB2671" s="292"/>
      <c r="AC2671" s="292"/>
      <c r="AD2671" s="292"/>
      <c r="AE2671" s="292"/>
      <c r="AF2671" s="292"/>
      <c r="AG2671" s="292"/>
      <c r="AH2671" s="292"/>
      <c r="AI2671" s="292"/>
      <c r="AJ2671" s="292"/>
      <c r="AK2671" s="292"/>
      <c r="AL2671" s="292"/>
      <c r="AM2671" s="292"/>
      <c r="AN2671" s="292"/>
      <c r="AO2671" s="292"/>
      <c r="AP2671" s="292"/>
      <c r="AQ2671" s="292"/>
      <c r="AR2671" s="292"/>
      <c r="AS2671" s="292"/>
      <c r="AT2671" s="292"/>
      <c r="AU2671" s="292"/>
      <c r="AV2671" s="292"/>
      <c r="AW2671" s="292"/>
      <c r="AX2671" s="292"/>
      <c r="AY2671" s="292"/>
      <c r="AZ2671" s="292"/>
      <c r="BA2671" s="292"/>
      <c r="BB2671" s="292"/>
      <c r="BC2671" s="292"/>
      <c r="BD2671" s="292"/>
      <c r="BE2671" s="292"/>
      <c r="BF2671" s="292"/>
      <c r="BG2671" s="292"/>
      <c r="BH2671" s="292"/>
      <c r="BI2671" s="292"/>
      <c r="BJ2671" s="292"/>
      <c r="BK2671" s="292"/>
      <c r="BL2671" s="292"/>
      <c r="BM2671" s="292"/>
      <c r="BN2671" s="292"/>
      <c r="BO2671" s="292"/>
      <c r="BP2671" s="292"/>
      <c r="BQ2671" s="292"/>
      <c r="BR2671" s="292"/>
      <c r="BS2671" s="292"/>
      <c r="BT2671" s="292"/>
      <c r="BU2671" s="292"/>
      <c r="BV2671" s="292"/>
      <c r="BW2671" s="292"/>
      <c r="BX2671" s="292"/>
      <c r="CG2671" s="292"/>
      <c r="CH2671" s="292"/>
      <c r="CI2671" s="292"/>
      <c r="CJ2671" s="292"/>
      <c r="CK2671" s="292"/>
      <c r="CL2671" s="292"/>
      <c r="CM2671" s="292"/>
      <c r="CN2671" s="292"/>
      <c r="CO2671" s="292"/>
      <c r="CP2671" s="292"/>
      <c r="CQ2671" s="292"/>
      <c r="CR2671" s="292"/>
      <c r="CS2671" s="292"/>
      <c r="CT2671" s="292"/>
      <c r="CU2671" s="292"/>
      <c r="CV2671" s="292"/>
      <c r="CW2671" s="292"/>
      <c r="CX2671" s="292"/>
      <c r="CY2671" s="292"/>
      <c r="CZ2671" s="292"/>
      <c r="DA2671" s="292"/>
      <c r="DB2671" s="292"/>
      <c r="DC2671" s="292"/>
      <c r="DD2671" s="292"/>
      <c r="DE2671" s="292"/>
      <c r="DF2671" s="292"/>
      <c r="DG2671" s="292"/>
      <c r="DH2671" s="292"/>
      <c r="DI2671" s="292"/>
      <c r="DJ2671" s="292"/>
      <c r="DK2671" s="292"/>
      <c r="DL2671" s="292"/>
      <c r="DM2671" s="292"/>
      <c r="DN2671" s="292"/>
      <c r="DO2671" s="292"/>
      <c r="DP2671" s="292"/>
      <c r="DQ2671" s="292"/>
      <c r="DR2671" s="292"/>
      <c r="DS2671" s="292"/>
      <c r="DT2671" s="292"/>
      <c r="DU2671" s="292"/>
      <c r="DV2671" s="292"/>
      <c r="DW2671" s="292"/>
      <c r="DX2671" s="292"/>
      <c r="DY2671" s="292"/>
      <c r="DZ2671" s="292"/>
      <c r="EA2671" s="292"/>
      <c r="EB2671" s="292"/>
      <c r="EC2671" s="292"/>
      <c r="ED2671" s="292"/>
      <c r="EE2671" s="292"/>
      <c r="EF2671" s="292"/>
      <c r="EG2671" s="292"/>
      <c r="EH2671" s="292"/>
      <c r="EI2671" s="292"/>
      <c r="EJ2671" s="292"/>
      <c r="EK2671" s="292"/>
      <c r="EL2671" s="292"/>
      <c r="EM2671" s="292"/>
      <c r="EN2671" s="292"/>
      <c r="EO2671" s="292"/>
      <c r="EP2671" s="292"/>
      <c r="EQ2671" s="292"/>
      <c r="ER2671" s="292"/>
      <c r="ES2671" s="292"/>
      <c r="ET2671" s="292"/>
      <c r="EU2671" s="292"/>
      <c r="EV2671" s="292"/>
      <c r="EW2671" s="292"/>
      <c r="EX2671" s="292"/>
      <c r="EY2671" s="292"/>
      <c r="EZ2671" s="292"/>
      <c r="FA2671" s="292"/>
      <c r="FB2671" s="292"/>
      <c r="FC2671" s="292"/>
      <c r="FD2671" s="292"/>
      <c r="FE2671" s="292"/>
      <c r="FF2671" s="292"/>
      <c r="FG2671" s="292"/>
      <c r="FH2671" s="292"/>
      <c r="FI2671" s="292"/>
      <c r="FJ2671" s="292"/>
      <c r="FK2671" s="292"/>
      <c r="FL2671" s="292"/>
      <c r="FM2671" s="292"/>
      <c r="FN2671" s="292"/>
      <c r="FO2671" s="292"/>
      <c r="FP2671" s="292"/>
      <c r="FQ2671" s="292"/>
      <c r="FR2671" s="292"/>
      <c r="FS2671" s="292"/>
      <c r="FT2671" s="292"/>
      <c r="FU2671" s="292"/>
      <c r="FV2671" s="292"/>
      <c r="FW2671" s="292"/>
      <c r="FX2671" s="292"/>
      <c r="FY2671" s="292"/>
      <c r="FZ2671" s="292"/>
      <c r="GA2671" s="292"/>
    </row>
    <row r="2672" spans="2:183">
      <c r="B2672" s="291"/>
      <c r="C2672" s="292"/>
      <c r="D2672" s="292"/>
      <c r="E2672" s="292"/>
      <c r="F2672" s="292"/>
      <c r="G2672" s="292"/>
      <c r="H2672" s="292"/>
      <c r="I2672" s="292"/>
      <c r="J2672" s="292"/>
      <c r="K2672" s="292"/>
      <c r="L2672" s="292"/>
      <c r="M2672" s="292"/>
      <c r="N2672" s="292"/>
      <c r="O2672" s="292"/>
      <c r="P2672" s="292"/>
      <c r="Q2672" s="292"/>
      <c r="R2672" s="292"/>
      <c r="S2672" s="292"/>
      <c r="T2672" s="292"/>
      <c r="U2672" s="292"/>
      <c r="V2672" s="292"/>
      <c r="W2672" s="292"/>
      <c r="X2672" s="292"/>
      <c r="Y2672" s="292"/>
      <c r="Z2672" s="292"/>
      <c r="AA2672" s="292"/>
      <c r="AB2672" s="292"/>
      <c r="AC2672" s="292"/>
      <c r="AD2672" s="292"/>
      <c r="AE2672" s="292"/>
      <c r="AF2672" s="292"/>
      <c r="AG2672" s="292"/>
      <c r="AH2672" s="292"/>
      <c r="AI2672" s="292"/>
      <c r="AJ2672" s="292"/>
      <c r="AK2672" s="292"/>
      <c r="AL2672" s="292"/>
      <c r="AM2672" s="292"/>
      <c r="AN2672" s="292"/>
      <c r="AO2672" s="292"/>
      <c r="AP2672" s="292"/>
      <c r="AQ2672" s="292"/>
      <c r="AR2672" s="292"/>
      <c r="AS2672" s="292"/>
      <c r="AT2672" s="292"/>
      <c r="AU2672" s="292"/>
      <c r="AV2672" s="292"/>
      <c r="AW2672" s="292"/>
      <c r="AX2672" s="292"/>
      <c r="AY2672" s="292"/>
      <c r="AZ2672" s="292"/>
      <c r="BA2672" s="292"/>
      <c r="BB2672" s="292"/>
      <c r="BC2672" s="292"/>
      <c r="BD2672" s="292"/>
      <c r="BE2672" s="292"/>
      <c r="BF2672" s="292"/>
      <c r="BG2672" s="292"/>
      <c r="BH2672" s="292"/>
      <c r="BI2672" s="292"/>
      <c r="BJ2672" s="292"/>
      <c r="BK2672" s="292"/>
      <c r="BL2672" s="292"/>
      <c r="BM2672" s="292"/>
      <c r="BN2672" s="292"/>
      <c r="BO2672" s="292"/>
      <c r="BP2672" s="292"/>
      <c r="BQ2672" s="292"/>
      <c r="BR2672" s="292"/>
      <c r="BS2672" s="292"/>
      <c r="BT2672" s="292"/>
      <c r="BU2672" s="292"/>
      <c r="BV2672" s="292"/>
      <c r="BW2672" s="292"/>
      <c r="BX2672" s="292"/>
      <c r="CG2672" s="292"/>
      <c r="CH2672" s="292"/>
      <c r="CI2672" s="292"/>
      <c r="CJ2672" s="292"/>
      <c r="CK2672" s="292"/>
      <c r="CL2672" s="292"/>
      <c r="CM2672" s="292"/>
      <c r="CN2672" s="292"/>
      <c r="CO2672" s="292"/>
      <c r="CP2672" s="292"/>
      <c r="CQ2672" s="292"/>
      <c r="CR2672" s="292"/>
      <c r="CS2672" s="292"/>
      <c r="CT2672" s="292"/>
      <c r="CU2672" s="292"/>
      <c r="CV2672" s="292"/>
      <c r="CW2672" s="292"/>
      <c r="CX2672" s="292"/>
      <c r="CY2672" s="292"/>
      <c r="CZ2672" s="292"/>
      <c r="DA2672" s="292"/>
      <c r="DB2672" s="292"/>
      <c r="DC2672" s="292"/>
      <c r="DD2672" s="292"/>
      <c r="DE2672" s="292"/>
      <c r="DF2672" s="292"/>
      <c r="DG2672" s="292"/>
      <c r="DH2672" s="292"/>
      <c r="DI2672" s="292"/>
      <c r="DJ2672" s="292"/>
      <c r="DK2672" s="292"/>
      <c r="DL2672" s="292"/>
      <c r="DM2672" s="292"/>
      <c r="DN2672" s="292"/>
      <c r="DO2672" s="292"/>
      <c r="DP2672" s="292"/>
      <c r="DQ2672" s="292"/>
      <c r="DR2672" s="292"/>
      <c r="DS2672" s="292"/>
      <c r="DT2672" s="292"/>
      <c r="DU2672" s="292"/>
      <c r="DV2672" s="292"/>
      <c r="DW2672" s="292"/>
      <c r="DX2672" s="292"/>
      <c r="DY2672" s="292"/>
      <c r="DZ2672" s="292"/>
      <c r="EA2672" s="292"/>
      <c r="EB2672" s="292"/>
      <c r="EC2672" s="292"/>
      <c r="ED2672" s="292"/>
      <c r="EE2672" s="292"/>
      <c r="EF2672" s="292"/>
      <c r="EG2672" s="292"/>
      <c r="EH2672" s="292"/>
      <c r="EI2672" s="292"/>
      <c r="EJ2672" s="292"/>
      <c r="EK2672" s="292"/>
      <c r="EL2672" s="292"/>
      <c r="EM2672" s="292"/>
      <c r="EN2672" s="292"/>
      <c r="EO2672" s="292"/>
      <c r="EP2672" s="292"/>
      <c r="EQ2672" s="292"/>
      <c r="ER2672" s="292"/>
      <c r="ES2672" s="292"/>
      <c r="ET2672" s="292"/>
      <c r="EU2672" s="292"/>
      <c r="EV2672" s="292"/>
      <c r="EW2672" s="292"/>
      <c r="EX2672" s="292"/>
      <c r="EY2672" s="292"/>
      <c r="EZ2672" s="292"/>
      <c r="FA2672" s="292"/>
      <c r="FB2672" s="292"/>
      <c r="FC2672" s="292"/>
      <c r="FD2672" s="292"/>
      <c r="FE2672" s="292"/>
      <c r="FF2672" s="292"/>
      <c r="FG2672" s="292"/>
      <c r="FH2672" s="292"/>
      <c r="FI2672" s="292"/>
      <c r="FJ2672" s="292"/>
      <c r="FK2672" s="292"/>
      <c r="FL2672" s="292"/>
      <c r="FM2672" s="292"/>
      <c r="FN2672" s="292"/>
      <c r="FO2672" s="292"/>
      <c r="FP2672" s="292"/>
      <c r="FQ2672" s="292"/>
      <c r="FR2672" s="292"/>
      <c r="FS2672" s="292"/>
      <c r="FT2672" s="292"/>
      <c r="FU2672" s="292"/>
      <c r="FV2672" s="292"/>
      <c r="FW2672" s="292"/>
      <c r="FX2672" s="292"/>
      <c r="FY2672" s="292"/>
      <c r="FZ2672" s="292"/>
      <c r="GA2672" s="292"/>
    </row>
    <row r="2673" spans="2:183">
      <c r="B2673" s="291"/>
      <c r="C2673" s="292"/>
      <c r="D2673" s="292"/>
      <c r="E2673" s="292"/>
      <c r="F2673" s="292"/>
      <c r="G2673" s="292"/>
      <c r="H2673" s="292"/>
      <c r="I2673" s="292"/>
      <c r="J2673" s="292"/>
      <c r="K2673" s="292"/>
      <c r="L2673" s="292"/>
      <c r="M2673" s="292"/>
      <c r="N2673" s="292"/>
      <c r="O2673" s="292"/>
      <c r="P2673" s="292"/>
      <c r="Q2673" s="292"/>
      <c r="R2673" s="292"/>
      <c r="S2673" s="292"/>
      <c r="T2673" s="292"/>
      <c r="U2673" s="292"/>
      <c r="V2673" s="292"/>
      <c r="W2673" s="292"/>
      <c r="X2673" s="292"/>
      <c r="Y2673" s="292"/>
      <c r="Z2673" s="292"/>
      <c r="AA2673" s="292"/>
      <c r="AB2673" s="292"/>
      <c r="AC2673" s="292"/>
      <c r="AD2673" s="292"/>
      <c r="AE2673" s="292"/>
      <c r="AF2673" s="292"/>
      <c r="AG2673" s="292"/>
      <c r="AH2673" s="292"/>
      <c r="AI2673" s="292"/>
      <c r="AJ2673" s="292"/>
      <c r="AK2673" s="292"/>
      <c r="AL2673" s="292"/>
      <c r="AM2673" s="292"/>
      <c r="AN2673" s="292"/>
      <c r="AO2673" s="292"/>
      <c r="AP2673" s="292"/>
      <c r="AQ2673" s="292"/>
      <c r="AR2673" s="292"/>
      <c r="AS2673" s="292"/>
      <c r="AT2673" s="292"/>
      <c r="AU2673" s="292"/>
      <c r="AV2673" s="292"/>
      <c r="AW2673" s="292"/>
      <c r="AX2673" s="292"/>
      <c r="AY2673" s="292"/>
      <c r="AZ2673" s="292"/>
      <c r="BA2673" s="292"/>
      <c r="BB2673" s="292"/>
      <c r="BC2673" s="292"/>
      <c r="BD2673" s="292"/>
      <c r="BE2673" s="292"/>
      <c r="BF2673" s="292"/>
      <c r="BG2673" s="292"/>
      <c r="BH2673" s="292"/>
      <c r="BI2673" s="292"/>
      <c r="BJ2673" s="292"/>
      <c r="BK2673" s="292"/>
      <c r="BL2673" s="292"/>
      <c r="BM2673" s="292"/>
      <c r="BN2673" s="292"/>
      <c r="BO2673" s="292"/>
      <c r="BP2673" s="292"/>
      <c r="BQ2673" s="292"/>
      <c r="BR2673" s="292"/>
      <c r="BS2673" s="292"/>
      <c r="BT2673" s="292"/>
      <c r="BU2673" s="292"/>
      <c r="BV2673" s="292"/>
      <c r="BW2673" s="292"/>
      <c r="BX2673" s="292"/>
      <c r="CG2673" s="292"/>
      <c r="CH2673" s="292"/>
      <c r="CI2673" s="292"/>
      <c r="CJ2673" s="292"/>
      <c r="CK2673" s="292"/>
      <c r="CL2673" s="292"/>
      <c r="CM2673" s="292"/>
      <c r="CN2673" s="292"/>
      <c r="CO2673" s="292"/>
      <c r="CP2673" s="292"/>
      <c r="CQ2673" s="292"/>
      <c r="CR2673" s="292"/>
      <c r="CS2673" s="292"/>
      <c r="CT2673" s="292"/>
      <c r="CU2673" s="292"/>
      <c r="CV2673" s="292"/>
      <c r="CW2673" s="292"/>
      <c r="CX2673" s="292"/>
      <c r="CY2673" s="292"/>
      <c r="CZ2673" s="292"/>
      <c r="DA2673" s="292"/>
      <c r="DB2673" s="292"/>
      <c r="DC2673" s="292"/>
      <c r="DD2673" s="292"/>
      <c r="DE2673" s="292"/>
      <c r="DF2673" s="292"/>
      <c r="DG2673" s="292"/>
      <c r="DH2673" s="292"/>
      <c r="DI2673" s="292"/>
      <c r="DJ2673" s="292"/>
      <c r="DK2673" s="292"/>
      <c r="DL2673" s="292"/>
      <c r="DM2673" s="292"/>
      <c r="DN2673" s="292"/>
      <c r="DO2673" s="292"/>
      <c r="DP2673" s="292"/>
      <c r="DQ2673" s="292"/>
      <c r="DR2673" s="292"/>
      <c r="DS2673" s="292"/>
      <c r="DT2673" s="292"/>
      <c r="DU2673" s="292"/>
      <c r="DV2673" s="292"/>
      <c r="DW2673" s="292"/>
      <c r="DX2673" s="292"/>
      <c r="DY2673" s="292"/>
      <c r="DZ2673" s="292"/>
      <c r="EA2673" s="292"/>
      <c r="EB2673" s="292"/>
      <c r="EC2673" s="292"/>
      <c r="ED2673" s="292"/>
      <c r="EE2673" s="292"/>
      <c r="EF2673" s="292"/>
      <c r="EG2673" s="292"/>
      <c r="EH2673" s="292"/>
      <c r="EI2673" s="292"/>
      <c r="EJ2673" s="292"/>
      <c r="EK2673" s="292"/>
      <c r="EL2673" s="292"/>
      <c r="EM2673" s="292"/>
      <c r="EN2673" s="292"/>
      <c r="EO2673" s="292"/>
      <c r="EP2673" s="292"/>
      <c r="EQ2673" s="292"/>
      <c r="ER2673" s="292"/>
      <c r="ES2673" s="292"/>
      <c r="ET2673" s="292"/>
      <c r="EU2673" s="292"/>
      <c r="EV2673" s="292"/>
      <c r="EW2673" s="292"/>
      <c r="EX2673" s="292"/>
      <c r="EY2673" s="292"/>
      <c r="EZ2673" s="292"/>
      <c r="FA2673" s="292"/>
      <c r="FB2673" s="292"/>
      <c r="FC2673" s="292"/>
      <c r="FD2673" s="292"/>
      <c r="FE2673" s="292"/>
      <c r="FF2673" s="292"/>
      <c r="FG2673" s="292"/>
      <c r="FH2673" s="292"/>
      <c r="FI2673" s="292"/>
      <c r="FJ2673" s="292"/>
      <c r="FK2673" s="292"/>
      <c r="FL2673" s="292"/>
      <c r="FM2673" s="292"/>
      <c r="FN2673" s="292"/>
      <c r="FO2673" s="292"/>
      <c r="FP2673" s="292"/>
      <c r="FQ2673" s="292"/>
      <c r="FR2673" s="292"/>
      <c r="FS2673" s="292"/>
      <c r="FT2673" s="292"/>
      <c r="FU2673" s="292"/>
      <c r="FV2673" s="292"/>
      <c r="FW2673" s="292"/>
      <c r="FX2673" s="292"/>
      <c r="FY2673" s="292"/>
      <c r="FZ2673" s="292"/>
      <c r="GA2673" s="292"/>
    </row>
    <row r="2674" spans="2:183">
      <c r="B2674" s="291"/>
      <c r="C2674" s="292"/>
      <c r="D2674" s="292"/>
      <c r="E2674" s="292"/>
      <c r="F2674" s="292"/>
      <c r="G2674" s="292"/>
      <c r="H2674" s="292"/>
      <c r="I2674" s="292"/>
      <c r="J2674" s="292"/>
      <c r="K2674" s="292"/>
      <c r="L2674" s="292"/>
      <c r="M2674" s="292"/>
      <c r="N2674" s="292"/>
      <c r="O2674" s="292"/>
      <c r="P2674" s="292"/>
      <c r="Q2674" s="292"/>
      <c r="R2674" s="292"/>
      <c r="S2674" s="292"/>
      <c r="T2674" s="292"/>
      <c r="U2674" s="292"/>
      <c r="V2674" s="292"/>
      <c r="W2674" s="292"/>
      <c r="X2674" s="292"/>
      <c r="Y2674" s="292"/>
      <c r="Z2674" s="292"/>
      <c r="AA2674" s="292"/>
      <c r="AB2674" s="292"/>
      <c r="AC2674" s="292"/>
      <c r="AD2674" s="292"/>
      <c r="AE2674" s="292"/>
      <c r="AF2674" s="292"/>
      <c r="AG2674" s="292"/>
      <c r="AH2674" s="292"/>
      <c r="AI2674" s="292"/>
      <c r="AJ2674" s="292"/>
      <c r="AK2674" s="292"/>
      <c r="AL2674" s="292"/>
      <c r="AM2674" s="292"/>
      <c r="AN2674" s="292"/>
      <c r="AO2674" s="292"/>
      <c r="AP2674" s="292"/>
      <c r="AQ2674" s="292"/>
      <c r="AR2674" s="292"/>
      <c r="AS2674" s="292"/>
      <c r="AT2674" s="292"/>
      <c r="AU2674" s="292"/>
      <c r="AV2674" s="292"/>
      <c r="AW2674" s="292"/>
      <c r="AX2674" s="292"/>
      <c r="AY2674" s="292"/>
      <c r="AZ2674" s="292"/>
      <c r="BA2674" s="292"/>
      <c r="BB2674" s="292"/>
      <c r="BC2674" s="292"/>
      <c r="BD2674" s="292"/>
      <c r="BE2674" s="292"/>
      <c r="BF2674" s="292"/>
      <c r="BG2674" s="292"/>
      <c r="BH2674" s="292"/>
      <c r="BI2674" s="292"/>
      <c r="BJ2674" s="292"/>
      <c r="BK2674" s="292"/>
      <c r="BL2674" s="292"/>
      <c r="BM2674" s="292"/>
      <c r="BN2674" s="292"/>
      <c r="BO2674" s="292"/>
      <c r="BP2674" s="292"/>
      <c r="BQ2674" s="292"/>
      <c r="BR2674" s="292"/>
      <c r="BS2674" s="292"/>
      <c r="BT2674" s="292"/>
      <c r="BU2674" s="292"/>
      <c r="BV2674" s="292"/>
      <c r="BW2674" s="292"/>
      <c r="BX2674" s="292"/>
      <c r="CG2674" s="292"/>
      <c r="CH2674" s="292"/>
      <c r="CI2674" s="292"/>
      <c r="CJ2674" s="292"/>
      <c r="CK2674" s="292"/>
      <c r="CL2674" s="292"/>
      <c r="CM2674" s="292"/>
      <c r="CN2674" s="292"/>
      <c r="CO2674" s="292"/>
      <c r="CP2674" s="292"/>
      <c r="CQ2674" s="292"/>
      <c r="CR2674" s="292"/>
      <c r="CS2674" s="292"/>
      <c r="CT2674" s="292"/>
      <c r="CU2674" s="292"/>
      <c r="CV2674" s="292"/>
      <c r="CW2674" s="292"/>
      <c r="CX2674" s="292"/>
      <c r="CY2674" s="292"/>
      <c r="CZ2674" s="292"/>
      <c r="DA2674" s="292"/>
      <c r="DB2674" s="292"/>
      <c r="DC2674" s="292"/>
      <c r="DD2674" s="292"/>
      <c r="DE2674" s="292"/>
      <c r="DF2674" s="292"/>
      <c r="DG2674" s="292"/>
      <c r="DH2674" s="292"/>
      <c r="DI2674" s="292"/>
      <c r="DJ2674" s="292"/>
      <c r="DK2674" s="292"/>
      <c r="DL2674" s="292"/>
      <c r="DM2674" s="292"/>
      <c r="DN2674" s="292"/>
      <c r="DO2674" s="292"/>
      <c r="DP2674" s="292"/>
      <c r="DQ2674" s="292"/>
      <c r="DR2674" s="292"/>
      <c r="DS2674" s="292"/>
      <c r="DT2674" s="292"/>
      <c r="DU2674" s="292"/>
      <c r="DV2674" s="292"/>
      <c r="DW2674" s="292"/>
      <c r="DX2674" s="292"/>
      <c r="DY2674" s="292"/>
      <c r="DZ2674" s="292"/>
      <c r="EA2674" s="292"/>
      <c r="EB2674" s="292"/>
      <c r="EC2674" s="292"/>
      <c r="ED2674" s="292"/>
      <c r="EE2674" s="292"/>
      <c r="EF2674" s="292"/>
      <c r="EG2674" s="292"/>
      <c r="EH2674" s="292"/>
      <c r="EI2674" s="292"/>
      <c r="EJ2674" s="292"/>
      <c r="EK2674" s="292"/>
      <c r="EL2674" s="292"/>
      <c r="EM2674" s="292"/>
      <c r="EN2674" s="292"/>
      <c r="EO2674" s="292"/>
      <c r="EP2674" s="292"/>
      <c r="EQ2674" s="292"/>
      <c r="ER2674" s="292"/>
      <c r="ES2674" s="292"/>
      <c r="ET2674" s="292"/>
      <c r="EU2674" s="292"/>
      <c r="EV2674" s="292"/>
      <c r="EW2674" s="292"/>
      <c r="EX2674" s="292"/>
      <c r="EY2674" s="292"/>
      <c r="EZ2674" s="292"/>
      <c r="FA2674" s="292"/>
      <c r="FB2674" s="292"/>
      <c r="FC2674" s="292"/>
      <c r="FD2674" s="292"/>
      <c r="FE2674" s="292"/>
      <c r="FF2674" s="292"/>
      <c r="FG2674" s="292"/>
      <c r="FH2674" s="292"/>
      <c r="FI2674" s="292"/>
      <c r="FJ2674" s="292"/>
      <c r="FK2674" s="292"/>
      <c r="FL2674" s="292"/>
      <c r="FM2674" s="292"/>
      <c r="FN2674" s="292"/>
      <c r="FO2674" s="292"/>
      <c r="FP2674" s="292"/>
      <c r="FQ2674" s="292"/>
      <c r="FR2674" s="292"/>
      <c r="FS2674" s="292"/>
      <c r="FT2674" s="292"/>
      <c r="FU2674" s="292"/>
      <c r="FV2674" s="292"/>
      <c r="FW2674" s="292"/>
      <c r="FX2674" s="292"/>
      <c r="FY2674" s="292"/>
      <c r="FZ2674" s="292"/>
      <c r="GA2674" s="292"/>
    </row>
    <row r="2675" spans="2:183">
      <c r="B2675" s="291"/>
      <c r="C2675" s="292"/>
      <c r="D2675" s="292"/>
      <c r="E2675" s="292"/>
      <c r="F2675" s="292"/>
      <c r="G2675" s="292"/>
      <c r="H2675" s="292"/>
      <c r="I2675" s="292"/>
      <c r="J2675" s="292"/>
      <c r="K2675" s="292"/>
      <c r="L2675" s="292"/>
      <c r="M2675" s="292"/>
      <c r="N2675" s="292"/>
      <c r="O2675" s="292"/>
      <c r="P2675" s="292"/>
      <c r="Q2675" s="292"/>
      <c r="R2675" s="292"/>
      <c r="S2675" s="292"/>
      <c r="T2675" s="292"/>
      <c r="U2675" s="292"/>
      <c r="V2675" s="292"/>
      <c r="W2675" s="292"/>
      <c r="X2675" s="292"/>
      <c r="Y2675" s="292"/>
      <c r="Z2675" s="292"/>
      <c r="AA2675" s="292"/>
      <c r="AB2675" s="292"/>
      <c r="AC2675" s="292"/>
      <c r="AD2675" s="292"/>
      <c r="AE2675" s="292"/>
      <c r="AF2675" s="292"/>
      <c r="AG2675" s="292"/>
      <c r="AH2675" s="292"/>
      <c r="AI2675" s="292"/>
      <c r="AJ2675" s="292"/>
      <c r="AK2675" s="292"/>
      <c r="AL2675" s="292"/>
      <c r="AM2675" s="292"/>
      <c r="AN2675" s="292"/>
      <c r="AO2675" s="292"/>
      <c r="AP2675" s="292"/>
      <c r="AQ2675" s="292"/>
      <c r="AR2675" s="292"/>
      <c r="AS2675" s="292"/>
      <c r="AT2675" s="292"/>
      <c r="AU2675" s="292"/>
      <c r="AV2675" s="292"/>
      <c r="AW2675" s="292"/>
      <c r="AX2675" s="292"/>
      <c r="AY2675" s="292"/>
      <c r="AZ2675" s="292"/>
      <c r="BA2675" s="292"/>
      <c r="BB2675" s="292"/>
      <c r="BC2675" s="292"/>
      <c r="BD2675" s="292"/>
      <c r="BE2675" s="292"/>
      <c r="BF2675" s="292"/>
      <c r="BG2675" s="292"/>
      <c r="BH2675" s="292"/>
      <c r="BI2675" s="292"/>
      <c r="BJ2675" s="292"/>
      <c r="BK2675" s="292"/>
      <c r="BL2675" s="292"/>
      <c r="BM2675" s="292"/>
      <c r="BN2675" s="292"/>
      <c r="BO2675" s="292"/>
      <c r="BP2675" s="292"/>
      <c r="BQ2675" s="292"/>
      <c r="BR2675" s="292"/>
      <c r="BS2675" s="292"/>
      <c r="BT2675" s="292"/>
      <c r="BU2675" s="292"/>
      <c r="BV2675" s="292"/>
      <c r="BW2675" s="292"/>
      <c r="BX2675" s="292"/>
      <c r="CG2675" s="292"/>
      <c r="CH2675" s="292"/>
      <c r="CI2675" s="292"/>
      <c r="CJ2675" s="292"/>
      <c r="CK2675" s="292"/>
      <c r="CL2675" s="292"/>
      <c r="CM2675" s="292"/>
      <c r="CN2675" s="292"/>
      <c r="CO2675" s="292"/>
      <c r="CP2675" s="292"/>
      <c r="CQ2675" s="292"/>
      <c r="CR2675" s="292"/>
      <c r="CS2675" s="292"/>
      <c r="CT2675" s="292"/>
      <c r="CU2675" s="292"/>
      <c r="CV2675" s="292"/>
      <c r="CW2675" s="292"/>
      <c r="CX2675" s="292"/>
      <c r="CY2675" s="292"/>
      <c r="CZ2675" s="292"/>
      <c r="DA2675" s="292"/>
      <c r="DB2675" s="292"/>
      <c r="DC2675" s="292"/>
      <c r="DD2675" s="292"/>
      <c r="DE2675" s="292"/>
      <c r="DF2675" s="292"/>
      <c r="DG2675" s="292"/>
      <c r="DH2675" s="292"/>
      <c r="DI2675" s="292"/>
      <c r="DJ2675" s="292"/>
      <c r="DK2675" s="292"/>
      <c r="DL2675" s="292"/>
      <c r="DM2675" s="292"/>
      <c r="DN2675" s="292"/>
      <c r="DO2675" s="292"/>
      <c r="DP2675" s="292"/>
      <c r="DQ2675" s="292"/>
      <c r="DR2675" s="292"/>
      <c r="DS2675" s="292"/>
      <c r="DT2675" s="292"/>
      <c r="DU2675" s="292"/>
      <c r="DV2675" s="292"/>
      <c r="DW2675" s="292"/>
      <c r="DX2675" s="292"/>
      <c r="DY2675" s="292"/>
      <c r="DZ2675" s="292"/>
      <c r="EA2675" s="292"/>
      <c r="EB2675" s="292"/>
      <c r="EC2675" s="292"/>
      <c r="ED2675" s="292"/>
      <c r="EE2675" s="292"/>
      <c r="EF2675" s="292"/>
      <c r="EG2675" s="292"/>
      <c r="EH2675" s="292"/>
      <c r="EI2675" s="292"/>
      <c r="EJ2675" s="292"/>
      <c r="EK2675" s="292"/>
      <c r="EL2675" s="292"/>
      <c r="EM2675" s="292"/>
      <c r="EN2675" s="292"/>
      <c r="EO2675" s="292"/>
      <c r="EP2675" s="292"/>
      <c r="EQ2675" s="292"/>
      <c r="ER2675" s="292"/>
      <c r="ES2675" s="292"/>
      <c r="ET2675" s="292"/>
      <c r="EU2675" s="292"/>
      <c r="EV2675" s="292"/>
      <c r="EW2675" s="292"/>
      <c r="EX2675" s="292"/>
      <c r="EY2675" s="292"/>
      <c r="EZ2675" s="292"/>
      <c r="FA2675" s="292"/>
      <c r="FB2675" s="292"/>
      <c r="FC2675" s="292"/>
      <c r="FD2675" s="292"/>
      <c r="FE2675" s="292"/>
      <c r="FF2675" s="292"/>
      <c r="FG2675" s="292"/>
      <c r="FH2675" s="292"/>
      <c r="FI2675" s="292"/>
      <c r="FJ2675" s="292"/>
      <c r="FK2675" s="292"/>
      <c r="FL2675" s="292"/>
      <c r="FM2675" s="292"/>
      <c r="FN2675" s="292"/>
      <c r="FO2675" s="292"/>
      <c r="FP2675" s="292"/>
      <c r="FQ2675" s="292"/>
      <c r="FR2675" s="292"/>
      <c r="FS2675" s="292"/>
      <c r="FT2675" s="292"/>
      <c r="FU2675" s="292"/>
      <c r="FV2675" s="292"/>
      <c r="FW2675" s="292"/>
      <c r="FX2675" s="292"/>
      <c r="FY2675" s="292"/>
      <c r="FZ2675" s="292"/>
      <c r="GA2675" s="292"/>
    </row>
    <row r="2676" spans="2:183">
      <c r="B2676" s="291"/>
      <c r="C2676" s="292"/>
      <c r="D2676" s="292"/>
      <c r="E2676" s="292"/>
      <c r="F2676" s="292"/>
      <c r="G2676" s="292"/>
      <c r="H2676" s="292"/>
      <c r="I2676" s="292"/>
      <c r="J2676" s="292"/>
      <c r="K2676" s="292"/>
      <c r="L2676" s="292"/>
      <c r="M2676" s="292"/>
      <c r="N2676" s="292"/>
      <c r="O2676" s="292"/>
      <c r="P2676" s="292"/>
      <c r="Q2676" s="292"/>
      <c r="R2676" s="292"/>
      <c r="S2676" s="292"/>
      <c r="T2676" s="292"/>
      <c r="U2676" s="292"/>
      <c r="V2676" s="292"/>
      <c r="W2676" s="292"/>
      <c r="X2676" s="292"/>
      <c r="Y2676" s="292"/>
      <c r="Z2676" s="292"/>
      <c r="AA2676" s="292"/>
      <c r="AB2676" s="292"/>
      <c r="AC2676" s="292"/>
      <c r="AD2676" s="292"/>
      <c r="AE2676" s="292"/>
      <c r="AF2676" s="292"/>
      <c r="AG2676" s="292"/>
      <c r="AH2676" s="292"/>
      <c r="AI2676" s="292"/>
      <c r="AJ2676" s="292"/>
      <c r="AK2676" s="292"/>
      <c r="AL2676" s="292"/>
      <c r="AM2676" s="292"/>
      <c r="AN2676" s="292"/>
      <c r="AO2676" s="292"/>
      <c r="AP2676" s="292"/>
      <c r="AQ2676" s="292"/>
      <c r="AR2676" s="292"/>
      <c r="AS2676" s="292"/>
      <c r="AT2676" s="292"/>
      <c r="AU2676" s="292"/>
      <c r="AV2676" s="292"/>
      <c r="AW2676" s="292"/>
      <c r="AX2676" s="292"/>
      <c r="AY2676" s="292"/>
      <c r="AZ2676" s="292"/>
      <c r="BA2676" s="292"/>
      <c r="BB2676" s="292"/>
      <c r="BC2676" s="292"/>
      <c r="BD2676" s="292"/>
      <c r="BE2676" s="292"/>
      <c r="BF2676" s="292"/>
      <c r="BG2676" s="292"/>
      <c r="BH2676" s="292"/>
      <c r="BI2676" s="292"/>
      <c r="BJ2676" s="292"/>
      <c r="BK2676" s="292"/>
      <c r="BL2676" s="292"/>
      <c r="BM2676" s="292"/>
      <c r="BN2676" s="292"/>
      <c r="BO2676" s="292"/>
      <c r="BP2676" s="292"/>
      <c r="BQ2676" s="292"/>
      <c r="BR2676" s="292"/>
      <c r="BS2676" s="292"/>
      <c r="BT2676" s="292"/>
      <c r="BU2676" s="292"/>
      <c r="BV2676" s="292"/>
      <c r="BW2676" s="292"/>
      <c r="BX2676" s="292"/>
      <c r="CG2676" s="292"/>
      <c r="CH2676" s="292"/>
      <c r="CI2676" s="292"/>
      <c r="CJ2676" s="292"/>
      <c r="CK2676" s="292"/>
      <c r="CL2676" s="292"/>
      <c r="CM2676" s="292"/>
      <c r="CN2676" s="292"/>
      <c r="CO2676" s="292"/>
      <c r="CP2676" s="292"/>
      <c r="CQ2676" s="292"/>
      <c r="CR2676" s="292"/>
      <c r="CS2676" s="292"/>
      <c r="CT2676" s="292"/>
      <c r="CU2676" s="292"/>
      <c r="CV2676" s="292"/>
      <c r="CW2676" s="292"/>
      <c r="CX2676" s="292"/>
      <c r="CY2676" s="292"/>
      <c r="CZ2676" s="292"/>
      <c r="DA2676" s="292"/>
      <c r="DB2676" s="292"/>
      <c r="DC2676" s="292"/>
      <c r="DD2676" s="292"/>
      <c r="DE2676" s="292"/>
      <c r="DF2676" s="292"/>
      <c r="DG2676" s="292"/>
      <c r="DH2676" s="292"/>
      <c r="DI2676" s="292"/>
      <c r="DJ2676" s="292"/>
      <c r="DK2676" s="292"/>
      <c r="DL2676" s="292"/>
      <c r="DM2676" s="292"/>
      <c r="DN2676" s="292"/>
      <c r="DO2676" s="292"/>
      <c r="DP2676" s="292"/>
      <c r="DQ2676" s="292"/>
      <c r="DR2676" s="292"/>
      <c r="DS2676" s="292"/>
      <c r="DT2676" s="292"/>
      <c r="DU2676" s="292"/>
      <c r="DV2676" s="292"/>
      <c r="DW2676" s="292"/>
      <c r="DX2676" s="292"/>
      <c r="DY2676" s="292"/>
      <c r="DZ2676" s="292"/>
      <c r="EA2676" s="292"/>
      <c r="EB2676" s="292"/>
      <c r="EC2676" s="292"/>
      <c r="ED2676" s="292"/>
      <c r="EE2676" s="292"/>
      <c r="EF2676" s="292"/>
      <c r="EG2676" s="292"/>
      <c r="EH2676" s="292"/>
      <c r="EI2676" s="292"/>
      <c r="EJ2676" s="292"/>
      <c r="EK2676" s="292"/>
      <c r="EL2676" s="292"/>
      <c r="EM2676" s="292"/>
      <c r="EN2676" s="292"/>
      <c r="EO2676" s="292"/>
      <c r="EP2676" s="292"/>
      <c r="EQ2676" s="292"/>
      <c r="ER2676" s="292"/>
      <c r="ES2676" s="292"/>
      <c r="ET2676" s="292"/>
      <c r="EU2676" s="292"/>
      <c r="EV2676" s="292"/>
      <c r="EW2676" s="292"/>
      <c r="EX2676" s="292"/>
      <c r="EY2676" s="292"/>
      <c r="EZ2676" s="292"/>
      <c r="FA2676" s="292"/>
      <c r="FB2676" s="292"/>
      <c r="FC2676" s="292"/>
      <c r="FD2676" s="292"/>
      <c r="FE2676" s="292"/>
      <c r="FF2676" s="292"/>
      <c r="FG2676" s="292"/>
      <c r="FH2676" s="292"/>
      <c r="FI2676" s="292"/>
      <c r="FJ2676" s="292"/>
      <c r="FK2676" s="292"/>
      <c r="FL2676" s="292"/>
      <c r="FM2676" s="292"/>
      <c r="FN2676" s="292"/>
      <c r="FO2676" s="292"/>
      <c r="FP2676" s="292"/>
      <c r="FQ2676" s="292"/>
      <c r="FR2676" s="292"/>
      <c r="FS2676" s="292"/>
      <c r="FT2676" s="292"/>
      <c r="FU2676" s="292"/>
      <c r="FV2676" s="292"/>
      <c r="FW2676" s="292"/>
      <c r="FX2676" s="292"/>
      <c r="FY2676" s="292"/>
      <c r="FZ2676" s="292"/>
      <c r="GA2676" s="292"/>
    </row>
    <row r="2677" spans="2:183">
      <c r="B2677" s="291"/>
      <c r="C2677" s="292"/>
      <c r="D2677" s="292"/>
      <c r="E2677" s="292"/>
      <c r="F2677" s="292"/>
      <c r="G2677" s="292"/>
      <c r="H2677" s="292"/>
      <c r="I2677" s="292"/>
      <c r="J2677" s="292"/>
      <c r="K2677" s="292"/>
      <c r="L2677" s="292"/>
      <c r="M2677" s="292"/>
      <c r="N2677" s="292"/>
      <c r="O2677" s="292"/>
      <c r="P2677" s="292"/>
      <c r="Q2677" s="292"/>
      <c r="R2677" s="292"/>
      <c r="S2677" s="292"/>
      <c r="T2677" s="292"/>
      <c r="U2677" s="292"/>
      <c r="V2677" s="292"/>
      <c r="W2677" s="292"/>
      <c r="X2677" s="292"/>
      <c r="Y2677" s="292"/>
      <c r="Z2677" s="292"/>
      <c r="AA2677" s="292"/>
      <c r="AB2677" s="292"/>
      <c r="AC2677" s="292"/>
      <c r="AD2677" s="292"/>
      <c r="AE2677" s="292"/>
      <c r="AF2677" s="292"/>
      <c r="AG2677" s="292"/>
      <c r="AH2677" s="292"/>
      <c r="AI2677" s="292"/>
      <c r="AJ2677" s="292"/>
      <c r="AK2677" s="292"/>
      <c r="AL2677" s="292"/>
      <c r="AM2677" s="292"/>
      <c r="AN2677" s="292"/>
      <c r="AO2677" s="292"/>
      <c r="AP2677" s="292"/>
      <c r="AQ2677" s="292"/>
      <c r="AR2677" s="292"/>
      <c r="AS2677" s="292"/>
      <c r="AT2677" s="292"/>
      <c r="AU2677" s="292"/>
      <c r="AV2677" s="292"/>
      <c r="AW2677" s="292"/>
      <c r="AX2677" s="292"/>
      <c r="AY2677" s="292"/>
      <c r="AZ2677" s="292"/>
      <c r="BA2677" s="292"/>
      <c r="BB2677" s="292"/>
      <c r="BC2677" s="292"/>
      <c r="BD2677" s="292"/>
      <c r="BE2677" s="292"/>
      <c r="BF2677" s="292"/>
      <c r="BG2677" s="292"/>
      <c r="BH2677" s="292"/>
      <c r="BI2677" s="292"/>
      <c r="BJ2677" s="292"/>
      <c r="BK2677" s="292"/>
      <c r="BL2677" s="292"/>
      <c r="BM2677" s="292"/>
      <c r="BN2677" s="292"/>
      <c r="BO2677" s="292"/>
      <c r="BP2677" s="292"/>
      <c r="BQ2677" s="292"/>
      <c r="BR2677" s="292"/>
      <c r="BS2677" s="292"/>
      <c r="BT2677" s="292"/>
      <c r="BU2677" s="292"/>
      <c r="BV2677" s="292"/>
      <c r="BW2677" s="292"/>
      <c r="BX2677" s="292"/>
      <c r="CG2677" s="292"/>
      <c r="CH2677" s="292"/>
      <c r="CI2677" s="292"/>
      <c r="CJ2677" s="292"/>
      <c r="CK2677" s="292"/>
      <c r="CL2677" s="292"/>
      <c r="CM2677" s="292"/>
      <c r="CN2677" s="292"/>
      <c r="CO2677" s="292"/>
      <c r="CP2677" s="292"/>
      <c r="CQ2677" s="292"/>
      <c r="CR2677" s="292"/>
      <c r="CS2677" s="292"/>
      <c r="CT2677" s="292"/>
      <c r="CU2677" s="292"/>
      <c r="CV2677" s="292"/>
      <c r="CW2677" s="292"/>
      <c r="CX2677" s="292"/>
      <c r="CY2677" s="292"/>
      <c r="CZ2677" s="292"/>
      <c r="DA2677" s="292"/>
      <c r="DB2677" s="292"/>
      <c r="DC2677" s="292"/>
      <c r="DD2677" s="292"/>
      <c r="DE2677" s="292"/>
      <c r="DF2677" s="292"/>
      <c r="DG2677" s="292"/>
      <c r="DH2677" s="292"/>
      <c r="DI2677" s="292"/>
      <c r="DJ2677" s="292"/>
      <c r="DK2677" s="292"/>
      <c r="DL2677" s="292"/>
      <c r="DM2677" s="292"/>
      <c r="DN2677" s="292"/>
      <c r="DO2677" s="292"/>
      <c r="DP2677" s="292"/>
      <c r="DQ2677" s="292"/>
      <c r="DR2677" s="292"/>
      <c r="DS2677" s="292"/>
      <c r="DT2677" s="292"/>
      <c r="DU2677" s="292"/>
      <c r="DV2677" s="292"/>
      <c r="DW2677" s="292"/>
      <c r="DX2677" s="292"/>
      <c r="DY2677" s="292"/>
      <c r="DZ2677" s="292"/>
      <c r="EA2677" s="292"/>
      <c r="EB2677" s="292"/>
      <c r="EC2677" s="292"/>
      <c r="ED2677" s="292"/>
      <c r="EE2677" s="292"/>
      <c r="EF2677" s="292"/>
      <c r="EG2677" s="292"/>
      <c r="EH2677" s="292"/>
      <c r="EI2677" s="292"/>
      <c r="EJ2677" s="292"/>
      <c r="EK2677" s="292"/>
      <c r="EL2677" s="292"/>
      <c r="EM2677" s="292"/>
      <c r="EN2677" s="292"/>
      <c r="EO2677" s="292"/>
      <c r="EP2677" s="292"/>
      <c r="EQ2677" s="292"/>
      <c r="ER2677" s="292"/>
      <c r="ES2677" s="292"/>
      <c r="ET2677" s="292"/>
      <c r="EU2677" s="292"/>
      <c r="EV2677" s="292"/>
      <c r="EW2677" s="292"/>
      <c r="EX2677" s="292"/>
      <c r="EY2677" s="292"/>
      <c r="EZ2677" s="292"/>
      <c r="FA2677" s="292"/>
      <c r="FB2677" s="292"/>
      <c r="FC2677" s="292"/>
      <c r="FD2677" s="292"/>
      <c r="FE2677" s="292"/>
      <c r="FF2677" s="292"/>
      <c r="FG2677" s="292"/>
      <c r="FH2677" s="292"/>
      <c r="FI2677" s="292"/>
      <c r="FJ2677" s="292"/>
      <c r="FK2677" s="292"/>
      <c r="FL2677" s="292"/>
      <c r="FM2677" s="292"/>
      <c r="FN2677" s="292"/>
      <c r="FO2677" s="292"/>
      <c r="FP2677" s="292"/>
      <c r="FQ2677" s="292"/>
      <c r="FR2677" s="292"/>
      <c r="FS2677" s="292"/>
      <c r="FT2677" s="292"/>
      <c r="FU2677" s="292"/>
      <c r="FV2677" s="292"/>
      <c r="FW2677" s="292"/>
      <c r="FX2677" s="292"/>
      <c r="FY2677" s="292"/>
      <c r="FZ2677" s="292"/>
      <c r="GA2677" s="292"/>
    </row>
    <row r="2678" spans="2:183">
      <c r="B2678" s="291"/>
      <c r="C2678" s="292"/>
      <c r="D2678" s="292"/>
      <c r="E2678" s="292"/>
      <c r="F2678" s="292"/>
      <c r="G2678" s="292"/>
      <c r="H2678" s="292"/>
      <c r="I2678" s="292"/>
      <c r="J2678" s="292"/>
      <c r="K2678" s="292"/>
      <c r="L2678" s="292"/>
      <c r="M2678" s="292"/>
      <c r="N2678" s="292"/>
      <c r="O2678" s="292"/>
      <c r="P2678" s="292"/>
      <c r="Q2678" s="292"/>
      <c r="R2678" s="292"/>
      <c r="S2678" s="292"/>
      <c r="T2678" s="292"/>
      <c r="U2678" s="292"/>
      <c r="V2678" s="292"/>
      <c r="W2678" s="292"/>
      <c r="X2678" s="292"/>
      <c r="Y2678" s="292"/>
      <c r="Z2678" s="292"/>
      <c r="AA2678" s="292"/>
      <c r="AB2678" s="292"/>
      <c r="AC2678" s="292"/>
      <c r="AD2678" s="292"/>
      <c r="AE2678" s="292"/>
      <c r="AF2678" s="292"/>
      <c r="AG2678" s="292"/>
      <c r="AH2678" s="292"/>
      <c r="AI2678" s="292"/>
      <c r="AJ2678" s="292"/>
      <c r="AK2678" s="292"/>
      <c r="AL2678" s="292"/>
      <c r="AM2678" s="292"/>
      <c r="AN2678" s="292"/>
      <c r="AO2678" s="292"/>
      <c r="AP2678" s="292"/>
      <c r="AQ2678" s="292"/>
      <c r="AR2678" s="292"/>
      <c r="AS2678" s="292"/>
      <c r="AT2678" s="292"/>
      <c r="AU2678" s="292"/>
      <c r="AV2678" s="292"/>
      <c r="AW2678" s="292"/>
      <c r="AX2678" s="292"/>
      <c r="AY2678" s="292"/>
      <c r="AZ2678" s="292"/>
      <c r="BA2678" s="292"/>
      <c r="BB2678" s="292"/>
      <c r="BC2678" s="292"/>
      <c r="BD2678" s="292"/>
      <c r="BE2678" s="292"/>
      <c r="BF2678" s="292"/>
      <c r="BG2678" s="292"/>
      <c r="BH2678" s="292"/>
      <c r="BI2678" s="292"/>
      <c r="BJ2678" s="292"/>
      <c r="BK2678" s="292"/>
      <c r="BL2678" s="292"/>
      <c r="BM2678" s="292"/>
      <c r="BN2678" s="292"/>
      <c r="BO2678" s="292"/>
      <c r="BP2678" s="292"/>
      <c r="BQ2678" s="292"/>
      <c r="BR2678" s="292"/>
      <c r="BS2678" s="292"/>
      <c r="BT2678" s="292"/>
      <c r="BU2678" s="292"/>
      <c r="BV2678" s="292"/>
      <c r="BW2678" s="292"/>
      <c r="BX2678" s="292"/>
      <c r="CG2678" s="292"/>
      <c r="CH2678" s="292"/>
      <c r="CI2678" s="292"/>
      <c r="CJ2678" s="292"/>
      <c r="CK2678" s="292"/>
      <c r="CL2678" s="292"/>
      <c r="CM2678" s="292"/>
      <c r="CN2678" s="292"/>
      <c r="CO2678" s="292"/>
      <c r="CP2678" s="292"/>
      <c r="CQ2678" s="292"/>
      <c r="CR2678" s="292"/>
      <c r="CS2678" s="292"/>
      <c r="CT2678" s="292"/>
      <c r="CU2678" s="292"/>
      <c r="CV2678" s="292"/>
      <c r="CW2678" s="292"/>
      <c r="CX2678" s="292"/>
      <c r="CY2678" s="292"/>
      <c r="CZ2678" s="292"/>
      <c r="DA2678" s="292"/>
      <c r="DB2678" s="292"/>
      <c r="DC2678" s="292"/>
      <c r="DD2678" s="292"/>
      <c r="DE2678" s="292"/>
      <c r="DF2678" s="292"/>
      <c r="DG2678" s="292"/>
      <c r="DH2678" s="292"/>
      <c r="DI2678" s="292"/>
      <c r="DJ2678" s="292"/>
      <c r="DK2678" s="292"/>
      <c r="DL2678" s="292"/>
      <c r="DM2678" s="292"/>
      <c r="DN2678" s="292"/>
      <c r="DO2678" s="292"/>
      <c r="DP2678" s="292"/>
      <c r="DQ2678" s="292"/>
      <c r="DR2678" s="292"/>
      <c r="DS2678" s="292"/>
      <c r="DT2678" s="292"/>
      <c r="DU2678" s="292"/>
      <c r="DV2678" s="292"/>
      <c r="DW2678" s="292"/>
      <c r="DX2678" s="292"/>
      <c r="DY2678" s="292"/>
      <c r="DZ2678" s="292"/>
      <c r="EA2678" s="292"/>
      <c r="EB2678" s="292"/>
      <c r="EC2678" s="292"/>
      <c r="ED2678" s="292"/>
      <c r="EE2678" s="292"/>
      <c r="EF2678" s="292"/>
      <c r="EG2678" s="292"/>
      <c r="EH2678" s="292"/>
      <c r="EI2678" s="292"/>
      <c r="EJ2678" s="292"/>
      <c r="EK2678" s="292"/>
      <c r="EL2678" s="292"/>
      <c r="EM2678" s="292"/>
      <c r="EN2678" s="292"/>
      <c r="EO2678" s="292"/>
      <c r="EP2678" s="292"/>
      <c r="EQ2678" s="292"/>
      <c r="ER2678" s="292"/>
      <c r="ES2678" s="292"/>
      <c r="ET2678" s="292"/>
      <c r="EU2678" s="292"/>
      <c r="EV2678" s="292"/>
      <c r="EW2678" s="292"/>
      <c r="EX2678" s="292"/>
      <c r="EY2678" s="292"/>
      <c r="EZ2678" s="292"/>
      <c r="FA2678" s="292"/>
      <c r="FB2678" s="292"/>
      <c r="FC2678" s="292"/>
      <c r="FD2678" s="292"/>
      <c r="FE2678" s="292"/>
      <c r="FF2678" s="292"/>
      <c r="FG2678" s="292"/>
      <c r="FH2678" s="292"/>
      <c r="FI2678" s="292"/>
      <c r="FJ2678" s="292"/>
      <c r="FK2678" s="292"/>
      <c r="FL2678" s="292"/>
      <c r="FM2678" s="292"/>
      <c r="FN2678" s="292"/>
      <c r="FO2678" s="292"/>
      <c r="FP2678" s="292"/>
      <c r="FQ2678" s="292"/>
      <c r="FR2678" s="292"/>
      <c r="FS2678" s="292"/>
      <c r="FT2678" s="292"/>
      <c r="FU2678" s="292"/>
      <c r="FV2678" s="292"/>
      <c r="FW2678" s="292"/>
      <c r="FX2678" s="292"/>
      <c r="FY2678" s="292"/>
      <c r="FZ2678" s="292"/>
      <c r="GA2678" s="292"/>
    </row>
    <row r="2679" spans="2:183">
      <c r="B2679" s="291"/>
      <c r="C2679" s="292"/>
      <c r="D2679" s="292"/>
      <c r="E2679" s="292"/>
      <c r="F2679" s="292"/>
      <c r="G2679" s="292"/>
      <c r="H2679" s="292"/>
      <c r="I2679" s="292"/>
      <c r="J2679" s="292"/>
      <c r="K2679" s="292"/>
      <c r="L2679" s="292"/>
      <c r="M2679" s="292"/>
      <c r="N2679" s="292"/>
      <c r="O2679" s="292"/>
      <c r="P2679" s="292"/>
      <c r="Q2679" s="292"/>
      <c r="R2679" s="292"/>
      <c r="S2679" s="292"/>
      <c r="T2679" s="292"/>
      <c r="U2679" s="292"/>
      <c r="V2679" s="292"/>
      <c r="W2679" s="292"/>
      <c r="X2679" s="292"/>
      <c r="Y2679" s="292"/>
      <c r="Z2679" s="292"/>
      <c r="AA2679" s="292"/>
      <c r="AB2679" s="292"/>
      <c r="AC2679" s="292"/>
      <c r="AD2679" s="292"/>
      <c r="AE2679" s="292"/>
      <c r="AF2679" s="292"/>
      <c r="AG2679" s="292"/>
      <c r="AH2679" s="292"/>
      <c r="AI2679" s="292"/>
      <c r="AJ2679" s="292"/>
      <c r="AK2679" s="292"/>
      <c r="AL2679" s="292"/>
      <c r="AM2679" s="292"/>
      <c r="AN2679" s="292"/>
      <c r="AO2679" s="292"/>
      <c r="AP2679" s="292"/>
      <c r="AQ2679" s="292"/>
      <c r="AR2679" s="292"/>
      <c r="AS2679" s="292"/>
      <c r="AT2679" s="292"/>
      <c r="AU2679" s="292"/>
      <c r="AV2679" s="292"/>
      <c r="AW2679" s="292"/>
      <c r="AX2679" s="292"/>
      <c r="AY2679" s="292"/>
      <c r="AZ2679" s="292"/>
      <c r="BA2679" s="292"/>
      <c r="BB2679" s="292"/>
      <c r="BC2679" s="292"/>
      <c r="BD2679" s="292"/>
      <c r="BE2679" s="292"/>
      <c r="BF2679" s="292"/>
      <c r="BG2679" s="292"/>
      <c r="BH2679" s="292"/>
      <c r="BI2679" s="292"/>
      <c r="BJ2679" s="292"/>
      <c r="BK2679" s="292"/>
      <c r="BL2679" s="292"/>
      <c r="BM2679" s="292"/>
      <c r="BN2679" s="292"/>
      <c r="BO2679" s="292"/>
      <c r="BP2679" s="292"/>
      <c r="BQ2679" s="292"/>
      <c r="BR2679" s="292"/>
      <c r="BS2679" s="292"/>
      <c r="BT2679" s="292"/>
      <c r="BU2679" s="292"/>
      <c r="BV2679" s="292"/>
      <c r="BW2679" s="292"/>
      <c r="BX2679" s="292"/>
      <c r="BY2679" s="292"/>
      <c r="CC2679" s="292"/>
      <c r="CE2679" s="292"/>
      <c r="CG2679" s="292"/>
      <c r="CH2679" s="292"/>
      <c r="CI2679" s="292"/>
      <c r="CJ2679" s="292"/>
      <c r="CK2679" s="292"/>
      <c r="CL2679" s="292"/>
      <c r="CM2679" s="292"/>
      <c r="CN2679" s="292"/>
      <c r="CO2679" s="292"/>
      <c r="CP2679" s="292"/>
      <c r="CQ2679" s="292"/>
      <c r="CR2679" s="292"/>
      <c r="CS2679" s="292"/>
      <c r="CT2679" s="292"/>
      <c r="CU2679" s="292"/>
      <c r="CV2679" s="292"/>
      <c r="CW2679" s="292"/>
      <c r="CX2679" s="292"/>
      <c r="CY2679" s="292"/>
      <c r="CZ2679" s="292"/>
      <c r="DA2679" s="292"/>
      <c r="DB2679" s="292"/>
      <c r="DC2679" s="292"/>
      <c r="DD2679" s="292"/>
      <c r="DE2679" s="292"/>
      <c r="DF2679" s="292"/>
      <c r="DG2679" s="292"/>
      <c r="DH2679" s="292"/>
      <c r="DI2679" s="292"/>
      <c r="DJ2679" s="292"/>
      <c r="DK2679" s="292"/>
      <c r="DL2679" s="292"/>
      <c r="DM2679" s="292"/>
      <c r="DN2679" s="292"/>
      <c r="DO2679" s="292"/>
      <c r="DP2679" s="292"/>
      <c r="DQ2679" s="292"/>
      <c r="DR2679" s="292"/>
      <c r="DS2679" s="292"/>
      <c r="DT2679" s="292"/>
      <c r="DU2679" s="292"/>
      <c r="DV2679" s="292"/>
      <c r="DW2679" s="292"/>
      <c r="DX2679" s="292"/>
      <c r="DY2679" s="292"/>
      <c r="DZ2679" s="292"/>
      <c r="EA2679" s="292"/>
      <c r="EB2679" s="292"/>
      <c r="EC2679" s="292"/>
      <c r="ED2679" s="292"/>
      <c r="EE2679" s="292"/>
      <c r="EF2679" s="292"/>
      <c r="EG2679" s="292"/>
      <c r="EH2679" s="292"/>
      <c r="EI2679" s="292"/>
      <c r="EJ2679" s="292"/>
      <c r="EK2679" s="292"/>
      <c r="EL2679" s="292"/>
      <c r="EM2679" s="292"/>
      <c r="EN2679" s="292"/>
      <c r="EO2679" s="292"/>
      <c r="EP2679" s="292"/>
      <c r="EQ2679" s="292"/>
      <c r="ER2679" s="292"/>
      <c r="ES2679" s="292"/>
      <c r="ET2679" s="292"/>
      <c r="EU2679" s="292"/>
      <c r="EV2679" s="292"/>
      <c r="EW2679" s="292"/>
      <c r="EX2679" s="292"/>
      <c r="EY2679" s="292"/>
      <c r="EZ2679" s="292"/>
      <c r="FA2679" s="292"/>
      <c r="FB2679" s="292"/>
      <c r="FC2679" s="292"/>
      <c r="FD2679" s="292"/>
      <c r="FE2679" s="292"/>
      <c r="FF2679" s="292"/>
      <c r="FG2679" s="292"/>
      <c r="FH2679" s="292"/>
      <c r="FI2679" s="292"/>
      <c r="FJ2679" s="292"/>
      <c r="FK2679" s="292"/>
      <c r="FL2679" s="292"/>
      <c r="FM2679" s="292"/>
      <c r="FN2679" s="292"/>
      <c r="FO2679" s="292"/>
      <c r="FP2679" s="292"/>
      <c r="FQ2679" s="292"/>
      <c r="FR2679" s="292"/>
      <c r="FS2679" s="292"/>
      <c r="FT2679" s="292"/>
      <c r="FU2679" s="292"/>
      <c r="FV2679" s="292"/>
      <c r="FW2679" s="292"/>
      <c r="FX2679" s="292"/>
      <c r="FY2679" s="292"/>
      <c r="FZ2679" s="292"/>
      <c r="GA2679" s="292"/>
    </row>
    <row r="2680" spans="2:183">
      <c r="B2680" s="291"/>
      <c r="C2680" s="292"/>
      <c r="D2680" s="292"/>
      <c r="E2680" s="292"/>
      <c r="F2680" s="292"/>
      <c r="G2680" s="292"/>
      <c r="H2680" s="292"/>
      <c r="I2680" s="292"/>
      <c r="J2680" s="292"/>
      <c r="K2680" s="292"/>
      <c r="L2680" s="292"/>
      <c r="M2680" s="292"/>
      <c r="N2680" s="292"/>
      <c r="O2680" s="292"/>
      <c r="P2680" s="292"/>
      <c r="Q2680" s="292"/>
      <c r="R2680" s="292"/>
      <c r="S2680" s="292"/>
      <c r="T2680" s="292"/>
      <c r="U2680" s="292"/>
      <c r="V2680" s="292"/>
      <c r="W2680" s="292"/>
      <c r="X2680" s="292"/>
      <c r="Y2680" s="292"/>
      <c r="Z2680" s="292"/>
      <c r="AA2680" s="292"/>
      <c r="AB2680" s="292"/>
      <c r="AC2680" s="292"/>
      <c r="AD2680" s="292"/>
      <c r="AE2680" s="292"/>
      <c r="AF2680" s="292"/>
      <c r="AG2680" s="292"/>
      <c r="AH2680" s="292"/>
      <c r="AI2680" s="292"/>
      <c r="AJ2680" s="292"/>
      <c r="AK2680" s="292"/>
      <c r="AL2680" s="292"/>
      <c r="AM2680" s="292"/>
      <c r="AN2680" s="292"/>
      <c r="AO2680" s="292"/>
      <c r="AP2680" s="292"/>
      <c r="AQ2680" s="292"/>
      <c r="AR2680" s="292"/>
      <c r="AS2680" s="292"/>
      <c r="AT2680" s="292"/>
      <c r="AU2680" s="292"/>
      <c r="AV2680" s="292"/>
      <c r="AW2680" s="292"/>
      <c r="AX2680" s="292"/>
      <c r="AY2680" s="292"/>
      <c r="AZ2680" s="292"/>
      <c r="BA2680" s="292"/>
      <c r="BB2680" s="292"/>
      <c r="BC2680" s="292"/>
      <c r="BD2680" s="292"/>
      <c r="BE2680" s="292"/>
      <c r="BF2680" s="292"/>
      <c r="BG2680" s="292"/>
      <c r="BH2680" s="292"/>
      <c r="BI2680" s="292"/>
      <c r="BJ2680" s="292"/>
      <c r="BK2680" s="292"/>
      <c r="BL2680" s="292"/>
      <c r="BM2680" s="292"/>
      <c r="BN2680" s="292"/>
      <c r="BO2680" s="292"/>
      <c r="BP2680" s="292"/>
      <c r="BQ2680" s="292"/>
      <c r="BR2680" s="292"/>
      <c r="BS2680" s="292"/>
      <c r="BT2680" s="292"/>
      <c r="BU2680" s="292"/>
      <c r="BV2680" s="292"/>
      <c r="BW2680" s="292"/>
      <c r="BX2680" s="292"/>
      <c r="BY2680" s="292"/>
      <c r="CC2680" s="292"/>
      <c r="CE2680" s="292"/>
      <c r="CG2680" s="292"/>
      <c r="CH2680" s="292"/>
      <c r="CI2680" s="292"/>
      <c r="CJ2680" s="292"/>
      <c r="CK2680" s="292"/>
      <c r="CL2680" s="292"/>
      <c r="CM2680" s="292"/>
      <c r="CN2680" s="292"/>
      <c r="CO2680" s="292"/>
      <c r="CP2680" s="292"/>
      <c r="CQ2680" s="292"/>
      <c r="CR2680" s="292"/>
      <c r="CS2680" s="292"/>
      <c r="CT2680" s="292"/>
      <c r="CU2680" s="292"/>
      <c r="CV2680" s="292"/>
      <c r="CW2680" s="292"/>
      <c r="CX2680" s="292"/>
      <c r="CY2680" s="292"/>
      <c r="CZ2680" s="292"/>
      <c r="DA2680" s="292"/>
      <c r="DB2680" s="292"/>
      <c r="DC2680" s="292"/>
      <c r="DD2680" s="292"/>
      <c r="DE2680" s="292"/>
      <c r="DF2680" s="292"/>
      <c r="DG2680" s="292"/>
      <c r="DH2680" s="292"/>
      <c r="DI2680" s="292"/>
      <c r="DJ2680" s="292"/>
      <c r="DK2680" s="292"/>
      <c r="DL2680" s="292"/>
      <c r="DM2680" s="292"/>
      <c r="DN2680" s="292"/>
      <c r="DO2680" s="292"/>
      <c r="DP2680" s="292"/>
      <c r="DQ2680" s="292"/>
      <c r="DR2680" s="292"/>
      <c r="DS2680" s="292"/>
      <c r="DT2680" s="292"/>
      <c r="DU2680" s="292"/>
      <c r="DV2680" s="292"/>
      <c r="DW2680" s="292"/>
      <c r="DX2680" s="292"/>
      <c r="DY2680" s="292"/>
      <c r="DZ2680" s="292"/>
      <c r="EA2680" s="292"/>
      <c r="EB2680" s="292"/>
      <c r="EC2680" s="292"/>
      <c r="ED2680" s="292"/>
      <c r="EE2680" s="292"/>
      <c r="EF2680" s="292"/>
      <c r="EG2680" s="292"/>
      <c r="EH2680" s="292"/>
      <c r="EI2680" s="292"/>
      <c r="EJ2680" s="292"/>
      <c r="EK2680" s="292"/>
      <c r="EL2680" s="292"/>
      <c r="EM2680" s="292"/>
      <c r="EN2680" s="292"/>
      <c r="EO2680" s="292"/>
      <c r="EP2680" s="292"/>
      <c r="EQ2680" s="292"/>
      <c r="ER2680" s="292"/>
      <c r="ES2680" s="292"/>
      <c r="ET2680" s="292"/>
      <c r="EU2680" s="292"/>
      <c r="EV2680" s="292"/>
      <c r="EW2680" s="292"/>
      <c r="EX2680" s="292"/>
      <c r="EY2680" s="292"/>
      <c r="EZ2680" s="292"/>
      <c r="FA2680" s="292"/>
      <c r="FB2680" s="292"/>
      <c r="FC2680" s="292"/>
      <c r="FD2680" s="292"/>
      <c r="FE2680" s="292"/>
      <c r="FF2680" s="292"/>
      <c r="FG2680" s="292"/>
      <c r="FH2680" s="292"/>
      <c r="FI2680" s="292"/>
      <c r="FJ2680" s="292"/>
      <c r="FK2680" s="292"/>
      <c r="FL2680" s="292"/>
      <c r="FM2680" s="292"/>
      <c r="FN2680" s="292"/>
      <c r="FO2680" s="292"/>
      <c r="FP2680" s="292"/>
      <c r="FQ2680" s="292"/>
      <c r="FR2680" s="292"/>
      <c r="FS2680" s="292"/>
      <c r="FT2680" s="292"/>
      <c r="FU2680" s="292"/>
      <c r="FV2680" s="292"/>
      <c r="FW2680" s="292"/>
      <c r="FX2680" s="292"/>
      <c r="FY2680" s="292"/>
      <c r="FZ2680" s="292"/>
      <c r="GA2680" s="292"/>
    </row>
    <row r="2681" spans="2:183">
      <c r="B2681" s="291"/>
      <c r="C2681" s="292"/>
      <c r="D2681" s="292"/>
      <c r="E2681" s="292"/>
      <c r="F2681" s="292"/>
      <c r="G2681" s="292"/>
      <c r="H2681" s="292"/>
      <c r="I2681" s="292"/>
      <c r="J2681" s="292"/>
      <c r="K2681" s="292"/>
      <c r="L2681" s="292"/>
      <c r="M2681" s="292"/>
      <c r="N2681" s="292"/>
      <c r="O2681" s="292"/>
      <c r="P2681" s="292"/>
      <c r="Q2681" s="292"/>
      <c r="R2681" s="292"/>
      <c r="S2681" s="292"/>
      <c r="T2681" s="292"/>
      <c r="U2681" s="292"/>
      <c r="V2681" s="292"/>
      <c r="W2681" s="292"/>
      <c r="X2681" s="292"/>
      <c r="Y2681" s="292"/>
      <c r="Z2681" s="292"/>
      <c r="AA2681" s="292"/>
      <c r="AB2681" s="292"/>
      <c r="AC2681" s="292"/>
      <c r="AD2681" s="292"/>
      <c r="AE2681" s="292"/>
      <c r="AF2681" s="292"/>
      <c r="AG2681" s="292"/>
      <c r="AH2681" s="292"/>
      <c r="AI2681" s="292"/>
      <c r="AJ2681" s="292"/>
      <c r="AK2681" s="292"/>
      <c r="AL2681" s="292"/>
      <c r="AM2681" s="292"/>
      <c r="AN2681" s="292"/>
      <c r="AO2681" s="292"/>
      <c r="AP2681" s="292"/>
      <c r="AQ2681" s="292"/>
      <c r="AR2681" s="292"/>
      <c r="AS2681" s="292"/>
      <c r="AT2681" s="292"/>
      <c r="AU2681" s="292"/>
      <c r="AV2681" s="292"/>
      <c r="AW2681" s="292"/>
      <c r="AX2681" s="292"/>
      <c r="AY2681" s="292"/>
      <c r="AZ2681" s="292"/>
      <c r="BA2681" s="292"/>
      <c r="BB2681" s="292"/>
      <c r="BC2681" s="292"/>
      <c r="BD2681" s="292"/>
      <c r="BE2681" s="292"/>
      <c r="BF2681" s="292"/>
      <c r="BG2681" s="292"/>
      <c r="BH2681" s="292"/>
      <c r="BI2681" s="292"/>
      <c r="BJ2681" s="292"/>
      <c r="BK2681" s="292"/>
      <c r="BL2681" s="292"/>
      <c r="BM2681" s="292"/>
      <c r="BN2681" s="292"/>
      <c r="BO2681" s="292"/>
      <c r="BP2681" s="292"/>
      <c r="BQ2681" s="292"/>
      <c r="BR2681" s="292"/>
      <c r="BS2681" s="292"/>
      <c r="BT2681" s="292"/>
      <c r="BU2681" s="292"/>
      <c r="BV2681" s="292"/>
      <c r="BW2681" s="292"/>
      <c r="BX2681" s="292"/>
      <c r="BY2681" s="292"/>
      <c r="CB2681" s="292"/>
      <c r="CE2681" s="292"/>
      <c r="CF2681" s="292"/>
      <c r="CG2681" s="292"/>
      <c r="CH2681" s="292"/>
      <c r="CI2681" s="292"/>
      <c r="CJ2681" s="292"/>
      <c r="CK2681" s="292"/>
      <c r="CL2681" s="292"/>
      <c r="CM2681" s="292"/>
      <c r="CN2681" s="292"/>
      <c r="CO2681" s="292"/>
      <c r="CP2681" s="292"/>
      <c r="CQ2681" s="292"/>
      <c r="CR2681" s="292"/>
      <c r="CS2681" s="292"/>
      <c r="CT2681" s="292"/>
      <c r="CU2681" s="292"/>
      <c r="CV2681" s="292"/>
      <c r="CW2681" s="292"/>
      <c r="CX2681" s="292"/>
      <c r="CY2681" s="292"/>
      <c r="CZ2681" s="292"/>
      <c r="DA2681" s="292"/>
      <c r="DB2681" s="292"/>
      <c r="DC2681" s="292"/>
      <c r="DD2681" s="292"/>
      <c r="DE2681" s="292"/>
      <c r="DF2681" s="292"/>
      <c r="DG2681" s="292"/>
      <c r="DH2681" s="292"/>
      <c r="DI2681" s="292"/>
      <c r="DJ2681" s="292"/>
      <c r="DK2681" s="292"/>
      <c r="DL2681" s="292"/>
      <c r="DM2681" s="292"/>
      <c r="DN2681" s="292"/>
      <c r="DO2681" s="292"/>
      <c r="DP2681" s="292"/>
      <c r="DQ2681" s="292"/>
      <c r="DR2681" s="292"/>
      <c r="DS2681" s="292"/>
      <c r="DT2681" s="292"/>
      <c r="DU2681" s="292"/>
      <c r="DV2681" s="292"/>
      <c r="DW2681" s="292"/>
      <c r="DX2681" s="292"/>
      <c r="DY2681" s="292"/>
      <c r="DZ2681" s="292"/>
      <c r="EA2681" s="292"/>
      <c r="EB2681" s="292"/>
      <c r="EC2681" s="292"/>
      <c r="ED2681" s="292"/>
      <c r="EE2681" s="292"/>
      <c r="EF2681" s="292"/>
      <c r="EG2681" s="292"/>
      <c r="EH2681" s="292"/>
      <c r="EI2681" s="292"/>
      <c r="EJ2681" s="292"/>
      <c r="EK2681" s="292"/>
      <c r="EL2681" s="292"/>
      <c r="EM2681" s="292"/>
      <c r="EN2681" s="292"/>
      <c r="EO2681" s="292"/>
      <c r="EP2681" s="292"/>
      <c r="EQ2681" s="292"/>
      <c r="ER2681" s="292"/>
      <c r="ES2681" s="292"/>
      <c r="ET2681" s="292"/>
      <c r="EU2681" s="292"/>
      <c r="EV2681" s="292"/>
      <c r="EW2681" s="292"/>
      <c r="EX2681" s="292"/>
      <c r="EY2681" s="292"/>
      <c r="EZ2681" s="292"/>
      <c r="FA2681" s="292"/>
      <c r="FB2681" s="292"/>
      <c r="FC2681" s="292"/>
      <c r="FD2681" s="292"/>
      <c r="FE2681" s="292"/>
      <c r="FF2681" s="292"/>
      <c r="FG2681" s="292"/>
      <c r="FH2681" s="292"/>
      <c r="FI2681" s="292"/>
      <c r="FJ2681" s="292"/>
      <c r="FK2681" s="292"/>
      <c r="FL2681" s="292"/>
      <c r="FM2681" s="292"/>
      <c r="FN2681" s="292"/>
      <c r="FO2681" s="292"/>
      <c r="FP2681" s="292"/>
      <c r="FQ2681" s="292"/>
      <c r="FR2681" s="292"/>
      <c r="FS2681" s="292"/>
      <c r="FT2681" s="292"/>
      <c r="FU2681" s="292"/>
      <c r="FV2681" s="292"/>
      <c r="FW2681" s="292"/>
      <c r="FX2681" s="292"/>
      <c r="FY2681" s="292"/>
      <c r="FZ2681" s="292"/>
      <c r="GA2681" s="292"/>
    </row>
    <row r="2682" spans="2:183">
      <c r="B2682" s="291"/>
      <c r="C2682" s="292"/>
      <c r="D2682" s="292"/>
      <c r="E2682" s="292"/>
      <c r="F2682" s="292"/>
      <c r="G2682" s="292"/>
      <c r="H2682" s="292"/>
      <c r="I2682" s="292"/>
      <c r="J2682" s="292"/>
      <c r="K2682" s="292"/>
      <c r="L2682" s="292"/>
      <c r="M2682" s="292"/>
      <c r="N2682" s="292"/>
      <c r="O2682" s="292"/>
      <c r="P2682" s="292"/>
      <c r="Q2682" s="292"/>
      <c r="R2682" s="292"/>
      <c r="S2682" s="292"/>
      <c r="T2682" s="292"/>
      <c r="U2682" s="292"/>
      <c r="V2682" s="292"/>
      <c r="W2682" s="292"/>
      <c r="X2682" s="292"/>
      <c r="Y2682" s="292"/>
      <c r="Z2682" s="292"/>
      <c r="AA2682" s="292"/>
      <c r="AB2682" s="292"/>
      <c r="AC2682" s="292"/>
      <c r="AD2682" s="292"/>
      <c r="AE2682" s="292"/>
      <c r="AF2682" s="292"/>
      <c r="AG2682" s="292"/>
      <c r="AH2682" s="292"/>
      <c r="AI2682" s="292"/>
      <c r="AJ2682" s="292"/>
      <c r="AK2682" s="292"/>
      <c r="AL2682" s="292"/>
      <c r="AM2682" s="292"/>
      <c r="AN2682" s="292"/>
      <c r="AO2682" s="292"/>
      <c r="AP2682" s="292"/>
      <c r="AQ2682" s="292"/>
      <c r="AR2682" s="292"/>
      <c r="AS2682" s="292"/>
      <c r="AT2682" s="292"/>
      <c r="AU2682" s="292"/>
      <c r="AV2682" s="292"/>
      <c r="AW2682" s="292"/>
      <c r="AX2682" s="292"/>
      <c r="AY2682" s="292"/>
      <c r="AZ2682" s="292"/>
      <c r="BA2682" s="292"/>
      <c r="BB2682" s="292"/>
      <c r="BC2682" s="292"/>
      <c r="BD2682" s="292"/>
      <c r="BE2682" s="292"/>
      <c r="BF2682" s="292"/>
      <c r="BG2682" s="292"/>
      <c r="BH2682" s="292"/>
      <c r="BI2682" s="292"/>
      <c r="BJ2682" s="292"/>
      <c r="BK2682" s="292"/>
      <c r="BL2682" s="292"/>
      <c r="BM2682" s="292"/>
      <c r="BN2682" s="292"/>
      <c r="BO2682" s="292"/>
      <c r="BP2682" s="292"/>
      <c r="BQ2682" s="292"/>
      <c r="BR2682" s="292"/>
      <c r="BS2682" s="292"/>
      <c r="BT2682" s="292"/>
      <c r="BU2682" s="292"/>
      <c r="BV2682" s="292"/>
      <c r="BW2682" s="292"/>
      <c r="BX2682" s="292"/>
      <c r="BY2682" s="292"/>
      <c r="CA2682" s="292"/>
      <c r="CG2682" s="292"/>
      <c r="CH2682" s="292"/>
      <c r="CI2682" s="292"/>
      <c r="CJ2682" s="292"/>
      <c r="CK2682" s="292"/>
      <c r="CL2682" s="292"/>
      <c r="CM2682" s="292"/>
      <c r="CN2682" s="292"/>
      <c r="CO2682" s="292"/>
      <c r="CP2682" s="292"/>
      <c r="CQ2682" s="292"/>
      <c r="CR2682" s="292"/>
      <c r="CS2682" s="292"/>
      <c r="CT2682" s="292"/>
      <c r="CU2682" s="292"/>
      <c r="CV2682" s="292"/>
      <c r="CW2682" s="292"/>
      <c r="CX2682" s="292"/>
      <c r="CY2682" s="292"/>
      <c r="CZ2682" s="292"/>
      <c r="DA2682" s="292"/>
      <c r="DB2682" s="292"/>
      <c r="DC2682" s="292"/>
      <c r="DD2682" s="292"/>
      <c r="DE2682" s="292"/>
      <c r="DF2682" s="292"/>
      <c r="DG2682" s="292"/>
      <c r="DH2682" s="292"/>
      <c r="DI2682" s="292"/>
      <c r="DJ2682" s="292"/>
      <c r="DK2682" s="292"/>
      <c r="DL2682" s="292"/>
      <c r="DM2682" s="292"/>
      <c r="DN2682" s="292"/>
      <c r="DO2682" s="292"/>
      <c r="DP2682" s="292"/>
      <c r="DQ2682" s="292"/>
      <c r="DR2682" s="292"/>
      <c r="DS2682" s="292"/>
      <c r="DT2682" s="292"/>
      <c r="DU2682" s="292"/>
      <c r="DV2682" s="292"/>
      <c r="DW2682" s="292"/>
      <c r="DX2682" s="292"/>
      <c r="DY2682" s="292"/>
      <c r="DZ2682" s="292"/>
      <c r="EA2682" s="292"/>
      <c r="EB2682" s="292"/>
      <c r="EC2682" s="292"/>
      <c r="ED2682" s="292"/>
      <c r="EE2682" s="292"/>
      <c r="EF2682" s="292"/>
      <c r="EG2682" s="292"/>
      <c r="EH2682" s="292"/>
      <c r="EI2682" s="292"/>
      <c r="EJ2682" s="292"/>
      <c r="EK2682" s="292"/>
      <c r="EL2682" s="292"/>
      <c r="EM2682" s="292"/>
      <c r="EN2682" s="292"/>
      <c r="EO2682" s="292"/>
      <c r="EP2682" s="292"/>
      <c r="EQ2682" s="292"/>
      <c r="ER2682" s="292"/>
      <c r="ES2682" s="292"/>
      <c r="ET2682" s="292"/>
      <c r="EU2682" s="292"/>
      <c r="EV2682" s="292"/>
      <c r="EW2682" s="292"/>
      <c r="EX2682" s="292"/>
      <c r="EY2682" s="292"/>
      <c r="EZ2682" s="292"/>
      <c r="FA2682" s="292"/>
      <c r="FB2682" s="292"/>
      <c r="FC2682" s="292"/>
      <c r="FD2682" s="292"/>
      <c r="FE2682" s="292"/>
      <c r="FF2682" s="292"/>
      <c r="FG2682" s="292"/>
      <c r="FH2682" s="292"/>
      <c r="FI2682" s="292"/>
      <c r="FJ2682" s="292"/>
      <c r="FK2682" s="292"/>
      <c r="FL2682" s="292"/>
      <c r="FM2682" s="292"/>
      <c r="FN2682" s="292"/>
      <c r="FO2682" s="292"/>
      <c r="FP2682" s="292"/>
      <c r="FQ2682" s="292"/>
      <c r="FR2682" s="292"/>
      <c r="FS2682" s="292"/>
      <c r="FT2682" s="292"/>
      <c r="FU2682" s="292"/>
      <c r="FV2682" s="292"/>
      <c r="FW2682" s="292"/>
      <c r="FX2682" s="292"/>
      <c r="FY2682" s="292"/>
      <c r="FZ2682" s="292"/>
      <c r="GA2682" s="292"/>
    </row>
    <row r="2683" spans="2:183">
      <c r="B2683" s="291"/>
      <c r="C2683" s="292"/>
      <c r="D2683" s="292"/>
      <c r="E2683" s="292"/>
      <c r="F2683" s="292"/>
      <c r="G2683" s="292"/>
      <c r="H2683" s="292"/>
      <c r="I2683" s="292"/>
      <c r="J2683" s="292"/>
      <c r="K2683" s="292"/>
      <c r="L2683" s="292"/>
      <c r="M2683" s="292"/>
      <c r="N2683" s="292"/>
      <c r="O2683" s="292"/>
      <c r="P2683" s="292"/>
      <c r="Q2683" s="292"/>
      <c r="R2683" s="292"/>
      <c r="S2683" s="292"/>
      <c r="T2683" s="292"/>
      <c r="U2683" s="292"/>
      <c r="V2683" s="292"/>
      <c r="W2683" s="292"/>
      <c r="X2683" s="292"/>
      <c r="Y2683" s="292"/>
      <c r="Z2683" s="292"/>
      <c r="AA2683" s="292"/>
      <c r="AB2683" s="292"/>
      <c r="AC2683" s="292"/>
      <c r="AD2683" s="292"/>
      <c r="AE2683" s="292"/>
      <c r="AF2683" s="292"/>
      <c r="AG2683" s="292"/>
      <c r="AH2683" s="292"/>
      <c r="AI2683" s="292"/>
      <c r="AJ2683" s="292"/>
      <c r="AK2683" s="292"/>
      <c r="AL2683" s="292"/>
      <c r="AM2683" s="292"/>
      <c r="AN2683" s="292"/>
      <c r="AO2683" s="292"/>
      <c r="AP2683" s="292"/>
      <c r="AQ2683" s="292"/>
      <c r="AR2683" s="292"/>
      <c r="AS2683" s="292"/>
      <c r="AT2683" s="292"/>
      <c r="AU2683" s="292"/>
      <c r="AV2683" s="292"/>
      <c r="AW2683" s="292"/>
      <c r="AX2683" s="292"/>
      <c r="AY2683" s="292"/>
      <c r="AZ2683" s="292"/>
      <c r="BA2683" s="292"/>
      <c r="BB2683" s="292"/>
      <c r="BC2683" s="292"/>
      <c r="BD2683" s="292"/>
      <c r="BE2683" s="292"/>
      <c r="BF2683" s="292"/>
      <c r="BG2683" s="292"/>
      <c r="BH2683" s="292"/>
      <c r="BI2683" s="292"/>
      <c r="BJ2683" s="292"/>
      <c r="BK2683" s="292"/>
      <c r="BL2683" s="292"/>
      <c r="BM2683" s="292"/>
      <c r="BN2683" s="292"/>
      <c r="BO2683" s="292"/>
      <c r="BP2683" s="292"/>
      <c r="BQ2683" s="292"/>
      <c r="BR2683" s="292"/>
      <c r="BS2683" s="292"/>
      <c r="BT2683" s="292"/>
      <c r="BU2683" s="292"/>
      <c r="BV2683" s="292"/>
      <c r="BW2683" s="292"/>
      <c r="BX2683" s="292"/>
      <c r="BY2683" s="292"/>
      <c r="CA2683" s="292"/>
      <c r="CB2683" s="292"/>
      <c r="CE2683" s="292"/>
      <c r="CF2683" s="292"/>
      <c r="CG2683" s="292"/>
      <c r="CH2683" s="292"/>
      <c r="CI2683" s="292"/>
      <c r="CJ2683" s="292"/>
      <c r="CK2683" s="292"/>
      <c r="CL2683" s="292"/>
      <c r="CM2683" s="292"/>
      <c r="CN2683" s="292"/>
      <c r="CO2683" s="292"/>
      <c r="CP2683" s="292"/>
      <c r="CQ2683" s="292"/>
      <c r="CR2683" s="292"/>
      <c r="CS2683" s="292"/>
      <c r="CT2683" s="292"/>
      <c r="CU2683" s="292"/>
      <c r="CV2683" s="292"/>
      <c r="CW2683" s="292"/>
      <c r="CX2683" s="292"/>
      <c r="CY2683" s="292"/>
      <c r="CZ2683" s="292"/>
      <c r="DA2683" s="292"/>
      <c r="DB2683" s="292"/>
      <c r="DC2683" s="292"/>
      <c r="DD2683" s="292"/>
      <c r="DE2683" s="292"/>
      <c r="DF2683" s="292"/>
      <c r="DG2683" s="292"/>
      <c r="DH2683" s="292"/>
      <c r="DI2683" s="292"/>
      <c r="DJ2683" s="292"/>
      <c r="DK2683" s="292"/>
      <c r="DL2683" s="292"/>
      <c r="DM2683" s="292"/>
      <c r="DN2683" s="292"/>
      <c r="DO2683" s="292"/>
      <c r="DP2683" s="292"/>
      <c r="DQ2683" s="292"/>
      <c r="DR2683" s="292"/>
      <c r="DS2683" s="292"/>
      <c r="DT2683" s="292"/>
      <c r="DU2683" s="292"/>
      <c r="DV2683" s="292"/>
      <c r="DW2683" s="292"/>
      <c r="DX2683" s="292"/>
      <c r="DY2683" s="292"/>
      <c r="DZ2683" s="292"/>
      <c r="EA2683" s="292"/>
      <c r="EB2683" s="292"/>
      <c r="EC2683" s="292"/>
      <c r="ED2683" s="292"/>
      <c r="EE2683" s="292"/>
      <c r="EF2683" s="292"/>
      <c r="EG2683" s="292"/>
      <c r="EH2683" s="292"/>
      <c r="EI2683" s="292"/>
      <c r="EJ2683" s="292"/>
      <c r="EK2683" s="292"/>
      <c r="EL2683" s="292"/>
      <c r="EM2683" s="292"/>
      <c r="EN2683" s="292"/>
      <c r="EO2683" s="292"/>
      <c r="EP2683" s="292"/>
      <c r="EQ2683" s="292"/>
      <c r="ER2683" s="292"/>
      <c r="ES2683" s="292"/>
      <c r="ET2683" s="292"/>
      <c r="EU2683" s="292"/>
      <c r="EV2683" s="292"/>
      <c r="EW2683" s="292"/>
      <c r="EX2683" s="292"/>
      <c r="EY2683" s="292"/>
      <c r="EZ2683" s="292"/>
      <c r="FA2683" s="292"/>
      <c r="FB2683" s="292"/>
      <c r="FC2683" s="292"/>
      <c r="FD2683" s="292"/>
      <c r="FE2683" s="292"/>
      <c r="FF2683" s="292"/>
      <c r="FG2683" s="292"/>
      <c r="FH2683" s="292"/>
      <c r="FI2683" s="292"/>
      <c r="FJ2683" s="292"/>
      <c r="FK2683" s="292"/>
      <c r="FL2683" s="292"/>
      <c r="FM2683" s="292"/>
      <c r="FN2683" s="292"/>
      <c r="FO2683" s="292"/>
      <c r="FP2683" s="292"/>
      <c r="FQ2683" s="292"/>
      <c r="FR2683" s="292"/>
      <c r="FS2683" s="292"/>
      <c r="FT2683" s="292"/>
      <c r="FU2683" s="292"/>
      <c r="FV2683" s="292"/>
      <c r="FW2683" s="292"/>
      <c r="FX2683" s="292"/>
      <c r="FY2683" s="292"/>
      <c r="FZ2683" s="292"/>
      <c r="GA2683" s="292"/>
    </row>
    <row r="2684" spans="2:183">
      <c r="B2684" s="291"/>
      <c r="C2684" s="292"/>
      <c r="D2684" s="292"/>
      <c r="E2684" s="292"/>
      <c r="F2684" s="292"/>
      <c r="G2684" s="292"/>
      <c r="H2684" s="292"/>
      <c r="I2684" s="292"/>
      <c r="J2684" s="292"/>
      <c r="K2684" s="292"/>
      <c r="L2684" s="292"/>
      <c r="M2684" s="292"/>
      <c r="N2684" s="292"/>
      <c r="O2684" s="292"/>
      <c r="P2684" s="292"/>
      <c r="Q2684" s="292"/>
      <c r="R2684" s="292"/>
      <c r="S2684" s="292"/>
      <c r="T2684" s="292"/>
      <c r="U2684" s="292"/>
      <c r="V2684" s="292"/>
      <c r="W2684" s="292"/>
      <c r="X2684" s="292"/>
      <c r="Y2684" s="292"/>
      <c r="Z2684" s="292"/>
      <c r="AA2684" s="292"/>
      <c r="AB2684" s="292"/>
      <c r="AC2684" s="292"/>
      <c r="AD2684" s="292"/>
      <c r="AE2684" s="292"/>
      <c r="AF2684" s="292"/>
      <c r="AG2684" s="292"/>
      <c r="AH2684" s="292"/>
      <c r="AI2684" s="292"/>
      <c r="AJ2684" s="292"/>
      <c r="AK2684" s="292"/>
      <c r="AL2684" s="292"/>
      <c r="AM2684" s="292"/>
      <c r="AN2684" s="292"/>
      <c r="AO2684" s="292"/>
      <c r="AP2684" s="292"/>
      <c r="AQ2684" s="292"/>
      <c r="AR2684" s="292"/>
      <c r="AS2684" s="292"/>
      <c r="AT2684" s="292"/>
      <c r="AU2684" s="292"/>
      <c r="AV2684" s="292"/>
      <c r="AW2684" s="292"/>
      <c r="AX2684" s="292"/>
      <c r="AY2684" s="292"/>
      <c r="AZ2684" s="292"/>
      <c r="BA2684" s="292"/>
      <c r="BB2684" s="292"/>
      <c r="BC2684" s="292"/>
      <c r="BD2684" s="292"/>
      <c r="BE2684" s="292"/>
      <c r="BF2684" s="292"/>
      <c r="BG2684" s="292"/>
      <c r="BH2684" s="292"/>
      <c r="BI2684" s="292"/>
      <c r="BJ2684" s="292"/>
      <c r="BK2684" s="292"/>
      <c r="BL2684" s="292"/>
      <c r="BM2684" s="292"/>
      <c r="BN2684" s="292"/>
      <c r="BO2684" s="292"/>
      <c r="BP2684" s="292"/>
      <c r="BQ2684" s="292"/>
      <c r="BR2684" s="292"/>
      <c r="BS2684" s="292"/>
      <c r="BT2684" s="292"/>
      <c r="BU2684" s="292"/>
      <c r="BV2684" s="292"/>
      <c r="BW2684" s="292"/>
      <c r="BX2684" s="292"/>
      <c r="BY2684" s="292"/>
      <c r="BZ2684" s="292"/>
      <c r="CB2684" s="292"/>
      <c r="CD2684" s="292"/>
      <c r="CE2684" s="292"/>
      <c r="CG2684" s="292"/>
      <c r="CH2684" s="292"/>
      <c r="CI2684" s="292"/>
      <c r="CJ2684" s="292"/>
      <c r="CK2684" s="292"/>
      <c r="CL2684" s="292"/>
      <c r="CM2684" s="292"/>
      <c r="CN2684" s="292"/>
      <c r="CO2684" s="292"/>
      <c r="CP2684" s="292"/>
      <c r="CQ2684" s="292"/>
      <c r="CR2684" s="292"/>
      <c r="CS2684" s="292"/>
      <c r="CT2684" s="292"/>
      <c r="CU2684" s="292"/>
      <c r="CV2684" s="292"/>
      <c r="CW2684" s="292"/>
      <c r="CX2684" s="292"/>
      <c r="CY2684" s="292"/>
      <c r="CZ2684" s="292"/>
      <c r="DA2684" s="292"/>
      <c r="DB2684" s="292"/>
      <c r="DC2684" s="292"/>
      <c r="DD2684" s="292"/>
      <c r="DE2684" s="292"/>
      <c r="DF2684" s="292"/>
      <c r="DG2684" s="292"/>
      <c r="DH2684" s="292"/>
      <c r="DI2684" s="292"/>
      <c r="DJ2684" s="292"/>
      <c r="DK2684" s="292"/>
      <c r="DL2684" s="292"/>
      <c r="DM2684" s="292"/>
      <c r="DN2684" s="292"/>
      <c r="DO2684" s="292"/>
      <c r="DP2684" s="292"/>
      <c r="DQ2684" s="292"/>
      <c r="DR2684" s="292"/>
      <c r="DS2684" s="292"/>
      <c r="DT2684" s="292"/>
      <c r="DU2684" s="292"/>
      <c r="DV2684" s="292"/>
      <c r="DW2684" s="292"/>
      <c r="DX2684" s="292"/>
      <c r="DY2684" s="292"/>
      <c r="DZ2684" s="292"/>
      <c r="EA2684" s="292"/>
      <c r="EB2684" s="292"/>
      <c r="EC2684" s="292"/>
      <c r="ED2684" s="292"/>
      <c r="EE2684" s="292"/>
      <c r="EF2684" s="292"/>
      <c r="EG2684" s="292"/>
      <c r="EH2684" s="292"/>
      <c r="EI2684" s="292"/>
      <c r="EJ2684" s="292"/>
      <c r="EK2684" s="292"/>
      <c r="EL2684" s="292"/>
      <c r="EM2684" s="292"/>
      <c r="EN2684" s="292"/>
      <c r="EO2684" s="292"/>
      <c r="EP2684" s="292"/>
      <c r="EQ2684" s="292"/>
      <c r="ER2684" s="292"/>
      <c r="ES2684" s="292"/>
      <c r="ET2684" s="292"/>
      <c r="EU2684" s="292"/>
      <c r="EV2684" s="292"/>
      <c r="EW2684" s="292"/>
      <c r="EX2684" s="292"/>
      <c r="EY2684" s="292"/>
      <c r="EZ2684" s="292"/>
      <c r="FA2684" s="292"/>
      <c r="FB2684" s="292"/>
      <c r="FC2684" s="292"/>
      <c r="FD2684" s="292"/>
      <c r="FE2684" s="292"/>
      <c r="FF2684" s="292"/>
      <c r="FG2684" s="292"/>
      <c r="FH2684" s="292"/>
      <c r="FI2684" s="292"/>
      <c r="FJ2684" s="292"/>
      <c r="FK2684" s="292"/>
      <c r="FL2684" s="292"/>
      <c r="FM2684" s="292"/>
      <c r="FN2684" s="292"/>
      <c r="FO2684" s="292"/>
      <c r="FP2684" s="292"/>
      <c r="FQ2684" s="292"/>
      <c r="FR2684" s="292"/>
      <c r="FS2684" s="292"/>
      <c r="FT2684" s="292"/>
      <c r="FU2684" s="292"/>
      <c r="FV2684" s="292"/>
      <c r="FW2684" s="292"/>
      <c r="FX2684" s="292"/>
      <c r="FY2684" s="292"/>
      <c r="FZ2684" s="292"/>
      <c r="GA2684" s="292"/>
    </row>
    <row r="2685" spans="2:183">
      <c r="B2685" s="291"/>
      <c r="C2685" s="292"/>
      <c r="D2685" s="292"/>
      <c r="E2685" s="292"/>
      <c r="F2685" s="292"/>
      <c r="G2685" s="292"/>
      <c r="H2685" s="292"/>
      <c r="I2685" s="292"/>
      <c r="J2685" s="292"/>
      <c r="K2685" s="292"/>
      <c r="L2685" s="292"/>
      <c r="M2685" s="292"/>
      <c r="N2685" s="292"/>
      <c r="O2685" s="292"/>
      <c r="P2685" s="292"/>
      <c r="Q2685" s="292"/>
      <c r="R2685" s="292"/>
      <c r="S2685" s="292"/>
      <c r="T2685" s="292"/>
      <c r="U2685" s="292"/>
      <c r="V2685" s="292"/>
      <c r="W2685" s="292"/>
      <c r="X2685" s="292"/>
      <c r="Y2685" s="292"/>
      <c r="Z2685" s="292"/>
      <c r="AA2685" s="292"/>
      <c r="AB2685" s="292"/>
      <c r="AC2685" s="292"/>
      <c r="AD2685" s="292"/>
      <c r="AE2685" s="292"/>
      <c r="AF2685" s="292"/>
      <c r="AG2685" s="292"/>
      <c r="AH2685" s="292"/>
      <c r="AI2685" s="292"/>
      <c r="AJ2685" s="292"/>
      <c r="AK2685" s="292"/>
      <c r="AL2685" s="292"/>
      <c r="AM2685" s="292"/>
      <c r="AN2685" s="292"/>
      <c r="AO2685" s="292"/>
      <c r="AP2685" s="292"/>
      <c r="AQ2685" s="292"/>
      <c r="AR2685" s="292"/>
      <c r="AS2685" s="292"/>
      <c r="AT2685" s="292"/>
      <c r="AU2685" s="292"/>
      <c r="AV2685" s="292"/>
      <c r="AW2685" s="292"/>
      <c r="AX2685" s="292"/>
      <c r="AY2685" s="292"/>
      <c r="AZ2685" s="292"/>
      <c r="BA2685" s="292"/>
      <c r="BB2685" s="292"/>
      <c r="BC2685" s="292"/>
      <c r="BD2685" s="292"/>
      <c r="BE2685" s="292"/>
      <c r="BF2685" s="292"/>
      <c r="BG2685" s="292"/>
      <c r="BH2685" s="292"/>
      <c r="BI2685" s="292"/>
      <c r="BJ2685" s="292"/>
      <c r="BK2685" s="292"/>
      <c r="BL2685" s="292"/>
      <c r="BM2685" s="292"/>
      <c r="BN2685" s="292"/>
      <c r="BO2685" s="292"/>
      <c r="BP2685" s="292"/>
      <c r="BQ2685" s="292"/>
      <c r="BR2685" s="292"/>
      <c r="BS2685" s="292"/>
      <c r="BT2685" s="292"/>
      <c r="BU2685" s="292"/>
      <c r="BV2685" s="292"/>
      <c r="BW2685" s="292"/>
      <c r="BX2685" s="292"/>
      <c r="BY2685" s="292"/>
      <c r="BZ2685" s="292"/>
      <c r="CA2685" s="292"/>
      <c r="CB2685" s="292"/>
      <c r="CE2685" s="292"/>
      <c r="CF2685" s="292"/>
      <c r="CG2685" s="292"/>
      <c r="CH2685" s="292"/>
      <c r="CI2685" s="292"/>
      <c r="CJ2685" s="292"/>
      <c r="CK2685" s="292"/>
      <c r="CL2685" s="292"/>
      <c r="CM2685" s="292"/>
      <c r="CN2685" s="292"/>
      <c r="CO2685" s="292"/>
      <c r="CP2685" s="292"/>
      <c r="CQ2685" s="292"/>
      <c r="CR2685" s="292"/>
      <c r="CS2685" s="292"/>
      <c r="CT2685" s="292"/>
      <c r="CU2685" s="292"/>
      <c r="CV2685" s="292"/>
      <c r="CW2685" s="292"/>
      <c r="CX2685" s="292"/>
      <c r="CY2685" s="292"/>
      <c r="CZ2685" s="292"/>
      <c r="DA2685" s="292"/>
      <c r="DB2685" s="292"/>
      <c r="DC2685" s="292"/>
      <c r="DD2685" s="292"/>
      <c r="DE2685" s="292"/>
      <c r="DF2685" s="292"/>
      <c r="DG2685" s="292"/>
      <c r="DH2685" s="292"/>
      <c r="DI2685" s="292"/>
      <c r="DJ2685" s="292"/>
      <c r="DK2685" s="292"/>
      <c r="DL2685" s="292"/>
      <c r="DM2685" s="292"/>
      <c r="DN2685" s="292"/>
      <c r="DO2685" s="292"/>
      <c r="DP2685" s="292"/>
      <c r="DQ2685" s="292"/>
      <c r="DR2685" s="292"/>
      <c r="DS2685" s="292"/>
      <c r="DT2685" s="292"/>
      <c r="DU2685" s="292"/>
      <c r="DV2685" s="292"/>
      <c r="DW2685" s="292"/>
      <c r="DX2685" s="292"/>
      <c r="DY2685" s="292"/>
      <c r="DZ2685" s="292"/>
      <c r="EA2685" s="292"/>
      <c r="EB2685" s="292"/>
      <c r="EC2685" s="292"/>
      <c r="ED2685" s="292"/>
      <c r="EE2685" s="292"/>
      <c r="EF2685" s="292"/>
      <c r="EG2685" s="292"/>
      <c r="EH2685" s="292"/>
      <c r="EI2685" s="292"/>
      <c r="EJ2685" s="292"/>
      <c r="EK2685" s="292"/>
      <c r="EL2685" s="292"/>
      <c r="EM2685" s="292"/>
      <c r="EN2685" s="292"/>
      <c r="EO2685" s="292"/>
      <c r="EP2685" s="292"/>
      <c r="EQ2685" s="292"/>
      <c r="ER2685" s="292"/>
      <c r="ES2685" s="292"/>
      <c r="ET2685" s="292"/>
      <c r="EU2685" s="292"/>
      <c r="EV2685" s="292"/>
      <c r="EW2685" s="292"/>
      <c r="EX2685" s="292"/>
      <c r="EY2685" s="292"/>
      <c r="EZ2685" s="292"/>
      <c r="FA2685" s="292"/>
      <c r="FB2685" s="292"/>
      <c r="FC2685" s="292"/>
      <c r="FD2685" s="292"/>
      <c r="FE2685" s="292"/>
      <c r="FF2685" s="292"/>
      <c r="FG2685" s="292"/>
      <c r="FH2685" s="292"/>
      <c r="FI2685" s="292"/>
      <c r="FJ2685" s="292"/>
      <c r="FK2685" s="292"/>
      <c r="FL2685" s="292"/>
      <c r="FM2685" s="292"/>
      <c r="FN2685" s="292"/>
      <c r="FO2685" s="292"/>
      <c r="FP2685" s="292"/>
      <c r="FQ2685" s="292"/>
      <c r="FR2685" s="292"/>
      <c r="FS2685" s="292"/>
      <c r="FT2685" s="292"/>
      <c r="FU2685" s="292"/>
      <c r="FV2685" s="292"/>
      <c r="FW2685" s="292"/>
      <c r="FX2685" s="292"/>
      <c r="FY2685" s="292"/>
      <c r="FZ2685" s="292"/>
      <c r="GA2685" s="292"/>
    </row>
    <row r="2686" spans="2:183">
      <c r="B2686" s="291"/>
      <c r="C2686" s="292"/>
      <c r="D2686" s="292"/>
      <c r="E2686" s="292"/>
      <c r="F2686" s="292"/>
      <c r="G2686" s="292"/>
      <c r="H2686" s="292"/>
      <c r="I2686" s="292"/>
      <c r="J2686" s="292"/>
      <c r="K2686" s="292"/>
      <c r="L2686" s="292"/>
      <c r="M2686" s="292"/>
      <c r="N2686" s="292"/>
      <c r="O2686" s="292"/>
      <c r="P2686" s="292"/>
      <c r="Q2686" s="292"/>
      <c r="R2686" s="292"/>
      <c r="S2686" s="292"/>
      <c r="T2686" s="292"/>
      <c r="U2686" s="292"/>
      <c r="V2686" s="292"/>
      <c r="W2686" s="292"/>
      <c r="X2686" s="292"/>
      <c r="Y2686" s="292"/>
      <c r="Z2686" s="292"/>
      <c r="AA2686" s="292"/>
      <c r="AB2686" s="292"/>
      <c r="AC2686" s="292"/>
      <c r="AD2686" s="292"/>
      <c r="AE2686" s="292"/>
      <c r="AF2686" s="292"/>
      <c r="AG2686" s="292"/>
      <c r="AH2686" s="292"/>
      <c r="AI2686" s="292"/>
      <c r="AJ2686" s="292"/>
      <c r="AK2686" s="292"/>
      <c r="AL2686" s="292"/>
      <c r="AM2686" s="292"/>
      <c r="AN2686" s="292"/>
      <c r="AO2686" s="292"/>
      <c r="AP2686" s="292"/>
      <c r="AQ2686" s="292"/>
      <c r="AR2686" s="292"/>
      <c r="AS2686" s="292"/>
      <c r="AT2686" s="292"/>
      <c r="AU2686" s="292"/>
      <c r="AV2686" s="292"/>
      <c r="AW2686" s="292"/>
      <c r="AX2686" s="292"/>
      <c r="AY2686" s="292"/>
      <c r="AZ2686" s="292"/>
      <c r="BA2686" s="292"/>
      <c r="BB2686" s="292"/>
      <c r="BC2686" s="292"/>
      <c r="BD2686" s="292"/>
      <c r="BE2686" s="292"/>
      <c r="BF2686" s="292"/>
      <c r="BG2686" s="292"/>
      <c r="BH2686" s="292"/>
      <c r="BI2686" s="292"/>
      <c r="BJ2686" s="292"/>
      <c r="BK2686" s="292"/>
      <c r="BL2686" s="292"/>
      <c r="BM2686" s="292"/>
      <c r="BN2686" s="292"/>
      <c r="BO2686" s="292"/>
      <c r="BP2686" s="292"/>
      <c r="BQ2686" s="292"/>
      <c r="BR2686" s="292"/>
      <c r="BS2686" s="292"/>
      <c r="BT2686" s="292"/>
      <c r="BU2686" s="292"/>
      <c r="BV2686" s="292"/>
      <c r="BW2686" s="292"/>
      <c r="BX2686" s="292"/>
      <c r="BY2686" s="292"/>
      <c r="BZ2686" s="292"/>
      <c r="CA2686" s="292"/>
      <c r="CB2686" s="292"/>
      <c r="CC2686" s="292"/>
      <c r="CD2686" s="292"/>
      <c r="CF2686" s="292"/>
      <c r="CG2686" s="292"/>
      <c r="CH2686" s="292"/>
      <c r="CI2686" s="292"/>
      <c r="CJ2686" s="292"/>
      <c r="CK2686" s="292"/>
      <c r="CL2686" s="292"/>
      <c r="CM2686" s="292"/>
      <c r="CN2686" s="292"/>
      <c r="CO2686" s="292"/>
      <c r="CP2686" s="292"/>
      <c r="CQ2686" s="292"/>
      <c r="CR2686" s="292"/>
      <c r="CS2686" s="292"/>
      <c r="CT2686" s="292"/>
      <c r="CU2686" s="292"/>
      <c r="CV2686" s="292"/>
      <c r="CW2686" s="292"/>
      <c r="CX2686" s="292"/>
      <c r="CY2686" s="292"/>
      <c r="CZ2686" s="292"/>
      <c r="DA2686" s="292"/>
      <c r="DB2686" s="292"/>
      <c r="DC2686" s="292"/>
      <c r="DD2686" s="292"/>
      <c r="DE2686" s="292"/>
      <c r="DF2686" s="292"/>
      <c r="DG2686" s="292"/>
      <c r="DH2686" s="292"/>
      <c r="DI2686" s="292"/>
      <c r="DJ2686" s="292"/>
      <c r="DK2686" s="292"/>
      <c r="DL2686" s="292"/>
      <c r="DM2686" s="292"/>
      <c r="DN2686" s="292"/>
      <c r="DO2686" s="292"/>
      <c r="DP2686" s="292"/>
      <c r="DQ2686" s="292"/>
      <c r="DR2686" s="292"/>
      <c r="DS2686" s="292"/>
      <c r="DT2686" s="292"/>
      <c r="DU2686" s="292"/>
      <c r="DV2686" s="292"/>
      <c r="DW2686" s="292"/>
      <c r="DX2686" s="292"/>
      <c r="DY2686" s="292"/>
      <c r="DZ2686" s="292"/>
      <c r="EA2686" s="292"/>
      <c r="EB2686" s="292"/>
      <c r="EC2686" s="292"/>
      <c r="ED2686" s="292"/>
      <c r="EE2686" s="292"/>
      <c r="EF2686" s="292"/>
      <c r="EG2686" s="292"/>
      <c r="EH2686" s="292"/>
      <c r="EI2686" s="292"/>
      <c r="EJ2686" s="292"/>
      <c r="EK2686" s="292"/>
      <c r="EL2686" s="292"/>
      <c r="EM2686" s="292"/>
      <c r="EN2686" s="292"/>
      <c r="EO2686" s="292"/>
      <c r="EP2686" s="292"/>
      <c r="EQ2686" s="292"/>
      <c r="ER2686" s="292"/>
      <c r="ES2686" s="292"/>
      <c r="ET2686" s="292"/>
      <c r="EU2686" s="292"/>
      <c r="EV2686" s="292"/>
      <c r="EW2686" s="292"/>
      <c r="EX2686" s="292"/>
      <c r="EY2686" s="292"/>
      <c r="EZ2686" s="292"/>
      <c r="FA2686" s="292"/>
      <c r="FB2686" s="292"/>
      <c r="FC2686" s="292"/>
      <c r="FD2686" s="292"/>
      <c r="FE2686" s="292"/>
      <c r="FF2686" s="292"/>
      <c r="FG2686" s="292"/>
      <c r="FH2686" s="292"/>
      <c r="FI2686" s="292"/>
      <c r="FJ2686" s="292"/>
      <c r="FK2686" s="292"/>
      <c r="FL2686" s="292"/>
      <c r="FM2686" s="292"/>
      <c r="FN2686" s="292"/>
      <c r="FO2686" s="292"/>
      <c r="FP2686" s="292"/>
      <c r="FQ2686" s="292"/>
      <c r="FR2686" s="292"/>
      <c r="FS2686" s="292"/>
      <c r="FT2686" s="292"/>
      <c r="FU2686" s="292"/>
      <c r="FV2686" s="292"/>
      <c r="FW2686" s="292"/>
      <c r="FX2686" s="292"/>
      <c r="FY2686" s="292"/>
      <c r="FZ2686" s="292"/>
      <c r="GA2686" s="292"/>
    </row>
    <row r="2687" spans="2:183">
      <c r="B2687" s="291"/>
      <c r="C2687" s="292"/>
      <c r="D2687" s="292"/>
      <c r="E2687" s="292"/>
      <c r="F2687" s="292"/>
      <c r="G2687" s="292"/>
      <c r="H2687" s="292"/>
      <c r="I2687" s="292"/>
      <c r="J2687" s="292"/>
      <c r="K2687" s="292"/>
      <c r="L2687" s="292"/>
      <c r="M2687" s="292"/>
      <c r="N2687" s="292"/>
      <c r="O2687" s="292"/>
      <c r="P2687" s="292"/>
      <c r="Q2687" s="292"/>
      <c r="R2687" s="292"/>
      <c r="S2687" s="292"/>
      <c r="T2687" s="292"/>
      <c r="U2687" s="292"/>
      <c r="V2687" s="292"/>
      <c r="W2687" s="292"/>
      <c r="X2687" s="292"/>
      <c r="Y2687" s="292"/>
      <c r="Z2687" s="292"/>
      <c r="AA2687" s="292"/>
      <c r="AB2687" s="292"/>
      <c r="AC2687" s="292"/>
      <c r="AD2687" s="292"/>
      <c r="AE2687" s="292"/>
      <c r="AF2687" s="292"/>
      <c r="AG2687" s="292"/>
      <c r="AH2687" s="292"/>
      <c r="AI2687" s="292"/>
      <c r="AJ2687" s="292"/>
      <c r="AK2687" s="292"/>
      <c r="AL2687" s="292"/>
      <c r="AM2687" s="292"/>
      <c r="AN2687" s="292"/>
      <c r="AO2687" s="292"/>
      <c r="AP2687" s="292"/>
      <c r="AQ2687" s="292"/>
      <c r="AR2687" s="292"/>
      <c r="AS2687" s="292"/>
      <c r="AT2687" s="292"/>
      <c r="AU2687" s="292"/>
      <c r="AV2687" s="292"/>
      <c r="AW2687" s="292"/>
      <c r="AX2687" s="292"/>
      <c r="AY2687" s="292"/>
      <c r="AZ2687" s="292"/>
      <c r="BA2687" s="292"/>
      <c r="BB2687" s="292"/>
      <c r="BC2687" s="292"/>
      <c r="BD2687" s="292"/>
      <c r="BE2687" s="292"/>
      <c r="BF2687" s="292"/>
      <c r="BG2687" s="292"/>
      <c r="BH2687" s="292"/>
      <c r="BI2687" s="292"/>
      <c r="BJ2687" s="292"/>
      <c r="BK2687" s="292"/>
      <c r="BL2687" s="292"/>
      <c r="BM2687" s="292"/>
      <c r="BN2687" s="292"/>
      <c r="BO2687" s="292"/>
      <c r="BP2687" s="292"/>
      <c r="BQ2687" s="292"/>
      <c r="BR2687" s="292"/>
      <c r="BS2687" s="292"/>
      <c r="BT2687" s="292"/>
      <c r="BU2687" s="292"/>
      <c r="BV2687" s="292"/>
      <c r="BW2687" s="292"/>
      <c r="BX2687" s="292"/>
      <c r="BY2687" s="292"/>
      <c r="BZ2687" s="292"/>
      <c r="CA2687" s="292"/>
      <c r="CB2687" s="292"/>
      <c r="CC2687" s="292"/>
      <c r="CD2687" s="292"/>
      <c r="CE2687" s="292"/>
      <c r="CF2687" s="292"/>
      <c r="CG2687" s="292"/>
      <c r="CH2687" s="292"/>
      <c r="CI2687" s="292"/>
      <c r="CJ2687" s="292"/>
      <c r="CK2687" s="292"/>
      <c r="CL2687" s="292"/>
      <c r="CM2687" s="292"/>
      <c r="CN2687" s="292"/>
      <c r="CO2687" s="292"/>
      <c r="CP2687" s="292"/>
      <c r="CQ2687" s="292"/>
      <c r="CR2687" s="292"/>
      <c r="CS2687" s="292"/>
      <c r="CT2687" s="292"/>
      <c r="CU2687" s="292"/>
      <c r="CV2687" s="292"/>
      <c r="CW2687" s="292"/>
      <c r="CX2687" s="292"/>
      <c r="CY2687" s="292"/>
      <c r="CZ2687" s="292"/>
      <c r="DA2687" s="292"/>
      <c r="DB2687" s="292"/>
      <c r="DC2687" s="292"/>
      <c r="DD2687" s="292"/>
      <c r="DE2687" s="292"/>
      <c r="DF2687" s="292"/>
      <c r="DG2687" s="292"/>
      <c r="DH2687" s="292"/>
      <c r="DI2687" s="292"/>
      <c r="DJ2687" s="292"/>
      <c r="DK2687" s="292"/>
      <c r="DL2687" s="292"/>
      <c r="DM2687" s="292"/>
      <c r="DN2687" s="292"/>
      <c r="DO2687" s="292"/>
      <c r="DP2687" s="292"/>
      <c r="DQ2687" s="292"/>
      <c r="DR2687" s="292"/>
      <c r="DS2687" s="292"/>
      <c r="DT2687" s="292"/>
      <c r="DU2687" s="292"/>
      <c r="DV2687" s="292"/>
      <c r="DW2687" s="292"/>
      <c r="DX2687" s="292"/>
      <c r="DY2687" s="292"/>
      <c r="EA2687" s="292"/>
      <c r="EB2687" s="292"/>
      <c r="EC2687" s="292"/>
      <c r="ED2687" s="292"/>
      <c r="EE2687" s="292"/>
      <c r="EF2687" s="292"/>
      <c r="EG2687" s="292"/>
      <c r="EH2687" s="292"/>
      <c r="EI2687" s="292"/>
      <c r="EJ2687" s="292"/>
      <c r="EK2687" s="292"/>
      <c r="EL2687" s="292"/>
      <c r="EM2687" s="292"/>
      <c r="EN2687" s="292"/>
      <c r="EO2687" s="292"/>
      <c r="EP2687" s="292"/>
      <c r="EQ2687" s="292"/>
      <c r="ER2687" s="292"/>
      <c r="ES2687" s="292"/>
      <c r="ET2687" s="292"/>
      <c r="EU2687" s="292"/>
      <c r="EV2687" s="292"/>
      <c r="EW2687" s="292"/>
      <c r="EX2687" s="292"/>
      <c r="EY2687" s="292"/>
      <c r="EZ2687" s="292"/>
      <c r="FA2687" s="292"/>
      <c r="FB2687" s="292"/>
      <c r="FC2687" s="292"/>
      <c r="FD2687" s="292"/>
      <c r="FE2687" s="292"/>
      <c r="FF2687" s="292"/>
      <c r="FG2687" s="292"/>
      <c r="FH2687" s="292"/>
      <c r="FI2687" s="292"/>
      <c r="FJ2687" s="292"/>
      <c r="FK2687" s="292"/>
      <c r="FL2687" s="292"/>
      <c r="FM2687" s="292"/>
      <c r="FN2687" s="292"/>
      <c r="FO2687" s="292"/>
      <c r="FP2687" s="292"/>
      <c r="FQ2687" s="292"/>
      <c r="FR2687" s="292"/>
      <c r="FS2687" s="292"/>
      <c r="FT2687" s="292"/>
      <c r="FU2687" s="292"/>
      <c r="FV2687" s="292"/>
      <c r="FW2687" s="292"/>
      <c r="FX2687" s="292"/>
      <c r="FY2687" s="292"/>
      <c r="FZ2687" s="292"/>
      <c r="GA2687" s="292"/>
    </row>
    <row r="2688" spans="2:183">
      <c r="B2688" s="291"/>
      <c r="C2688" s="292"/>
      <c r="D2688" s="292"/>
      <c r="E2688" s="292"/>
      <c r="F2688" s="292"/>
      <c r="G2688" s="292"/>
      <c r="H2688" s="292"/>
      <c r="I2688" s="292"/>
      <c r="J2688" s="292"/>
      <c r="K2688" s="292"/>
      <c r="L2688" s="292"/>
      <c r="M2688" s="292"/>
      <c r="N2688" s="292"/>
      <c r="O2688" s="292"/>
      <c r="P2688" s="292"/>
      <c r="Q2688" s="292"/>
      <c r="R2688" s="292"/>
      <c r="S2688" s="292"/>
      <c r="T2688" s="292"/>
      <c r="U2688" s="292"/>
      <c r="V2688" s="292"/>
      <c r="W2688" s="292"/>
      <c r="X2688" s="292"/>
      <c r="Y2688" s="292"/>
      <c r="Z2688" s="292"/>
      <c r="AA2688" s="292"/>
      <c r="AB2688" s="292"/>
      <c r="AC2688" s="292"/>
      <c r="AD2688" s="292"/>
      <c r="AE2688" s="292"/>
      <c r="AF2688" s="292"/>
      <c r="AG2688" s="292"/>
      <c r="AH2688" s="292"/>
      <c r="AI2688" s="292"/>
      <c r="AJ2688" s="292"/>
      <c r="AK2688" s="292"/>
      <c r="AL2688" s="292"/>
      <c r="AM2688" s="292"/>
      <c r="AN2688" s="292"/>
      <c r="AO2688" s="292"/>
      <c r="AP2688" s="292"/>
      <c r="AQ2688" s="292"/>
      <c r="AR2688" s="292"/>
      <c r="AS2688" s="292"/>
      <c r="AT2688" s="292"/>
      <c r="AU2688" s="292"/>
      <c r="AV2688" s="292"/>
      <c r="AW2688" s="292"/>
      <c r="AX2688" s="292"/>
      <c r="AY2688" s="292"/>
      <c r="AZ2688" s="292"/>
      <c r="BA2688" s="292"/>
      <c r="BB2688" s="292"/>
      <c r="BC2688" s="292"/>
      <c r="BD2688" s="292"/>
      <c r="BE2688" s="292"/>
      <c r="BF2688" s="292"/>
      <c r="BG2688" s="292"/>
      <c r="BH2688" s="292"/>
      <c r="BI2688" s="292"/>
      <c r="BJ2688" s="292"/>
      <c r="BK2688" s="292"/>
      <c r="BL2688" s="292"/>
      <c r="BM2688" s="292"/>
      <c r="BN2688" s="292"/>
      <c r="BO2688" s="292"/>
      <c r="BP2688" s="292"/>
      <c r="BQ2688" s="292"/>
      <c r="BR2688" s="292"/>
      <c r="BS2688" s="292"/>
      <c r="BT2688" s="292"/>
      <c r="BU2688" s="292"/>
      <c r="BV2688" s="292"/>
      <c r="BW2688" s="292"/>
      <c r="BX2688" s="292"/>
      <c r="BY2688" s="292"/>
      <c r="BZ2688" s="292"/>
      <c r="CA2688" s="292"/>
      <c r="CB2688" s="292"/>
      <c r="CC2688" s="292"/>
      <c r="CD2688" s="292"/>
      <c r="CE2688" s="292"/>
      <c r="CF2688" s="292"/>
      <c r="CG2688" s="292"/>
      <c r="CH2688" s="292"/>
      <c r="CI2688" s="292"/>
      <c r="CJ2688" s="292"/>
      <c r="CK2688" s="292"/>
      <c r="CL2688" s="292"/>
      <c r="CM2688" s="292"/>
      <c r="CN2688" s="292"/>
      <c r="CO2688" s="292"/>
      <c r="CP2688" s="292"/>
      <c r="CQ2688" s="292"/>
      <c r="CR2688" s="292"/>
      <c r="CS2688" s="292"/>
      <c r="CT2688" s="292"/>
      <c r="CU2688" s="292"/>
      <c r="CV2688" s="292"/>
      <c r="CW2688" s="292"/>
      <c r="CX2688" s="292"/>
      <c r="CY2688" s="292"/>
      <c r="CZ2688" s="292"/>
      <c r="DA2688" s="292"/>
      <c r="DB2688" s="292"/>
      <c r="DC2688" s="292"/>
      <c r="DD2688" s="292"/>
      <c r="DE2688" s="292"/>
      <c r="DF2688" s="292"/>
      <c r="DG2688" s="292"/>
      <c r="DH2688" s="292"/>
      <c r="DI2688" s="292"/>
      <c r="DJ2688" s="292"/>
      <c r="DK2688" s="292"/>
      <c r="DL2688" s="292"/>
      <c r="DM2688" s="292"/>
      <c r="DN2688" s="292"/>
      <c r="DO2688" s="292"/>
      <c r="DP2688" s="292"/>
      <c r="DQ2688" s="292"/>
      <c r="DR2688" s="292"/>
      <c r="DS2688" s="292"/>
      <c r="DT2688" s="292"/>
      <c r="DU2688" s="292"/>
      <c r="DV2688" s="292"/>
      <c r="DW2688" s="292"/>
      <c r="DX2688" s="292"/>
      <c r="DY2688" s="292"/>
      <c r="EH2688" s="292"/>
      <c r="EI2688" s="292"/>
      <c r="EJ2688" s="292"/>
      <c r="EK2688" s="292"/>
      <c r="EL2688" s="292"/>
      <c r="EM2688" s="292"/>
      <c r="EN2688" s="292"/>
      <c r="EO2688" s="292"/>
      <c r="EP2688" s="292"/>
      <c r="EQ2688" s="292"/>
      <c r="ER2688" s="292"/>
      <c r="ES2688" s="292"/>
      <c r="ET2688" s="292"/>
      <c r="EU2688" s="292"/>
      <c r="EV2688" s="292"/>
      <c r="EW2688" s="292"/>
      <c r="EX2688" s="292"/>
      <c r="EY2688" s="292"/>
      <c r="EZ2688" s="292"/>
      <c r="FA2688" s="292"/>
      <c r="FB2688" s="292"/>
      <c r="FC2688" s="292"/>
      <c r="FD2688" s="292"/>
      <c r="FE2688" s="292"/>
      <c r="FF2688" s="292"/>
      <c r="FG2688" s="292"/>
      <c r="FH2688" s="292"/>
      <c r="FI2688" s="292"/>
      <c r="FJ2688" s="292"/>
      <c r="FK2688" s="292"/>
      <c r="FL2688" s="292"/>
      <c r="FM2688" s="292"/>
      <c r="FN2688" s="292"/>
      <c r="FO2688" s="292"/>
      <c r="FP2688" s="292"/>
      <c r="FQ2688" s="292"/>
      <c r="FR2688" s="292"/>
      <c r="FS2688" s="292"/>
      <c r="FT2688" s="292"/>
      <c r="FU2688" s="292"/>
      <c r="FV2688" s="292"/>
      <c r="FW2688" s="292"/>
      <c r="FX2688" s="292"/>
      <c r="FY2688" s="292"/>
      <c r="FZ2688" s="292"/>
      <c r="GA2688" s="292"/>
    </row>
    <row r="2689" spans="2:183">
      <c r="B2689" s="291"/>
      <c r="C2689" s="292"/>
      <c r="D2689" s="292"/>
      <c r="E2689" s="292"/>
      <c r="F2689" s="292"/>
      <c r="G2689" s="292"/>
      <c r="H2689" s="292"/>
      <c r="I2689" s="292"/>
      <c r="J2689" s="292"/>
      <c r="K2689" s="292"/>
      <c r="L2689" s="292"/>
      <c r="M2689" s="292"/>
      <c r="N2689" s="292"/>
      <c r="O2689" s="292"/>
      <c r="P2689" s="292"/>
      <c r="Q2689" s="292"/>
      <c r="R2689" s="292"/>
      <c r="S2689" s="292"/>
      <c r="T2689" s="292"/>
      <c r="U2689" s="292"/>
      <c r="V2689" s="292"/>
      <c r="W2689" s="292"/>
      <c r="X2689" s="292"/>
      <c r="Y2689" s="292"/>
      <c r="Z2689" s="292"/>
      <c r="AA2689" s="292"/>
      <c r="AB2689" s="292"/>
      <c r="AC2689" s="292"/>
      <c r="AD2689" s="292"/>
      <c r="AE2689" s="292"/>
      <c r="AF2689" s="292"/>
      <c r="AG2689" s="292"/>
      <c r="AH2689" s="292"/>
      <c r="AI2689" s="292"/>
      <c r="AJ2689" s="292"/>
      <c r="AK2689" s="292"/>
      <c r="AL2689" s="292"/>
      <c r="AM2689" s="292"/>
      <c r="AN2689" s="292"/>
      <c r="AO2689" s="292"/>
      <c r="AP2689" s="292"/>
      <c r="AQ2689" s="292"/>
      <c r="AR2689" s="292"/>
      <c r="AS2689" s="292"/>
      <c r="AT2689" s="292"/>
      <c r="AU2689" s="292"/>
      <c r="AV2689" s="292"/>
      <c r="AW2689" s="292"/>
      <c r="AX2689" s="292"/>
      <c r="AY2689" s="292"/>
      <c r="AZ2689" s="292"/>
      <c r="BA2689" s="292"/>
      <c r="BB2689" s="292"/>
      <c r="BC2689" s="292"/>
      <c r="BD2689" s="292"/>
      <c r="BE2689" s="292"/>
      <c r="BF2689" s="292"/>
      <c r="BG2689" s="292"/>
      <c r="BH2689" s="292"/>
      <c r="BI2689" s="292"/>
      <c r="BJ2689" s="292"/>
      <c r="BK2689" s="292"/>
      <c r="BL2689" s="292"/>
      <c r="BM2689" s="292"/>
      <c r="BN2689" s="292"/>
      <c r="BO2689" s="292"/>
      <c r="BP2689" s="292"/>
      <c r="BQ2689" s="292"/>
      <c r="BR2689" s="292"/>
      <c r="BS2689" s="292"/>
      <c r="BT2689" s="292"/>
      <c r="BU2689" s="292"/>
      <c r="BV2689" s="292"/>
      <c r="BW2689" s="292"/>
      <c r="BX2689" s="292"/>
      <c r="BY2689" s="292"/>
      <c r="BZ2689" s="292"/>
      <c r="CA2689" s="292"/>
      <c r="CB2689" s="292"/>
      <c r="CC2689" s="292"/>
      <c r="CD2689" s="292"/>
      <c r="CE2689" s="292"/>
      <c r="CF2689" s="292"/>
      <c r="CG2689" s="292"/>
      <c r="CH2689" s="292"/>
      <c r="CI2689" s="292"/>
      <c r="CJ2689" s="292"/>
      <c r="CK2689" s="292"/>
      <c r="CL2689" s="292"/>
      <c r="CM2689" s="292"/>
      <c r="CN2689" s="292"/>
      <c r="CO2689" s="292"/>
      <c r="CP2689" s="292"/>
      <c r="CQ2689" s="292"/>
      <c r="CR2689" s="292"/>
      <c r="CS2689" s="292"/>
      <c r="CT2689" s="292"/>
      <c r="CU2689" s="292"/>
      <c r="CV2689" s="292"/>
      <c r="CW2689" s="292"/>
      <c r="CX2689" s="292"/>
      <c r="CY2689" s="292"/>
      <c r="CZ2689" s="292"/>
      <c r="DA2689" s="292"/>
      <c r="DB2689" s="292"/>
      <c r="DC2689" s="292"/>
      <c r="DD2689" s="292"/>
      <c r="DE2689" s="292"/>
      <c r="DF2689" s="292"/>
      <c r="DG2689" s="292"/>
      <c r="DH2689" s="292"/>
      <c r="DI2689" s="292"/>
      <c r="DJ2689" s="292"/>
      <c r="DK2689" s="292"/>
      <c r="DL2689" s="292"/>
      <c r="DM2689" s="292"/>
      <c r="DN2689" s="292"/>
      <c r="DO2689" s="292"/>
      <c r="DP2689" s="292"/>
      <c r="DQ2689" s="292"/>
      <c r="DR2689" s="292"/>
      <c r="DS2689" s="292"/>
      <c r="DT2689" s="292"/>
      <c r="DU2689" s="292"/>
      <c r="DV2689" s="292"/>
      <c r="DW2689" s="292"/>
      <c r="DX2689" s="292"/>
      <c r="DY2689" s="292"/>
      <c r="EA2689" s="292"/>
      <c r="EB2689" s="292"/>
      <c r="EC2689" s="292"/>
      <c r="ED2689" s="292"/>
      <c r="EE2689" s="292"/>
      <c r="EG2689" s="292"/>
      <c r="EH2689" s="292"/>
      <c r="EI2689" s="292"/>
      <c r="EJ2689" s="292"/>
      <c r="EK2689" s="292"/>
      <c r="EL2689" s="292"/>
      <c r="EM2689" s="292"/>
      <c r="EN2689" s="292"/>
      <c r="EO2689" s="292"/>
      <c r="EP2689" s="292"/>
      <c r="EQ2689" s="292"/>
      <c r="ER2689" s="292"/>
      <c r="ES2689" s="292"/>
      <c r="ET2689" s="292"/>
      <c r="EU2689" s="292"/>
      <c r="EV2689" s="292"/>
      <c r="EW2689" s="292"/>
      <c r="EX2689" s="292"/>
      <c r="EY2689" s="292"/>
      <c r="EZ2689" s="292"/>
      <c r="FA2689" s="292"/>
      <c r="FB2689" s="292"/>
      <c r="FC2689" s="292"/>
      <c r="FD2689" s="292"/>
      <c r="FE2689" s="292"/>
      <c r="FF2689" s="292"/>
      <c r="FG2689" s="292"/>
      <c r="FH2689" s="292"/>
      <c r="FI2689" s="292"/>
      <c r="FJ2689" s="292"/>
      <c r="FK2689" s="292"/>
      <c r="FL2689" s="292"/>
      <c r="FM2689" s="292"/>
      <c r="FN2689" s="292"/>
      <c r="FO2689" s="292"/>
      <c r="FP2689" s="292"/>
      <c r="FQ2689" s="292"/>
      <c r="FR2689" s="292"/>
      <c r="FS2689" s="292"/>
      <c r="FT2689" s="292"/>
      <c r="FU2689" s="292"/>
      <c r="FV2689" s="292"/>
      <c r="FW2689" s="292"/>
      <c r="FX2689" s="292"/>
      <c r="FY2689" s="292"/>
      <c r="FZ2689" s="292"/>
      <c r="GA2689" s="292"/>
    </row>
    <row r="2690" spans="2:183">
      <c r="B2690" s="291"/>
      <c r="C2690" s="292"/>
      <c r="D2690" s="292"/>
      <c r="E2690" s="292"/>
      <c r="F2690" s="292"/>
      <c r="G2690" s="292"/>
      <c r="H2690" s="292"/>
      <c r="I2690" s="292"/>
      <c r="J2690" s="292"/>
      <c r="K2690" s="292"/>
      <c r="L2690" s="292"/>
      <c r="M2690" s="292"/>
      <c r="N2690" s="292"/>
      <c r="O2690" s="292"/>
      <c r="P2690" s="292"/>
      <c r="Q2690" s="292"/>
      <c r="R2690" s="292"/>
      <c r="S2690" s="292"/>
      <c r="T2690" s="292"/>
      <c r="U2690" s="292"/>
      <c r="V2690" s="292"/>
      <c r="W2690" s="292"/>
      <c r="X2690" s="292"/>
      <c r="Y2690" s="292"/>
      <c r="Z2690" s="292"/>
      <c r="AA2690" s="292"/>
      <c r="AB2690" s="292"/>
      <c r="AC2690" s="292"/>
      <c r="AD2690" s="292"/>
      <c r="AE2690" s="292"/>
      <c r="AF2690" s="292"/>
      <c r="AG2690" s="292"/>
      <c r="AH2690" s="292"/>
      <c r="AI2690" s="292"/>
      <c r="AJ2690" s="292"/>
      <c r="AK2690" s="292"/>
      <c r="AL2690" s="292"/>
      <c r="AM2690" s="292"/>
      <c r="AN2690" s="292"/>
      <c r="AO2690" s="292"/>
      <c r="AP2690" s="292"/>
      <c r="AQ2690" s="292"/>
      <c r="AR2690" s="292"/>
      <c r="AS2690" s="292"/>
      <c r="AT2690" s="292"/>
      <c r="AU2690" s="292"/>
      <c r="AV2690" s="292"/>
      <c r="AW2690" s="292"/>
      <c r="AX2690" s="292"/>
      <c r="AY2690" s="292"/>
      <c r="AZ2690" s="292"/>
      <c r="BA2690" s="292"/>
      <c r="BB2690" s="292"/>
      <c r="BC2690" s="292"/>
      <c r="BD2690" s="292"/>
      <c r="BE2690" s="292"/>
      <c r="BF2690" s="292"/>
      <c r="BG2690" s="292"/>
      <c r="BH2690" s="292"/>
      <c r="BI2690" s="292"/>
      <c r="BJ2690" s="292"/>
      <c r="BK2690" s="292"/>
      <c r="BL2690" s="292"/>
      <c r="BM2690" s="292"/>
      <c r="BN2690" s="292"/>
      <c r="BO2690" s="292"/>
      <c r="BP2690" s="292"/>
      <c r="BQ2690" s="292"/>
      <c r="BR2690" s="292"/>
      <c r="BS2690" s="292"/>
      <c r="BT2690" s="292"/>
      <c r="BU2690" s="292"/>
      <c r="BV2690" s="292"/>
      <c r="BW2690" s="292"/>
      <c r="BX2690" s="292"/>
      <c r="BY2690" s="292"/>
      <c r="BZ2690" s="292"/>
      <c r="CA2690" s="292"/>
      <c r="CB2690" s="292"/>
      <c r="CC2690" s="292"/>
      <c r="CD2690" s="292"/>
      <c r="CE2690" s="292"/>
      <c r="CF2690" s="292"/>
      <c r="CG2690" s="292"/>
      <c r="CH2690" s="292"/>
      <c r="CI2690" s="292"/>
      <c r="CJ2690" s="292"/>
      <c r="CK2690" s="292"/>
      <c r="CL2690" s="292"/>
      <c r="CM2690" s="292"/>
      <c r="CN2690" s="292"/>
      <c r="CO2690" s="292"/>
      <c r="CP2690" s="292"/>
      <c r="CQ2690" s="292"/>
      <c r="CR2690" s="292"/>
      <c r="CS2690" s="292"/>
      <c r="CT2690" s="292"/>
      <c r="CU2690" s="292"/>
      <c r="CV2690" s="292"/>
      <c r="CW2690" s="292"/>
      <c r="CX2690" s="292"/>
      <c r="CY2690" s="292"/>
      <c r="CZ2690" s="292"/>
      <c r="DA2690" s="292"/>
      <c r="DB2690" s="292"/>
      <c r="DC2690" s="292"/>
      <c r="DD2690" s="292"/>
      <c r="DE2690" s="292"/>
      <c r="DF2690" s="292"/>
      <c r="DG2690" s="292"/>
      <c r="DH2690" s="292"/>
      <c r="DI2690" s="292"/>
      <c r="DJ2690" s="292"/>
      <c r="DK2690" s="292"/>
      <c r="DL2690" s="292"/>
      <c r="DM2690" s="292"/>
      <c r="DN2690" s="292"/>
      <c r="DO2690" s="292"/>
      <c r="DP2690" s="292"/>
      <c r="DQ2690" s="292"/>
      <c r="DR2690" s="292"/>
      <c r="DS2690" s="292"/>
      <c r="DT2690" s="292"/>
      <c r="DU2690" s="292"/>
      <c r="DV2690" s="292"/>
      <c r="DW2690" s="292"/>
      <c r="DX2690" s="292"/>
      <c r="DY2690" s="292"/>
      <c r="EA2690" s="292"/>
      <c r="EB2690" s="292"/>
      <c r="EC2690" s="292"/>
      <c r="ED2690" s="292"/>
      <c r="EE2690" s="292"/>
      <c r="EG2690" s="292"/>
      <c r="EH2690" s="292"/>
      <c r="EI2690" s="292"/>
      <c r="EJ2690" s="292"/>
      <c r="EK2690" s="292"/>
      <c r="EL2690" s="292"/>
      <c r="EM2690" s="292"/>
      <c r="EN2690" s="292"/>
      <c r="EO2690" s="292"/>
      <c r="EP2690" s="292"/>
      <c r="EQ2690" s="292"/>
      <c r="ER2690" s="292"/>
      <c r="ES2690" s="292"/>
      <c r="ET2690" s="292"/>
      <c r="EU2690" s="292"/>
      <c r="EV2690" s="292"/>
      <c r="EW2690" s="292"/>
      <c r="EX2690" s="292"/>
      <c r="EY2690" s="292"/>
      <c r="EZ2690" s="292"/>
      <c r="FA2690" s="292"/>
      <c r="FB2690" s="292"/>
      <c r="FC2690" s="292"/>
      <c r="FD2690" s="292"/>
      <c r="FE2690" s="292"/>
      <c r="FF2690" s="292"/>
      <c r="FG2690" s="292"/>
      <c r="FH2690" s="292"/>
      <c r="FI2690" s="292"/>
      <c r="FJ2690" s="292"/>
      <c r="FK2690" s="292"/>
      <c r="FL2690" s="292"/>
      <c r="FM2690" s="292"/>
      <c r="FN2690" s="292"/>
      <c r="FO2690" s="292"/>
      <c r="FP2690" s="292"/>
      <c r="FQ2690" s="292"/>
      <c r="FR2690" s="292"/>
      <c r="FS2690" s="292"/>
      <c r="FT2690" s="292"/>
      <c r="FU2690" s="292"/>
      <c r="FV2690" s="292"/>
      <c r="FW2690" s="292"/>
      <c r="FX2690" s="292"/>
      <c r="FY2690" s="292"/>
      <c r="FZ2690" s="292"/>
      <c r="GA2690" s="292"/>
    </row>
    <row r="2691" spans="2:183">
      <c r="B2691" s="291"/>
      <c r="C2691" s="292"/>
      <c r="D2691" s="292"/>
      <c r="E2691" s="292"/>
      <c r="F2691" s="292"/>
      <c r="G2691" s="292"/>
      <c r="H2691" s="292"/>
      <c r="I2691" s="292"/>
      <c r="J2691" s="292"/>
      <c r="K2691" s="292"/>
      <c r="L2691" s="292"/>
      <c r="M2691" s="292"/>
      <c r="N2691" s="292"/>
      <c r="O2691" s="292"/>
      <c r="P2691" s="292"/>
      <c r="Q2691" s="292"/>
      <c r="R2691" s="292"/>
      <c r="S2691" s="292"/>
      <c r="T2691" s="292"/>
      <c r="U2691" s="292"/>
      <c r="V2691" s="292"/>
      <c r="W2691" s="292"/>
      <c r="X2691" s="292"/>
      <c r="Y2691" s="292"/>
      <c r="Z2691" s="292"/>
      <c r="AA2691" s="292"/>
      <c r="AB2691" s="292"/>
      <c r="AC2691" s="292"/>
      <c r="AD2691" s="292"/>
      <c r="AE2691" s="292"/>
      <c r="AF2691" s="292"/>
      <c r="AG2691" s="292"/>
      <c r="AH2691" s="292"/>
      <c r="AI2691" s="292"/>
      <c r="AJ2691" s="292"/>
      <c r="AK2691" s="292"/>
      <c r="AL2691" s="292"/>
      <c r="AM2691" s="292"/>
      <c r="AN2691" s="292"/>
      <c r="AO2691" s="292"/>
      <c r="AP2691" s="292"/>
      <c r="AQ2691" s="292"/>
      <c r="AR2691" s="292"/>
      <c r="AS2691" s="292"/>
      <c r="AT2691" s="292"/>
      <c r="AU2691" s="292"/>
      <c r="AV2691" s="292"/>
      <c r="AW2691" s="292"/>
      <c r="AX2691" s="292"/>
      <c r="AY2691" s="292"/>
      <c r="AZ2691" s="292"/>
      <c r="BA2691" s="292"/>
      <c r="BB2691" s="292"/>
      <c r="BC2691" s="292"/>
      <c r="BD2691" s="292"/>
      <c r="BE2691" s="292"/>
      <c r="BF2691" s="292"/>
      <c r="BG2691" s="292"/>
      <c r="BH2691" s="292"/>
      <c r="BI2691" s="292"/>
      <c r="BJ2691" s="292"/>
      <c r="BK2691" s="292"/>
      <c r="BL2691" s="292"/>
      <c r="BM2691" s="292"/>
      <c r="BN2691" s="292"/>
      <c r="BO2691" s="292"/>
      <c r="BP2691" s="292"/>
      <c r="BQ2691" s="292"/>
      <c r="BR2691" s="292"/>
      <c r="BS2691" s="292"/>
      <c r="BT2691" s="292"/>
      <c r="BU2691" s="292"/>
      <c r="BV2691" s="292"/>
      <c r="BW2691" s="292"/>
      <c r="BX2691" s="292"/>
      <c r="BY2691" s="292"/>
      <c r="BZ2691" s="292"/>
      <c r="CA2691" s="292"/>
      <c r="CB2691" s="292"/>
      <c r="CC2691" s="292"/>
      <c r="CD2691" s="292"/>
      <c r="CE2691" s="292"/>
      <c r="CF2691" s="292"/>
      <c r="CG2691" s="292"/>
      <c r="CH2691" s="292"/>
      <c r="CI2691" s="292"/>
      <c r="CJ2691" s="292"/>
      <c r="CK2691" s="292"/>
      <c r="CL2691" s="292"/>
      <c r="CM2691" s="292"/>
      <c r="CN2691" s="292"/>
      <c r="CO2691" s="292"/>
      <c r="CP2691" s="292"/>
      <c r="CQ2691" s="292"/>
      <c r="CR2691" s="292"/>
      <c r="CS2691" s="292"/>
      <c r="CT2691" s="292"/>
      <c r="CU2691" s="292"/>
      <c r="CV2691" s="292"/>
      <c r="CW2691" s="292"/>
      <c r="CX2691" s="292"/>
      <c r="CY2691" s="292"/>
      <c r="CZ2691" s="292"/>
      <c r="DA2691" s="292"/>
      <c r="DB2691" s="292"/>
      <c r="DC2691" s="292"/>
      <c r="DD2691" s="292"/>
      <c r="DE2691" s="292"/>
      <c r="DF2691" s="292"/>
      <c r="DG2691" s="292"/>
      <c r="DH2691" s="292"/>
      <c r="DI2691" s="292"/>
      <c r="DJ2691" s="292"/>
      <c r="DK2691" s="292"/>
      <c r="DL2691" s="292"/>
      <c r="DM2691" s="292"/>
      <c r="DN2691" s="292"/>
      <c r="DO2691" s="292"/>
      <c r="DP2691" s="292"/>
      <c r="DQ2691" s="292"/>
      <c r="DR2691" s="292"/>
      <c r="DS2691" s="292"/>
      <c r="DT2691" s="292"/>
      <c r="DU2691" s="292"/>
      <c r="DV2691" s="292"/>
      <c r="DW2691" s="292"/>
      <c r="DX2691" s="292"/>
      <c r="DY2691" s="292"/>
      <c r="EA2691" s="292"/>
      <c r="EB2691" s="292"/>
      <c r="EC2691" s="292"/>
      <c r="ED2691" s="292"/>
      <c r="EE2691" s="292"/>
      <c r="EG2691" s="292"/>
      <c r="EH2691" s="292"/>
      <c r="EI2691" s="292"/>
      <c r="EJ2691" s="292"/>
      <c r="EK2691" s="292"/>
      <c r="EL2691" s="292"/>
      <c r="EM2691" s="292"/>
      <c r="EN2691" s="292"/>
      <c r="EO2691" s="292"/>
      <c r="EP2691" s="292"/>
      <c r="EQ2691" s="292"/>
      <c r="ER2691" s="292"/>
      <c r="ES2691" s="292"/>
      <c r="ET2691" s="292"/>
      <c r="EU2691" s="292"/>
      <c r="EV2691" s="292"/>
      <c r="EW2691" s="292"/>
      <c r="EX2691" s="292"/>
      <c r="EY2691" s="292"/>
      <c r="EZ2691" s="292"/>
      <c r="FA2691" s="292"/>
      <c r="FB2691" s="292"/>
      <c r="FC2691" s="292"/>
      <c r="FD2691" s="292"/>
      <c r="FE2691" s="292"/>
      <c r="FF2691" s="292"/>
      <c r="FG2691" s="292"/>
      <c r="FH2691" s="292"/>
      <c r="FI2691" s="292"/>
      <c r="FJ2691" s="292"/>
      <c r="FK2691" s="292"/>
      <c r="FL2691" s="292"/>
      <c r="FM2691" s="292"/>
      <c r="FN2691" s="292"/>
      <c r="FO2691" s="292"/>
      <c r="FP2691" s="292"/>
      <c r="FQ2691" s="292"/>
      <c r="FR2691" s="292"/>
      <c r="FS2691" s="292"/>
      <c r="FT2691" s="292"/>
      <c r="FU2691" s="292"/>
      <c r="FV2691" s="292"/>
      <c r="FW2691" s="292"/>
      <c r="FX2691" s="292"/>
      <c r="FY2691" s="292"/>
      <c r="FZ2691" s="292"/>
      <c r="GA2691" s="292"/>
    </row>
    <row r="2692" spans="2:183">
      <c r="B2692" s="291"/>
      <c r="C2692" s="292"/>
      <c r="D2692" s="292"/>
      <c r="E2692" s="292"/>
      <c r="F2692" s="292"/>
      <c r="G2692" s="292"/>
      <c r="H2692" s="292"/>
      <c r="I2692" s="292"/>
      <c r="J2692" s="292"/>
      <c r="K2692" s="292"/>
      <c r="L2692" s="292"/>
      <c r="M2692" s="292"/>
      <c r="N2692" s="292"/>
      <c r="O2692" s="292"/>
      <c r="P2692" s="292"/>
      <c r="Q2692" s="292"/>
      <c r="R2692" s="292"/>
      <c r="S2692" s="292"/>
      <c r="T2692" s="292"/>
      <c r="U2692" s="292"/>
      <c r="V2692" s="292"/>
      <c r="W2692" s="292"/>
      <c r="X2692" s="292"/>
      <c r="Y2692" s="292"/>
      <c r="Z2692" s="292"/>
      <c r="AA2692" s="292"/>
      <c r="AB2692" s="292"/>
      <c r="AC2692" s="292"/>
      <c r="AD2692" s="292"/>
      <c r="AE2692" s="292"/>
      <c r="AF2692" s="292"/>
      <c r="AG2692" s="292"/>
      <c r="AH2692" s="292"/>
      <c r="AI2692" s="292"/>
      <c r="AJ2692" s="292"/>
      <c r="AK2692" s="292"/>
      <c r="AL2692" s="292"/>
      <c r="AM2692" s="292"/>
      <c r="AN2692" s="292"/>
      <c r="AO2692" s="292"/>
      <c r="AP2692" s="292"/>
      <c r="AQ2692" s="292"/>
      <c r="AR2692" s="292"/>
      <c r="AS2692" s="292"/>
      <c r="AT2692" s="292"/>
      <c r="AU2692" s="292"/>
      <c r="AV2692" s="292"/>
      <c r="AW2692" s="292"/>
      <c r="AX2692" s="292"/>
      <c r="AY2692" s="292"/>
      <c r="AZ2692" s="292"/>
      <c r="BA2692" s="292"/>
      <c r="BB2692" s="292"/>
      <c r="BC2692" s="292"/>
      <c r="BD2692" s="292"/>
      <c r="BE2692" s="292"/>
      <c r="BF2692" s="292"/>
      <c r="BG2692" s="292"/>
      <c r="BH2692" s="292"/>
      <c r="BI2692" s="292"/>
      <c r="BJ2692" s="292"/>
      <c r="BK2692" s="292"/>
      <c r="BL2692" s="292"/>
      <c r="BM2692" s="292"/>
      <c r="BN2692" s="292"/>
      <c r="BO2692" s="292"/>
      <c r="BP2692" s="292"/>
      <c r="BQ2692" s="292"/>
      <c r="BR2692" s="292"/>
      <c r="BS2692" s="292"/>
      <c r="BT2692" s="292"/>
      <c r="BU2692" s="292"/>
      <c r="BV2692" s="292"/>
      <c r="BW2692" s="292"/>
      <c r="BX2692" s="292"/>
      <c r="BY2692" s="292"/>
      <c r="BZ2692" s="292"/>
      <c r="CA2692" s="292"/>
      <c r="CB2692" s="292"/>
      <c r="CC2692" s="292"/>
      <c r="CD2692" s="292"/>
      <c r="CE2692" s="292"/>
      <c r="CF2692" s="292"/>
      <c r="CG2692" s="292"/>
      <c r="CH2692" s="292"/>
      <c r="CI2692" s="292"/>
      <c r="CJ2692" s="292"/>
      <c r="CK2692" s="292"/>
      <c r="CL2692" s="292"/>
      <c r="CM2692" s="292"/>
      <c r="CN2692" s="292"/>
      <c r="CO2692" s="292"/>
      <c r="CP2692" s="292"/>
      <c r="CQ2692" s="292"/>
      <c r="CR2692" s="292"/>
      <c r="CS2692" s="292"/>
      <c r="CT2692" s="292"/>
      <c r="CU2692" s="292"/>
      <c r="CV2692" s="292"/>
      <c r="CW2692" s="292"/>
      <c r="CX2692" s="292"/>
      <c r="CY2692" s="292"/>
      <c r="CZ2692" s="292"/>
      <c r="DA2692" s="292"/>
      <c r="DB2692" s="292"/>
      <c r="DC2692" s="292"/>
      <c r="DD2692" s="292"/>
      <c r="DE2692" s="292"/>
      <c r="DF2692" s="292"/>
      <c r="DG2692" s="292"/>
      <c r="DH2692" s="292"/>
      <c r="DI2692" s="292"/>
      <c r="DJ2692" s="292"/>
      <c r="DK2692" s="292"/>
      <c r="DL2692" s="292"/>
      <c r="DM2692" s="292"/>
      <c r="DN2692" s="292"/>
      <c r="DO2692" s="292"/>
      <c r="DP2692" s="292"/>
      <c r="DQ2692" s="292"/>
      <c r="DR2692" s="292"/>
      <c r="DS2692" s="292"/>
      <c r="DT2692" s="292"/>
      <c r="DU2692" s="292"/>
      <c r="DV2692" s="292"/>
      <c r="DW2692" s="292"/>
      <c r="DX2692" s="292"/>
      <c r="DY2692" s="292"/>
      <c r="DZ2692" s="292"/>
      <c r="EA2692" s="292"/>
      <c r="EB2692" s="292"/>
      <c r="EC2692" s="292"/>
      <c r="ED2692" s="292"/>
      <c r="EE2692" s="292"/>
      <c r="EF2692" s="292"/>
      <c r="EG2692" s="292"/>
      <c r="EH2692" s="292"/>
      <c r="EI2692" s="292"/>
      <c r="EJ2692" s="292"/>
      <c r="EK2692" s="292"/>
      <c r="EL2692" s="292"/>
      <c r="EM2692" s="292"/>
      <c r="EN2692" s="292"/>
      <c r="EO2692" s="292"/>
      <c r="EP2692" s="292"/>
      <c r="EQ2692" s="292"/>
      <c r="ER2692" s="292"/>
      <c r="ES2692" s="292"/>
      <c r="ET2692" s="292"/>
      <c r="EU2692" s="292"/>
      <c r="EV2692" s="292"/>
      <c r="EW2692" s="292"/>
      <c r="EX2692" s="292"/>
      <c r="EY2692" s="292"/>
      <c r="EZ2692" s="292"/>
      <c r="FC2692" s="292"/>
      <c r="FF2692" s="292"/>
      <c r="FJ2692" s="292"/>
      <c r="FK2692" s="292"/>
      <c r="FL2692" s="292"/>
      <c r="FM2692" s="292"/>
      <c r="FN2692" s="292"/>
      <c r="FO2692" s="292"/>
      <c r="FP2692" s="292"/>
      <c r="FQ2692" s="292"/>
      <c r="FR2692" s="292"/>
      <c r="FS2692" s="292"/>
      <c r="FT2692" s="292"/>
      <c r="FU2692" s="292"/>
      <c r="FV2692" s="292"/>
      <c r="FW2692" s="292"/>
      <c r="FX2692" s="292"/>
      <c r="FY2692" s="292"/>
      <c r="FZ2692" s="292"/>
      <c r="GA2692" s="292"/>
    </row>
    <row r="2693" spans="2:183">
      <c r="B2693" s="291"/>
      <c r="C2693" s="292"/>
      <c r="D2693" s="292"/>
      <c r="E2693" s="292"/>
      <c r="F2693" s="292"/>
      <c r="G2693" s="292"/>
      <c r="H2693" s="292"/>
      <c r="I2693" s="292"/>
      <c r="J2693" s="292"/>
      <c r="K2693" s="292"/>
      <c r="L2693" s="292"/>
      <c r="M2693" s="292"/>
      <c r="N2693" s="292"/>
      <c r="O2693" s="292"/>
      <c r="P2693" s="292"/>
      <c r="Q2693" s="292"/>
      <c r="R2693" s="292"/>
      <c r="S2693" s="292"/>
      <c r="T2693" s="292"/>
      <c r="U2693" s="292"/>
      <c r="V2693" s="292"/>
      <c r="W2693" s="292"/>
      <c r="X2693" s="292"/>
      <c r="Y2693" s="292"/>
      <c r="Z2693" s="292"/>
      <c r="AA2693" s="292"/>
      <c r="AB2693" s="292"/>
      <c r="AC2693" s="292"/>
      <c r="AD2693" s="292"/>
      <c r="AE2693" s="292"/>
      <c r="AF2693" s="292"/>
      <c r="AG2693" s="292"/>
      <c r="AH2693" s="292"/>
      <c r="AI2693" s="292"/>
      <c r="AJ2693" s="292"/>
      <c r="AK2693" s="292"/>
      <c r="AL2693" s="292"/>
      <c r="AM2693" s="292"/>
      <c r="AN2693" s="292"/>
      <c r="AO2693" s="292"/>
      <c r="AP2693" s="292"/>
      <c r="AQ2693" s="292"/>
      <c r="AR2693" s="292"/>
      <c r="AS2693" s="292"/>
      <c r="AT2693" s="292"/>
      <c r="AU2693" s="292"/>
      <c r="AV2693" s="292"/>
      <c r="AW2693" s="292"/>
      <c r="AX2693" s="292"/>
      <c r="AY2693" s="292"/>
      <c r="AZ2693" s="292"/>
      <c r="BA2693" s="292"/>
      <c r="BB2693" s="292"/>
      <c r="BC2693" s="292"/>
      <c r="BD2693" s="292"/>
      <c r="BE2693" s="292"/>
      <c r="BF2693" s="292"/>
      <c r="BG2693" s="292"/>
      <c r="BH2693" s="292"/>
      <c r="BI2693" s="292"/>
      <c r="BJ2693" s="292"/>
      <c r="BK2693" s="292"/>
      <c r="BL2693" s="292"/>
      <c r="BM2693" s="292"/>
      <c r="BN2693" s="292"/>
      <c r="BO2693" s="292"/>
      <c r="BP2693" s="292"/>
      <c r="BQ2693" s="292"/>
      <c r="BR2693" s="292"/>
      <c r="BS2693" s="292"/>
      <c r="BT2693" s="292"/>
      <c r="BU2693" s="292"/>
      <c r="BV2693" s="292"/>
      <c r="BW2693" s="292"/>
      <c r="BX2693" s="292"/>
      <c r="BY2693" s="292"/>
      <c r="BZ2693" s="292"/>
      <c r="CA2693" s="292"/>
      <c r="CB2693" s="292"/>
      <c r="CC2693" s="292"/>
      <c r="CD2693" s="292"/>
      <c r="CE2693" s="292"/>
      <c r="CF2693" s="292"/>
      <c r="CG2693" s="292"/>
      <c r="CH2693" s="292"/>
      <c r="CI2693" s="292"/>
      <c r="CJ2693" s="292"/>
      <c r="CK2693" s="292"/>
      <c r="CL2693" s="292"/>
      <c r="CM2693" s="292"/>
      <c r="CN2693" s="292"/>
      <c r="CO2693" s="292"/>
      <c r="CP2693" s="292"/>
      <c r="CQ2693" s="292"/>
      <c r="CR2693" s="292"/>
      <c r="CS2693" s="292"/>
      <c r="CT2693" s="292"/>
      <c r="CU2693" s="292"/>
      <c r="CV2693" s="292"/>
      <c r="CW2693" s="292"/>
      <c r="CX2693" s="292"/>
      <c r="CY2693" s="292"/>
      <c r="CZ2693" s="292"/>
      <c r="DA2693" s="292"/>
      <c r="DB2693" s="292"/>
      <c r="DC2693" s="292"/>
      <c r="DD2693" s="292"/>
      <c r="DE2693" s="292"/>
      <c r="DF2693" s="292"/>
      <c r="DG2693" s="292"/>
      <c r="DH2693" s="292"/>
      <c r="DI2693" s="292"/>
      <c r="DJ2693" s="292"/>
      <c r="DK2693" s="292"/>
      <c r="DL2693" s="292"/>
      <c r="DM2693" s="292"/>
      <c r="DN2693" s="292"/>
      <c r="DO2693" s="292"/>
      <c r="DP2693" s="292"/>
      <c r="DQ2693" s="292"/>
      <c r="DR2693" s="292"/>
      <c r="DS2693" s="292"/>
      <c r="DT2693" s="292"/>
      <c r="DU2693" s="292"/>
      <c r="DV2693" s="292"/>
      <c r="DW2693" s="292"/>
      <c r="DX2693" s="292"/>
      <c r="DY2693" s="292"/>
      <c r="DZ2693" s="292"/>
      <c r="EA2693" s="292"/>
      <c r="EB2693" s="292"/>
      <c r="EC2693" s="292"/>
      <c r="ED2693" s="292"/>
      <c r="EE2693" s="292"/>
      <c r="EF2693" s="292"/>
      <c r="EG2693" s="292"/>
      <c r="EH2693" s="292"/>
      <c r="EI2693" s="292"/>
      <c r="EJ2693" s="292"/>
      <c r="EK2693" s="292"/>
      <c r="EL2693" s="292"/>
      <c r="EM2693" s="292"/>
      <c r="EN2693" s="292"/>
      <c r="EO2693" s="292"/>
      <c r="EP2693" s="292"/>
      <c r="EQ2693" s="292"/>
      <c r="ER2693" s="292"/>
      <c r="ES2693" s="292"/>
      <c r="ET2693" s="292"/>
      <c r="EU2693" s="292"/>
      <c r="EV2693" s="292"/>
      <c r="EW2693" s="292"/>
      <c r="EX2693" s="292"/>
      <c r="EY2693" s="292"/>
      <c r="EZ2693" s="292"/>
      <c r="FC2693" s="292"/>
      <c r="FF2693" s="292"/>
      <c r="FJ2693" s="292"/>
      <c r="FK2693" s="292"/>
      <c r="FL2693" s="292"/>
      <c r="FM2693" s="292"/>
      <c r="FN2693" s="292"/>
      <c r="FO2693" s="292"/>
      <c r="FP2693" s="292"/>
      <c r="FQ2693" s="292"/>
      <c r="FR2693" s="292"/>
      <c r="FS2693" s="292"/>
      <c r="FT2693" s="292"/>
      <c r="FU2693" s="292"/>
      <c r="FV2693" s="292"/>
      <c r="FW2693" s="292"/>
      <c r="FX2693" s="292"/>
      <c r="FY2693" s="292"/>
      <c r="FZ2693" s="292"/>
      <c r="GA2693" s="292"/>
    </row>
    <row r="2694" spans="2:183">
      <c r="B2694" s="291"/>
      <c r="C2694" s="292"/>
      <c r="D2694" s="292"/>
      <c r="E2694" s="292"/>
      <c r="F2694" s="292"/>
      <c r="G2694" s="292"/>
      <c r="H2694" s="292"/>
      <c r="I2694" s="292"/>
      <c r="J2694" s="292"/>
      <c r="K2694" s="292"/>
      <c r="L2694" s="292"/>
      <c r="M2694" s="292"/>
      <c r="N2694" s="292"/>
      <c r="O2694" s="292"/>
      <c r="P2694" s="292"/>
      <c r="Q2694" s="292"/>
      <c r="R2694" s="292"/>
      <c r="S2694" s="292"/>
      <c r="T2694" s="292"/>
      <c r="U2694" s="292"/>
      <c r="V2694" s="292"/>
      <c r="W2694" s="292"/>
      <c r="X2694" s="292"/>
      <c r="Y2694" s="292"/>
      <c r="Z2694" s="292"/>
      <c r="AA2694" s="292"/>
      <c r="AB2694" s="292"/>
      <c r="AC2694" s="292"/>
      <c r="AD2694" s="292"/>
      <c r="AE2694" s="292"/>
      <c r="AF2694" s="292"/>
      <c r="AG2694" s="292"/>
      <c r="AH2694" s="292"/>
      <c r="AI2694" s="292"/>
      <c r="AJ2694" s="292"/>
      <c r="AK2694" s="292"/>
      <c r="AL2694" s="292"/>
      <c r="AM2694" s="292"/>
      <c r="AN2694" s="292"/>
      <c r="AO2694" s="292"/>
      <c r="AP2694" s="292"/>
      <c r="AQ2694" s="292"/>
      <c r="AR2694" s="292"/>
      <c r="AS2694" s="292"/>
      <c r="AT2694" s="292"/>
      <c r="AU2694" s="292"/>
      <c r="AV2694" s="292"/>
      <c r="AW2694" s="292"/>
      <c r="AX2694" s="292"/>
      <c r="AY2694" s="292"/>
      <c r="AZ2694" s="292"/>
      <c r="BA2694" s="292"/>
      <c r="BB2694" s="292"/>
      <c r="BC2694" s="292"/>
      <c r="BD2694" s="292"/>
      <c r="BE2694" s="292"/>
      <c r="BF2694" s="292"/>
      <c r="BG2694" s="292"/>
      <c r="BH2694" s="292"/>
      <c r="BI2694" s="292"/>
      <c r="BJ2694" s="292"/>
      <c r="BK2694" s="292"/>
      <c r="BL2694" s="292"/>
      <c r="BM2694" s="292"/>
      <c r="BN2694" s="292"/>
      <c r="BO2694" s="292"/>
      <c r="BP2694" s="292"/>
      <c r="BQ2694" s="292"/>
      <c r="BR2694" s="292"/>
      <c r="BS2694" s="292"/>
      <c r="BT2694" s="292"/>
      <c r="BU2694" s="292"/>
      <c r="BV2694" s="292"/>
      <c r="BW2694" s="292"/>
      <c r="BX2694" s="292"/>
      <c r="BY2694" s="292"/>
      <c r="BZ2694" s="292"/>
      <c r="CA2694" s="292"/>
      <c r="CB2694" s="292"/>
      <c r="CC2694" s="292"/>
      <c r="CD2694" s="292"/>
      <c r="CE2694" s="292"/>
      <c r="CF2694" s="292"/>
      <c r="CG2694" s="292"/>
      <c r="CH2694" s="292"/>
      <c r="CI2694" s="292"/>
      <c r="CJ2694" s="292"/>
      <c r="CK2694" s="292"/>
      <c r="CL2694" s="292"/>
      <c r="CM2694" s="292"/>
      <c r="CN2694" s="292"/>
      <c r="CO2694" s="292"/>
      <c r="CP2694" s="292"/>
      <c r="CQ2694" s="292"/>
      <c r="CR2694" s="292"/>
      <c r="CS2694" s="292"/>
      <c r="CT2694" s="292"/>
      <c r="CU2694" s="292"/>
      <c r="CV2694" s="292"/>
      <c r="CW2694" s="292"/>
      <c r="CX2694" s="292"/>
      <c r="CY2694" s="292"/>
      <c r="CZ2694" s="292"/>
      <c r="DA2694" s="292"/>
      <c r="DB2694" s="292"/>
      <c r="DC2694" s="292"/>
      <c r="DD2694" s="292"/>
      <c r="DE2694" s="292"/>
      <c r="DF2694" s="292"/>
      <c r="DG2694" s="292"/>
      <c r="DH2694" s="292"/>
      <c r="DI2694" s="292"/>
      <c r="DJ2694" s="292"/>
      <c r="DK2694" s="292"/>
      <c r="DL2694" s="292"/>
      <c r="DM2694" s="292"/>
      <c r="DN2694" s="292"/>
      <c r="DO2694" s="292"/>
      <c r="DP2694" s="292"/>
      <c r="DQ2694" s="292"/>
      <c r="DR2694" s="292"/>
      <c r="DS2694" s="292"/>
      <c r="DT2694" s="292"/>
      <c r="DU2694" s="292"/>
      <c r="DV2694" s="292"/>
      <c r="DW2694" s="292"/>
      <c r="DX2694" s="292"/>
      <c r="DY2694" s="292"/>
      <c r="DZ2694" s="292"/>
      <c r="EA2694" s="292"/>
      <c r="EB2694" s="292"/>
      <c r="EC2694" s="292"/>
      <c r="ED2694" s="292"/>
      <c r="EE2694" s="292"/>
      <c r="EF2694" s="292"/>
      <c r="EG2694" s="292"/>
      <c r="EH2694" s="292"/>
      <c r="EI2694" s="292"/>
      <c r="EJ2694" s="292"/>
      <c r="EK2694" s="292"/>
      <c r="EL2694" s="292"/>
      <c r="EM2694" s="292"/>
      <c r="EN2694" s="292"/>
      <c r="EO2694" s="292"/>
      <c r="EP2694" s="292"/>
      <c r="EQ2694" s="292"/>
      <c r="ER2694" s="292"/>
      <c r="ES2694" s="292"/>
      <c r="ET2694" s="292"/>
      <c r="EU2694" s="292"/>
      <c r="EV2694" s="292"/>
      <c r="EW2694" s="292"/>
      <c r="EX2694" s="292"/>
      <c r="EY2694" s="292"/>
      <c r="EZ2694" s="292"/>
      <c r="FA2694" s="292"/>
      <c r="FB2694" s="292"/>
      <c r="FC2694" s="292"/>
      <c r="FD2694" s="292"/>
      <c r="FE2694" s="292"/>
      <c r="FF2694" s="292"/>
      <c r="FG2694" s="292"/>
      <c r="FH2694" s="292"/>
      <c r="FI2694" s="292"/>
      <c r="FJ2694" s="292"/>
      <c r="FL2694" s="292"/>
      <c r="FM2694" s="292"/>
      <c r="FN2694" s="292"/>
      <c r="FP2694" s="292"/>
      <c r="FQ2694" s="292"/>
      <c r="FR2694" s="292"/>
      <c r="FS2694" s="292"/>
      <c r="FT2694" s="292"/>
      <c r="FU2694" s="292"/>
      <c r="FV2694" s="292"/>
      <c r="FW2694" s="292"/>
      <c r="FX2694" s="292"/>
      <c r="FY2694" s="292"/>
      <c r="FZ2694" s="292"/>
      <c r="GA2694" s="292"/>
    </row>
  </sheetData>
  <mergeCells count="3">
    <mergeCell ref="B1:I1"/>
    <mergeCell ref="L1:S1"/>
    <mergeCell ref="V1:AC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3305C-EE86-4124-862C-404114899782}">
  <sheetPr>
    <tabColor theme="2"/>
  </sheetPr>
  <dimension ref="A1:J29"/>
  <sheetViews>
    <sheetView topLeftCell="E1" workbookViewId="0">
      <selection activeCell="B5" sqref="B5:S71"/>
    </sheetView>
  </sheetViews>
  <sheetFormatPr defaultRowHeight="14.6"/>
  <cols>
    <col min="1" max="1" width="11.69140625" style="295" bestFit="1" customWidth="1"/>
    <col min="2" max="2" width="20.3828125" style="295" bestFit="1" customWidth="1"/>
    <col min="3" max="3" width="21.4609375" style="295" bestFit="1" customWidth="1"/>
    <col min="4" max="4" width="20.07421875" style="295" bestFit="1" customWidth="1"/>
    <col min="5" max="5" width="20.921875" style="295" bestFit="1" customWidth="1"/>
    <col min="6" max="6" width="22" style="295" bestFit="1" customWidth="1"/>
    <col min="7" max="7" width="20.61328125" style="295" bestFit="1" customWidth="1"/>
    <col min="8" max="8" width="20.4609375" style="295" bestFit="1" customWidth="1"/>
    <col min="9" max="9" width="21.61328125" style="295" bestFit="1" customWidth="1"/>
    <col min="10" max="10" width="20.23046875" bestFit="1" customWidth="1"/>
  </cols>
  <sheetData>
    <row r="1" spans="1:10" s="92" customFormat="1">
      <c r="A1" s="294" t="s">
        <v>1007</v>
      </c>
      <c r="B1" s="294" t="s">
        <v>1008</v>
      </c>
      <c r="C1" s="294" t="s">
        <v>1009</v>
      </c>
      <c r="D1" s="294" t="s">
        <v>1010</v>
      </c>
      <c r="E1" s="294" t="s">
        <v>1011</v>
      </c>
      <c r="F1" s="294" t="s">
        <v>1012</v>
      </c>
      <c r="G1" s="294" t="s">
        <v>1013</v>
      </c>
      <c r="H1" s="294" t="s">
        <v>1014</v>
      </c>
      <c r="I1" s="294" t="s">
        <v>1015</v>
      </c>
      <c r="J1" s="92" t="s">
        <v>1016</v>
      </c>
    </row>
    <row r="2" spans="1:10">
      <c r="A2" s="295" t="s">
        <v>1017</v>
      </c>
      <c r="B2" s="295">
        <v>2.144013084020743</v>
      </c>
      <c r="C2" s="295">
        <v>2.9533993077633229</v>
      </c>
      <c r="D2" s="295">
        <v>4.3867886702901107</v>
      </c>
      <c r="E2" s="295">
        <v>10.06928654094736</v>
      </c>
      <c r="F2" s="295">
        <v>6.6251510766098702</v>
      </c>
      <c r="G2" s="295">
        <v>6.2702613589743583</v>
      </c>
      <c r="H2" s="295">
        <v>10.27518109367986</v>
      </c>
      <c r="I2" s="295">
        <v>12.27944992391291</v>
      </c>
    </row>
    <row r="3" spans="1:10">
      <c r="A3" s="295" t="s">
        <v>1018</v>
      </c>
      <c r="B3" s="295">
        <v>1.8364206048674849</v>
      </c>
      <c r="C3" s="295">
        <v>2.9460053202206322</v>
      </c>
      <c r="D3" s="295">
        <v>3.9150332340194538</v>
      </c>
      <c r="E3" s="295">
        <v>2.5555448711247881</v>
      </c>
      <c r="F3" s="295">
        <v>3.6921711060320281</v>
      </c>
      <c r="G3" s="295">
        <v>4.6885897175977291</v>
      </c>
      <c r="H3" s="295">
        <v>22.63650700943375</v>
      </c>
      <c r="I3" s="295">
        <v>24.02937685278118</v>
      </c>
    </row>
    <row r="4" spans="1:10">
      <c r="A4" s="295" t="s">
        <v>1019</v>
      </c>
      <c r="B4" s="295">
        <v>2.2409062034294371</v>
      </c>
      <c r="C4" s="295">
        <v>2.3751711532028179</v>
      </c>
      <c r="D4" s="295">
        <v>2.5758700000000001</v>
      </c>
      <c r="E4" s="295">
        <v>3.8360455923071179</v>
      </c>
      <c r="F4" s="295">
        <v>6.095041115263486</v>
      </c>
      <c r="G4" s="295">
        <v>3.1069180762210999</v>
      </c>
      <c r="H4" s="295">
        <v>10.11146863295882</v>
      </c>
      <c r="I4" s="295">
        <v>12.943898594028729</v>
      </c>
    </row>
    <row r="5" spans="1:10">
      <c r="A5" s="295" t="s">
        <v>1020</v>
      </c>
      <c r="B5" s="295">
        <v>2.005412842427869</v>
      </c>
      <c r="C5" s="295">
        <v>2.7894038479752821</v>
      </c>
      <c r="D5" s="295">
        <v>3.3260260000000001</v>
      </c>
      <c r="E5" s="295">
        <v>4.5538931463555237</v>
      </c>
      <c r="F5" s="295">
        <v>6.2313941848384911</v>
      </c>
      <c r="G5" s="295">
        <v>2.9941497922099169</v>
      </c>
      <c r="H5" s="295">
        <v>10.66426938610511</v>
      </c>
      <c r="I5" s="295">
        <v>17.079010935978459</v>
      </c>
    </row>
    <row r="6" spans="1:10">
      <c r="A6" s="295" t="s">
        <v>1021</v>
      </c>
      <c r="B6" s="295">
        <v>1.171687837124459</v>
      </c>
      <c r="C6" s="295">
        <v>3.028496609169578</v>
      </c>
      <c r="D6" s="295">
        <v>3.878372568373154</v>
      </c>
      <c r="E6" s="295">
        <v>3.3993187048839868</v>
      </c>
      <c r="F6" s="295">
        <v>1.7954104818812551</v>
      </c>
      <c r="G6" s="295">
        <v>5.0779731719671108</v>
      </c>
      <c r="H6" s="295">
        <v>10.19919740395364</v>
      </c>
      <c r="I6" s="295">
        <v>16.575726900652231</v>
      </c>
    </row>
    <row r="7" spans="1:10">
      <c r="A7" s="295" t="s">
        <v>1022</v>
      </c>
      <c r="B7" s="295">
        <v>2.667189418130834</v>
      </c>
      <c r="C7" s="295">
        <v>2.237175540642383</v>
      </c>
      <c r="D7" s="295">
        <v>2.8159589999999999</v>
      </c>
      <c r="E7" s="295">
        <v>3.282500679794536</v>
      </c>
      <c r="F7" s="295">
        <v>5.831420906660953</v>
      </c>
      <c r="G7" s="295">
        <v>7.1617965517243034</v>
      </c>
      <c r="H7" s="295">
        <v>11.45635204888581</v>
      </c>
      <c r="I7" s="295">
        <v>18.261361425168939</v>
      </c>
      <c r="J7">
        <v>16.940000000000001</v>
      </c>
    </row>
    <row r="8" spans="1:10">
      <c r="A8" s="295" t="s">
        <v>1023</v>
      </c>
      <c r="B8" s="295">
        <v>1.7789233645479361</v>
      </c>
      <c r="C8" s="295">
        <v>2.3091621046227648</v>
      </c>
      <c r="D8" s="295">
        <v>2.658541</v>
      </c>
      <c r="E8" s="295">
        <v>8.3663501816869239</v>
      </c>
      <c r="F8" s="295">
        <v>6.6366255104384626</v>
      </c>
      <c r="G8" s="295">
        <v>5.6347209999999999</v>
      </c>
      <c r="H8" s="295">
        <v>12.660460735354761</v>
      </c>
      <c r="I8" s="295">
        <v>17.552433954106331</v>
      </c>
    </row>
    <row r="9" spans="1:10">
      <c r="A9" s="295" t="s">
        <v>1024</v>
      </c>
      <c r="B9" s="295">
        <v>1.6437786862403301</v>
      </c>
      <c r="C9" s="295">
        <v>2.9450670767232738</v>
      </c>
      <c r="D9" s="295">
        <v>2.5011230000000002</v>
      </c>
      <c r="E9" s="295">
        <v>4.259650080572527</v>
      </c>
      <c r="F9" s="295">
        <v>4.0276875375295784</v>
      </c>
      <c r="G9" s="295">
        <v>5.2623600000000001</v>
      </c>
      <c r="H9" s="295">
        <v>11.022449102712169</v>
      </c>
      <c r="I9" s="295">
        <v>12.110922014408979</v>
      </c>
    </row>
    <row r="10" spans="1:10">
      <c r="A10" s="295" t="s">
        <v>1025</v>
      </c>
      <c r="B10" s="295">
        <v>1.683201994731206</v>
      </c>
      <c r="C10" s="295">
        <v>3.272138605102362</v>
      </c>
      <c r="D10" s="295">
        <v>2.5711219999999999</v>
      </c>
      <c r="E10" s="295">
        <v>3.67253755104803</v>
      </c>
      <c r="F10" s="295">
        <v>8.9564727580944616</v>
      </c>
      <c r="G10" s="295">
        <v>4.8899990000000004</v>
      </c>
      <c r="H10" s="295">
        <v>9.1496837864923783</v>
      </c>
      <c r="I10" s="295">
        <v>15.371173000000001</v>
      </c>
    </row>
    <row r="11" spans="1:10">
      <c r="A11" s="295" t="s">
        <v>1026</v>
      </c>
      <c r="B11" s="295">
        <v>1.8957231333261291</v>
      </c>
      <c r="C11" s="295">
        <v>3.0924712803625081</v>
      </c>
      <c r="D11" s="295">
        <v>4.8429489999999999</v>
      </c>
      <c r="E11" s="295">
        <v>3.967312844017171</v>
      </c>
      <c r="F11" s="295">
        <v>5.9381553850886828</v>
      </c>
      <c r="G11" s="295">
        <v>1.9714</v>
      </c>
      <c r="H11" s="295">
        <v>6.8092699014179994</v>
      </c>
      <c r="I11" s="295">
        <v>21.341928949413489</v>
      </c>
    </row>
    <row r="12" spans="1:10">
      <c r="A12" s="295" t="s">
        <v>1027</v>
      </c>
      <c r="B12" s="295">
        <v>1.3953733940458151</v>
      </c>
      <c r="C12" s="295">
        <v>4.8070634595883686</v>
      </c>
      <c r="D12" s="295">
        <v>4.8631700758805039</v>
      </c>
      <c r="E12" s="295">
        <v>6.0901968172250287</v>
      </c>
      <c r="F12" s="295">
        <v>2.1989091988305991</v>
      </c>
      <c r="G12" s="295">
        <v>6.5535192387763797</v>
      </c>
      <c r="H12" s="295">
        <v>13.9065216187365</v>
      </c>
      <c r="I12" s="295">
        <v>19.839017192098591</v>
      </c>
    </row>
    <row r="13" spans="1:10">
      <c r="A13" s="295" t="s">
        <v>1028</v>
      </c>
      <c r="B13" s="295">
        <v>2.0957329181189648</v>
      </c>
      <c r="C13" s="295">
        <v>2.719959410714675</v>
      </c>
      <c r="D13" s="295">
        <v>4.8833911517610087</v>
      </c>
      <c r="E13" s="295">
        <v>6.1934728390545271</v>
      </c>
      <c r="F13" s="295">
        <v>6.9684316733770642</v>
      </c>
      <c r="G13" s="295">
        <v>6.4851605871036853</v>
      </c>
      <c r="H13" s="295">
        <v>17.617003077873139</v>
      </c>
      <c r="I13" s="295">
        <v>17.14231860698623</v>
      </c>
    </row>
    <row r="14" spans="1:10">
      <c r="A14" s="295" t="s">
        <v>1029</v>
      </c>
      <c r="B14" s="295">
        <v>2.4845102064642481</v>
      </c>
      <c r="C14" s="295">
        <v>2.7851754647795</v>
      </c>
      <c r="D14" s="295">
        <v>4.9036122276415126</v>
      </c>
      <c r="E14" s="295">
        <v>8.3327242268045456</v>
      </c>
      <c r="F14" s="295">
        <v>7.5519708498806679</v>
      </c>
      <c r="G14" s="295">
        <v>6.4168019354309918</v>
      </c>
      <c r="H14" s="295">
        <v>15.10191095345146</v>
      </c>
      <c r="I14" s="295">
        <v>20.336568006686669</v>
      </c>
    </row>
    <row r="15" spans="1:10">
      <c r="A15" s="295" t="s">
        <v>1030</v>
      </c>
      <c r="B15" s="295">
        <v>2.6484606391233561</v>
      </c>
      <c r="C15" s="295">
        <v>3.2484264370521698</v>
      </c>
      <c r="D15" s="295">
        <v>3.2164268287621631</v>
      </c>
      <c r="E15" s="295">
        <v>6.2574578616893879</v>
      </c>
      <c r="F15" s="295">
        <v>2.613137816546256</v>
      </c>
      <c r="G15" s="295">
        <v>7.8856220000000006</v>
      </c>
      <c r="H15" s="295">
        <v>14.47816172152339</v>
      </c>
      <c r="I15" s="295">
        <v>12.1598499250046</v>
      </c>
    </row>
    <row r="16" spans="1:10">
      <c r="A16" s="295" t="s">
        <v>1031</v>
      </c>
      <c r="B16" s="295">
        <v>2.48421955505904</v>
      </c>
      <c r="C16" s="295">
        <v>3.050195846188247</v>
      </c>
      <c r="D16" s="295">
        <v>3.0519050855920038</v>
      </c>
      <c r="E16" s="295">
        <v>7.5256830840891178</v>
      </c>
      <c r="F16" s="295">
        <v>4.4366159165662706</v>
      </c>
      <c r="G16" s="295">
        <v>3.6376894259014021</v>
      </c>
      <c r="H16" s="295">
        <v>16.56707482598534</v>
      </c>
      <c r="I16" s="295">
        <v>11.23</v>
      </c>
    </row>
    <row r="17" spans="1:9">
      <c r="A17" s="295" t="s">
        <v>1032</v>
      </c>
      <c r="B17" s="295">
        <v>2.7343763888072901</v>
      </c>
      <c r="C17" s="295">
        <v>2.6145479252287971</v>
      </c>
      <c r="D17" s="295">
        <v>5.1417624999999996</v>
      </c>
      <c r="E17" s="295">
        <v>6.0375618619375286</v>
      </c>
      <c r="F17" s="295">
        <v>6.2953156010388396</v>
      </c>
      <c r="G17" s="295">
        <v>7.165</v>
      </c>
      <c r="H17" s="295">
        <v>14.607498226656279</v>
      </c>
      <c r="I17" s="295">
        <v>12.08558029347008</v>
      </c>
    </row>
    <row r="18" spans="1:9">
      <c r="A18" s="295" t="s">
        <v>1033</v>
      </c>
      <c r="B18" s="295">
        <v>2.8286609792036872</v>
      </c>
      <c r="C18" s="295">
        <v>2.966937442815833</v>
      </c>
      <c r="D18" s="295">
        <v>2.937335788173054</v>
      </c>
      <c r="E18" s="295">
        <v>6.2240574219976539</v>
      </c>
      <c r="F18" s="295">
        <v>2.4153325570532922</v>
      </c>
      <c r="G18" s="295">
        <v>2.6170843011503742</v>
      </c>
      <c r="H18" s="295">
        <v>11.475036005369081</v>
      </c>
      <c r="I18" s="295">
        <v>11.43630022010346</v>
      </c>
    </row>
    <row r="19" spans="1:9">
      <c r="A19" s="295" t="s">
        <v>1034</v>
      </c>
      <c r="B19" s="295">
        <v>2.4597514315934279</v>
      </c>
      <c r="C19" s="295">
        <v>3.5613879673564508</v>
      </c>
      <c r="D19" s="295">
        <v>2.7238910000000001</v>
      </c>
      <c r="E19" s="295">
        <v>5.0888285793915742</v>
      </c>
      <c r="F19" s="295">
        <v>4.1297895810563023</v>
      </c>
      <c r="G19" s="295">
        <v>2.0474439907240498</v>
      </c>
      <c r="H19" s="295">
        <v>11.59238577333708</v>
      </c>
      <c r="I19" s="295">
        <v>10.63026676846704</v>
      </c>
    </row>
    <row r="20" spans="1:9">
      <c r="A20" s="295" t="s">
        <v>1035</v>
      </c>
      <c r="B20" s="295">
        <v>2.260922391015356</v>
      </c>
      <c r="C20" s="295">
        <v>2.6379284751762939</v>
      </c>
      <c r="D20" s="295">
        <v>2.9110560840853101</v>
      </c>
      <c r="E20" s="295">
        <v>5.948287099896028</v>
      </c>
      <c r="F20" s="295">
        <v>8.2060045631937122</v>
      </c>
      <c r="G20" s="295">
        <v>2.017792785466658</v>
      </c>
      <c r="H20" s="295">
        <v>11.857837276585579</v>
      </c>
      <c r="I20" s="295">
        <v>16.029784594977109</v>
      </c>
    </row>
    <row r="21" spans="1:9">
      <c r="A21" s="295" t="s">
        <v>1036</v>
      </c>
      <c r="B21" s="295">
        <v>1.9458948075403359</v>
      </c>
      <c r="C21" s="295">
        <v>3.5049248511347191</v>
      </c>
      <c r="D21" s="295">
        <v>3.0982211681706202</v>
      </c>
      <c r="E21" s="295">
        <v>5.8844256869025786</v>
      </c>
      <c r="F21" s="295">
        <v>3.226947060637559</v>
      </c>
      <c r="G21" s="295">
        <v>6.9265585171384281</v>
      </c>
      <c r="H21" s="295">
        <v>13.648611050129571</v>
      </c>
      <c r="I21" s="295">
        <v>19.412907176948799</v>
      </c>
    </row>
    <row r="22" spans="1:9">
      <c r="A22" s="295" t="s">
        <v>1037</v>
      </c>
      <c r="B22" s="295">
        <v>1.772375786646351</v>
      </c>
      <c r="C22" s="295">
        <v>4.3873144921771496</v>
      </c>
      <c r="D22" s="295">
        <v>3.2853862522559298</v>
      </c>
      <c r="E22" s="295">
        <v>4.0351176098582284</v>
      </c>
      <c r="F22" s="295">
        <v>6.4708752665336116</v>
      </c>
      <c r="G22" s="295">
        <v>2.1708188565850879</v>
      </c>
      <c r="H22" s="295">
        <v>13.48097993005603</v>
      </c>
      <c r="I22" s="295">
        <v>22.79602975892049</v>
      </c>
    </row>
    <row r="23" spans="1:9">
      <c r="A23" s="295" t="s">
        <v>1038</v>
      </c>
      <c r="B23" s="295">
        <v>1.924792964145045</v>
      </c>
      <c r="C23" s="295">
        <v>2.1350386962330878</v>
      </c>
      <c r="D23" s="295">
        <v>1.828230126127965</v>
      </c>
      <c r="E23" s="295">
        <v>5.5497573919800036</v>
      </c>
      <c r="F23" s="295">
        <v>6.0404444318556214</v>
      </c>
      <c r="G23" s="295">
        <v>5.0299850364720955</v>
      </c>
      <c r="H23" s="295">
        <v>11.71424842901826</v>
      </c>
      <c r="I23" s="295">
        <v>10.277324536294129</v>
      </c>
    </row>
    <row r="24" spans="1:9">
      <c r="A24" s="295" t="s">
        <v>1039</v>
      </c>
      <c r="B24" s="295">
        <v>2.0209165792050161</v>
      </c>
      <c r="C24" s="295">
        <v>3.1853492240603609</v>
      </c>
      <c r="D24" s="295">
        <v>0.37107400000000001</v>
      </c>
      <c r="E24" s="295">
        <v>4.1967680756753456</v>
      </c>
      <c r="F24" s="295">
        <v>3.4179283489534988</v>
      </c>
      <c r="G24" s="295">
        <v>7.8891512163591031</v>
      </c>
      <c r="H24" s="295">
        <v>14.165122872454891</v>
      </c>
      <c r="I24" s="295">
        <v>9.052325265632005</v>
      </c>
    </row>
    <row r="25" spans="1:9">
      <c r="A25" s="295" t="s">
        <v>1040</v>
      </c>
      <c r="B25" s="295">
        <v>1.69177800044447</v>
      </c>
      <c r="C25" s="295">
        <v>2.3528684532502471</v>
      </c>
      <c r="D25" s="295">
        <v>1.9599750350668379</v>
      </c>
      <c r="E25" s="295">
        <v>4.1257670801122668</v>
      </c>
      <c r="F25" s="295">
        <v>8.310719510624347</v>
      </c>
      <c r="G25" s="295">
        <v>7.1516999999999999</v>
      </c>
      <c r="H25" s="295">
        <v>13.444968561168251</v>
      </c>
      <c r="I25" s="295">
        <v>9.8835613856043025</v>
      </c>
    </row>
    <row r="26" spans="1:9">
      <c r="A26" s="295" t="s">
        <v>1041</v>
      </c>
      <c r="B26" s="295">
        <v>1.945844749181219</v>
      </c>
      <c r="C26" s="295">
        <v>3.0489113178677001</v>
      </c>
      <c r="D26" s="295">
        <v>3.5488760701336761</v>
      </c>
      <c r="E26" s="295">
        <v>6.7688795125273966</v>
      </c>
      <c r="F26" s="295">
        <v>5.6613203403825167</v>
      </c>
      <c r="G26" s="295">
        <v>2.7979888255010459</v>
      </c>
      <c r="H26" s="295">
        <v>14.22368510348408</v>
      </c>
      <c r="I26" s="295">
        <v>11.17210020526816</v>
      </c>
    </row>
    <row r="27" spans="1:9">
      <c r="A27" s="295" t="s">
        <v>1042</v>
      </c>
      <c r="B27" s="295">
        <v>1.715647687140557</v>
      </c>
      <c r="C27" s="295">
        <v>3.9688920042531461</v>
      </c>
      <c r="D27" s="295">
        <v>4.0310079999999999</v>
      </c>
      <c r="E27" s="295">
        <v>4.6358640234365573</v>
      </c>
      <c r="F27" s="295">
        <v>2.7347874075898062</v>
      </c>
      <c r="G27" s="295">
        <v>2.4912700000000001</v>
      </c>
      <c r="H27" s="295">
        <v>9.7733371522125072</v>
      </c>
      <c r="I27" s="295">
        <v>11.744061870592715</v>
      </c>
    </row>
    <row r="28" spans="1:9">
      <c r="A28" s="295" t="s">
        <v>1043</v>
      </c>
      <c r="B28" s="295">
        <v>1.6353119869718811</v>
      </c>
      <c r="C28" s="295">
        <v>2.9949695442356141</v>
      </c>
      <c r="D28" s="295">
        <v>2.6985340664833561</v>
      </c>
      <c r="E28" s="295">
        <v>4.1589895008420843</v>
      </c>
      <c r="F28" s="295">
        <v>5.4900081256347892</v>
      </c>
      <c r="G28" s="295">
        <v>6.8874270000000006</v>
      </c>
      <c r="H28" s="295">
        <v>12.55087738926516</v>
      </c>
      <c r="I28" s="295">
        <v>12.316023535917269</v>
      </c>
    </row>
    <row r="29" spans="1:9">
      <c r="A29" s="295" t="s">
        <v>1846</v>
      </c>
      <c r="B29" s="295">
        <v>1.5970356980743889</v>
      </c>
      <c r="C29" s="295">
        <v>3.139386245532036</v>
      </c>
      <c r="E29" s="295">
        <v>5.4620957415953244</v>
      </c>
      <c r="F29" s="295">
        <v>5.7480874057853626</v>
      </c>
      <c r="H29" s="295">
        <v>11.28484315499375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9F29-1CF7-4F3B-809E-C18AF71CEEA6}">
  <sheetPr>
    <tabColor theme="2"/>
  </sheetPr>
  <dimension ref="A4:G58"/>
  <sheetViews>
    <sheetView zoomScale="70" zoomScaleNormal="70" workbookViewId="0">
      <selection activeCell="B5" sqref="B5:S71"/>
    </sheetView>
  </sheetViews>
  <sheetFormatPr defaultColWidth="9.15234375" defaultRowHeight="12.45"/>
  <cols>
    <col min="1" max="1" width="9.15234375" style="60"/>
    <col min="2" max="2" width="17.84375" style="60" customWidth="1"/>
    <col min="3" max="4" width="9.84375" style="60" bestFit="1" customWidth="1"/>
    <col min="5" max="16384" width="9.15234375" style="60"/>
  </cols>
  <sheetData>
    <row r="4" spans="1:7">
      <c r="A4" s="60" t="s">
        <v>907</v>
      </c>
      <c r="C4" s="60" t="s">
        <v>21</v>
      </c>
      <c r="D4" s="60" t="s">
        <v>33</v>
      </c>
      <c r="E4" s="60" t="s">
        <v>1051</v>
      </c>
      <c r="F4" s="60" t="s">
        <v>1052</v>
      </c>
      <c r="G4" s="60" t="s">
        <v>1053</v>
      </c>
    </row>
    <row r="5" spans="1:7">
      <c r="A5" s="60" t="s">
        <v>1055</v>
      </c>
      <c r="B5" s="60" t="s">
        <v>1055</v>
      </c>
      <c r="C5" s="60">
        <v>2.8662355543565909</v>
      </c>
      <c r="D5" s="60">
        <v>2.6233682110947143</v>
      </c>
      <c r="E5" s="60">
        <v>1.2455071843341048</v>
      </c>
      <c r="F5" s="60">
        <v>4.0947584817387064</v>
      </c>
      <c r="G5" s="60">
        <v>2.8492512974046016</v>
      </c>
    </row>
    <row r="6" spans="1:7">
      <c r="A6" s="60" t="s">
        <v>1847</v>
      </c>
      <c r="B6" s="60" t="s">
        <v>1056</v>
      </c>
      <c r="C6" s="60">
        <v>2.8388295348652837</v>
      </c>
      <c r="D6" s="60">
        <v>2.6051773115804644</v>
      </c>
      <c r="E6" s="60">
        <v>1.244809860929061</v>
      </c>
      <c r="F6" s="60">
        <v>3.9681935614851489</v>
      </c>
      <c r="G6" s="60">
        <v>2.7233837005560879</v>
      </c>
    </row>
    <row r="7" spans="1:7">
      <c r="A7" s="60" t="s">
        <v>1848</v>
      </c>
      <c r="B7" s="60" t="s">
        <v>1057</v>
      </c>
      <c r="C7" s="60">
        <v>2.818539999636501</v>
      </c>
      <c r="D7" s="60">
        <v>2.5656815867147968</v>
      </c>
      <c r="E7" s="60">
        <v>1.2528964032766563</v>
      </c>
      <c r="F7" s="60">
        <v>3.7371008268961168</v>
      </c>
      <c r="G7" s="60">
        <v>2.4842044236194605</v>
      </c>
    </row>
    <row r="8" spans="1:7">
      <c r="A8" s="60" t="s">
        <v>1849</v>
      </c>
      <c r="B8" s="60" t="s">
        <v>1058</v>
      </c>
      <c r="C8" s="60">
        <v>2.7029972496202754</v>
      </c>
      <c r="D8" s="60">
        <v>2.4043456176946778</v>
      </c>
      <c r="E8" s="60">
        <v>1.2360711042254817</v>
      </c>
      <c r="F8" s="60">
        <v>3.3991724610005125</v>
      </c>
      <c r="G8" s="60">
        <v>2.163101356775031</v>
      </c>
    </row>
    <row r="9" spans="1:7">
      <c r="A9" s="60" t="s">
        <v>1850</v>
      </c>
      <c r="B9" s="60" t="s">
        <v>1059</v>
      </c>
      <c r="C9" s="60">
        <v>2.6534716614632479</v>
      </c>
      <c r="D9" s="60">
        <v>2.5669656756996417</v>
      </c>
      <c r="E9" s="60">
        <v>1.2728602082310008</v>
      </c>
      <c r="F9" s="60">
        <v>3.9098244472785773</v>
      </c>
      <c r="G9" s="60">
        <v>2.6369642390475763</v>
      </c>
    </row>
    <row r="10" spans="1:7">
      <c r="A10" s="60" t="s">
        <v>1851</v>
      </c>
      <c r="B10" s="60" t="s">
        <v>1060</v>
      </c>
      <c r="C10" s="60">
        <v>2.8438601285660212</v>
      </c>
      <c r="D10" s="60">
        <v>2.6387036104733657</v>
      </c>
      <c r="E10" s="60">
        <v>1.4740309461968593</v>
      </c>
      <c r="F10" s="60">
        <v>3.3145294724053849</v>
      </c>
      <c r="G10" s="60">
        <v>1.8404985262085256</v>
      </c>
    </row>
    <row r="11" spans="1:7">
      <c r="A11" s="60" t="s">
        <v>1852</v>
      </c>
      <c r="B11" s="60" t="s">
        <v>1061</v>
      </c>
      <c r="C11" s="60">
        <v>2.3583469532379184</v>
      </c>
      <c r="D11" s="60">
        <v>2.5223857561463681</v>
      </c>
      <c r="E11" s="60">
        <v>1.3501534943606481</v>
      </c>
      <c r="F11" s="60">
        <v>3.1479103881763977</v>
      </c>
      <c r="G11" s="60">
        <v>1.7977568938157495</v>
      </c>
    </row>
    <row r="12" spans="1:7">
      <c r="A12" s="60" t="s">
        <v>1853</v>
      </c>
      <c r="B12" s="60" t="s">
        <v>1062</v>
      </c>
      <c r="C12" s="60">
        <v>2.3142326628948862</v>
      </c>
      <c r="D12" s="60">
        <v>2.534470143800545</v>
      </c>
      <c r="E12" s="60">
        <v>1.369711938970849</v>
      </c>
      <c r="F12" s="60">
        <v>3.196240625044009</v>
      </c>
      <c r="G12" s="60">
        <v>1.82652868607316</v>
      </c>
    </row>
    <row r="13" spans="1:7">
      <c r="A13" s="60" t="s">
        <v>1854</v>
      </c>
      <c r="B13" s="60" t="s">
        <v>1063</v>
      </c>
      <c r="C13" s="60">
        <v>2.3579573006207335</v>
      </c>
      <c r="D13" s="60">
        <v>2.5364488067217925</v>
      </c>
      <c r="E13" s="60">
        <v>1.4293052091625074</v>
      </c>
      <c r="F13" s="60">
        <v>3.2527684058599586</v>
      </c>
      <c r="G13" s="60">
        <v>1.8234631966974513</v>
      </c>
    </row>
    <row r="14" spans="1:7">
      <c r="A14" s="60" t="s">
        <v>1855</v>
      </c>
      <c r="B14" s="60" t="s">
        <v>1064</v>
      </c>
      <c r="C14" s="60">
        <v>2.4970649013133017</v>
      </c>
      <c r="D14" s="60">
        <v>2.5209153272342508</v>
      </c>
      <c r="E14" s="60">
        <v>1.4519111628879942</v>
      </c>
      <c r="F14" s="60">
        <v>3.2524247739673924</v>
      </c>
      <c r="G14" s="60">
        <v>1.8005136110793982</v>
      </c>
    </row>
    <row r="15" spans="1:7">
      <c r="A15" s="60" t="s">
        <v>1856</v>
      </c>
      <c r="B15" s="60" t="s">
        <v>1065</v>
      </c>
      <c r="C15" s="60">
        <v>2.4898957848860079</v>
      </c>
      <c r="D15" s="60">
        <v>2.4927298705007104</v>
      </c>
      <c r="E15" s="60">
        <v>1.5672586497785503</v>
      </c>
      <c r="F15" s="60">
        <v>3.2871491314411534</v>
      </c>
      <c r="G15" s="60">
        <v>1.7198904816626031</v>
      </c>
    </row>
    <row r="16" spans="1:7">
      <c r="A16" s="60" t="s">
        <v>1857</v>
      </c>
      <c r="B16" s="60" t="s">
        <v>1066</v>
      </c>
      <c r="C16" s="60">
        <v>2.5821087448348079</v>
      </c>
      <c r="D16" s="60">
        <v>2.593736244734568</v>
      </c>
      <c r="E16" s="60">
        <v>1.4793727317395222</v>
      </c>
      <c r="F16" s="60">
        <v>3.3466762175600779</v>
      </c>
      <c r="G16" s="60">
        <v>1.8673034858205557</v>
      </c>
    </row>
    <row r="17" spans="1:7">
      <c r="A17" s="60" t="s">
        <v>1858</v>
      </c>
      <c r="B17" s="60" t="s">
        <v>1067</v>
      </c>
      <c r="C17" s="60">
        <v>2.660306745793025</v>
      </c>
      <c r="D17" s="60">
        <v>2.6191086783870268</v>
      </c>
      <c r="E17" s="60">
        <v>1.5199408608046929</v>
      </c>
      <c r="F17" s="60">
        <v>3.2553272776082465</v>
      </c>
      <c r="G17" s="60">
        <v>1.7353864168035535</v>
      </c>
    </row>
    <row r="18" spans="1:7">
      <c r="A18" s="60" t="s">
        <v>1859</v>
      </c>
      <c r="B18" s="60" t="s">
        <v>1068</v>
      </c>
      <c r="C18" s="60">
        <v>2.7378226181065464</v>
      </c>
      <c r="D18" s="60">
        <v>2.5564987708925755</v>
      </c>
      <c r="E18" s="60">
        <v>1.4520490933159771</v>
      </c>
      <c r="F18" s="60">
        <v>3.2766537161957676</v>
      </c>
      <c r="G18" s="60">
        <v>1.8246046228797905</v>
      </c>
    </row>
    <row r="19" spans="1:7">
      <c r="A19" s="60" t="s">
        <v>1860</v>
      </c>
      <c r="B19" s="60" t="s">
        <v>1069</v>
      </c>
      <c r="C19" s="60">
        <v>2.6719613226229728</v>
      </c>
      <c r="D19" s="60">
        <v>2.4790754461477338</v>
      </c>
      <c r="E19" s="60">
        <v>1.4134707718135759</v>
      </c>
      <c r="F19" s="60">
        <v>3.1635527080340493</v>
      </c>
      <c r="G19" s="60">
        <v>1.7500819362204734</v>
      </c>
    </row>
    <row r="20" spans="1:7">
      <c r="A20" s="60" t="s">
        <v>1861</v>
      </c>
      <c r="B20" s="60" t="s">
        <v>1070</v>
      </c>
      <c r="C20" s="60">
        <v>2.6730084000737979</v>
      </c>
      <c r="D20" s="60">
        <v>2.5380261433263716</v>
      </c>
      <c r="E20" s="60">
        <v>1.2750591666889277</v>
      </c>
      <c r="F20" s="60">
        <v>4.3779380621763071</v>
      </c>
      <c r="G20" s="60">
        <v>3.1028788954873794</v>
      </c>
    </row>
    <row r="21" spans="1:7">
      <c r="A21" s="60" t="s">
        <v>1862</v>
      </c>
      <c r="B21" s="60" t="s">
        <v>1071</v>
      </c>
      <c r="C21" s="60">
        <v>2.5865682563944858</v>
      </c>
      <c r="D21" s="60">
        <v>2.4041338401172472</v>
      </c>
      <c r="E21" s="60">
        <v>1.3924009773801393</v>
      </c>
      <c r="F21" s="60">
        <v>3.4045890640993228</v>
      </c>
      <c r="G21" s="60">
        <v>2.0121880867191835</v>
      </c>
    </row>
    <row r="22" spans="1:7">
      <c r="A22" s="60" t="s">
        <v>1863</v>
      </c>
      <c r="B22" s="60" t="s">
        <v>1072</v>
      </c>
      <c r="C22" s="60">
        <v>2.6147006889558027</v>
      </c>
      <c r="D22" s="60">
        <v>2.5659364913075726</v>
      </c>
      <c r="E22" s="60">
        <v>1.3898023715941157</v>
      </c>
      <c r="F22" s="60">
        <v>3.9823269869879336</v>
      </c>
      <c r="G22" s="60">
        <v>2.5925246153938177</v>
      </c>
    </row>
    <row r="23" spans="1:7">
      <c r="A23" s="60" t="s">
        <v>1864</v>
      </c>
      <c r="B23" s="60" t="s">
        <v>1073</v>
      </c>
      <c r="C23" s="60">
        <v>2.4893752172297661</v>
      </c>
      <c r="D23" s="60">
        <v>2.5471315349591039</v>
      </c>
      <c r="E23" s="60">
        <v>1.2167402156741569</v>
      </c>
      <c r="F23" s="60">
        <v>4.1996799069865922</v>
      </c>
      <c r="G23" s="60">
        <v>2.9829396913124353</v>
      </c>
    </row>
    <row r="24" spans="1:7">
      <c r="A24" s="60" t="s">
        <v>1865</v>
      </c>
      <c r="B24" s="60" t="s">
        <v>1074</v>
      </c>
      <c r="C24" s="60">
        <v>2.3962126088190026</v>
      </c>
      <c r="D24" s="60">
        <v>2.4911931543951082</v>
      </c>
      <c r="E24" s="60">
        <v>1.1079139656436725</v>
      </c>
      <c r="F24" s="60">
        <v>4.4363732861674769</v>
      </c>
      <c r="G24" s="60">
        <v>3.3284593205238044</v>
      </c>
    </row>
    <row r="25" spans="1:7">
      <c r="A25" s="60" t="s">
        <v>1866</v>
      </c>
      <c r="B25" s="60" t="s">
        <v>1075</v>
      </c>
      <c r="C25" s="60">
        <v>2.3622301720093346</v>
      </c>
      <c r="D25" s="60">
        <v>2.5435513165124037</v>
      </c>
      <c r="E25" s="60">
        <v>1.1675860412582801</v>
      </c>
      <c r="F25" s="60">
        <v>3.9048406457050113</v>
      </c>
      <c r="G25" s="60">
        <v>2.737254604446731</v>
      </c>
    </row>
    <row r="26" spans="1:7">
      <c r="A26" s="60" t="s">
        <v>1867</v>
      </c>
      <c r="B26" s="60" t="s">
        <v>1076</v>
      </c>
      <c r="C26" s="60">
        <v>2.1453310152958314</v>
      </c>
      <c r="D26" s="60">
        <v>2.4144988150148574</v>
      </c>
      <c r="E26" s="60">
        <v>1.1259073958496257</v>
      </c>
      <c r="F26" s="60">
        <v>3.6137120653788233</v>
      </c>
      <c r="G26" s="60">
        <v>2.4878046695291975</v>
      </c>
    </row>
    <row r="27" spans="1:7">
      <c r="A27" s="60" t="s">
        <v>1868</v>
      </c>
      <c r="B27" s="60" t="s">
        <v>1077</v>
      </c>
      <c r="C27" s="60">
        <v>2.1112284240647314</v>
      </c>
      <c r="D27" s="60">
        <v>2.6672813556524946</v>
      </c>
      <c r="E27" s="60">
        <v>1.10970451941322</v>
      </c>
      <c r="F27" s="60">
        <v>4.1858943541899558</v>
      </c>
      <c r="G27" s="60">
        <v>3.076189834776736</v>
      </c>
    </row>
    <row r="28" spans="1:7">
      <c r="A28" s="60" t="s">
        <v>1869</v>
      </c>
      <c r="B28" s="60" t="s">
        <v>1078</v>
      </c>
      <c r="C28" s="60">
        <v>1.9065682898096534</v>
      </c>
      <c r="D28" s="60">
        <v>2.2339149553563127</v>
      </c>
      <c r="E28" s="60">
        <v>0.79205717037380952</v>
      </c>
      <c r="F28" s="60">
        <v>3.0844146870630826</v>
      </c>
      <c r="G28" s="60">
        <v>2.2923575166892731</v>
      </c>
    </row>
    <row r="29" spans="1:7">
      <c r="A29" s="60" t="s">
        <v>1870</v>
      </c>
      <c r="B29" s="60" t="s">
        <v>1079</v>
      </c>
      <c r="C29" s="60">
        <v>1.770109883360885</v>
      </c>
      <c r="D29" s="60">
        <v>2.2049164806462884</v>
      </c>
      <c r="E29" s="60">
        <v>0.94993835981145947</v>
      </c>
      <c r="F29" s="60">
        <v>3.3016259763445284</v>
      </c>
      <c r="G29" s="60">
        <v>2.3516876165330691</v>
      </c>
    </row>
    <row r="30" spans="1:7">
      <c r="A30" s="60" t="s">
        <v>1871</v>
      </c>
      <c r="B30" s="60" t="s">
        <v>1080</v>
      </c>
      <c r="C30" s="60">
        <v>1.6853146650741015</v>
      </c>
      <c r="D30" s="60">
        <v>1.9730732209498998</v>
      </c>
      <c r="E30" s="60">
        <v>0.82767768650611506</v>
      </c>
      <c r="F30" s="60">
        <v>3.0864437721055333</v>
      </c>
      <c r="G30" s="60">
        <v>2.2587660855994183</v>
      </c>
    </row>
    <row r="31" spans="1:7">
      <c r="A31" s="60" t="s">
        <v>1872</v>
      </c>
      <c r="B31" s="60" t="s">
        <v>1081</v>
      </c>
      <c r="C31" s="60">
        <v>1.5884922793503657</v>
      </c>
      <c r="D31" s="60">
        <v>1.9481709483121019</v>
      </c>
      <c r="E31" s="60">
        <v>0.77981551763533796</v>
      </c>
      <c r="F31" s="60">
        <v>3.1090625133752292</v>
      </c>
      <c r="G31" s="60">
        <v>2.3292469957398914</v>
      </c>
    </row>
    <row r="32" spans="1:7">
      <c r="A32" s="60" t="s">
        <v>1873</v>
      </c>
      <c r="B32" s="60" t="s">
        <v>1082</v>
      </c>
      <c r="C32" s="60">
        <v>1.6159612050650494</v>
      </c>
      <c r="D32" s="60">
        <v>1.9785569134665646</v>
      </c>
      <c r="E32" s="60">
        <v>0.79365917733920477</v>
      </c>
      <c r="F32" s="60">
        <v>3.1569375333627656</v>
      </c>
      <c r="G32" s="60">
        <v>2.3632783560235611</v>
      </c>
    </row>
    <row r="33" spans="1:7">
      <c r="A33" s="60" t="s">
        <v>1874</v>
      </c>
      <c r="B33" s="60" t="s">
        <v>1083</v>
      </c>
      <c r="C33" s="60">
        <v>1.580648061338505</v>
      </c>
      <c r="D33" s="60">
        <v>1.8523420159882236</v>
      </c>
      <c r="E33" s="60">
        <v>0.78691045285191208</v>
      </c>
      <c r="F33" s="60">
        <v>3.2160524444919658</v>
      </c>
      <c r="G33" s="60">
        <v>2.4291419916400536</v>
      </c>
    </row>
    <row r="34" spans="1:7">
      <c r="A34" s="60" t="s">
        <v>1875</v>
      </c>
      <c r="B34" s="60" t="s">
        <v>1084</v>
      </c>
      <c r="C34" s="60">
        <v>1.5648547225540284</v>
      </c>
      <c r="D34" s="60">
        <v>1.6976324225740704</v>
      </c>
      <c r="E34" s="60">
        <v>0.75083509651193203</v>
      </c>
      <c r="F34" s="60">
        <v>2.6806435616237638</v>
      </c>
      <c r="G34" s="60">
        <v>1.9298084651118317</v>
      </c>
    </row>
    <row r="35" spans="1:7">
      <c r="A35" s="60" t="s">
        <v>1876</v>
      </c>
      <c r="B35" s="60" t="s">
        <v>1085</v>
      </c>
      <c r="C35" s="60">
        <v>1.4574440505474364</v>
      </c>
      <c r="D35" s="60">
        <v>1.6430847810965776</v>
      </c>
      <c r="E35" s="60">
        <v>0.80730810380950779</v>
      </c>
      <c r="F35" s="60">
        <v>2.7203095174892327</v>
      </c>
      <c r="G35" s="60">
        <v>1.9130014136797249</v>
      </c>
    </row>
    <row r="36" spans="1:7">
      <c r="A36" s="60" t="s">
        <v>1877</v>
      </c>
      <c r="B36" s="60" t="s">
        <v>1086</v>
      </c>
      <c r="C36" s="60">
        <v>1.5323807204529845</v>
      </c>
      <c r="D36" s="60">
        <v>1.6631116067199705</v>
      </c>
      <c r="E36" s="60">
        <v>0.8263508869334506</v>
      </c>
      <c r="F36" s="60">
        <v>2.7677729497496513</v>
      </c>
      <c r="G36" s="60">
        <v>1.9414220628162007</v>
      </c>
    </row>
    <row r="37" spans="1:7">
      <c r="A37" s="60" t="s">
        <v>1878</v>
      </c>
      <c r="B37" s="60" t="s">
        <v>1087</v>
      </c>
      <c r="C37" s="60">
        <v>1.5422082755253335</v>
      </c>
      <c r="D37" s="60">
        <v>1.6160838223278438</v>
      </c>
      <c r="E37" s="60">
        <v>0.78445512886206659</v>
      </c>
      <c r="F37" s="60">
        <v>2.4563150898602464</v>
      </c>
      <c r="G37" s="60">
        <v>1.6718599609981797</v>
      </c>
    </row>
    <row r="38" spans="1:7">
      <c r="A38" s="60" t="s">
        <v>1879</v>
      </c>
      <c r="B38" s="60" t="s">
        <v>1088</v>
      </c>
      <c r="C38" s="60">
        <v>1.5967899694360785</v>
      </c>
      <c r="D38" s="60">
        <v>1.5679150236782156</v>
      </c>
      <c r="E38" s="60">
        <v>0.80023335477622159</v>
      </c>
      <c r="F38" s="60">
        <v>2.0913644452495004</v>
      </c>
      <c r="G38" s="60">
        <v>1.2911310904732787</v>
      </c>
    </row>
    <row r="39" spans="1:7">
      <c r="A39" s="60" t="s">
        <v>1880</v>
      </c>
      <c r="B39" s="60" t="s">
        <v>1089</v>
      </c>
      <c r="C39" s="60">
        <v>1.4727238188909575</v>
      </c>
      <c r="D39" s="60">
        <v>1.5171922070533519</v>
      </c>
      <c r="E39" s="60">
        <v>0.80430028660972053</v>
      </c>
      <c r="F39" s="60">
        <v>2.0463348709004969</v>
      </c>
      <c r="G39" s="60">
        <v>1.2420345842907765</v>
      </c>
    </row>
    <row r="40" spans="1:7">
      <c r="A40" s="60" t="s">
        <v>1727</v>
      </c>
      <c r="B40" s="60" t="s">
        <v>1090</v>
      </c>
      <c r="C40" s="60">
        <v>1.4509199321798969</v>
      </c>
      <c r="D40" s="60">
        <v>1.4979129711373476</v>
      </c>
      <c r="E40" s="60">
        <v>0.83792753163475286</v>
      </c>
      <c r="F40" s="60">
        <v>2.0292120486506136</v>
      </c>
      <c r="G40" s="60">
        <v>1.1912845170158608</v>
      </c>
    </row>
    <row r="41" spans="1:7">
      <c r="A41" s="60" t="s">
        <v>1765</v>
      </c>
      <c r="B41" s="60" t="s">
        <v>1091</v>
      </c>
      <c r="C41" s="60">
        <v>1.4424018624366319</v>
      </c>
      <c r="D41" s="60">
        <v>1.4451854145933065</v>
      </c>
      <c r="E41" s="60">
        <v>0.73270864695312488</v>
      </c>
      <c r="F41" s="60">
        <v>1.942489548154962</v>
      </c>
      <c r="G41" s="60">
        <v>1.209780901201837</v>
      </c>
    </row>
    <row r="42" spans="1:7">
      <c r="A42" s="60" t="s">
        <v>1766</v>
      </c>
      <c r="B42" s="60" t="s">
        <v>1092</v>
      </c>
      <c r="C42" s="60">
        <v>1.3779081019748416</v>
      </c>
      <c r="D42" s="60">
        <v>1.3993535160580983</v>
      </c>
      <c r="E42" s="60">
        <v>0.787350592286854</v>
      </c>
      <c r="F42" s="60">
        <v>1.945330311510663</v>
      </c>
      <c r="G42" s="60">
        <v>1.157979719223809</v>
      </c>
    </row>
    <row r="43" spans="1:7">
      <c r="A43" s="60" t="s">
        <v>1767</v>
      </c>
      <c r="B43" s="60" t="s">
        <v>1093</v>
      </c>
      <c r="C43" s="60">
        <v>1.3909394042853522</v>
      </c>
      <c r="D43" s="60">
        <v>1.4039151706105932</v>
      </c>
      <c r="E43" s="60">
        <v>0.7689707534139919</v>
      </c>
      <c r="F43" s="60">
        <v>1.8578632862082094</v>
      </c>
      <c r="G43" s="60">
        <v>1.0888925327942176</v>
      </c>
    </row>
    <row r="44" spans="1:7">
      <c r="A44" s="60" t="s">
        <v>1768</v>
      </c>
      <c r="B44" s="60" t="s">
        <v>1094</v>
      </c>
      <c r="C44" s="60">
        <v>1.3773678411082775</v>
      </c>
      <c r="D44" s="60">
        <v>1.4230376075864306</v>
      </c>
      <c r="E44" s="60">
        <v>0.77192814767332596</v>
      </c>
      <c r="F44" s="60">
        <v>1.806163680524528</v>
      </c>
      <c r="G44" s="60">
        <v>1.0342355328512021</v>
      </c>
    </row>
    <row r="45" spans="1:7">
      <c r="A45" s="60" t="s">
        <v>1769</v>
      </c>
      <c r="B45" s="60" t="s">
        <v>1095</v>
      </c>
      <c r="C45" s="60">
        <v>1.3254337150161064</v>
      </c>
      <c r="D45" s="60">
        <v>1.3450498485431284</v>
      </c>
      <c r="E45" s="60">
        <v>0.75297599714918029</v>
      </c>
      <c r="F45" s="60">
        <v>1.8498811132840434</v>
      </c>
      <c r="G45" s="60">
        <v>1.0969051161348631</v>
      </c>
    </row>
    <row r="46" spans="1:7">
      <c r="A46" s="60" t="s">
        <v>1770</v>
      </c>
      <c r="B46" s="60" t="s">
        <v>1096</v>
      </c>
      <c r="C46" s="60">
        <v>1.2883653489841764</v>
      </c>
      <c r="D46" s="60">
        <v>1.2705222597008832</v>
      </c>
      <c r="E46" s="60">
        <v>0.70667660431819179</v>
      </c>
      <c r="F46" s="60">
        <v>1.7659831665627175</v>
      </c>
      <c r="G46" s="60">
        <v>1.0593065622445257</v>
      </c>
    </row>
    <row r="47" spans="1:7">
      <c r="A47" s="60" t="s">
        <v>1771</v>
      </c>
      <c r="B47" s="60" t="s">
        <v>1097</v>
      </c>
      <c r="C47" s="60">
        <v>1.2354088880584901</v>
      </c>
      <c r="D47" s="60">
        <v>1.2525096691209234</v>
      </c>
      <c r="E47" s="60">
        <v>0.67019464584124921</v>
      </c>
      <c r="F47" s="60">
        <v>1.8372383021722842</v>
      </c>
      <c r="G47" s="60">
        <v>1.1670436563310349</v>
      </c>
    </row>
    <row r="48" spans="1:7">
      <c r="A48" s="60" t="s">
        <v>1772</v>
      </c>
      <c r="B48" s="60" t="s">
        <v>1098</v>
      </c>
      <c r="C48" s="60">
        <v>1.1852579010084123</v>
      </c>
      <c r="D48" s="60">
        <v>1.2240718386769394</v>
      </c>
      <c r="E48" s="60">
        <v>0.65447426783101215</v>
      </c>
      <c r="F48" s="60">
        <v>1.8190203287778761</v>
      </c>
      <c r="G48" s="60">
        <v>1.1645460609468641</v>
      </c>
    </row>
    <row r="49" spans="1:7">
      <c r="A49" s="60" t="s">
        <v>1773</v>
      </c>
      <c r="B49" s="60" t="s">
        <v>1099</v>
      </c>
      <c r="C49" s="60">
        <v>1.1499419969051354</v>
      </c>
      <c r="D49" s="60">
        <v>1.2072477095183718</v>
      </c>
      <c r="E49" s="60">
        <v>0.64337267738300974</v>
      </c>
      <c r="F49" s="60">
        <v>1.8853915676150417</v>
      </c>
      <c r="G49" s="60">
        <v>1.2420188902320319</v>
      </c>
    </row>
    <row r="50" spans="1:7">
      <c r="A50" s="60" t="s">
        <v>1774</v>
      </c>
      <c r="B50" s="60" t="s">
        <v>1100</v>
      </c>
      <c r="C50" s="60">
        <v>1.1373384266633182</v>
      </c>
      <c r="D50" s="60">
        <v>1.2296527622559368</v>
      </c>
      <c r="E50" s="60">
        <v>0.6057513345806107</v>
      </c>
      <c r="F50" s="60">
        <v>1.9337716655951833</v>
      </c>
      <c r="G50" s="60">
        <v>1.3280203310145726</v>
      </c>
    </row>
    <row r="51" spans="1:7">
      <c r="A51" s="60" t="s">
        <v>1775</v>
      </c>
      <c r="B51" s="60" t="s">
        <v>1101</v>
      </c>
      <c r="C51" s="60">
        <v>1.1636269176959555</v>
      </c>
      <c r="D51" s="60">
        <v>1.2601046202981472</v>
      </c>
      <c r="E51" s="60">
        <v>0.64259815272915999</v>
      </c>
      <c r="F51" s="60">
        <v>1.9300565034735582</v>
      </c>
      <c r="G51" s="60">
        <v>1.2874583507443982</v>
      </c>
    </row>
    <row r="52" spans="1:7">
      <c r="A52" s="60" t="s">
        <v>1776</v>
      </c>
      <c r="B52" s="60" t="s">
        <v>1102</v>
      </c>
      <c r="C52" s="60">
        <v>1.2222085479863471</v>
      </c>
      <c r="D52" s="60">
        <v>1.2835277861166163</v>
      </c>
      <c r="E52" s="60">
        <v>0.65241178711055137</v>
      </c>
      <c r="F52" s="60">
        <v>1.9044527934267179</v>
      </c>
      <c r="G52" s="60">
        <v>1.2520410063161664</v>
      </c>
    </row>
    <row r="53" spans="1:7">
      <c r="A53" s="60" t="s">
        <v>1777</v>
      </c>
      <c r="B53" s="60" t="s">
        <v>1103</v>
      </c>
      <c r="C53" s="60">
        <v>1.2775392718521155</v>
      </c>
      <c r="D53" s="60">
        <v>1.3464743376318455</v>
      </c>
      <c r="E53" s="60">
        <v>0.64727908085375707</v>
      </c>
      <c r="F53" s="60">
        <v>2.0233723721155563</v>
      </c>
      <c r="G53" s="60">
        <v>1.3760932912617991</v>
      </c>
    </row>
    <row r="54" spans="1:7">
      <c r="A54" s="60" t="s">
        <v>1778</v>
      </c>
      <c r="B54" s="60" t="s">
        <v>1104</v>
      </c>
      <c r="C54" s="60">
        <v>1.3352424866731341</v>
      </c>
      <c r="D54" s="60">
        <v>1.4555510079475835</v>
      </c>
      <c r="E54" s="60">
        <v>0.66869514648957784</v>
      </c>
      <c r="F54" s="60">
        <v>2.0271216359462216</v>
      </c>
      <c r="G54" s="60">
        <v>1.3584264894566438</v>
      </c>
    </row>
    <row r="55" spans="1:7">
      <c r="A55" s="60" t="s">
        <v>1779</v>
      </c>
      <c r="B55" s="60" t="s">
        <v>1045</v>
      </c>
      <c r="C55" s="60">
        <v>1.4412639825241986</v>
      </c>
      <c r="D55" s="60">
        <v>1.5472340946562881</v>
      </c>
      <c r="E55" s="60">
        <v>0.76170711994293472</v>
      </c>
      <c r="F55" s="60">
        <v>2.2122606716071274</v>
      </c>
      <c r="G55" s="60">
        <v>1.4505535516641928</v>
      </c>
    </row>
    <row r="56" spans="1:7">
      <c r="A56" s="60" t="s">
        <v>1780</v>
      </c>
      <c r="B56" s="60" t="s">
        <v>1105</v>
      </c>
      <c r="C56" s="60">
        <v>1.3982519840061935</v>
      </c>
      <c r="D56" s="60">
        <v>1.5236254598277126</v>
      </c>
      <c r="E56" s="60">
        <v>0.71874425538419562</v>
      </c>
      <c r="F56" s="60">
        <v>2.0533290868227572</v>
      </c>
      <c r="G56" s="60">
        <v>1.3345848314385615</v>
      </c>
    </row>
    <row r="57" spans="1:7">
      <c r="A57" s="60" t="s">
        <v>1781</v>
      </c>
      <c r="B57" s="60" t="s">
        <v>1106</v>
      </c>
      <c r="C57" s="60">
        <v>1.5736380725492753</v>
      </c>
      <c r="D57" s="60">
        <v>1.5876267740981245</v>
      </c>
      <c r="E57" s="60">
        <v>0.71124754250981381</v>
      </c>
      <c r="F57" s="60">
        <v>2.1876900199909115</v>
      </c>
      <c r="G57" s="60">
        <v>1.4764424774810978</v>
      </c>
    </row>
    <row r="58" spans="1:7">
      <c r="A58" s="60" t="s">
        <v>1782</v>
      </c>
      <c r="B58" s="60" t="s">
        <v>1046</v>
      </c>
      <c r="C58" s="60">
        <v>1.6138952949923846</v>
      </c>
      <c r="D58" s="60">
        <v>1.7837861254793672</v>
      </c>
      <c r="E58" s="60">
        <v>0.80618671622818983</v>
      </c>
      <c r="F58" s="60">
        <v>2.7760685565923553</v>
      </c>
      <c r="G58" s="60">
        <v>1.9698818403641654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44E6-2DCD-4305-BA75-68BDC7B54BB0}">
  <sheetPr>
    <tabColor rgb="FFFF0000"/>
    <pageSetUpPr fitToPage="1"/>
  </sheetPr>
  <dimension ref="B4:J33"/>
  <sheetViews>
    <sheetView topLeftCell="A3" zoomScale="134" zoomScaleNormal="145" workbookViewId="0">
      <selection activeCell="E10" sqref="E10"/>
    </sheetView>
  </sheetViews>
  <sheetFormatPr defaultColWidth="9.15234375" defaultRowHeight="14.15"/>
  <cols>
    <col min="1" max="1" width="9.15234375" style="30"/>
    <col min="2" max="10" width="10.53515625" style="30" customWidth="1"/>
    <col min="11" max="16384" width="9.15234375" style="30"/>
  </cols>
  <sheetData>
    <row r="4" spans="2:10" ht="14.6" thickBot="1"/>
    <row r="5" spans="2:10">
      <c r="B5" s="31"/>
      <c r="C5" s="32"/>
      <c r="D5" s="32"/>
      <c r="E5" s="32"/>
      <c r="F5" s="32"/>
      <c r="G5" s="32"/>
      <c r="H5" s="32"/>
      <c r="I5" s="32"/>
      <c r="J5" s="33"/>
    </row>
    <row r="6" spans="2:10">
      <c r="B6" s="34"/>
      <c r="C6" s="35"/>
      <c r="D6" s="35"/>
      <c r="E6" s="35"/>
      <c r="F6" s="35"/>
      <c r="G6" s="35"/>
      <c r="H6" s="35"/>
      <c r="I6" s="35"/>
      <c r="J6" s="36"/>
    </row>
    <row r="7" spans="2:10">
      <c r="B7" s="348" t="s">
        <v>0</v>
      </c>
      <c r="C7" s="349"/>
      <c r="D7" s="349"/>
      <c r="E7" s="349"/>
      <c r="F7" s="349"/>
      <c r="G7" s="349"/>
      <c r="H7" s="349"/>
      <c r="I7" s="349"/>
      <c r="J7" s="350"/>
    </row>
    <row r="8" spans="2:10">
      <c r="B8" s="348" t="s">
        <v>1</v>
      </c>
      <c r="C8" s="349"/>
      <c r="D8" s="349"/>
      <c r="E8" s="349"/>
      <c r="F8" s="349"/>
      <c r="G8" s="349"/>
      <c r="H8" s="349"/>
      <c r="I8" s="349"/>
      <c r="J8" s="350"/>
    </row>
    <row r="9" spans="2:10">
      <c r="B9" s="37"/>
      <c r="C9" s="38"/>
      <c r="D9" s="38"/>
      <c r="E9" s="38"/>
      <c r="F9" s="38"/>
      <c r="G9" s="38"/>
      <c r="H9" s="38"/>
      <c r="I9" s="38"/>
      <c r="J9" s="36"/>
    </row>
    <row r="10" spans="2:10">
      <c r="B10" s="37"/>
      <c r="C10" s="38"/>
      <c r="D10" s="38"/>
      <c r="E10" s="38"/>
      <c r="F10" s="38"/>
      <c r="G10" s="38"/>
      <c r="H10" s="38"/>
      <c r="I10" s="38"/>
      <c r="J10" s="36"/>
    </row>
    <row r="11" spans="2:10">
      <c r="B11" s="37"/>
      <c r="C11" s="38"/>
      <c r="D11" s="38"/>
      <c r="E11" s="38"/>
      <c r="F11" s="38"/>
      <c r="G11" s="38"/>
      <c r="H11" s="38"/>
      <c r="I11" s="38"/>
      <c r="J11" s="36"/>
    </row>
    <row r="12" spans="2:10">
      <c r="B12" s="37"/>
      <c r="C12" s="38"/>
      <c r="D12" s="38"/>
      <c r="E12" s="38"/>
      <c r="F12" s="38"/>
      <c r="G12" s="38"/>
      <c r="H12" s="38"/>
      <c r="I12" s="38"/>
      <c r="J12" s="36"/>
    </row>
    <row r="13" spans="2:10">
      <c r="B13" s="37"/>
      <c r="C13" s="38"/>
      <c r="D13" s="38"/>
      <c r="E13" s="38"/>
      <c r="F13" s="38"/>
      <c r="G13" s="38"/>
      <c r="H13" s="38"/>
      <c r="I13" s="38"/>
      <c r="J13" s="36"/>
    </row>
    <row r="14" spans="2:10">
      <c r="B14" s="37"/>
      <c r="C14" s="38"/>
      <c r="D14" s="38"/>
      <c r="E14" s="38"/>
      <c r="F14" s="38"/>
      <c r="G14" s="38"/>
      <c r="H14" s="38"/>
      <c r="I14" s="38"/>
      <c r="J14" s="36"/>
    </row>
    <row r="15" spans="2:10">
      <c r="B15" s="37"/>
      <c r="C15" s="38"/>
      <c r="D15" s="38"/>
      <c r="E15" s="38"/>
      <c r="F15" s="38"/>
      <c r="G15" s="38"/>
      <c r="H15" s="38"/>
      <c r="I15" s="38"/>
      <c r="J15" s="36"/>
    </row>
    <row r="16" spans="2:10">
      <c r="B16" s="37"/>
      <c r="C16" s="38"/>
      <c r="D16" s="38"/>
      <c r="E16" s="38"/>
      <c r="F16" s="38"/>
      <c r="G16" s="38"/>
      <c r="H16" s="38"/>
      <c r="I16" s="38"/>
      <c r="J16" s="36"/>
    </row>
    <row r="17" spans="2:10">
      <c r="B17" s="37"/>
      <c r="C17" s="38"/>
      <c r="D17" s="38"/>
      <c r="E17" s="38"/>
      <c r="F17" s="38"/>
      <c r="G17" s="38"/>
      <c r="H17" s="38"/>
      <c r="I17" s="38"/>
      <c r="J17" s="36"/>
    </row>
    <row r="18" spans="2:10">
      <c r="B18" s="37"/>
      <c r="C18" s="38"/>
      <c r="D18" s="38"/>
      <c r="E18" s="38"/>
      <c r="F18" s="38"/>
      <c r="G18" s="38"/>
      <c r="H18" s="38"/>
      <c r="I18" s="38"/>
      <c r="J18" s="36"/>
    </row>
    <row r="19" spans="2:10">
      <c r="B19" s="37"/>
      <c r="C19" s="38"/>
      <c r="D19" s="38"/>
      <c r="E19" s="38"/>
      <c r="F19" s="38"/>
      <c r="G19" s="38"/>
      <c r="H19" s="38"/>
      <c r="I19" s="38"/>
      <c r="J19" s="36"/>
    </row>
    <row r="20" spans="2:10">
      <c r="B20" s="37"/>
      <c r="C20" s="38"/>
      <c r="D20" s="38"/>
      <c r="E20" s="38"/>
      <c r="F20" s="38"/>
      <c r="G20" s="38"/>
      <c r="H20" s="38"/>
      <c r="I20" s="38"/>
      <c r="J20" s="36"/>
    </row>
    <row r="21" spans="2:10">
      <c r="B21" s="37"/>
      <c r="C21" s="38"/>
      <c r="D21" s="38"/>
      <c r="E21" s="38"/>
      <c r="F21" s="38"/>
      <c r="G21" s="38"/>
      <c r="H21" s="38"/>
      <c r="I21" s="38"/>
      <c r="J21" s="36"/>
    </row>
    <row r="22" spans="2:10">
      <c r="B22" s="37"/>
      <c r="C22" s="38"/>
      <c r="D22" s="38"/>
      <c r="E22" s="38"/>
      <c r="F22" s="38"/>
      <c r="G22" s="38"/>
      <c r="H22" s="38"/>
      <c r="I22" s="38"/>
      <c r="J22" s="36"/>
    </row>
    <row r="23" spans="2:10">
      <c r="B23" s="348" t="s">
        <v>8</v>
      </c>
      <c r="C23" s="349"/>
      <c r="D23" s="349"/>
      <c r="E23" s="349"/>
      <c r="F23" s="349"/>
      <c r="G23" s="349"/>
      <c r="H23" s="349"/>
      <c r="I23" s="349"/>
      <c r="J23" s="350"/>
    </row>
    <row r="24" spans="2:10">
      <c r="B24" s="37"/>
      <c r="C24" s="38"/>
      <c r="D24" s="38"/>
      <c r="E24" s="38"/>
      <c r="F24" s="38"/>
      <c r="G24" s="38"/>
      <c r="H24" s="38"/>
      <c r="I24" s="38"/>
      <c r="J24" s="36"/>
    </row>
    <row r="25" spans="2:10" ht="33" customHeight="1">
      <c r="B25" s="351" t="s">
        <v>6</v>
      </c>
      <c r="C25" s="352"/>
      <c r="D25" s="352"/>
      <c r="E25" s="352"/>
      <c r="F25" s="352"/>
      <c r="G25" s="352"/>
      <c r="H25" s="352"/>
      <c r="I25" s="352"/>
      <c r="J25" s="353"/>
    </row>
    <row r="26" spans="2:10">
      <c r="B26" s="348"/>
      <c r="C26" s="349"/>
      <c r="D26" s="349"/>
      <c r="E26" s="349"/>
      <c r="F26" s="349"/>
      <c r="G26" s="349"/>
      <c r="H26" s="349"/>
      <c r="I26" s="349"/>
      <c r="J26" s="350"/>
    </row>
    <row r="27" spans="2:10" ht="30" customHeight="1">
      <c r="B27" s="354" t="s">
        <v>12</v>
      </c>
      <c r="C27" s="355"/>
      <c r="D27" s="355"/>
      <c r="E27" s="355"/>
      <c r="F27" s="355"/>
      <c r="G27" s="355"/>
      <c r="H27" s="355"/>
      <c r="I27" s="355"/>
      <c r="J27" s="356"/>
    </row>
    <row r="28" spans="2:10" ht="13.5" customHeight="1">
      <c r="B28" s="39"/>
      <c r="C28" s="40"/>
      <c r="D28" s="40"/>
      <c r="E28" s="40"/>
      <c r="F28" s="40"/>
      <c r="G28" s="40"/>
      <c r="H28" s="40"/>
      <c r="I28" s="40"/>
      <c r="J28" s="41"/>
    </row>
    <row r="29" spans="2:10" ht="18.75" customHeight="1">
      <c r="B29" s="343" t="s">
        <v>9</v>
      </c>
      <c r="C29" s="344"/>
      <c r="D29" s="344"/>
      <c r="E29" s="344"/>
      <c r="F29" s="344"/>
      <c r="G29" s="344"/>
      <c r="H29" s="344"/>
      <c r="I29" s="344"/>
      <c r="J29" s="345"/>
    </row>
    <row r="30" spans="2:10">
      <c r="B30" s="42"/>
      <c r="C30" s="43"/>
      <c r="D30" s="35"/>
      <c r="E30" s="35"/>
      <c r="F30" s="35"/>
      <c r="G30" s="35"/>
      <c r="H30" s="35"/>
      <c r="I30" s="35"/>
      <c r="J30" s="36"/>
    </row>
    <row r="31" spans="2:10" ht="14.25" customHeight="1">
      <c r="B31" s="346" t="s">
        <v>10</v>
      </c>
      <c r="C31" s="347"/>
      <c r="D31" s="347"/>
      <c r="E31" s="44" t="s">
        <v>11</v>
      </c>
      <c r="F31" s="44"/>
      <c r="G31" s="44"/>
      <c r="H31" s="44"/>
      <c r="I31" s="44"/>
      <c r="J31" s="45"/>
    </row>
    <row r="32" spans="2:10" ht="14.25" customHeight="1">
      <c r="B32" s="46"/>
      <c r="C32" s="47"/>
      <c r="D32" s="47"/>
      <c r="E32" s="47"/>
      <c r="F32" s="47"/>
      <c r="G32" s="47"/>
      <c r="H32" s="47"/>
      <c r="I32" s="47"/>
      <c r="J32" s="48"/>
    </row>
    <row r="33" spans="2:10" ht="14.6" thickBot="1">
      <c r="B33" s="49"/>
      <c r="C33" s="50"/>
      <c r="D33" s="50"/>
      <c r="E33" s="50"/>
      <c r="F33" s="50"/>
      <c r="G33" s="50"/>
      <c r="H33" s="50"/>
      <c r="I33" s="50"/>
      <c r="J33" s="51"/>
    </row>
  </sheetData>
  <mergeCells count="8">
    <mergeCell ref="B29:J29"/>
    <mergeCell ref="B31:D31"/>
    <mergeCell ref="B7:J7"/>
    <mergeCell ref="B8:J8"/>
    <mergeCell ref="B23:J23"/>
    <mergeCell ref="B25:J25"/>
    <mergeCell ref="B26:J26"/>
    <mergeCell ref="B27:J27"/>
  </mergeCells>
  <hyperlinks>
    <hyperlink ref="E31" r:id="rId1" xr:uid="{5C5126E7-96C6-4C2A-B205-CAEA68D6BB17}"/>
  </hyperlinks>
  <pageMargins left="0.7" right="0.7" top="0.75" bottom="0.75" header="0.3" footer="0.3"/>
  <pageSetup scale="88"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7311B-60C4-459A-8910-F7BBCE0B2159}">
  <sheetPr>
    <tabColor theme="2"/>
  </sheetPr>
  <dimension ref="A1:L16"/>
  <sheetViews>
    <sheetView showGridLines="0" zoomScale="115" zoomScaleNormal="115" workbookViewId="0">
      <selection activeCell="B5" sqref="B5:S71"/>
    </sheetView>
  </sheetViews>
  <sheetFormatPr defaultRowHeight="14.6"/>
  <cols>
    <col min="9" max="10" width="15.4609375" customWidth="1"/>
    <col min="11" max="11" width="2.61328125" customWidth="1"/>
    <col min="19" max="19" width="5.53515625" customWidth="1"/>
  </cols>
  <sheetData>
    <row r="1" spans="1:12" s="92" customFormat="1">
      <c r="A1" s="92" t="s">
        <v>1107</v>
      </c>
      <c r="B1" s="92" t="s">
        <v>1108</v>
      </c>
      <c r="C1" s="92" t="s">
        <v>1109</v>
      </c>
      <c r="D1" s="92" t="s">
        <v>1110</v>
      </c>
      <c r="E1" s="92" t="s">
        <v>1111</v>
      </c>
      <c r="F1" s="92" t="s">
        <v>1112</v>
      </c>
      <c r="G1" s="92" t="s">
        <v>1113</v>
      </c>
      <c r="I1" s="271" t="s">
        <v>1114</v>
      </c>
      <c r="J1" s="271"/>
    </row>
    <row r="2" spans="1:12">
      <c r="A2">
        <v>2016</v>
      </c>
      <c r="B2">
        <v>19.582902065990378</v>
      </c>
      <c r="C2">
        <v>33.605781487325586</v>
      </c>
      <c r="D2">
        <v>29.374741795286042</v>
      </c>
      <c r="E2">
        <v>25.68403290077223</v>
      </c>
      <c r="F2">
        <v>30.206054147973099</v>
      </c>
      <c r="G2">
        <f>C2-B2</f>
        <v>14.022879421335208</v>
      </c>
      <c r="I2">
        <v>0.5</v>
      </c>
      <c r="L2" s="93" t="s">
        <v>1115</v>
      </c>
    </row>
    <row r="3" spans="1:12">
      <c r="A3">
        <v>2017</v>
      </c>
      <c r="B3">
        <v>20.42392438948092</v>
      </c>
      <c r="C3">
        <v>33.295715737556861</v>
      </c>
      <c r="D3">
        <v>29.57496340820094</v>
      </c>
      <c r="E3">
        <v>26.069636351461821</v>
      </c>
      <c r="F3">
        <v>30.206054147973099</v>
      </c>
      <c r="G3">
        <f t="shared" ref="G3:G16" si="0">C3-B3</f>
        <v>12.871791348075941</v>
      </c>
      <c r="I3">
        <v>1.5</v>
      </c>
      <c r="L3" s="94" t="s">
        <v>1116</v>
      </c>
    </row>
    <row r="4" spans="1:12">
      <c r="A4">
        <v>2018</v>
      </c>
      <c r="B4">
        <v>21.110288787378121</v>
      </c>
      <c r="C4">
        <v>35.28110483847189</v>
      </c>
      <c r="D4">
        <v>31.03775151139871</v>
      </c>
      <c r="E4">
        <v>26.83815486780053</v>
      </c>
      <c r="F4">
        <v>30.206054147973099</v>
      </c>
      <c r="G4">
        <f t="shared" si="0"/>
        <v>14.17081605109377</v>
      </c>
      <c r="I4">
        <v>2.5</v>
      </c>
      <c r="L4" s="296" t="s">
        <v>1881</v>
      </c>
    </row>
    <row r="5" spans="1:12">
      <c r="A5">
        <v>2019</v>
      </c>
      <c r="B5">
        <v>20.823731065959372</v>
      </c>
      <c r="C5">
        <v>35.372356066730383</v>
      </c>
      <c r="D5">
        <v>30.80481882113315</v>
      </c>
      <c r="E5">
        <v>27.009711243102849</v>
      </c>
      <c r="F5">
        <v>30.206054147973099</v>
      </c>
      <c r="G5">
        <f t="shared" si="0"/>
        <v>14.548625000771011</v>
      </c>
      <c r="I5">
        <v>3.5</v>
      </c>
    </row>
    <row r="6" spans="1:12">
      <c r="A6">
        <v>2020</v>
      </c>
      <c r="B6">
        <v>20.197847792924051</v>
      </c>
      <c r="C6">
        <v>33.655734432033469</v>
      </c>
      <c r="D6">
        <v>30.08390753403004</v>
      </c>
      <c r="E6">
        <v>26.364504407597138</v>
      </c>
      <c r="F6">
        <v>30.206054147973099</v>
      </c>
      <c r="G6">
        <f t="shared" si="0"/>
        <v>13.457886639109418</v>
      </c>
      <c r="I6">
        <v>4.5</v>
      </c>
    </row>
    <row r="7" spans="1:12">
      <c r="A7">
        <v>2021</v>
      </c>
      <c r="B7">
        <v>20.725762851741582</v>
      </c>
      <c r="C7">
        <v>35.830022771292178</v>
      </c>
      <c r="D7">
        <v>30.84768874365437</v>
      </c>
      <c r="E7">
        <v>26.72719327814897</v>
      </c>
      <c r="F7">
        <v>30.206054147973099</v>
      </c>
      <c r="G7">
        <f t="shared" si="0"/>
        <v>15.104259919550596</v>
      </c>
      <c r="I7">
        <v>5.5</v>
      </c>
    </row>
    <row r="8" spans="1:12">
      <c r="A8">
        <v>2022</v>
      </c>
      <c r="B8">
        <v>21.349803350169189</v>
      </c>
      <c r="C8">
        <v>35.830132458271997</v>
      </c>
      <c r="D8">
        <v>32.002069195473709</v>
      </c>
      <c r="E8">
        <v>28.089003790422272</v>
      </c>
      <c r="F8">
        <v>30.206054147973099</v>
      </c>
      <c r="G8">
        <f t="shared" si="0"/>
        <v>14.480329108102808</v>
      </c>
      <c r="I8">
        <v>6.5</v>
      </c>
    </row>
    <row r="9" spans="1:12">
      <c r="A9">
        <v>2023</v>
      </c>
      <c r="B9">
        <v>21.122460957386341</v>
      </c>
      <c r="C9">
        <v>35.749018618454024</v>
      </c>
      <c r="D9">
        <v>32.234570003310459</v>
      </c>
      <c r="E9">
        <v>27.866967730142079</v>
      </c>
      <c r="F9">
        <v>30.206054147973099</v>
      </c>
      <c r="G9">
        <f t="shared" si="0"/>
        <v>14.626557661067682</v>
      </c>
      <c r="I9">
        <v>7.5</v>
      </c>
    </row>
    <row r="10" spans="1:12">
      <c r="A10">
        <v>2024</v>
      </c>
      <c r="B10">
        <v>21.069599655280669</v>
      </c>
      <c r="C10">
        <v>36.893012195801411</v>
      </c>
      <c r="D10">
        <v>32.21336816931138</v>
      </c>
      <c r="E10">
        <v>27.95073064835417</v>
      </c>
      <c r="F10">
        <v>30.206054147973099</v>
      </c>
      <c r="G10">
        <f t="shared" si="0"/>
        <v>15.823412540520742</v>
      </c>
      <c r="I10">
        <v>8.5</v>
      </c>
    </row>
    <row r="11" spans="1:12">
      <c r="A11">
        <v>2025</v>
      </c>
      <c r="B11">
        <v>20.541074914759541</v>
      </c>
      <c r="C11">
        <v>34.697057666212913</v>
      </c>
      <c r="D11">
        <v>31.39168311485815</v>
      </c>
      <c r="E11">
        <v>27.590716281097581</v>
      </c>
      <c r="F11">
        <v>30.206054147973099</v>
      </c>
      <c r="G11">
        <f t="shared" si="0"/>
        <v>14.155982751453372</v>
      </c>
      <c r="I11">
        <v>9.5</v>
      </c>
    </row>
    <row r="12" spans="1:12">
      <c r="A12">
        <v>2026</v>
      </c>
      <c r="B12">
        <v>20.338716776846159</v>
      </c>
      <c r="C12">
        <v>34.491731431397568</v>
      </c>
      <c r="D12">
        <v>30.979940908889699</v>
      </c>
      <c r="E12">
        <v>27.51786283618484</v>
      </c>
      <c r="F12">
        <v>30.206054147973099</v>
      </c>
      <c r="G12">
        <f t="shared" si="0"/>
        <v>14.153014654551409</v>
      </c>
      <c r="I12">
        <v>10.5</v>
      </c>
    </row>
    <row r="13" spans="1:12">
      <c r="A13">
        <v>2027</v>
      </c>
      <c r="B13">
        <v>20.322377179192362</v>
      </c>
      <c r="C13">
        <v>34.275832504245827</v>
      </c>
      <c r="D13">
        <v>30.836086295763081</v>
      </c>
      <c r="E13">
        <v>27.6040810360313</v>
      </c>
      <c r="F13">
        <v>30.206054147973099</v>
      </c>
      <c r="G13">
        <f t="shared" si="0"/>
        <v>13.953455325053465</v>
      </c>
      <c r="I13">
        <v>11.5</v>
      </c>
    </row>
    <row r="14" spans="1:12">
      <c r="A14">
        <v>2028</v>
      </c>
      <c r="B14">
        <v>20.288356650434821</v>
      </c>
      <c r="C14">
        <v>34.368502572413313</v>
      </c>
      <c r="D14">
        <v>30.678463307655541</v>
      </c>
      <c r="E14">
        <v>27.541100960750828</v>
      </c>
      <c r="F14">
        <v>30.206054147973099</v>
      </c>
      <c r="G14">
        <f t="shared" si="0"/>
        <v>14.080145921978492</v>
      </c>
      <c r="I14">
        <v>12.5</v>
      </c>
    </row>
    <row r="15" spans="1:12">
      <c r="A15">
        <v>2029</v>
      </c>
      <c r="B15">
        <v>20.364592589927</v>
      </c>
      <c r="C15">
        <v>34.285776986743393</v>
      </c>
      <c r="D15">
        <v>30.533639720526448</v>
      </c>
      <c r="E15">
        <v>27.507942046941452</v>
      </c>
      <c r="F15">
        <v>30.206054147973099</v>
      </c>
      <c r="G15">
        <f t="shared" si="0"/>
        <v>13.921184396816393</v>
      </c>
      <c r="I15">
        <v>13.5</v>
      </c>
    </row>
    <row r="16" spans="1:12">
      <c r="A16">
        <v>2030</v>
      </c>
      <c r="B16">
        <v>20.894200545767202</v>
      </c>
      <c r="C16">
        <v>34.102162222423502</v>
      </c>
      <c r="D16">
        <v>30.414324104078311</v>
      </c>
      <c r="E16">
        <v>27.467667133330998</v>
      </c>
      <c r="F16">
        <v>30.206054147973099</v>
      </c>
      <c r="G16">
        <f t="shared" si="0"/>
        <v>13.2079616766563</v>
      </c>
      <c r="I16">
        <v>14.5</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678D-1906-4BBA-9D72-8997AFE85D8B}">
  <sheetPr>
    <tabColor theme="2"/>
  </sheetPr>
  <dimension ref="A2:AN162"/>
  <sheetViews>
    <sheetView zoomScale="60" zoomScaleNormal="60" workbookViewId="0">
      <selection activeCell="B5" sqref="B5:S71"/>
    </sheetView>
  </sheetViews>
  <sheetFormatPr defaultColWidth="9.15234375" defaultRowHeight="12.45"/>
  <cols>
    <col min="1" max="2" width="9.15234375" style="272"/>
    <col min="3" max="5" width="10.69140625" style="272" bestFit="1" customWidth="1"/>
    <col min="6" max="8" width="0" style="272" hidden="1" customWidth="1"/>
    <col min="9" max="16384" width="9.15234375" style="272"/>
  </cols>
  <sheetData>
    <row r="2" spans="1:40">
      <c r="A2" s="272" t="s">
        <v>905</v>
      </c>
      <c r="B2" s="272" t="s">
        <v>1117</v>
      </c>
      <c r="C2" s="272" t="s">
        <v>1118</v>
      </c>
      <c r="D2" s="272" t="s">
        <v>1119</v>
      </c>
      <c r="E2" s="272" t="s">
        <v>1120</v>
      </c>
      <c r="F2" s="272" t="s">
        <v>1121</v>
      </c>
      <c r="G2" s="272" t="s">
        <v>1122</v>
      </c>
      <c r="H2" s="272" t="s">
        <v>1123</v>
      </c>
      <c r="I2" s="272" t="s">
        <v>1124</v>
      </c>
      <c r="J2" s="272" t="s">
        <v>1125</v>
      </c>
      <c r="K2" s="272" t="s">
        <v>1126</v>
      </c>
      <c r="Q2" s="272" t="s">
        <v>1127</v>
      </c>
      <c r="R2" s="272" t="s">
        <v>1128</v>
      </c>
      <c r="S2" s="272" t="s">
        <v>1129</v>
      </c>
      <c r="T2" s="272" t="s">
        <v>1130</v>
      </c>
      <c r="U2" s="272" t="s">
        <v>1131</v>
      </c>
      <c r="V2" s="272" t="s">
        <v>1132</v>
      </c>
    </row>
    <row r="3" spans="1:40">
      <c r="A3" s="272" t="s">
        <v>1133</v>
      </c>
      <c r="B3" s="272" t="s">
        <v>1134</v>
      </c>
      <c r="P3" s="272" t="str">
        <f>IF(MID(O3,3,2)&lt;&gt;MID(O2,3,2),MID(O3,3,2),"")</f>
        <v/>
      </c>
      <c r="Q3" s="272">
        <f>E3</f>
        <v>0</v>
      </c>
      <c r="R3" s="272">
        <f>D3-E3</f>
        <v>0</v>
      </c>
      <c r="S3" s="272">
        <f>C3</f>
        <v>0</v>
      </c>
      <c r="T3" s="272">
        <f>K3</f>
        <v>0</v>
      </c>
      <c r="U3" s="272">
        <f>J3-K3</f>
        <v>0</v>
      </c>
      <c r="V3" s="272">
        <f>I3</f>
        <v>0</v>
      </c>
      <c r="X3" s="275"/>
      <c r="Y3" s="275"/>
      <c r="Z3" s="275"/>
      <c r="AA3" s="275"/>
      <c r="AB3" s="275"/>
      <c r="AC3" s="275"/>
      <c r="AD3" s="275"/>
      <c r="AE3" s="275"/>
      <c r="AF3" s="275"/>
      <c r="AG3" s="275"/>
      <c r="AH3" s="275"/>
      <c r="AI3" s="275"/>
      <c r="AJ3" s="275"/>
      <c r="AK3" s="275"/>
      <c r="AL3" s="275"/>
      <c r="AM3" s="275"/>
      <c r="AN3" s="275"/>
    </row>
    <row r="4" spans="1:40">
      <c r="A4" s="272" t="s">
        <v>1135</v>
      </c>
      <c r="B4" s="272" t="s">
        <v>1134</v>
      </c>
      <c r="P4" s="272" t="str">
        <f>IF(MID(O4,3,2)&lt;&gt;MID(O3,3,2),MID(O4,3,2),"")</f>
        <v/>
      </c>
      <c r="Q4" s="272">
        <f t="shared" ref="Q4:Q67" si="0">E4</f>
        <v>0</v>
      </c>
      <c r="R4" s="272">
        <f t="shared" ref="R4:R67" si="1">D4-E4</f>
        <v>0</v>
      </c>
      <c r="S4" s="272">
        <f t="shared" ref="S4:S67" si="2">C4</f>
        <v>0</v>
      </c>
      <c r="T4" s="272">
        <f t="shared" ref="T4:T67" si="3">K4</f>
        <v>0</v>
      </c>
      <c r="U4" s="272">
        <f t="shared" ref="U4:U67" si="4">J4-K4</f>
        <v>0</v>
      </c>
      <c r="V4" s="272">
        <f t="shared" ref="V4:V67" si="5">I4</f>
        <v>0</v>
      </c>
      <c r="X4" s="275"/>
      <c r="Y4" s="275"/>
      <c r="Z4" s="275"/>
      <c r="AA4" s="275"/>
      <c r="AB4" s="275"/>
      <c r="AC4" s="275"/>
      <c r="AD4" s="275"/>
      <c r="AE4" s="275"/>
      <c r="AF4" s="275"/>
      <c r="AG4" s="275"/>
      <c r="AH4" s="275"/>
      <c r="AI4" s="275"/>
      <c r="AJ4" s="275"/>
      <c r="AK4" s="275"/>
      <c r="AL4" s="275"/>
      <c r="AM4" s="275"/>
      <c r="AN4" s="275"/>
    </row>
    <row r="5" spans="1:40">
      <c r="A5" s="272" t="s">
        <v>1136</v>
      </c>
      <c r="B5" s="272" t="s">
        <v>1134</v>
      </c>
      <c r="P5" s="272" t="str">
        <f t="shared" ref="P5:P68" si="6">IF(MID(O5,3,2)&lt;&gt;MID(O4,3,2),MID(O5,3,2),"")</f>
        <v/>
      </c>
      <c r="Q5" s="272">
        <f t="shared" si="0"/>
        <v>0</v>
      </c>
      <c r="R5" s="272">
        <f t="shared" si="1"/>
        <v>0</v>
      </c>
      <c r="S5" s="272">
        <f t="shared" si="2"/>
        <v>0</v>
      </c>
      <c r="T5" s="272">
        <f t="shared" si="3"/>
        <v>0</v>
      </c>
      <c r="U5" s="272">
        <f t="shared" si="4"/>
        <v>0</v>
      </c>
      <c r="V5" s="272">
        <f t="shared" si="5"/>
        <v>0</v>
      </c>
      <c r="X5" s="275"/>
      <c r="Y5" s="275"/>
      <c r="Z5" s="275"/>
      <c r="AA5" s="275"/>
      <c r="AB5" s="275"/>
      <c r="AC5" s="275"/>
      <c r="AD5" s="275"/>
      <c r="AE5" s="275"/>
      <c r="AF5" s="275"/>
      <c r="AG5" s="275"/>
      <c r="AH5" s="275"/>
      <c r="AI5" s="275"/>
      <c r="AJ5" s="275"/>
      <c r="AK5" s="275"/>
      <c r="AL5" s="275"/>
      <c r="AM5" s="275"/>
      <c r="AN5" s="275"/>
    </row>
    <row r="6" spans="1:40">
      <c r="A6" s="272" t="s">
        <v>1137</v>
      </c>
      <c r="B6" s="272" t="s">
        <v>1134</v>
      </c>
      <c r="C6" s="272">
        <v>229.14123000000001</v>
      </c>
      <c r="D6" s="272">
        <v>351.45</v>
      </c>
      <c r="E6" s="272">
        <v>193.08085</v>
      </c>
      <c r="I6" s="272">
        <v>421.48</v>
      </c>
      <c r="J6" s="272">
        <v>519.4</v>
      </c>
      <c r="K6" s="272">
        <v>181.22255000000001</v>
      </c>
      <c r="N6" s="272" t="str">
        <f t="shared" ref="N6:N69" si="7">A6</f>
        <v>2012m4</v>
      </c>
      <c r="O6" s="272">
        <v>2012</v>
      </c>
      <c r="P6" s="272" t="str">
        <f t="shared" si="6"/>
        <v>12</v>
      </c>
      <c r="Q6" s="272">
        <f t="shared" si="0"/>
        <v>193.08085</v>
      </c>
      <c r="R6" s="272">
        <f t="shared" si="1"/>
        <v>158.36914999999999</v>
      </c>
      <c r="S6" s="272">
        <f t="shared" si="2"/>
        <v>229.14123000000001</v>
      </c>
      <c r="T6" s="272">
        <f t="shared" si="3"/>
        <v>181.22255000000001</v>
      </c>
      <c r="U6" s="272">
        <f t="shared" si="4"/>
        <v>338.17744999999996</v>
      </c>
      <c r="V6" s="272">
        <f t="shared" si="5"/>
        <v>421.48</v>
      </c>
      <c r="X6" s="275"/>
      <c r="Y6" s="275"/>
      <c r="Z6" s="275"/>
      <c r="AA6" s="275"/>
      <c r="AB6" s="275"/>
      <c r="AC6" s="275"/>
      <c r="AD6" s="275"/>
      <c r="AE6" s="275"/>
      <c r="AF6" s="275"/>
      <c r="AG6" s="275"/>
      <c r="AH6" s="275"/>
      <c r="AI6" s="275"/>
      <c r="AJ6" s="275"/>
      <c r="AK6" s="275"/>
      <c r="AL6" s="275"/>
      <c r="AM6" s="275"/>
      <c r="AN6" s="275"/>
    </row>
    <row r="7" spans="1:40">
      <c r="A7" s="272" t="s">
        <v>1138</v>
      </c>
      <c r="B7" s="272" t="s">
        <v>1134</v>
      </c>
      <c r="C7" s="272">
        <v>239.80901</v>
      </c>
      <c r="D7" s="272">
        <v>377.6</v>
      </c>
      <c r="E7" s="272">
        <v>203.15708000000001</v>
      </c>
      <c r="I7" s="272">
        <v>455.34500000000003</v>
      </c>
      <c r="J7" s="272">
        <v>536.17499999999995</v>
      </c>
      <c r="K7" s="272">
        <v>195.84648999999999</v>
      </c>
      <c r="N7" s="272" t="str">
        <f t="shared" si="7"/>
        <v>2012m5</v>
      </c>
      <c r="P7" s="272" t="str">
        <f t="shared" si="6"/>
        <v/>
      </c>
      <c r="Q7" s="272">
        <f t="shared" si="0"/>
        <v>203.15708000000001</v>
      </c>
      <c r="R7" s="272">
        <f t="shared" si="1"/>
        <v>174.44292000000002</v>
      </c>
      <c r="S7" s="272">
        <f t="shared" si="2"/>
        <v>239.80901</v>
      </c>
      <c r="T7" s="272">
        <f t="shared" si="3"/>
        <v>195.84648999999999</v>
      </c>
      <c r="U7" s="272">
        <f t="shared" si="4"/>
        <v>340.32850999999994</v>
      </c>
      <c r="V7" s="272">
        <f t="shared" si="5"/>
        <v>455.34500000000003</v>
      </c>
      <c r="X7" s="275"/>
      <c r="Y7" s="275"/>
      <c r="Z7" s="275"/>
      <c r="AA7" s="275"/>
      <c r="AB7" s="275"/>
      <c r="AC7" s="275"/>
      <c r="AD7" s="275"/>
      <c r="AE7" s="275"/>
      <c r="AF7" s="275"/>
      <c r="AG7" s="275"/>
      <c r="AH7" s="275"/>
      <c r="AI7" s="275"/>
      <c r="AJ7" s="275"/>
      <c r="AK7" s="275"/>
      <c r="AL7" s="275"/>
      <c r="AM7" s="275"/>
      <c r="AN7" s="275"/>
    </row>
    <row r="8" spans="1:40">
      <c r="A8" s="272" t="s">
        <v>1139</v>
      </c>
      <c r="B8" s="272" t="s">
        <v>1134</v>
      </c>
      <c r="C8" s="272">
        <v>305.77184999999997</v>
      </c>
      <c r="D8" s="272">
        <v>400.11</v>
      </c>
      <c r="E8" s="272">
        <v>212.839</v>
      </c>
      <c r="I8" s="272">
        <v>470.18799999999999</v>
      </c>
      <c r="J8" s="272">
        <v>561.76666999999998</v>
      </c>
      <c r="K8" s="272">
        <v>211.69613000000001</v>
      </c>
      <c r="N8" s="272" t="str">
        <f t="shared" si="7"/>
        <v>2012m6</v>
      </c>
      <c r="P8" s="272" t="str">
        <f t="shared" si="6"/>
        <v/>
      </c>
      <c r="Q8" s="272">
        <f t="shared" si="0"/>
        <v>212.839</v>
      </c>
      <c r="R8" s="272">
        <f t="shared" si="1"/>
        <v>187.27100000000002</v>
      </c>
      <c r="S8" s="272">
        <f t="shared" si="2"/>
        <v>305.77184999999997</v>
      </c>
      <c r="T8" s="272">
        <f t="shared" si="3"/>
        <v>211.69613000000001</v>
      </c>
      <c r="U8" s="272">
        <f t="shared" si="4"/>
        <v>350.07053999999994</v>
      </c>
      <c r="V8" s="272">
        <f t="shared" si="5"/>
        <v>470.18799999999999</v>
      </c>
      <c r="X8" s="275"/>
      <c r="Y8" s="275"/>
      <c r="Z8" s="275"/>
      <c r="AA8" s="275"/>
      <c r="AB8" s="275"/>
      <c r="AC8" s="275"/>
      <c r="AD8" s="275"/>
      <c r="AE8" s="275"/>
      <c r="AF8" s="275"/>
      <c r="AG8" s="275"/>
      <c r="AH8" s="275"/>
      <c r="AI8" s="275"/>
      <c r="AJ8" s="275"/>
      <c r="AK8" s="275"/>
      <c r="AL8" s="275"/>
      <c r="AM8" s="275"/>
      <c r="AN8" s="275"/>
    </row>
    <row r="9" spans="1:40">
      <c r="A9" s="272" t="s">
        <v>1140</v>
      </c>
      <c r="B9" s="272" t="s">
        <v>1134</v>
      </c>
      <c r="C9" s="272">
        <v>281.08936999999997</v>
      </c>
      <c r="D9" s="272">
        <v>388.02499999999998</v>
      </c>
      <c r="E9" s="272">
        <v>179.33752999999999</v>
      </c>
      <c r="I9" s="272">
        <v>452.66804000000002</v>
      </c>
      <c r="J9" s="272">
        <v>520.94167000000004</v>
      </c>
      <c r="K9" s="272">
        <v>184.79392000000001</v>
      </c>
      <c r="N9" s="272" t="str">
        <f t="shared" si="7"/>
        <v>2012m7</v>
      </c>
      <c r="P9" s="272" t="str">
        <f t="shared" si="6"/>
        <v/>
      </c>
      <c r="Q9" s="272">
        <f t="shared" si="0"/>
        <v>179.33752999999999</v>
      </c>
      <c r="R9" s="272">
        <f t="shared" si="1"/>
        <v>208.68746999999999</v>
      </c>
      <c r="S9" s="272">
        <f t="shared" si="2"/>
        <v>281.08936999999997</v>
      </c>
      <c r="T9" s="272">
        <f t="shared" si="3"/>
        <v>184.79392000000001</v>
      </c>
      <c r="U9" s="272">
        <f t="shared" si="4"/>
        <v>336.14775000000003</v>
      </c>
      <c r="V9" s="272">
        <f t="shared" si="5"/>
        <v>452.66804000000002</v>
      </c>
      <c r="X9" s="275"/>
      <c r="Y9" s="275"/>
      <c r="Z9" s="275"/>
      <c r="AA9" s="275"/>
      <c r="AB9" s="275"/>
      <c r="AC9" s="275"/>
      <c r="AD9" s="275"/>
      <c r="AE9" s="275"/>
      <c r="AF9" s="275"/>
      <c r="AG9" s="275"/>
      <c r="AH9" s="275"/>
      <c r="AI9" s="275"/>
      <c r="AJ9" s="275"/>
      <c r="AK9" s="275"/>
      <c r="AL9" s="275"/>
      <c r="AM9" s="275"/>
      <c r="AN9" s="275"/>
    </row>
    <row r="10" spans="1:40">
      <c r="A10" s="272" t="s">
        <v>1141</v>
      </c>
      <c r="B10" s="272" t="s">
        <v>1134</v>
      </c>
      <c r="C10" s="272">
        <v>250.28</v>
      </c>
      <c r="D10" s="272">
        <v>344.11</v>
      </c>
      <c r="E10" s="272">
        <v>154.13863000000001</v>
      </c>
      <c r="I10" s="272">
        <v>418.9</v>
      </c>
      <c r="J10" s="272">
        <v>490.9</v>
      </c>
      <c r="K10" s="272">
        <v>145.28772000000001</v>
      </c>
      <c r="N10" s="272" t="str">
        <f t="shared" si="7"/>
        <v>2012m8</v>
      </c>
      <c r="P10" s="272" t="str">
        <f t="shared" si="6"/>
        <v/>
      </c>
      <c r="Q10" s="272">
        <f t="shared" si="0"/>
        <v>154.13863000000001</v>
      </c>
      <c r="R10" s="272">
        <f t="shared" si="1"/>
        <v>189.97137000000001</v>
      </c>
      <c r="S10" s="272">
        <f t="shared" si="2"/>
        <v>250.28</v>
      </c>
      <c r="T10" s="272">
        <f t="shared" si="3"/>
        <v>145.28772000000001</v>
      </c>
      <c r="U10" s="272">
        <f t="shared" si="4"/>
        <v>345.61227999999994</v>
      </c>
      <c r="V10" s="272">
        <f t="shared" si="5"/>
        <v>418.9</v>
      </c>
      <c r="X10" s="275"/>
      <c r="Y10" s="275"/>
      <c r="Z10" s="275"/>
      <c r="AA10" s="275"/>
      <c r="AB10" s="275"/>
      <c r="AC10" s="275"/>
      <c r="AD10" s="275"/>
      <c r="AE10" s="275"/>
      <c r="AF10" s="275"/>
      <c r="AG10" s="275"/>
      <c r="AH10" s="275"/>
      <c r="AI10" s="275"/>
      <c r="AJ10" s="275"/>
      <c r="AK10" s="275"/>
      <c r="AL10" s="275"/>
      <c r="AM10" s="275"/>
      <c r="AN10" s="275"/>
    </row>
    <row r="11" spans="1:40">
      <c r="A11" s="272" t="s">
        <v>1142</v>
      </c>
      <c r="B11" s="272" t="s">
        <v>1134</v>
      </c>
      <c r="C11" s="272">
        <v>244.77500000000001</v>
      </c>
      <c r="D11" s="272">
        <v>340.625</v>
      </c>
      <c r="E11" s="272">
        <v>148.84065000000001</v>
      </c>
      <c r="I11" s="272">
        <v>413.65832999999998</v>
      </c>
      <c r="J11" s="272">
        <v>491.22500000000002</v>
      </c>
      <c r="K11" s="272">
        <v>130.87037000000001</v>
      </c>
      <c r="N11" s="272" t="str">
        <f t="shared" si="7"/>
        <v>2012m9</v>
      </c>
      <c r="P11" s="272" t="str">
        <f t="shared" si="6"/>
        <v/>
      </c>
      <c r="Q11" s="272">
        <f t="shared" si="0"/>
        <v>148.84065000000001</v>
      </c>
      <c r="R11" s="272">
        <f t="shared" si="1"/>
        <v>191.78434999999999</v>
      </c>
      <c r="S11" s="272">
        <f t="shared" si="2"/>
        <v>244.77500000000001</v>
      </c>
      <c r="T11" s="272">
        <f t="shared" si="3"/>
        <v>130.87037000000001</v>
      </c>
      <c r="U11" s="272">
        <f t="shared" si="4"/>
        <v>360.35463000000004</v>
      </c>
      <c r="V11" s="272">
        <f t="shared" si="5"/>
        <v>413.65832999999998</v>
      </c>
      <c r="X11" s="275"/>
      <c r="Y11" s="275"/>
      <c r="Z11" s="275"/>
      <c r="AA11" s="275"/>
      <c r="AB11" s="275"/>
      <c r="AC11" s="275"/>
      <c r="AD11" s="275"/>
      <c r="AE11" s="275"/>
      <c r="AF11" s="275"/>
      <c r="AG11" s="275"/>
      <c r="AH11" s="275"/>
      <c r="AI11" s="275"/>
      <c r="AJ11" s="275"/>
      <c r="AK11" s="275"/>
      <c r="AL11" s="275"/>
      <c r="AM11" s="275"/>
      <c r="AN11" s="275"/>
    </row>
    <row r="12" spans="1:40">
      <c r="A12" s="272" t="s">
        <v>1143</v>
      </c>
      <c r="B12" s="272" t="s">
        <v>1134</v>
      </c>
      <c r="C12" s="272">
        <v>237.375</v>
      </c>
      <c r="D12" s="272">
        <v>327.17500000000001</v>
      </c>
      <c r="E12" s="272">
        <v>125.15706</v>
      </c>
      <c r="I12" s="272">
        <v>404.32481000000001</v>
      </c>
      <c r="J12" s="272">
        <v>489.32499999999999</v>
      </c>
      <c r="K12" s="272">
        <v>132.45205999999999</v>
      </c>
      <c r="N12" s="272" t="str">
        <f t="shared" si="7"/>
        <v>2012m10</v>
      </c>
      <c r="P12" s="272" t="str">
        <f>IF(MID(O15,3,2)&lt;&gt;MID(O11,3,2),MID(O15,3,2),"")</f>
        <v/>
      </c>
      <c r="Q12" s="272">
        <f t="shared" si="0"/>
        <v>125.15706</v>
      </c>
      <c r="R12" s="272">
        <f t="shared" si="1"/>
        <v>202.01794000000001</v>
      </c>
      <c r="S12" s="272">
        <f t="shared" si="2"/>
        <v>237.375</v>
      </c>
      <c r="T12" s="272">
        <f t="shared" si="3"/>
        <v>132.45205999999999</v>
      </c>
      <c r="U12" s="272">
        <f t="shared" si="4"/>
        <v>356.87293999999997</v>
      </c>
      <c r="V12" s="272">
        <f t="shared" si="5"/>
        <v>404.32481000000001</v>
      </c>
      <c r="X12" s="275"/>
      <c r="Y12" s="275"/>
      <c r="Z12" s="275"/>
      <c r="AA12" s="275"/>
      <c r="AB12" s="275"/>
      <c r="AC12" s="275"/>
      <c r="AD12" s="275"/>
      <c r="AE12" s="275"/>
      <c r="AF12" s="275"/>
      <c r="AG12" s="275"/>
      <c r="AH12" s="275"/>
      <c r="AI12" s="275"/>
      <c r="AJ12" s="275"/>
      <c r="AK12" s="275"/>
      <c r="AL12" s="275"/>
      <c r="AM12" s="275"/>
      <c r="AN12" s="275"/>
    </row>
    <row r="13" spans="1:40">
      <c r="A13" s="272" t="s">
        <v>1144</v>
      </c>
      <c r="B13" s="272" t="s">
        <v>1134</v>
      </c>
      <c r="C13" s="272">
        <v>254.44</v>
      </c>
      <c r="D13" s="272">
        <v>325.39999999999998</v>
      </c>
      <c r="E13" s="272">
        <v>132.53797</v>
      </c>
      <c r="I13" s="272">
        <v>407.75943999999998</v>
      </c>
      <c r="J13" s="272">
        <v>492.44</v>
      </c>
      <c r="K13" s="272">
        <v>139.50855000000001</v>
      </c>
      <c r="N13" s="272" t="str">
        <f t="shared" si="7"/>
        <v>2012m11</v>
      </c>
      <c r="P13" s="272" t="str">
        <f>IF(MID(O13,3,2)&lt;&gt;MID(O15,3,2),MID(O13,3,2),"")</f>
        <v/>
      </c>
      <c r="Q13" s="272">
        <f t="shared" si="0"/>
        <v>132.53797</v>
      </c>
      <c r="R13" s="272">
        <f t="shared" si="1"/>
        <v>192.86202999999998</v>
      </c>
      <c r="S13" s="272">
        <f t="shared" si="2"/>
        <v>254.44</v>
      </c>
      <c r="T13" s="272">
        <f t="shared" si="3"/>
        <v>139.50855000000001</v>
      </c>
      <c r="U13" s="272">
        <f t="shared" si="4"/>
        <v>352.93144999999998</v>
      </c>
      <c r="V13" s="272">
        <f t="shared" si="5"/>
        <v>407.75943999999998</v>
      </c>
      <c r="X13" s="275"/>
      <c r="Y13" s="275"/>
      <c r="Z13" s="275"/>
      <c r="AA13" s="275"/>
      <c r="AB13" s="275"/>
      <c r="AC13" s="275"/>
      <c r="AD13" s="275"/>
      <c r="AE13" s="275"/>
      <c r="AF13" s="275"/>
      <c r="AG13" s="275"/>
      <c r="AH13" s="275"/>
      <c r="AI13" s="275"/>
      <c r="AJ13" s="275"/>
      <c r="AK13" s="275"/>
      <c r="AL13" s="275"/>
      <c r="AM13" s="275"/>
      <c r="AN13" s="275"/>
    </row>
    <row r="14" spans="1:40">
      <c r="A14" s="272" t="s">
        <v>1145</v>
      </c>
      <c r="B14" s="272" t="s">
        <v>1134</v>
      </c>
      <c r="C14" s="272">
        <v>252.61875000000001</v>
      </c>
      <c r="D14" s="272">
        <v>295.03750000000002</v>
      </c>
      <c r="E14" s="272">
        <v>130.85176000000001</v>
      </c>
      <c r="I14" s="272">
        <v>407.57832000000002</v>
      </c>
      <c r="J14" s="272">
        <v>459.76666999999998</v>
      </c>
      <c r="K14" s="272">
        <v>195.32060999999999</v>
      </c>
      <c r="N14" s="272" t="str">
        <f t="shared" si="7"/>
        <v>2012m12</v>
      </c>
      <c r="P14" s="272" t="str">
        <f t="shared" si="6"/>
        <v/>
      </c>
      <c r="Q14" s="272">
        <f t="shared" si="0"/>
        <v>130.85176000000001</v>
      </c>
      <c r="R14" s="272">
        <f t="shared" si="1"/>
        <v>164.18574000000001</v>
      </c>
      <c r="S14" s="272">
        <f t="shared" si="2"/>
        <v>252.61875000000001</v>
      </c>
      <c r="T14" s="272">
        <f t="shared" si="3"/>
        <v>195.32060999999999</v>
      </c>
      <c r="U14" s="272">
        <f t="shared" si="4"/>
        <v>264.44605999999999</v>
      </c>
      <c r="V14" s="272">
        <f t="shared" si="5"/>
        <v>407.57832000000002</v>
      </c>
      <c r="X14" s="275"/>
      <c r="Y14" s="275"/>
      <c r="Z14" s="275"/>
      <c r="AA14" s="275"/>
      <c r="AB14" s="275"/>
      <c r="AC14" s="275"/>
      <c r="AD14" s="275"/>
      <c r="AE14" s="275"/>
      <c r="AF14" s="275"/>
      <c r="AG14" s="275"/>
      <c r="AH14" s="275"/>
      <c r="AI14" s="275"/>
      <c r="AJ14" s="275"/>
      <c r="AK14" s="275"/>
      <c r="AL14" s="275"/>
      <c r="AM14" s="275"/>
      <c r="AN14" s="275"/>
    </row>
    <row r="15" spans="1:40">
      <c r="A15" s="272" t="s">
        <v>1146</v>
      </c>
      <c r="B15" s="272" t="s">
        <v>1134</v>
      </c>
      <c r="C15" s="272">
        <v>189.26719</v>
      </c>
      <c r="D15" s="272">
        <v>247.51249999999999</v>
      </c>
      <c r="E15" s="272">
        <v>111.38248</v>
      </c>
      <c r="I15" s="272">
        <v>362.61068999999998</v>
      </c>
      <c r="J15" s="272">
        <v>432.97500000000002</v>
      </c>
      <c r="K15" s="272">
        <v>256.02618999999999</v>
      </c>
      <c r="N15" s="272" t="str">
        <f t="shared" si="7"/>
        <v>2013m1</v>
      </c>
      <c r="O15" s="272">
        <v>13</v>
      </c>
      <c r="P15" s="272" t="e">
        <f>IF(MID(#REF!,3,2)&lt;&gt;MID(O14,3,2),MID(#REF!,3,2),"")</f>
        <v>#REF!</v>
      </c>
      <c r="Q15" s="272">
        <f t="shared" si="0"/>
        <v>111.38248</v>
      </c>
      <c r="R15" s="272">
        <f t="shared" si="1"/>
        <v>136.13002</v>
      </c>
      <c r="S15" s="272">
        <f t="shared" si="2"/>
        <v>189.26719</v>
      </c>
      <c r="T15" s="272">
        <f t="shared" si="3"/>
        <v>256.02618999999999</v>
      </c>
      <c r="U15" s="272">
        <f t="shared" si="4"/>
        <v>176.94881000000004</v>
      </c>
      <c r="V15" s="272">
        <f t="shared" si="5"/>
        <v>362.61068999999998</v>
      </c>
      <c r="X15" s="275"/>
      <c r="Y15" s="275"/>
      <c r="Z15" s="275"/>
      <c r="AA15" s="275"/>
      <c r="AB15" s="275"/>
      <c r="AC15" s="275"/>
      <c r="AD15" s="275"/>
      <c r="AE15" s="275"/>
      <c r="AF15" s="275"/>
      <c r="AG15" s="275"/>
      <c r="AH15" s="275"/>
      <c r="AI15" s="275"/>
      <c r="AJ15" s="275"/>
      <c r="AK15" s="275"/>
      <c r="AL15" s="275"/>
      <c r="AM15" s="275"/>
      <c r="AN15" s="275"/>
    </row>
    <row r="16" spans="1:40">
      <c r="A16" s="272" t="s">
        <v>1147</v>
      </c>
      <c r="B16" s="272" t="s">
        <v>1134</v>
      </c>
      <c r="C16" s="272">
        <v>196.6317</v>
      </c>
      <c r="D16" s="272">
        <v>267.73750000000001</v>
      </c>
      <c r="E16" s="272">
        <v>132.84599</v>
      </c>
      <c r="I16" s="272">
        <v>379.48624999999998</v>
      </c>
      <c r="J16" s="272">
        <v>463.50416999999999</v>
      </c>
      <c r="K16" s="272">
        <v>267.77589999999998</v>
      </c>
      <c r="N16" s="272" t="str">
        <f t="shared" si="7"/>
        <v>2013m2</v>
      </c>
      <c r="P16" s="272" t="e">
        <f>IF(MID(O16,3,2)&lt;&gt;MID(#REF!,3,2),MID(O16,3,2),"")</f>
        <v>#REF!</v>
      </c>
      <c r="Q16" s="272">
        <f t="shared" si="0"/>
        <v>132.84599</v>
      </c>
      <c r="R16" s="272">
        <f t="shared" si="1"/>
        <v>134.89151000000001</v>
      </c>
      <c r="S16" s="272">
        <f t="shared" si="2"/>
        <v>196.6317</v>
      </c>
      <c r="T16" s="272">
        <f t="shared" si="3"/>
        <v>267.77589999999998</v>
      </c>
      <c r="U16" s="272">
        <f t="shared" si="4"/>
        <v>195.72827000000001</v>
      </c>
      <c r="V16" s="272">
        <f t="shared" si="5"/>
        <v>379.48624999999998</v>
      </c>
      <c r="X16" s="275"/>
      <c r="Y16" s="275"/>
      <c r="Z16" s="275"/>
      <c r="AA16" s="275"/>
      <c r="AB16" s="275"/>
      <c r="AC16" s="275"/>
      <c r="AD16" s="275"/>
      <c r="AE16" s="275"/>
      <c r="AF16" s="275"/>
      <c r="AG16" s="275"/>
      <c r="AH16" s="275"/>
      <c r="AI16" s="275"/>
      <c r="AJ16" s="275"/>
      <c r="AK16" s="275"/>
      <c r="AL16" s="275"/>
      <c r="AM16" s="275"/>
      <c r="AN16" s="275"/>
    </row>
    <row r="17" spans="1:40">
      <c r="A17" s="272" t="s">
        <v>1148</v>
      </c>
      <c r="B17" s="272" t="s">
        <v>1134</v>
      </c>
      <c r="C17" s="272">
        <v>211.43</v>
      </c>
      <c r="D17" s="272">
        <v>278.19</v>
      </c>
      <c r="E17" s="272">
        <v>140.85273000000001</v>
      </c>
      <c r="I17" s="272">
        <v>409.34667000000002</v>
      </c>
      <c r="J17" s="272">
        <v>440.44</v>
      </c>
      <c r="K17" s="272">
        <v>223.38667000000001</v>
      </c>
      <c r="N17" s="272" t="str">
        <f t="shared" si="7"/>
        <v>2013m3</v>
      </c>
      <c r="P17" s="272" t="str">
        <f t="shared" si="6"/>
        <v/>
      </c>
      <c r="Q17" s="272">
        <f t="shared" si="0"/>
        <v>140.85273000000001</v>
      </c>
      <c r="R17" s="272">
        <f t="shared" si="1"/>
        <v>137.33726999999999</v>
      </c>
      <c r="S17" s="272">
        <f t="shared" si="2"/>
        <v>211.43</v>
      </c>
      <c r="T17" s="272">
        <f t="shared" si="3"/>
        <v>223.38667000000001</v>
      </c>
      <c r="U17" s="272">
        <f t="shared" si="4"/>
        <v>217.05332999999999</v>
      </c>
      <c r="V17" s="272">
        <f t="shared" si="5"/>
        <v>409.34667000000002</v>
      </c>
      <c r="X17" s="275"/>
      <c r="Y17" s="275"/>
      <c r="Z17" s="275"/>
      <c r="AA17" s="275"/>
      <c r="AB17" s="275"/>
      <c r="AC17" s="275"/>
      <c r="AD17" s="275"/>
      <c r="AE17" s="275"/>
      <c r="AF17" s="275"/>
      <c r="AG17" s="275"/>
      <c r="AH17" s="275"/>
      <c r="AI17" s="275"/>
      <c r="AJ17" s="275"/>
      <c r="AK17" s="275"/>
      <c r="AL17" s="275"/>
      <c r="AM17" s="275"/>
      <c r="AN17" s="275"/>
    </row>
    <row r="18" spans="1:40">
      <c r="A18" s="272" t="s">
        <v>1149</v>
      </c>
      <c r="B18" s="272" t="s">
        <v>1134</v>
      </c>
      <c r="C18" s="272">
        <v>208.23750000000001</v>
      </c>
      <c r="D18" s="272">
        <v>280.86250000000001</v>
      </c>
      <c r="E18" s="272">
        <v>144.27181999999999</v>
      </c>
      <c r="I18" s="272">
        <v>412.08332999999999</v>
      </c>
      <c r="J18" s="272">
        <v>443.2</v>
      </c>
      <c r="K18" s="272">
        <v>230.26667</v>
      </c>
      <c r="N18" s="272" t="str">
        <f t="shared" si="7"/>
        <v>2013m4</v>
      </c>
      <c r="P18" s="272" t="str">
        <f t="shared" si="6"/>
        <v/>
      </c>
      <c r="Q18" s="272">
        <f t="shared" si="0"/>
        <v>144.27181999999999</v>
      </c>
      <c r="R18" s="272">
        <f t="shared" si="1"/>
        <v>136.59068000000002</v>
      </c>
      <c r="S18" s="272">
        <f t="shared" si="2"/>
        <v>208.23750000000001</v>
      </c>
      <c r="T18" s="272">
        <f t="shared" si="3"/>
        <v>230.26667</v>
      </c>
      <c r="U18" s="272">
        <f t="shared" si="4"/>
        <v>212.93332999999998</v>
      </c>
      <c r="V18" s="272">
        <f t="shared" si="5"/>
        <v>412.08332999999999</v>
      </c>
      <c r="X18" s="275"/>
      <c r="Y18" s="275"/>
      <c r="Z18" s="275"/>
      <c r="AA18" s="275"/>
      <c r="AB18" s="275"/>
      <c r="AC18" s="275"/>
      <c r="AD18" s="275"/>
      <c r="AE18" s="275"/>
      <c r="AF18" s="275"/>
      <c r="AG18" s="275"/>
      <c r="AH18" s="275"/>
      <c r="AI18" s="275"/>
      <c r="AJ18" s="275"/>
      <c r="AK18" s="275"/>
      <c r="AL18" s="275"/>
      <c r="AM18" s="275"/>
      <c r="AN18" s="275"/>
    </row>
    <row r="19" spans="1:40">
      <c r="A19" s="272" t="s">
        <v>1150</v>
      </c>
      <c r="B19" s="272" t="s">
        <v>1134</v>
      </c>
      <c r="C19" s="272">
        <v>231.35</v>
      </c>
      <c r="D19" s="272">
        <v>254.3</v>
      </c>
      <c r="E19" s="272">
        <v>132.12</v>
      </c>
      <c r="I19" s="272">
        <v>374.12</v>
      </c>
      <c r="J19" s="272">
        <v>435.60453000000001</v>
      </c>
      <c r="K19" s="272">
        <v>232.72667000000001</v>
      </c>
      <c r="N19" s="272" t="str">
        <f t="shared" si="7"/>
        <v>2013m5</v>
      </c>
      <c r="P19" s="272" t="str">
        <f t="shared" si="6"/>
        <v/>
      </c>
      <c r="Q19" s="272">
        <f t="shared" si="0"/>
        <v>132.12</v>
      </c>
      <c r="R19" s="272">
        <f t="shared" si="1"/>
        <v>122.18</v>
      </c>
      <c r="S19" s="272">
        <f t="shared" si="2"/>
        <v>231.35</v>
      </c>
      <c r="T19" s="272">
        <f t="shared" si="3"/>
        <v>232.72667000000001</v>
      </c>
      <c r="U19" s="272">
        <f t="shared" si="4"/>
        <v>202.87786</v>
      </c>
      <c r="V19" s="272">
        <f t="shared" si="5"/>
        <v>374.12</v>
      </c>
      <c r="X19" s="275"/>
      <c r="Y19" s="275"/>
      <c r="Z19" s="275"/>
      <c r="AA19" s="275"/>
      <c r="AB19" s="275"/>
      <c r="AC19" s="275"/>
      <c r="AD19" s="275"/>
      <c r="AE19" s="275"/>
      <c r="AF19" s="275"/>
      <c r="AG19" s="275"/>
      <c r="AH19" s="275"/>
      <c r="AI19" s="275"/>
      <c r="AJ19" s="275"/>
      <c r="AK19" s="275"/>
      <c r="AL19" s="275"/>
      <c r="AM19" s="275"/>
      <c r="AN19" s="275"/>
    </row>
    <row r="20" spans="1:40">
      <c r="A20" s="272" t="s">
        <v>1151</v>
      </c>
      <c r="B20" s="272" t="s">
        <v>1134</v>
      </c>
      <c r="C20" s="272">
        <v>277.91250000000002</v>
      </c>
      <c r="D20" s="272">
        <v>331.95</v>
      </c>
      <c r="E20" s="272">
        <v>161.57499999999999</v>
      </c>
      <c r="I20" s="272">
        <v>402.37862999999999</v>
      </c>
      <c r="J20" s="272">
        <v>443.67500000000001</v>
      </c>
      <c r="K20" s="272">
        <v>294.47500000000002</v>
      </c>
      <c r="N20" s="272" t="str">
        <f t="shared" si="7"/>
        <v>2013m6</v>
      </c>
      <c r="P20" s="272" t="str">
        <f t="shared" si="6"/>
        <v/>
      </c>
      <c r="Q20" s="272">
        <f t="shared" si="0"/>
        <v>161.57499999999999</v>
      </c>
      <c r="R20" s="272">
        <f t="shared" si="1"/>
        <v>170.375</v>
      </c>
      <c r="S20" s="272">
        <f t="shared" si="2"/>
        <v>277.91250000000002</v>
      </c>
      <c r="T20" s="272">
        <f t="shared" si="3"/>
        <v>294.47500000000002</v>
      </c>
      <c r="U20" s="272">
        <f t="shared" si="4"/>
        <v>149.19999999999999</v>
      </c>
      <c r="V20" s="272">
        <f t="shared" si="5"/>
        <v>402.37862999999999</v>
      </c>
      <c r="X20" s="275"/>
      <c r="Y20" s="275"/>
      <c r="Z20" s="275"/>
      <c r="AA20" s="275"/>
      <c r="AB20" s="275"/>
      <c r="AC20" s="275"/>
      <c r="AD20" s="275"/>
      <c r="AE20" s="275"/>
      <c r="AF20" s="275"/>
      <c r="AG20" s="275"/>
      <c r="AH20" s="275"/>
      <c r="AI20" s="275"/>
      <c r="AJ20" s="275"/>
      <c r="AK20" s="275"/>
      <c r="AL20" s="275"/>
      <c r="AM20" s="275"/>
      <c r="AN20" s="275"/>
    </row>
    <row r="21" spans="1:40">
      <c r="A21" s="272" t="s">
        <v>1152</v>
      </c>
      <c r="B21" s="272" t="s">
        <v>1134</v>
      </c>
      <c r="C21" s="272">
        <v>274.27499999999998</v>
      </c>
      <c r="D21" s="272">
        <v>336.42500000000001</v>
      </c>
      <c r="E21" s="272">
        <v>156.5</v>
      </c>
      <c r="I21" s="272">
        <v>392.2</v>
      </c>
      <c r="J21" s="272">
        <v>446.64166999999998</v>
      </c>
      <c r="K21" s="272">
        <v>296.95</v>
      </c>
      <c r="N21" s="272" t="str">
        <f t="shared" si="7"/>
        <v>2013m7</v>
      </c>
      <c r="P21" s="272" t="str">
        <f t="shared" si="6"/>
        <v/>
      </c>
      <c r="Q21" s="272">
        <f t="shared" si="0"/>
        <v>156.5</v>
      </c>
      <c r="R21" s="272">
        <f t="shared" si="1"/>
        <v>179.92500000000001</v>
      </c>
      <c r="S21" s="272">
        <f t="shared" si="2"/>
        <v>274.27499999999998</v>
      </c>
      <c r="T21" s="272">
        <f t="shared" si="3"/>
        <v>296.95</v>
      </c>
      <c r="U21" s="272">
        <f t="shared" si="4"/>
        <v>149.69166999999999</v>
      </c>
      <c r="V21" s="272">
        <f t="shared" si="5"/>
        <v>392.2</v>
      </c>
      <c r="X21" s="275"/>
      <c r="Y21" s="275"/>
      <c r="Z21" s="275"/>
      <c r="AA21" s="275"/>
      <c r="AB21" s="275"/>
      <c r="AC21" s="275"/>
      <c r="AD21" s="275"/>
      <c r="AE21" s="275"/>
      <c r="AF21" s="275"/>
      <c r="AG21" s="275"/>
      <c r="AH21" s="275"/>
      <c r="AI21" s="275"/>
      <c r="AJ21" s="275"/>
      <c r="AK21" s="275"/>
      <c r="AL21" s="275"/>
      <c r="AM21" s="275"/>
      <c r="AN21" s="275"/>
    </row>
    <row r="22" spans="1:40">
      <c r="A22" s="272" t="s">
        <v>1153</v>
      </c>
      <c r="B22" s="272" t="s">
        <v>1134</v>
      </c>
      <c r="C22" s="272">
        <v>279.10000000000002</v>
      </c>
      <c r="D22" s="272">
        <v>332.48</v>
      </c>
      <c r="E22" s="272">
        <v>161.86951999999999</v>
      </c>
      <c r="I22" s="272">
        <v>402.84285999999997</v>
      </c>
      <c r="J22" s="272">
        <v>498.72667000000001</v>
      </c>
      <c r="K22" s="272">
        <v>334.28</v>
      </c>
      <c r="N22" s="272" t="str">
        <f t="shared" si="7"/>
        <v>2013m8</v>
      </c>
      <c r="P22" s="272" t="str">
        <f t="shared" si="6"/>
        <v/>
      </c>
      <c r="Q22" s="272">
        <f t="shared" si="0"/>
        <v>161.86951999999999</v>
      </c>
      <c r="R22" s="272">
        <f t="shared" si="1"/>
        <v>170.61048000000002</v>
      </c>
      <c r="S22" s="272">
        <f t="shared" si="2"/>
        <v>279.10000000000002</v>
      </c>
      <c r="T22" s="272">
        <f t="shared" si="3"/>
        <v>334.28</v>
      </c>
      <c r="U22" s="272">
        <f t="shared" si="4"/>
        <v>164.44667000000004</v>
      </c>
      <c r="V22" s="272">
        <f t="shared" si="5"/>
        <v>402.84285999999997</v>
      </c>
      <c r="X22" s="275"/>
      <c r="Y22" s="275"/>
      <c r="Z22" s="275"/>
      <c r="AA22" s="275"/>
      <c r="AB22" s="275"/>
      <c r="AC22" s="275"/>
      <c r="AD22" s="275"/>
      <c r="AE22" s="275"/>
      <c r="AF22" s="275"/>
      <c r="AG22" s="275"/>
      <c r="AH22" s="275"/>
      <c r="AI22" s="275"/>
      <c r="AJ22" s="275"/>
      <c r="AK22" s="275"/>
      <c r="AL22" s="275"/>
      <c r="AM22" s="275"/>
      <c r="AN22" s="275"/>
    </row>
    <row r="23" spans="1:40">
      <c r="A23" s="272" t="s">
        <v>1154</v>
      </c>
      <c r="B23" s="272" t="s">
        <v>1134</v>
      </c>
      <c r="C23" s="272">
        <v>285.125</v>
      </c>
      <c r="D23" s="272">
        <v>344.67500000000001</v>
      </c>
      <c r="E23" s="272">
        <v>155.73383999999999</v>
      </c>
      <c r="I23" s="272">
        <v>417.90374000000003</v>
      </c>
      <c r="J23" s="272">
        <v>519.46667000000002</v>
      </c>
      <c r="K23" s="272">
        <v>191.28969000000001</v>
      </c>
      <c r="N23" s="272" t="str">
        <f t="shared" si="7"/>
        <v>2013m9</v>
      </c>
      <c r="P23" s="272" t="str">
        <f t="shared" si="6"/>
        <v/>
      </c>
      <c r="Q23" s="272">
        <f t="shared" si="0"/>
        <v>155.73383999999999</v>
      </c>
      <c r="R23" s="272">
        <f t="shared" si="1"/>
        <v>188.94116000000002</v>
      </c>
      <c r="S23" s="272">
        <f t="shared" si="2"/>
        <v>285.125</v>
      </c>
      <c r="T23" s="272">
        <f t="shared" si="3"/>
        <v>191.28969000000001</v>
      </c>
      <c r="U23" s="272">
        <f t="shared" si="4"/>
        <v>328.17698000000001</v>
      </c>
      <c r="V23" s="272">
        <f t="shared" si="5"/>
        <v>417.90374000000003</v>
      </c>
      <c r="X23" s="275"/>
      <c r="Y23" s="275"/>
      <c r="Z23" s="275"/>
      <c r="AA23" s="275"/>
      <c r="AB23" s="275"/>
      <c r="AC23" s="275"/>
      <c r="AD23" s="275"/>
      <c r="AE23" s="275"/>
      <c r="AF23" s="275"/>
      <c r="AG23" s="275"/>
      <c r="AH23" s="275"/>
      <c r="AI23" s="275"/>
      <c r="AJ23" s="275"/>
      <c r="AK23" s="275"/>
      <c r="AL23" s="275"/>
      <c r="AM23" s="275"/>
      <c r="AN23" s="275"/>
    </row>
    <row r="24" spans="1:40">
      <c r="A24" s="272" t="s">
        <v>1155</v>
      </c>
      <c r="B24" s="272" t="s">
        <v>1134</v>
      </c>
      <c r="C24" s="272">
        <v>267.98750000000001</v>
      </c>
      <c r="D24" s="272">
        <v>317.625</v>
      </c>
      <c r="E24" s="272">
        <v>146.08197999999999</v>
      </c>
      <c r="I24" s="272">
        <v>384.30174</v>
      </c>
      <c r="J24" s="272">
        <v>493.57499999999999</v>
      </c>
      <c r="K24" s="272">
        <v>179.53189</v>
      </c>
      <c r="N24" s="272" t="str">
        <f t="shared" si="7"/>
        <v>2013m10</v>
      </c>
      <c r="P24" s="272" t="str">
        <f>IF(MID(O27,3,2)&lt;&gt;MID(O23,3,2),MID(O27,3,2),"")</f>
        <v/>
      </c>
      <c r="Q24" s="272">
        <f t="shared" si="0"/>
        <v>146.08197999999999</v>
      </c>
      <c r="R24" s="272">
        <f t="shared" si="1"/>
        <v>171.54302000000001</v>
      </c>
      <c r="S24" s="272">
        <f t="shared" si="2"/>
        <v>267.98750000000001</v>
      </c>
      <c r="T24" s="272">
        <f t="shared" si="3"/>
        <v>179.53189</v>
      </c>
      <c r="U24" s="272">
        <f t="shared" si="4"/>
        <v>314.04310999999996</v>
      </c>
      <c r="V24" s="272">
        <f t="shared" si="5"/>
        <v>384.30174</v>
      </c>
      <c r="X24" s="275"/>
      <c r="Y24" s="275"/>
      <c r="Z24" s="275"/>
      <c r="AA24" s="275"/>
      <c r="AB24" s="275"/>
      <c r="AC24" s="275"/>
      <c r="AD24" s="275"/>
      <c r="AE24" s="275"/>
      <c r="AF24" s="275"/>
      <c r="AG24" s="275"/>
      <c r="AH24" s="275"/>
      <c r="AI24" s="275"/>
      <c r="AJ24" s="275"/>
      <c r="AK24" s="275"/>
      <c r="AL24" s="275"/>
      <c r="AM24" s="275"/>
      <c r="AN24" s="275"/>
    </row>
    <row r="25" spans="1:40">
      <c r="A25" s="272" t="s">
        <v>1156</v>
      </c>
      <c r="B25" s="272" t="s">
        <v>1134</v>
      </c>
      <c r="C25" s="272">
        <v>267</v>
      </c>
      <c r="D25" s="272">
        <v>317.38</v>
      </c>
      <c r="E25" s="272">
        <v>153.08366000000001</v>
      </c>
      <c r="I25" s="272">
        <v>383.95992999999999</v>
      </c>
      <c r="J25" s="272">
        <v>483.6</v>
      </c>
      <c r="K25" s="272">
        <v>200.31898000000001</v>
      </c>
      <c r="N25" s="272" t="str">
        <f t="shared" si="7"/>
        <v>2013m11</v>
      </c>
      <c r="P25" s="272" t="str">
        <f>IF(MID(O25,3,2)&lt;&gt;MID(O27,3,2),MID(O25,3,2),"")</f>
        <v/>
      </c>
      <c r="Q25" s="272">
        <f t="shared" si="0"/>
        <v>153.08366000000001</v>
      </c>
      <c r="R25" s="272">
        <f t="shared" si="1"/>
        <v>164.29633999999999</v>
      </c>
      <c r="S25" s="272">
        <f t="shared" si="2"/>
        <v>267</v>
      </c>
      <c r="T25" s="272">
        <f t="shared" si="3"/>
        <v>200.31898000000001</v>
      </c>
      <c r="U25" s="272">
        <f t="shared" si="4"/>
        <v>283.28102000000001</v>
      </c>
      <c r="V25" s="272">
        <f t="shared" si="5"/>
        <v>383.95992999999999</v>
      </c>
      <c r="X25" s="275"/>
      <c r="Y25" s="275"/>
      <c r="Z25" s="275"/>
      <c r="AA25" s="275"/>
      <c r="AB25" s="275"/>
      <c r="AC25" s="275"/>
      <c r="AD25" s="275"/>
      <c r="AE25" s="275"/>
      <c r="AF25" s="275"/>
      <c r="AG25" s="275"/>
      <c r="AH25" s="275"/>
      <c r="AI25" s="275"/>
      <c r="AJ25" s="275"/>
      <c r="AK25" s="275"/>
      <c r="AL25" s="275"/>
      <c r="AM25" s="275"/>
      <c r="AN25" s="275"/>
    </row>
    <row r="26" spans="1:40">
      <c r="A26" s="272" t="s">
        <v>1157</v>
      </c>
      <c r="B26" s="272" t="s">
        <v>1134</v>
      </c>
      <c r="C26" s="272">
        <v>255.98750000000001</v>
      </c>
      <c r="D26" s="272">
        <v>328.75</v>
      </c>
      <c r="E26" s="272">
        <v>145.26027999999999</v>
      </c>
      <c r="I26" s="272">
        <v>389.88114000000002</v>
      </c>
      <c r="J26" s="272">
        <v>475.45</v>
      </c>
      <c r="K26" s="272">
        <v>198.61662999999999</v>
      </c>
      <c r="N26" s="272" t="str">
        <f t="shared" si="7"/>
        <v>2013m12</v>
      </c>
      <c r="P26" s="272" t="str">
        <f t="shared" si="6"/>
        <v/>
      </c>
      <c r="Q26" s="272">
        <f t="shared" si="0"/>
        <v>145.26027999999999</v>
      </c>
      <c r="R26" s="272">
        <f t="shared" si="1"/>
        <v>183.48972000000001</v>
      </c>
      <c r="S26" s="272">
        <f t="shared" si="2"/>
        <v>255.98750000000001</v>
      </c>
      <c r="T26" s="272">
        <f t="shared" si="3"/>
        <v>198.61662999999999</v>
      </c>
      <c r="U26" s="272">
        <f t="shared" si="4"/>
        <v>276.83337</v>
      </c>
      <c r="V26" s="272">
        <f t="shared" si="5"/>
        <v>389.88114000000002</v>
      </c>
      <c r="X26" s="275"/>
      <c r="Y26" s="275"/>
      <c r="Z26" s="275"/>
      <c r="AA26" s="275"/>
      <c r="AB26" s="275"/>
      <c r="AC26" s="275"/>
      <c r="AD26" s="275"/>
      <c r="AE26" s="275"/>
      <c r="AF26" s="275"/>
      <c r="AG26" s="275"/>
      <c r="AH26" s="275"/>
      <c r="AI26" s="275"/>
      <c r="AJ26" s="275"/>
      <c r="AK26" s="275"/>
      <c r="AL26" s="275"/>
      <c r="AM26" s="275"/>
      <c r="AN26" s="275"/>
    </row>
    <row r="27" spans="1:40">
      <c r="A27" s="272" t="s">
        <v>1158</v>
      </c>
      <c r="B27" s="272" t="s">
        <v>1134</v>
      </c>
      <c r="C27" s="272">
        <v>266.09714000000002</v>
      </c>
      <c r="D27" s="272">
        <v>313.28667000000002</v>
      </c>
      <c r="E27" s="272">
        <v>147.84963999999999</v>
      </c>
      <c r="I27" s="272">
        <v>404.14679999999998</v>
      </c>
      <c r="J27" s="272">
        <v>572.43418999999994</v>
      </c>
      <c r="K27" s="272">
        <v>267.34469999999999</v>
      </c>
      <c r="N27" s="272" t="str">
        <f t="shared" si="7"/>
        <v>2014m1</v>
      </c>
      <c r="O27" s="272">
        <v>14</v>
      </c>
      <c r="P27" s="272" t="e">
        <f>IF(MID(#REF!,3,2)&lt;&gt;MID(O26,3,2),MID(#REF!,3,2),"")</f>
        <v>#REF!</v>
      </c>
      <c r="Q27" s="272">
        <f t="shared" si="0"/>
        <v>147.84963999999999</v>
      </c>
      <c r="R27" s="272">
        <f t="shared" si="1"/>
        <v>165.43703000000002</v>
      </c>
      <c r="S27" s="272">
        <f t="shared" si="2"/>
        <v>266.09714000000002</v>
      </c>
      <c r="T27" s="272">
        <f t="shared" si="3"/>
        <v>267.34469999999999</v>
      </c>
      <c r="U27" s="272">
        <f t="shared" si="4"/>
        <v>305.08948999999996</v>
      </c>
      <c r="V27" s="272">
        <f t="shared" si="5"/>
        <v>404.14679999999998</v>
      </c>
      <c r="X27" s="275"/>
      <c r="Y27" s="275"/>
      <c r="Z27" s="275"/>
      <c r="AA27" s="275"/>
      <c r="AB27" s="275"/>
      <c r="AC27" s="275"/>
      <c r="AD27" s="275"/>
      <c r="AE27" s="275"/>
      <c r="AF27" s="275"/>
      <c r="AG27" s="275"/>
      <c r="AH27" s="275"/>
      <c r="AI27" s="275"/>
      <c r="AJ27" s="275"/>
      <c r="AK27" s="275"/>
      <c r="AL27" s="275"/>
      <c r="AM27" s="275"/>
      <c r="AN27" s="275"/>
    </row>
    <row r="28" spans="1:40">
      <c r="A28" s="272" t="s">
        <v>1159</v>
      </c>
      <c r="B28" s="272" t="s">
        <v>1134</v>
      </c>
      <c r="C28" s="272">
        <v>243.90615</v>
      </c>
      <c r="D28" s="272">
        <v>331.52499999999998</v>
      </c>
      <c r="E28" s="272">
        <v>150.43062</v>
      </c>
      <c r="I28" s="272">
        <v>381.9307</v>
      </c>
      <c r="J28" s="272">
        <v>590.22742000000005</v>
      </c>
      <c r="K28" s="272">
        <v>247.48333</v>
      </c>
      <c r="N28" s="272" t="str">
        <f t="shared" si="7"/>
        <v>2014m2</v>
      </c>
      <c r="P28" s="272" t="e">
        <f>IF(MID(O28,3,2)&lt;&gt;MID(#REF!,3,2),MID(O28,3,2),"")</f>
        <v>#REF!</v>
      </c>
      <c r="Q28" s="272">
        <f t="shared" si="0"/>
        <v>150.43062</v>
      </c>
      <c r="R28" s="272">
        <f t="shared" si="1"/>
        <v>181.09437999999997</v>
      </c>
      <c r="S28" s="272">
        <f t="shared" si="2"/>
        <v>243.90615</v>
      </c>
      <c r="T28" s="272">
        <f t="shared" si="3"/>
        <v>247.48333</v>
      </c>
      <c r="U28" s="272">
        <f t="shared" si="4"/>
        <v>342.74409000000003</v>
      </c>
      <c r="V28" s="272">
        <f t="shared" si="5"/>
        <v>381.9307</v>
      </c>
      <c r="X28" s="275"/>
      <c r="Y28" s="275"/>
      <c r="Z28" s="275"/>
      <c r="AA28" s="275"/>
      <c r="AB28" s="275"/>
      <c r="AC28" s="275"/>
      <c r="AD28" s="275"/>
      <c r="AE28" s="275"/>
      <c r="AF28" s="275"/>
      <c r="AG28" s="275"/>
      <c r="AH28" s="275"/>
      <c r="AI28" s="275"/>
      <c r="AJ28" s="275"/>
      <c r="AK28" s="275"/>
      <c r="AL28" s="275"/>
      <c r="AM28" s="275"/>
      <c r="AN28" s="275"/>
    </row>
    <row r="29" spans="1:40">
      <c r="A29" s="272" t="s">
        <v>1160</v>
      </c>
      <c r="B29" s="272" t="s">
        <v>1134</v>
      </c>
      <c r="C29" s="272">
        <v>228.35</v>
      </c>
      <c r="D29" s="272">
        <v>317.7</v>
      </c>
      <c r="E29" s="272">
        <v>137.45510999999999</v>
      </c>
      <c r="I29" s="272">
        <v>363.46301</v>
      </c>
      <c r="J29" s="272">
        <v>536.88789999999995</v>
      </c>
      <c r="K29" s="272">
        <v>231.27500000000001</v>
      </c>
      <c r="N29" s="272" t="str">
        <f t="shared" si="7"/>
        <v>2014m3</v>
      </c>
      <c r="P29" s="272" t="str">
        <f t="shared" si="6"/>
        <v/>
      </c>
      <c r="Q29" s="272">
        <f t="shared" si="0"/>
        <v>137.45510999999999</v>
      </c>
      <c r="R29" s="272">
        <f t="shared" si="1"/>
        <v>180.24489</v>
      </c>
      <c r="S29" s="272">
        <f t="shared" si="2"/>
        <v>228.35</v>
      </c>
      <c r="T29" s="272">
        <f t="shared" si="3"/>
        <v>231.27500000000001</v>
      </c>
      <c r="U29" s="272">
        <f t="shared" si="4"/>
        <v>305.61289999999997</v>
      </c>
      <c r="V29" s="272">
        <f t="shared" si="5"/>
        <v>363.46301</v>
      </c>
      <c r="X29" s="275"/>
      <c r="Y29" s="275"/>
      <c r="Z29" s="275"/>
      <c r="AA29" s="275"/>
      <c r="AB29" s="275"/>
      <c r="AC29" s="275"/>
      <c r="AD29" s="275"/>
      <c r="AE29" s="275"/>
      <c r="AF29" s="275"/>
      <c r="AG29" s="275"/>
      <c r="AH29" s="275"/>
      <c r="AI29" s="275"/>
      <c r="AJ29" s="275"/>
      <c r="AK29" s="275"/>
      <c r="AL29" s="275"/>
      <c r="AM29" s="275"/>
      <c r="AN29" s="275"/>
    </row>
    <row r="30" spans="1:40">
      <c r="A30" s="272" t="s">
        <v>1161</v>
      </c>
      <c r="B30" s="272" t="s">
        <v>1134</v>
      </c>
      <c r="C30" s="272">
        <v>220.06711000000001</v>
      </c>
      <c r="D30" s="272">
        <v>304.32499999999999</v>
      </c>
      <c r="E30" s="272">
        <v>127.6849</v>
      </c>
      <c r="I30" s="272">
        <v>337.91250000000002</v>
      </c>
      <c r="J30" s="272">
        <v>482.35225000000003</v>
      </c>
      <c r="K30" s="272">
        <v>227.49167</v>
      </c>
      <c r="N30" s="272" t="str">
        <f t="shared" si="7"/>
        <v>2014m4</v>
      </c>
      <c r="P30" s="272" t="str">
        <f t="shared" si="6"/>
        <v/>
      </c>
      <c r="Q30" s="272">
        <f t="shared" si="0"/>
        <v>127.6849</v>
      </c>
      <c r="R30" s="272">
        <f t="shared" si="1"/>
        <v>176.64009999999999</v>
      </c>
      <c r="S30" s="272">
        <f t="shared" si="2"/>
        <v>220.06711000000001</v>
      </c>
      <c r="T30" s="272">
        <f t="shared" si="3"/>
        <v>227.49167</v>
      </c>
      <c r="U30" s="272">
        <f t="shared" si="4"/>
        <v>254.86058000000003</v>
      </c>
      <c r="V30" s="272">
        <f t="shared" si="5"/>
        <v>337.91250000000002</v>
      </c>
      <c r="X30" s="275"/>
      <c r="Y30" s="275"/>
      <c r="Z30" s="275"/>
      <c r="AA30" s="275"/>
      <c r="AB30" s="275"/>
      <c r="AC30" s="275"/>
      <c r="AD30" s="275"/>
      <c r="AE30" s="275"/>
      <c r="AF30" s="275"/>
      <c r="AG30" s="275"/>
      <c r="AH30" s="275"/>
      <c r="AI30" s="275"/>
      <c r="AJ30" s="275"/>
      <c r="AK30" s="275"/>
      <c r="AL30" s="275"/>
      <c r="AM30" s="275"/>
      <c r="AN30" s="275"/>
    </row>
    <row r="31" spans="1:40">
      <c r="A31" s="272" t="s">
        <v>1162</v>
      </c>
      <c r="B31" s="272" t="s">
        <v>1134</v>
      </c>
      <c r="C31" s="272">
        <v>211.745</v>
      </c>
      <c r="D31" s="272">
        <v>287.93333000000001</v>
      </c>
      <c r="E31" s="272">
        <v>122.98264</v>
      </c>
      <c r="I31" s="272">
        <v>328.23221999999998</v>
      </c>
      <c r="J31" s="272">
        <v>483.68583999999998</v>
      </c>
      <c r="K31" s="272">
        <v>216.4</v>
      </c>
      <c r="N31" s="272" t="str">
        <f t="shared" si="7"/>
        <v>2014m5</v>
      </c>
      <c r="P31" s="272" t="str">
        <f t="shared" si="6"/>
        <v/>
      </c>
      <c r="Q31" s="272">
        <f t="shared" si="0"/>
        <v>122.98264</v>
      </c>
      <c r="R31" s="272">
        <f t="shared" si="1"/>
        <v>164.95069000000001</v>
      </c>
      <c r="S31" s="272">
        <f t="shared" si="2"/>
        <v>211.745</v>
      </c>
      <c r="T31" s="272">
        <f t="shared" si="3"/>
        <v>216.4</v>
      </c>
      <c r="U31" s="272">
        <f t="shared" si="4"/>
        <v>267.28584000000001</v>
      </c>
      <c r="V31" s="272">
        <f t="shared" si="5"/>
        <v>328.23221999999998</v>
      </c>
      <c r="X31" s="275"/>
      <c r="Y31" s="275"/>
      <c r="Z31" s="275"/>
      <c r="AA31" s="275"/>
      <c r="AB31" s="275"/>
      <c r="AC31" s="275"/>
      <c r="AD31" s="275"/>
      <c r="AE31" s="275"/>
      <c r="AF31" s="275"/>
      <c r="AG31" s="275"/>
      <c r="AH31" s="275"/>
      <c r="AI31" s="275"/>
      <c r="AJ31" s="275"/>
      <c r="AK31" s="275"/>
      <c r="AL31" s="275"/>
      <c r="AM31" s="275"/>
      <c r="AN31" s="275"/>
    </row>
    <row r="32" spans="1:40">
      <c r="A32" s="272" t="s">
        <v>1163</v>
      </c>
      <c r="B32" s="272" t="s">
        <v>1134</v>
      </c>
      <c r="C32" s="272">
        <v>191.89716999999999</v>
      </c>
      <c r="D32" s="272">
        <v>272.85000000000002</v>
      </c>
      <c r="E32" s="272">
        <v>141.85991999999999</v>
      </c>
      <c r="I32" s="272">
        <v>304.09305999999998</v>
      </c>
      <c r="J32" s="272">
        <v>473.10584</v>
      </c>
      <c r="K32" s="272">
        <v>195.70996</v>
      </c>
      <c r="N32" s="272" t="str">
        <f t="shared" si="7"/>
        <v>2014m6</v>
      </c>
      <c r="P32" s="272" t="str">
        <f t="shared" si="6"/>
        <v/>
      </c>
      <c r="Q32" s="272">
        <f t="shared" si="0"/>
        <v>141.85991999999999</v>
      </c>
      <c r="R32" s="272">
        <f t="shared" si="1"/>
        <v>130.99008000000003</v>
      </c>
      <c r="S32" s="272">
        <f t="shared" si="2"/>
        <v>191.89716999999999</v>
      </c>
      <c r="T32" s="272">
        <f t="shared" si="3"/>
        <v>195.70996</v>
      </c>
      <c r="U32" s="272">
        <f t="shared" si="4"/>
        <v>277.39588000000003</v>
      </c>
      <c r="V32" s="272">
        <f t="shared" si="5"/>
        <v>304.09305999999998</v>
      </c>
      <c r="X32" s="275"/>
      <c r="Y32" s="275"/>
      <c r="Z32" s="275"/>
      <c r="AA32" s="275"/>
      <c r="AB32" s="275"/>
      <c r="AC32" s="275"/>
      <c r="AD32" s="275"/>
      <c r="AE32" s="275"/>
      <c r="AF32" s="275"/>
      <c r="AG32" s="275"/>
      <c r="AH32" s="275"/>
      <c r="AI32" s="275"/>
      <c r="AJ32" s="275"/>
      <c r="AK32" s="275"/>
      <c r="AL32" s="275"/>
      <c r="AM32" s="275"/>
      <c r="AN32" s="275"/>
    </row>
    <row r="33" spans="1:40">
      <c r="A33" s="272" t="s">
        <v>1164</v>
      </c>
      <c r="B33" s="272" t="s">
        <v>1134</v>
      </c>
      <c r="C33" s="272">
        <v>198.22349</v>
      </c>
      <c r="D33" s="272">
        <v>265.57499999999999</v>
      </c>
      <c r="E33" s="272">
        <v>155.28464</v>
      </c>
      <c r="I33" s="272">
        <v>310.61111</v>
      </c>
      <c r="J33" s="272">
        <v>472.61559999999997</v>
      </c>
      <c r="K33" s="272">
        <v>185.94936999999999</v>
      </c>
      <c r="N33" s="272" t="str">
        <f t="shared" si="7"/>
        <v>2014m7</v>
      </c>
      <c r="P33" s="272" t="str">
        <f t="shared" si="6"/>
        <v/>
      </c>
      <c r="Q33" s="272">
        <f t="shared" si="0"/>
        <v>155.28464</v>
      </c>
      <c r="R33" s="272">
        <f t="shared" si="1"/>
        <v>110.29035999999999</v>
      </c>
      <c r="S33" s="272">
        <f t="shared" si="2"/>
        <v>198.22349</v>
      </c>
      <c r="T33" s="272">
        <f t="shared" si="3"/>
        <v>185.94936999999999</v>
      </c>
      <c r="U33" s="272">
        <f t="shared" si="4"/>
        <v>286.66622999999998</v>
      </c>
      <c r="V33" s="272">
        <f t="shared" si="5"/>
        <v>310.61111</v>
      </c>
      <c r="X33" s="275"/>
      <c r="Y33" s="275"/>
      <c r="Z33" s="275"/>
      <c r="AA33" s="275"/>
      <c r="AB33" s="275"/>
      <c r="AC33" s="275"/>
      <c r="AD33" s="275"/>
      <c r="AE33" s="275"/>
      <c r="AF33" s="275"/>
      <c r="AG33" s="275"/>
      <c r="AH33" s="275"/>
      <c r="AI33" s="275"/>
      <c r="AJ33" s="275"/>
      <c r="AK33" s="275"/>
      <c r="AL33" s="275"/>
      <c r="AM33" s="275"/>
      <c r="AN33" s="275"/>
    </row>
    <row r="34" spans="1:40">
      <c r="A34" s="272" t="s">
        <v>1165</v>
      </c>
      <c r="B34" s="272" t="s">
        <v>1134</v>
      </c>
      <c r="C34" s="272">
        <v>219.19499999999999</v>
      </c>
      <c r="D34" s="272">
        <v>269.16000000000003</v>
      </c>
      <c r="E34" s="272">
        <v>164.35054</v>
      </c>
      <c r="I34" s="272">
        <v>321.71222</v>
      </c>
      <c r="J34" s="272">
        <v>455.23779999999999</v>
      </c>
      <c r="K34" s="272">
        <v>183.49663000000001</v>
      </c>
      <c r="N34" s="272" t="str">
        <f t="shared" si="7"/>
        <v>2014m8</v>
      </c>
      <c r="P34" s="272" t="str">
        <f t="shared" si="6"/>
        <v/>
      </c>
      <c r="Q34" s="272">
        <f t="shared" si="0"/>
        <v>164.35054</v>
      </c>
      <c r="R34" s="272">
        <f t="shared" si="1"/>
        <v>104.80946000000003</v>
      </c>
      <c r="S34" s="272">
        <f t="shared" si="2"/>
        <v>219.19499999999999</v>
      </c>
      <c r="T34" s="272">
        <f t="shared" si="3"/>
        <v>183.49663000000001</v>
      </c>
      <c r="U34" s="272">
        <f t="shared" si="4"/>
        <v>271.74117000000001</v>
      </c>
      <c r="V34" s="272">
        <f t="shared" si="5"/>
        <v>321.71222</v>
      </c>
      <c r="X34" s="275"/>
      <c r="Y34" s="275"/>
      <c r="Z34" s="275"/>
      <c r="AA34" s="275"/>
      <c r="AB34" s="275"/>
      <c r="AC34" s="275"/>
      <c r="AD34" s="275"/>
      <c r="AE34" s="275"/>
      <c r="AF34" s="275"/>
      <c r="AG34" s="275"/>
      <c r="AH34" s="275"/>
      <c r="AI34" s="275"/>
      <c r="AJ34" s="275"/>
      <c r="AK34" s="275"/>
      <c r="AL34" s="275"/>
      <c r="AM34" s="275"/>
      <c r="AN34" s="275"/>
    </row>
    <row r="35" spans="1:40">
      <c r="A35" s="272" t="s">
        <v>1166</v>
      </c>
      <c r="B35" s="272" t="s">
        <v>1134</v>
      </c>
      <c r="C35" s="272">
        <v>195.56874999999999</v>
      </c>
      <c r="D35" s="272">
        <v>257.5</v>
      </c>
      <c r="E35" s="272">
        <v>154.34315000000001</v>
      </c>
      <c r="I35" s="272">
        <v>288.33472</v>
      </c>
      <c r="J35" s="272">
        <v>429.17568999999997</v>
      </c>
      <c r="K35" s="272">
        <v>174.30435</v>
      </c>
      <c r="N35" s="272" t="str">
        <f t="shared" si="7"/>
        <v>2014m9</v>
      </c>
      <c r="P35" s="272" t="str">
        <f t="shared" si="6"/>
        <v/>
      </c>
      <c r="Q35" s="272">
        <f t="shared" si="0"/>
        <v>154.34315000000001</v>
      </c>
      <c r="R35" s="272">
        <f t="shared" si="1"/>
        <v>103.15684999999999</v>
      </c>
      <c r="S35" s="272">
        <f t="shared" si="2"/>
        <v>195.56874999999999</v>
      </c>
      <c r="T35" s="272">
        <f t="shared" si="3"/>
        <v>174.30435</v>
      </c>
      <c r="U35" s="272">
        <f t="shared" si="4"/>
        <v>254.87133999999998</v>
      </c>
      <c r="V35" s="272">
        <f t="shared" si="5"/>
        <v>288.33472</v>
      </c>
      <c r="X35" s="275"/>
      <c r="Y35" s="275"/>
      <c r="Z35" s="275"/>
      <c r="AA35" s="275"/>
      <c r="AB35" s="275"/>
      <c r="AC35" s="275"/>
      <c r="AD35" s="275"/>
      <c r="AE35" s="275"/>
      <c r="AF35" s="275"/>
      <c r="AG35" s="275"/>
      <c r="AH35" s="275"/>
      <c r="AI35" s="275"/>
      <c r="AJ35" s="275"/>
      <c r="AK35" s="275"/>
      <c r="AL35" s="275"/>
      <c r="AM35" s="275"/>
      <c r="AN35" s="275"/>
    </row>
    <row r="36" spans="1:40">
      <c r="A36" s="272" t="s">
        <v>1167</v>
      </c>
      <c r="B36" s="272" t="s">
        <v>1134</v>
      </c>
      <c r="C36" s="272">
        <v>222.685</v>
      </c>
      <c r="D36" s="272">
        <v>311.94</v>
      </c>
      <c r="E36" s="272">
        <v>172.20052000000001</v>
      </c>
      <c r="I36" s="272">
        <v>320.76443999999998</v>
      </c>
      <c r="J36" s="272">
        <v>548.24</v>
      </c>
      <c r="K36" s="272">
        <v>188.74969999999999</v>
      </c>
      <c r="N36" s="272" t="str">
        <f t="shared" si="7"/>
        <v>2014m10</v>
      </c>
      <c r="P36" s="272" t="str">
        <f>IF(MID(O39,3,2)&lt;&gt;MID(O35,3,2),MID(O39,3,2),"")</f>
        <v/>
      </c>
      <c r="Q36" s="272">
        <f t="shared" si="0"/>
        <v>172.20052000000001</v>
      </c>
      <c r="R36" s="272">
        <f t="shared" si="1"/>
        <v>139.73947999999999</v>
      </c>
      <c r="S36" s="272">
        <f t="shared" si="2"/>
        <v>222.685</v>
      </c>
      <c r="T36" s="272">
        <f t="shared" si="3"/>
        <v>188.74969999999999</v>
      </c>
      <c r="U36" s="272">
        <f t="shared" si="4"/>
        <v>359.49030000000005</v>
      </c>
      <c r="V36" s="272">
        <f t="shared" si="5"/>
        <v>320.76443999999998</v>
      </c>
      <c r="X36" s="275"/>
      <c r="Y36" s="275"/>
      <c r="Z36" s="275"/>
      <c r="AA36" s="275"/>
      <c r="AB36" s="275"/>
      <c r="AC36" s="275"/>
      <c r="AD36" s="275"/>
      <c r="AE36" s="275"/>
      <c r="AF36" s="275"/>
      <c r="AG36" s="275"/>
      <c r="AH36" s="275"/>
      <c r="AI36" s="275"/>
      <c r="AJ36" s="275"/>
      <c r="AK36" s="275"/>
      <c r="AL36" s="275"/>
      <c r="AM36" s="275"/>
      <c r="AN36" s="275"/>
    </row>
    <row r="37" spans="1:40">
      <c r="A37" s="272" t="s">
        <v>1168</v>
      </c>
      <c r="B37" s="272" t="s">
        <v>1134</v>
      </c>
      <c r="C37" s="272">
        <v>216.28749999999999</v>
      </c>
      <c r="D37" s="272">
        <v>334.77499999999998</v>
      </c>
      <c r="E37" s="272">
        <v>176.596</v>
      </c>
      <c r="I37" s="272">
        <v>325.55139000000003</v>
      </c>
      <c r="J37" s="272">
        <v>489.44576999999998</v>
      </c>
      <c r="K37" s="272">
        <v>189.43340000000001</v>
      </c>
      <c r="N37" s="272" t="str">
        <f t="shared" si="7"/>
        <v>2014m11</v>
      </c>
      <c r="P37" s="272" t="str">
        <f>IF(MID(O37,3,2)&lt;&gt;MID(O39,3,2),MID(O37,3,2),"")</f>
        <v/>
      </c>
      <c r="Q37" s="272">
        <f t="shared" si="0"/>
        <v>176.596</v>
      </c>
      <c r="R37" s="272">
        <f t="shared" si="1"/>
        <v>158.17899999999997</v>
      </c>
      <c r="S37" s="272">
        <f t="shared" si="2"/>
        <v>216.28749999999999</v>
      </c>
      <c r="T37" s="272">
        <f t="shared" si="3"/>
        <v>189.43340000000001</v>
      </c>
      <c r="U37" s="272">
        <f t="shared" si="4"/>
        <v>300.01236999999998</v>
      </c>
      <c r="V37" s="272">
        <f t="shared" si="5"/>
        <v>325.55139000000003</v>
      </c>
      <c r="X37" s="275"/>
      <c r="Y37" s="275"/>
      <c r="Z37" s="275"/>
      <c r="AA37" s="275"/>
      <c r="AB37" s="275"/>
      <c r="AC37" s="275"/>
      <c r="AD37" s="275"/>
      <c r="AE37" s="275"/>
      <c r="AF37" s="275"/>
      <c r="AG37" s="275"/>
      <c r="AH37" s="275"/>
      <c r="AI37" s="275"/>
      <c r="AJ37" s="275"/>
      <c r="AK37" s="275"/>
      <c r="AL37" s="275"/>
      <c r="AM37" s="275"/>
      <c r="AN37" s="275"/>
    </row>
    <row r="38" spans="1:40">
      <c r="A38" s="272" t="s">
        <v>1169</v>
      </c>
      <c r="B38" s="272" t="s">
        <v>1134</v>
      </c>
      <c r="C38" s="272">
        <v>276.47500000000002</v>
      </c>
      <c r="D38" s="272">
        <v>421.15</v>
      </c>
      <c r="E38" s="272">
        <v>178.94779</v>
      </c>
      <c r="I38" s="272">
        <v>358.97890999999998</v>
      </c>
      <c r="J38" s="272">
        <v>512.87851999999998</v>
      </c>
      <c r="K38" s="272">
        <v>208.37243000000001</v>
      </c>
      <c r="N38" s="272" t="str">
        <f t="shared" si="7"/>
        <v>2014m12</v>
      </c>
      <c r="P38" s="272" t="str">
        <f t="shared" si="6"/>
        <v/>
      </c>
      <c r="Q38" s="272">
        <f t="shared" si="0"/>
        <v>178.94779</v>
      </c>
      <c r="R38" s="272">
        <f t="shared" si="1"/>
        <v>242.20220999999998</v>
      </c>
      <c r="S38" s="272">
        <f t="shared" si="2"/>
        <v>276.47500000000002</v>
      </c>
      <c r="T38" s="272">
        <f t="shared" si="3"/>
        <v>208.37243000000001</v>
      </c>
      <c r="U38" s="272">
        <f t="shared" si="4"/>
        <v>304.50608999999997</v>
      </c>
      <c r="V38" s="272">
        <f t="shared" si="5"/>
        <v>358.97890999999998</v>
      </c>
      <c r="X38" s="275"/>
      <c r="Y38" s="275"/>
      <c r="Z38" s="275"/>
      <c r="AA38" s="275"/>
      <c r="AB38" s="275"/>
      <c r="AC38" s="275"/>
      <c r="AD38" s="275"/>
      <c r="AE38" s="275"/>
      <c r="AF38" s="275"/>
      <c r="AG38" s="275"/>
      <c r="AH38" s="275"/>
      <c r="AI38" s="275"/>
      <c r="AJ38" s="275"/>
      <c r="AK38" s="275"/>
      <c r="AL38" s="275"/>
      <c r="AM38" s="275"/>
      <c r="AN38" s="275"/>
    </row>
    <row r="39" spans="1:40">
      <c r="A39" s="272" t="s">
        <v>1170</v>
      </c>
      <c r="B39" s="272" t="s">
        <v>1134</v>
      </c>
      <c r="C39" s="272">
        <v>290.98667</v>
      </c>
      <c r="D39" s="272">
        <v>447.34</v>
      </c>
      <c r="E39" s="272">
        <v>176.21054000000001</v>
      </c>
      <c r="I39" s="272">
        <v>442.62024000000002</v>
      </c>
      <c r="J39" s="272">
        <v>613.23333000000002</v>
      </c>
      <c r="K39" s="272">
        <v>278.49182000000002</v>
      </c>
      <c r="N39" s="272" t="str">
        <f t="shared" si="7"/>
        <v>2015m1</v>
      </c>
      <c r="O39" s="272" t="str">
        <f>IF(MID(N39,3,2)&lt;&gt;MID(N38,3,2),MID(N39,3,2),"")</f>
        <v>15</v>
      </c>
      <c r="P39" s="272" t="e">
        <f>IF(MID(#REF!,3,2)&lt;&gt;MID(O38,3,2),MID(#REF!,3,2),"")</f>
        <v>#REF!</v>
      </c>
      <c r="Q39" s="272">
        <f t="shared" si="0"/>
        <v>176.21054000000001</v>
      </c>
      <c r="R39" s="272">
        <f t="shared" si="1"/>
        <v>271.12945999999999</v>
      </c>
      <c r="S39" s="272">
        <f t="shared" si="2"/>
        <v>290.98667</v>
      </c>
      <c r="T39" s="272">
        <f t="shared" si="3"/>
        <v>278.49182000000002</v>
      </c>
      <c r="U39" s="272">
        <f t="shared" si="4"/>
        <v>334.74151000000001</v>
      </c>
      <c r="V39" s="272">
        <f t="shared" si="5"/>
        <v>442.62024000000002</v>
      </c>
      <c r="X39" s="275"/>
      <c r="Y39" s="275"/>
      <c r="Z39" s="275"/>
      <c r="AA39" s="275"/>
      <c r="AB39" s="275"/>
      <c r="AC39" s="275"/>
      <c r="AD39" s="275"/>
      <c r="AE39" s="275"/>
      <c r="AF39" s="275"/>
      <c r="AG39" s="275"/>
      <c r="AH39" s="275"/>
      <c r="AI39" s="275"/>
      <c r="AJ39" s="275"/>
      <c r="AK39" s="275"/>
      <c r="AL39" s="275"/>
      <c r="AM39" s="275"/>
      <c r="AN39" s="275"/>
    </row>
    <row r="40" spans="1:40">
      <c r="A40" s="272" t="s">
        <v>1171</v>
      </c>
      <c r="B40" s="272" t="s">
        <v>1134</v>
      </c>
      <c r="C40" s="272">
        <v>261.65832999999998</v>
      </c>
      <c r="D40" s="272">
        <v>428.28652</v>
      </c>
      <c r="E40" s="272">
        <v>150.98739</v>
      </c>
      <c r="I40" s="272">
        <v>407.09327999999999</v>
      </c>
      <c r="J40" s="272">
        <v>553.45000000000005</v>
      </c>
      <c r="K40" s="272">
        <v>241.99092999999999</v>
      </c>
      <c r="N40" s="272" t="str">
        <f t="shared" si="7"/>
        <v>2015m2</v>
      </c>
      <c r="P40" s="272" t="e">
        <f>IF(MID(#REF!,3,2)&lt;&gt;MID(#REF!,3,2),MID(#REF!,3,2),"")</f>
        <v>#REF!</v>
      </c>
      <c r="Q40" s="272">
        <f t="shared" si="0"/>
        <v>150.98739</v>
      </c>
      <c r="R40" s="272">
        <f t="shared" si="1"/>
        <v>277.29912999999999</v>
      </c>
      <c r="S40" s="272">
        <f t="shared" si="2"/>
        <v>261.65832999999998</v>
      </c>
      <c r="T40" s="272">
        <f t="shared" si="3"/>
        <v>241.99092999999999</v>
      </c>
      <c r="U40" s="272">
        <f t="shared" si="4"/>
        <v>311.45907000000005</v>
      </c>
      <c r="V40" s="272">
        <f t="shared" si="5"/>
        <v>407.09327999999999</v>
      </c>
      <c r="X40" s="275"/>
      <c r="Y40" s="275"/>
      <c r="Z40" s="275"/>
      <c r="AA40" s="275"/>
      <c r="AB40" s="275"/>
      <c r="AC40" s="275"/>
      <c r="AD40" s="275"/>
      <c r="AE40" s="275"/>
      <c r="AF40" s="275"/>
      <c r="AG40" s="275"/>
      <c r="AH40" s="275"/>
      <c r="AI40" s="275"/>
      <c r="AJ40" s="275"/>
      <c r="AK40" s="275"/>
      <c r="AL40" s="275"/>
      <c r="AM40" s="275"/>
      <c r="AN40" s="275"/>
    </row>
    <row r="41" spans="1:40">
      <c r="A41" s="272" t="s">
        <v>1172</v>
      </c>
      <c r="B41" s="272" t="s">
        <v>1134</v>
      </c>
      <c r="C41" s="272">
        <v>270.55</v>
      </c>
      <c r="D41" s="272">
        <v>349.02499999999998</v>
      </c>
      <c r="E41" s="272">
        <v>159.32131000000001</v>
      </c>
      <c r="I41" s="272">
        <v>399.59769</v>
      </c>
      <c r="J41" s="272">
        <v>523.10713999999996</v>
      </c>
      <c r="K41" s="272">
        <v>266.34719999999999</v>
      </c>
      <c r="N41" s="272" t="str">
        <f t="shared" si="7"/>
        <v>2015m3</v>
      </c>
      <c r="P41" s="272" t="e">
        <f>IF(MID(O41,3,2)&lt;&gt;MID(#REF!,3,2),MID(O41,3,2),"")</f>
        <v>#REF!</v>
      </c>
      <c r="Q41" s="272">
        <f t="shared" si="0"/>
        <v>159.32131000000001</v>
      </c>
      <c r="R41" s="272">
        <f t="shared" si="1"/>
        <v>189.70368999999997</v>
      </c>
      <c r="S41" s="272">
        <f t="shared" si="2"/>
        <v>270.55</v>
      </c>
      <c r="T41" s="272">
        <f t="shared" si="3"/>
        <v>266.34719999999999</v>
      </c>
      <c r="U41" s="272">
        <f t="shared" si="4"/>
        <v>256.75993999999997</v>
      </c>
      <c r="V41" s="272">
        <f t="shared" si="5"/>
        <v>399.59769</v>
      </c>
      <c r="X41" s="275"/>
      <c r="Y41" s="275"/>
      <c r="Z41" s="275"/>
      <c r="AA41" s="275"/>
      <c r="AB41" s="275"/>
      <c r="AC41" s="275"/>
      <c r="AD41" s="275"/>
      <c r="AE41" s="275"/>
      <c r="AF41" s="275"/>
      <c r="AG41" s="275"/>
      <c r="AH41" s="275"/>
      <c r="AI41" s="275"/>
      <c r="AJ41" s="275"/>
      <c r="AK41" s="275"/>
      <c r="AL41" s="275"/>
      <c r="AM41" s="275"/>
      <c r="AN41" s="275"/>
    </row>
    <row r="42" spans="1:40">
      <c r="A42" s="272" t="s">
        <v>1173</v>
      </c>
      <c r="B42" s="272" t="s">
        <v>1134</v>
      </c>
      <c r="C42" s="272">
        <v>256.32499999999999</v>
      </c>
      <c r="D42" s="272">
        <v>361.05</v>
      </c>
      <c r="E42" s="272">
        <v>156.58311</v>
      </c>
      <c r="I42" s="272">
        <v>407.84010000000001</v>
      </c>
      <c r="J42" s="272">
        <v>528.79895999999997</v>
      </c>
      <c r="K42" s="272">
        <v>271.86705000000001</v>
      </c>
      <c r="N42" s="272" t="str">
        <f t="shared" si="7"/>
        <v>2015m4</v>
      </c>
      <c r="P42" s="272" t="str">
        <f t="shared" si="6"/>
        <v/>
      </c>
      <c r="Q42" s="272">
        <f t="shared" si="0"/>
        <v>156.58311</v>
      </c>
      <c r="R42" s="272">
        <f t="shared" si="1"/>
        <v>204.46689000000001</v>
      </c>
      <c r="S42" s="272">
        <f t="shared" si="2"/>
        <v>256.32499999999999</v>
      </c>
      <c r="T42" s="272">
        <f t="shared" si="3"/>
        <v>271.86705000000001</v>
      </c>
      <c r="U42" s="272">
        <f t="shared" si="4"/>
        <v>256.93190999999996</v>
      </c>
      <c r="V42" s="272">
        <f t="shared" si="5"/>
        <v>407.84010000000001</v>
      </c>
      <c r="X42" s="275"/>
      <c r="Y42" s="275"/>
      <c r="Z42" s="275"/>
      <c r="AA42" s="275"/>
      <c r="AB42" s="275"/>
      <c r="AC42" s="275"/>
      <c r="AD42" s="275"/>
      <c r="AE42" s="275"/>
      <c r="AF42" s="275"/>
      <c r="AG42" s="275"/>
      <c r="AH42" s="275"/>
      <c r="AI42" s="275"/>
      <c r="AJ42" s="275"/>
      <c r="AK42" s="275"/>
      <c r="AL42" s="275"/>
      <c r="AM42" s="275"/>
      <c r="AN42" s="275"/>
    </row>
    <row r="43" spans="1:40">
      <c r="A43" s="272" t="s">
        <v>1174</v>
      </c>
      <c r="B43" s="272" t="s">
        <v>1134</v>
      </c>
      <c r="C43" s="272">
        <v>226.34</v>
      </c>
      <c r="D43" s="272">
        <v>351.34667000000002</v>
      </c>
      <c r="E43" s="272">
        <v>145.16501</v>
      </c>
      <c r="I43" s="272">
        <v>390.03631000000001</v>
      </c>
      <c r="J43" s="272">
        <v>502.1</v>
      </c>
      <c r="K43" s="272">
        <v>241.42909</v>
      </c>
      <c r="N43" s="272" t="str">
        <f t="shared" si="7"/>
        <v>2015m5</v>
      </c>
      <c r="P43" s="272" t="str">
        <f t="shared" si="6"/>
        <v/>
      </c>
      <c r="Q43" s="272">
        <f t="shared" si="0"/>
        <v>145.16501</v>
      </c>
      <c r="R43" s="272">
        <f t="shared" si="1"/>
        <v>206.18166000000002</v>
      </c>
      <c r="S43" s="272">
        <f t="shared" si="2"/>
        <v>226.34</v>
      </c>
      <c r="T43" s="272">
        <f t="shared" si="3"/>
        <v>241.42909</v>
      </c>
      <c r="U43" s="272">
        <f t="shared" si="4"/>
        <v>260.67091000000005</v>
      </c>
      <c r="V43" s="272">
        <f t="shared" si="5"/>
        <v>390.03631000000001</v>
      </c>
      <c r="X43" s="275"/>
      <c r="Y43" s="275"/>
      <c r="Z43" s="275"/>
      <c r="AA43" s="275"/>
      <c r="AB43" s="275"/>
      <c r="AC43" s="275"/>
      <c r="AD43" s="275"/>
      <c r="AE43" s="275"/>
      <c r="AF43" s="275"/>
      <c r="AG43" s="275"/>
      <c r="AH43" s="275"/>
      <c r="AI43" s="275"/>
      <c r="AJ43" s="275"/>
      <c r="AK43" s="275"/>
      <c r="AL43" s="275"/>
      <c r="AM43" s="275"/>
      <c r="AN43" s="275"/>
    </row>
    <row r="44" spans="1:40">
      <c r="A44" s="272" t="s">
        <v>1175</v>
      </c>
      <c r="B44" s="272" t="s">
        <v>1134</v>
      </c>
      <c r="C44" s="272">
        <v>225.25636</v>
      </c>
      <c r="D44" s="272">
        <v>375.89166999999998</v>
      </c>
      <c r="E44" s="272">
        <v>154.80242999999999</v>
      </c>
      <c r="I44" s="272">
        <v>395.87864000000002</v>
      </c>
      <c r="J44" s="272">
        <v>514.34784000000002</v>
      </c>
      <c r="K44" s="272">
        <v>227.69204999999999</v>
      </c>
      <c r="N44" s="272" t="str">
        <f t="shared" si="7"/>
        <v>2015m6</v>
      </c>
      <c r="P44" s="272" t="str">
        <f t="shared" si="6"/>
        <v/>
      </c>
      <c r="Q44" s="272">
        <f t="shared" si="0"/>
        <v>154.80242999999999</v>
      </c>
      <c r="R44" s="272">
        <f t="shared" si="1"/>
        <v>221.08923999999999</v>
      </c>
      <c r="S44" s="272">
        <f t="shared" si="2"/>
        <v>225.25636</v>
      </c>
      <c r="T44" s="272">
        <f t="shared" si="3"/>
        <v>227.69204999999999</v>
      </c>
      <c r="U44" s="272">
        <f t="shared" si="4"/>
        <v>286.65579000000002</v>
      </c>
      <c r="V44" s="272">
        <f t="shared" si="5"/>
        <v>395.87864000000002</v>
      </c>
      <c r="X44" s="275"/>
      <c r="Y44" s="275"/>
      <c r="Z44" s="275"/>
      <c r="AA44" s="275"/>
      <c r="AB44" s="275"/>
      <c r="AC44" s="275"/>
      <c r="AD44" s="275"/>
      <c r="AE44" s="275"/>
      <c r="AF44" s="275"/>
      <c r="AG44" s="275"/>
      <c r="AH44" s="275"/>
      <c r="AI44" s="275"/>
      <c r="AJ44" s="275"/>
      <c r="AK44" s="275"/>
      <c r="AL44" s="275"/>
      <c r="AM44" s="275"/>
      <c r="AN44" s="275"/>
    </row>
    <row r="45" spans="1:40">
      <c r="A45" s="272" t="s">
        <v>1176</v>
      </c>
      <c r="B45" s="272" t="s">
        <v>1134</v>
      </c>
      <c r="C45" s="272">
        <v>244.74</v>
      </c>
      <c r="D45" s="272">
        <v>400.36</v>
      </c>
      <c r="E45" s="272">
        <v>166.27592999999999</v>
      </c>
      <c r="I45" s="272">
        <v>386.89107000000001</v>
      </c>
      <c r="J45" s="272">
        <v>527.59501</v>
      </c>
      <c r="K45" s="272">
        <v>251.29606000000001</v>
      </c>
      <c r="N45" s="272" t="str">
        <f t="shared" si="7"/>
        <v>2015m7</v>
      </c>
      <c r="P45" s="272" t="str">
        <f t="shared" si="6"/>
        <v/>
      </c>
      <c r="Q45" s="272">
        <f t="shared" si="0"/>
        <v>166.27592999999999</v>
      </c>
      <c r="R45" s="272">
        <f t="shared" si="1"/>
        <v>234.08407000000003</v>
      </c>
      <c r="S45" s="272">
        <f t="shared" si="2"/>
        <v>244.74</v>
      </c>
      <c r="T45" s="272">
        <f t="shared" si="3"/>
        <v>251.29606000000001</v>
      </c>
      <c r="U45" s="272">
        <f t="shared" si="4"/>
        <v>276.29894999999999</v>
      </c>
      <c r="V45" s="272">
        <f t="shared" si="5"/>
        <v>386.89107000000001</v>
      </c>
      <c r="X45" s="275"/>
      <c r="Y45" s="275"/>
      <c r="Z45" s="275"/>
      <c r="AA45" s="275"/>
      <c r="AB45" s="275"/>
      <c r="AC45" s="275"/>
      <c r="AD45" s="275"/>
      <c r="AE45" s="275"/>
      <c r="AF45" s="275"/>
      <c r="AG45" s="275"/>
      <c r="AH45" s="275"/>
      <c r="AI45" s="275"/>
      <c r="AJ45" s="275"/>
      <c r="AK45" s="275"/>
      <c r="AL45" s="275"/>
      <c r="AM45" s="275"/>
      <c r="AN45" s="275"/>
    </row>
    <row r="46" spans="1:40">
      <c r="A46" s="272" t="s">
        <v>1177</v>
      </c>
      <c r="B46" s="272" t="s">
        <v>1134</v>
      </c>
      <c r="C46" s="272">
        <v>288.6875</v>
      </c>
      <c r="D46" s="272">
        <v>413.22500000000002</v>
      </c>
      <c r="E46" s="272">
        <v>198.29481999999999</v>
      </c>
      <c r="I46" s="272">
        <v>410.91602</v>
      </c>
      <c r="J46" s="272">
        <v>560.65617999999995</v>
      </c>
      <c r="K46" s="272">
        <v>297.48842000000002</v>
      </c>
      <c r="N46" s="272" t="str">
        <f t="shared" si="7"/>
        <v>2015m8</v>
      </c>
      <c r="P46" s="272" t="str">
        <f t="shared" si="6"/>
        <v/>
      </c>
      <c r="Q46" s="272">
        <f t="shared" si="0"/>
        <v>198.29481999999999</v>
      </c>
      <c r="R46" s="272">
        <f t="shared" si="1"/>
        <v>214.93018000000004</v>
      </c>
      <c r="S46" s="272">
        <f t="shared" si="2"/>
        <v>288.6875</v>
      </c>
      <c r="T46" s="272">
        <f t="shared" si="3"/>
        <v>297.48842000000002</v>
      </c>
      <c r="U46" s="272">
        <f t="shared" si="4"/>
        <v>263.16775999999993</v>
      </c>
      <c r="V46" s="272">
        <f t="shared" si="5"/>
        <v>410.91602</v>
      </c>
      <c r="X46" s="275"/>
      <c r="Y46" s="275"/>
      <c r="Z46" s="275"/>
      <c r="AA46" s="275"/>
      <c r="AB46" s="275"/>
      <c r="AC46" s="275"/>
      <c r="AD46" s="275"/>
      <c r="AE46" s="275"/>
      <c r="AF46" s="275"/>
      <c r="AG46" s="275"/>
      <c r="AH46" s="275"/>
      <c r="AI46" s="275"/>
      <c r="AJ46" s="275"/>
      <c r="AK46" s="275"/>
      <c r="AL46" s="275"/>
      <c r="AM46" s="275"/>
      <c r="AN46" s="275"/>
    </row>
    <row r="47" spans="1:40">
      <c r="A47" s="272" t="s">
        <v>1178</v>
      </c>
      <c r="B47" s="272" t="s">
        <v>1134</v>
      </c>
      <c r="C47" s="272">
        <v>282.6875</v>
      </c>
      <c r="D47" s="272">
        <v>423.4</v>
      </c>
      <c r="E47" s="272">
        <v>199.83781999999999</v>
      </c>
      <c r="I47" s="272">
        <v>415.72937000000002</v>
      </c>
      <c r="J47" s="272">
        <v>541.47081000000003</v>
      </c>
      <c r="K47" s="272">
        <v>363.84715</v>
      </c>
      <c r="N47" s="272" t="str">
        <f t="shared" si="7"/>
        <v>2015m9</v>
      </c>
      <c r="P47" s="272" t="str">
        <f t="shared" si="6"/>
        <v/>
      </c>
      <c r="Q47" s="272">
        <f t="shared" si="0"/>
        <v>199.83781999999999</v>
      </c>
      <c r="R47" s="272">
        <f t="shared" si="1"/>
        <v>223.56217999999998</v>
      </c>
      <c r="S47" s="272">
        <f t="shared" si="2"/>
        <v>282.6875</v>
      </c>
      <c r="T47" s="272">
        <f t="shared" si="3"/>
        <v>363.84715</v>
      </c>
      <c r="U47" s="272">
        <f t="shared" si="4"/>
        <v>177.62366000000003</v>
      </c>
      <c r="V47" s="272">
        <f t="shared" si="5"/>
        <v>415.72937000000002</v>
      </c>
      <c r="X47" s="275"/>
      <c r="Y47" s="275"/>
      <c r="Z47" s="275"/>
      <c r="AA47" s="275"/>
      <c r="AB47" s="275"/>
      <c r="AC47" s="275"/>
      <c r="AD47" s="275"/>
      <c r="AE47" s="275"/>
      <c r="AF47" s="275"/>
      <c r="AG47" s="275"/>
      <c r="AH47" s="275"/>
      <c r="AI47" s="275"/>
      <c r="AJ47" s="275"/>
      <c r="AK47" s="275"/>
      <c r="AL47" s="275"/>
      <c r="AM47" s="275"/>
      <c r="AN47" s="275"/>
    </row>
    <row r="48" spans="1:40">
      <c r="A48" s="272" t="s">
        <v>1179</v>
      </c>
      <c r="B48" s="272" t="s">
        <v>1134</v>
      </c>
      <c r="C48" s="272">
        <v>294.88799999999998</v>
      </c>
      <c r="D48" s="272">
        <v>447.66</v>
      </c>
      <c r="E48" s="272">
        <v>196.89367999999999</v>
      </c>
      <c r="I48" s="272">
        <v>436.61169999999998</v>
      </c>
      <c r="J48" s="272">
        <v>556.53908999999999</v>
      </c>
      <c r="K48" s="272">
        <v>350.05712</v>
      </c>
      <c r="N48" s="272" t="str">
        <f t="shared" si="7"/>
        <v>2015m10</v>
      </c>
      <c r="P48" s="272" t="str">
        <f>IF(MID(O51,3,2)&lt;&gt;MID(O47,3,2),MID(O51,3,2),"")</f>
        <v/>
      </c>
      <c r="Q48" s="272">
        <f t="shared" si="0"/>
        <v>196.89367999999999</v>
      </c>
      <c r="R48" s="272">
        <f t="shared" si="1"/>
        <v>250.76632000000004</v>
      </c>
      <c r="S48" s="272">
        <f t="shared" si="2"/>
        <v>294.88799999999998</v>
      </c>
      <c r="T48" s="272">
        <f t="shared" si="3"/>
        <v>350.05712</v>
      </c>
      <c r="U48" s="272">
        <f t="shared" si="4"/>
        <v>206.48196999999999</v>
      </c>
      <c r="V48" s="272">
        <f t="shared" si="5"/>
        <v>436.61169999999998</v>
      </c>
      <c r="X48" s="275"/>
      <c r="Y48" s="275"/>
      <c r="Z48" s="275"/>
      <c r="AA48" s="275"/>
      <c r="AB48" s="275"/>
      <c r="AC48" s="275"/>
      <c r="AD48" s="275"/>
      <c r="AE48" s="275"/>
      <c r="AF48" s="275"/>
      <c r="AG48" s="275"/>
      <c r="AH48" s="275"/>
      <c r="AI48" s="275"/>
      <c r="AJ48" s="275"/>
      <c r="AK48" s="275"/>
      <c r="AL48" s="275"/>
      <c r="AM48" s="275"/>
      <c r="AN48" s="275"/>
    </row>
    <row r="49" spans="1:40">
      <c r="A49" s="272" t="s">
        <v>1180</v>
      </c>
      <c r="B49" s="272" t="s">
        <v>1134</v>
      </c>
      <c r="C49" s="272">
        <v>260.45999999999998</v>
      </c>
      <c r="D49" s="272">
        <v>426.375</v>
      </c>
      <c r="E49" s="272">
        <v>180.78574</v>
      </c>
      <c r="I49" s="272">
        <v>475.96634999999998</v>
      </c>
      <c r="J49" s="272">
        <v>567.29965000000004</v>
      </c>
      <c r="K49" s="272">
        <v>368.05</v>
      </c>
      <c r="N49" s="272" t="str">
        <f t="shared" si="7"/>
        <v>2015m11</v>
      </c>
      <c r="P49" s="272" t="str">
        <f>IF(MID(O49,3,2)&lt;&gt;MID(O51,3,2),MID(O49,3,2),"")</f>
        <v/>
      </c>
      <c r="Q49" s="272">
        <f t="shared" si="0"/>
        <v>180.78574</v>
      </c>
      <c r="R49" s="272">
        <f t="shared" si="1"/>
        <v>245.58926</v>
      </c>
      <c r="S49" s="272">
        <f t="shared" si="2"/>
        <v>260.45999999999998</v>
      </c>
      <c r="T49" s="272">
        <f t="shared" si="3"/>
        <v>368.05</v>
      </c>
      <c r="U49" s="272">
        <f t="shared" si="4"/>
        <v>199.24965000000003</v>
      </c>
      <c r="V49" s="272">
        <f t="shared" si="5"/>
        <v>475.96634999999998</v>
      </c>
      <c r="X49" s="275"/>
      <c r="Y49" s="275"/>
      <c r="Z49" s="275"/>
      <c r="AA49" s="275"/>
      <c r="AB49" s="275"/>
      <c r="AC49" s="275"/>
      <c r="AD49" s="275"/>
      <c r="AE49" s="275"/>
      <c r="AF49" s="275"/>
      <c r="AG49" s="275"/>
      <c r="AH49" s="275"/>
      <c r="AI49" s="275"/>
      <c r="AJ49" s="275"/>
      <c r="AK49" s="275"/>
      <c r="AL49" s="275"/>
      <c r="AM49" s="275"/>
      <c r="AN49" s="275"/>
    </row>
    <row r="50" spans="1:40">
      <c r="A50" s="272" t="s">
        <v>1181</v>
      </c>
      <c r="B50" s="272" t="s">
        <v>1134</v>
      </c>
      <c r="C50" s="272">
        <v>275.01</v>
      </c>
      <c r="D50" s="272">
        <v>437.76249999999999</v>
      </c>
      <c r="E50" s="272">
        <v>180.50609</v>
      </c>
      <c r="I50" s="272">
        <v>516.83486000000005</v>
      </c>
      <c r="J50" s="272">
        <v>606.45000000000005</v>
      </c>
      <c r="K50" s="272">
        <v>418.11338999999998</v>
      </c>
      <c r="N50" s="272" t="str">
        <f t="shared" si="7"/>
        <v>2015m12</v>
      </c>
      <c r="P50" s="272" t="str">
        <f t="shared" si="6"/>
        <v/>
      </c>
      <c r="Q50" s="272">
        <f t="shared" si="0"/>
        <v>180.50609</v>
      </c>
      <c r="R50" s="272">
        <f t="shared" si="1"/>
        <v>257.25640999999996</v>
      </c>
      <c r="S50" s="272">
        <f t="shared" si="2"/>
        <v>275.01</v>
      </c>
      <c r="T50" s="272">
        <f t="shared" si="3"/>
        <v>418.11338999999998</v>
      </c>
      <c r="U50" s="272">
        <f t="shared" si="4"/>
        <v>188.33661000000006</v>
      </c>
      <c r="V50" s="272">
        <f t="shared" si="5"/>
        <v>516.83486000000005</v>
      </c>
      <c r="X50" s="275"/>
      <c r="Y50" s="275"/>
      <c r="Z50" s="275"/>
      <c r="AA50" s="275"/>
      <c r="AB50" s="275"/>
      <c r="AC50" s="275"/>
      <c r="AD50" s="275"/>
      <c r="AE50" s="275"/>
      <c r="AF50" s="275"/>
      <c r="AG50" s="275"/>
      <c r="AH50" s="275"/>
      <c r="AI50" s="275"/>
      <c r="AJ50" s="275"/>
      <c r="AK50" s="275"/>
      <c r="AL50" s="275"/>
      <c r="AM50" s="275"/>
      <c r="AN50" s="275"/>
    </row>
    <row r="51" spans="1:40">
      <c r="A51" s="272" t="s">
        <v>1182</v>
      </c>
      <c r="B51" s="272" t="s">
        <v>1134</v>
      </c>
      <c r="C51" s="272">
        <v>299.84800000000001</v>
      </c>
      <c r="D51" s="272">
        <v>498.76</v>
      </c>
      <c r="E51" s="272">
        <v>187.79580999999999</v>
      </c>
      <c r="I51" s="272">
        <v>534.63211000000001</v>
      </c>
      <c r="J51" s="272">
        <v>762.31741</v>
      </c>
      <c r="K51" s="272">
        <v>455.32450999999998</v>
      </c>
      <c r="N51" s="272" t="str">
        <f t="shared" si="7"/>
        <v>2016m1</v>
      </c>
      <c r="O51" s="272">
        <v>16</v>
      </c>
      <c r="P51" s="272" t="e">
        <f>IF(MID(#REF!,3,2)&lt;&gt;MID(O50,3,2),MID(#REF!,3,2),"")</f>
        <v>#REF!</v>
      </c>
      <c r="Q51" s="272">
        <f t="shared" si="0"/>
        <v>187.79580999999999</v>
      </c>
      <c r="R51" s="272">
        <f t="shared" si="1"/>
        <v>310.96419000000003</v>
      </c>
      <c r="S51" s="272">
        <f t="shared" si="2"/>
        <v>299.84800000000001</v>
      </c>
      <c r="T51" s="272">
        <f t="shared" si="3"/>
        <v>455.32450999999998</v>
      </c>
      <c r="U51" s="272">
        <f t="shared" si="4"/>
        <v>306.99290000000002</v>
      </c>
      <c r="V51" s="272">
        <f t="shared" si="5"/>
        <v>534.63211000000001</v>
      </c>
      <c r="X51" s="275"/>
      <c r="Y51" s="275"/>
      <c r="Z51" s="275"/>
      <c r="AA51" s="275"/>
      <c r="AB51" s="275"/>
      <c r="AC51" s="275"/>
      <c r="AD51" s="275"/>
      <c r="AE51" s="275"/>
      <c r="AF51" s="275"/>
      <c r="AG51" s="275"/>
      <c r="AH51" s="275"/>
      <c r="AI51" s="275"/>
      <c r="AJ51" s="275"/>
      <c r="AK51" s="275"/>
      <c r="AL51" s="275"/>
      <c r="AM51" s="275"/>
      <c r="AN51" s="275"/>
    </row>
    <row r="52" spans="1:40">
      <c r="A52" s="272" t="s">
        <v>1183</v>
      </c>
      <c r="B52" s="272" t="s">
        <v>1134</v>
      </c>
      <c r="C52" s="272">
        <v>319.76</v>
      </c>
      <c r="D52" s="272">
        <v>510.58749999999998</v>
      </c>
      <c r="E52" s="272">
        <v>214.76901000000001</v>
      </c>
      <c r="I52" s="272">
        <v>581.82916999999998</v>
      </c>
      <c r="J52" s="272">
        <v>874.62599999999998</v>
      </c>
      <c r="K52" s="272">
        <v>471.55628000000002</v>
      </c>
      <c r="N52" s="272" t="str">
        <f t="shared" si="7"/>
        <v>2016m2</v>
      </c>
      <c r="P52" s="272" t="e">
        <f>IF(MID(O52,3,2)&lt;&gt;MID(#REF!,3,2),MID(O52,3,2),"")</f>
        <v>#REF!</v>
      </c>
      <c r="Q52" s="272">
        <f t="shared" si="0"/>
        <v>214.76901000000001</v>
      </c>
      <c r="R52" s="272">
        <f t="shared" si="1"/>
        <v>295.81849</v>
      </c>
      <c r="S52" s="272">
        <f t="shared" si="2"/>
        <v>319.76</v>
      </c>
      <c r="T52" s="272">
        <f t="shared" si="3"/>
        <v>471.55628000000002</v>
      </c>
      <c r="U52" s="272">
        <f t="shared" si="4"/>
        <v>403.06971999999996</v>
      </c>
      <c r="V52" s="272">
        <f t="shared" si="5"/>
        <v>581.82916999999998</v>
      </c>
      <c r="X52" s="275"/>
      <c r="Y52" s="275"/>
      <c r="Z52" s="275"/>
      <c r="AA52" s="275"/>
      <c r="AB52" s="275"/>
      <c r="AC52" s="275"/>
      <c r="AD52" s="275"/>
      <c r="AE52" s="275"/>
      <c r="AF52" s="275"/>
      <c r="AG52" s="275"/>
      <c r="AH52" s="275"/>
      <c r="AI52" s="275"/>
      <c r="AJ52" s="275"/>
      <c r="AK52" s="275"/>
      <c r="AL52" s="275"/>
      <c r="AM52" s="275"/>
      <c r="AN52" s="275"/>
    </row>
    <row r="53" spans="1:40">
      <c r="A53" s="272" t="s">
        <v>1184</v>
      </c>
      <c r="B53" s="272" t="s">
        <v>1134</v>
      </c>
      <c r="C53" s="272">
        <v>272.85000000000002</v>
      </c>
      <c r="D53" s="272">
        <v>445.95</v>
      </c>
      <c r="E53" s="272">
        <v>181.96349000000001</v>
      </c>
      <c r="I53" s="272">
        <v>525.15</v>
      </c>
      <c r="J53" s="272">
        <v>787.51250000000005</v>
      </c>
      <c r="K53" s="272">
        <v>433.96606000000003</v>
      </c>
      <c r="N53" s="272" t="str">
        <f t="shared" si="7"/>
        <v>2016m3</v>
      </c>
      <c r="P53" s="272" t="str">
        <f t="shared" si="6"/>
        <v/>
      </c>
      <c r="Q53" s="272">
        <f t="shared" si="0"/>
        <v>181.96349000000001</v>
      </c>
      <c r="R53" s="272">
        <f t="shared" si="1"/>
        <v>263.98650999999995</v>
      </c>
      <c r="S53" s="272">
        <f t="shared" si="2"/>
        <v>272.85000000000002</v>
      </c>
      <c r="T53" s="272">
        <f t="shared" si="3"/>
        <v>433.96606000000003</v>
      </c>
      <c r="U53" s="272">
        <f t="shared" si="4"/>
        <v>353.54644000000002</v>
      </c>
      <c r="V53" s="272">
        <f t="shared" si="5"/>
        <v>525.15</v>
      </c>
    </row>
    <row r="54" spans="1:40">
      <c r="A54" s="272" t="s">
        <v>1185</v>
      </c>
      <c r="B54" s="272" t="s">
        <v>1134</v>
      </c>
      <c r="C54" s="272">
        <v>250.57333</v>
      </c>
      <c r="D54" s="272">
        <v>447.57</v>
      </c>
      <c r="E54" s="272">
        <v>186.36213000000001</v>
      </c>
      <c r="I54" s="272">
        <v>508.83211</v>
      </c>
      <c r="J54" s="272">
        <v>759.53353000000004</v>
      </c>
      <c r="K54" s="272">
        <v>434.12623000000002</v>
      </c>
      <c r="N54" s="272" t="str">
        <f t="shared" si="7"/>
        <v>2016m4</v>
      </c>
      <c r="P54" s="272" t="str">
        <f t="shared" si="6"/>
        <v/>
      </c>
      <c r="Q54" s="272">
        <f t="shared" si="0"/>
        <v>186.36213000000001</v>
      </c>
      <c r="R54" s="272">
        <f t="shared" si="1"/>
        <v>261.20786999999996</v>
      </c>
      <c r="S54" s="272">
        <f t="shared" si="2"/>
        <v>250.57333</v>
      </c>
      <c r="T54" s="272">
        <f t="shared" si="3"/>
        <v>434.12623000000002</v>
      </c>
      <c r="U54" s="272">
        <f t="shared" si="4"/>
        <v>325.40730000000002</v>
      </c>
      <c r="V54" s="272">
        <f t="shared" si="5"/>
        <v>508.83211</v>
      </c>
    </row>
    <row r="55" spans="1:40">
      <c r="A55" s="272" t="s">
        <v>1186</v>
      </c>
      <c r="B55" s="272" t="s">
        <v>1134</v>
      </c>
      <c r="C55" s="272">
        <v>270.82499999999999</v>
      </c>
      <c r="D55" s="272">
        <v>434.3</v>
      </c>
      <c r="E55" s="272">
        <v>185.43902</v>
      </c>
      <c r="I55" s="272">
        <v>509.47397000000001</v>
      </c>
      <c r="J55" s="272">
        <v>750.99357999999995</v>
      </c>
      <c r="K55" s="272">
        <v>427.95609999999999</v>
      </c>
      <c r="N55" s="272" t="str">
        <f t="shared" si="7"/>
        <v>2016m5</v>
      </c>
      <c r="P55" s="272" t="str">
        <f t="shared" si="6"/>
        <v/>
      </c>
      <c r="Q55" s="272">
        <f t="shared" si="0"/>
        <v>185.43902</v>
      </c>
      <c r="R55" s="272">
        <f t="shared" si="1"/>
        <v>248.86098000000001</v>
      </c>
      <c r="S55" s="272">
        <f t="shared" si="2"/>
        <v>270.82499999999999</v>
      </c>
      <c r="T55" s="272">
        <f t="shared" si="3"/>
        <v>427.95609999999999</v>
      </c>
      <c r="U55" s="272">
        <f t="shared" si="4"/>
        <v>323.03747999999996</v>
      </c>
      <c r="V55" s="272">
        <f t="shared" si="5"/>
        <v>509.47397000000001</v>
      </c>
    </row>
    <row r="56" spans="1:40">
      <c r="A56" s="272" t="s">
        <v>1187</v>
      </c>
      <c r="B56" s="272" t="s">
        <v>1134</v>
      </c>
      <c r="C56" s="272">
        <v>270.84667000000002</v>
      </c>
      <c r="D56" s="272">
        <v>400.16543999999999</v>
      </c>
      <c r="E56" s="272">
        <v>200.08828</v>
      </c>
      <c r="I56" s="272">
        <v>527.10312999999996</v>
      </c>
      <c r="J56" s="272">
        <v>749.73418000000004</v>
      </c>
      <c r="K56" s="272">
        <v>435.62828999999999</v>
      </c>
      <c r="N56" s="272" t="str">
        <f t="shared" si="7"/>
        <v>2016m6</v>
      </c>
      <c r="P56" s="272" t="str">
        <f t="shared" si="6"/>
        <v/>
      </c>
      <c r="Q56" s="272">
        <f t="shared" si="0"/>
        <v>200.08828</v>
      </c>
      <c r="R56" s="272">
        <f t="shared" si="1"/>
        <v>200.07715999999999</v>
      </c>
      <c r="S56" s="272">
        <f t="shared" si="2"/>
        <v>270.84667000000002</v>
      </c>
      <c r="T56" s="272">
        <f t="shared" si="3"/>
        <v>435.62828999999999</v>
      </c>
      <c r="U56" s="272">
        <f t="shared" si="4"/>
        <v>314.10589000000004</v>
      </c>
      <c r="V56" s="272">
        <f t="shared" si="5"/>
        <v>527.10312999999996</v>
      </c>
    </row>
    <row r="57" spans="1:40">
      <c r="A57" s="272" t="s">
        <v>1188</v>
      </c>
      <c r="B57" s="272" t="s">
        <v>1134</v>
      </c>
      <c r="C57" s="272">
        <v>240.39155</v>
      </c>
      <c r="D57" s="272">
        <v>355.2</v>
      </c>
      <c r="E57" s="272">
        <v>182.78907000000001</v>
      </c>
      <c r="I57" s="272">
        <v>510.11712</v>
      </c>
      <c r="J57" s="272">
        <v>672.55646000000002</v>
      </c>
      <c r="K57" s="272">
        <v>419.11581000000001</v>
      </c>
      <c r="N57" s="272" t="str">
        <f t="shared" si="7"/>
        <v>2016m7</v>
      </c>
      <c r="P57" s="272" t="str">
        <f t="shared" si="6"/>
        <v/>
      </c>
      <c r="Q57" s="272">
        <f t="shared" si="0"/>
        <v>182.78907000000001</v>
      </c>
      <c r="R57" s="272">
        <f t="shared" si="1"/>
        <v>172.41092999999998</v>
      </c>
      <c r="S57" s="272">
        <f t="shared" si="2"/>
        <v>240.39155</v>
      </c>
      <c r="T57" s="272">
        <f t="shared" si="3"/>
        <v>419.11581000000001</v>
      </c>
      <c r="U57" s="272">
        <f t="shared" si="4"/>
        <v>253.44065000000001</v>
      </c>
      <c r="V57" s="272">
        <f t="shared" si="5"/>
        <v>510.11712</v>
      </c>
    </row>
    <row r="58" spans="1:40">
      <c r="A58" s="272" t="s">
        <v>1189</v>
      </c>
      <c r="B58" s="272" t="s">
        <v>1134</v>
      </c>
      <c r="C58" s="272">
        <v>222.13749999999999</v>
      </c>
      <c r="D58" s="272">
        <v>327.2</v>
      </c>
      <c r="E58" s="272">
        <v>158.73881</v>
      </c>
      <c r="I58" s="272">
        <v>460.19776999999999</v>
      </c>
      <c r="J58" s="272">
        <v>649.21563000000003</v>
      </c>
      <c r="K58" s="272">
        <v>385.42678999999998</v>
      </c>
      <c r="N58" s="272" t="str">
        <f t="shared" si="7"/>
        <v>2016m8</v>
      </c>
      <c r="P58" s="272" t="str">
        <f t="shared" si="6"/>
        <v/>
      </c>
      <c r="Q58" s="272">
        <f t="shared" si="0"/>
        <v>158.73881</v>
      </c>
      <c r="R58" s="272">
        <f t="shared" si="1"/>
        <v>168.46118999999999</v>
      </c>
      <c r="S58" s="272">
        <f t="shared" si="2"/>
        <v>222.13749999999999</v>
      </c>
      <c r="T58" s="272">
        <f t="shared" si="3"/>
        <v>385.42678999999998</v>
      </c>
      <c r="U58" s="272">
        <f t="shared" si="4"/>
        <v>263.78884000000005</v>
      </c>
      <c r="V58" s="272">
        <f t="shared" si="5"/>
        <v>460.19776999999999</v>
      </c>
    </row>
    <row r="59" spans="1:40">
      <c r="A59" s="272" t="s">
        <v>1190</v>
      </c>
      <c r="B59" s="272" t="s">
        <v>1134</v>
      </c>
      <c r="C59" s="272">
        <v>215.99744000000001</v>
      </c>
      <c r="D59" s="272">
        <v>320.17500000000001</v>
      </c>
      <c r="E59" s="272">
        <v>150.55923000000001</v>
      </c>
      <c r="I59" s="272">
        <v>452.81893000000002</v>
      </c>
      <c r="J59" s="272">
        <v>659.84635000000003</v>
      </c>
      <c r="K59" s="272">
        <v>370.10151999999999</v>
      </c>
      <c r="N59" s="272" t="str">
        <f t="shared" si="7"/>
        <v>2016m9</v>
      </c>
      <c r="P59" s="272" t="str">
        <f t="shared" si="6"/>
        <v/>
      </c>
      <c r="Q59" s="272">
        <f t="shared" si="0"/>
        <v>150.55923000000001</v>
      </c>
      <c r="R59" s="272">
        <f t="shared" si="1"/>
        <v>169.61577</v>
      </c>
      <c r="S59" s="272">
        <f t="shared" si="2"/>
        <v>215.99744000000001</v>
      </c>
      <c r="T59" s="272">
        <f t="shared" si="3"/>
        <v>370.10151999999999</v>
      </c>
      <c r="U59" s="272">
        <f t="shared" si="4"/>
        <v>289.74483000000004</v>
      </c>
      <c r="V59" s="272">
        <f t="shared" si="5"/>
        <v>452.81893000000002</v>
      </c>
    </row>
    <row r="60" spans="1:40">
      <c r="A60" s="272" t="s">
        <v>1191</v>
      </c>
      <c r="B60" s="272" t="s">
        <v>1134</v>
      </c>
      <c r="C60" s="272">
        <v>203.42474000000001</v>
      </c>
      <c r="D60" s="272">
        <v>263.24531000000002</v>
      </c>
      <c r="E60" s="272">
        <v>150.92170999999999</v>
      </c>
      <c r="I60" s="272">
        <v>466.77499999999998</v>
      </c>
      <c r="J60" s="272">
        <v>632.20000000000005</v>
      </c>
      <c r="K60" s="272">
        <v>353.63333</v>
      </c>
      <c r="N60" s="272" t="str">
        <f t="shared" si="7"/>
        <v>2016m10</v>
      </c>
      <c r="P60" s="272" t="str">
        <f>IF(MID(O63,3,2)&lt;&gt;MID(O59,3,2),MID(O63,3,2),"")</f>
        <v/>
      </c>
      <c r="Q60" s="272">
        <f t="shared" si="0"/>
        <v>150.92170999999999</v>
      </c>
      <c r="R60" s="272">
        <f t="shared" si="1"/>
        <v>112.32360000000003</v>
      </c>
      <c r="S60" s="272">
        <f t="shared" si="2"/>
        <v>203.42474000000001</v>
      </c>
      <c r="T60" s="272">
        <f t="shared" si="3"/>
        <v>353.63333</v>
      </c>
      <c r="U60" s="272">
        <f t="shared" si="4"/>
        <v>278.56667000000004</v>
      </c>
      <c r="V60" s="272">
        <f t="shared" si="5"/>
        <v>466.77499999999998</v>
      </c>
    </row>
    <row r="61" spans="1:40">
      <c r="A61" s="272" t="s">
        <v>1192</v>
      </c>
      <c r="B61" s="272" t="s">
        <v>1134</v>
      </c>
      <c r="C61" s="272">
        <v>215.11807999999999</v>
      </c>
      <c r="D61" s="272">
        <v>290.03750000000002</v>
      </c>
      <c r="E61" s="272">
        <v>160.05253999999999</v>
      </c>
      <c r="I61" s="272">
        <v>445.64166999999998</v>
      </c>
      <c r="J61" s="272">
        <v>686.14374999999995</v>
      </c>
      <c r="K61" s="272">
        <v>369.87878000000001</v>
      </c>
      <c r="N61" s="272" t="str">
        <f t="shared" si="7"/>
        <v>2016m11</v>
      </c>
      <c r="P61" s="272" t="str">
        <f>IF(MID(O61,3,2)&lt;&gt;MID(O63,3,2),MID(O61,3,2),"")</f>
        <v/>
      </c>
      <c r="Q61" s="272">
        <f t="shared" si="0"/>
        <v>160.05253999999999</v>
      </c>
      <c r="R61" s="272">
        <f t="shared" si="1"/>
        <v>129.98496000000003</v>
      </c>
      <c r="S61" s="272">
        <f t="shared" si="2"/>
        <v>215.11807999999999</v>
      </c>
      <c r="T61" s="272">
        <f t="shared" si="3"/>
        <v>369.87878000000001</v>
      </c>
      <c r="U61" s="272">
        <f t="shared" si="4"/>
        <v>316.26496999999995</v>
      </c>
      <c r="V61" s="272">
        <f t="shared" si="5"/>
        <v>445.64166999999998</v>
      </c>
    </row>
    <row r="62" spans="1:40">
      <c r="A62" s="272" t="s">
        <v>1193</v>
      </c>
      <c r="B62" s="272" t="s">
        <v>1134</v>
      </c>
      <c r="C62" s="272">
        <v>200.57047</v>
      </c>
      <c r="D62" s="272">
        <v>264.41332999999997</v>
      </c>
      <c r="E62" s="272">
        <v>158.39442</v>
      </c>
      <c r="I62" s="272">
        <v>465.3</v>
      </c>
      <c r="J62" s="272">
        <v>663.08500000000004</v>
      </c>
      <c r="K62" s="272">
        <v>360.62</v>
      </c>
      <c r="N62" s="272" t="str">
        <f t="shared" si="7"/>
        <v>2016m12</v>
      </c>
      <c r="P62" s="272" t="str">
        <f t="shared" si="6"/>
        <v/>
      </c>
      <c r="Q62" s="272">
        <f t="shared" si="0"/>
        <v>158.39442</v>
      </c>
      <c r="R62" s="272">
        <f t="shared" si="1"/>
        <v>106.01890999999998</v>
      </c>
      <c r="S62" s="272">
        <f t="shared" si="2"/>
        <v>200.57047</v>
      </c>
      <c r="T62" s="272">
        <f t="shared" si="3"/>
        <v>360.62</v>
      </c>
      <c r="U62" s="272">
        <f t="shared" si="4"/>
        <v>302.46500000000003</v>
      </c>
      <c r="V62" s="272">
        <f t="shared" si="5"/>
        <v>465.3</v>
      </c>
    </row>
    <row r="63" spans="1:40">
      <c r="A63" s="272" t="s">
        <v>1194</v>
      </c>
      <c r="B63" s="272" t="s">
        <v>1134</v>
      </c>
      <c r="C63" s="272">
        <v>185.86500000000001</v>
      </c>
      <c r="D63" s="272">
        <v>243.36575999999999</v>
      </c>
      <c r="E63" s="272">
        <v>145.95455999999999</v>
      </c>
      <c r="I63" s="272">
        <v>429.27499999999998</v>
      </c>
      <c r="J63" s="272">
        <v>607.83939999999996</v>
      </c>
      <c r="K63" s="272">
        <v>348.61842000000001</v>
      </c>
      <c r="N63" s="272" t="str">
        <f t="shared" si="7"/>
        <v>2017m1</v>
      </c>
      <c r="O63" s="272">
        <v>17</v>
      </c>
      <c r="P63" s="272" t="e">
        <f>IF(MID(#REF!,3,2)&lt;&gt;MID(O62,3,2),MID(#REF!,3,2),"")</f>
        <v>#REF!</v>
      </c>
      <c r="Q63" s="272">
        <f t="shared" si="0"/>
        <v>145.95455999999999</v>
      </c>
      <c r="R63" s="272">
        <f t="shared" si="1"/>
        <v>97.411200000000008</v>
      </c>
      <c r="S63" s="272">
        <f t="shared" si="2"/>
        <v>185.86500000000001</v>
      </c>
      <c r="T63" s="272">
        <f t="shared" si="3"/>
        <v>348.61842000000001</v>
      </c>
      <c r="U63" s="272">
        <f t="shared" si="4"/>
        <v>259.22097999999994</v>
      </c>
      <c r="V63" s="272">
        <f t="shared" si="5"/>
        <v>429.27499999999998</v>
      </c>
    </row>
    <row r="64" spans="1:40">
      <c r="A64" s="272" t="s">
        <v>1195</v>
      </c>
      <c r="B64" s="272" t="s">
        <v>1134</v>
      </c>
      <c r="C64" s="272">
        <v>188.00465</v>
      </c>
      <c r="D64" s="272">
        <v>238.33296999999999</v>
      </c>
      <c r="E64" s="272">
        <v>139.36466999999999</v>
      </c>
      <c r="I64" s="272">
        <v>407.56482999999997</v>
      </c>
      <c r="J64" s="272">
        <v>598.20469000000003</v>
      </c>
      <c r="K64" s="272">
        <v>344.10658000000001</v>
      </c>
      <c r="N64" s="272" t="str">
        <f t="shared" si="7"/>
        <v>2017m2</v>
      </c>
      <c r="P64" s="272" t="e">
        <f>IF(MID(O64,3,2)&lt;&gt;MID(#REF!,3,2),MID(O64,3,2),"")</f>
        <v>#REF!</v>
      </c>
      <c r="Q64" s="272">
        <f t="shared" si="0"/>
        <v>139.36466999999999</v>
      </c>
      <c r="R64" s="272">
        <f t="shared" si="1"/>
        <v>98.968299999999999</v>
      </c>
      <c r="S64" s="272">
        <f t="shared" si="2"/>
        <v>188.00465</v>
      </c>
      <c r="T64" s="272">
        <f t="shared" si="3"/>
        <v>344.10658000000001</v>
      </c>
      <c r="U64" s="272">
        <f t="shared" si="4"/>
        <v>254.09811000000002</v>
      </c>
      <c r="V64" s="272">
        <f t="shared" si="5"/>
        <v>407.56482999999997</v>
      </c>
    </row>
    <row r="65" spans="1:22">
      <c r="A65" s="272" t="s">
        <v>1196</v>
      </c>
      <c r="B65" s="272" t="s">
        <v>1134</v>
      </c>
      <c r="C65" s="272">
        <v>178.77199999999999</v>
      </c>
      <c r="D65" s="272">
        <v>236.34</v>
      </c>
      <c r="E65" s="272">
        <v>126.572</v>
      </c>
      <c r="I65" s="272">
        <v>383.70004999999998</v>
      </c>
      <c r="J65" s="272">
        <v>534.44854999999995</v>
      </c>
      <c r="K65" s="272">
        <v>325.81545999999997</v>
      </c>
      <c r="N65" s="272" t="str">
        <f t="shared" si="7"/>
        <v>2017m3</v>
      </c>
      <c r="P65" s="272" t="str">
        <f t="shared" si="6"/>
        <v/>
      </c>
      <c r="Q65" s="272">
        <f t="shared" si="0"/>
        <v>126.572</v>
      </c>
      <c r="R65" s="272">
        <f t="shared" si="1"/>
        <v>109.768</v>
      </c>
      <c r="S65" s="272">
        <f t="shared" si="2"/>
        <v>178.77199999999999</v>
      </c>
      <c r="T65" s="272">
        <f t="shared" si="3"/>
        <v>325.81545999999997</v>
      </c>
      <c r="U65" s="272">
        <f t="shared" si="4"/>
        <v>208.63308999999998</v>
      </c>
      <c r="V65" s="272">
        <f t="shared" si="5"/>
        <v>383.70004999999998</v>
      </c>
    </row>
    <row r="66" spans="1:22">
      <c r="A66" s="272" t="s">
        <v>1197</v>
      </c>
      <c r="B66" s="272" t="s">
        <v>1134</v>
      </c>
      <c r="C66" s="272">
        <v>173.99</v>
      </c>
      <c r="D66" s="272">
        <v>235.96388999999999</v>
      </c>
      <c r="E66" s="272">
        <v>132.57142999999999</v>
      </c>
      <c r="I66" s="272">
        <v>378.75891999999999</v>
      </c>
      <c r="J66" s="272">
        <v>576.98757000000001</v>
      </c>
      <c r="K66" s="272">
        <v>327.20242000000002</v>
      </c>
      <c r="N66" s="272" t="str">
        <f t="shared" si="7"/>
        <v>2017m4</v>
      </c>
      <c r="P66" s="272" t="str">
        <f t="shared" si="6"/>
        <v/>
      </c>
      <c r="Q66" s="272">
        <f t="shared" si="0"/>
        <v>132.57142999999999</v>
      </c>
      <c r="R66" s="272">
        <f t="shared" si="1"/>
        <v>103.39246</v>
      </c>
      <c r="S66" s="272">
        <f t="shared" si="2"/>
        <v>173.99</v>
      </c>
      <c r="T66" s="272">
        <f t="shared" si="3"/>
        <v>327.20242000000002</v>
      </c>
      <c r="U66" s="272">
        <f t="shared" si="4"/>
        <v>249.78514999999999</v>
      </c>
      <c r="V66" s="272">
        <f t="shared" si="5"/>
        <v>378.75891999999999</v>
      </c>
    </row>
    <row r="67" spans="1:22">
      <c r="A67" s="272" t="s">
        <v>1198</v>
      </c>
      <c r="B67" s="272" t="s">
        <v>1134</v>
      </c>
      <c r="C67" s="272">
        <v>178.565</v>
      </c>
      <c r="D67" s="272">
        <v>231.35</v>
      </c>
      <c r="E67" s="272">
        <v>126.67286</v>
      </c>
      <c r="I67" s="272">
        <v>388.88180999999997</v>
      </c>
      <c r="J67" s="272">
        <v>547.00756999999999</v>
      </c>
      <c r="K67" s="272">
        <v>319.42169000000001</v>
      </c>
      <c r="N67" s="272" t="str">
        <f t="shared" si="7"/>
        <v>2017m5</v>
      </c>
      <c r="P67" s="272" t="str">
        <f t="shared" si="6"/>
        <v/>
      </c>
      <c r="Q67" s="272">
        <f t="shared" si="0"/>
        <v>126.67286</v>
      </c>
      <c r="R67" s="272">
        <f t="shared" si="1"/>
        <v>104.67713999999999</v>
      </c>
      <c r="S67" s="272">
        <f t="shared" si="2"/>
        <v>178.565</v>
      </c>
      <c r="T67" s="272">
        <f t="shared" si="3"/>
        <v>319.42169000000001</v>
      </c>
      <c r="U67" s="272">
        <f t="shared" si="4"/>
        <v>227.58587999999997</v>
      </c>
      <c r="V67" s="272">
        <f t="shared" si="5"/>
        <v>388.88180999999997</v>
      </c>
    </row>
    <row r="68" spans="1:22">
      <c r="A68" s="272" t="s">
        <v>1199</v>
      </c>
      <c r="B68" s="272" t="s">
        <v>1134</v>
      </c>
      <c r="C68" s="272">
        <v>177.62799999999999</v>
      </c>
      <c r="D68" s="272">
        <v>253.72</v>
      </c>
      <c r="E68" s="272">
        <v>126.58286</v>
      </c>
      <c r="I68" s="272">
        <v>414.08485000000002</v>
      </c>
      <c r="J68" s="272">
        <v>543.1549</v>
      </c>
      <c r="K68" s="272">
        <v>323.37788999999998</v>
      </c>
      <c r="N68" s="272" t="str">
        <f t="shared" si="7"/>
        <v>2017m6</v>
      </c>
      <c r="P68" s="272" t="str">
        <f t="shared" si="6"/>
        <v/>
      </c>
      <c r="Q68" s="272">
        <f t="shared" ref="Q68:Q131" si="8">E68</f>
        <v>126.58286</v>
      </c>
      <c r="R68" s="272">
        <f t="shared" ref="R68:R131" si="9">D68-E68</f>
        <v>127.13714</v>
      </c>
      <c r="S68" s="272">
        <f t="shared" ref="S68:S131" si="10">C68</f>
        <v>177.62799999999999</v>
      </c>
      <c r="T68" s="272">
        <f t="shared" ref="T68:T131" si="11">K68</f>
        <v>323.37788999999998</v>
      </c>
      <c r="U68" s="272">
        <f t="shared" ref="U68:U131" si="12">J68-K68</f>
        <v>219.77701000000002</v>
      </c>
      <c r="V68" s="272">
        <f t="shared" ref="V68:V131" si="13">I68</f>
        <v>414.08485000000002</v>
      </c>
    </row>
    <row r="69" spans="1:22">
      <c r="A69" s="272" t="s">
        <v>1200</v>
      </c>
      <c r="B69" s="272" t="s">
        <v>1134</v>
      </c>
      <c r="C69" s="272">
        <v>174.26</v>
      </c>
      <c r="D69" s="272">
        <v>252.72499999999999</v>
      </c>
      <c r="E69" s="272">
        <v>118.21321</v>
      </c>
      <c r="I69" s="272">
        <v>420.80723999999998</v>
      </c>
      <c r="J69" s="272">
        <v>545.57150999999999</v>
      </c>
      <c r="K69" s="272">
        <v>326.72698000000003</v>
      </c>
      <c r="N69" s="272" t="str">
        <f t="shared" si="7"/>
        <v>2017m7</v>
      </c>
      <c r="P69" s="272" t="str">
        <f t="shared" ref="P69:P131" si="14">IF(MID(O69,3,2)&lt;&gt;MID(O68,3,2),MID(O69,3,2),"")</f>
        <v/>
      </c>
      <c r="Q69" s="272">
        <f t="shared" si="8"/>
        <v>118.21321</v>
      </c>
      <c r="R69" s="272">
        <f t="shared" si="9"/>
        <v>134.51178999999999</v>
      </c>
      <c r="S69" s="272">
        <f t="shared" si="10"/>
        <v>174.26</v>
      </c>
      <c r="T69" s="272">
        <f t="shared" si="11"/>
        <v>326.72698000000003</v>
      </c>
      <c r="U69" s="272">
        <f t="shared" si="12"/>
        <v>218.84452999999996</v>
      </c>
      <c r="V69" s="272">
        <f t="shared" si="13"/>
        <v>420.80723999999998</v>
      </c>
    </row>
    <row r="70" spans="1:22">
      <c r="A70" s="272" t="s">
        <v>1201</v>
      </c>
      <c r="B70" s="272" t="s">
        <v>1134</v>
      </c>
      <c r="C70" s="272">
        <v>165.32</v>
      </c>
      <c r="D70" s="272">
        <v>239.6</v>
      </c>
      <c r="E70" s="272">
        <v>122.81225999999999</v>
      </c>
      <c r="I70" s="272">
        <v>392.00375000000003</v>
      </c>
      <c r="J70" s="272">
        <v>521.55359999999996</v>
      </c>
      <c r="K70" s="272">
        <v>307.13724999999999</v>
      </c>
      <c r="N70" s="272" t="str">
        <f t="shared" ref="N70:N133" si="15">A70</f>
        <v>2017m8</v>
      </c>
      <c r="P70" s="272" t="str">
        <f t="shared" si="14"/>
        <v/>
      </c>
      <c r="Q70" s="272">
        <f t="shared" si="8"/>
        <v>122.81225999999999</v>
      </c>
      <c r="R70" s="272">
        <f t="shared" si="9"/>
        <v>116.78774</v>
      </c>
      <c r="S70" s="272">
        <f t="shared" si="10"/>
        <v>165.32</v>
      </c>
      <c r="T70" s="272">
        <f t="shared" si="11"/>
        <v>307.13724999999999</v>
      </c>
      <c r="U70" s="272">
        <f t="shared" si="12"/>
        <v>214.41634999999997</v>
      </c>
      <c r="V70" s="272">
        <f t="shared" si="13"/>
        <v>392.00375000000003</v>
      </c>
    </row>
    <row r="71" spans="1:22">
      <c r="A71" s="272" t="s">
        <v>1202</v>
      </c>
      <c r="B71" s="272" t="s">
        <v>1134</v>
      </c>
      <c r="C71" s="272">
        <v>150.976</v>
      </c>
      <c r="D71" s="272">
        <v>230.084</v>
      </c>
      <c r="E71" s="272">
        <v>114.01455</v>
      </c>
      <c r="I71" s="272">
        <v>373.94</v>
      </c>
      <c r="J71" s="272">
        <v>478.1</v>
      </c>
      <c r="K71" s="272">
        <v>280.98387000000002</v>
      </c>
      <c r="N71" s="272" t="str">
        <f t="shared" si="15"/>
        <v>2017m9</v>
      </c>
      <c r="P71" s="272" t="str">
        <f t="shared" si="14"/>
        <v/>
      </c>
      <c r="Q71" s="272">
        <f t="shared" si="8"/>
        <v>114.01455</v>
      </c>
      <c r="R71" s="272">
        <f t="shared" si="9"/>
        <v>116.06945</v>
      </c>
      <c r="S71" s="272">
        <f t="shared" si="10"/>
        <v>150.976</v>
      </c>
      <c r="T71" s="272">
        <f t="shared" si="11"/>
        <v>280.98387000000002</v>
      </c>
      <c r="U71" s="272">
        <f t="shared" si="12"/>
        <v>197.11613</v>
      </c>
      <c r="V71" s="272">
        <f t="shared" si="13"/>
        <v>373.94</v>
      </c>
    </row>
    <row r="72" spans="1:22">
      <c r="A72" s="272" t="s">
        <v>1203</v>
      </c>
      <c r="B72" s="272" t="s">
        <v>1134</v>
      </c>
      <c r="C72" s="272">
        <v>143.82407000000001</v>
      </c>
      <c r="D72" s="272">
        <v>225.62168</v>
      </c>
      <c r="E72" s="272">
        <v>110.39596</v>
      </c>
      <c r="I72" s="272">
        <v>369.49310000000003</v>
      </c>
      <c r="J72" s="272">
        <v>436.24700000000001</v>
      </c>
      <c r="K72" s="272">
        <v>263.63387999999998</v>
      </c>
      <c r="N72" s="272" t="str">
        <f t="shared" si="15"/>
        <v>2017m10</v>
      </c>
      <c r="P72" s="272" t="str">
        <f>IF(MID(O75,3,2)&lt;&gt;MID(O71,3,2),MID(O75,3,2),"")</f>
        <v/>
      </c>
      <c r="Q72" s="272">
        <f t="shared" si="8"/>
        <v>110.39596</v>
      </c>
      <c r="R72" s="272">
        <f t="shared" si="9"/>
        <v>115.22572</v>
      </c>
      <c r="S72" s="272">
        <f t="shared" si="10"/>
        <v>143.82407000000001</v>
      </c>
      <c r="T72" s="272">
        <f t="shared" si="11"/>
        <v>263.63387999999998</v>
      </c>
      <c r="U72" s="272">
        <f t="shared" si="12"/>
        <v>172.61312000000004</v>
      </c>
      <c r="V72" s="272">
        <f t="shared" si="13"/>
        <v>369.49310000000003</v>
      </c>
    </row>
    <row r="73" spans="1:22">
      <c r="A73" s="272" t="s">
        <v>1204</v>
      </c>
      <c r="B73" s="272" t="s">
        <v>1134</v>
      </c>
      <c r="C73" s="272">
        <v>144.83467999999999</v>
      </c>
      <c r="D73" s="272">
        <v>236.00681</v>
      </c>
      <c r="E73" s="272">
        <v>105.73585</v>
      </c>
      <c r="I73" s="272">
        <v>377.38333</v>
      </c>
      <c r="J73" s="272">
        <v>447.89091000000002</v>
      </c>
      <c r="K73" s="272">
        <v>266.23268000000002</v>
      </c>
      <c r="N73" s="272" t="str">
        <f t="shared" si="15"/>
        <v>2017m11</v>
      </c>
      <c r="P73" s="272" t="str">
        <f>IF(MID(O73,3,2)&lt;&gt;MID(O75,3,2),MID(O73,3,2),"")</f>
        <v/>
      </c>
      <c r="Q73" s="272">
        <f t="shared" si="8"/>
        <v>105.73585</v>
      </c>
      <c r="R73" s="272">
        <f t="shared" si="9"/>
        <v>130.27096</v>
      </c>
      <c r="S73" s="272">
        <f t="shared" si="10"/>
        <v>144.83467999999999</v>
      </c>
      <c r="T73" s="272">
        <f t="shared" si="11"/>
        <v>266.23268000000002</v>
      </c>
      <c r="U73" s="272">
        <f t="shared" si="12"/>
        <v>181.65823</v>
      </c>
      <c r="V73" s="272">
        <f t="shared" si="13"/>
        <v>377.38333</v>
      </c>
    </row>
    <row r="74" spans="1:22">
      <c r="A74" s="272" t="s">
        <v>1205</v>
      </c>
      <c r="B74" s="272" t="s">
        <v>1134</v>
      </c>
      <c r="C74" s="272">
        <v>138.66145</v>
      </c>
      <c r="D74" s="272">
        <v>222.22</v>
      </c>
      <c r="E74" s="272">
        <v>103.39270999999999</v>
      </c>
      <c r="I74" s="272">
        <v>371.42766999999998</v>
      </c>
      <c r="J74" s="272">
        <v>418.90879999999999</v>
      </c>
      <c r="K74" s="272">
        <v>274.8</v>
      </c>
      <c r="N74" s="272" t="str">
        <f t="shared" si="15"/>
        <v>2017m12</v>
      </c>
      <c r="P74" s="272" t="str">
        <f t="shared" si="14"/>
        <v/>
      </c>
      <c r="Q74" s="272">
        <f t="shared" si="8"/>
        <v>103.39270999999999</v>
      </c>
      <c r="R74" s="272">
        <f t="shared" si="9"/>
        <v>118.82729</v>
      </c>
      <c r="S74" s="272">
        <f t="shared" si="10"/>
        <v>138.66145</v>
      </c>
      <c r="T74" s="272">
        <f t="shared" si="11"/>
        <v>274.8</v>
      </c>
      <c r="U74" s="272">
        <f t="shared" si="12"/>
        <v>144.10879999999997</v>
      </c>
      <c r="V74" s="272">
        <f t="shared" si="13"/>
        <v>371.42766999999998</v>
      </c>
    </row>
    <row r="75" spans="1:22">
      <c r="A75" s="272" t="s">
        <v>1206</v>
      </c>
      <c r="B75" s="272" t="s">
        <v>1134</v>
      </c>
      <c r="C75" s="272">
        <v>121.15980999999999</v>
      </c>
      <c r="D75" s="272">
        <v>180.78147999999999</v>
      </c>
      <c r="E75" s="272">
        <v>93.531734</v>
      </c>
      <c r="I75" s="272">
        <v>337.53406999999999</v>
      </c>
      <c r="J75" s="272">
        <v>399.58</v>
      </c>
      <c r="K75" s="272">
        <v>254.17639</v>
      </c>
      <c r="N75" s="272" t="str">
        <f t="shared" si="15"/>
        <v>2018m1</v>
      </c>
      <c r="O75" s="272">
        <v>18</v>
      </c>
      <c r="P75" s="272" t="e">
        <f>IF(MID(#REF!,3,2)&lt;&gt;MID(O74,3,2),MID(#REF!,3,2),"")</f>
        <v>#REF!</v>
      </c>
      <c r="Q75" s="272">
        <f t="shared" si="8"/>
        <v>93.531734</v>
      </c>
      <c r="R75" s="272">
        <f t="shared" si="9"/>
        <v>87.249745999999988</v>
      </c>
      <c r="S75" s="272">
        <f t="shared" si="10"/>
        <v>121.15980999999999</v>
      </c>
      <c r="T75" s="272">
        <f t="shared" si="11"/>
        <v>254.17639</v>
      </c>
      <c r="U75" s="272">
        <f t="shared" si="12"/>
        <v>145.40360999999999</v>
      </c>
      <c r="V75" s="272">
        <f t="shared" si="13"/>
        <v>337.53406999999999</v>
      </c>
    </row>
    <row r="76" spans="1:22">
      <c r="A76" s="272" t="s">
        <v>1207</v>
      </c>
      <c r="B76" s="272" t="s">
        <v>1134</v>
      </c>
      <c r="C76" s="272">
        <v>129.27588</v>
      </c>
      <c r="D76" s="272">
        <v>184.26351</v>
      </c>
      <c r="E76" s="272">
        <v>102.95</v>
      </c>
      <c r="I76" s="272">
        <v>342.96271999999999</v>
      </c>
      <c r="J76" s="272">
        <v>416.95499999999998</v>
      </c>
      <c r="K76" s="272">
        <v>277.34048000000001</v>
      </c>
      <c r="N76" s="272" t="str">
        <f t="shared" si="15"/>
        <v>2018m2</v>
      </c>
      <c r="P76" s="272" t="e">
        <f>IF(MID(O76,3,2)&lt;&gt;MID(#REF!,3,2),MID(O76,3,2),"")</f>
        <v>#REF!</v>
      </c>
      <c r="Q76" s="272">
        <f t="shared" si="8"/>
        <v>102.95</v>
      </c>
      <c r="R76" s="272">
        <f t="shared" si="9"/>
        <v>81.313509999999994</v>
      </c>
      <c r="S76" s="272">
        <f t="shared" si="10"/>
        <v>129.27588</v>
      </c>
      <c r="T76" s="272">
        <f t="shared" si="11"/>
        <v>277.34048000000001</v>
      </c>
      <c r="U76" s="272">
        <f t="shared" si="12"/>
        <v>139.61451999999997</v>
      </c>
      <c r="V76" s="272">
        <f t="shared" si="13"/>
        <v>342.96271999999999</v>
      </c>
    </row>
    <row r="77" spans="1:22">
      <c r="A77" s="272" t="s">
        <v>1208</v>
      </c>
      <c r="B77" s="272" t="s">
        <v>1134</v>
      </c>
      <c r="C77" s="272">
        <v>142.64085</v>
      </c>
      <c r="D77" s="272">
        <v>212.80065999999999</v>
      </c>
      <c r="E77" s="272">
        <v>118.31921</v>
      </c>
      <c r="I77" s="272">
        <v>353.39332999999999</v>
      </c>
      <c r="J77" s="272">
        <v>438.35775999999998</v>
      </c>
      <c r="K77" s="272">
        <v>309.70069000000001</v>
      </c>
      <c r="N77" s="272" t="str">
        <f t="shared" si="15"/>
        <v>2018m3</v>
      </c>
      <c r="P77" s="272" t="str">
        <f t="shared" si="14"/>
        <v/>
      </c>
      <c r="Q77" s="272">
        <f t="shared" si="8"/>
        <v>118.31921</v>
      </c>
      <c r="R77" s="272">
        <f t="shared" si="9"/>
        <v>94.481449999999995</v>
      </c>
      <c r="S77" s="272">
        <f t="shared" si="10"/>
        <v>142.64085</v>
      </c>
      <c r="T77" s="272">
        <f t="shared" si="11"/>
        <v>309.70069000000001</v>
      </c>
      <c r="U77" s="272">
        <f t="shared" si="12"/>
        <v>128.65706999999998</v>
      </c>
      <c r="V77" s="272">
        <f t="shared" si="13"/>
        <v>353.39332999999999</v>
      </c>
    </row>
    <row r="78" spans="1:22">
      <c r="A78" s="272" t="s">
        <v>1209</v>
      </c>
      <c r="B78" s="272" t="s">
        <v>1134</v>
      </c>
      <c r="C78" s="272">
        <v>143.76661999999999</v>
      </c>
      <c r="D78" s="272">
        <v>203.89887999999999</v>
      </c>
      <c r="E78" s="272">
        <v>122.46538</v>
      </c>
      <c r="I78" s="272">
        <v>366.35</v>
      </c>
      <c r="J78" s="272">
        <v>432.70371999999998</v>
      </c>
      <c r="K78" s="272">
        <v>315.16458</v>
      </c>
      <c r="N78" s="272" t="str">
        <f t="shared" si="15"/>
        <v>2018m4</v>
      </c>
      <c r="P78" s="272" t="str">
        <f t="shared" si="14"/>
        <v/>
      </c>
      <c r="Q78" s="272">
        <f t="shared" si="8"/>
        <v>122.46538</v>
      </c>
      <c r="R78" s="272">
        <f t="shared" si="9"/>
        <v>81.433499999999995</v>
      </c>
      <c r="S78" s="272">
        <f t="shared" si="10"/>
        <v>143.76661999999999</v>
      </c>
      <c r="T78" s="272">
        <f t="shared" si="11"/>
        <v>315.16458</v>
      </c>
      <c r="U78" s="272">
        <f t="shared" si="12"/>
        <v>117.53913999999997</v>
      </c>
      <c r="V78" s="272">
        <f t="shared" si="13"/>
        <v>366.35</v>
      </c>
    </row>
    <row r="79" spans="1:22">
      <c r="A79" s="272" t="s">
        <v>1210</v>
      </c>
      <c r="B79" s="272" t="s">
        <v>1134</v>
      </c>
      <c r="C79" s="272">
        <v>162.88007999999999</v>
      </c>
      <c r="D79" s="272">
        <v>226.98249999999999</v>
      </c>
      <c r="E79" s="272">
        <v>135.685</v>
      </c>
      <c r="I79" s="272">
        <v>402.61667</v>
      </c>
      <c r="J79" s="272">
        <v>497.11212</v>
      </c>
      <c r="K79" s="272">
        <v>361.11772000000002</v>
      </c>
      <c r="N79" s="272" t="str">
        <f t="shared" si="15"/>
        <v>2018m5</v>
      </c>
      <c r="P79" s="272" t="str">
        <f t="shared" si="14"/>
        <v/>
      </c>
      <c r="Q79" s="272">
        <f t="shared" si="8"/>
        <v>135.685</v>
      </c>
      <c r="R79" s="272">
        <f t="shared" si="9"/>
        <v>91.297499999999985</v>
      </c>
      <c r="S79" s="272">
        <f t="shared" si="10"/>
        <v>162.88007999999999</v>
      </c>
      <c r="T79" s="272">
        <f t="shared" si="11"/>
        <v>361.11772000000002</v>
      </c>
      <c r="U79" s="272">
        <f t="shared" si="12"/>
        <v>135.99439999999998</v>
      </c>
      <c r="V79" s="272">
        <f t="shared" si="13"/>
        <v>402.61667</v>
      </c>
    </row>
    <row r="80" spans="1:22">
      <c r="A80" s="272" t="s">
        <v>1211</v>
      </c>
      <c r="B80" s="272" t="s">
        <v>1134</v>
      </c>
      <c r="C80" s="272">
        <v>177.74508</v>
      </c>
      <c r="D80" s="272">
        <v>232.77749</v>
      </c>
      <c r="E80" s="272">
        <v>139.81200000000001</v>
      </c>
      <c r="I80" s="272">
        <v>482.61</v>
      </c>
      <c r="J80" s="272">
        <v>540.29783999999995</v>
      </c>
      <c r="K80" s="272">
        <v>381.11455000000001</v>
      </c>
      <c r="N80" s="272" t="str">
        <f t="shared" si="15"/>
        <v>2018m6</v>
      </c>
      <c r="P80" s="272" t="str">
        <f t="shared" si="14"/>
        <v/>
      </c>
      <c r="Q80" s="272">
        <f t="shared" si="8"/>
        <v>139.81200000000001</v>
      </c>
      <c r="R80" s="272">
        <f t="shared" si="9"/>
        <v>92.965489999999988</v>
      </c>
      <c r="S80" s="272">
        <f t="shared" si="10"/>
        <v>177.74508</v>
      </c>
      <c r="T80" s="272">
        <f t="shared" si="11"/>
        <v>381.11455000000001</v>
      </c>
      <c r="U80" s="272">
        <f t="shared" si="12"/>
        <v>159.18328999999994</v>
      </c>
      <c r="V80" s="272">
        <f t="shared" si="13"/>
        <v>482.61</v>
      </c>
    </row>
    <row r="81" spans="1:22">
      <c r="A81" s="272" t="s">
        <v>1212</v>
      </c>
      <c r="B81" s="272" t="s">
        <v>1134</v>
      </c>
      <c r="C81" s="272">
        <v>167.12195</v>
      </c>
      <c r="D81" s="272">
        <v>209.88462999999999</v>
      </c>
      <c r="E81" s="272">
        <v>121.91</v>
      </c>
      <c r="I81" s="272">
        <v>442.38125000000002</v>
      </c>
      <c r="J81" s="272">
        <v>568.16791000000001</v>
      </c>
      <c r="K81" s="272">
        <v>368.29917999999998</v>
      </c>
      <c r="N81" s="272" t="str">
        <f t="shared" si="15"/>
        <v>2018m7</v>
      </c>
      <c r="P81" s="272" t="str">
        <f t="shared" si="14"/>
        <v/>
      </c>
      <c r="Q81" s="272">
        <f t="shared" si="8"/>
        <v>121.91</v>
      </c>
      <c r="R81" s="272">
        <f t="shared" si="9"/>
        <v>87.974629999999991</v>
      </c>
      <c r="S81" s="272">
        <f t="shared" si="10"/>
        <v>167.12195</v>
      </c>
      <c r="T81" s="272">
        <f t="shared" si="11"/>
        <v>368.29917999999998</v>
      </c>
      <c r="U81" s="272">
        <f t="shared" si="12"/>
        <v>199.86873000000003</v>
      </c>
      <c r="V81" s="272">
        <f t="shared" si="13"/>
        <v>442.38125000000002</v>
      </c>
    </row>
    <row r="82" spans="1:22">
      <c r="A82" s="272" t="s">
        <v>1213</v>
      </c>
      <c r="B82" s="272" t="s">
        <v>1134</v>
      </c>
      <c r="C82" s="272">
        <v>176.59369000000001</v>
      </c>
      <c r="D82" s="272">
        <v>234.18798000000001</v>
      </c>
      <c r="E82" s="272">
        <v>121.42</v>
      </c>
      <c r="I82" s="272">
        <v>431.71494999999999</v>
      </c>
      <c r="J82" s="272">
        <v>551.35604999999998</v>
      </c>
      <c r="K82" s="272">
        <v>349.90947999999997</v>
      </c>
      <c r="N82" s="272" t="str">
        <f t="shared" si="15"/>
        <v>2018m8</v>
      </c>
      <c r="P82" s="272" t="str">
        <f t="shared" si="14"/>
        <v/>
      </c>
      <c r="Q82" s="272">
        <f t="shared" si="8"/>
        <v>121.42</v>
      </c>
      <c r="R82" s="272">
        <f t="shared" si="9"/>
        <v>112.76798000000001</v>
      </c>
      <c r="S82" s="272">
        <f t="shared" si="10"/>
        <v>176.59369000000001</v>
      </c>
      <c r="T82" s="272">
        <f t="shared" si="11"/>
        <v>349.90947999999997</v>
      </c>
      <c r="U82" s="272">
        <f t="shared" si="12"/>
        <v>201.44657000000001</v>
      </c>
      <c r="V82" s="272">
        <f t="shared" si="13"/>
        <v>431.71494999999999</v>
      </c>
    </row>
    <row r="83" spans="1:22">
      <c r="A83" s="272" t="s">
        <v>1214</v>
      </c>
      <c r="B83" s="272" t="s">
        <v>1134</v>
      </c>
      <c r="C83" s="272">
        <v>176.08750000000001</v>
      </c>
      <c r="D83" s="272">
        <v>209.22114999999999</v>
      </c>
      <c r="E83" s="272">
        <v>107.96924</v>
      </c>
      <c r="I83" s="272">
        <v>433.33242999999999</v>
      </c>
      <c r="J83" s="272">
        <v>531.56488000000002</v>
      </c>
      <c r="K83" s="272">
        <v>366.28109999999998</v>
      </c>
      <c r="N83" s="272" t="str">
        <f t="shared" si="15"/>
        <v>2018m9</v>
      </c>
      <c r="P83" s="272" t="str">
        <f t="shared" si="14"/>
        <v/>
      </c>
      <c r="Q83" s="272">
        <f t="shared" si="8"/>
        <v>107.96924</v>
      </c>
      <c r="R83" s="272">
        <f t="shared" si="9"/>
        <v>101.25191</v>
      </c>
      <c r="S83" s="272">
        <f t="shared" si="10"/>
        <v>176.08750000000001</v>
      </c>
      <c r="T83" s="272">
        <f t="shared" si="11"/>
        <v>366.28109999999998</v>
      </c>
      <c r="U83" s="272">
        <f t="shared" si="12"/>
        <v>165.28378000000004</v>
      </c>
      <c r="V83" s="272">
        <f t="shared" si="13"/>
        <v>433.33242999999999</v>
      </c>
    </row>
    <row r="84" spans="1:22">
      <c r="A84" s="272" t="s">
        <v>1215</v>
      </c>
      <c r="B84" s="272" t="s">
        <v>1134</v>
      </c>
      <c r="C84" s="272">
        <v>174.91768999999999</v>
      </c>
      <c r="D84" s="272">
        <v>215.98653999999999</v>
      </c>
      <c r="E84" s="272">
        <v>113.5138</v>
      </c>
      <c r="I84" s="272">
        <v>451.38486999999998</v>
      </c>
      <c r="J84" s="272">
        <v>556.68551000000002</v>
      </c>
      <c r="K84" s="272">
        <v>328.88488999999998</v>
      </c>
      <c r="N84" s="272" t="str">
        <f t="shared" si="15"/>
        <v>2018m10</v>
      </c>
      <c r="P84" s="272" t="str">
        <f>IF(MID(O87,3,2)&lt;&gt;MID(O83,3,2),MID(O87,3,2),"")</f>
        <v/>
      </c>
      <c r="Q84" s="272">
        <f t="shared" si="8"/>
        <v>113.5138</v>
      </c>
      <c r="R84" s="272">
        <f t="shared" si="9"/>
        <v>102.47273999999999</v>
      </c>
      <c r="S84" s="272">
        <f t="shared" si="10"/>
        <v>174.91768999999999</v>
      </c>
      <c r="T84" s="272">
        <f t="shared" si="11"/>
        <v>328.88488999999998</v>
      </c>
      <c r="U84" s="272">
        <f t="shared" si="12"/>
        <v>227.80062000000004</v>
      </c>
      <c r="V84" s="272">
        <f t="shared" si="13"/>
        <v>451.38486999999998</v>
      </c>
    </row>
    <row r="85" spans="1:22">
      <c r="A85" s="272" t="s">
        <v>1216</v>
      </c>
      <c r="B85" s="272" t="s">
        <v>1134</v>
      </c>
      <c r="C85" s="272">
        <v>186.92133999999999</v>
      </c>
      <c r="D85" s="272">
        <v>244.60230999999999</v>
      </c>
      <c r="E85" s="272">
        <v>124.15885</v>
      </c>
      <c r="I85" s="272">
        <v>495.75218000000001</v>
      </c>
      <c r="J85" s="272">
        <v>624.92591000000004</v>
      </c>
      <c r="K85" s="272">
        <v>365.40143999999998</v>
      </c>
      <c r="N85" s="272" t="str">
        <f t="shared" si="15"/>
        <v>2018m11</v>
      </c>
      <c r="P85" s="272" t="str">
        <f>IF(MID(O85,3,2)&lt;&gt;MID(O87,3,2),MID(O85,3,2),"")</f>
        <v/>
      </c>
      <c r="Q85" s="272">
        <f t="shared" si="8"/>
        <v>124.15885</v>
      </c>
      <c r="R85" s="272">
        <f t="shared" si="9"/>
        <v>120.44345999999999</v>
      </c>
      <c r="S85" s="272">
        <f t="shared" si="10"/>
        <v>186.92133999999999</v>
      </c>
      <c r="T85" s="272">
        <f t="shared" si="11"/>
        <v>365.40143999999998</v>
      </c>
      <c r="U85" s="272">
        <f t="shared" si="12"/>
        <v>259.52447000000006</v>
      </c>
      <c r="V85" s="272">
        <f t="shared" si="13"/>
        <v>495.75218000000001</v>
      </c>
    </row>
    <row r="86" spans="1:22">
      <c r="A86" s="272" t="s">
        <v>1217</v>
      </c>
      <c r="B86" s="272" t="s">
        <v>1134</v>
      </c>
      <c r="C86" s="272">
        <v>195.16941</v>
      </c>
      <c r="D86" s="272">
        <v>260.52981</v>
      </c>
      <c r="E86" s="272">
        <v>139.22</v>
      </c>
      <c r="I86" s="272">
        <v>531.42700000000002</v>
      </c>
      <c r="J86" s="272">
        <v>708.15</v>
      </c>
      <c r="K86" s="272">
        <v>406.39569</v>
      </c>
      <c r="N86" s="272" t="str">
        <f t="shared" si="15"/>
        <v>2018m12</v>
      </c>
      <c r="P86" s="272" t="str">
        <f t="shared" si="14"/>
        <v/>
      </c>
      <c r="Q86" s="272">
        <f t="shared" si="8"/>
        <v>139.22</v>
      </c>
      <c r="R86" s="272">
        <f t="shared" si="9"/>
        <v>121.30981</v>
      </c>
      <c r="S86" s="272">
        <f t="shared" si="10"/>
        <v>195.16941</v>
      </c>
      <c r="T86" s="272">
        <f t="shared" si="11"/>
        <v>406.39569</v>
      </c>
      <c r="U86" s="272">
        <f t="shared" si="12"/>
        <v>301.75430999999998</v>
      </c>
      <c r="V86" s="272">
        <f t="shared" si="13"/>
        <v>531.42700000000002</v>
      </c>
    </row>
    <row r="87" spans="1:22">
      <c r="A87" s="272" t="s">
        <v>1218</v>
      </c>
      <c r="B87" s="272" t="s">
        <v>1134</v>
      </c>
      <c r="C87" s="272">
        <v>172.61018999999999</v>
      </c>
      <c r="D87" s="272">
        <v>278.13749999999999</v>
      </c>
      <c r="E87" s="272">
        <v>124.26</v>
      </c>
      <c r="I87" s="272">
        <v>478.74788999999998</v>
      </c>
      <c r="J87" s="272">
        <v>682.12854000000004</v>
      </c>
      <c r="K87" s="272">
        <v>315.77499999999998</v>
      </c>
      <c r="N87" s="272" t="str">
        <f t="shared" si="15"/>
        <v>2019m1</v>
      </c>
      <c r="O87" s="272">
        <v>19</v>
      </c>
      <c r="P87" s="272" t="e">
        <f>IF(MID(#REF!,3,2)&lt;&gt;MID(O86,3,2),MID(#REF!,3,2),"")</f>
        <v>#REF!</v>
      </c>
      <c r="Q87" s="272">
        <f t="shared" si="8"/>
        <v>124.26</v>
      </c>
      <c r="R87" s="272">
        <f t="shared" si="9"/>
        <v>153.8775</v>
      </c>
      <c r="S87" s="272">
        <f t="shared" si="10"/>
        <v>172.61018999999999</v>
      </c>
      <c r="T87" s="272">
        <f t="shared" si="11"/>
        <v>315.77499999999998</v>
      </c>
      <c r="U87" s="272">
        <f t="shared" si="12"/>
        <v>366.35354000000007</v>
      </c>
      <c r="V87" s="272">
        <f t="shared" si="13"/>
        <v>478.74788999999998</v>
      </c>
    </row>
    <row r="88" spans="1:22">
      <c r="A88" s="272" t="s">
        <v>1219</v>
      </c>
      <c r="B88" s="272" t="s">
        <v>1134</v>
      </c>
      <c r="C88" s="272">
        <v>165.56388000000001</v>
      </c>
      <c r="D88" s="272">
        <v>239.42500000000001</v>
      </c>
      <c r="E88" s="272">
        <v>118.83</v>
      </c>
      <c r="I88" s="272">
        <v>426.70317</v>
      </c>
      <c r="J88" s="272">
        <v>670.12992999999994</v>
      </c>
      <c r="K88" s="272">
        <v>289.63333</v>
      </c>
      <c r="N88" s="272" t="str">
        <f t="shared" si="15"/>
        <v>2019m2</v>
      </c>
      <c r="P88" s="272" t="e">
        <f>IF(MID(O88,3,2)&lt;&gt;MID(#REF!,3,2),MID(O88,3,2),"")</f>
        <v>#REF!</v>
      </c>
      <c r="Q88" s="272">
        <f t="shared" si="8"/>
        <v>118.83</v>
      </c>
      <c r="R88" s="272">
        <f t="shared" si="9"/>
        <v>120.59500000000001</v>
      </c>
      <c r="S88" s="272">
        <f t="shared" si="10"/>
        <v>165.56388000000001</v>
      </c>
      <c r="T88" s="272">
        <f t="shared" si="11"/>
        <v>289.63333</v>
      </c>
      <c r="U88" s="272">
        <f t="shared" si="12"/>
        <v>380.49659999999994</v>
      </c>
      <c r="V88" s="272">
        <f t="shared" si="13"/>
        <v>426.70317</v>
      </c>
    </row>
    <row r="89" spans="1:22">
      <c r="A89" s="272" t="s">
        <v>1220</v>
      </c>
      <c r="B89" s="272" t="s">
        <v>1134</v>
      </c>
      <c r="C89" s="272">
        <v>163.50660999999999</v>
      </c>
      <c r="D89" s="272">
        <v>225.58308</v>
      </c>
      <c r="E89" s="272">
        <v>118.28</v>
      </c>
      <c r="I89" s="272">
        <v>420.79800999999998</v>
      </c>
      <c r="J89" s="272">
        <v>717.97886000000005</v>
      </c>
      <c r="K89" s="272">
        <v>287.13472999999999</v>
      </c>
      <c r="N89" s="272" t="str">
        <f t="shared" si="15"/>
        <v>2019m3</v>
      </c>
      <c r="P89" s="272" t="str">
        <f t="shared" si="14"/>
        <v/>
      </c>
      <c r="Q89" s="272">
        <f t="shared" si="8"/>
        <v>118.28</v>
      </c>
      <c r="R89" s="272">
        <f t="shared" si="9"/>
        <v>107.30307999999999</v>
      </c>
      <c r="S89" s="272">
        <f t="shared" si="10"/>
        <v>163.50660999999999</v>
      </c>
      <c r="T89" s="272">
        <f t="shared" si="11"/>
        <v>287.13472999999999</v>
      </c>
      <c r="U89" s="272">
        <f t="shared" si="12"/>
        <v>430.84413000000006</v>
      </c>
      <c r="V89" s="272">
        <f t="shared" si="13"/>
        <v>420.79800999999998</v>
      </c>
    </row>
    <row r="90" spans="1:22">
      <c r="A90" s="272" t="s">
        <v>1221</v>
      </c>
      <c r="B90" s="272" t="s">
        <v>1134</v>
      </c>
      <c r="C90" s="272">
        <v>156.65835000000001</v>
      </c>
      <c r="D90" s="272">
        <v>227.27762999999999</v>
      </c>
      <c r="E90" s="272">
        <v>108.88</v>
      </c>
      <c r="I90" s="272">
        <v>408.18439999999998</v>
      </c>
      <c r="J90" s="272">
        <v>651.32285999999999</v>
      </c>
      <c r="K90" s="272">
        <v>280.3098</v>
      </c>
      <c r="N90" s="272" t="str">
        <f t="shared" si="15"/>
        <v>2019m4</v>
      </c>
      <c r="P90" s="272" t="str">
        <f t="shared" si="14"/>
        <v/>
      </c>
      <c r="Q90" s="272">
        <f t="shared" si="8"/>
        <v>108.88</v>
      </c>
      <c r="R90" s="272">
        <f t="shared" si="9"/>
        <v>118.39762999999999</v>
      </c>
      <c r="S90" s="272">
        <f t="shared" si="10"/>
        <v>156.65835000000001</v>
      </c>
      <c r="T90" s="272">
        <f t="shared" si="11"/>
        <v>280.3098</v>
      </c>
      <c r="U90" s="272">
        <f t="shared" si="12"/>
        <v>371.01306</v>
      </c>
      <c r="V90" s="272">
        <f t="shared" si="13"/>
        <v>408.18439999999998</v>
      </c>
    </row>
    <row r="91" spans="1:22">
      <c r="A91" s="272" t="s">
        <v>1222</v>
      </c>
      <c r="B91" s="272" t="s">
        <v>1134</v>
      </c>
      <c r="C91" s="272">
        <v>168.99062000000001</v>
      </c>
      <c r="D91" s="272">
        <v>227.99153999999999</v>
      </c>
      <c r="E91" s="272">
        <v>117.604</v>
      </c>
      <c r="I91" s="272">
        <v>460.49398000000002</v>
      </c>
      <c r="J91" s="272">
        <v>646.95713999999998</v>
      </c>
      <c r="K91" s="272">
        <v>296.33046000000002</v>
      </c>
      <c r="N91" s="272" t="str">
        <f t="shared" si="15"/>
        <v>2019m5</v>
      </c>
      <c r="P91" s="272" t="str">
        <f t="shared" si="14"/>
        <v/>
      </c>
      <c r="Q91" s="272">
        <f t="shared" si="8"/>
        <v>117.604</v>
      </c>
      <c r="R91" s="272">
        <f t="shared" si="9"/>
        <v>110.38753999999999</v>
      </c>
      <c r="S91" s="272">
        <f t="shared" si="10"/>
        <v>168.99062000000001</v>
      </c>
      <c r="T91" s="272">
        <f t="shared" si="11"/>
        <v>296.33046000000002</v>
      </c>
      <c r="U91" s="272">
        <f t="shared" si="12"/>
        <v>350.62667999999996</v>
      </c>
      <c r="V91" s="272">
        <f t="shared" si="13"/>
        <v>460.49398000000002</v>
      </c>
    </row>
    <row r="92" spans="1:22">
      <c r="A92" s="272" t="s">
        <v>1223</v>
      </c>
      <c r="B92" s="272" t="s">
        <v>1134</v>
      </c>
      <c r="C92" s="272">
        <v>181.08501000000001</v>
      </c>
      <c r="D92" s="272">
        <v>235.94301999999999</v>
      </c>
      <c r="E92" s="272">
        <v>114.16500000000001</v>
      </c>
      <c r="I92" s="272">
        <v>462.43644999999998</v>
      </c>
      <c r="J92" s="272">
        <v>631.36086999999998</v>
      </c>
      <c r="K92" s="272">
        <v>308.05592000000001</v>
      </c>
      <c r="N92" s="272" t="str">
        <f t="shared" si="15"/>
        <v>2019m6</v>
      </c>
      <c r="P92" s="272" t="str">
        <f t="shared" si="14"/>
        <v/>
      </c>
      <c r="Q92" s="272">
        <f t="shared" si="8"/>
        <v>114.16500000000001</v>
      </c>
      <c r="R92" s="272">
        <f t="shared" si="9"/>
        <v>121.77801999999998</v>
      </c>
      <c r="S92" s="272">
        <f t="shared" si="10"/>
        <v>181.08501000000001</v>
      </c>
      <c r="T92" s="272">
        <f t="shared" si="11"/>
        <v>308.05592000000001</v>
      </c>
      <c r="U92" s="272">
        <f t="shared" si="12"/>
        <v>323.30494999999996</v>
      </c>
      <c r="V92" s="272">
        <f t="shared" si="13"/>
        <v>462.43644999999998</v>
      </c>
    </row>
    <row r="93" spans="1:22">
      <c r="A93" s="272" t="s">
        <v>1224</v>
      </c>
      <c r="B93" s="272" t="s">
        <v>1134</v>
      </c>
      <c r="C93" s="272">
        <v>166.28507999999999</v>
      </c>
      <c r="D93" s="272">
        <v>209.26249999999999</v>
      </c>
      <c r="E93" s="272">
        <v>99.795000000000002</v>
      </c>
      <c r="I93" s="272">
        <v>408.33235000000002</v>
      </c>
      <c r="J93" s="272">
        <v>514.28</v>
      </c>
      <c r="K93" s="272">
        <v>271.74396000000002</v>
      </c>
      <c r="N93" s="272" t="str">
        <f t="shared" si="15"/>
        <v>2019m7</v>
      </c>
      <c r="P93" s="272" t="str">
        <f t="shared" si="14"/>
        <v/>
      </c>
      <c r="Q93" s="272">
        <f t="shared" si="8"/>
        <v>99.795000000000002</v>
      </c>
      <c r="R93" s="272">
        <f t="shared" si="9"/>
        <v>109.46749999999999</v>
      </c>
      <c r="S93" s="272">
        <f t="shared" si="10"/>
        <v>166.28507999999999</v>
      </c>
      <c r="T93" s="272">
        <f t="shared" si="11"/>
        <v>271.74396000000002</v>
      </c>
      <c r="U93" s="272">
        <f t="shared" si="12"/>
        <v>242.53603999999996</v>
      </c>
      <c r="V93" s="272">
        <f t="shared" si="13"/>
        <v>408.33235000000002</v>
      </c>
    </row>
    <row r="94" spans="1:22">
      <c r="A94" s="272" t="s">
        <v>1225</v>
      </c>
      <c r="B94" s="272" t="s">
        <v>1134</v>
      </c>
      <c r="C94" s="272">
        <v>184.14252999999999</v>
      </c>
      <c r="D94" s="272">
        <v>228.2</v>
      </c>
      <c r="E94" s="272">
        <v>119.73031</v>
      </c>
      <c r="I94" s="272">
        <v>465.76810999999998</v>
      </c>
      <c r="J94" s="272">
        <v>719.78195000000005</v>
      </c>
      <c r="K94" s="272">
        <v>306.08107999999999</v>
      </c>
      <c r="N94" s="272" t="str">
        <f t="shared" si="15"/>
        <v>2019m8</v>
      </c>
      <c r="P94" s="272" t="str">
        <f t="shared" si="14"/>
        <v/>
      </c>
      <c r="Q94" s="272">
        <f t="shared" si="8"/>
        <v>119.73031</v>
      </c>
      <c r="R94" s="272">
        <f t="shared" si="9"/>
        <v>108.46968999999999</v>
      </c>
      <c r="S94" s="272">
        <f t="shared" si="10"/>
        <v>184.14252999999999</v>
      </c>
      <c r="T94" s="272">
        <f t="shared" si="11"/>
        <v>306.08107999999999</v>
      </c>
      <c r="U94" s="272">
        <f t="shared" si="12"/>
        <v>413.70087000000007</v>
      </c>
      <c r="V94" s="272">
        <f t="shared" si="13"/>
        <v>465.76810999999998</v>
      </c>
    </row>
    <row r="95" spans="1:22">
      <c r="A95" s="272" t="s">
        <v>1226</v>
      </c>
      <c r="B95" s="272" t="s">
        <v>1134</v>
      </c>
      <c r="C95" s="272">
        <v>159.52661000000001</v>
      </c>
      <c r="D95" s="272">
        <v>208.66249999999999</v>
      </c>
      <c r="E95" s="272">
        <v>105.39</v>
      </c>
      <c r="I95" s="272">
        <v>443.54968000000002</v>
      </c>
      <c r="J95" s="272">
        <v>706.86645999999996</v>
      </c>
      <c r="K95" s="272">
        <v>289.73613999999998</v>
      </c>
      <c r="N95" s="272" t="str">
        <f t="shared" si="15"/>
        <v>2019m9</v>
      </c>
      <c r="P95" s="272" t="str">
        <f t="shared" si="14"/>
        <v/>
      </c>
      <c r="Q95" s="272">
        <f t="shared" si="8"/>
        <v>105.39</v>
      </c>
      <c r="R95" s="272">
        <f t="shared" si="9"/>
        <v>103.27249999999999</v>
      </c>
      <c r="S95" s="272">
        <f t="shared" si="10"/>
        <v>159.52661000000001</v>
      </c>
      <c r="T95" s="272">
        <f t="shared" si="11"/>
        <v>289.73613999999998</v>
      </c>
      <c r="U95" s="272">
        <f t="shared" si="12"/>
        <v>417.13031999999998</v>
      </c>
      <c r="V95" s="272">
        <f t="shared" si="13"/>
        <v>443.54968000000002</v>
      </c>
    </row>
    <row r="96" spans="1:22">
      <c r="A96" s="272" t="s">
        <v>1227</v>
      </c>
      <c r="B96" s="272" t="s">
        <v>1134</v>
      </c>
      <c r="C96" s="272">
        <v>148.6875</v>
      </c>
      <c r="D96" s="272">
        <v>222.0625</v>
      </c>
      <c r="E96" s="272">
        <v>102.2</v>
      </c>
      <c r="I96" s="272">
        <v>452.28366999999997</v>
      </c>
      <c r="J96" s="272">
        <v>730.93353999999999</v>
      </c>
      <c r="K96" s="272">
        <v>291.27507000000003</v>
      </c>
      <c r="N96" s="272" t="str">
        <f t="shared" si="15"/>
        <v>2019m10</v>
      </c>
      <c r="P96" s="272" t="str">
        <f>IF(MID(O99,3,2)&lt;&gt;MID(O95,3,2),MID(O99,3,2),"")</f>
        <v/>
      </c>
      <c r="Q96" s="272">
        <f t="shared" si="8"/>
        <v>102.2</v>
      </c>
      <c r="R96" s="272">
        <f t="shared" si="9"/>
        <v>119.8625</v>
      </c>
      <c r="S96" s="272">
        <f t="shared" si="10"/>
        <v>148.6875</v>
      </c>
      <c r="T96" s="272">
        <f t="shared" si="11"/>
        <v>291.27507000000003</v>
      </c>
      <c r="U96" s="272">
        <f t="shared" si="12"/>
        <v>439.65846999999997</v>
      </c>
      <c r="V96" s="272">
        <f t="shared" si="13"/>
        <v>452.28366999999997</v>
      </c>
    </row>
    <row r="97" spans="1:22">
      <c r="A97" s="272" t="s">
        <v>1228</v>
      </c>
      <c r="B97" s="272" t="s">
        <v>1134</v>
      </c>
      <c r="C97" s="272">
        <v>138.04746</v>
      </c>
      <c r="D97" s="272">
        <v>201.96</v>
      </c>
      <c r="E97" s="272">
        <v>94.4</v>
      </c>
      <c r="I97" s="272">
        <v>429.60297000000003</v>
      </c>
      <c r="J97" s="272">
        <v>696.79366000000005</v>
      </c>
      <c r="K97" s="272">
        <v>266.05703</v>
      </c>
      <c r="N97" s="272" t="str">
        <f t="shared" si="15"/>
        <v>2019m11</v>
      </c>
      <c r="O97" s="272" t="str">
        <f>IF(MID(N100,3,2)&lt;&gt;MID(N99,3,2),MID(N100,3,2),"")</f>
        <v/>
      </c>
      <c r="P97" s="272" t="str">
        <f>IF(MID(O97,3,2)&lt;&gt;MID(O99,3,2),MID(O97,3,2),"")</f>
        <v/>
      </c>
      <c r="Q97" s="272">
        <f t="shared" si="8"/>
        <v>94.4</v>
      </c>
      <c r="R97" s="272">
        <f t="shared" si="9"/>
        <v>107.56</v>
      </c>
      <c r="S97" s="272">
        <f t="shared" si="10"/>
        <v>138.04746</v>
      </c>
      <c r="T97" s="272">
        <f t="shared" si="11"/>
        <v>266.05703</v>
      </c>
      <c r="U97" s="272">
        <f t="shared" si="12"/>
        <v>430.73663000000005</v>
      </c>
      <c r="V97" s="272">
        <f t="shared" si="13"/>
        <v>429.60297000000003</v>
      </c>
    </row>
    <row r="98" spans="1:22">
      <c r="A98" s="272" t="s">
        <v>1229</v>
      </c>
      <c r="B98" s="272" t="s">
        <v>1134</v>
      </c>
      <c r="C98" s="272">
        <v>118.98885</v>
      </c>
      <c r="D98" s="272">
        <v>189.23532</v>
      </c>
      <c r="E98" s="272">
        <v>81.194999999999993</v>
      </c>
      <c r="I98" s="272">
        <v>394.99318</v>
      </c>
      <c r="J98" s="272">
        <v>664.67926999999997</v>
      </c>
      <c r="K98" s="272">
        <v>235.11018999999999</v>
      </c>
      <c r="N98" s="272" t="str">
        <f t="shared" si="15"/>
        <v>2019m12</v>
      </c>
      <c r="O98" s="272" t="str">
        <f>IF(MID(N101,3,2)&lt;&gt;MID(N100,3,2),MID(N101,3,2),"")</f>
        <v/>
      </c>
      <c r="P98" s="272" t="str">
        <f t="shared" si="14"/>
        <v/>
      </c>
      <c r="Q98" s="272">
        <f t="shared" si="8"/>
        <v>81.194999999999993</v>
      </c>
      <c r="R98" s="272">
        <f t="shared" si="9"/>
        <v>108.04032000000001</v>
      </c>
      <c r="S98" s="272">
        <f t="shared" si="10"/>
        <v>118.98885</v>
      </c>
      <c r="T98" s="272">
        <f t="shared" si="11"/>
        <v>235.11018999999999</v>
      </c>
      <c r="U98" s="272">
        <f t="shared" si="12"/>
        <v>429.56907999999999</v>
      </c>
      <c r="V98" s="272">
        <f t="shared" si="13"/>
        <v>394.99318</v>
      </c>
    </row>
    <row r="99" spans="1:22">
      <c r="A99" s="272" t="s">
        <v>1230</v>
      </c>
      <c r="B99" s="272" t="s">
        <v>1134</v>
      </c>
      <c r="C99" s="272">
        <v>156.22783999999999</v>
      </c>
      <c r="D99" s="272">
        <v>296.82</v>
      </c>
      <c r="E99" s="272">
        <v>84.256</v>
      </c>
      <c r="I99" s="272">
        <v>367.1508</v>
      </c>
      <c r="J99" s="272">
        <v>603.74</v>
      </c>
      <c r="K99" s="272">
        <v>262.01024999999998</v>
      </c>
      <c r="N99" s="272" t="str">
        <f t="shared" si="15"/>
        <v>2020m1</v>
      </c>
      <c r="O99" s="272" t="str">
        <f>IF(MID(N99,3,2)&lt;&gt;MID(N98,3,2),MID(N99,3,2),"")</f>
        <v>20</v>
      </c>
      <c r="P99" s="272" t="e">
        <f>IF(MID(#REF!,3,2)&lt;&gt;MID(O98,3,2),MID(#REF!,3,2),"")</f>
        <v>#REF!</v>
      </c>
      <c r="Q99" s="272">
        <f t="shared" si="8"/>
        <v>84.256</v>
      </c>
      <c r="R99" s="272">
        <f t="shared" si="9"/>
        <v>212.56399999999999</v>
      </c>
      <c r="S99" s="272">
        <f t="shared" si="10"/>
        <v>156.22783999999999</v>
      </c>
      <c r="T99" s="272">
        <f t="shared" si="11"/>
        <v>262.01024999999998</v>
      </c>
      <c r="U99" s="272">
        <f t="shared" si="12"/>
        <v>341.72975000000002</v>
      </c>
      <c r="V99" s="272">
        <f t="shared" si="13"/>
        <v>367.1508</v>
      </c>
    </row>
    <row r="100" spans="1:22">
      <c r="A100" s="272" t="s">
        <v>1231</v>
      </c>
      <c r="B100" s="272" t="s">
        <v>1134</v>
      </c>
      <c r="C100" s="272">
        <v>160.34652</v>
      </c>
      <c r="D100" s="272">
        <v>323.44</v>
      </c>
      <c r="E100" s="272">
        <v>98.204999999999998</v>
      </c>
      <c r="I100" s="272">
        <v>399.01211999999998</v>
      </c>
      <c r="J100" s="272">
        <v>633.19084999999995</v>
      </c>
      <c r="K100" s="272">
        <v>287.98781000000002</v>
      </c>
      <c r="N100" s="272" t="str">
        <f t="shared" si="15"/>
        <v>2020m2</v>
      </c>
      <c r="O100" s="272" t="str">
        <f t="shared" ref="O100:O105" si="16">IF(MID(N103,3,2)&lt;&gt;MID(N102,3,2),MID(N103,3,2),"")</f>
        <v/>
      </c>
      <c r="P100" s="272" t="e">
        <f>IF(MID(O100,3,2)&lt;&gt;MID(#REF!,3,2),MID(O100,3,2),"")</f>
        <v>#REF!</v>
      </c>
      <c r="Q100" s="272">
        <f t="shared" si="8"/>
        <v>98.204999999999998</v>
      </c>
      <c r="R100" s="272">
        <f t="shared" si="9"/>
        <v>225.23500000000001</v>
      </c>
      <c r="S100" s="272">
        <f t="shared" si="10"/>
        <v>160.34652</v>
      </c>
      <c r="T100" s="272">
        <f t="shared" si="11"/>
        <v>287.98781000000002</v>
      </c>
      <c r="U100" s="272">
        <f t="shared" si="12"/>
        <v>345.20303999999993</v>
      </c>
      <c r="V100" s="272">
        <f t="shared" si="13"/>
        <v>399.01211999999998</v>
      </c>
    </row>
    <row r="101" spans="1:22">
      <c r="A101" s="272" t="s">
        <v>1232</v>
      </c>
      <c r="B101" s="272" t="s">
        <v>1134</v>
      </c>
      <c r="C101" s="272">
        <v>398.45</v>
      </c>
      <c r="D101" s="272">
        <v>680.56786</v>
      </c>
      <c r="E101" s="272">
        <v>252.40357</v>
      </c>
      <c r="I101" s="272">
        <v>848.28787999999997</v>
      </c>
      <c r="J101" s="272">
        <v>1383.6342999999999</v>
      </c>
      <c r="K101" s="272">
        <v>563.45608000000004</v>
      </c>
      <c r="N101" s="272" t="str">
        <f t="shared" si="15"/>
        <v>2020m3</v>
      </c>
      <c r="O101" s="272" t="str">
        <f t="shared" si="16"/>
        <v/>
      </c>
      <c r="P101" s="272" t="str">
        <f t="shared" si="14"/>
        <v/>
      </c>
      <c r="Q101" s="272">
        <f t="shared" si="8"/>
        <v>252.40357</v>
      </c>
      <c r="R101" s="272">
        <f t="shared" si="9"/>
        <v>428.16428999999999</v>
      </c>
      <c r="S101" s="272">
        <f t="shared" si="10"/>
        <v>398.45</v>
      </c>
      <c r="T101" s="272">
        <f t="shared" si="11"/>
        <v>563.45608000000004</v>
      </c>
      <c r="U101" s="272">
        <f t="shared" si="12"/>
        <v>820.1782199999999</v>
      </c>
      <c r="V101" s="272">
        <f t="shared" si="13"/>
        <v>848.28787999999997</v>
      </c>
    </row>
    <row r="102" spans="1:22">
      <c r="A102" s="272" t="s">
        <v>1233</v>
      </c>
      <c r="B102" s="272" t="s">
        <v>1134</v>
      </c>
      <c r="C102" s="272">
        <v>360.04545000000002</v>
      </c>
      <c r="D102" s="272">
        <v>728.87613999999996</v>
      </c>
      <c r="E102" s="272">
        <v>239.63909000000001</v>
      </c>
      <c r="I102" s="272">
        <v>830.12965999999994</v>
      </c>
      <c r="J102" s="272">
        <v>1404.8543999999999</v>
      </c>
      <c r="K102" s="272">
        <v>642.03787999999997</v>
      </c>
      <c r="N102" s="272" t="str">
        <f t="shared" si="15"/>
        <v>2020m4</v>
      </c>
      <c r="O102" s="272" t="str">
        <f t="shared" si="16"/>
        <v/>
      </c>
      <c r="P102" s="272" t="str">
        <f t="shared" si="14"/>
        <v/>
      </c>
      <c r="Q102" s="272">
        <f t="shared" si="8"/>
        <v>239.63909000000001</v>
      </c>
      <c r="R102" s="272">
        <f t="shared" si="9"/>
        <v>489.23704999999995</v>
      </c>
      <c r="S102" s="272">
        <f t="shared" si="10"/>
        <v>360.04545000000002</v>
      </c>
      <c r="T102" s="272">
        <f t="shared" si="11"/>
        <v>642.03787999999997</v>
      </c>
      <c r="U102" s="272">
        <f t="shared" si="12"/>
        <v>762.81651999999997</v>
      </c>
      <c r="V102" s="272">
        <f t="shared" si="13"/>
        <v>830.12965999999994</v>
      </c>
    </row>
    <row r="103" spans="1:22">
      <c r="A103" s="272" t="s">
        <v>1234</v>
      </c>
      <c r="B103" s="272" t="s">
        <v>1134</v>
      </c>
      <c r="C103" s="272">
        <v>354.16099000000003</v>
      </c>
      <c r="D103" s="272">
        <v>622.57952</v>
      </c>
      <c r="E103" s="272">
        <v>194.78</v>
      </c>
      <c r="I103" s="272">
        <v>847.45713999999998</v>
      </c>
      <c r="J103" s="272">
        <v>1762.3688999999999</v>
      </c>
      <c r="K103" s="272">
        <v>585.26670000000001</v>
      </c>
      <c r="N103" s="272" t="str">
        <f t="shared" si="15"/>
        <v>2020m5</v>
      </c>
      <c r="O103" s="272" t="str">
        <f t="shared" si="16"/>
        <v/>
      </c>
      <c r="P103" s="272" t="str">
        <f t="shared" si="14"/>
        <v/>
      </c>
      <c r="Q103" s="272">
        <f t="shared" si="8"/>
        <v>194.78</v>
      </c>
      <c r="R103" s="272">
        <f t="shared" si="9"/>
        <v>427.79952000000003</v>
      </c>
      <c r="S103" s="272">
        <f t="shared" si="10"/>
        <v>354.16099000000003</v>
      </c>
      <c r="T103" s="272">
        <f t="shared" si="11"/>
        <v>585.26670000000001</v>
      </c>
      <c r="U103" s="272">
        <f t="shared" si="12"/>
        <v>1177.1021999999998</v>
      </c>
      <c r="V103" s="272">
        <f t="shared" si="13"/>
        <v>847.45713999999998</v>
      </c>
    </row>
    <row r="104" spans="1:22">
      <c r="A104" s="272" t="s">
        <v>1235</v>
      </c>
      <c r="B104" s="272" t="s">
        <v>1134</v>
      </c>
      <c r="C104" s="272">
        <v>291.85933999999997</v>
      </c>
      <c r="D104" s="272">
        <v>560.57478000000003</v>
      </c>
      <c r="E104" s="272">
        <v>150.89765</v>
      </c>
      <c r="I104" s="272">
        <v>671.55137999999999</v>
      </c>
      <c r="J104" s="272">
        <v>1261.6469999999999</v>
      </c>
      <c r="K104" s="272">
        <v>475.69292999999999</v>
      </c>
      <c r="N104" s="272" t="str">
        <f t="shared" si="15"/>
        <v>2020m6</v>
      </c>
      <c r="O104" s="272" t="str">
        <f t="shared" si="16"/>
        <v/>
      </c>
      <c r="P104" s="272" t="str">
        <f t="shared" si="14"/>
        <v/>
      </c>
      <c r="Q104" s="272">
        <f t="shared" si="8"/>
        <v>150.89765</v>
      </c>
      <c r="R104" s="272">
        <f t="shared" si="9"/>
        <v>409.67713000000003</v>
      </c>
      <c r="S104" s="272">
        <f t="shared" si="10"/>
        <v>291.85933999999997</v>
      </c>
      <c r="T104" s="272">
        <f t="shared" si="11"/>
        <v>475.69292999999999</v>
      </c>
      <c r="U104" s="272">
        <f t="shared" si="12"/>
        <v>785.95407</v>
      </c>
      <c r="V104" s="272">
        <f t="shared" si="13"/>
        <v>671.55137999999999</v>
      </c>
    </row>
    <row r="105" spans="1:22">
      <c r="A105" s="272" t="s">
        <v>1236</v>
      </c>
      <c r="B105" s="272" t="s">
        <v>1134</v>
      </c>
      <c r="C105" s="272">
        <v>274.66144000000003</v>
      </c>
      <c r="D105" s="272">
        <v>636.95217000000002</v>
      </c>
      <c r="E105" s="272">
        <v>151.19390999999999</v>
      </c>
      <c r="I105" s="272">
        <v>681.54690000000005</v>
      </c>
      <c r="J105" s="272">
        <v>1086.0633</v>
      </c>
      <c r="K105" s="272">
        <v>452.03782000000001</v>
      </c>
      <c r="N105" s="272" t="str">
        <f t="shared" si="15"/>
        <v>2020m7</v>
      </c>
      <c r="O105" s="272" t="str">
        <f t="shared" si="16"/>
        <v/>
      </c>
      <c r="P105" s="272" t="str">
        <f t="shared" si="14"/>
        <v/>
      </c>
      <c r="Q105" s="272">
        <f t="shared" si="8"/>
        <v>151.19390999999999</v>
      </c>
      <c r="R105" s="272">
        <f t="shared" si="9"/>
        <v>485.75826000000006</v>
      </c>
      <c r="S105" s="272">
        <f t="shared" si="10"/>
        <v>274.66144000000003</v>
      </c>
      <c r="T105" s="272">
        <f t="shared" si="11"/>
        <v>452.03782000000001</v>
      </c>
      <c r="U105" s="272">
        <f t="shared" si="12"/>
        <v>634.02548000000002</v>
      </c>
      <c r="V105" s="272">
        <f t="shared" si="13"/>
        <v>681.54690000000005</v>
      </c>
    </row>
    <row r="106" spans="1:22">
      <c r="A106" s="272" t="s">
        <v>1237</v>
      </c>
      <c r="B106" s="272" t="s">
        <v>1134</v>
      </c>
      <c r="C106" s="272">
        <v>229.57534999999999</v>
      </c>
      <c r="D106" s="272">
        <v>632.28570999999999</v>
      </c>
      <c r="E106" s="272">
        <v>115.76952</v>
      </c>
      <c r="I106" s="272">
        <v>593.02597000000003</v>
      </c>
      <c r="J106" s="272">
        <v>1051.5890999999999</v>
      </c>
      <c r="K106" s="272">
        <v>418.90532000000002</v>
      </c>
      <c r="N106" s="272" t="str">
        <f t="shared" si="15"/>
        <v>2020m8</v>
      </c>
      <c r="P106" s="272" t="str">
        <f t="shared" si="14"/>
        <v/>
      </c>
      <c r="Q106" s="272">
        <f t="shared" si="8"/>
        <v>115.76952</v>
      </c>
      <c r="R106" s="272">
        <f t="shared" si="9"/>
        <v>516.51619000000005</v>
      </c>
      <c r="S106" s="272">
        <f t="shared" si="10"/>
        <v>229.57534999999999</v>
      </c>
      <c r="T106" s="272">
        <f t="shared" si="11"/>
        <v>418.90532000000002</v>
      </c>
      <c r="U106" s="272">
        <f t="shared" si="12"/>
        <v>632.68377999999984</v>
      </c>
      <c r="V106" s="272">
        <f t="shared" si="13"/>
        <v>593.02597000000003</v>
      </c>
    </row>
    <row r="107" spans="1:22">
      <c r="A107" s="272" t="s">
        <v>1238</v>
      </c>
      <c r="B107" s="272" t="s">
        <v>1134</v>
      </c>
      <c r="C107" s="272">
        <v>244.79336000000001</v>
      </c>
      <c r="D107" s="272">
        <v>568.52273000000002</v>
      </c>
      <c r="E107" s="272">
        <v>128.10818</v>
      </c>
      <c r="I107" s="272">
        <v>587.28976999999998</v>
      </c>
      <c r="J107" s="272">
        <v>1066.5953</v>
      </c>
      <c r="K107" s="272">
        <v>408.53789999999998</v>
      </c>
      <c r="N107" s="272" t="str">
        <f t="shared" si="15"/>
        <v>2020m9</v>
      </c>
      <c r="P107" s="272" t="str">
        <f t="shared" si="14"/>
        <v/>
      </c>
      <c r="Q107" s="272">
        <f t="shared" si="8"/>
        <v>128.10818</v>
      </c>
      <c r="R107" s="272">
        <f t="shared" si="9"/>
        <v>440.41455000000002</v>
      </c>
      <c r="S107" s="272">
        <f t="shared" si="10"/>
        <v>244.79336000000001</v>
      </c>
      <c r="T107" s="272">
        <f t="shared" si="11"/>
        <v>408.53789999999998</v>
      </c>
      <c r="U107" s="272">
        <f t="shared" si="12"/>
        <v>658.05739999999992</v>
      </c>
      <c r="V107" s="272">
        <f t="shared" si="13"/>
        <v>587.28976999999998</v>
      </c>
    </row>
    <row r="108" spans="1:22">
      <c r="A108" s="272" t="s">
        <v>1239</v>
      </c>
      <c r="B108" s="272" t="s">
        <v>1134</v>
      </c>
      <c r="C108" s="272">
        <v>223.28304</v>
      </c>
      <c r="D108" s="272">
        <v>611.9</v>
      </c>
      <c r="E108" s="272">
        <v>125.62090999999999</v>
      </c>
      <c r="I108" s="272">
        <v>644.75113999999996</v>
      </c>
      <c r="J108" s="272">
        <v>1098.193</v>
      </c>
      <c r="K108" s="272">
        <v>390.29577999999998</v>
      </c>
      <c r="N108" s="272" t="str">
        <f t="shared" si="15"/>
        <v>2020m10</v>
      </c>
      <c r="P108" s="272" t="str">
        <f>IF(MID(O111,3,2)&lt;&gt;MID(O107,3,2),MID(O111,3,2),"")</f>
        <v/>
      </c>
      <c r="Q108" s="272">
        <f t="shared" si="8"/>
        <v>125.62090999999999</v>
      </c>
      <c r="R108" s="272">
        <f t="shared" si="9"/>
        <v>486.27909</v>
      </c>
      <c r="S108" s="272">
        <f t="shared" si="10"/>
        <v>223.28304</v>
      </c>
      <c r="T108" s="272">
        <f t="shared" si="11"/>
        <v>390.29577999999998</v>
      </c>
      <c r="U108" s="272">
        <f t="shared" si="12"/>
        <v>707.89722000000006</v>
      </c>
      <c r="V108" s="272">
        <f t="shared" si="13"/>
        <v>644.75113999999996</v>
      </c>
    </row>
    <row r="109" spans="1:22">
      <c r="A109" s="272" t="s">
        <v>1240</v>
      </c>
      <c r="B109" s="272" t="s">
        <v>1134</v>
      </c>
      <c r="C109" s="272">
        <v>200.94432</v>
      </c>
      <c r="D109" s="272">
        <v>585.97367999999994</v>
      </c>
      <c r="E109" s="272">
        <v>111.20389</v>
      </c>
      <c r="I109" s="272">
        <v>585.25945000000002</v>
      </c>
      <c r="J109" s="272">
        <v>1010.5217</v>
      </c>
      <c r="K109" s="272">
        <v>357.79750000000001</v>
      </c>
      <c r="N109" s="272" t="str">
        <f t="shared" si="15"/>
        <v>2020m11</v>
      </c>
      <c r="P109" s="272" t="str">
        <f>IF(MID(O109,3,2)&lt;&gt;MID(O111,3,2),MID(O109,3,2),"")</f>
        <v/>
      </c>
      <c r="Q109" s="272">
        <f t="shared" si="8"/>
        <v>111.20389</v>
      </c>
      <c r="R109" s="272">
        <f t="shared" si="9"/>
        <v>474.76978999999994</v>
      </c>
      <c r="S109" s="272">
        <f t="shared" si="10"/>
        <v>200.94432</v>
      </c>
      <c r="T109" s="272">
        <f t="shared" si="11"/>
        <v>357.79750000000001</v>
      </c>
      <c r="U109" s="272">
        <f t="shared" si="12"/>
        <v>652.7242</v>
      </c>
      <c r="V109" s="272">
        <f t="shared" si="13"/>
        <v>585.25945000000002</v>
      </c>
    </row>
    <row r="110" spans="1:22">
      <c r="A110" s="272" t="s">
        <v>1241</v>
      </c>
      <c r="B110" s="272" t="s">
        <v>1134</v>
      </c>
      <c r="C110" s="272">
        <v>181.19716</v>
      </c>
      <c r="D110" s="272">
        <v>485.54642000000001</v>
      </c>
      <c r="E110" s="272">
        <v>107.10088</v>
      </c>
      <c r="I110" s="272">
        <v>522.34004000000004</v>
      </c>
      <c r="J110" s="272">
        <v>930.65016000000003</v>
      </c>
      <c r="K110" s="272">
        <v>302.20075000000003</v>
      </c>
      <c r="N110" s="272" t="str">
        <f t="shared" si="15"/>
        <v>2020m12</v>
      </c>
      <c r="P110" s="272" t="str">
        <f t="shared" si="14"/>
        <v/>
      </c>
      <c r="Q110" s="272">
        <f t="shared" si="8"/>
        <v>107.10088</v>
      </c>
      <c r="R110" s="272">
        <f t="shared" si="9"/>
        <v>378.44553999999999</v>
      </c>
      <c r="S110" s="272">
        <f t="shared" si="10"/>
        <v>181.19716</v>
      </c>
      <c r="T110" s="272">
        <f t="shared" si="11"/>
        <v>302.20075000000003</v>
      </c>
      <c r="U110" s="272">
        <f t="shared" si="12"/>
        <v>628.44940999999994</v>
      </c>
      <c r="V110" s="272">
        <f t="shared" si="13"/>
        <v>522.34004000000004</v>
      </c>
    </row>
    <row r="111" spans="1:22">
      <c r="A111" s="272" t="s">
        <v>1242</v>
      </c>
      <c r="B111" s="272" t="s">
        <v>1134</v>
      </c>
      <c r="C111" s="272">
        <v>176.81469000000001</v>
      </c>
      <c r="D111" s="272">
        <v>452.20733000000001</v>
      </c>
      <c r="E111" s="272">
        <v>107.8381</v>
      </c>
      <c r="I111" s="272">
        <v>502.47287</v>
      </c>
      <c r="J111" s="272">
        <v>934.75829999999996</v>
      </c>
      <c r="K111" s="272">
        <v>345.59424000000001</v>
      </c>
      <c r="N111" s="272" t="str">
        <f t="shared" si="15"/>
        <v>2021m1</v>
      </c>
      <c r="O111" s="272">
        <v>21</v>
      </c>
      <c r="P111" s="272" t="e">
        <f>IF(MID(#REF!,3,2)&lt;&gt;MID(O110,3,2),MID(#REF!,3,2),"")</f>
        <v>#REF!</v>
      </c>
      <c r="Q111" s="272">
        <f t="shared" si="8"/>
        <v>107.8381</v>
      </c>
      <c r="R111" s="272">
        <f t="shared" si="9"/>
        <v>344.36923000000002</v>
      </c>
      <c r="S111" s="272">
        <f t="shared" si="10"/>
        <v>176.81469000000001</v>
      </c>
      <c r="T111" s="272">
        <f t="shared" si="11"/>
        <v>345.59424000000001</v>
      </c>
      <c r="U111" s="272">
        <f t="shared" si="12"/>
        <v>589.16405999999995</v>
      </c>
      <c r="V111" s="272">
        <f t="shared" si="13"/>
        <v>502.47287</v>
      </c>
    </row>
    <row r="112" spans="1:22">
      <c r="A112" s="272" t="s">
        <v>1243</v>
      </c>
      <c r="B112" s="272" t="s">
        <v>1134</v>
      </c>
      <c r="C112" s="272">
        <v>182.20245</v>
      </c>
      <c r="D112" s="272">
        <v>463.07508000000001</v>
      </c>
      <c r="E112" s="272">
        <v>106.18308</v>
      </c>
      <c r="I112" s="272">
        <v>485.34478000000001</v>
      </c>
      <c r="J112" s="272">
        <v>901.83</v>
      </c>
      <c r="K112" s="272">
        <v>340.08895000000001</v>
      </c>
      <c r="N112" s="272" t="str">
        <f t="shared" si="15"/>
        <v>2021m2</v>
      </c>
      <c r="P112" s="272" t="e">
        <f>IF(MID(O112,3,2)&lt;&gt;MID(#REF!,3,2),MID(O112,3,2),"")</f>
        <v>#REF!</v>
      </c>
      <c r="Q112" s="272">
        <f t="shared" si="8"/>
        <v>106.18308</v>
      </c>
      <c r="R112" s="272">
        <f t="shared" si="9"/>
        <v>356.892</v>
      </c>
      <c r="S112" s="272">
        <f t="shared" si="10"/>
        <v>182.20245</v>
      </c>
      <c r="T112" s="272">
        <f t="shared" si="11"/>
        <v>340.08895000000001</v>
      </c>
      <c r="U112" s="272">
        <f t="shared" si="12"/>
        <v>561.74105000000009</v>
      </c>
      <c r="V112" s="272">
        <f t="shared" si="13"/>
        <v>485.34478000000001</v>
      </c>
    </row>
    <row r="113" spans="1:22">
      <c r="A113" s="272" t="s">
        <v>1244</v>
      </c>
      <c r="B113" s="272" t="s">
        <v>1134</v>
      </c>
      <c r="C113" s="272">
        <v>198.94722999999999</v>
      </c>
      <c r="D113" s="272">
        <v>474.39983000000001</v>
      </c>
      <c r="E113" s="272">
        <v>116.16168</v>
      </c>
      <c r="I113" s="272">
        <v>486.03489999999999</v>
      </c>
      <c r="J113" s="272">
        <v>1065.1248000000001</v>
      </c>
      <c r="K113" s="272">
        <v>353.24954000000002</v>
      </c>
      <c r="N113" s="272" t="str">
        <f t="shared" si="15"/>
        <v>2021m3</v>
      </c>
      <c r="P113" s="272" t="str">
        <f t="shared" si="14"/>
        <v/>
      </c>
      <c r="Q113" s="272">
        <f t="shared" si="8"/>
        <v>116.16168</v>
      </c>
      <c r="R113" s="272">
        <f t="shared" si="9"/>
        <v>358.23815000000002</v>
      </c>
      <c r="S113" s="272">
        <f t="shared" si="10"/>
        <v>198.94722999999999</v>
      </c>
      <c r="T113" s="272">
        <f t="shared" si="11"/>
        <v>353.24954000000002</v>
      </c>
      <c r="U113" s="272">
        <f t="shared" si="12"/>
        <v>711.87526000000003</v>
      </c>
      <c r="V113" s="272">
        <f t="shared" si="13"/>
        <v>486.03489999999999</v>
      </c>
    </row>
    <row r="114" spans="1:22">
      <c r="A114" s="272" t="s">
        <v>1245</v>
      </c>
      <c r="B114" s="272" t="s">
        <v>1134</v>
      </c>
      <c r="C114" s="272">
        <v>184.88682</v>
      </c>
      <c r="D114" s="272">
        <v>480.90528</v>
      </c>
      <c r="E114" s="272">
        <v>110.80132999999999</v>
      </c>
      <c r="I114" s="272">
        <v>486.2826</v>
      </c>
      <c r="J114" s="272">
        <v>913.69545000000005</v>
      </c>
      <c r="K114" s="272">
        <v>344.14625999999998</v>
      </c>
      <c r="N114" s="272" t="str">
        <f t="shared" si="15"/>
        <v>2021m4</v>
      </c>
      <c r="P114" s="272" t="str">
        <f t="shared" si="14"/>
        <v/>
      </c>
      <c r="Q114" s="272">
        <f t="shared" si="8"/>
        <v>110.80132999999999</v>
      </c>
      <c r="R114" s="272">
        <f t="shared" si="9"/>
        <v>370.10395</v>
      </c>
      <c r="S114" s="272">
        <f t="shared" si="10"/>
        <v>184.88682</v>
      </c>
      <c r="T114" s="272">
        <f t="shared" si="11"/>
        <v>344.14625999999998</v>
      </c>
      <c r="U114" s="272">
        <f t="shared" si="12"/>
        <v>569.54919000000007</v>
      </c>
      <c r="V114" s="272">
        <f t="shared" si="13"/>
        <v>486.2826</v>
      </c>
    </row>
    <row r="115" spans="1:22">
      <c r="A115" s="272" t="s">
        <v>1246</v>
      </c>
      <c r="B115" s="272" t="s">
        <v>1134</v>
      </c>
      <c r="C115" s="272">
        <v>183.68233000000001</v>
      </c>
      <c r="D115" s="272">
        <v>467.29793000000001</v>
      </c>
      <c r="E115" s="272">
        <v>105.37045999999999</v>
      </c>
      <c r="I115" s="272">
        <v>489.38261999999997</v>
      </c>
      <c r="J115" s="272">
        <v>930.11743999999999</v>
      </c>
      <c r="K115" s="272">
        <v>343.58035000000001</v>
      </c>
      <c r="N115" s="272" t="str">
        <f t="shared" si="15"/>
        <v>2021m5</v>
      </c>
      <c r="P115" s="272" t="str">
        <f t="shared" si="14"/>
        <v/>
      </c>
      <c r="Q115" s="272">
        <f t="shared" si="8"/>
        <v>105.37045999999999</v>
      </c>
      <c r="R115" s="272">
        <f t="shared" si="9"/>
        <v>361.92747000000003</v>
      </c>
      <c r="S115" s="272">
        <f t="shared" si="10"/>
        <v>183.68233000000001</v>
      </c>
      <c r="T115" s="272">
        <f t="shared" si="11"/>
        <v>343.58035000000001</v>
      </c>
      <c r="U115" s="272">
        <f t="shared" si="12"/>
        <v>586.53709000000003</v>
      </c>
      <c r="V115" s="272">
        <f t="shared" si="13"/>
        <v>489.38261999999997</v>
      </c>
    </row>
    <row r="116" spans="1:22">
      <c r="A116" s="272" t="s">
        <v>1247</v>
      </c>
      <c r="B116" s="272" t="s">
        <v>1134</v>
      </c>
      <c r="C116" s="272">
        <v>171.80032</v>
      </c>
      <c r="D116" s="272">
        <v>451.07785000000001</v>
      </c>
      <c r="E116" s="272">
        <v>100.26891000000001</v>
      </c>
      <c r="I116" s="272">
        <v>483.57319999999999</v>
      </c>
      <c r="J116" s="272">
        <v>921.30025000000001</v>
      </c>
      <c r="K116" s="272">
        <v>341.12459999999999</v>
      </c>
      <c r="N116" s="272" t="str">
        <f t="shared" si="15"/>
        <v>2021m6</v>
      </c>
      <c r="P116" s="272" t="str">
        <f t="shared" si="14"/>
        <v/>
      </c>
      <c r="Q116" s="272">
        <f t="shared" si="8"/>
        <v>100.26891000000001</v>
      </c>
      <c r="R116" s="272">
        <f t="shared" si="9"/>
        <v>350.80894000000001</v>
      </c>
      <c r="S116" s="272">
        <f t="shared" si="10"/>
        <v>171.80032</v>
      </c>
      <c r="T116" s="272">
        <f t="shared" si="11"/>
        <v>341.12459999999999</v>
      </c>
      <c r="U116" s="272">
        <f t="shared" si="12"/>
        <v>580.17565000000002</v>
      </c>
      <c r="V116" s="272">
        <f t="shared" si="13"/>
        <v>483.57319999999999</v>
      </c>
    </row>
    <row r="117" spans="1:22">
      <c r="A117" s="272" t="s">
        <v>1248</v>
      </c>
      <c r="B117" s="272" t="s">
        <v>1134</v>
      </c>
      <c r="C117" s="272">
        <v>184.12037000000001</v>
      </c>
      <c r="D117" s="272">
        <v>502.26907999999997</v>
      </c>
      <c r="E117" s="272">
        <v>111.2761</v>
      </c>
      <c r="I117" s="272">
        <v>531.84618999999998</v>
      </c>
      <c r="J117" s="272">
        <v>1041.8979999999999</v>
      </c>
      <c r="K117" s="272">
        <v>384.01699000000002</v>
      </c>
      <c r="N117" s="272" t="str">
        <f t="shared" si="15"/>
        <v>2021m7</v>
      </c>
      <c r="P117" s="272" t="str">
        <f t="shared" si="14"/>
        <v/>
      </c>
      <c r="Q117" s="272">
        <f t="shared" si="8"/>
        <v>111.2761</v>
      </c>
      <c r="R117" s="272">
        <f t="shared" si="9"/>
        <v>390.99297999999999</v>
      </c>
      <c r="S117" s="272">
        <f t="shared" si="10"/>
        <v>184.12037000000001</v>
      </c>
      <c r="T117" s="272">
        <f t="shared" si="11"/>
        <v>384.01699000000002</v>
      </c>
      <c r="U117" s="272">
        <f t="shared" si="12"/>
        <v>657.88100999999983</v>
      </c>
      <c r="V117" s="272">
        <f t="shared" si="13"/>
        <v>531.84618999999998</v>
      </c>
    </row>
    <row r="118" spans="1:22">
      <c r="A118" s="272" t="s">
        <v>1249</v>
      </c>
      <c r="B118" s="272" t="s">
        <v>1134</v>
      </c>
      <c r="C118" s="272">
        <v>193.19884999999999</v>
      </c>
      <c r="D118" s="272">
        <v>520.23388</v>
      </c>
      <c r="E118" s="272">
        <v>109.61918</v>
      </c>
      <c r="I118" s="272">
        <v>533.70308</v>
      </c>
      <c r="J118" s="272">
        <v>1119.3559</v>
      </c>
      <c r="K118" s="272">
        <v>376.22338000000002</v>
      </c>
      <c r="N118" s="272" t="str">
        <f t="shared" si="15"/>
        <v>2021m8</v>
      </c>
      <c r="P118" s="272" t="str">
        <f t="shared" si="14"/>
        <v/>
      </c>
      <c r="Q118" s="272">
        <f t="shared" si="8"/>
        <v>109.61918</v>
      </c>
      <c r="R118" s="272">
        <f t="shared" si="9"/>
        <v>410.61469999999997</v>
      </c>
      <c r="S118" s="272">
        <f t="shared" si="10"/>
        <v>193.19884999999999</v>
      </c>
      <c r="T118" s="272">
        <f t="shared" si="11"/>
        <v>376.22338000000002</v>
      </c>
      <c r="U118" s="272">
        <f t="shared" si="12"/>
        <v>743.13252</v>
      </c>
      <c r="V118" s="272">
        <f t="shared" si="13"/>
        <v>533.70308</v>
      </c>
    </row>
    <row r="119" spans="1:22">
      <c r="A119" s="272" t="s">
        <v>1250</v>
      </c>
      <c r="B119" s="272" t="s">
        <v>1134</v>
      </c>
      <c r="C119" s="272">
        <v>181.38055</v>
      </c>
      <c r="D119" s="272">
        <v>516.49927000000002</v>
      </c>
      <c r="E119" s="272">
        <v>106.17408</v>
      </c>
      <c r="I119" s="272">
        <v>526.48181999999997</v>
      </c>
      <c r="J119" s="272">
        <v>1232.0325</v>
      </c>
      <c r="K119" s="272">
        <v>358.01668999999998</v>
      </c>
      <c r="N119" s="272" t="str">
        <f t="shared" si="15"/>
        <v>2021m9</v>
      </c>
      <c r="P119" s="272" t="str">
        <f t="shared" si="14"/>
        <v/>
      </c>
      <c r="Q119" s="272">
        <f t="shared" si="8"/>
        <v>106.17408</v>
      </c>
      <c r="R119" s="272">
        <f t="shared" si="9"/>
        <v>410.32519000000002</v>
      </c>
      <c r="S119" s="272">
        <f t="shared" si="10"/>
        <v>181.38055</v>
      </c>
      <c r="T119" s="272">
        <f t="shared" si="11"/>
        <v>358.01668999999998</v>
      </c>
      <c r="U119" s="272">
        <f t="shared" si="12"/>
        <v>874.0158100000001</v>
      </c>
      <c r="V119" s="272">
        <f t="shared" si="13"/>
        <v>526.48181999999997</v>
      </c>
    </row>
    <row r="120" spans="1:22">
      <c r="A120" s="272" t="s">
        <v>1251</v>
      </c>
      <c r="B120" s="272" t="s">
        <v>1134</v>
      </c>
      <c r="C120" s="272">
        <v>205.8938</v>
      </c>
      <c r="D120" s="272">
        <v>546.6069</v>
      </c>
      <c r="E120" s="272">
        <v>105.69208</v>
      </c>
      <c r="I120" s="272">
        <v>570.55700999999999</v>
      </c>
      <c r="J120" s="272">
        <v>1487.8914</v>
      </c>
      <c r="K120" s="272">
        <v>377.81407999999999</v>
      </c>
      <c r="N120" s="272" t="str">
        <f t="shared" si="15"/>
        <v>2021m10</v>
      </c>
      <c r="P120" s="272" t="str">
        <f>IF(MID(O123,3,2)&lt;&gt;MID(O119,3,2),MID(O123,3,2),"")</f>
        <v/>
      </c>
      <c r="Q120" s="272">
        <f t="shared" si="8"/>
        <v>105.69208</v>
      </c>
      <c r="R120" s="272">
        <f t="shared" si="9"/>
        <v>440.91481999999996</v>
      </c>
      <c r="S120" s="272">
        <f t="shared" si="10"/>
        <v>205.8938</v>
      </c>
      <c r="T120" s="272">
        <f t="shared" si="11"/>
        <v>377.81407999999999</v>
      </c>
      <c r="U120" s="272">
        <f t="shared" si="12"/>
        <v>1110.0773199999999</v>
      </c>
      <c r="V120" s="272">
        <f t="shared" si="13"/>
        <v>570.55700999999999</v>
      </c>
    </row>
    <row r="121" spans="1:22">
      <c r="A121" s="272" t="s">
        <v>1252</v>
      </c>
      <c r="B121" s="272" t="s">
        <v>1134</v>
      </c>
      <c r="C121" s="272">
        <v>207.80139</v>
      </c>
      <c r="D121" s="272">
        <v>568.24411999999995</v>
      </c>
      <c r="E121" s="272">
        <v>105.32977</v>
      </c>
      <c r="I121" s="272">
        <v>536.71321</v>
      </c>
      <c r="J121" s="272">
        <v>1445.1338000000001</v>
      </c>
      <c r="K121" s="272">
        <v>376.89832999999999</v>
      </c>
      <c r="N121" s="272" t="str">
        <f t="shared" si="15"/>
        <v>2021m11</v>
      </c>
      <c r="P121" s="272" t="str">
        <f>IF(MID(O121,3,2)&lt;&gt;MID(O123,3,2),MID(O121,3,2),"")</f>
        <v/>
      </c>
      <c r="Q121" s="272">
        <f t="shared" si="8"/>
        <v>105.32977</v>
      </c>
      <c r="R121" s="272">
        <f t="shared" si="9"/>
        <v>462.91434999999996</v>
      </c>
      <c r="S121" s="272">
        <f t="shared" si="10"/>
        <v>207.80139</v>
      </c>
      <c r="T121" s="272">
        <f t="shared" si="11"/>
        <v>376.89832999999999</v>
      </c>
      <c r="U121" s="272">
        <f t="shared" si="12"/>
        <v>1068.2354700000001</v>
      </c>
      <c r="V121" s="272">
        <f t="shared" si="13"/>
        <v>536.71321</v>
      </c>
    </row>
    <row r="122" spans="1:22">
      <c r="A122" s="272" t="s">
        <v>1253</v>
      </c>
      <c r="B122" s="272" t="s">
        <v>1134</v>
      </c>
      <c r="C122" s="272">
        <v>202.01796999999999</v>
      </c>
      <c r="D122" s="272">
        <v>611.35735</v>
      </c>
      <c r="E122" s="272">
        <v>105.70444999999999</v>
      </c>
      <c r="I122" s="272">
        <v>551.87537999999995</v>
      </c>
      <c r="J122" s="272">
        <v>1547.7864</v>
      </c>
      <c r="K122" s="272">
        <v>394.73806999999999</v>
      </c>
      <c r="N122" s="272" t="str">
        <f t="shared" si="15"/>
        <v>2021m12</v>
      </c>
      <c r="P122" s="272" t="str">
        <f t="shared" si="14"/>
        <v/>
      </c>
      <c r="Q122" s="272">
        <f t="shared" si="8"/>
        <v>105.70444999999999</v>
      </c>
      <c r="R122" s="272">
        <f t="shared" si="9"/>
        <v>505.65289999999999</v>
      </c>
      <c r="S122" s="272">
        <f t="shared" si="10"/>
        <v>202.01796999999999</v>
      </c>
      <c r="T122" s="272">
        <f t="shared" si="11"/>
        <v>394.73806999999999</v>
      </c>
      <c r="U122" s="272">
        <f t="shared" si="12"/>
        <v>1153.0483300000001</v>
      </c>
      <c r="V122" s="272">
        <f t="shared" si="13"/>
        <v>551.87537999999995</v>
      </c>
    </row>
    <row r="123" spans="1:22">
      <c r="A123" s="272" t="s">
        <v>1254</v>
      </c>
      <c r="B123" s="272" t="s">
        <v>1134</v>
      </c>
      <c r="C123" s="272">
        <v>190.87216000000001</v>
      </c>
      <c r="D123" s="272">
        <v>568.30483000000004</v>
      </c>
      <c r="E123" s="272">
        <v>106.11987000000001</v>
      </c>
      <c r="I123" s="272">
        <v>570.71410000000003</v>
      </c>
      <c r="J123" s="272">
        <v>1594.9344000000001</v>
      </c>
      <c r="K123" s="272">
        <v>297.96812</v>
      </c>
      <c r="N123" s="272" t="str">
        <f t="shared" si="15"/>
        <v>2022m1</v>
      </c>
      <c r="O123" s="272">
        <v>22</v>
      </c>
      <c r="P123" s="272" t="e">
        <f>IF(MID(#REF!,3,2)&lt;&gt;MID(O122,3,2),MID(#REF!,3,2),"")</f>
        <v>#REF!</v>
      </c>
      <c r="Q123" s="272">
        <f t="shared" si="8"/>
        <v>106.11987000000001</v>
      </c>
      <c r="R123" s="272">
        <f t="shared" si="9"/>
        <v>462.18496000000005</v>
      </c>
      <c r="S123" s="272">
        <f t="shared" si="10"/>
        <v>190.87216000000001</v>
      </c>
      <c r="T123" s="272">
        <f t="shared" si="11"/>
        <v>297.96812</v>
      </c>
      <c r="U123" s="272">
        <f t="shared" si="12"/>
        <v>1296.9662800000001</v>
      </c>
      <c r="V123" s="272">
        <f t="shared" si="13"/>
        <v>570.71410000000003</v>
      </c>
    </row>
    <row r="124" spans="1:22">
      <c r="A124" s="272" t="s">
        <v>1255</v>
      </c>
      <c r="B124" s="272" t="s">
        <v>1134</v>
      </c>
      <c r="C124" s="272">
        <v>239.14143999999999</v>
      </c>
      <c r="D124" s="272">
        <v>503.64938000000001</v>
      </c>
      <c r="E124" s="272">
        <v>110.39171</v>
      </c>
      <c r="I124" s="272">
        <v>605.27921000000003</v>
      </c>
      <c r="J124" s="272">
        <v>1609.8212000000001</v>
      </c>
      <c r="K124" s="272">
        <v>315.56063</v>
      </c>
      <c r="N124" s="272" t="str">
        <f t="shared" si="15"/>
        <v>2022m2</v>
      </c>
      <c r="P124" s="272" t="e">
        <f>IF(MID(O124,3,2)&lt;&gt;MID(#REF!,3,2),MID(O124,3,2),"")</f>
        <v>#REF!</v>
      </c>
      <c r="Q124" s="272">
        <f t="shared" si="8"/>
        <v>110.39171</v>
      </c>
      <c r="R124" s="272">
        <f t="shared" si="9"/>
        <v>393.25767000000002</v>
      </c>
      <c r="S124" s="272">
        <f t="shared" si="10"/>
        <v>239.14143999999999</v>
      </c>
      <c r="T124" s="272">
        <f t="shared" si="11"/>
        <v>315.56063</v>
      </c>
      <c r="U124" s="272">
        <f t="shared" si="12"/>
        <v>1294.2605700000001</v>
      </c>
      <c r="V124" s="272">
        <f t="shared" si="13"/>
        <v>605.27921000000003</v>
      </c>
    </row>
    <row r="125" spans="1:22">
      <c r="A125" s="272" t="s">
        <v>1256</v>
      </c>
      <c r="B125" s="272" t="s">
        <v>1134</v>
      </c>
      <c r="C125" s="272">
        <v>281.81659999999999</v>
      </c>
      <c r="D125" s="272">
        <v>656.48961999999995</v>
      </c>
      <c r="E125" s="272">
        <v>134.17096000000001</v>
      </c>
      <c r="I125" s="272">
        <v>776.68560000000002</v>
      </c>
      <c r="J125" s="272">
        <v>1871.7778000000001</v>
      </c>
      <c r="K125" s="272">
        <v>306.82713000000001</v>
      </c>
      <c r="N125" s="272" t="str">
        <f t="shared" si="15"/>
        <v>2022m3</v>
      </c>
      <c r="P125" s="272" t="str">
        <f t="shared" si="14"/>
        <v/>
      </c>
      <c r="Q125" s="272">
        <f t="shared" si="8"/>
        <v>134.17096000000001</v>
      </c>
      <c r="R125" s="272">
        <f t="shared" si="9"/>
        <v>522.31865999999991</v>
      </c>
      <c r="S125" s="272">
        <f t="shared" si="10"/>
        <v>281.81659999999999</v>
      </c>
      <c r="T125" s="272">
        <f t="shared" si="11"/>
        <v>306.82713000000001</v>
      </c>
      <c r="U125" s="272">
        <f t="shared" si="12"/>
        <v>1564.9506700000002</v>
      </c>
      <c r="V125" s="272">
        <f t="shared" si="13"/>
        <v>776.68560000000002</v>
      </c>
    </row>
    <row r="126" spans="1:22">
      <c r="A126" s="272" t="s">
        <v>1257</v>
      </c>
      <c r="B126" s="272" t="s">
        <v>1134</v>
      </c>
      <c r="C126" s="272">
        <v>233.32837000000001</v>
      </c>
      <c r="D126" s="272">
        <v>614.27850999999998</v>
      </c>
      <c r="E126" s="272">
        <v>124.99769999999999</v>
      </c>
      <c r="I126" s="272">
        <v>669.39547000000005</v>
      </c>
      <c r="J126" s="272">
        <v>1781.8064999999999</v>
      </c>
      <c r="K126" s="272">
        <v>290.85932000000003</v>
      </c>
      <c r="N126" s="272" t="str">
        <f t="shared" si="15"/>
        <v>2022m4</v>
      </c>
      <c r="P126" s="272" t="str">
        <f t="shared" si="14"/>
        <v/>
      </c>
      <c r="Q126" s="272">
        <f t="shared" si="8"/>
        <v>124.99769999999999</v>
      </c>
      <c r="R126" s="272">
        <f t="shared" si="9"/>
        <v>489.28080999999997</v>
      </c>
      <c r="S126" s="272">
        <f t="shared" si="10"/>
        <v>233.32837000000001</v>
      </c>
      <c r="T126" s="272">
        <f t="shared" si="11"/>
        <v>290.85932000000003</v>
      </c>
      <c r="U126" s="272">
        <f t="shared" si="12"/>
        <v>1490.9471799999999</v>
      </c>
      <c r="V126" s="272">
        <f t="shared" si="13"/>
        <v>669.39547000000005</v>
      </c>
    </row>
    <row r="127" spans="1:22">
      <c r="A127" s="272" t="s">
        <v>1258</v>
      </c>
      <c r="B127" s="272" t="s">
        <v>1134</v>
      </c>
      <c r="C127" s="272">
        <v>286.18952000000002</v>
      </c>
      <c r="D127" s="272">
        <v>793.67767000000003</v>
      </c>
      <c r="E127" s="272">
        <v>131.74287000000001</v>
      </c>
      <c r="I127" s="272">
        <v>812.67449999999997</v>
      </c>
      <c r="J127" s="272">
        <v>1946.1024</v>
      </c>
      <c r="K127" s="272">
        <v>353.04863999999998</v>
      </c>
      <c r="N127" s="272" t="str">
        <f t="shared" si="15"/>
        <v>2022m5</v>
      </c>
      <c r="P127" s="272" t="str">
        <f t="shared" si="14"/>
        <v/>
      </c>
      <c r="Q127" s="272">
        <f t="shared" si="8"/>
        <v>131.74287000000001</v>
      </c>
      <c r="R127" s="272">
        <f t="shared" si="9"/>
        <v>661.9348</v>
      </c>
      <c r="S127" s="272">
        <f t="shared" si="10"/>
        <v>286.18952000000002</v>
      </c>
      <c r="T127" s="272">
        <f t="shared" si="11"/>
        <v>353.04863999999998</v>
      </c>
      <c r="U127" s="272">
        <f t="shared" si="12"/>
        <v>1593.05376</v>
      </c>
      <c r="V127" s="272">
        <f t="shared" si="13"/>
        <v>812.67449999999997</v>
      </c>
    </row>
    <row r="128" spans="1:22">
      <c r="A128" s="272" t="s">
        <v>1259</v>
      </c>
      <c r="B128" s="272" t="s">
        <v>1134</v>
      </c>
      <c r="C128" s="272">
        <v>293.60007999999999</v>
      </c>
      <c r="D128" s="272">
        <v>880.82258000000002</v>
      </c>
      <c r="E128" s="272">
        <v>145.42121</v>
      </c>
      <c r="I128" s="272">
        <v>860.66778999999997</v>
      </c>
      <c r="J128" s="272">
        <v>2307.9400999999998</v>
      </c>
      <c r="K128" s="272">
        <v>372.02965</v>
      </c>
      <c r="N128" s="272" t="str">
        <f t="shared" si="15"/>
        <v>2022m6</v>
      </c>
      <c r="P128" s="272" t="str">
        <f t="shared" si="14"/>
        <v/>
      </c>
      <c r="Q128" s="272">
        <f t="shared" si="8"/>
        <v>145.42121</v>
      </c>
      <c r="R128" s="272">
        <f t="shared" si="9"/>
        <v>735.40137000000004</v>
      </c>
      <c r="S128" s="272">
        <f t="shared" si="10"/>
        <v>293.60007999999999</v>
      </c>
      <c r="T128" s="272">
        <f t="shared" si="11"/>
        <v>372.02965</v>
      </c>
      <c r="U128" s="272">
        <f t="shared" si="12"/>
        <v>1935.9104499999999</v>
      </c>
      <c r="V128" s="272">
        <f t="shared" si="13"/>
        <v>860.66778999999997</v>
      </c>
    </row>
    <row r="129" spans="1:22">
      <c r="A129" s="272" t="s">
        <v>1260</v>
      </c>
      <c r="B129" s="272" t="s">
        <v>1134</v>
      </c>
      <c r="C129" s="272">
        <v>332.83730000000003</v>
      </c>
      <c r="D129" s="272">
        <v>1053.5721000000001</v>
      </c>
      <c r="E129" s="272">
        <v>172.40304</v>
      </c>
      <c r="I129" s="272">
        <v>1144.9528</v>
      </c>
      <c r="J129" s="272">
        <v>3207.1104999999998</v>
      </c>
      <c r="K129" s="272">
        <v>444.15944000000002</v>
      </c>
      <c r="N129" s="272" t="str">
        <f t="shared" si="15"/>
        <v>2022m7</v>
      </c>
      <c r="P129" s="272" t="str">
        <f t="shared" si="14"/>
        <v/>
      </c>
      <c r="Q129" s="272">
        <f t="shared" si="8"/>
        <v>172.40304</v>
      </c>
      <c r="R129" s="272">
        <f t="shared" si="9"/>
        <v>881.16906000000006</v>
      </c>
      <c r="S129" s="272">
        <f t="shared" si="10"/>
        <v>332.83730000000003</v>
      </c>
      <c r="T129" s="272">
        <f t="shared" si="11"/>
        <v>444.15944000000002</v>
      </c>
      <c r="U129" s="272">
        <f t="shared" si="12"/>
        <v>2762.9510599999999</v>
      </c>
      <c r="V129" s="272">
        <f t="shared" si="13"/>
        <v>1144.9528</v>
      </c>
    </row>
    <row r="130" spans="1:22">
      <c r="A130" s="272" t="s">
        <v>1261</v>
      </c>
      <c r="B130" s="272" t="s">
        <v>1134</v>
      </c>
      <c r="C130" s="272">
        <v>245.22550000000001</v>
      </c>
      <c r="D130" s="272">
        <v>901.26193000000001</v>
      </c>
      <c r="E130" s="272">
        <v>137.55477999999999</v>
      </c>
      <c r="I130" s="272">
        <v>968.34803999999997</v>
      </c>
      <c r="J130" s="272">
        <v>2540.1781999999998</v>
      </c>
      <c r="K130" s="272">
        <v>354.96751</v>
      </c>
      <c r="N130" s="272" t="str">
        <f t="shared" si="15"/>
        <v>2022m8</v>
      </c>
      <c r="O130" s="272" t="str">
        <f>IF(MID(N133,3,2)&lt;&gt;MID(N132,3,2),MID(N133,3,2),"")</f>
        <v/>
      </c>
      <c r="P130" s="272" t="str">
        <f t="shared" si="14"/>
        <v/>
      </c>
      <c r="Q130" s="272">
        <f t="shared" si="8"/>
        <v>137.55477999999999</v>
      </c>
      <c r="R130" s="272">
        <f t="shared" si="9"/>
        <v>763.70714999999996</v>
      </c>
      <c r="S130" s="272">
        <f t="shared" si="10"/>
        <v>245.22550000000001</v>
      </c>
      <c r="T130" s="272">
        <f t="shared" si="11"/>
        <v>354.96751</v>
      </c>
      <c r="U130" s="272">
        <f t="shared" si="12"/>
        <v>2185.2106899999999</v>
      </c>
      <c r="V130" s="272">
        <f t="shared" si="13"/>
        <v>968.34803999999997</v>
      </c>
    </row>
    <row r="131" spans="1:22">
      <c r="A131" s="272" t="s">
        <v>1262</v>
      </c>
      <c r="B131" s="272" t="s">
        <v>1134</v>
      </c>
      <c r="C131" s="272">
        <v>266.18349000000001</v>
      </c>
      <c r="D131" s="272">
        <v>945.21108000000004</v>
      </c>
      <c r="E131" s="272">
        <v>140.10821999999999</v>
      </c>
      <c r="I131" s="272">
        <v>909.58132999999998</v>
      </c>
      <c r="J131" s="272">
        <v>2654.2613999999999</v>
      </c>
      <c r="K131" s="272">
        <v>379.57943999999998</v>
      </c>
      <c r="N131" s="272" t="str">
        <f t="shared" si="15"/>
        <v>2022m9</v>
      </c>
      <c r="O131" s="272" t="str">
        <f>IF(MID(N134,3,2)&lt;&gt;MID(N133,3,2),MID(N134,3,2),"")</f>
        <v/>
      </c>
      <c r="P131" s="272" t="str">
        <f t="shared" si="14"/>
        <v/>
      </c>
      <c r="Q131" s="272">
        <f t="shared" si="8"/>
        <v>140.10821999999999</v>
      </c>
      <c r="R131" s="272">
        <f t="shared" si="9"/>
        <v>805.10286000000008</v>
      </c>
      <c r="S131" s="272">
        <f t="shared" si="10"/>
        <v>266.18349000000001</v>
      </c>
      <c r="T131" s="272">
        <f t="shared" si="11"/>
        <v>379.57943999999998</v>
      </c>
      <c r="U131" s="272">
        <f t="shared" si="12"/>
        <v>2274.6819599999999</v>
      </c>
      <c r="V131" s="272">
        <f t="shared" si="13"/>
        <v>909.58132999999998</v>
      </c>
    </row>
    <row r="132" spans="1:22">
      <c r="A132" s="272" t="s">
        <v>1263</v>
      </c>
      <c r="B132" s="272" t="s">
        <v>1134</v>
      </c>
      <c r="C132" s="272">
        <v>287.79926</v>
      </c>
      <c r="D132" s="272">
        <v>1036.25</v>
      </c>
      <c r="E132" s="272">
        <v>181.10063</v>
      </c>
      <c r="I132" s="272">
        <v>1034.3430000000001</v>
      </c>
      <c r="J132" s="272">
        <v>3132.5277999999998</v>
      </c>
      <c r="K132" s="272">
        <v>403.14211</v>
      </c>
      <c r="N132" s="272" t="str">
        <f t="shared" si="15"/>
        <v>2022m10</v>
      </c>
      <c r="P132" s="272" t="str">
        <f>IF(MID(O135,3,2)&lt;&gt;MID(O131,3,2),MID(O135,3,2),"")</f>
        <v/>
      </c>
      <c r="Q132" s="272">
        <f t="shared" ref="Q132:Q162" si="17">E132</f>
        <v>181.10063</v>
      </c>
      <c r="R132" s="272">
        <f t="shared" ref="R132:R162" si="18">D132-E132</f>
        <v>855.14936999999998</v>
      </c>
      <c r="S132" s="272">
        <f t="shared" ref="S132:S162" si="19">C132</f>
        <v>287.79926</v>
      </c>
      <c r="T132" s="272">
        <f t="shared" ref="T132:T162" si="20">K132</f>
        <v>403.14211</v>
      </c>
      <c r="U132" s="272">
        <f t="shared" ref="U132:U162" si="21">J132-K132</f>
        <v>2729.3856900000001</v>
      </c>
      <c r="V132" s="272">
        <f t="shared" ref="V132:V162" si="22">I132</f>
        <v>1034.3430000000001</v>
      </c>
    </row>
    <row r="133" spans="1:22">
      <c r="A133" s="272" t="s">
        <v>1264</v>
      </c>
      <c r="B133" s="272" t="s">
        <v>1134</v>
      </c>
      <c r="C133" s="272">
        <v>232.85656</v>
      </c>
      <c r="D133" s="272">
        <v>857.68047999999999</v>
      </c>
      <c r="E133" s="272">
        <v>168.22116</v>
      </c>
      <c r="I133" s="272">
        <v>836.62563999999998</v>
      </c>
      <c r="J133" s="272">
        <v>3278.8108999999999</v>
      </c>
      <c r="K133" s="272">
        <v>321.89906000000002</v>
      </c>
      <c r="N133" s="272" t="str">
        <f t="shared" si="15"/>
        <v>2022m11</v>
      </c>
      <c r="O133" s="272" t="str">
        <f>IF(MID(N136,3,2)&lt;&gt;MID(N135,3,2),MID(N136,3,2),"")</f>
        <v/>
      </c>
      <c r="P133" s="272" t="str">
        <f>IF(MID(O133,3,2)&lt;&gt;MID(O135,3,2),MID(O133,3,2),"")</f>
        <v/>
      </c>
      <c r="Q133" s="272">
        <f t="shared" si="17"/>
        <v>168.22116</v>
      </c>
      <c r="R133" s="272">
        <f t="shared" si="18"/>
        <v>689.45931999999993</v>
      </c>
      <c r="S133" s="272">
        <f t="shared" si="19"/>
        <v>232.85656</v>
      </c>
      <c r="T133" s="272">
        <f t="shared" si="20"/>
        <v>321.89906000000002</v>
      </c>
      <c r="U133" s="272">
        <f t="shared" si="21"/>
        <v>2956.9118399999998</v>
      </c>
      <c r="V133" s="272">
        <f t="shared" si="22"/>
        <v>836.62563999999998</v>
      </c>
    </row>
    <row r="134" spans="1:22">
      <c r="A134" s="272" t="s">
        <v>1265</v>
      </c>
      <c r="B134" s="272" t="s">
        <v>1134</v>
      </c>
      <c r="C134" s="272">
        <v>198.57096999999999</v>
      </c>
      <c r="D134" s="272">
        <v>817.07556</v>
      </c>
      <c r="E134" s="272">
        <v>154.17859000000001</v>
      </c>
      <c r="I134" s="272">
        <v>763.89443000000006</v>
      </c>
      <c r="J134" s="272">
        <v>3139.0533999999998</v>
      </c>
      <c r="K134" s="272">
        <v>313.17676</v>
      </c>
      <c r="N134" s="272" t="str">
        <f t="shared" ref="N134:N162" si="23">A134</f>
        <v>2022m12</v>
      </c>
      <c r="O134" s="272" t="str">
        <f>IF(MID(N137,3,2)&lt;&gt;MID(N136,3,2),MID(N137,3,2),"")</f>
        <v/>
      </c>
      <c r="P134" s="272" t="str">
        <f t="shared" ref="P134:P143" si="24">IF(MID(O134,3,2)&lt;&gt;MID(O133,3,2),MID(O134,3,2),"")</f>
        <v/>
      </c>
      <c r="Q134" s="272">
        <f t="shared" si="17"/>
        <v>154.17859000000001</v>
      </c>
      <c r="R134" s="272">
        <f t="shared" si="18"/>
        <v>662.89697000000001</v>
      </c>
      <c r="S134" s="272">
        <f t="shared" si="19"/>
        <v>198.57096999999999</v>
      </c>
      <c r="T134" s="272">
        <f t="shared" si="20"/>
        <v>313.17676</v>
      </c>
      <c r="U134" s="272">
        <f t="shared" si="21"/>
        <v>2825.87664</v>
      </c>
      <c r="V134" s="272">
        <f t="shared" si="22"/>
        <v>763.89443000000006</v>
      </c>
    </row>
    <row r="135" spans="1:22">
      <c r="A135" s="272" t="s">
        <v>1266</v>
      </c>
      <c r="B135" s="272" t="s">
        <v>1134</v>
      </c>
      <c r="C135" s="272">
        <v>202.51818</v>
      </c>
      <c r="D135" s="272">
        <v>601.50220000000002</v>
      </c>
      <c r="E135" s="272">
        <v>128.40212</v>
      </c>
      <c r="I135" s="272">
        <v>719.98127999999997</v>
      </c>
      <c r="J135" s="272">
        <v>2617.047</v>
      </c>
      <c r="K135" s="272">
        <v>322.34487999999999</v>
      </c>
      <c r="N135" s="272" t="str">
        <f t="shared" si="23"/>
        <v>2023m1</v>
      </c>
      <c r="O135" s="272" t="str">
        <f>IF(MID(N135,3,2)&lt;&gt;MID(N134,3,2),MID(N135,3,2),"")</f>
        <v>23</v>
      </c>
      <c r="P135" s="272" t="e">
        <f>IF(MID(#REF!,3,2)&lt;&gt;MID(O134,3,2),MID(#REF!,3,2),"")</f>
        <v>#REF!</v>
      </c>
      <c r="Q135" s="272">
        <f t="shared" si="17"/>
        <v>128.40212</v>
      </c>
      <c r="R135" s="272">
        <f t="shared" si="18"/>
        <v>473.10008000000005</v>
      </c>
      <c r="S135" s="272">
        <f t="shared" si="19"/>
        <v>202.51818</v>
      </c>
      <c r="T135" s="272">
        <f t="shared" si="20"/>
        <v>322.34487999999999</v>
      </c>
      <c r="U135" s="272">
        <f t="shared" si="21"/>
        <v>2294.7021199999999</v>
      </c>
      <c r="V135" s="272">
        <f t="shared" si="22"/>
        <v>719.98127999999997</v>
      </c>
    </row>
    <row r="136" spans="1:22">
      <c r="A136" s="272" t="s">
        <v>1267</v>
      </c>
      <c r="B136" s="272" t="s">
        <v>1134</v>
      </c>
      <c r="C136" s="272">
        <v>197.78742</v>
      </c>
      <c r="D136" s="272">
        <v>590.17822999999999</v>
      </c>
      <c r="E136" s="272">
        <v>108.98072999999999</v>
      </c>
      <c r="I136" s="272">
        <v>785.01629000000003</v>
      </c>
      <c r="J136" s="272">
        <v>2619.6628999999998</v>
      </c>
      <c r="K136" s="272">
        <v>298.98372999999998</v>
      </c>
      <c r="N136" s="272" t="str">
        <f t="shared" si="23"/>
        <v>2023m2</v>
      </c>
      <c r="O136" s="272" t="str">
        <f t="shared" ref="O136:O143" si="25">IF(MID(N139,3,2)&lt;&gt;MID(N138,3,2),MID(N139,3,2),"")</f>
        <v/>
      </c>
      <c r="P136" s="272" t="e">
        <f>IF(MID(O136,3,2)&lt;&gt;MID(#REF!,3,2),MID(O136,3,2),"")</f>
        <v>#REF!</v>
      </c>
      <c r="Q136" s="272">
        <f t="shared" si="17"/>
        <v>108.98072999999999</v>
      </c>
      <c r="R136" s="272">
        <f t="shared" si="18"/>
        <v>481.19749999999999</v>
      </c>
      <c r="S136" s="272">
        <f t="shared" si="19"/>
        <v>197.78742</v>
      </c>
      <c r="T136" s="272">
        <f t="shared" si="20"/>
        <v>298.98372999999998</v>
      </c>
      <c r="U136" s="272">
        <f t="shared" si="21"/>
        <v>2320.6791699999999</v>
      </c>
      <c r="V136" s="272">
        <f t="shared" si="22"/>
        <v>785.01629000000003</v>
      </c>
    </row>
    <row r="137" spans="1:22">
      <c r="A137" s="272" t="s">
        <v>1268</v>
      </c>
      <c r="B137" s="272" t="s">
        <v>1134</v>
      </c>
      <c r="C137" s="272">
        <v>222.07219000000001</v>
      </c>
      <c r="D137" s="272">
        <v>592.19916000000001</v>
      </c>
      <c r="E137" s="272">
        <v>151.25308000000001</v>
      </c>
      <c r="I137" s="272">
        <v>1114.8468</v>
      </c>
      <c r="J137" s="272">
        <v>2900.3249000000001</v>
      </c>
      <c r="K137" s="272">
        <v>339.18750999999997</v>
      </c>
      <c r="N137" s="272" t="str">
        <f t="shared" si="23"/>
        <v>2023m3</v>
      </c>
      <c r="O137" s="272" t="str">
        <f t="shared" si="25"/>
        <v/>
      </c>
      <c r="P137" s="272" t="str">
        <f t="shared" si="24"/>
        <v/>
      </c>
      <c r="Q137" s="272">
        <f t="shared" si="17"/>
        <v>151.25308000000001</v>
      </c>
      <c r="R137" s="272">
        <f t="shared" si="18"/>
        <v>440.94607999999999</v>
      </c>
      <c r="S137" s="272">
        <f t="shared" si="19"/>
        <v>222.07219000000001</v>
      </c>
      <c r="T137" s="272">
        <f t="shared" si="20"/>
        <v>339.18750999999997</v>
      </c>
      <c r="U137" s="272">
        <f t="shared" si="21"/>
        <v>2561.1373899999999</v>
      </c>
      <c r="V137" s="272">
        <f t="shared" si="22"/>
        <v>1114.8468</v>
      </c>
    </row>
    <row r="138" spans="1:22">
      <c r="A138" s="272" t="s">
        <v>1269</v>
      </c>
      <c r="B138" s="272" t="s">
        <v>1134</v>
      </c>
      <c r="C138" s="272">
        <v>218.51176000000001</v>
      </c>
      <c r="D138" s="272">
        <v>614.76355000000001</v>
      </c>
      <c r="E138" s="272">
        <v>152.34381999999999</v>
      </c>
      <c r="I138" s="272">
        <v>1273.4556</v>
      </c>
      <c r="J138" s="272">
        <v>3206.5988000000002</v>
      </c>
      <c r="K138" s="272">
        <v>366.39785999999998</v>
      </c>
      <c r="N138" s="272" t="str">
        <f t="shared" si="23"/>
        <v>2023m4</v>
      </c>
      <c r="O138" s="272" t="str">
        <f t="shared" si="25"/>
        <v/>
      </c>
      <c r="P138" s="272" t="str">
        <f t="shared" si="24"/>
        <v/>
      </c>
      <c r="Q138" s="272">
        <f t="shared" si="17"/>
        <v>152.34381999999999</v>
      </c>
      <c r="R138" s="272">
        <f t="shared" si="18"/>
        <v>462.41973000000002</v>
      </c>
      <c r="S138" s="272">
        <f t="shared" si="19"/>
        <v>218.51176000000001</v>
      </c>
      <c r="T138" s="272">
        <f t="shared" si="20"/>
        <v>366.39785999999998</v>
      </c>
      <c r="U138" s="272">
        <f t="shared" si="21"/>
        <v>2840.2009400000002</v>
      </c>
      <c r="V138" s="272">
        <f t="shared" si="22"/>
        <v>1273.4556</v>
      </c>
    </row>
    <row r="139" spans="1:22">
      <c r="A139" s="272" t="s">
        <v>1270</v>
      </c>
      <c r="B139" s="272" t="s">
        <v>1134</v>
      </c>
      <c r="C139" s="272">
        <v>222.55921000000001</v>
      </c>
      <c r="D139" s="272">
        <v>563.74278000000004</v>
      </c>
      <c r="E139" s="272">
        <v>143.19412</v>
      </c>
      <c r="I139" s="272">
        <v>1424.8688999999999</v>
      </c>
      <c r="J139" s="272">
        <v>2823.2501000000002</v>
      </c>
      <c r="K139" s="272">
        <v>378.78712999999999</v>
      </c>
      <c r="N139" s="272" t="str">
        <f t="shared" si="23"/>
        <v>2023m5</v>
      </c>
      <c r="O139" s="272" t="str">
        <f t="shared" si="25"/>
        <v/>
      </c>
      <c r="P139" s="272" t="str">
        <f t="shared" si="24"/>
        <v/>
      </c>
      <c r="Q139" s="272">
        <f t="shared" si="17"/>
        <v>143.19412</v>
      </c>
      <c r="R139" s="272">
        <f t="shared" si="18"/>
        <v>420.54866000000004</v>
      </c>
      <c r="S139" s="272">
        <f t="shared" si="19"/>
        <v>222.55921000000001</v>
      </c>
      <c r="T139" s="272">
        <f t="shared" si="20"/>
        <v>378.78712999999999</v>
      </c>
      <c r="U139" s="272">
        <f t="shared" si="21"/>
        <v>2444.46297</v>
      </c>
      <c r="V139" s="272">
        <f t="shared" si="22"/>
        <v>1424.8688999999999</v>
      </c>
    </row>
    <row r="140" spans="1:22">
      <c r="A140" s="272" t="s">
        <v>1271</v>
      </c>
      <c r="B140" s="272" t="s">
        <v>1134</v>
      </c>
      <c r="C140" s="272">
        <v>212.53779</v>
      </c>
      <c r="D140" s="272">
        <v>516.95222000000001</v>
      </c>
      <c r="E140" s="272">
        <v>103.63185</v>
      </c>
      <c r="I140" s="272">
        <v>1224.2252000000001</v>
      </c>
      <c r="J140" s="272">
        <v>2553.2024000000001</v>
      </c>
      <c r="K140" s="272">
        <v>339.11104999999998</v>
      </c>
      <c r="N140" s="272" t="str">
        <f t="shared" si="23"/>
        <v>2023m6</v>
      </c>
      <c r="O140" s="272" t="str">
        <f t="shared" si="25"/>
        <v/>
      </c>
      <c r="P140" s="272" t="str">
        <f t="shared" si="24"/>
        <v/>
      </c>
      <c r="Q140" s="272">
        <f t="shared" si="17"/>
        <v>103.63185</v>
      </c>
      <c r="R140" s="272">
        <f t="shared" si="18"/>
        <v>413.32037000000003</v>
      </c>
      <c r="S140" s="272">
        <f t="shared" si="19"/>
        <v>212.53779</v>
      </c>
      <c r="T140" s="272">
        <f t="shared" si="20"/>
        <v>339.11104999999998</v>
      </c>
      <c r="U140" s="272">
        <f t="shared" si="21"/>
        <v>2214.0913500000001</v>
      </c>
      <c r="V140" s="272">
        <f t="shared" si="22"/>
        <v>1224.2252000000001</v>
      </c>
    </row>
    <row r="141" spans="1:22">
      <c r="A141" s="272" t="s">
        <v>1272</v>
      </c>
      <c r="B141" s="272" t="s">
        <v>1134</v>
      </c>
      <c r="C141" s="272">
        <v>196.12016</v>
      </c>
      <c r="D141" s="272">
        <v>478.99171999999999</v>
      </c>
      <c r="E141" s="272">
        <v>108.53524</v>
      </c>
      <c r="I141" s="272">
        <v>1091.749</v>
      </c>
      <c r="J141" s="272">
        <v>2207.0682000000002</v>
      </c>
      <c r="K141" s="272">
        <v>298.30211000000003</v>
      </c>
      <c r="N141" s="272" t="str">
        <f t="shared" si="23"/>
        <v>2023m7</v>
      </c>
      <c r="O141" s="272" t="str">
        <f t="shared" si="25"/>
        <v/>
      </c>
      <c r="P141" s="272" t="str">
        <f t="shared" si="24"/>
        <v/>
      </c>
      <c r="Q141" s="272">
        <f t="shared" si="17"/>
        <v>108.53524</v>
      </c>
      <c r="R141" s="272">
        <f t="shared" si="18"/>
        <v>370.45648</v>
      </c>
      <c r="S141" s="272">
        <f t="shared" si="19"/>
        <v>196.12016</v>
      </c>
      <c r="T141" s="272">
        <f t="shared" si="20"/>
        <v>298.30211000000003</v>
      </c>
      <c r="U141" s="272">
        <f t="shared" si="21"/>
        <v>1908.7660900000001</v>
      </c>
      <c r="V141" s="272">
        <f t="shared" si="22"/>
        <v>1091.749</v>
      </c>
    </row>
    <row r="142" spans="1:22">
      <c r="A142" s="272" t="s">
        <v>1273</v>
      </c>
      <c r="B142" s="272" t="s">
        <v>1134</v>
      </c>
      <c r="C142" s="272">
        <v>191.68929</v>
      </c>
      <c r="D142" s="272">
        <v>475.33632999999998</v>
      </c>
      <c r="E142" s="272">
        <v>117.02261</v>
      </c>
      <c r="I142" s="272">
        <v>1028.5709999999999</v>
      </c>
      <c r="J142" s="272">
        <v>2215.8198000000002</v>
      </c>
      <c r="K142" s="272">
        <v>275.64402000000001</v>
      </c>
      <c r="N142" s="272" t="str">
        <f t="shared" si="23"/>
        <v>2023m8</v>
      </c>
      <c r="O142" s="272" t="str">
        <f t="shared" si="25"/>
        <v/>
      </c>
      <c r="P142" s="272" t="str">
        <f t="shared" si="24"/>
        <v/>
      </c>
      <c r="Q142" s="272">
        <f t="shared" si="17"/>
        <v>117.02261</v>
      </c>
      <c r="R142" s="272">
        <f t="shared" si="18"/>
        <v>358.31371999999999</v>
      </c>
      <c r="S142" s="272">
        <f t="shared" si="19"/>
        <v>191.68929</v>
      </c>
      <c r="T142" s="272">
        <f t="shared" si="20"/>
        <v>275.64402000000001</v>
      </c>
      <c r="U142" s="272">
        <f t="shared" si="21"/>
        <v>1940.1757800000003</v>
      </c>
      <c r="V142" s="272">
        <f t="shared" si="22"/>
        <v>1028.5709999999999</v>
      </c>
    </row>
    <row r="143" spans="1:22">
      <c r="A143" s="272" t="s">
        <v>1274</v>
      </c>
      <c r="B143" s="272" t="s">
        <v>1134</v>
      </c>
      <c r="C143" s="272">
        <v>193.19502</v>
      </c>
      <c r="D143" s="272">
        <v>442.09478000000001</v>
      </c>
      <c r="E143" s="272">
        <v>102.30397000000001</v>
      </c>
      <c r="I143" s="272">
        <v>993.06128999999999</v>
      </c>
      <c r="J143" s="272">
        <v>2281.5405999999998</v>
      </c>
      <c r="K143" s="272">
        <v>274.61385000000001</v>
      </c>
      <c r="N143" s="272" t="str">
        <f t="shared" si="23"/>
        <v>2023m9</v>
      </c>
      <c r="O143" s="272" t="str">
        <f t="shared" si="25"/>
        <v/>
      </c>
      <c r="P143" s="272" t="str">
        <f t="shared" si="24"/>
        <v/>
      </c>
      <c r="Q143" s="272">
        <f t="shared" si="17"/>
        <v>102.30397000000001</v>
      </c>
      <c r="R143" s="272">
        <f t="shared" si="18"/>
        <v>339.79081000000002</v>
      </c>
      <c r="S143" s="272">
        <f t="shared" si="19"/>
        <v>193.19502</v>
      </c>
      <c r="T143" s="272">
        <f t="shared" si="20"/>
        <v>274.61385000000001</v>
      </c>
      <c r="U143" s="272">
        <f t="shared" si="21"/>
        <v>2006.9267499999999</v>
      </c>
      <c r="V143" s="272">
        <f t="shared" si="22"/>
        <v>993.06128999999999</v>
      </c>
    </row>
    <row r="144" spans="1:22">
      <c r="A144" s="272" t="s">
        <v>1275</v>
      </c>
      <c r="B144" s="272" t="s">
        <v>1134</v>
      </c>
      <c r="C144" s="272">
        <v>218.14901</v>
      </c>
      <c r="D144" s="272">
        <v>589.33680000000004</v>
      </c>
      <c r="E144" s="272">
        <v>118.0853</v>
      </c>
      <c r="I144" s="272">
        <v>900.87104999999997</v>
      </c>
      <c r="J144" s="272">
        <v>2393.6909999999998</v>
      </c>
      <c r="K144" s="272">
        <v>347.71974999999998</v>
      </c>
      <c r="N144" s="272" t="str">
        <f t="shared" si="23"/>
        <v>2023m10</v>
      </c>
      <c r="Q144" s="272">
        <f t="shared" si="17"/>
        <v>118.0853</v>
      </c>
      <c r="R144" s="272">
        <f t="shared" si="18"/>
        <v>471.25150000000002</v>
      </c>
      <c r="S144" s="272">
        <f t="shared" si="19"/>
        <v>218.14901</v>
      </c>
      <c r="T144" s="272">
        <f t="shared" si="20"/>
        <v>347.71974999999998</v>
      </c>
      <c r="U144" s="272">
        <f t="shared" si="21"/>
        <v>2045.9712499999998</v>
      </c>
      <c r="V144" s="272">
        <f t="shared" si="22"/>
        <v>900.87104999999997</v>
      </c>
    </row>
    <row r="145" spans="1:22">
      <c r="A145" s="272" t="s">
        <v>1276</v>
      </c>
      <c r="B145" s="272" t="s">
        <v>1134</v>
      </c>
      <c r="C145" s="272">
        <v>207.87882999999999</v>
      </c>
      <c r="D145" s="272">
        <v>600.76364000000001</v>
      </c>
      <c r="E145" s="272">
        <v>105.42050999999999</v>
      </c>
      <c r="I145" s="272">
        <v>714.00834999999995</v>
      </c>
      <c r="J145" s="272">
        <v>2372.7139000000002</v>
      </c>
      <c r="K145" s="272">
        <v>310.43700000000001</v>
      </c>
      <c r="N145" s="272" t="str">
        <f t="shared" si="23"/>
        <v>2023m11</v>
      </c>
      <c r="Q145" s="272">
        <f t="shared" si="17"/>
        <v>105.42050999999999</v>
      </c>
      <c r="R145" s="272">
        <f t="shared" si="18"/>
        <v>495.34313000000003</v>
      </c>
      <c r="S145" s="272">
        <f t="shared" si="19"/>
        <v>207.87882999999999</v>
      </c>
      <c r="T145" s="272">
        <f t="shared" si="20"/>
        <v>310.43700000000001</v>
      </c>
      <c r="U145" s="272">
        <f t="shared" si="21"/>
        <v>2062.2769000000003</v>
      </c>
      <c r="V145" s="272">
        <f t="shared" si="22"/>
        <v>714.00834999999995</v>
      </c>
    </row>
    <row r="146" spans="1:22">
      <c r="A146" s="272" t="s">
        <v>1277</v>
      </c>
      <c r="B146" s="272" t="s">
        <v>1134</v>
      </c>
      <c r="C146" s="272">
        <v>178.81648000000001</v>
      </c>
      <c r="D146" s="272">
        <v>530.04992000000004</v>
      </c>
      <c r="E146" s="272">
        <v>115.56179</v>
      </c>
      <c r="I146" s="272">
        <v>719.48644999999999</v>
      </c>
      <c r="J146" s="272">
        <v>2153.6331</v>
      </c>
      <c r="K146" s="272">
        <v>276.62972000000002</v>
      </c>
      <c r="N146" s="272" t="str">
        <f t="shared" si="23"/>
        <v>2023m12</v>
      </c>
      <c r="Q146" s="272">
        <f t="shared" si="17"/>
        <v>115.56179</v>
      </c>
      <c r="R146" s="272">
        <f t="shared" si="18"/>
        <v>414.48813000000007</v>
      </c>
      <c r="S146" s="272">
        <f t="shared" si="19"/>
        <v>178.81648000000001</v>
      </c>
      <c r="T146" s="272">
        <f t="shared" si="20"/>
        <v>276.62972000000002</v>
      </c>
      <c r="U146" s="272">
        <f t="shared" si="21"/>
        <v>1877.0033800000001</v>
      </c>
      <c r="V146" s="272">
        <f t="shared" si="22"/>
        <v>719.48644999999999</v>
      </c>
    </row>
    <row r="147" spans="1:22">
      <c r="A147" s="272" t="s">
        <v>1278</v>
      </c>
      <c r="B147" s="272" t="s">
        <v>1134</v>
      </c>
      <c r="C147" s="272">
        <v>186.19174000000001</v>
      </c>
      <c r="D147" s="272">
        <v>386.37545999999998</v>
      </c>
      <c r="E147" s="272">
        <v>107.80041</v>
      </c>
      <c r="I147" s="272">
        <v>736.64872000000003</v>
      </c>
      <c r="J147" s="272">
        <v>2146.4227000000001</v>
      </c>
      <c r="K147" s="272">
        <v>287.22703999999999</v>
      </c>
      <c r="N147" s="272" t="str">
        <f t="shared" si="23"/>
        <v>2024m1</v>
      </c>
      <c r="O147" s="272">
        <v>24</v>
      </c>
      <c r="Q147" s="272">
        <f t="shared" si="17"/>
        <v>107.80041</v>
      </c>
      <c r="R147" s="272">
        <f t="shared" si="18"/>
        <v>278.57504999999998</v>
      </c>
      <c r="S147" s="272">
        <f t="shared" si="19"/>
        <v>186.19174000000001</v>
      </c>
      <c r="T147" s="272">
        <f t="shared" si="20"/>
        <v>287.22703999999999</v>
      </c>
      <c r="U147" s="272">
        <f t="shared" si="21"/>
        <v>1859.1956600000001</v>
      </c>
      <c r="V147" s="272">
        <f t="shared" si="22"/>
        <v>736.64872000000003</v>
      </c>
    </row>
    <row r="148" spans="1:22">
      <c r="A148" s="272" t="s">
        <v>1279</v>
      </c>
      <c r="B148" s="272" t="s">
        <v>1134</v>
      </c>
      <c r="C148" s="272">
        <v>173.53982999999999</v>
      </c>
      <c r="D148" s="272">
        <v>373.94871999999998</v>
      </c>
      <c r="E148" s="272">
        <v>107.28431999999999</v>
      </c>
      <c r="I148" s="272">
        <v>698.75905</v>
      </c>
      <c r="J148" s="272">
        <v>1940.6518000000001</v>
      </c>
      <c r="K148" s="272">
        <v>295.94785999999999</v>
      </c>
      <c r="N148" s="272" t="str">
        <f t="shared" si="23"/>
        <v>2024m2</v>
      </c>
      <c r="Q148" s="272">
        <f t="shared" si="17"/>
        <v>107.28431999999999</v>
      </c>
      <c r="R148" s="272">
        <f t="shared" si="18"/>
        <v>266.6644</v>
      </c>
      <c r="S148" s="272">
        <f t="shared" si="19"/>
        <v>173.53982999999999</v>
      </c>
      <c r="T148" s="272">
        <f t="shared" si="20"/>
        <v>295.94785999999999</v>
      </c>
      <c r="U148" s="272">
        <f t="shared" si="21"/>
        <v>1644.7039400000001</v>
      </c>
      <c r="V148" s="272">
        <f t="shared" si="22"/>
        <v>698.75905</v>
      </c>
    </row>
    <row r="149" spans="1:22">
      <c r="A149" s="272" t="s">
        <v>1280</v>
      </c>
      <c r="B149" s="272" t="s">
        <v>1134</v>
      </c>
      <c r="C149" s="272">
        <v>177.10592</v>
      </c>
      <c r="D149" s="272">
        <v>321.00630000000001</v>
      </c>
      <c r="E149" s="272">
        <v>94.468810000000005</v>
      </c>
      <c r="I149" s="272">
        <v>591.25476000000003</v>
      </c>
      <c r="J149" s="272">
        <v>1643.3298</v>
      </c>
      <c r="K149" s="272">
        <v>291.70386000000002</v>
      </c>
      <c r="N149" s="272" t="str">
        <f t="shared" si="23"/>
        <v>2024m3</v>
      </c>
      <c r="Q149" s="272">
        <f t="shared" si="17"/>
        <v>94.468810000000005</v>
      </c>
      <c r="R149" s="272">
        <f t="shared" si="18"/>
        <v>226.53748999999999</v>
      </c>
      <c r="S149" s="272">
        <f t="shared" si="19"/>
        <v>177.10592</v>
      </c>
      <c r="T149" s="272">
        <f t="shared" si="20"/>
        <v>291.70386000000002</v>
      </c>
      <c r="U149" s="272">
        <f t="shared" si="21"/>
        <v>1351.6259399999999</v>
      </c>
      <c r="V149" s="272">
        <f t="shared" si="22"/>
        <v>591.25476000000003</v>
      </c>
    </row>
    <row r="150" spans="1:22">
      <c r="A150" s="272" t="s">
        <v>1281</v>
      </c>
      <c r="B150" s="272" t="s">
        <v>1134</v>
      </c>
      <c r="C150" s="272">
        <v>171.82445999999999</v>
      </c>
      <c r="D150" s="272">
        <v>356.97507000000002</v>
      </c>
      <c r="E150" s="272">
        <v>88.273178999999999</v>
      </c>
      <c r="I150" s="272">
        <v>552.15458999999998</v>
      </c>
      <c r="J150" s="272">
        <v>1371.9484</v>
      </c>
      <c r="K150" s="272">
        <v>296.13693999999998</v>
      </c>
      <c r="N150" s="272" t="str">
        <f t="shared" si="23"/>
        <v>2024m4</v>
      </c>
      <c r="Q150" s="272">
        <f t="shared" si="17"/>
        <v>88.273178999999999</v>
      </c>
      <c r="R150" s="272">
        <f t="shared" si="18"/>
        <v>268.70189100000005</v>
      </c>
      <c r="S150" s="272">
        <f t="shared" si="19"/>
        <v>171.82445999999999</v>
      </c>
      <c r="T150" s="272">
        <f t="shared" si="20"/>
        <v>296.13693999999998</v>
      </c>
      <c r="U150" s="272">
        <f t="shared" si="21"/>
        <v>1075.8114599999999</v>
      </c>
      <c r="V150" s="272">
        <f t="shared" si="22"/>
        <v>552.15458999999998</v>
      </c>
    </row>
    <row r="151" spans="1:22">
      <c r="A151" s="272" t="s">
        <v>1282</v>
      </c>
      <c r="B151" s="272" t="s">
        <v>1134</v>
      </c>
      <c r="C151" s="272">
        <v>174.59254000000001</v>
      </c>
      <c r="D151" s="272">
        <v>323.79144000000002</v>
      </c>
      <c r="E151" s="272">
        <v>84.796137999999999</v>
      </c>
      <c r="I151" s="272">
        <v>651.34708000000001</v>
      </c>
      <c r="J151" s="272">
        <v>1409.7951</v>
      </c>
      <c r="K151" s="272">
        <v>273.01674000000003</v>
      </c>
      <c r="N151" s="272" t="str">
        <f t="shared" si="23"/>
        <v>2024m5</v>
      </c>
      <c r="Q151" s="272">
        <f t="shared" si="17"/>
        <v>84.796137999999999</v>
      </c>
      <c r="R151" s="272">
        <f t="shared" si="18"/>
        <v>238.99530200000004</v>
      </c>
      <c r="S151" s="272">
        <f t="shared" si="19"/>
        <v>174.59254000000001</v>
      </c>
      <c r="T151" s="272">
        <f t="shared" si="20"/>
        <v>273.01674000000003</v>
      </c>
      <c r="U151" s="272">
        <f t="shared" si="21"/>
        <v>1136.77836</v>
      </c>
      <c r="V151" s="272">
        <f t="shared" si="22"/>
        <v>651.34708000000001</v>
      </c>
    </row>
    <row r="152" spans="1:22">
      <c r="A152" s="272" t="s">
        <v>1283</v>
      </c>
      <c r="B152" s="272" t="s">
        <v>1134</v>
      </c>
      <c r="C152" s="272">
        <v>180.82277999999999</v>
      </c>
      <c r="D152" s="272">
        <v>376.34451999999999</v>
      </c>
      <c r="E152" s="272">
        <v>93.504340999999997</v>
      </c>
      <c r="I152" s="272">
        <v>699.90813000000003</v>
      </c>
      <c r="J152" s="272">
        <v>1520.2070000000001</v>
      </c>
      <c r="K152" s="272">
        <v>272.83643000000001</v>
      </c>
      <c r="N152" s="272" t="str">
        <f t="shared" si="23"/>
        <v>2024m6</v>
      </c>
      <c r="Q152" s="272">
        <f t="shared" si="17"/>
        <v>93.504340999999997</v>
      </c>
      <c r="R152" s="272">
        <f t="shared" si="18"/>
        <v>282.84017899999998</v>
      </c>
      <c r="S152" s="272">
        <f t="shared" si="19"/>
        <v>180.82277999999999</v>
      </c>
      <c r="T152" s="272">
        <f t="shared" si="20"/>
        <v>272.83643000000001</v>
      </c>
      <c r="U152" s="272">
        <f t="shared" si="21"/>
        <v>1247.37057</v>
      </c>
      <c r="V152" s="272">
        <f t="shared" si="22"/>
        <v>699.90813000000003</v>
      </c>
    </row>
    <row r="153" spans="1:22">
      <c r="A153" s="272" t="s">
        <v>1284</v>
      </c>
      <c r="B153" s="272" t="s">
        <v>1134</v>
      </c>
      <c r="C153" s="272">
        <v>183.77350000000001</v>
      </c>
      <c r="D153" s="272">
        <v>376.34446000000003</v>
      </c>
      <c r="E153" s="272">
        <v>95.996026999999998</v>
      </c>
      <c r="I153" s="272">
        <v>569.23603000000003</v>
      </c>
      <c r="J153" s="272">
        <v>1609.9835</v>
      </c>
      <c r="K153" s="272">
        <v>251.82827</v>
      </c>
      <c r="N153" s="272" t="str">
        <f t="shared" si="23"/>
        <v>2024m7</v>
      </c>
      <c r="Q153" s="272">
        <f t="shared" si="17"/>
        <v>95.996026999999998</v>
      </c>
      <c r="R153" s="272">
        <f t="shared" si="18"/>
        <v>280.348433</v>
      </c>
      <c r="S153" s="272">
        <f t="shared" si="19"/>
        <v>183.77350000000001</v>
      </c>
      <c r="T153" s="272">
        <f t="shared" si="20"/>
        <v>251.82827</v>
      </c>
      <c r="U153" s="272">
        <f t="shared" si="21"/>
        <v>1358.1552300000001</v>
      </c>
      <c r="V153" s="272">
        <f t="shared" si="22"/>
        <v>569.23603000000003</v>
      </c>
    </row>
    <row r="154" spans="1:22">
      <c r="A154" s="272" t="s">
        <v>1285</v>
      </c>
      <c r="B154" s="272" t="s">
        <v>1134</v>
      </c>
      <c r="C154" s="272">
        <v>189.69278</v>
      </c>
      <c r="D154" s="272">
        <v>392.27976999999998</v>
      </c>
      <c r="E154" s="272">
        <v>103.46554999999999</v>
      </c>
      <c r="I154" s="272">
        <v>632.14754000000005</v>
      </c>
      <c r="J154" s="272">
        <v>1610.2752</v>
      </c>
      <c r="K154" s="272">
        <v>261.40255999999999</v>
      </c>
      <c r="N154" s="272" t="str">
        <f t="shared" si="23"/>
        <v>2024m8</v>
      </c>
      <c r="Q154" s="272">
        <f t="shared" si="17"/>
        <v>103.46554999999999</v>
      </c>
      <c r="R154" s="272">
        <f t="shared" si="18"/>
        <v>288.81421999999998</v>
      </c>
      <c r="S154" s="272">
        <f t="shared" si="19"/>
        <v>189.69278</v>
      </c>
      <c r="T154" s="272">
        <f t="shared" si="20"/>
        <v>261.40255999999999</v>
      </c>
      <c r="U154" s="272">
        <f t="shared" si="21"/>
        <v>1348.87264</v>
      </c>
      <c r="V154" s="272">
        <f t="shared" si="22"/>
        <v>632.14754000000005</v>
      </c>
    </row>
    <row r="155" spans="1:22">
      <c r="A155" s="272" t="s">
        <v>1286</v>
      </c>
      <c r="B155" s="272" t="s">
        <v>1134</v>
      </c>
      <c r="C155" s="272">
        <v>188.18152000000001</v>
      </c>
      <c r="D155" s="272">
        <v>419.59692999999999</v>
      </c>
      <c r="E155" s="272">
        <v>98.383778000000007</v>
      </c>
      <c r="I155" s="272">
        <v>654.32923000000005</v>
      </c>
      <c r="J155" s="272">
        <v>1341.5047999999999</v>
      </c>
      <c r="K155" s="272">
        <v>249.81554</v>
      </c>
      <c r="N155" s="272" t="str">
        <f t="shared" si="23"/>
        <v>2024m9</v>
      </c>
      <c r="Q155" s="272">
        <f t="shared" si="17"/>
        <v>98.383778000000007</v>
      </c>
      <c r="R155" s="272">
        <f t="shared" si="18"/>
        <v>321.21315199999998</v>
      </c>
      <c r="S155" s="272">
        <f t="shared" si="19"/>
        <v>188.18152000000001</v>
      </c>
      <c r="T155" s="272">
        <f t="shared" si="20"/>
        <v>249.81554</v>
      </c>
      <c r="U155" s="272">
        <f t="shared" si="21"/>
        <v>1091.6892599999999</v>
      </c>
      <c r="V155" s="272">
        <f t="shared" si="22"/>
        <v>654.32923000000005</v>
      </c>
    </row>
    <row r="156" spans="1:22">
      <c r="A156" s="272" t="s">
        <v>1287</v>
      </c>
      <c r="B156" s="272" t="s">
        <v>1134</v>
      </c>
      <c r="C156" s="272">
        <v>173.50439</v>
      </c>
      <c r="D156" s="272">
        <v>364.88443000000001</v>
      </c>
      <c r="E156" s="272">
        <v>93.070262</v>
      </c>
      <c r="I156" s="272">
        <v>539.88720000000001</v>
      </c>
      <c r="J156" s="272">
        <v>1010.2511</v>
      </c>
      <c r="K156" s="272">
        <v>235.45908</v>
      </c>
      <c r="N156" s="272" t="str">
        <f t="shared" si="23"/>
        <v>2024m10</v>
      </c>
      <c r="Q156" s="272">
        <f t="shared" si="17"/>
        <v>93.070262</v>
      </c>
      <c r="R156" s="272">
        <f t="shared" si="18"/>
        <v>271.814168</v>
      </c>
      <c r="S156" s="272">
        <f t="shared" si="19"/>
        <v>173.50439</v>
      </c>
      <c r="T156" s="272">
        <f t="shared" si="20"/>
        <v>235.45908</v>
      </c>
      <c r="U156" s="272">
        <f t="shared" si="21"/>
        <v>774.79201999999998</v>
      </c>
      <c r="V156" s="272">
        <f t="shared" si="22"/>
        <v>539.88720000000001</v>
      </c>
    </row>
    <row r="157" spans="1:22">
      <c r="A157" s="272" t="s">
        <v>1288</v>
      </c>
      <c r="B157" s="272" t="s">
        <v>1134</v>
      </c>
      <c r="C157" s="272">
        <v>173.25788</v>
      </c>
      <c r="D157" s="272">
        <v>326.13886000000002</v>
      </c>
      <c r="E157" s="272">
        <v>91.108930999999998</v>
      </c>
      <c r="I157" s="272">
        <v>561.82380999999998</v>
      </c>
      <c r="J157" s="272">
        <v>888.84212000000002</v>
      </c>
      <c r="K157" s="272">
        <v>267.1472</v>
      </c>
      <c r="N157" s="272" t="str">
        <f t="shared" si="23"/>
        <v>2024m11</v>
      </c>
      <c r="Q157" s="272">
        <f t="shared" si="17"/>
        <v>91.108930999999998</v>
      </c>
      <c r="R157" s="272">
        <f t="shared" si="18"/>
        <v>235.02992900000004</v>
      </c>
      <c r="S157" s="272">
        <f t="shared" si="19"/>
        <v>173.25788</v>
      </c>
      <c r="T157" s="272">
        <f t="shared" si="20"/>
        <v>267.1472</v>
      </c>
      <c r="U157" s="272">
        <f t="shared" si="21"/>
        <v>621.69492000000002</v>
      </c>
      <c r="V157" s="272">
        <f t="shared" si="22"/>
        <v>561.82380999999998</v>
      </c>
    </row>
    <row r="158" spans="1:22">
      <c r="A158" s="272" t="s">
        <v>1289</v>
      </c>
      <c r="B158" s="272" t="s">
        <v>1134</v>
      </c>
      <c r="C158" s="272">
        <v>184.15168</v>
      </c>
      <c r="D158" s="272">
        <v>337.17433999999997</v>
      </c>
      <c r="E158" s="272">
        <v>93.725228000000001</v>
      </c>
      <c r="I158" s="272">
        <v>576.07727</v>
      </c>
      <c r="J158" s="272">
        <v>851.82129999999995</v>
      </c>
      <c r="K158" s="272">
        <v>294.80961000000002</v>
      </c>
      <c r="N158" s="272" t="str">
        <f t="shared" si="23"/>
        <v>2024m12</v>
      </c>
      <c r="Q158" s="272">
        <f t="shared" si="17"/>
        <v>93.725228000000001</v>
      </c>
      <c r="R158" s="272">
        <f t="shared" si="18"/>
        <v>243.44911199999996</v>
      </c>
      <c r="S158" s="272">
        <f t="shared" si="19"/>
        <v>184.15168</v>
      </c>
      <c r="T158" s="272">
        <f t="shared" si="20"/>
        <v>294.80961000000002</v>
      </c>
      <c r="U158" s="272">
        <f t="shared" si="21"/>
        <v>557.01168999999993</v>
      </c>
      <c r="V158" s="272">
        <f t="shared" si="22"/>
        <v>576.07727</v>
      </c>
    </row>
    <row r="159" spans="1:22">
      <c r="A159" s="272" t="s">
        <v>1290</v>
      </c>
      <c r="B159" s="272" t="s">
        <v>1134</v>
      </c>
      <c r="C159" s="272">
        <v>177.42536000000001</v>
      </c>
      <c r="D159" s="272">
        <v>303.56173999999999</v>
      </c>
      <c r="E159" s="272">
        <v>94.602227999999997</v>
      </c>
      <c r="I159" s="272">
        <v>514.13043000000005</v>
      </c>
      <c r="J159" s="272">
        <v>804.40963999999997</v>
      </c>
      <c r="K159" s="272">
        <v>311.88159000000002</v>
      </c>
      <c r="N159" s="272" t="str">
        <f t="shared" si="23"/>
        <v>2025m1</v>
      </c>
      <c r="Q159" s="272">
        <f t="shared" si="17"/>
        <v>94.602227999999997</v>
      </c>
      <c r="R159" s="272">
        <f t="shared" si="18"/>
        <v>208.95951199999999</v>
      </c>
      <c r="S159" s="272">
        <f t="shared" si="19"/>
        <v>177.42536000000001</v>
      </c>
      <c r="T159" s="272">
        <f t="shared" si="20"/>
        <v>311.88159000000002</v>
      </c>
      <c r="U159" s="272">
        <f t="shared" si="21"/>
        <v>492.52804999999995</v>
      </c>
      <c r="V159" s="272">
        <f t="shared" si="22"/>
        <v>514.13043000000005</v>
      </c>
    </row>
    <row r="160" spans="1:22">
      <c r="A160" s="272" t="s">
        <v>1291</v>
      </c>
      <c r="B160" s="272" t="s">
        <v>1134</v>
      </c>
      <c r="C160" s="272">
        <v>168.38383999999999</v>
      </c>
      <c r="D160" s="272">
        <v>290.38067000000001</v>
      </c>
      <c r="E160" s="272">
        <v>91.821747000000002</v>
      </c>
      <c r="I160" s="272">
        <v>523.42999999999995</v>
      </c>
      <c r="J160" s="272">
        <v>753.25949000000003</v>
      </c>
      <c r="K160" s="272">
        <v>353.00243999999998</v>
      </c>
      <c r="N160" s="272" t="str">
        <f t="shared" si="23"/>
        <v>2025m2</v>
      </c>
      <c r="Q160" s="272">
        <f t="shared" si="17"/>
        <v>91.821747000000002</v>
      </c>
      <c r="R160" s="272">
        <f t="shared" si="18"/>
        <v>198.55892299999999</v>
      </c>
      <c r="S160" s="272">
        <f t="shared" si="19"/>
        <v>168.38383999999999</v>
      </c>
      <c r="T160" s="272">
        <f t="shared" si="20"/>
        <v>353.00243999999998</v>
      </c>
      <c r="U160" s="272">
        <f t="shared" si="21"/>
        <v>400.25705000000005</v>
      </c>
      <c r="V160" s="272">
        <f t="shared" si="22"/>
        <v>523.42999999999995</v>
      </c>
    </row>
    <row r="161" spans="1:22">
      <c r="A161" s="272" t="s">
        <v>1763</v>
      </c>
      <c r="B161" s="272" t="s">
        <v>1134</v>
      </c>
      <c r="C161" s="272">
        <v>177.85228000000001</v>
      </c>
      <c r="D161" s="272">
        <v>302.86282999999997</v>
      </c>
      <c r="E161" s="272">
        <v>96.179370000000006</v>
      </c>
      <c r="I161" s="272">
        <v>606.16666999999995</v>
      </c>
      <c r="J161" s="272">
        <v>837.70938999999998</v>
      </c>
      <c r="K161" s="272">
        <v>405.51794000000001</v>
      </c>
      <c r="N161" s="272" t="str">
        <f t="shared" si="23"/>
        <v>2025m3</v>
      </c>
      <c r="Q161" s="272">
        <f t="shared" si="17"/>
        <v>96.179370000000006</v>
      </c>
      <c r="R161" s="272">
        <f t="shared" si="18"/>
        <v>206.68345999999997</v>
      </c>
      <c r="S161" s="272">
        <f t="shared" si="19"/>
        <v>177.85228000000001</v>
      </c>
      <c r="T161" s="272">
        <f t="shared" si="20"/>
        <v>405.51794000000001</v>
      </c>
      <c r="U161" s="272">
        <f t="shared" si="21"/>
        <v>432.19144999999997</v>
      </c>
      <c r="V161" s="272">
        <f t="shared" si="22"/>
        <v>606.16666999999995</v>
      </c>
    </row>
    <row r="162" spans="1:22">
      <c r="A162" s="272" t="s">
        <v>1764</v>
      </c>
      <c r="B162" s="272" t="s">
        <v>1134</v>
      </c>
      <c r="C162" s="272">
        <v>210.42265</v>
      </c>
      <c r="D162" s="272">
        <v>403.34055000000001</v>
      </c>
      <c r="E162" s="272">
        <v>109.18183999999999</v>
      </c>
      <c r="I162" s="272">
        <v>753.23884999999996</v>
      </c>
      <c r="J162" s="272">
        <v>1093.5279</v>
      </c>
      <c r="K162" s="272">
        <v>489.71956</v>
      </c>
      <c r="N162" s="272" t="str">
        <f t="shared" si="23"/>
        <v>2025m4</v>
      </c>
      <c r="Q162" s="272">
        <f t="shared" si="17"/>
        <v>109.18183999999999</v>
      </c>
      <c r="R162" s="272">
        <f t="shared" si="18"/>
        <v>294.15871000000004</v>
      </c>
      <c r="S162" s="272">
        <f t="shared" si="19"/>
        <v>210.42265</v>
      </c>
      <c r="T162" s="272">
        <f t="shared" si="20"/>
        <v>489.71956</v>
      </c>
      <c r="U162" s="272">
        <f t="shared" si="21"/>
        <v>603.80834000000004</v>
      </c>
      <c r="V162" s="272">
        <f t="shared" si="22"/>
        <v>753.23884999999996</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FCB57-7640-4F95-9D9E-3F9779390A52}">
  <sheetPr>
    <tabColor theme="2"/>
  </sheetPr>
  <dimension ref="A2:BK11"/>
  <sheetViews>
    <sheetView topLeftCell="C6" zoomScale="85" zoomScaleNormal="85" workbookViewId="0">
      <selection activeCell="F13" sqref="F13"/>
    </sheetView>
  </sheetViews>
  <sheetFormatPr defaultColWidth="9.15234375" defaultRowHeight="12.9"/>
  <cols>
    <col min="1" max="1" width="4.69140625" style="95" customWidth="1"/>
    <col min="2" max="2" width="17.69140625" style="95" customWidth="1"/>
    <col min="3" max="18" width="8.84375" style="95" customWidth="1"/>
    <col min="19" max="25" width="6.69140625" style="95" customWidth="1"/>
    <col min="26" max="26" width="7.53515625" style="95" customWidth="1"/>
    <col min="27" max="32" width="6.69140625" style="95" customWidth="1"/>
    <col min="33" max="33" width="8.53515625" style="95" customWidth="1"/>
    <col min="34" max="38" width="5" style="95" bestFit="1" customWidth="1"/>
    <col min="39" max="39" width="6.53515625" style="95" bestFit="1" customWidth="1"/>
    <col min="40" max="41" width="7.3046875" style="95" bestFit="1" customWidth="1"/>
    <col min="42" max="48" width="5" style="95" bestFit="1" customWidth="1"/>
    <col min="49" max="63" width="6.69140625" style="95" customWidth="1"/>
    <col min="64" max="16384" width="9.15234375" style="95"/>
  </cols>
  <sheetData>
    <row r="2" spans="1:63" ht="15.75" customHeight="1" thickBot="1">
      <c r="B2" s="359" t="s">
        <v>1292</v>
      </c>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96"/>
      <c r="AT2" s="96"/>
      <c r="AU2" s="96"/>
      <c r="AV2" s="96"/>
    </row>
    <row r="3" spans="1:63" ht="13.3" thickTop="1">
      <c r="B3" s="97"/>
      <c r="C3" s="97"/>
      <c r="D3" s="97"/>
      <c r="E3" s="97"/>
      <c r="F3" s="97"/>
      <c r="G3" s="97"/>
      <c r="H3" s="97"/>
      <c r="I3" s="97"/>
      <c r="J3" s="97"/>
      <c r="K3" s="97"/>
      <c r="L3" s="97"/>
      <c r="M3" s="97">
        <v>2010</v>
      </c>
      <c r="N3" s="97" t="str">
        <f>RIGHT(N4,2)</f>
        <v>11</v>
      </c>
      <c r="O3" s="97" t="str">
        <f t="shared" ref="O3:AG3" si="0">RIGHT(O4,2)</f>
        <v>12</v>
      </c>
      <c r="P3" s="97" t="str">
        <f t="shared" si="0"/>
        <v>13</v>
      </c>
      <c r="Q3" s="97" t="str">
        <f t="shared" si="0"/>
        <v>14</v>
      </c>
      <c r="R3" s="97" t="str">
        <f t="shared" si="0"/>
        <v>15</v>
      </c>
      <c r="S3" s="97" t="str">
        <f t="shared" si="0"/>
        <v>16</v>
      </c>
      <c r="T3" s="97" t="str">
        <f t="shared" si="0"/>
        <v>17</v>
      </c>
      <c r="U3" s="97" t="str">
        <f t="shared" si="0"/>
        <v>18</v>
      </c>
      <c r="V3" s="97" t="str">
        <f t="shared" si="0"/>
        <v>19</v>
      </c>
      <c r="W3" s="97" t="str">
        <f t="shared" si="0"/>
        <v>20</v>
      </c>
      <c r="X3" s="97" t="str">
        <f t="shared" si="0"/>
        <v>21</v>
      </c>
      <c r="Y3" s="97" t="str">
        <f t="shared" si="0"/>
        <v>22</v>
      </c>
      <c r="Z3" s="97" t="str">
        <f t="shared" si="0"/>
        <v>23</v>
      </c>
      <c r="AA3" s="97" t="str">
        <f t="shared" si="0"/>
        <v>24</v>
      </c>
      <c r="AB3" s="97" t="str">
        <f t="shared" si="0"/>
        <v>25</v>
      </c>
      <c r="AC3" s="97" t="str">
        <f t="shared" si="0"/>
        <v>26</v>
      </c>
      <c r="AD3" s="97" t="str">
        <f t="shared" si="0"/>
        <v>27</v>
      </c>
      <c r="AE3" s="97" t="str">
        <f t="shared" si="0"/>
        <v>28</v>
      </c>
      <c r="AF3" s="97" t="str">
        <f t="shared" si="0"/>
        <v>29</v>
      </c>
      <c r="AG3" s="97" t="str">
        <f t="shared" si="0"/>
        <v>30</v>
      </c>
      <c r="AH3" s="360"/>
      <c r="AI3" s="360"/>
      <c r="AJ3" s="360"/>
      <c r="AK3" s="360"/>
      <c r="AL3" s="360"/>
      <c r="AM3" s="360"/>
      <c r="AN3" s="360"/>
      <c r="AO3" s="360"/>
      <c r="AP3" s="360"/>
      <c r="AQ3" s="360"/>
      <c r="AR3" s="360"/>
      <c r="AS3" s="98"/>
      <c r="AT3" s="98"/>
      <c r="AU3" s="98"/>
      <c r="AV3" s="98"/>
      <c r="AX3" s="99"/>
    </row>
    <row r="4" spans="1:63">
      <c r="B4" s="97"/>
      <c r="C4" s="100">
        <v>2000</v>
      </c>
      <c r="D4" s="100">
        <v>2001</v>
      </c>
      <c r="E4" s="100">
        <v>2002</v>
      </c>
      <c r="F4" s="100">
        <v>2003</v>
      </c>
      <c r="G4" s="100">
        <v>2004</v>
      </c>
      <c r="H4" s="100">
        <v>2005</v>
      </c>
      <c r="I4" s="100">
        <v>2006</v>
      </c>
      <c r="J4" s="100">
        <v>2007</v>
      </c>
      <c r="K4" s="100">
        <v>2008</v>
      </c>
      <c r="L4" s="100">
        <v>2009</v>
      </c>
      <c r="M4" s="100">
        <v>2010</v>
      </c>
      <c r="N4" s="100">
        <v>2011</v>
      </c>
      <c r="O4" s="100">
        <v>2012</v>
      </c>
      <c r="P4" s="100">
        <v>2013</v>
      </c>
      <c r="Q4" s="100">
        <v>2014</v>
      </c>
      <c r="R4" s="100">
        <v>2015</v>
      </c>
      <c r="S4" s="100">
        <v>2016</v>
      </c>
      <c r="T4" s="100">
        <v>2017</v>
      </c>
      <c r="U4" s="100">
        <v>2018</v>
      </c>
      <c r="V4" s="100">
        <v>2019</v>
      </c>
      <c r="W4" s="100">
        <v>2020</v>
      </c>
      <c r="X4" s="100">
        <v>2021</v>
      </c>
      <c r="Y4" s="100">
        <v>2022</v>
      </c>
      <c r="Z4" s="100">
        <v>2023</v>
      </c>
      <c r="AA4" s="100">
        <v>2024</v>
      </c>
      <c r="AB4" s="100">
        <v>2025</v>
      </c>
      <c r="AC4" s="100">
        <v>2026</v>
      </c>
      <c r="AD4" s="100">
        <v>2027</v>
      </c>
      <c r="AE4" s="100">
        <v>2028</v>
      </c>
      <c r="AF4" s="100">
        <v>2029</v>
      </c>
      <c r="AG4" s="100">
        <v>2030</v>
      </c>
      <c r="AH4" s="100"/>
      <c r="AI4" s="100"/>
      <c r="AJ4" s="100"/>
      <c r="AK4" s="100"/>
      <c r="AL4" s="100"/>
      <c r="AM4" s="100"/>
      <c r="AN4" s="100"/>
      <c r="AO4" s="100"/>
      <c r="AP4" s="100"/>
      <c r="AQ4" s="100"/>
      <c r="AR4" s="100"/>
      <c r="AS4" s="100"/>
      <c r="AT4" s="100"/>
      <c r="AU4" s="100"/>
      <c r="AV4" s="100"/>
      <c r="AX4" s="100"/>
      <c r="AY4" s="100"/>
      <c r="AZ4" s="100"/>
      <c r="BA4" s="100"/>
      <c r="BB4" s="100"/>
      <c r="BC4" s="100"/>
      <c r="BD4" s="100"/>
      <c r="BE4" s="100"/>
      <c r="BF4" s="100"/>
      <c r="BG4" s="100"/>
      <c r="BH4" s="100"/>
      <c r="BI4" s="100"/>
      <c r="BJ4" s="100"/>
      <c r="BK4" s="100"/>
    </row>
    <row r="5" spans="1:63">
      <c r="A5" s="106" t="s">
        <v>1329</v>
      </c>
      <c r="B5" s="106" t="s">
        <v>1329</v>
      </c>
      <c r="C5" s="107">
        <v>1.3562747540290048</v>
      </c>
      <c r="D5" s="107">
        <v>1.4626516699527081</v>
      </c>
      <c r="E5" s="107">
        <v>1.3976814540358498</v>
      </c>
      <c r="F5" s="107">
        <v>1.5781730718802134</v>
      </c>
      <c r="G5" s="107">
        <v>1.4947023960214987</v>
      </c>
      <c r="H5" s="107">
        <v>1.4221317026359679</v>
      </c>
      <c r="I5" s="107">
        <v>2.8748852309576542</v>
      </c>
      <c r="J5" s="107">
        <v>1.4400632182593269</v>
      </c>
      <c r="K5" s="107">
        <v>1.26134582267509</v>
      </c>
      <c r="L5" s="107">
        <v>1.4006425511942804</v>
      </c>
      <c r="M5" s="107">
        <v>1.3624781084235928</v>
      </c>
      <c r="N5" s="107">
        <v>1.1604068739697011</v>
      </c>
      <c r="O5" s="107">
        <v>1.4301110137937323</v>
      </c>
      <c r="P5" s="107">
        <v>1.0921681153811622</v>
      </c>
      <c r="Q5" s="107">
        <v>1.0962868235165821</v>
      </c>
      <c r="R5" s="107">
        <v>0.93240740307143088</v>
      </c>
      <c r="S5" s="107">
        <v>0.86744163523536655</v>
      </c>
      <c r="T5" s="107">
        <v>0.8088099461113375</v>
      </c>
      <c r="U5" s="107">
        <v>0.78092145912851618</v>
      </c>
      <c r="V5" s="107">
        <v>0.73112531339730691</v>
      </c>
      <c r="W5" s="107">
        <v>0.85555367869497545</v>
      </c>
      <c r="X5" s="107">
        <v>0.65506541688160902</v>
      </c>
      <c r="Y5" s="107">
        <v>0.68735175950290128</v>
      </c>
      <c r="Z5" s="107">
        <v>0.70629115701290113</v>
      </c>
      <c r="AA5" s="107">
        <v>0.71958109691672412</v>
      </c>
      <c r="AB5" s="107">
        <v>0.65113428772158166</v>
      </c>
      <c r="AC5" s="107">
        <v>0.57765336804360834</v>
      </c>
      <c r="AD5" s="107">
        <v>0.54393831481732058</v>
      </c>
      <c r="AE5" s="107">
        <v>0.48866390489282019</v>
      </c>
      <c r="AF5" s="107">
        <v>0.43757294019028653</v>
      </c>
      <c r="AG5" s="107">
        <v>0.40649463138930431</v>
      </c>
      <c r="AH5" s="102"/>
      <c r="AI5" s="102"/>
      <c r="AJ5" s="102"/>
      <c r="AK5" s="102"/>
      <c r="AL5" s="102"/>
      <c r="AM5" s="105"/>
      <c r="AN5" s="107"/>
      <c r="AO5" s="103"/>
      <c r="AP5" s="102"/>
      <c r="AQ5" s="102"/>
      <c r="AR5" s="102"/>
      <c r="AS5" s="102"/>
      <c r="AT5" s="102"/>
      <c r="AU5" s="102"/>
      <c r="AV5" s="102"/>
      <c r="AW5" s="104"/>
      <c r="AX5" s="103"/>
      <c r="AY5" s="103"/>
      <c r="AZ5" s="103"/>
      <c r="BA5" s="103"/>
      <c r="BB5" s="103"/>
      <c r="BC5" s="103"/>
      <c r="BD5" s="103"/>
      <c r="BE5" s="103"/>
      <c r="BF5" s="103"/>
      <c r="BG5" s="103"/>
      <c r="BH5" s="103"/>
      <c r="BI5" s="103"/>
      <c r="BJ5" s="103"/>
      <c r="BK5" s="103"/>
    </row>
    <row r="6" spans="1:63">
      <c r="B6" s="95" t="s">
        <v>1330</v>
      </c>
      <c r="C6" s="108">
        <v>1.7323799245391149</v>
      </c>
      <c r="D6" s="108">
        <v>1.5660093864426008</v>
      </c>
      <c r="E6" s="108">
        <v>1.5004203920493184</v>
      </c>
      <c r="F6" s="108">
        <v>1.4537795782223686</v>
      </c>
      <c r="G6" s="108">
        <v>1.0883128689138082</v>
      </c>
      <c r="H6" s="108">
        <v>1.1513701944031778</v>
      </c>
      <c r="I6" s="108">
        <v>1.051234932628667</v>
      </c>
      <c r="J6" s="108">
        <v>1.0265254355444589</v>
      </c>
      <c r="K6" s="108">
        <v>1.0469469725121539</v>
      </c>
      <c r="L6" s="108">
        <v>1.0451525480512565</v>
      </c>
      <c r="M6" s="108">
        <v>1.4181753991964949</v>
      </c>
      <c r="N6" s="108">
        <v>0.97587003998213029</v>
      </c>
      <c r="O6" s="108">
        <v>0.94416522424787874</v>
      </c>
      <c r="P6" s="108">
        <v>0.97626391072390173</v>
      </c>
      <c r="Q6" s="108">
        <v>1.0571302428443321</v>
      </c>
      <c r="R6" s="108">
        <v>0.72466143655110427</v>
      </c>
      <c r="S6" s="108">
        <v>0.65532449761063361</v>
      </c>
      <c r="T6" s="108">
        <v>0.53557532361899018</v>
      </c>
      <c r="U6" s="108">
        <v>0.56123406575733414</v>
      </c>
      <c r="V6" s="108">
        <v>0.46706214314329336</v>
      </c>
      <c r="W6" s="108">
        <v>0.45650720026557823</v>
      </c>
      <c r="X6" s="108">
        <v>0.44054474014253725</v>
      </c>
      <c r="Y6" s="108">
        <v>0.3849558797679119</v>
      </c>
      <c r="Z6" s="108">
        <v>0.37076257564924558</v>
      </c>
      <c r="AA6" s="108">
        <v>0.30898484360911099</v>
      </c>
      <c r="AB6" s="108">
        <v>0.39073802363771182</v>
      </c>
      <c r="AC6" s="108">
        <v>0.37251645544538531</v>
      </c>
      <c r="AD6" s="108">
        <v>0.35271295018169324</v>
      </c>
      <c r="AE6" s="108">
        <v>0.31445721472830546</v>
      </c>
      <c r="AF6" s="108">
        <v>0.25203806037437659</v>
      </c>
      <c r="AG6" s="108">
        <v>0.23168397527473766</v>
      </c>
      <c r="AN6" s="107"/>
      <c r="AO6" s="103"/>
    </row>
    <row r="7" spans="1:63">
      <c r="B7" s="95" t="s">
        <v>1331</v>
      </c>
      <c r="C7" s="108">
        <v>1.4532553533676726</v>
      </c>
      <c r="D7" s="108">
        <v>1.6705913917081427</v>
      </c>
      <c r="E7" s="108">
        <v>1.4300326213882428</v>
      </c>
      <c r="F7" s="108">
        <v>1.7549777550143151</v>
      </c>
      <c r="G7" s="108">
        <v>1.726142685227007</v>
      </c>
      <c r="H7" s="108">
        <v>1.5697537008707196</v>
      </c>
      <c r="I7" s="108">
        <v>3.7583961027976622</v>
      </c>
      <c r="J7" s="108">
        <v>1.5804251379907788</v>
      </c>
      <c r="K7" s="108">
        <v>1.3287634228943415</v>
      </c>
      <c r="L7" s="108">
        <v>1.460146942158187</v>
      </c>
      <c r="M7" s="108">
        <v>1.2290010751889779</v>
      </c>
      <c r="N7" s="108">
        <v>1.075288875151859</v>
      </c>
      <c r="O7" s="108">
        <v>1.1992635299575369</v>
      </c>
      <c r="P7" s="108">
        <v>0.91504656673043527</v>
      </c>
      <c r="Q7" s="108">
        <v>0.86447049459690295</v>
      </c>
      <c r="R7" s="108">
        <v>0.82152280566633307</v>
      </c>
      <c r="S7" s="108">
        <v>0.76727189745315227</v>
      </c>
      <c r="T7" s="108">
        <v>0.74883743451751006</v>
      </c>
      <c r="U7" s="108">
        <v>0.65771076784050897</v>
      </c>
      <c r="V7" s="108">
        <v>0.67623893046592742</v>
      </c>
      <c r="W7" s="108">
        <v>0.84389162340269075</v>
      </c>
      <c r="X7" s="108">
        <v>0.66708326442881893</v>
      </c>
      <c r="Y7" s="108">
        <v>0.80454212646940459</v>
      </c>
      <c r="Z7" s="108">
        <v>0.84780022448816905</v>
      </c>
      <c r="AA7" s="108">
        <v>0.79421779275293736</v>
      </c>
      <c r="AB7" s="108">
        <v>0.75862727339325853</v>
      </c>
      <c r="AC7" s="108">
        <v>0.64097213858405455</v>
      </c>
      <c r="AD7" s="108">
        <v>0.60313551487697048</v>
      </c>
      <c r="AE7" s="108">
        <v>0.56498248894576852</v>
      </c>
      <c r="AF7" s="108">
        <v>0.52305063351547476</v>
      </c>
      <c r="AG7" s="108">
        <v>0.48647696447051797</v>
      </c>
      <c r="AN7" s="107"/>
      <c r="AO7" s="103"/>
    </row>
    <row r="8" spans="1:63">
      <c r="B8" s="95" t="s">
        <v>1332</v>
      </c>
      <c r="C8" s="108">
        <v>1.3310350282814751</v>
      </c>
      <c r="D8" s="108">
        <v>1.6450734499972584</v>
      </c>
      <c r="E8" s="108">
        <v>1.4836521655059705</v>
      </c>
      <c r="F8" s="108">
        <v>1.636104615530884</v>
      </c>
      <c r="G8" s="108">
        <v>1.3741208684782991</v>
      </c>
      <c r="H8" s="108">
        <v>1.865120857436408</v>
      </c>
      <c r="I8" s="108">
        <v>2.0125957882576531</v>
      </c>
      <c r="J8" s="108">
        <v>2.3989084061870769</v>
      </c>
      <c r="K8" s="108">
        <v>2.312552492973158</v>
      </c>
      <c r="L8" s="108">
        <v>2.3024635604187056</v>
      </c>
      <c r="M8" s="108">
        <v>2.5385427472490139</v>
      </c>
      <c r="N8" s="108">
        <v>2.6691147316000245</v>
      </c>
      <c r="O8" s="108">
        <v>2.8687761871682449</v>
      </c>
      <c r="P8" s="108">
        <v>2.2603417355224567</v>
      </c>
      <c r="Q8" s="108">
        <v>1.7959958233550819</v>
      </c>
      <c r="R8" s="108">
        <v>1.585114776121928</v>
      </c>
      <c r="S8" s="108">
        <v>1.3254448196805133</v>
      </c>
      <c r="T8" s="108">
        <v>1.116245132826049</v>
      </c>
      <c r="U8" s="108">
        <v>1.2572407895197282</v>
      </c>
      <c r="V8" s="108">
        <v>0.82476295475621253</v>
      </c>
      <c r="W8" s="108">
        <v>1.0013464125866558</v>
      </c>
      <c r="X8" s="108">
        <v>0.8006547321446269</v>
      </c>
      <c r="Y8" s="108">
        <v>0.6101985261644296</v>
      </c>
      <c r="Z8" s="108">
        <v>0.47101421674549682</v>
      </c>
      <c r="AA8" s="108">
        <v>2.2710742204494427</v>
      </c>
      <c r="AB8" s="108">
        <v>0.54036666285499768</v>
      </c>
      <c r="AC8" s="108">
        <v>0.38641605502220966</v>
      </c>
      <c r="AD8" s="108">
        <v>0.37572499093350153</v>
      </c>
      <c r="AE8" s="108">
        <v>0.38235758810473597</v>
      </c>
      <c r="AF8" s="108">
        <v>0.38812308336959367</v>
      </c>
      <c r="AG8" s="108">
        <v>0.39102102302201908</v>
      </c>
      <c r="AN8" s="107"/>
      <c r="AO8" s="103"/>
    </row>
    <row r="9" spans="1:63">
      <c r="B9" s="95" t="s">
        <v>1333</v>
      </c>
      <c r="C9" s="108">
        <v>0.15904513662403952</v>
      </c>
      <c r="D9" s="108">
        <v>0.1542016595678106</v>
      </c>
      <c r="E9" s="108">
        <v>1.0208414325122199</v>
      </c>
      <c r="F9" s="108">
        <v>0.85498465917273037</v>
      </c>
      <c r="G9" s="108">
        <v>0.99966674724766724</v>
      </c>
      <c r="H9" s="108">
        <v>0.95417734904704343</v>
      </c>
      <c r="I9" s="108">
        <v>1.0967904944056677</v>
      </c>
      <c r="J9" s="108">
        <v>1.065608580356741</v>
      </c>
      <c r="K9" s="108">
        <v>0.97759169472620111</v>
      </c>
      <c r="L9" s="108">
        <v>1.3910254907907689</v>
      </c>
      <c r="M9" s="108">
        <v>1.6460567885307718</v>
      </c>
      <c r="N9" s="108">
        <v>1.4874871814606752</v>
      </c>
      <c r="O9" s="108">
        <v>2.9480957551950357</v>
      </c>
      <c r="P9" s="108">
        <v>1.9103487301939166</v>
      </c>
      <c r="Q9" s="108">
        <v>2.1623850886468157</v>
      </c>
      <c r="R9" s="108">
        <v>1.6100962832801187</v>
      </c>
      <c r="S9" s="108">
        <v>1.5752088890147897</v>
      </c>
      <c r="T9" s="108">
        <v>1.63844874177141</v>
      </c>
      <c r="U9" s="108">
        <v>2.0686856697311531</v>
      </c>
      <c r="V9" s="108">
        <v>1.8443099588114027</v>
      </c>
      <c r="W9" s="108">
        <v>2.0592551792237574</v>
      </c>
      <c r="X9" s="108">
        <v>1.1748058103920165</v>
      </c>
      <c r="Y9" s="108">
        <v>0.86774069197955095</v>
      </c>
      <c r="Z9" s="108">
        <v>0.87234565056954472</v>
      </c>
      <c r="AA9" s="108">
        <v>0.92640724568036636</v>
      </c>
      <c r="AB9" s="108">
        <v>0.84235470452311878</v>
      </c>
      <c r="AC9" s="108">
        <v>0.86900181002935173</v>
      </c>
      <c r="AD9" s="108">
        <v>0.80284301435019068</v>
      </c>
      <c r="AE9" s="108">
        <v>0.60076757303424766</v>
      </c>
      <c r="AF9" s="108">
        <v>0.51723707216755466</v>
      </c>
      <c r="AG9" s="108">
        <v>0.47341666556987183</v>
      </c>
      <c r="AN9" s="107"/>
      <c r="AO9" s="103"/>
    </row>
    <row r="10" spans="1:63">
      <c r="B10" s="95" t="s">
        <v>1334</v>
      </c>
      <c r="C10" s="104">
        <v>1.1543733681376045</v>
      </c>
      <c r="D10" s="104">
        <v>1.252484193268411</v>
      </c>
      <c r="E10" s="104">
        <v>1.2164893740946279</v>
      </c>
      <c r="F10" s="104">
        <v>1.2312480151414258</v>
      </c>
      <c r="G10" s="104">
        <v>1.1881044311317566</v>
      </c>
      <c r="H10" s="104">
        <v>1.4297675935005285</v>
      </c>
      <c r="I10" s="104">
        <v>1.1023295292680253</v>
      </c>
      <c r="J10" s="104">
        <v>1.2359856482296934</v>
      </c>
      <c r="K10" s="104">
        <v>1.2141841726100577</v>
      </c>
      <c r="L10" s="104">
        <v>1.3658828770707601</v>
      </c>
      <c r="M10" s="104">
        <v>1.6652154128346872</v>
      </c>
      <c r="N10" s="104">
        <v>1.4579948681859161</v>
      </c>
      <c r="O10" s="104">
        <v>1.7072271926323566</v>
      </c>
      <c r="P10" s="104">
        <v>1.6260640314956607</v>
      </c>
      <c r="Q10" s="104">
        <v>1.4814387356667655</v>
      </c>
      <c r="R10" s="104">
        <v>1.1884807408186187</v>
      </c>
      <c r="S10" s="104">
        <v>1.1327720195734479</v>
      </c>
      <c r="T10" s="104">
        <v>1.1480715857930497</v>
      </c>
      <c r="U10" s="104">
        <v>1.2392425552521873</v>
      </c>
      <c r="V10" s="104">
        <v>1.28510741873943</v>
      </c>
      <c r="W10" s="104">
        <v>1.3207772610802495</v>
      </c>
      <c r="X10" s="104">
        <v>1.3863719788294198</v>
      </c>
      <c r="Y10" s="104">
        <v>1.3118956562782349</v>
      </c>
      <c r="Z10" s="104">
        <v>1.0833730275140863</v>
      </c>
      <c r="AA10" s="104">
        <v>1.5920620679932609</v>
      </c>
      <c r="AB10" s="104">
        <v>1.1405171694407041</v>
      </c>
      <c r="AC10" s="104">
        <v>1.140008606454382</v>
      </c>
      <c r="AD10" s="104">
        <v>1.1316242561380434</v>
      </c>
      <c r="AE10" s="104">
        <v>0.99644968369755149</v>
      </c>
      <c r="AF10" s="104">
        <v>0.91354685647159817</v>
      </c>
      <c r="AG10" s="104">
        <v>0.87705105141762552</v>
      </c>
    </row>
    <row r="11" spans="1:63">
      <c r="B11" s="95" t="s">
        <v>1335</v>
      </c>
      <c r="C11" s="104">
        <v>0.13695503418170002</v>
      </c>
      <c r="D11" s="104">
        <v>0.1313543642170984</v>
      </c>
      <c r="E11" s="104">
        <v>1.0353432182185209</v>
      </c>
      <c r="F11" s="104">
        <v>0.87558459535921185</v>
      </c>
      <c r="G11" s="104">
        <v>1.020950897713615</v>
      </c>
      <c r="H11" s="104">
        <v>0.94478732473272031</v>
      </c>
      <c r="I11" s="104">
        <v>1.1097593385730484</v>
      </c>
      <c r="J11" s="104">
        <v>1.0029718590585339</v>
      </c>
      <c r="K11" s="104">
        <v>0.95204492689912368</v>
      </c>
      <c r="L11" s="104">
        <v>1.373139071147226</v>
      </c>
      <c r="M11" s="104">
        <v>1.6239399813965365</v>
      </c>
      <c r="N11" s="104">
        <v>1.4826151112762511</v>
      </c>
      <c r="O11" s="104">
        <v>3.0147000471581857</v>
      </c>
      <c r="P11" s="104">
        <v>1.9226469880616417</v>
      </c>
      <c r="Q11" s="104">
        <v>2.1305701078696906</v>
      </c>
      <c r="R11" s="104">
        <v>1.6200702286642694</v>
      </c>
      <c r="S11" s="104">
        <v>1.5998962650343382</v>
      </c>
      <c r="T11" s="104">
        <v>1.6897929974118935</v>
      </c>
      <c r="U11" s="104">
        <v>2.1946232535048735</v>
      </c>
      <c r="V11" s="104">
        <v>1.9151441471451702</v>
      </c>
      <c r="W11" s="104">
        <v>2.1711440330809566</v>
      </c>
      <c r="X11" s="104">
        <v>1.1868437167504078</v>
      </c>
      <c r="Y11" s="104">
        <v>0.81352186549559191</v>
      </c>
      <c r="Z11" s="104">
        <v>0.77363325154740004</v>
      </c>
      <c r="AA11" s="104">
        <v>0.93660988062393591</v>
      </c>
      <c r="AB11" s="104">
        <v>0.79606149969280904</v>
      </c>
      <c r="AC11" s="104">
        <v>0.91710285240803435</v>
      </c>
      <c r="AD11" s="104">
        <v>0.8459024265681373</v>
      </c>
      <c r="AE11" s="104">
        <v>0.62909217465935885</v>
      </c>
      <c r="AF11" s="104">
        <v>0.53994252745388693</v>
      </c>
      <c r="AG11" s="104">
        <v>0.49355985479431275</v>
      </c>
    </row>
  </sheetData>
  <mergeCells count="2">
    <mergeCell ref="B2:AR2"/>
    <mergeCell ref="AH3:AR3"/>
  </mergeCells>
  <conditionalFormatting sqref="AH5:AL5 AP5:AV5">
    <cfRule type="containsBlanks" priority="3" stopIfTrue="1">
      <formula>LEN(TRIM(AH5))=0</formula>
    </cfRule>
    <cfRule type="cellIs" dxfId="7" priority="4" stopIfTrue="1" operator="lessThan">
      <formula>-10</formula>
    </cfRule>
    <cfRule type="cellIs" dxfId="6" priority="5" stopIfTrue="1" operator="greaterThan">
      <formula>10</formula>
    </cfRule>
    <cfRule type="cellIs" dxfId="5" priority="6" stopIfTrue="1" operator="lessThan">
      <formula>-4</formula>
    </cfRule>
    <cfRule type="cellIs" dxfId="4" priority="7" stopIfTrue="1" operator="greaterThan">
      <formula>4</formula>
    </cfRule>
    <cfRule type="cellIs" dxfId="3" priority="8" stopIfTrue="1" operator="lessThan">
      <formula>-0.5</formula>
    </cfRule>
    <cfRule type="cellIs" dxfId="2" priority="9" stopIfTrue="1" operator="greaterThan">
      <formula>0.5</formula>
    </cfRule>
  </conditionalFormatting>
  <conditionalFormatting sqref="AW5">
    <cfRule type="cellIs" dxfId="1" priority="1" stopIfTrue="1" operator="lessThan">
      <formula>-30</formula>
    </cfRule>
    <cfRule type="cellIs" dxfId="0" priority="2" stopIfTrue="1" operator="greaterThan">
      <formula>30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DEB0-1FC4-45B7-997C-E3FE8179DC18}">
  <sheetPr>
    <tabColor theme="2"/>
  </sheetPr>
  <dimension ref="A1:AH54"/>
  <sheetViews>
    <sheetView topLeftCell="F4" zoomScale="85" zoomScaleNormal="85" workbookViewId="0">
      <selection activeCell="B5" sqref="B5:S71"/>
    </sheetView>
  </sheetViews>
  <sheetFormatPr defaultColWidth="9.15234375" defaultRowHeight="16.850000000000001" customHeight="1"/>
  <cols>
    <col min="1" max="1" width="9.15234375" style="111"/>
    <col min="2" max="2" width="28.3828125" style="111" bestFit="1" customWidth="1"/>
    <col min="3" max="16384" width="9.15234375" style="111"/>
  </cols>
  <sheetData>
    <row r="1" spans="1:34" ht="16.850000000000001" customHeight="1">
      <c r="A1" s="109"/>
      <c r="B1" s="110" t="s">
        <v>1336</v>
      </c>
      <c r="C1" s="109"/>
      <c r="D1" s="109"/>
      <c r="E1" s="109"/>
      <c r="F1" s="109"/>
      <c r="G1" s="109"/>
      <c r="H1" s="109"/>
      <c r="I1" s="109"/>
      <c r="J1" s="109"/>
      <c r="K1" s="109"/>
      <c r="L1" s="109"/>
      <c r="M1" s="109"/>
      <c r="N1" s="109"/>
      <c r="O1" s="109"/>
      <c r="P1" s="109"/>
    </row>
    <row r="2" spans="1:34" ht="16.850000000000001" customHeight="1" thickBot="1">
      <c r="A2" s="109"/>
      <c r="B2" s="110" t="s">
        <v>1337</v>
      </c>
      <c r="C2" s="109"/>
      <c r="D2" s="109"/>
      <c r="E2" s="109"/>
      <c r="F2" s="109"/>
      <c r="G2" s="109"/>
      <c r="H2" s="109"/>
      <c r="I2" s="109"/>
      <c r="J2" s="109"/>
      <c r="K2" s="109"/>
      <c r="L2" s="109"/>
      <c r="M2" s="109"/>
      <c r="N2" s="109"/>
      <c r="O2" s="109"/>
      <c r="P2" s="109"/>
    </row>
    <row r="3" spans="1:34" ht="16.850000000000001" customHeight="1" thickTop="1">
      <c r="A3" s="109"/>
      <c r="B3" s="109"/>
      <c r="C3" s="112"/>
      <c r="D3" s="109"/>
      <c r="E3" s="109"/>
      <c r="F3" s="109"/>
      <c r="G3" s="109"/>
      <c r="H3" s="109"/>
      <c r="I3" s="109"/>
      <c r="J3" s="109"/>
      <c r="K3" s="109"/>
      <c r="L3" s="109"/>
      <c r="M3" s="109">
        <v>2010</v>
      </c>
      <c r="N3" s="109" t="str">
        <f>RIGHT(N4,2)</f>
        <v>11</v>
      </c>
      <c r="O3" s="109" t="str">
        <f t="shared" ref="O3:AG3" si="0">RIGHT(O4,2)</f>
        <v>12</v>
      </c>
      <c r="P3" s="109" t="str">
        <f t="shared" si="0"/>
        <v>13</v>
      </c>
      <c r="Q3" s="109" t="str">
        <f t="shared" si="0"/>
        <v>14</v>
      </c>
      <c r="R3" s="109" t="str">
        <f t="shared" si="0"/>
        <v>15</v>
      </c>
      <c r="S3" s="109" t="str">
        <f t="shared" si="0"/>
        <v>16</v>
      </c>
      <c r="T3" s="109" t="str">
        <f t="shared" si="0"/>
        <v>17</v>
      </c>
      <c r="U3" s="109" t="str">
        <f t="shared" si="0"/>
        <v>18</v>
      </c>
      <c r="V3" s="109" t="str">
        <f t="shared" si="0"/>
        <v>19</v>
      </c>
      <c r="W3" s="109" t="str">
        <f t="shared" si="0"/>
        <v>20</v>
      </c>
      <c r="X3" s="109" t="str">
        <f t="shared" si="0"/>
        <v>21</v>
      </c>
      <c r="Y3" s="109" t="str">
        <f t="shared" si="0"/>
        <v>22</v>
      </c>
      <c r="Z3" s="109" t="str">
        <f t="shared" si="0"/>
        <v>23</v>
      </c>
      <c r="AA3" s="109" t="str">
        <f t="shared" si="0"/>
        <v>24</v>
      </c>
      <c r="AB3" s="109" t="str">
        <f t="shared" si="0"/>
        <v>25</v>
      </c>
      <c r="AC3" s="109" t="str">
        <f t="shared" si="0"/>
        <v>26</v>
      </c>
      <c r="AD3" s="109" t="str">
        <f t="shared" si="0"/>
        <v>27</v>
      </c>
      <c r="AE3" s="109" t="str">
        <f t="shared" si="0"/>
        <v>28</v>
      </c>
      <c r="AF3" s="109" t="str">
        <f t="shared" si="0"/>
        <v>29</v>
      </c>
      <c r="AG3" s="109" t="str">
        <f t="shared" si="0"/>
        <v>30</v>
      </c>
    </row>
    <row r="4" spans="1:34" ht="16.850000000000001" customHeight="1">
      <c r="A4" s="109"/>
      <c r="B4" s="109"/>
      <c r="C4" s="113">
        <v>2000</v>
      </c>
      <c r="D4" s="113">
        <f>C4+1</f>
        <v>2001</v>
      </c>
      <c r="E4" s="113">
        <f t="shared" ref="E4:AG4" si="1">D4+1</f>
        <v>2002</v>
      </c>
      <c r="F4" s="113">
        <f t="shared" si="1"/>
        <v>2003</v>
      </c>
      <c r="G4" s="113">
        <f t="shared" si="1"/>
        <v>2004</v>
      </c>
      <c r="H4" s="113">
        <f t="shared" si="1"/>
        <v>2005</v>
      </c>
      <c r="I4" s="113">
        <f t="shared" si="1"/>
        <v>2006</v>
      </c>
      <c r="J4" s="113">
        <f t="shared" si="1"/>
        <v>2007</v>
      </c>
      <c r="K4" s="113">
        <f t="shared" si="1"/>
        <v>2008</v>
      </c>
      <c r="L4" s="113">
        <f t="shared" si="1"/>
        <v>2009</v>
      </c>
      <c r="M4" s="113">
        <f t="shared" si="1"/>
        <v>2010</v>
      </c>
      <c r="N4" s="113">
        <f t="shared" si="1"/>
        <v>2011</v>
      </c>
      <c r="O4" s="113">
        <f t="shared" si="1"/>
        <v>2012</v>
      </c>
      <c r="P4" s="113">
        <f t="shared" si="1"/>
        <v>2013</v>
      </c>
      <c r="Q4" s="113">
        <f t="shared" si="1"/>
        <v>2014</v>
      </c>
      <c r="R4" s="113">
        <f t="shared" si="1"/>
        <v>2015</v>
      </c>
      <c r="S4" s="113">
        <f t="shared" si="1"/>
        <v>2016</v>
      </c>
      <c r="T4" s="113">
        <f t="shared" si="1"/>
        <v>2017</v>
      </c>
      <c r="U4" s="113">
        <f t="shared" si="1"/>
        <v>2018</v>
      </c>
      <c r="V4" s="113">
        <f t="shared" si="1"/>
        <v>2019</v>
      </c>
      <c r="W4" s="113">
        <f t="shared" si="1"/>
        <v>2020</v>
      </c>
      <c r="X4" s="113">
        <f t="shared" si="1"/>
        <v>2021</v>
      </c>
      <c r="Y4" s="113">
        <f t="shared" si="1"/>
        <v>2022</v>
      </c>
      <c r="Z4" s="113">
        <f t="shared" si="1"/>
        <v>2023</v>
      </c>
      <c r="AA4" s="113">
        <f t="shared" si="1"/>
        <v>2024</v>
      </c>
      <c r="AB4" s="113">
        <f t="shared" si="1"/>
        <v>2025</v>
      </c>
      <c r="AC4" s="113">
        <f t="shared" si="1"/>
        <v>2026</v>
      </c>
      <c r="AD4" s="113">
        <f t="shared" si="1"/>
        <v>2027</v>
      </c>
      <c r="AE4" s="113">
        <f t="shared" si="1"/>
        <v>2028</v>
      </c>
      <c r="AF4" s="113">
        <f t="shared" si="1"/>
        <v>2029</v>
      </c>
      <c r="AG4" s="113">
        <f t="shared" si="1"/>
        <v>2030</v>
      </c>
      <c r="AH4" s="113"/>
    </row>
    <row r="5" spans="1:34" ht="16.850000000000001" customHeight="1">
      <c r="B5" s="101" t="s">
        <v>1338</v>
      </c>
      <c r="D5" s="111">
        <v>-9.7698008611961598</v>
      </c>
      <c r="E5" s="111">
        <v>-12.732704886859702</v>
      </c>
      <c r="F5" s="111">
        <v>-7.9594786528788291</v>
      </c>
      <c r="G5" s="111">
        <v>-11.197368558141422</v>
      </c>
      <c r="H5" s="111">
        <v>-12.185228758861351</v>
      </c>
      <c r="I5" s="111">
        <v>-11.872536350418558</v>
      </c>
      <c r="J5" s="111">
        <v>-8.452328858338257</v>
      </c>
      <c r="K5" s="111">
        <v>-10.383216909201662</v>
      </c>
      <c r="L5" s="111">
        <v>-5.6197712545629157</v>
      </c>
      <c r="M5" s="111">
        <v>-10.609620240202055</v>
      </c>
      <c r="N5" s="111">
        <v>-7.8655138206433053</v>
      </c>
      <c r="O5" s="111">
        <v>-8.4423627925844436</v>
      </c>
      <c r="P5" s="111">
        <v>-6.2335511317877579</v>
      </c>
      <c r="Q5" s="111">
        <v>-5.848463719605272</v>
      </c>
      <c r="R5" s="111">
        <v>-3.657443613008315</v>
      </c>
      <c r="S5" s="111">
        <v>-4.3296183468457095</v>
      </c>
      <c r="T5" s="111">
        <v>-7.0997604822528855</v>
      </c>
      <c r="U5" s="111">
        <v>-6.6555841367151221</v>
      </c>
      <c r="V5" s="111">
        <v>-6.6204648418747221</v>
      </c>
      <c r="W5" s="111">
        <v>-1.7629392731468605</v>
      </c>
      <c r="X5" s="111">
        <v>-7.4658041288474983</v>
      </c>
      <c r="Y5" s="111">
        <v>-10.211902600185216</v>
      </c>
      <c r="Z5" s="111">
        <v>-9.7023028270036207</v>
      </c>
      <c r="AA5" s="111">
        <v>-9.5757127365697308</v>
      </c>
      <c r="AB5" s="111">
        <v>-7.7929236589369122</v>
      </c>
      <c r="AC5" s="111">
        <v>-6.3401910754783497</v>
      </c>
      <c r="AD5" s="111">
        <v>-5.5891881521997693</v>
      </c>
      <c r="AE5" s="111">
        <v>-5.54920007131979</v>
      </c>
      <c r="AF5" s="111">
        <v>-5.6288963212191154</v>
      </c>
      <c r="AG5" s="111">
        <v>-5.1034898094017382</v>
      </c>
    </row>
    <row r="7" spans="1:34" ht="16.850000000000001" customHeight="1">
      <c r="B7" s="109" t="s">
        <v>1330</v>
      </c>
      <c r="C7" s="114"/>
      <c r="D7" s="114">
        <v>-2.7715375713227459</v>
      </c>
      <c r="E7" s="114">
        <v>-3.606581215674836</v>
      </c>
      <c r="F7" s="114">
        <v>-4.2817153958338334</v>
      </c>
      <c r="G7" s="114">
        <v>-7.5120519700663468</v>
      </c>
      <c r="H7" s="114">
        <v>-9.1315003300348092</v>
      </c>
      <c r="I7" s="114">
        <v>-10.346610616082263</v>
      </c>
      <c r="J7" s="114">
        <v>-10.894294792017527</v>
      </c>
      <c r="K7" s="114">
        <v>-9.73522788823818</v>
      </c>
      <c r="L7" s="114">
        <v>-6.10869296949092</v>
      </c>
      <c r="M7" s="114">
        <v>-8.4839680530819255</v>
      </c>
      <c r="N7" s="114">
        <v>-8.8122327623099821</v>
      </c>
      <c r="O7" s="114">
        <v>-7.8469581880397277</v>
      </c>
      <c r="P7" s="114">
        <v>-7.4955790168212246</v>
      </c>
      <c r="Q7" s="114">
        <v>-6.7986402476918704</v>
      </c>
      <c r="R7" s="114">
        <v>-5.6476132336036109</v>
      </c>
      <c r="S7" s="114">
        <v>-6.3442350405353913</v>
      </c>
      <c r="T7" s="114">
        <v>-6.0712692472735164</v>
      </c>
      <c r="U7" s="114">
        <v>-6.5052464323180796</v>
      </c>
      <c r="V7" s="114">
        <v>-5.3751027332173331</v>
      </c>
      <c r="W7" s="114">
        <v>0.5116616364787232</v>
      </c>
      <c r="X7" s="114">
        <v>-3.5952430945660065</v>
      </c>
      <c r="Y7" s="114">
        <v>-7.3391210127807271</v>
      </c>
      <c r="Z7" s="114">
        <v>-5.6444003588210698</v>
      </c>
      <c r="AA7" s="114">
        <v>-4.4972697941351392</v>
      </c>
      <c r="AB7" s="114">
        <v>-6.4359067467673947</v>
      </c>
      <c r="AC7" s="114">
        <v>-5.271097627908075</v>
      </c>
      <c r="AD7" s="114">
        <v>-4.2990350761778346</v>
      </c>
      <c r="AE7" s="114">
        <v>-4.754627186634135</v>
      </c>
      <c r="AF7" s="114">
        <v>-5.906948733388095</v>
      </c>
      <c r="AG7" s="114">
        <v>-5.3087486564032877</v>
      </c>
    </row>
    <row r="8" spans="1:34" ht="16.850000000000001" customHeight="1">
      <c r="B8" s="109" t="s">
        <v>1331</v>
      </c>
      <c r="C8" s="114"/>
      <c r="D8" s="114">
        <v>-8.0824390322211546</v>
      </c>
      <c r="E8" s="114">
        <v>-12.461856986276491</v>
      </c>
      <c r="F8" s="114">
        <v>-6.641459243463566</v>
      </c>
      <c r="G8" s="114">
        <v>-12.349561284469772</v>
      </c>
      <c r="H8" s="114">
        <v>-13.138905034010632</v>
      </c>
      <c r="I8" s="114">
        <v>-12.979901724715253</v>
      </c>
      <c r="J8" s="114">
        <v>-7.5437908678884504</v>
      </c>
      <c r="K8" s="114">
        <v>-10.403210579504524</v>
      </c>
      <c r="L8" s="114">
        <v>-5.5996712950610288</v>
      </c>
      <c r="M8" s="114">
        <v>-11.101508117898605</v>
      </c>
      <c r="N8" s="114">
        <v>-7.1949538308597516</v>
      </c>
      <c r="O8" s="114">
        <v>-8.660538126297487</v>
      </c>
      <c r="P8" s="114">
        <v>-5.690323602274634</v>
      </c>
      <c r="Q8" s="114">
        <v>-5.5388346328508495</v>
      </c>
      <c r="R8" s="114">
        <v>-2.6128960065805851</v>
      </c>
      <c r="S8" s="114">
        <v>-3.705517594426913</v>
      </c>
      <c r="T8" s="114">
        <v>-6.4313479437913497</v>
      </c>
      <c r="U8" s="114">
        <v>-6.2368466672779315</v>
      </c>
      <c r="V8" s="114">
        <v>-6.6993676564156708</v>
      </c>
      <c r="W8" s="114">
        <v>-2.3948414795923063</v>
      </c>
      <c r="X8" s="114">
        <v>-8.5646178950728036</v>
      </c>
      <c r="Y8" s="114">
        <v>-11.187746743431171</v>
      </c>
      <c r="Z8" s="114">
        <v>-11.6834700729756</v>
      </c>
      <c r="AA8" s="114">
        <v>-12.124573712774639</v>
      </c>
      <c r="AB8" s="114">
        <v>-8.0489955370134254</v>
      </c>
      <c r="AC8" s="114">
        <v>-6.5689102661286505</v>
      </c>
      <c r="AD8" s="114">
        <v>-5.961451958962817</v>
      </c>
      <c r="AE8" s="114">
        <v>-5.6776245776402927</v>
      </c>
      <c r="AF8" s="114">
        <v>-5.440843510747932</v>
      </c>
      <c r="AG8" s="114">
        <v>-4.8701365493963475</v>
      </c>
    </row>
    <row r="9" spans="1:34" ht="16.850000000000001" customHeight="1">
      <c r="B9" s="109" t="s">
        <v>1332</v>
      </c>
      <c r="C9" s="114"/>
      <c r="D9" s="114">
        <v>-8.2018067905040919</v>
      </c>
      <c r="E9" s="114">
        <v>-4.7403421983291985</v>
      </c>
      <c r="F9" s="114">
        <v>-8.4187839821766435</v>
      </c>
      <c r="G9" s="114">
        <v>-12.425578305408843</v>
      </c>
      <c r="H9" s="114">
        <v>-11.102116754311977</v>
      </c>
      <c r="I9" s="114">
        <v>-8.8533927816335058</v>
      </c>
      <c r="J9" s="114">
        <v>-10.581817859220655</v>
      </c>
      <c r="K9" s="114">
        <v>-10.24675165004817</v>
      </c>
      <c r="L9" s="114">
        <v>-5.2019204801853514</v>
      </c>
      <c r="M9" s="114">
        <v>-3.5204771897600509</v>
      </c>
      <c r="N9" s="114">
        <v>-7.8826043457760768</v>
      </c>
      <c r="O9" s="114">
        <v>-5.3332716058181484</v>
      </c>
      <c r="P9" s="114">
        <v>-4.1683148498477793</v>
      </c>
      <c r="Q9" s="114">
        <v>-5.436250390838576</v>
      </c>
      <c r="R9" s="114">
        <v>-5.8591329815680471</v>
      </c>
      <c r="S9" s="114">
        <v>-5.7641015932474717</v>
      </c>
      <c r="T9" s="114">
        <v>-6.7266429897068232</v>
      </c>
      <c r="U9" s="114">
        <v>-1.4507998954189596</v>
      </c>
      <c r="V9" s="114">
        <v>-3.5074106627494404</v>
      </c>
      <c r="W9" s="114">
        <v>1.5842508186414264</v>
      </c>
      <c r="X9" s="114">
        <v>-11.253817607032977</v>
      </c>
      <c r="Y9" s="114">
        <v>-11.68419644612228</v>
      </c>
      <c r="Z9" s="114">
        <v>-10.082053046842029</v>
      </c>
      <c r="AA9" s="114">
        <v>-8.2282050972526015</v>
      </c>
      <c r="AB9" s="114">
        <v>-8.6677853261564302</v>
      </c>
      <c r="AC9" s="114">
        <v>-7.3341707674154941</v>
      </c>
      <c r="AD9" s="114">
        <v>-5.4316905752391982</v>
      </c>
      <c r="AE9" s="114">
        <v>-4.9673738926615441</v>
      </c>
      <c r="AF9" s="114">
        <v>-3.1110547698333457</v>
      </c>
      <c r="AG9" s="114">
        <v>-2.7832347991409074</v>
      </c>
    </row>
    <row r="10" spans="1:34" ht="16.850000000000001" customHeight="1">
      <c r="B10" s="109" t="s">
        <v>1333</v>
      </c>
      <c r="C10" s="114"/>
      <c r="D10" s="114">
        <v>-17.920946553474256</v>
      </c>
      <c r="E10" s="114">
        <v>-15.972275445105495</v>
      </c>
      <c r="F10" s="114">
        <v>-13.938874814212548</v>
      </c>
      <c r="G10" s="114">
        <v>-12.553513880963573</v>
      </c>
      <c r="H10" s="114">
        <v>-16.875493596668505</v>
      </c>
      <c r="I10" s="114">
        <v>-15.603030219165577</v>
      </c>
      <c r="J10" s="114">
        <v>-16.481936170543545</v>
      </c>
      <c r="K10" s="114">
        <v>-18.303072189690994</v>
      </c>
      <c r="L10" s="114">
        <v>-7.8708728459203696</v>
      </c>
      <c r="M10" s="114">
        <v>-19.242201178357814</v>
      </c>
      <c r="N10" s="114">
        <v>-12.68266510818326</v>
      </c>
      <c r="O10" s="114">
        <v>-10.626015295030317</v>
      </c>
      <c r="P10" s="114">
        <v>-9.6278562221573996</v>
      </c>
      <c r="Q10" s="114">
        <v>-7.9137931573594695</v>
      </c>
      <c r="R10" s="114">
        <v>-6.3315522252360994</v>
      </c>
      <c r="S10" s="114">
        <v>-4.190614656711336</v>
      </c>
      <c r="T10" s="114">
        <v>-16.435561021218998</v>
      </c>
      <c r="U10" s="114">
        <v>-13.685105264694183</v>
      </c>
      <c r="V10" s="114">
        <v>-12.388563839418605</v>
      </c>
      <c r="W10" s="114">
        <v>-6.3759366451637955</v>
      </c>
      <c r="X10" s="114">
        <v>-12.548597460019209</v>
      </c>
      <c r="Y10" s="114">
        <v>-13.730857388465521</v>
      </c>
      <c r="Z10" s="114">
        <v>-10.395838632335215</v>
      </c>
      <c r="AA10" s="114">
        <v>-11.769473626392099</v>
      </c>
      <c r="AB10" s="114">
        <v>-10.640116045856358</v>
      </c>
      <c r="AC10" s="114">
        <v>-8.3962392416758966</v>
      </c>
      <c r="AD10" s="114">
        <v>-7.9252649989225024</v>
      </c>
      <c r="AE10" s="114">
        <v>-7.879247968709997</v>
      </c>
      <c r="AF10" s="114">
        <v>-7.2362152865606904</v>
      </c>
      <c r="AG10" s="114">
        <v>-6.9924847053668646</v>
      </c>
    </row>
    <row r="11" spans="1:34" ht="16.850000000000001" customHeight="1">
      <c r="B11" s="109" t="s">
        <v>1334</v>
      </c>
      <c r="C11" s="115"/>
      <c r="D11" s="115">
        <v>-6.330446053024362</v>
      </c>
      <c r="E11" s="115">
        <v>-4.8519211711300985</v>
      </c>
      <c r="F11" s="115">
        <v>-8.0386720537260121</v>
      </c>
      <c r="G11" s="115">
        <v>-8.8474229246256417</v>
      </c>
      <c r="H11" s="115">
        <v>-9.7767610238987341</v>
      </c>
      <c r="I11" s="115">
        <v>-10.036606514647589</v>
      </c>
      <c r="J11" s="115">
        <v>-9.427292132874852</v>
      </c>
      <c r="K11" s="115">
        <v>-9.8185463352282856</v>
      </c>
      <c r="L11" s="115">
        <v>-1.2326536952195866</v>
      </c>
      <c r="M11" s="115">
        <v>-9.4660602719847624</v>
      </c>
      <c r="N11" s="115">
        <v>-8.4111248827491227</v>
      </c>
      <c r="O11" s="115">
        <v>-3.0928348481776347</v>
      </c>
      <c r="P11" s="115">
        <v>-4.6198502648879218</v>
      </c>
      <c r="Q11" s="115">
        <v>-5.5995081371328794</v>
      </c>
      <c r="R11" s="115">
        <v>-3.5959864373177655</v>
      </c>
      <c r="S11" s="115">
        <v>-4.7372038894485442</v>
      </c>
      <c r="T11" s="115">
        <v>-5.6535606085378891</v>
      </c>
      <c r="U11" s="115">
        <v>-2.3892413246377862</v>
      </c>
      <c r="V11" s="115">
        <v>-3.172940433949841</v>
      </c>
      <c r="W11" s="115">
        <v>3.1330613330378596</v>
      </c>
      <c r="X11" s="115">
        <v>-9.4338901136047237</v>
      </c>
      <c r="Y11" s="115">
        <v>-10.950387472329023</v>
      </c>
      <c r="Z11" s="115">
        <v>-6.5697461740459069</v>
      </c>
      <c r="AA11" s="115">
        <v>-6.4479521385910248</v>
      </c>
      <c r="AB11" s="115">
        <v>-6.8132848052277915</v>
      </c>
      <c r="AC11" s="115">
        <v>-5.0831267336261563</v>
      </c>
      <c r="AD11" s="115">
        <v>-4.291482030744179</v>
      </c>
      <c r="AE11" s="115">
        <v>-4.0711403542266114</v>
      </c>
      <c r="AF11" s="115">
        <v>-2.9165552273376578</v>
      </c>
      <c r="AG11" s="115">
        <v>-2.6004398679822422</v>
      </c>
    </row>
    <row r="12" spans="1:34" ht="16.850000000000001" customHeight="1">
      <c r="B12" s="109" t="s">
        <v>1335</v>
      </c>
      <c r="C12" s="115"/>
      <c r="D12" s="115">
        <v>-18.342028940657762</v>
      </c>
      <c r="E12" s="115">
        <v>-16.123239968102556</v>
      </c>
      <c r="F12" s="115">
        <v>-13.839430922591802</v>
      </c>
      <c r="G12" s="115">
        <v>-12.652262942342558</v>
      </c>
      <c r="H12" s="115">
        <v>-17.145860164374927</v>
      </c>
      <c r="I12" s="115">
        <v>-15.7348646468841</v>
      </c>
      <c r="J12" s="115">
        <v>-16.706931533013314</v>
      </c>
      <c r="K12" s="115">
        <v>-18.797376033413933</v>
      </c>
      <c r="L12" s="115">
        <v>-8.9176161881789735</v>
      </c>
      <c r="M12" s="115">
        <v>-18.705926065431044</v>
      </c>
      <c r="N12" s="115">
        <v>-12.848797506911298</v>
      </c>
      <c r="O12" s="115">
        <v>-11.028374709474827</v>
      </c>
      <c r="P12" s="115">
        <v>-9.5862884839730693</v>
      </c>
      <c r="Q12" s="115">
        <v>-7.9175611806303827</v>
      </c>
      <c r="R12" s="115">
        <v>-6.260838138551601</v>
      </c>
      <c r="S12" s="115">
        <v>-4.1510287424479868</v>
      </c>
      <c r="T12" s="115">
        <v>-17.04961044619154</v>
      </c>
      <c r="U12" s="115">
        <v>-14.454970777616458</v>
      </c>
      <c r="V12" s="115">
        <v>-12.917774666143082</v>
      </c>
      <c r="W12" s="115">
        <v>-7.3894382897576181</v>
      </c>
      <c r="X12" s="115">
        <v>-12.299109114012612</v>
      </c>
      <c r="Y12" s="115">
        <v>-14.137343042084279</v>
      </c>
      <c r="Z12" s="115">
        <v>-10.913730767993099</v>
      </c>
      <c r="AA12" s="115">
        <v>-12.680425561507624</v>
      </c>
      <c r="AB12" s="115">
        <v>-11.15114300464719</v>
      </c>
      <c r="AC12" s="115">
        <v>-8.8158836010455612</v>
      </c>
      <c r="AD12" s="115">
        <v>-8.1190807657330648</v>
      </c>
      <c r="AE12" s="115">
        <v>-8.0861501720054889</v>
      </c>
      <c r="AF12" s="115">
        <v>-7.4164197795299351</v>
      </c>
      <c r="AG12" s="115">
        <v>-7.1799616692718891</v>
      </c>
    </row>
    <row r="14" spans="1:34" ht="16.850000000000001" customHeight="1">
      <c r="B14" s="109"/>
    </row>
    <row r="15" spans="1:34" ht="16.850000000000001" customHeight="1">
      <c r="B15" s="109"/>
    </row>
    <row r="54" spans="4:4" ht="16.850000000000001" customHeight="1">
      <c r="D54" s="116"/>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8C08-F882-44E4-A366-65F2647CAED5}">
  <sheetPr>
    <tabColor theme="2"/>
  </sheetPr>
  <dimension ref="A1:Y1602"/>
  <sheetViews>
    <sheetView topLeftCell="I1" zoomScale="85" zoomScaleNormal="85" workbookViewId="0">
      <pane ySplit="1" topLeftCell="A2" activePane="bottomLeft" state="frozen"/>
      <selection activeCell="B5" sqref="B5:S71"/>
      <selection pane="bottomLeft" activeCell="B5" sqref="B5:S71"/>
    </sheetView>
  </sheetViews>
  <sheetFormatPr defaultColWidth="8.69140625" defaultRowHeight="14.6"/>
  <cols>
    <col min="1" max="1" width="8.69140625" style="64"/>
    <col min="2" max="5" width="15.53515625" style="66" customWidth="1"/>
    <col min="6" max="6" width="15.53515625" style="73" customWidth="1"/>
    <col min="7" max="14" width="15.53515625" style="66" customWidth="1"/>
    <col min="15" max="16384" width="8.69140625" style="66"/>
  </cols>
  <sheetData>
    <row r="1" spans="1:14" s="63" customFormat="1" ht="43.75">
      <c r="A1" s="62" t="s">
        <v>1930</v>
      </c>
      <c r="B1" s="62" t="s">
        <v>1931</v>
      </c>
      <c r="C1" s="62" t="s">
        <v>1932</v>
      </c>
      <c r="D1" s="62" t="s">
        <v>1933</v>
      </c>
      <c r="E1" s="62" t="s">
        <v>1934</v>
      </c>
      <c r="F1" s="62" t="s">
        <v>1935</v>
      </c>
      <c r="G1" s="62" t="s">
        <v>1936</v>
      </c>
      <c r="H1" s="62" t="s">
        <v>1937</v>
      </c>
      <c r="I1" s="62" t="s">
        <v>1938</v>
      </c>
      <c r="J1" s="62" t="s">
        <v>1939</v>
      </c>
      <c r="K1" s="62" t="s">
        <v>1940</v>
      </c>
      <c r="L1" s="62" t="s">
        <v>1941</v>
      </c>
      <c r="M1" s="62" t="s">
        <v>1942</v>
      </c>
      <c r="N1" s="62"/>
    </row>
    <row r="2" spans="1:14">
      <c r="A2" s="64">
        <v>0</v>
      </c>
      <c r="B2" s="65">
        <v>1.7390301091180032E-16</v>
      </c>
      <c r="C2" s="65" t="e">
        <v>#N/A</v>
      </c>
      <c r="D2" s="65" t="e">
        <v>#N/A</v>
      </c>
      <c r="E2" s="65" t="e">
        <v>#N/A</v>
      </c>
      <c r="F2" s="65" t="e">
        <v>#N/A</v>
      </c>
      <c r="G2" s="65" t="e">
        <v>#N/A</v>
      </c>
      <c r="H2" s="65">
        <v>1.3891497830159156E-16</v>
      </c>
      <c r="I2" s="65" t="e">
        <v>#N/A</v>
      </c>
      <c r="J2" s="65" t="e">
        <v>#N/A</v>
      </c>
      <c r="K2" s="65" t="e">
        <v>#N/A</v>
      </c>
      <c r="L2" s="65" t="e">
        <v>#N/A</v>
      </c>
      <c r="M2" s="65" t="e">
        <v>#N/A</v>
      </c>
    </row>
    <row r="3" spans="1:14">
      <c r="A3" s="64">
        <v>0.1</v>
      </c>
      <c r="B3" s="65">
        <v>1.7918100555503987E-16</v>
      </c>
      <c r="C3" s="65" t="e">
        <v>#N/A</v>
      </c>
      <c r="D3" s="65" t="e">
        <v>#N/A</v>
      </c>
      <c r="E3" s="65" t="e">
        <v>#N/A</v>
      </c>
      <c r="F3" s="65" t="e">
        <v>#N/A</v>
      </c>
      <c r="G3" s="65" t="e">
        <v>#N/A</v>
      </c>
      <c r="H3" s="65">
        <v>1.430822083485153E-16</v>
      </c>
      <c r="I3" s="65" t="e">
        <v>#N/A</v>
      </c>
      <c r="J3" s="65" t="e">
        <v>#N/A</v>
      </c>
      <c r="K3" s="65" t="e">
        <v>#N/A</v>
      </c>
      <c r="L3" s="65" t="e">
        <v>#N/A</v>
      </c>
      <c r="M3" s="65" t="e">
        <v>#N/A</v>
      </c>
    </row>
    <row r="4" spans="1:14">
      <c r="A4" s="64">
        <v>0.2</v>
      </c>
      <c r="B4" s="65">
        <v>1.8462361575762238E-16</v>
      </c>
      <c r="C4" s="65" t="e">
        <v>#N/A</v>
      </c>
      <c r="D4" s="65" t="e">
        <v>#N/A</v>
      </c>
      <c r="E4" s="65" t="e">
        <v>#N/A</v>
      </c>
      <c r="F4" s="65" t="e">
        <v>#N/A</v>
      </c>
      <c r="G4" s="65" t="e">
        <v>#N/A</v>
      </c>
      <c r="H4" s="65">
        <v>1.4737789623584608E-16</v>
      </c>
      <c r="I4" s="65" t="e">
        <v>#N/A</v>
      </c>
      <c r="J4" s="65" t="e">
        <v>#N/A</v>
      </c>
      <c r="K4" s="65" t="e">
        <v>#N/A</v>
      </c>
      <c r="L4" s="65" t="e">
        <v>#N/A</v>
      </c>
      <c r="M4" s="65" t="e">
        <v>#N/A</v>
      </c>
    </row>
    <row r="5" spans="1:14">
      <c r="A5" s="64">
        <v>0.30000000000000004</v>
      </c>
      <c r="B5" s="65">
        <v>1.9023610900568858E-16</v>
      </c>
      <c r="C5" s="65" t="e">
        <v>#N/A</v>
      </c>
      <c r="D5" s="65" t="e">
        <v>#N/A</v>
      </c>
      <c r="E5" s="65" t="e">
        <v>#N/A</v>
      </c>
      <c r="F5" s="65" t="e">
        <v>#N/A</v>
      </c>
      <c r="G5" s="65" t="e">
        <v>#N/A</v>
      </c>
      <c r="H5" s="65">
        <v>1.5180613154453236E-16</v>
      </c>
      <c r="I5" s="65" t="e">
        <v>#N/A</v>
      </c>
      <c r="J5" s="65" t="e">
        <v>#N/A</v>
      </c>
      <c r="K5" s="65" t="e">
        <v>#N/A</v>
      </c>
      <c r="L5" s="65" t="e">
        <v>#N/A</v>
      </c>
      <c r="M5" s="65" t="e">
        <v>#N/A</v>
      </c>
    </row>
    <row r="6" spans="1:14">
      <c r="A6" s="64">
        <v>0.4</v>
      </c>
      <c r="B6" s="65">
        <v>1.9602392483894661E-16</v>
      </c>
      <c r="C6" s="65" t="e">
        <v>#N/A</v>
      </c>
      <c r="D6" s="65" t="e">
        <v>#N/A</v>
      </c>
      <c r="E6" s="65" t="e">
        <v>#N/A</v>
      </c>
      <c r="F6" s="65" t="e">
        <v>#N/A</v>
      </c>
      <c r="G6" s="65" t="e">
        <v>#N/A</v>
      </c>
      <c r="H6" s="65">
        <v>1.5637116267420021E-16</v>
      </c>
      <c r="I6" s="65" t="e">
        <v>#N/A</v>
      </c>
      <c r="J6" s="65" t="e">
        <v>#N/A</v>
      </c>
      <c r="K6" s="65" t="e">
        <v>#N/A</v>
      </c>
      <c r="L6" s="65" t="e">
        <v>#N/A</v>
      </c>
      <c r="M6" s="65" t="e">
        <v>#N/A</v>
      </c>
    </row>
    <row r="7" spans="1:14">
      <c r="A7" s="64">
        <v>0.5</v>
      </c>
      <c r="B7" s="65">
        <v>2.0199272779023125E-16</v>
      </c>
      <c r="C7" s="65" t="e">
        <v>#N/A</v>
      </c>
      <c r="D7" s="65" t="e">
        <v>#N/A</v>
      </c>
      <c r="E7" s="65" t="e">
        <v>#N/A</v>
      </c>
      <c r="F7" s="65" t="e">
        <v>#N/A</v>
      </c>
      <c r="G7" s="65" t="e">
        <v>#N/A</v>
      </c>
      <c r="H7" s="65">
        <v>1.610772380244757E-16</v>
      </c>
      <c r="I7" s="65" t="e">
        <v>#N/A</v>
      </c>
      <c r="J7" s="65" t="e">
        <v>#N/A</v>
      </c>
      <c r="K7" s="65" t="e">
        <v>#N/A</v>
      </c>
      <c r="L7" s="65" t="e">
        <v>#N/A</v>
      </c>
      <c r="M7" s="65" t="e">
        <v>#N/A</v>
      </c>
    </row>
    <row r="8" spans="1:14">
      <c r="A8" s="64">
        <v>0.60000000000000009</v>
      </c>
      <c r="B8" s="65">
        <v>2.0814826180171606E-16</v>
      </c>
      <c r="C8" s="65" t="e">
        <v>#N/A</v>
      </c>
      <c r="D8" s="65" t="e">
        <v>#N/A</v>
      </c>
      <c r="E8" s="65" t="e">
        <v>#N/A</v>
      </c>
      <c r="F8" s="65" t="e">
        <v>#N/A</v>
      </c>
      <c r="G8" s="65" t="e">
        <v>#N/A</v>
      </c>
      <c r="H8" s="65">
        <v>1.6592889716256053E-16</v>
      </c>
      <c r="I8" s="65" t="e">
        <v>#N/A</v>
      </c>
      <c r="J8" s="65" t="e">
        <v>#N/A</v>
      </c>
      <c r="K8" s="65" t="e">
        <v>#N/A</v>
      </c>
      <c r="L8" s="65" t="e">
        <v>#N/A</v>
      </c>
      <c r="M8" s="65" t="e">
        <v>#N/A</v>
      </c>
    </row>
    <row r="9" spans="1:14">
      <c r="A9" s="64">
        <v>0.70000000000000007</v>
      </c>
      <c r="B9" s="65">
        <v>2.1449657521804003E-16</v>
      </c>
      <c r="C9" s="65" t="e">
        <v>#N/A</v>
      </c>
      <c r="D9" s="65" t="e">
        <v>#N/A</v>
      </c>
      <c r="E9" s="65" t="e">
        <v>#N/A</v>
      </c>
      <c r="F9" s="65" t="e">
        <v>#N/A</v>
      </c>
      <c r="G9" s="65" t="e">
        <v>#N/A</v>
      </c>
      <c r="H9" s="65">
        <v>1.7093073259521558E-16</v>
      </c>
      <c r="I9" s="65" t="e">
        <v>#N/A</v>
      </c>
      <c r="J9" s="65" t="e">
        <v>#N/A</v>
      </c>
      <c r="K9" s="65" t="e">
        <v>#N/A</v>
      </c>
      <c r="L9" s="65" t="e">
        <v>#N/A</v>
      </c>
      <c r="M9" s="65" t="e">
        <v>#N/A</v>
      </c>
    </row>
    <row r="10" spans="1:14">
      <c r="A10" s="64">
        <v>0.8</v>
      </c>
      <c r="B10" s="65">
        <v>2.2104384873274015E-16</v>
      </c>
      <c r="C10" s="65" t="e">
        <v>#N/A</v>
      </c>
      <c r="D10" s="65" t="e">
        <v>#N/A</v>
      </c>
      <c r="E10" s="65" t="e">
        <v>#N/A</v>
      </c>
      <c r="F10" s="65" t="e">
        <v>#N/A</v>
      </c>
      <c r="G10" s="65" t="e">
        <v>#N/A</v>
      </c>
      <c r="H10" s="65">
        <v>1.7608752211765896E-16</v>
      </c>
      <c r="I10" s="65" t="e">
        <v>#N/A</v>
      </c>
      <c r="J10" s="65" t="e">
        <v>#N/A</v>
      </c>
      <c r="K10" s="65" t="e">
        <v>#N/A</v>
      </c>
      <c r="L10" s="65" t="e">
        <v>#N/A</v>
      </c>
      <c r="M10" s="65" t="e">
        <v>#N/A</v>
      </c>
    </row>
    <row r="11" spans="1:14">
      <c r="A11" s="64">
        <v>0.9</v>
      </c>
      <c r="B11" s="65">
        <v>2.2779646156270044E-16</v>
      </c>
      <c r="C11" s="65" t="e">
        <v>#N/A</v>
      </c>
      <c r="D11" s="65" t="e">
        <v>#N/A</v>
      </c>
      <c r="E11" s="65" t="e">
        <v>#N/A</v>
      </c>
      <c r="F11" s="65" t="e">
        <v>#N/A</v>
      </c>
      <c r="G11" s="65" t="e">
        <v>#N/A</v>
      </c>
      <c r="H11" s="65">
        <v>1.8140420234378639E-16</v>
      </c>
      <c r="I11" s="65" t="e">
        <v>#N/A</v>
      </c>
      <c r="J11" s="65" t="e">
        <v>#N/A</v>
      </c>
      <c r="K11" s="65" t="e">
        <v>#N/A</v>
      </c>
      <c r="L11" s="65" t="e">
        <v>#N/A</v>
      </c>
      <c r="M11" s="65" t="e">
        <v>#N/A</v>
      </c>
    </row>
    <row r="12" spans="1:14">
      <c r="A12" s="64">
        <v>1</v>
      </c>
      <c r="B12" s="65">
        <v>2.3476108409238052E-16</v>
      </c>
      <c r="C12" s="65" t="e">
        <v>#N/A</v>
      </c>
      <c r="D12" s="65" t="e">
        <v>#N/A</v>
      </c>
      <c r="E12" s="65" t="e">
        <v>#N/A</v>
      </c>
      <c r="F12" s="65" t="e">
        <v>#N/A</v>
      </c>
      <c r="G12" s="65" t="e">
        <v>#N/A</v>
      </c>
      <c r="H12" s="65">
        <v>1.868858290015018E-16</v>
      </c>
      <c r="I12" s="65" t="e">
        <v>#N/A</v>
      </c>
      <c r="J12" s="65" t="e">
        <v>#N/A</v>
      </c>
      <c r="K12" s="65" t="e">
        <v>#N/A</v>
      </c>
      <c r="L12" s="65" t="e">
        <v>#N/A</v>
      </c>
      <c r="M12" s="65" t="e">
        <v>#N/A</v>
      </c>
    </row>
    <row r="13" spans="1:14">
      <c r="A13" s="64">
        <v>1.1000000000000001</v>
      </c>
      <c r="B13" s="65">
        <v>2.4194447935046862E-16</v>
      </c>
      <c r="C13" s="65" t="e">
        <v>#N/A</v>
      </c>
      <c r="D13" s="65" t="e">
        <v>#N/A</v>
      </c>
      <c r="E13" s="65" t="e">
        <v>#N/A</v>
      </c>
      <c r="F13" s="65" t="e">
        <v>#N/A</v>
      </c>
      <c r="G13" s="65" t="e">
        <v>#N/A</v>
      </c>
      <c r="H13" s="65">
        <v>1.9253773575139493E-16</v>
      </c>
      <c r="I13" s="65" t="e">
        <v>#N/A</v>
      </c>
      <c r="J13" s="65" t="e">
        <v>#N/A</v>
      </c>
      <c r="K13" s="65" t="e">
        <v>#N/A</v>
      </c>
      <c r="L13" s="65" t="e">
        <v>#N/A</v>
      </c>
      <c r="M13" s="65" t="e">
        <v>#N/A</v>
      </c>
    </row>
    <row r="14" spans="1:14">
      <c r="A14" s="64">
        <v>1.2000000000000002</v>
      </c>
      <c r="B14" s="65">
        <v>2.49353741237898E-16</v>
      </c>
      <c r="C14" s="65" t="e">
        <v>#N/A</v>
      </c>
      <c r="D14" s="65" t="e">
        <v>#N/A</v>
      </c>
      <c r="E14" s="65" t="e">
        <v>#N/A</v>
      </c>
      <c r="F14" s="65" t="e">
        <v>#N/A</v>
      </c>
      <c r="G14" s="65" t="e">
        <v>#N/A</v>
      </c>
      <c r="H14" s="65">
        <v>1.9836525625405551E-16</v>
      </c>
      <c r="I14" s="65" t="e">
        <v>#N/A</v>
      </c>
      <c r="J14" s="65" t="e">
        <v>#N/A</v>
      </c>
      <c r="K14" s="65" t="e">
        <v>#N/A</v>
      </c>
      <c r="L14" s="65" t="e">
        <v>#N/A</v>
      </c>
      <c r="M14" s="65" t="e">
        <v>#N/A</v>
      </c>
    </row>
    <row r="15" spans="1:14">
      <c r="A15" s="64">
        <v>1.3</v>
      </c>
      <c r="B15" s="65">
        <v>2.5699612247427953E-16</v>
      </c>
      <c r="C15" s="65" t="e">
        <v>#N/A</v>
      </c>
      <c r="D15" s="65" t="e">
        <v>#N/A</v>
      </c>
      <c r="E15" s="65" t="e">
        <v>#N/A</v>
      </c>
      <c r="F15" s="65" t="e">
        <v>#N/A</v>
      </c>
      <c r="G15" s="65" t="e">
        <v>#N/A</v>
      </c>
      <c r="H15" s="65">
        <v>2.0437404180742851E-16</v>
      </c>
      <c r="I15" s="65" t="e">
        <v>#N/A</v>
      </c>
      <c r="J15" s="65" t="e">
        <v>#N/A</v>
      </c>
      <c r="K15" s="65" t="e">
        <v>#N/A</v>
      </c>
      <c r="L15" s="65" t="e">
        <v>#N/A</v>
      </c>
      <c r="M15" s="65" t="e">
        <v>#N/A</v>
      </c>
    </row>
    <row r="16" spans="1:14">
      <c r="A16" s="64">
        <v>1.4000000000000001</v>
      </c>
      <c r="B16" s="65">
        <v>2.6487919341657928E-16</v>
      </c>
      <c r="C16" s="65" t="e">
        <v>#N/A</v>
      </c>
      <c r="D16" s="65" t="e">
        <v>#N/A</v>
      </c>
      <c r="E16" s="65" t="e">
        <v>#N/A</v>
      </c>
      <c r="F16" s="65" t="e">
        <v>#N/A</v>
      </c>
      <c r="G16" s="65" t="e">
        <v>#N/A</v>
      </c>
      <c r="H16" s="65">
        <v>2.105699025281365E-16</v>
      </c>
      <c r="I16" s="65" t="e">
        <v>#N/A</v>
      </c>
      <c r="J16" s="65" t="e">
        <v>#N/A</v>
      </c>
      <c r="K16" s="65" t="e">
        <v>#N/A</v>
      </c>
      <c r="L16" s="65" t="e">
        <v>#N/A</v>
      </c>
      <c r="M16" s="65" t="e">
        <v>#N/A</v>
      </c>
    </row>
    <row r="17" spans="1:13">
      <c r="A17" s="64">
        <v>1.5</v>
      </c>
      <c r="B17" s="65">
        <v>2.7301073618000017E-16</v>
      </c>
      <c r="C17" s="65" t="e">
        <v>#N/A</v>
      </c>
      <c r="D17" s="65" t="e">
        <v>#N/A</v>
      </c>
      <c r="E17" s="65" t="e">
        <v>#N/A</v>
      </c>
      <c r="F17" s="65" t="e">
        <v>#N/A</v>
      </c>
      <c r="G17" s="65" t="e">
        <v>#N/A</v>
      </c>
      <c r="H17" s="65">
        <v>2.1695878088170007E-16</v>
      </c>
      <c r="I17" s="65" t="e">
        <v>#N/A</v>
      </c>
      <c r="J17" s="65" t="e">
        <v>#N/A</v>
      </c>
      <c r="K17" s="65" t="e">
        <v>#N/A</v>
      </c>
      <c r="L17" s="65" t="e">
        <v>#N/A</v>
      </c>
      <c r="M17" s="65" t="e">
        <v>#N/A</v>
      </c>
    </row>
    <row r="18" spans="1:13">
      <c r="A18" s="64">
        <v>1.6</v>
      </c>
      <c r="B18" s="65">
        <v>2.813987446379819E-16</v>
      </c>
      <c r="C18" s="65" t="e">
        <v>#N/A</v>
      </c>
      <c r="D18" s="65" t="e">
        <v>#N/A</v>
      </c>
      <c r="E18" s="65" t="e">
        <v>#N/A</v>
      </c>
      <c r="F18" s="65" t="e">
        <v>#N/A</v>
      </c>
      <c r="G18" s="65" t="e">
        <v>#N/A</v>
      </c>
      <c r="H18" s="65">
        <v>2.2354681785698681E-16</v>
      </c>
      <c r="I18" s="65" t="e">
        <v>#N/A</v>
      </c>
      <c r="J18" s="65" t="e">
        <v>#N/A</v>
      </c>
      <c r="K18" s="65" t="e">
        <v>#N/A</v>
      </c>
      <c r="L18" s="65" t="e">
        <v>#N/A</v>
      </c>
      <c r="M18" s="65" t="e">
        <v>#N/A</v>
      </c>
    </row>
    <row r="19" spans="1:13">
      <c r="A19" s="64">
        <v>1.7000000000000002</v>
      </c>
      <c r="B19" s="65">
        <v>2.90051556771099E-16</v>
      </c>
      <c r="C19" s="65" t="e">
        <v>#N/A</v>
      </c>
      <c r="D19" s="65" t="e">
        <v>#N/A</v>
      </c>
      <c r="E19" s="65" t="e">
        <v>#N/A</v>
      </c>
      <c r="F19" s="65" t="e">
        <v>#N/A</v>
      </c>
      <c r="G19" s="65" t="e">
        <v>#N/A</v>
      </c>
      <c r="H19" s="65">
        <v>2.3034047208021953E-16</v>
      </c>
      <c r="I19" s="65" t="e">
        <v>#N/A</v>
      </c>
      <c r="J19" s="65" t="e">
        <v>#N/A</v>
      </c>
      <c r="K19" s="65" t="e">
        <v>#N/A</v>
      </c>
      <c r="L19" s="65" t="e">
        <v>#N/A</v>
      </c>
      <c r="M19" s="65" t="e">
        <v>#N/A</v>
      </c>
    </row>
    <row r="20" spans="1:13">
      <c r="A20" s="64">
        <v>1.8</v>
      </c>
      <c r="B20" s="65">
        <v>2.9897777525772203E-16</v>
      </c>
      <c r="C20" s="65" t="e">
        <v>#N/A</v>
      </c>
      <c r="D20" s="65" t="e">
        <v>#N/A</v>
      </c>
      <c r="E20" s="65" t="e">
        <v>#N/A</v>
      </c>
      <c r="F20" s="65" t="e">
        <v>#N/A</v>
      </c>
      <c r="G20" s="65" t="e">
        <v>#N/A</v>
      </c>
      <c r="H20" s="65">
        <v>2.3734628158695985E-16</v>
      </c>
      <c r="I20" s="65" t="e">
        <v>#N/A</v>
      </c>
      <c r="J20" s="65" t="e">
        <v>#N/A</v>
      </c>
      <c r="K20" s="65" t="e">
        <v>#N/A</v>
      </c>
      <c r="L20" s="65" t="e">
        <v>#N/A</v>
      </c>
      <c r="M20" s="65" t="e">
        <v>#N/A</v>
      </c>
    </row>
    <row r="21" spans="1:13">
      <c r="A21" s="64">
        <v>1.9000000000000001</v>
      </c>
      <c r="B21" s="65">
        <v>3.0818621453445835E-16</v>
      </c>
      <c r="C21" s="65" t="e">
        <v>#N/A</v>
      </c>
      <c r="D21" s="65" t="e">
        <v>#N/A</v>
      </c>
      <c r="E21" s="65" t="e">
        <v>#N/A</v>
      </c>
      <c r="F21" s="65" t="e">
        <v>#N/A</v>
      </c>
      <c r="G21" s="65" t="e">
        <v>#N/A</v>
      </c>
      <c r="H21" s="65">
        <v>2.445710226407858E-16</v>
      </c>
      <c r="I21" s="65" t="e">
        <v>#N/A</v>
      </c>
      <c r="J21" s="65" t="e">
        <v>#N/A</v>
      </c>
      <c r="K21" s="65" t="e">
        <v>#N/A</v>
      </c>
      <c r="L21" s="65" t="e">
        <v>#N/A</v>
      </c>
      <c r="M21" s="65" t="e">
        <v>#N/A</v>
      </c>
    </row>
    <row r="22" spans="1:13">
      <c r="A22" s="64">
        <v>2</v>
      </c>
      <c r="B22" s="65">
        <v>3.1768600667527055E-16</v>
      </c>
      <c r="C22" s="65" t="e">
        <v>#N/A</v>
      </c>
      <c r="D22" s="65" t="e">
        <v>#N/A</v>
      </c>
      <c r="E22" s="65" t="e">
        <v>#N/A</v>
      </c>
      <c r="F22" s="65" t="e">
        <v>#N/A</v>
      </c>
      <c r="G22" s="65" t="e">
        <v>#N/A</v>
      </c>
      <c r="H22" s="65">
        <v>2.5202176267285104E-16</v>
      </c>
      <c r="I22" s="65" t="e">
        <v>#N/A</v>
      </c>
      <c r="J22" s="65" t="e">
        <v>#N/A</v>
      </c>
      <c r="K22" s="65" t="e">
        <v>#N/A</v>
      </c>
      <c r="L22" s="65" t="e">
        <v>#N/A</v>
      </c>
      <c r="M22" s="65" t="e">
        <v>#N/A</v>
      </c>
    </row>
    <row r="23" spans="1:13">
      <c r="A23" s="64">
        <v>2.1</v>
      </c>
      <c r="B23" s="65">
        <v>3.2748670727059483E-16</v>
      </c>
      <c r="C23" s="65" t="e">
        <v>#N/A</v>
      </c>
      <c r="D23" s="65" t="e">
        <v>#N/A</v>
      </c>
      <c r="E23" s="65" t="e">
        <v>#N/A</v>
      </c>
      <c r="F23" s="65" t="e">
        <v>#N/A</v>
      </c>
      <c r="G23" s="65" t="e">
        <v>#N/A</v>
      </c>
      <c r="H23" s="65">
        <v>2.5970575440276643E-16</v>
      </c>
      <c r="I23" s="65" t="e">
        <v>#N/A</v>
      </c>
      <c r="J23" s="65" t="e">
        <v>#N/A</v>
      </c>
      <c r="K23" s="65" t="e">
        <v>#N/A</v>
      </c>
      <c r="L23" s="65" t="e">
        <v>#N/A</v>
      </c>
      <c r="M23" s="65" t="e">
        <v>#N/A</v>
      </c>
    </row>
    <row r="24" spans="1:13">
      <c r="A24" s="64">
        <v>2.2000000000000002</v>
      </c>
      <c r="B24" s="65">
        <v>3.3759805719932464E-16</v>
      </c>
      <c r="C24" s="65" t="e">
        <v>#N/A</v>
      </c>
      <c r="D24" s="65" t="e">
        <v>#N/A</v>
      </c>
      <c r="E24" s="65" t="e">
        <v>#N/A</v>
      </c>
      <c r="F24" s="65" t="e">
        <v>#N/A</v>
      </c>
      <c r="G24" s="65" t="e">
        <v>#N/A</v>
      </c>
      <c r="H24" s="65">
        <v>2.6763048877815926E-16</v>
      </c>
      <c r="I24" s="65" t="e">
        <v>#N/A</v>
      </c>
      <c r="J24" s="65" t="e">
        <v>#N/A</v>
      </c>
      <c r="K24" s="65" t="e">
        <v>#N/A</v>
      </c>
      <c r="L24" s="65" t="e">
        <v>#N/A</v>
      </c>
      <c r="M24" s="65" t="e">
        <v>#N/A</v>
      </c>
    </row>
    <row r="25" spans="1:13">
      <c r="A25" s="64">
        <v>2.3000000000000003</v>
      </c>
      <c r="B25" s="65">
        <v>3.480301679172678E-16</v>
      </c>
      <c r="C25" s="65" t="e">
        <v>#N/A</v>
      </c>
      <c r="D25" s="65" t="e">
        <v>#N/A</v>
      </c>
      <c r="E25" s="65" t="e">
        <v>#N/A</v>
      </c>
      <c r="F25" s="65" t="e">
        <v>#N/A</v>
      </c>
      <c r="G25" s="65" t="e">
        <v>#N/A</v>
      </c>
      <c r="H25" s="65">
        <v>2.7580366850489361E-16</v>
      </c>
      <c r="I25" s="65" t="e">
        <v>#N/A</v>
      </c>
      <c r="J25" s="65" t="e">
        <v>#N/A</v>
      </c>
      <c r="K25" s="65" t="e">
        <v>#N/A</v>
      </c>
      <c r="L25" s="65" t="e">
        <v>#N/A</v>
      </c>
      <c r="M25" s="65" t="e">
        <v>#N/A</v>
      </c>
    </row>
    <row r="26" spans="1:13">
      <c r="A26" s="64">
        <v>2.4000000000000004</v>
      </c>
      <c r="B26" s="65">
        <v>3.587934155780282E-16</v>
      </c>
      <c r="C26" s="65" t="e">
        <v>#N/A</v>
      </c>
      <c r="D26" s="65" t="e">
        <v>#N/A</v>
      </c>
      <c r="E26" s="65" t="e">
        <v>#N/A</v>
      </c>
      <c r="F26" s="65" t="e">
        <v>#N/A</v>
      </c>
      <c r="G26" s="65" t="e">
        <v>#N/A</v>
      </c>
      <c r="H26" s="65">
        <v>2.8423328745640921E-16</v>
      </c>
      <c r="I26" s="65" t="e">
        <v>#N/A</v>
      </c>
      <c r="J26" s="65" t="e">
        <v>#N/A</v>
      </c>
      <c r="K26" s="65" t="e">
        <v>#N/A</v>
      </c>
      <c r="L26" s="65" t="e">
        <v>#N/A</v>
      </c>
      <c r="M26" s="65" t="e">
        <v>#N/A</v>
      </c>
    </row>
    <row r="27" spans="1:13">
      <c r="A27" s="64">
        <v>2.5</v>
      </c>
      <c r="B27" s="65">
        <v>3.6989865279124252E-16</v>
      </c>
      <c r="C27" s="65" t="e">
        <v>#N/A</v>
      </c>
      <c r="D27" s="65" t="e">
        <v>#N/A</v>
      </c>
      <c r="E27" s="65" t="e">
        <v>#N/A</v>
      </c>
      <c r="F27" s="65" t="e">
        <v>#N/A</v>
      </c>
      <c r="G27" s="65" t="e">
        <v>#N/A</v>
      </c>
      <c r="H27" s="65">
        <v>2.9292768361328058E-16</v>
      </c>
      <c r="I27" s="65" t="e">
        <v>#N/A</v>
      </c>
      <c r="J27" s="65" t="e">
        <v>#N/A</v>
      </c>
      <c r="K27" s="65" t="e">
        <v>#N/A</v>
      </c>
      <c r="L27" s="65" t="e">
        <v>#N/A</v>
      </c>
      <c r="M27" s="65" t="e">
        <v>#N/A</v>
      </c>
    </row>
    <row r="28" spans="1:13">
      <c r="A28" s="64">
        <v>2.6</v>
      </c>
      <c r="B28" s="65">
        <v>3.8135707627368228E-16</v>
      </c>
      <c r="C28" s="65" t="e">
        <v>#N/A</v>
      </c>
      <c r="D28" s="65" t="e">
        <v>#N/A</v>
      </c>
      <c r="E28" s="65" t="e">
        <v>#N/A</v>
      </c>
      <c r="F28" s="65" t="e">
        <v>#N/A</v>
      </c>
      <c r="G28" s="65" t="e">
        <v>#N/A</v>
      </c>
      <c r="H28" s="65">
        <v>3.0189535377475986E-16</v>
      </c>
      <c r="I28" s="65" t="e">
        <v>#N/A</v>
      </c>
      <c r="J28" s="65" t="e">
        <v>#N/A</v>
      </c>
      <c r="K28" s="65" t="e">
        <v>#N/A</v>
      </c>
      <c r="L28" s="65" t="e">
        <v>#N/A</v>
      </c>
      <c r="M28" s="65" t="e">
        <v>#N/A</v>
      </c>
    </row>
    <row r="29" spans="1:13">
      <c r="A29" s="64">
        <v>2.7</v>
      </c>
      <c r="B29" s="65">
        <v>3.9318012097013541E-16</v>
      </c>
      <c r="C29" s="65" t="e">
        <v>#N/A</v>
      </c>
      <c r="D29" s="65" t="e">
        <v>#N/A</v>
      </c>
      <c r="E29" s="65" t="e">
        <v>#N/A</v>
      </c>
      <c r="F29" s="65" t="e">
        <v>#N/A</v>
      </c>
      <c r="G29" s="65" t="e">
        <v>#N/A</v>
      </c>
      <c r="H29" s="65">
        <v>3.1114511237745443E-16</v>
      </c>
      <c r="I29" s="65" t="e">
        <v>#N/A</v>
      </c>
      <c r="J29" s="65" t="e">
        <v>#N/A</v>
      </c>
      <c r="K29" s="65" t="e">
        <v>#N/A</v>
      </c>
      <c r="L29" s="65" t="e">
        <v>#N/A</v>
      </c>
      <c r="M29" s="65" t="e">
        <v>#N/A</v>
      </c>
    </row>
    <row r="30" spans="1:13">
      <c r="A30" s="64">
        <v>2.8000000000000003</v>
      </c>
      <c r="B30" s="65">
        <v>4.0537967181164308E-16</v>
      </c>
      <c r="C30" s="65" t="e">
        <v>#N/A</v>
      </c>
      <c r="D30" s="65" t="e">
        <v>#N/A</v>
      </c>
      <c r="E30" s="65" t="e">
        <v>#N/A</v>
      </c>
      <c r="F30" s="65" t="e">
        <v>#N/A</v>
      </c>
      <c r="G30" s="65" t="e">
        <v>#N/A</v>
      </c>
      <c r="H30" s="65">
        <v>3.2068601208598807E-16</v>
      </c>
      <c r="I30" s="65" t="e">
        <v>#N/A</v>
      </c>
      <c r="J30" s="65" t="e">
        <v>#N/A</v>
      </c>
      <c r="K30" s="65" t="e">
        <v>#N/A</v>
      </c>
      <c r="L30" s="65" t="e">
        <v>#N/A</v>
      </c>
      <c r="M30" s="65" t="e">
        <v>#N/A</v>
      </c>
    </row>
    <row r="31" spans="1:13">
      <c r="A31" s="64">
        <v>2.9000000000000004</v>
      </c>
      <c r="B31" s="65">
        <v>4.1796811665505888E-16</v>
      </c>
      <c r="C31" s="65" t="e">
        <v>#N/A</v>
      </c>
      <c r="D31" s="65" t="e">
        <v>#N/A</v>
      </c>
      <c r="E31" s="65" t="e">
        <v>#N/A</v>
      </c>
      <c r="F31" s="65" t="e">
        <v>#N/A</v>
      </c>
      <c r="G31" s="65" t="e">
        <v>#N/A</v>
      </c>
      <c r="H31" s="65">
        <v>3.3052752908145817E-16</v>
      </c>
      <c r="I31" s="65" t="e">
        <v>#N/A</v>
      </c>
      <c r="J31" s="65" t="e">
        <v>#N/A</v>
      </c>
      <c r="K31" s="65" t="e">
        <v>#N/A</v>
      </c>
      <c r="L31" s="65" t="e">
        <v>#N/A</v>
      </c>
      <c r="M31" s="65" t="e">
        <v>#N/A</v>
      </c>
    </row>
    <row r="32" spans="1:13">
      <c r="A32" s="64">
        <v>3</v>
      </c>
      <c r="B32" s="65">
        <v>4.3095824040393044E-16</v>
      </c>
      <c r="C32" s="65" t="e">
        <v>#N/A</v>
      </c>
      <c r="D32" s="65" t="e">
        <v>#N/A</v>
      </c>
      <c r="E32" s="65" t="e">
        <v>#N/A</v>
      </c>
      <c r="F32" s="65" t="e">
        <v>#N/A</v>
      </c>
      <c r="G32" s="65" t="e">
        <v>#N/A</v>
      </c>
      <c r="H32" s="65">
        <v>3.4067937777297857E-16</v>
      </c>
      <c r="I32" s="65" t="e">
        <v>#N/A</v>
      </c>
      <c r="J32" s="65" t="e">
        <v>#N/A</v>
      </c>
      <c r="K32" s="65" t="e">
        <v>#N/A</v>
      </c>
      <c r="L32" s="65" t="e">
        <v>#N/A</v>
      </c>
      <c r="M32" s="65" t="e">
        <v>#N/A</v>
      </c>
    </row>
    <row r="33" spans="1:25">
      <c r="A33" s="64">
        <v>3.1</v>
      </c>
      <c r="B33" s="65">
        <v>4.4436301325026257E-16</v>
      </c>
      <c r="C33" s="65" t="e">
        <v>#N/A</v>
      </c>
      <c r="D33" s="65" t="e">
        <v>#N/A</v>
      </c>
      <c r="E33" s="65" t="e">
        <v>#N/A</v>
      </c>
      <c r="F33" s="65" t="e">
        <v>#N/A</v>
      </c>
      <c r="G33" s="65" t="e">
        <v>#N/A</v>
      </c>
      <c r="H33" s="65">
        <v>3.5115156373723871E-16</v>
      </c>
      <c r="I33" s="65" t="e">
        <v>#N/A</v>
      </c>
      <c r="J33" s="65" t="e">
        <v>#N/A</v>
      </c>
      <c r="K33" s="65" t="e">
        <v>#N/A</v>
      </c>
      <c r="L33" s="65" t="e">
        <v>#N/A</v>
      </c>
      <c r="M33" s="65" t="e">
        <v>#N/A</v>
      </c>
    </row>
    <row r="34" spans="1:25">
      <c r="A34" s="64">
        <v>3.2</v>
      </c>
      <c r="B34" s="65">
        <v>4.5819612007010936E-16</v>
      </c>
      <c r="C34" s="65" t="e">
        <v>#N/A</v>
      </c>
      <c r="D34" s="65" t="e">
        <v>#N/A</v>
      </c>
      <c r="E34" s="65" t="e">
        <v>#N/A</v>
      </c>
      <c r="F34" s="65" t="e">
        <v>#N/A</v>
      </c>
      <c r="G34" s="65" t="e">
        <v>#N/A</v>
      </c>
      <c r="H34" s="65">
        <v>3.6195448959762204E-16</v>
      </c>
      <c r="I34" s="65" t="e">
        <v>#N/A</v>
      </c>
      <c r="J34" s="65" t="e">
        <v>#N/A</v>
      </c>
      <c r="K34" s="65" t="e">
        <v>#N/A</v>
      </c>
      <c r="L34" s="65" t="e">
        <v>#N/A</v>
      </c>
      <c r="M34" s="65" t="e">
        <v>#N/A</v>
      </c>
    </row>
    <row r="35" spans="1:25">
      <c r="A35" s="64">
        <v>3.3000000000000003</v>
      </c>
      <c r="B35" s="65">
        <v>4.7247158984665971E-16</v>
      </c>
      <c r="C35" s="65" t="e">
        <v>#N/A</v>
      </c>
      <c r="D35" s="65" t="e">
        <v>#N/A</v>
      </c>
      <c r="E35" s="65" t="e">
        <v>#N/A</v>
      </c>
      <c r="F35" s="65" t="e">
        <v>#N/A</v>
      </c>
      <c r="G35" s="65" t="e">
        <v>#N/A</v>
      </c>
      <c r="H35" s="65">
        <v>3.7309887561486727E-16</v>
      </c>
      <c r="I35" s="65" t="e">
        <v>#N/A</v>
      </c>
      <c r="J35" s="65" t="e">
        <v>#N/A</v>
      </c>
      <c r="K35" s="65" t="e">
        <v>#N/A</v>
      </c>
      <c r="L35" s="65" t="e">
        <v>#N/A</v>
      </c>
      <c r="M35" s="65" t="e">
        <v>#N/A</v>
      </c>
    </row>
    <row r="36" spans="1:25">
      <c r="A36" s="64">
        <v>3.4000000000000004</v>
      </c>
      <c r="B36" s="65">
        <v>4.8720398095869455E-16</v>
      </c>
      <c r="C36" s="65" t="e">
        <v>#N/A</v>
      </c>
      <c r="D36" s="65" t="e">
        <v>#N/A</v>
      </c>
      <c r="E36" s="65" t="e">
        <v>#N/A</v>
      </c>
      <c r="F36" s="65" t="e">
        <v>#N/A</v>
      </c>
      <c r="G36" s="65" t="e">
        <v>#N/A</v>
      </c>
      <c r="H36" s="65">
        <v>3.845957861568479E-16</v>
      </c>
      <c r="I36" s="65" t="e">
        <v>#N/A</v>
      </c>
      <c r="J36" s="65" t="e">
        <v>#N/A</v>
      </c>
      <c r="K36" s="65" t="e">
        <v>#N/A</v>
      </c>
      <c r="L36" s="65" t="e">
        <v>#N/A</v>
      </c>
      <c r="M36" s="65" t="e">
        <v>#N/A</v>
      </c>
    </row>
    <row r="37" spans="1:25">
      <c r="A37" s="64">
        <v>3.5</v>
      </c>
      <c r="B37" s="65">
        <v>5.0240827530146845E-16</v>
      </c>
      <c r="C37" s="65" t="e">
        <v>#N/A</v>
      </c>
      <c r="D37" s="65" t="e">
        <v>#N/A</v>
      </c>
      <c r="E37" s="65" t="e">
        <v>#N/A</v>
      </c>
      <c r="F37" s="65" t="e">
        <v>#N/A</v>
      </c>
      <c r="G37" s="65" t="e">
        <v>#N/A</v>
      </c>
      <c r="H37" s="65">
        <v>3.9645665616835186E-16</v>
      </c>
      <c r="I37" s="65" t="e">
        <v>#N/A</v>
      </c>
      <c r="J37" s="65" t="e">
        <v>#N/A</v>
      </c>
      <c r="K37" s="65" t="e">
        <v>#N/A</v>
      </c>
      <c r="L37" s="65" t="e">
        <v>#N/A</v>
      </c>
      <c r="M37" s="65" t="e">
        <v>#N/A</v>
      </c>
    </row>
    <row r="38" spans="1:25">
      <c r="A38" s="64">
        <v>3.6</v>
      </c>
      <c r="B38" s="65">
        <v>5.1809993122626879E-16</v>
      </c>
      <c r="C38" s="65" t="e">
        <v>#N/A</v>
      </c>
      <c r="D38" s="65" t="e">
        <v>#N/A</v>
      </c>
      <c r="E38" s="65" t="e">
        <v>#N/A</v>
      </c>
      <c r="F38" s="65" t="e">
        <v>#N/A</v>
      </c>
      <c r="G38" s="65" t="e">
        <v>#N/A</v>
      </c>
      <c r="H38" s="65">
        <v>4.0869334411064071E-16</v>
      </c>
      <c r="I38" s="65" t="e">
        <v>#N/A</v>
      </c>
      <c r="J38" s="65" t="e">
        <v>#N/A</v>
      </c>
      <c r="K38" s="65" t="e">
        <v>#N/A</v>
      </c>
      <c r="L38" s="65" t="e">
        <v>#N/A</v>
      </c>
      <c r="M38" s="65" t="e">
        <v>#N/A</v>
      </c>
    </row>
    <row r="39" spans="1:25">
      <c r="A39" s="64">
        <v>3.7</v>
      </c>
      <c r="B39" s="65">
        <v>5.342950952986526E-16</v>
      </c>
      <c r="C39" s="65" t="e">
        <v>#N/A</v>
      </c>
      <c r="D39" s="65" t="e">
        <v>#N/A</v>
      </c>
      <c r="E39" s="65" t="e">
        <v>#N/A</v>
      </c>
      <c r="F39" s="65" t="e">
        <v>#N/A</v>
      </c>
      <c r="G39" s="65" t="e">
        <v>#N/A</v>
      </c>
      <c r="H39" s="65">
        <v>4.2131802608233123E-16</v>
      </c>
      <c r="I39" s="65" t="e">
        <v>#N/A</v>
      </c>
      <c r="J39" s="65" t="e">
        <v>#N/A</v>
      </c>
      <c r="K39" s="65" t="e">
        <v>#N/A</v>
      </c>
      <c r="L39" s="65" t="e">
        <v>#N/A</v>
      </c>
      <c r="M39" s="65" t="e">
        <v>#N/A</v>
      </c>
    </row>
    <row r="40" spans="1:25">
      <c r="A40" s="64">
        <v>3.8000000000000003</v>
      </c>
      <c r="B40" s="65">
        <v>5.5101012584241374E-16</v>
      </c>
      <c r="C40" s="65" t="e">
        <v>#N/A</v>
      </c>
      <c r="D40" s="65" t="e">
        <v>#N/A</v>
      </c>
      <c r="E40" s="65" t="e">
        <v>#N/A</v>
      </c>
      <c r="F40" s="65" t="e">
        <v>#N/A</v>
      </c>
      <c r="G40" s="65" t="e">
        <v>#N/A</v>
      </c>
      <c r="H40" s="65">
        <v>4.3434335463807304E-16</v>
      </c>
      <c r="I40" s="65" t="e">
        <v>#N/A</v>
      </c>
      <c r="J40" s="65" t="e">
        <v>#N/A</v>
      </c>
      <c r="K40" s="65" t="e">
        <v>#N/A</v>
      </c>
      <c r="L40" s="65" t="e">
        <v>#N/A</v>
      </c>
      <c r="M40" s="65" t="e">
        <v>#N/A</v>
      </c>
    </row>
    <row r="41" spans="1:25">
      <c r="A41" s="64">
        <v>3.9000000000000004</v>
      </c>
      <c r="B41" s="65">
        <v>5.6826243997253013E-16</v>
      </c>
      <c r="C41" s="65" t="e">
        <v>#N/A</v>
      </c>
      <c r="D41" s="65" t="e">
        <v>#N/A</v>
      </c>
      <c r="E41" s="65" t="e">
        <v>#N/A</v>
      </c>
      <c r="F41" s="65" t="e">
        <v>#N/A</v>
      </c>
      <c r="G41" s="65" t="e">
        <v>#N/A</v>
      </c>
      <c r="H41" s="65">
        <v>4.4778237937920977E-16</v>
      </c>
      <c r="I41" s="65" t="e">
        <v>#N/A</v>
      </c>
      <c r="J41" s="65" t="e">
        <v>#N/A</v>
      </c>
      <c r="K41" s="65" t="e">
        <v>#N/A</v>
      </c>
      <c r="L41" s="65" t="e">
        <v>#N/A</v>
      </c>
      <c r="M41" s="65" t="e">
        <v>#N/A</v>
      </c>
    </row>
    <row r="42" spans="1:25">
      <c r="A42" s="64">
        <v>4</v>
      </c>
      <c r="B42" s="65">
        <v>5.8606950774353888E-16</v>
      </c>
      <c r="C42" s="65" t="e">
        <v>#N/A</v>
      </c>
      <c r="D42" s="65" t="e">
        <v>#N/A</v>
      </c>
      <c r="E42" s="65" t="e">
        <v>#N/A</v>
      </c>
      <c r="F42" s="65" t="e">
        <v>#N/A</v>
      </c>
      <c r="G42" s="65" t="e">
        <v>#N/A</v>
      </c>
      <c r="H42" s="65">
        <v>4.6164862636311789E-16</v>
      </c>
      <c r="I42" s="65" t="e">
        <v>#N/A</v>
      </c>
      <c r="J42" s="65" t="e">
        <v>#N/A</v>
      </c>
      <c r="K42" s="65" t="e">
        <v>#N/A</v>
      </c>
      <c r="L42" s="65" t="e">
        <v>#N/A</v>
      </c>
      <c r="M42" s="65" t="e">
        <v>#N/A</v>
      </c>
      <c r="R42" s="66" t="s">
        <v>82</v>
      </c>
      <c r="X42" s="67">
        <v>97.450286865234375</v>
      </c>
      <c r="Y42" s="66" t="s">
        <v>83</v>
      </c>
    </row>
    <row r="43" spans="1:25">
      <c r="A43" s="64">
        <v>4.1000000000000005</v>
      </c>
      <c r="B43" s="65">
        <v>6.0444980506160198E-16</v>
      </c>
      <c r="C43" s="65" t="e">
        <v>#N/A</v>
      </c>
      <c r="D43" s="65" t="e">
        <v>#N/A</v>
      </c>
      <c r="E43" s="65" t="e">
        <v>#N/A</v>
      </c>
      <c r="F43" s="65" t="e">
        <v>#N/A</v>
      </c>
      <c r="G43" s="65" t="e">
        <v>#N/A</v>
      </c>
      <c r="H43" s="65">
        <v>4.7595591281474948E-16</v>
      </c>
      <c r="I43" s="65" t="e">
        <v>#N/A</v>
      </c>
      <c r="J43" s="65" t="e">
        <v>#N/A</v>
      </c>
      <c r="K43" s="65" t="e">
        <v>#N/A</v>
      </c>
      <c r="L43" s="65" t="e">
        <v>#N/A</v>
      </c>
      <c r="M43" s="65" t="e">
        <v>#N/A</v>
      </c>
      <c r="R43" s="66" t="s">
        <v>84</v>
      </c>
      <c r="X43" s="67">
        <v>116.58322143554688</v>
      </c>
    </row>
    <row r="44" spans="1:25">
      <c r="A44" s="64">
        <v>4.2</v>
      </c>
      <c r="B44" s="65">
        <v>6.2342212547023663E-16</v>
      </c>
      <c r="C44" s="65" t="e">
        <v>#N/A</v>
      </c>
      <c r="D44" s="65" t="e">
        <v>#N/A</v>
      </c>
      <c r="E44" s="65" t="e">
        <v>#N/A</v>
      </c>
      <c r="F44" s="65" t="e">
        <v>#N/A</v>
      </c>
      <c r="G44" s="65" t="e">
        <v>#N/A</v>
      </c>
      <c r="H44" s="65">
        <v>4.9071874417332627E-16</v>
      </c>
      <c r="I44" s="65" t="e">
        <v>#N/A</v>
      </c>
      <c r="J44" s="65" t="e">
        <v>#N/A</v>
      </c>
      <c r="K44" s="65" t="e">
        <v>#N/A</v>
      </c>
      <c r="L44" s="65" t="e">
        <v>#N/A</v>
      </c>
      <c r="M44" s="65" t="e">
        <v>#N/A</v>
      </c>
    </row>
    <row r="45" spans="1:25">
      <c r="A45" s="64">
        <v>4.3</v>
      </c>
      <c r="B45" s="65">
        <v>6.4300610954590729E-16</v>
      </c>
      <c r="C45" s="65" t="e">
        <v>#N/A</v>
      </c>
      <c r="D45" s="65" t="e">
        <v>#N/A</v>
      </c>
      <c r="E45" s="65" t="e">
        <v>#N/A</v>
      </c>
      <c r="F45" s="65" t="e">
        <v>#N/A</v>
      </c>
      <c r="G45" s="65" t="e">
        <v>#N/A</v>
      </c>
      <c r="H45" s="65">
        <v>5.0595194351542522E-16</v>
      </c>
      <c r="I45" s="65" t="e">
        <v>#N/A</v>
      </c>
      <c r="J45" s="65" t="e">
        <v>#N/A</v>
      </c>
      <c r="K45" s="65" t="e">
        <v>#N/A</v>
      </c>
      <c r="L45" s="65" t="e">
        <v>#N/A</v>
      </c>
      <c r="M45" s="65" t="e">
        <v>#N/A</v>
      </c>
    </row>
    <row r="46" spans="1:25">
      <c r="A46" s="64">
        <v>4.4000000000000004</v>
      </c>
      <c r="B46" s="65">
        <v>6.6322208607934806E-16</v>
      </c>
      <c r="C46" s="65" t="e">
        <v>#N/A</v>
      </c>
      <c r="D46" s="65" t="e">
        <v>#N/A</v>
      </c>
      <c r="E46" s="65" t="e">
        <v>#N/A</v>
      </c>
      <c r="F46" s="65" t="e">
        <v>#N/A</v>
      </c>
      <c r="G46" s="65" t="e">
        <v>#N/A</v>
      </c>
      <c r="H46" s="65">
        <v>5.2167096919233371E-16</v>
      </c>
      <c r="I46" s="65" t="e">
        <v>#N/A</v>
      </c>
      <c r="J46" s="65" t="e">
        <v>#N/A</v>
      </c>
      <c r="K46" s="65" t="e">
        <v>#N/A</v>
      </c>
      <c r="L46" s="65" t="e">
        <v>#N/A</v>
      </c>
      <c r="M46" s="65" t="e">
        <v>#N/A</v>
      </c>
    </row>
    <row r="47" spans="1:25">
      <c r="A47" s="64">
        <v>4.5</v>
      </c>
      <c r="B47" s="65">
        <v>6.8409080737776668E-16</v>
      </c>
      <c r="C47" s="65" t="e">
        <v>#N/A</v>
      </c>
      <c r="D47" s="65" t="e">
        <v>#N/A</v>
      </c>
      <c r="E47" s="65" t="e">
        <v>#N/A</v>
      </c>
      <c r="F47" s="65" t="e">
        <v>#N/A</v>
      </c>
      <c r="G47" s="65" t="e">
        <v>#N/A</v>
      </c>
      <c r="H47" s="65">
        <v>5.3789165013225356E-16</v>
      </c>
      <c r="I47" s="65" t="e">
        <v>#N/A</v>
      </c>
      <c r="J47" s="65" t="e">
        <v>#N/A</v>
      </c>
      <c r="K47" s="65" t="e">
        <v>#N/A</v>
      </c>
      <c r="L47" s="65" t="e">
        <v>#N/A</v>
      </c>
      <c r="M47" s="65" t="e">
        <v>#N/A</v>
      </c>
    </row>
    <row r="48" spans="1:25">
      <c r="A48" s="64">
        <v>4.6000000000000005</v>
      </c>
      <c r="B48" s="65">
        <v>7.0563392572087734E-16</v>
      </c>
      <c r="C48" s="65" t="e">
        <v>#N/A</v>
      </c>
      <c r="D48" s="65" t="e">
        <v>#N/A</v>
      </c>
      <c r="E48" s="65" t="e">
        <v>#N/A</v>
      </c>
      <c r="F48" s="65" t="e">
        <v>#N/A</v>
      </c>
      <c r="G48" s="65" t="e">
        <v>#N/A</v>
      </c>
      <c r="H48" s="65">
        <v>5.5463039759853783E-16</v>
      </c>
      <c r="I48" s="65" t="e">
        <v>#N/A</v>
      </c>
      <c r="J48" s="65" t="e">
        <v>#N/A</v>
      </c>
      <c r="K48" s="65" t="e">
        <v>#N/A</v>
      </c>
      <c r="L48" s="65" t="e">
        <v>#N/A</v>
      </c>
      <c r="M48" s="65" t="e">
        <v>#N/A</v>
      </c>
    </row>
    <row r="49" spans="1:24">
      <c r="A49" s="64">
        <v>4.7</v>
      </c>
      <c r="B49" s="65">
        <v>7.2787383454222306E-16</v>
      </c>
      <c r="C49" s="65" t="e">
        <v>#N/A</v>
      </c>
      <c r="D49" s="65" t="e">
        <v>#N/A</v>
      </c>
      <c r="E49" s="65" t="e">
        <v>#N/A</v>
      </c>
      <c r="F49" s="65" t="e">
        <v>#N/A</v>
      </c>
      <c r="G49" s="65" t="e">
        <v>#N/A</v>
      </c>
      <c r="H49" s="65">
        <v>5.7190415225013159E-16</v>
      </c>
      <c r="I49" s="65" t="e">
        <v>#N/A</v>
      </c>
      <c r="J49" s="65" t="e">
        <v>#N/A</v>
      </c>
      <c r="K49" s="65" t="e">
        <v>#N/A</v>
      </c>
      <c r="L49" s="65" t="e">
        <v>#N/A</v>
      </c>
      <c r="M49" s="65" t="e">
        <v>#N/A</v>
      </c>
    </row>
    <row r="50" spans="1:24">
      <c r="A50" s="64">
        <v>4.8000000000000007</v>
      </c>
      <c r="B50" s="65">
        <v>7.5083372136873494E-16</v>
      </c>
      <c r="C50" s="65" t="e">
        <v>#N/A</v>
      </c>
      <c r="D50" s="65" t="e">
        <v>#N/A</v>
      </c>
      <c r="E50" s="65" t="e">
        <v>#N/A</v>
      </c>
      <c r="F50" s="65" t="e">
        <v>#N/A</v>
      </c>
      <c r="G50" s="65" t="e">
        <v>#N/A</v>
      </c>
      <c r="H50" s="65">
        <v>5.8973064883936798E-16</v>
      </c>
      <c r="I50" s="65" t="e">
        <v>#N/A</v>
      </c>
      <c r="J50" s="65" t="e">
        <v>#N/A</v>
      </c>
      <c r="K50" s="65" t="e">
        <v>#N/A</v>
      </c>
      <c r="L50" s="65" t="e">
        <v>#N/A</v>
      </c>
      <c r="M50" s="65" t="e">
        <v>#N/A</v>
      </c>
    </row>
    <row r="51" spans="1:24">
      <c r="A51" s="64">
        <v>4.9000000000000004</v>
      </c>
      <c r="B51" s="65">
        <v>7.745373560624953E-16</v>
      </c>
      <c r="C51" s="65" t="e">
        <v>#N/A</v>
      </c>
      <c r="D51" s="65" t="e">
        <v>#N/A</v>
      </c>
      <c r="E51" s="65" t="e">
        <v>#N/A</v>
      </c>
      <c r="F51" s="65" t="e">
        <v>#N/A</v>
      </c>
      <c r="G51" s="65" t="e">
        <v>#N/A</v>
      </c>
      <c r="H51" s="65">
        <v>6.0812788681637617E-16</v>
      </c>
      <c r="I51" s="65" t="e">
        <v>#N/A</v>
      </c>
      <c r="J51" s="65" t="e">
        <v>#N/A</v>
      </c>
      <c r="K51" s="65" t="e">
        <v>#N/A</v>
      </c>
      <c r="L51" s="65" t="e">
        <v>#N/A</v>
      </c>
      <c r="M51" s="65" t="e">
        <v>#N/A</v>
      </c>
    </row>
    <row r="52" spans="1:24">
      <c r="A52" s="64">
        <v>5</v>
      </c>
      <c r="B52" s="65">
        <v>7.9900956727677053E-16</v>
      </c>
      <c r="C52" s="65" t="e">
        <v>#N/A</v>
      </c>
      <c r="D52" s="65" t="e">
        <v>#N/A</v>
      </c>
      <c r="E52" s="65" t="e">
        <v>#N/A</v>
      </c>
      <c r="F52" s="65" t="e">
        <v>#N/A</v>
      </c>
      <c r="G52" s="65" t="e">
        <v>#N/A</v>
      </c>
      <c r="H52" s="65">
        <v>6.2711460678511414E-16</v>
      </c>
      <c r="I52" s="65" t="e">
        <v>#N/A</v>
      </c>
      <c r="J52" s="65" t="e">
        <v>#N/A</v>
      </c>
      <c r="K52" s="65" t="e">
        <v>#N/A</v>
      </c>
      <c r="L52" s="65" t="e">
        <v>#N/A</v>
      </c>
      <c r="M52" s="65" t="e">
        <v>#N/A</v>
      </c>
    </row>
    <row r="53" spans="1:24">
      <c r="A53" s="64">
        <v>5.1000000000000005</v>
      </c>
      <c r="B53" s="65">
        <v>8.2427587187909666E-16</v>
      </c>
      <c r="C53" s="65" t="e">
        <v>#N/A</v>
      </c>
      <c r="D53" s="65" t="e">
        <v>#N/A</v>
      </c>
      <c r="E53" s="65" t="e">
        <v>#N/A</v>
      </c>
      <c r="F53" s="65" t="e">
        <v>#N/A</v>
      </c>
      <c r="G53" s="65" t="e">
        <v>#N/A</v>
      </c>
      <c r="H53" s="65">
        <v>6.4671018462425034E-16</v>
      </c>
      <c r="I53" s="65" t="e">
        <v>#N/A</v>
      </c>
      <c r="J53" s="65" t="e">
        <v>#N/A</v>
      </c>
      <c r="K53" s="65" t="e">
        <v>#N/A</v>
      </c>
      <c r="L53" s="65" t="e">
        <v>#N/A</v>
      </c>
      <c r="M53" s="65" t="e">
        <v>#N/A</v>
      </c>
    </row>
    <row r="54" spans="1:24">
      <c r="A54" s="64">
        <v>5.2</v>
      </c>
      <c r="B54" s="65">
        <v>8.503627925886346E-16</v>
      </c>
      <c r="C54" s="65" t="e">
        <v>#N/A</v>
      </c>
      <c r="D54" s="65" t="e">
        <v>#N/A</v>
      </c>
      <c r="E54" s="65" t="e">
        <v>#N/A</v>
      </c>
      <c r="F54" s="65" t="e">
        <v>#N/A</v>
      </c>
      <c r="G54" s="65" t="e">
        <v>#N/A</v>
      </c>
      <c r="H54" s="65">
        <v>6.6693473736628207E-16</v>
      </c>
      <c r="I54" s="65" t="e">
        <v>#N/A</v>
      </c>
      <c r="J54" s="65" t="e">
        <v>#N/A</v>
      </c>
      <c r="K54" s="65" t="e">
        <v>#N/A</v>
      </c>
      <c r="L54" s="65" t="e">
        <v>#N/A</v>
      </c>
      <c r="M54" s="65" t="e">
        <v>#N/A</v>
      </c>
    </row>
    <row r="55" spans="1:24">
      <c r="A55" s="64">
        <v>5.3000000000000007</v>
      </c>
      <c r="B55" s="65">
        <v>8.772976462179333E-16</v>
      </c>
      <c r="C55" s="65" t="e">
        <v>#N/A</v>
      </c>
      <c r="D55" s="65" t="e">
        <v>#N/A</v>
      </c>
      <c r="E55" s="65" t="e">
        <v>#N/A</v>
      </c>
      <c r="F55" s="65" t="e">
        <v>#N/A</v>
      </c>
      <c r="G55" s="65" t="e">
        <v>#N/A</v>
      </c>
      <c r="H55" s="65">
        <v>6.8780896437885784E-16</v>
      </c>
      <c r="I55" s="65" t="e">
        <v>#N/A</v>
      </c>
      <c r="J55" s="65" t="e">
        <v>#N/A</v>
      </c>
      <c r="K55" s="65" t="e">
        <v>#N/A</v>
      </c>
      <c r="L55" s="65" t="e">
        <v>#N/A</v>
      </c>
      <c r="M55" s="65" t="e">
        <v>#N/A</v>
      </c>
      <c r="X55" s="68"/>
    </row>
    <row r="56" spans="1:24">
      <c r="A56" s="64">
        <v>5.4</v>
      </c>
      <c r="B56" s="65">
        <v>9.0510849073337056E-16</v>
      </c>
      <c r="C56" s="65" t="e">
        <v>#N/A</v>
      </c>
      <c r="D56" s="65" t="e">
        <v>#N/A</v>
      </c>
      <c r="E56" s="65" t="e">
        <v>#N/A</v>
      </c>
      <c r="F56" s="65" t="e">
        <v>#N/A</v>
      </c>
      <c r="G56" s="65" t="e">
        <v>#N/A</v>
      </c>
      <c r="H56" s="65">
        <v>7.0935425324389584E-16</v>
      </c>
      <c r="I56" s="65" t="e">
        <v>#N/A</v>
      </c>
      <c r="J56" s="65" t="e">
        <v>#N/A</v>
      </c>
      <c r="K56" s="65" t="e">
        <v>#N/A</v>
      </c>
      <c r="L56" s="65" t="e">
        <v>#N/A</v>
      </c>
      <c r="M56" s="65" t="e">
        <v>#N/A</v>
      </c>
      <c r="X56" s="68"/>
    </row>
    <row r="57" spans="1:24">
      <c r="A57" s="64">
        <v>5.5</v>
      </c>
      <c r="B57" s="65">
        <v>9.3382481346942266E-16</v>
      </c>
      <c r="C57" s="65" t="e">
        <v>#N/A</v>
      </c>
      <c r="D57" s="65" t="e">
        <v>#N/A</v>
      </c>
      <c r="E57" s="65" t="e">
        <v>#N/A</v>
      </c>
      <c r="F57" s="65" t="e">
        <v>#N/A</v>
      </c>
      <c r="G57" s="65" t="e">
        <v>#N/A</v>
      </c>
      <c r="H57" s="65">
        <v>7.3159267975758386E-16</v>
      </c>
      <c r="I57" s="65" t="e">
        <v>#N/A</v>
      </c>
      <c r="J57" s="65" t="e">
        <v>#N/A</v>
      </c>
      <c r="K57" s="65" t="e">
        <v>#N/A</v>
      </c>
      <c r="L57" s="65" t="e">
        <v>#N/A</v>
      </c>
      <c r="M57" s="65" t="e">
        <v>#N/A</v>
      </c>
    </row>
    <row r="58" spans="1:24">
      <c r="A58" s="64">
        <v>5.6000000000000005</v>
      </c>
      <c r="B58" s="65">
        <v>9.6347678997483555E-16</v>
      </c>
      <c r="C58" s="65" t="e">
        <v>#N/A</v>
      </c>
      <c r="D58" s="65" t="e">
        <v>#N/A</v>
      </c>
      <c r="E58" s="65" t="e">
        <v>#N/A</v>
      </c>
      <c r="F58" s="65" t="e">
        <v>#N/A</v>
      </c>
      <c r="G58" s="65" t="e">
        <v>#N/A</v>
      </c>
      <c r="H58" s="65">
        <v>7.54547166749057E-16</v>
      </c>
      <c r="I58" s="65" t="e">
        <v>#N/A</v>
      </c>
      <c r="J58" s="65" t="e">
        <v>#N/A</v>
      </c>
      <c r="K58" s="65" t="e">
        <v>#N/A</v>
      </c>
      <c r="L58" s="65" t="e">
        <v>#N/A</v>
      </c>
      <c r="M58" s="65" t="e">
        <v>#N/A</v>
      </c>
    </row>
    <row r="59" spans="1:24">
      <c r="A59" s="64">
        <v>5.7</v>
      </c>
      <c r="B59" s="65">
        <v>9.9409576046865763E-16</v>
      </c>
      <c r="C59" s="65" t="e">
        <v>#N/A</v>
      </c>
      <c r="D59" s="65" t="e">
        <v>#N/A</v>
      </c>
      <c r="E59" s="65" t="e">
        <v>#N/A</v>
      </c>
      <c r="F59" s="65" t="e">
        <v>#N/A</v>
      </c>
      <c r="G59" s="65" t="e">
        <v>#N/A</v>
      </c>
      <c r="H59" s="65">
        <v>7.7824153701995676E-16</v>
      </c>
      <c r="I59" s="65" t="e">
        <v>#N/A</v>
      </c>
      <c r="J59" s="65" t="e">
        <v>#N/A</v>
      </c>
      <c r="K59" s="65" t="e">
        <v>#N/A</v>
      </c>
      <c r="L59" s="65" t="e">
        <v>#N/A</v>
      </c>
      <c r="M59" s="65" t="e">
        <v>#N/A</v>
      </c>
    </row>
    <row r="60" spans="1:24">
      <c r="A60" s="64">
        <v>5.8000000000000007</v>
      </c>
      <c r="B60" s="65">
        <v>1.0257138063237661E-15</v>
      </c>
      <c r="C60" s="65" t="e">
        <v>#N/A</v>
      </c>
      <c r="D60" s="65" t="e">
        <v>#N/A</v>
      </c>
      <c r="E60" s="65" t="e">
        <v>#N/A</v>
      </c>
      <c r="F60" s="65" t="e">
        <v>#N/A</v>
      </c>
      <c r="G60" s="65" t="e">
        <v>#N/A</v>
      </c>
      <c r="H60" s="65">
        <v>8.026998780697207E-16</v>
      </c>
      <c r="I60" s="65" t="e">
        <v>#N/A</v>
      </c>
      <c r="J60" s="65" t="e">
        <v>#N/A</v>
      </c>
      <c r="K60" s="65" t="e">
        <v>#N/A</v>
      </c>
      <c r="L60" s="65" t="e">
        <v>#N/A</v>
      </c>
      <c r="M60" s="65" t="e">
        <v>#N/A</v>
      </c>
    </row>
    <row r="61" spans="1:24">
      <c r="A61" s="64">
        <v>5.9</v>
      </c>
      <c r="B61" s="65">
        <v>1.0583647029789329E-15</v>
      </c>
      <c r="C61" s="65" t="e">
        <v>#N/A</v>
      </c>
      <c r="D61" s="65" t="e">
        <v>#N/A</v>
      </c>
      <c r="E61" s="65" t="e">
        <v>#N/A</v>
      </c>
      <c r="F61" s="65" t="e">
        <v>#N/A</v>
      </c>
      <c r="G61" s="65" t="e">
        <v>#N/A</v>
      </c>
      <c r="H61" s="65">
        <v>8.2794786558456246E-16</v>
      </c>
      <c r="I61" s="65" t="e">
        <v>#N/A</v>
      </c>
      <c r="J61" s="65" t="e">
        <v>#N/A</v>
      </c>
      <c r="K61" s="65" t="e">
        <v>#N/A</v>
      </c>
      <c r="L61" s="65" t="e">
        <v>#N/A</v>
      </c>
      <c r="M61" s="65" t="e">
        <v>#N/A</v>
      </c>
    </row>
    <row r="62" spans="1:24">
      <c r="A62" s="64">
        <v>6</v>
      </c>
      <c r="B62" s="65">
        <v>1.09208286114764E-15</v>
      </c>
      <c r="C62" s="65" t="e">
        <v>#N/A</v>
      </c>
      <c r="D62" s="65" t="e">
        <v>#N/A</v>
      </c>
      <c r="E62" s="65" t="e">
        <v>#N/A</v>
      </c>
      <c r="F62" s="65" t="e">
        <v>#N/A</v>
      </c>
      <c r="G62" s="65" t="e">
        <v>#N/A</v>
      </c>
      <c r="H62" s="65">
        <v>8.540113870089325E-16</v>
      </c>
      <c r="I62" s="65" t="e">
        <v>#N/A</v>
      </c>
      <c r="J62" s="65" t="e">
        <v>#N/A</v>
      </c>
      <c r="K62" s="65" t="e">
        <v>#N/A</v>
      </c>
      <c r="L62" s="65" t="e">
        <v>#N/A</v>
      </c>
      <c r="M62" s="65" t="e">
        <v>#N/A</v>
      </c>
    </row>
    <row r="63" spans="1:24">
      <c r="A63" s="64">
        <v>6.1000000000000005</v>
      </c>
      <c r="B63" s="65">
        <v>1.1269039620927907E-15</v>
      </c>
      <c r="C63" s="65" t="e">
        <v>#N/A</v>
      </c>
      <c r="D63" s="65" t="e">
        <v>#N/A</v>
      </c>
      <c r="E63" s="65" t="e">
        <v>#N/A</v>
      </c>
      <c r="F63" s="65" t="e">
        <v>#N/A</v>
      </c>
      <c r="G63" s="65" t="e">
        <v>#N/A</v>
      </c>
      <c r="H63" s="65">
        <v>8.8091754739714296E-16</v>
      </c>
      <c r="I63" s="65" t="e">
        <v>#N/A</v>
      </c>
      <c r="J63" s="65" t="e">
        <v>#N/A</v>
      </c>
      <c r="K63" s="65" t="e">
        <v>#N/A</v>
      </c>
      <c r="L63" s="65" t="e">
        <v>#N/A</v>
      </c>
      <c r="M63" s="65" t="e">
        <v>#N/A</v>
      </c>
    </row>
    <row r="64" spans="1:24">
      <c r="A64" s="64">
        <v>6.2</v>
      </c>
      <c r="B64" s="65">
        <v>1.1628651693849456E-15</v>
      </c>
      <c r="C64" s="65" t="e">
        <v>#N/A</v>
      </c>
      <c r="D64" s="65" t="e">
        <v>#N/A</v>
      </c>
      <c r="E64" s="65" t="e">
        <v>#N/A</v>
      </c>
      <c r="F64" s="65" t="e">
        <v>#N/A</v>
      </c>
      <c r="G64" s="65" t="e">
        <v>#N/A</v>
      </c>
      <c r="H64" s="65">
        <v>9.0869429883645323E-16</v>
      </c>
      <c r="I64" s="65" t="e">
        <v>#N/A</v>
      </c>
      <c r="J64" s="65" t="e">
        <v>#N/A</v>
      </c>
      <c r="K64" s="65" t="e">
        <v>#N/A</v>
      </c>
      <c r="L64" s="65" t="e">
        <v>#N/A</v>
      </c>
      <c r="M64" s="65" t="e">
        <v>#N/A</v>
      </c>
    </row>
    <row r="65" spans="1:13">
      <c r="A65" s="64">
        <v>6.3000000000000007</v>
      </c>
      <c r="B65" s="65">
        <v>1.2000049171440865E-15</v>
      </c>
      <c r="C65" s="65" t="e">
        <v>#N/A</v>
      </c>
      <c r="D65" s="65" t="e">
        <v>#N/A</v>
      </c>
      <c r="E65" s="65" t="e">
        <v>#N/A</v>
      </c>
      <c r="F65" s="65" t="e">
        <v>#N/A</v>
      </c>
      <c r="G65" s="65" t="e">
        <v>#N/A</v>
      </c>
      <c r="H65" s="65">
        <v>9.3737049338662917E-16</v>
      </c>
      <c r="I65" s="65" t="e">
        <v>#N/A</v>
      </c>
      <c r="J65" s="65" t="e">
        <v>#N/A</v>
      </c>
      <c r="K65" s="65" t="e">
        <v>#N/A</v>
      </c>
      <c r="L65" s="65" t="e">
        <v>#N/A</v>
      </c>
      <c r="M65" s="65" t="e">
        <v>#N/A</v>
      </c>
    </row>
    <row r="66" spans="1:13">
      <c r="A66" s="64">
        <v>6.4</v>
      </c>
      <c r="B66" s="65">
        <v>1.2383625924022607E-15</v>
      </c>
      <c r="C66" s="65" t="e">
        <v>#N/A</v>
      </c>
      <c r="D66" s="65" t="e">
        <v>#N/A</v>
      </c>
      <c r="E66" s="65" t="e">
        <v>#N/A</v>
      </c>
      <c r="F66" s="65" t="e">
        <v>#N/A</v>
      </c>
      <c r="G66" s="65" t="e">
        <v>#N/A</v>
      </c>
      <c r="H66" s="65">
        <v>9.6697620071729828E-16</v>
      </c>
      <c r="I66" s="65" t="e">
        <v>#N/A</v>
      </c>
      <c r="J66" s="65" t="e">
        <v>#N/A</v>
      </c>
      <c r="K66" s="65" t="e">
        <v>#N/A</v>
      </c>
      <c r="L66" s="65" t="e">
        <v>#N/A</v>
      </c>
      <c r="M66" s="65" t="e">
        <v>#N/A</v>
      </c>
    </row>
    <row r="67" spans="1:13">
      <c r="A67" s="64">
        <v>6.5</v>
      </c>
      <c r="B67" s="65">
        <v>1.2779791703782916E-15</v>
      </c>
      <c r="C67" s="65" t="e">
        <v>#N/A</v>
      </c>
      <c r="D67" s="65" t="e">
        <v>#N/A</v>
      </c>
      <c r="E67" s="65" t="e">
        <v>#N/A</v>
      </c>
      <c r="F67" s="65" t="e">
        <v>#N/A</v>
      </c>
      <c r="G67" s="65" t="e">
        <v>#N/A</v>
      </c>
      <c r="H67" s="65">
        <v>9.9754191401456175E-16</v>
      </c>
      <c r="I67" s="65" t="e">
        <v>#N/A</v>
      </c>
      <c r="J67" s="65" t="e">
        <v>#N/A</v>
      </c>
      <c r="K67" s="65" t="e">
        <v>#N/A</v>
      </c>
      <c r="L67" s="65" t="e">
        <v>#N/A</v>
      </c>
      <c r="M67" s="65" t="e">
        <v>#N/A</v>
      </c>
    </row>
    <row r="68" spans="1:13">
      <c r="A68" s="64">
        <v>6.6000000000000005</v>
      </c>
      <c r="B68" s="65">
        <v>1.3188972144777787E-15</v>
      </c>
      <c r="C68" s="65" t="e">
        <v>#N/A</v>
      </c>
      <c r="D68" s="65" t="e">
        <v>#N/A</v>
      </c>
      <c r="E68" s="65" t="e">
        <v>#N/A</v>
      </c>
      <c r="F68" s="65" t="e">
        <v>#N/A</v>
      </c>
      <c r="G68" s="65" t="e">
        <v>#N/A</v>
      </c>
      <c r="H68" s="65">
        <v>1.0291001381677704E-15</v>
      </c>
      <c r="I68" s="65" t="e">
        <v>#N/A</v>
      </c>
      <c r="J68" s="65" t="e">
        <v>#N/A</v>
      </c>
      <c r="K68" s="65" t="e">
        <v>#N/A</v>
      </c>
      <c r="L68" s="65" t="e">
        <v>#N/A</v>
      </c>
      <c r="M68" s="65" t="e">
        <v>#N/A</v>
      </c>
    </row>
    <row r="69" spans="1:13">
      <c r="A69" s="64">
        <v>6.7</v>
      </c>
      <c r="B69" s="65">
        <v>1.3611603468975057E-15</v>
      </c>
      <c r="C69" s="65" t="e">
        <v>#N/A</v>
      </c>
      <c r="D69" s="65" t="e">
        <v>#N/A</v>
      </c>
      <c r="E69" s="65" t="e">
        <v>#N/A</v>
      </c>
      <c r="F69" s="65" t="e">
        <v>#N/A</v>
      </c>
      <c r="G69" s="65" t="e">
        <v>#N/A</v>
      </c>
      <c r="H69" s="65">
        <v>1.0616833780662752E-15</v>
      </c>
      <c r="I69" s="65" t="e">
        <v>#N/A</v>
      </c>
      <c r="J69" s="65" t="e">
        <v>#N/A</v>
      </c>
      <c r="K69" s="65" t="e">
        <v>#N/A</v>
      </c>
      <c r="L69" s="65" t="e">
        <v>#N/A</v>
      </c>
      <c r="M69" s="65" t="e">
        <v>#N/A</v>
      </c>
    </row>
    <row r="70" spans="1:13">
      <c r="A70" s="64">
        <v>6.8000000000000007</v>
      </c>
      <c r="B70" s="65">
        <v>1.4048140956583874E-15</v>
      </c>
      <c r="C70" s="65" t="e">
        <v>#N/A</v>
      </c>
      <c r="D70" s="65" t="e">
        <v>#N/A</v>
      </c>
      <c r="E70" s="65" t="e">
        <v>#N/A</v>
      </c>
      <c r="F70" s="65" t="e">
        <v>#N/A</v>
      </c>
      <c r="G70" s="65" t="e">
        <v>#N/A</v>
      </c>
      <c r="H70" s="65">
        <v>1.0953262561817952E-15</v>
      </c>
      <c r="I70" s="65" t="e">
        <v>#N/A</v>
      </c>
      <c r="J70" s="65" t="e">
        <v>#N/A</v>
      </c>
      <c r="K70" s="65" t="e">
        <v>#N/A</v>
      </c>
      <c r="L70" s="65" t="e">
        <v>#N/A</v>
      </c>
      <c r="M70" s="65" t="e">
        <v>#N/A</v>
      </c>
    </row>
    <row r="71" spans="1:13">
      <c r="A71" s="64">
        <v>6.9</v>
      </c>
      <c r="B71" s="65">
        <v>1.4499052593307596E-15</v>
      </c>
      <c r="C71" s="65" t="e">
        <v>#N/A</v>
      </c>
      <c r="D71" s="65" t="e">
        <v>#N/A</v>
      </c>
      <c r="E71" s="65" t="e">
        <v>#N/A</v>
      </c>
      <c r="F71" s="65" t="e">
        <v>#N/A</v>
      </c>
      <c r="G71" s="65" t="e">
        <v>#N/A</v>
      </c>
      <c r="H71" s="65">
        <v>1.1300637126234045E-15</v>
      </c>
      <c r="I71" s="65" t="e">
        <v>#N/A</v>
      </c>
      <c r="J71" s="65" t="e">
        <v>#N/A</v>
      </c>
      <c r="K71" s="65" t="e">
        <v>#N/A</v>
      </c>
      <c r="L71" s="65" t="e">
        <v>#N/A</v>
      </c>
      <c r="M71" s="65" t="e">
        <v>#N/A</v>
      </c>
    </row>
    <row r="72" spans="1:13">
      <c r="A72" s="64">
        <v>7</v>
      </c>
      <c r="B72" s="65">
        <v>1.4964824364299711E-15</v>
      </c>
      <c r="C72" s="65" t="e">
        <v>#N/A</v>
      </c>
      <c r="D72" s="65" t="e">
        <v>#N/A</v>
      </c>
      <c r="E72" s="65" t="e">
        <v>#N/A</v>
      </c>
      <c r="F72" s="65" t="e">
        <v>#N/A</v>
      </c>
      <c r="G72" s="65" t="e">
        <v>#N/A</v>
      </c>
      <c r="H72" s="65">
        <v>1.1659325933243087E-15</v>
      </c>
      <c r="I72" s="65" t="e">
        <v>#N/A</v>
      </c>
      <c r="J72" s="65" t="e">
        <v>#N/A</v>
      </c>
      <c r="K72" s="65" t="e">
        <v>#N/A</v>
      </c>
      <c r="L72" s="65" t="e">
        <v>#N/A</v>
      </c>
      <c r="M72" s="65" t="e">
        <v>#N/A</v>
      </c>
    </row>
    <row r="73" spans="1:13">
      <c r="A73" s="64">
        <v>7.1000000000000005</v>
      </c>
      <c r="B73" s="65">
        <v>1.5445958136581467E-15</v>
      </c>
      <c r="C73" s="65" t="e">
        <v>#N/A</v>
      </c>
      <c r="D73" s="65" t="e">
        <v>#N/A</v>
      </c>
      <c r="E73" s="65" t="e">
        <v>#N/A</v>
      </c>
      <c r="F73" s="65" t="e">
        <v>#N/A</v>
      </c>
      <c r="G73" s="65" t="e">
        <v>#N/A</v>
      </c>
      <c r="H73" s="65">
        <v>1.2029703794924239E-15</v>
      </c>
      <c r="I73" s="65" t="e">
        <v>#N/A</v>
      </c>
      <c r="J73" s="65" t="e">
        <v>#N/A</v>
      </c>
      <c r="K73" s="65" t="e">
        <v>#N/A</v>
      </c>
      <c r="L73" s="65" t="e">
        <v>#N/A</v>
      </c>
      <c r="M73" s="65" t="e">
        <v>#N/A</v>
      </c>
    </row>
    <row r="74" spans="1:13">
      <c r="A74" s="64">
        <v>7.2</v>
      </c>
      <c r="B74" s="65">
        <v>1.5942974835415425E-15</v>
      </c>
      <c r="C74" s="65" t="e">
        <v>#N/A</v>
      </c>
      <c r="D74" s="65" t="e">
        <v>#N/A</v>
      </c>
      <c r="E74" s="65" t="e">
        <v>#N/A</v>
      </c>
      <c r="F74" s="65" t="e">
        <v>#N/A</v>
      </c>
      <c r="G74" s="65" t="e">
        <v>#N/A</v>
      </c>
      <c r="H74" s="65">
        <v>1.2412165640389157E-15</v>
      </c>
      <c r="I74" s="65" t="e">
        <v>#N/A</v>
      </c>
      <c r="J74" s="65" t="e">
        <v>#N/A</v>
      </c>
      <c r="K74" s="65" t="e">
        <v>#N/A</v>
      </c>
      <c r="L74" s="65" t="e">
        <v>#N/A</v>
      </c>
      <c r="M74" s="65" t="e">
        <v>#N/A</v>
      </c>
    </row>
    <row r="75" spans="1:13">
      <c r="A75" s="64">
        <v>7.3000000000000007</v>
      </c>
      <c r="B75" s="65">
        <v>1.6456412326723091E-15</v>
      </c>
      <c r="C75" s="65" t="e">
        <v>#N/A</v>
      </c>
      <c r="D75" s="65" t="e">
        <v>#N/A</v>
      </c>
      <c r="E75" s="65" t="e">
        <v>#N/A</v>
      </c>
      <c r="F75" s="65" t="e">
        <v>#N/A</v>
      </c>
      <c r="G75" s="65" t="e">
        <v>#N/A</v>
      </c>
      <c r="H75" s="65">
        <v>1.2807112751496603E-15</v>
      </c>
      <c r="I75" s="65" t="e">
        <v>#N/A</v>
      </c>
      <c r="J75" s="65" t="e">
        <v>#N/A</v>
      </c>
      <c r="K75" s="65" t="e">
        <v>#N/A</v>
      </c>
      <c r="L75" s="65" t="e">
        <v>#N/A</v>
      </c>
      <c r="M75" s="65" t="e">
        <v>#N/A</v>
      </c>
    </row>
    <row r="76" spans="1:13">
      <c r="A76" s="64">
        <v>7.4</v>
      </c>
      <c r="B76" s="65">
        <v>1.6986824358293734E-15</v>
      </c>
      <c r="C76" s="65" t="e">
        <v>#N/A</v>
      </c>
      <c r="D76" s="65" t="e">
        <v>#N/A</v>
      </c>
      <c r="E76" s="65" t="e">
        <v>#N/A</v>
      </c>
      <c r="F76" s="65" t="e">
        <v>#N/A</v>
      </c>
      <c r="G76" s="65" t="e">
        <v>#N/A</v>
      </c>
      <c r="H76" s="65">
        <v>1.3214963350764285E-15</v>
      </c>
      <c r="I76" s="65" t="e">
        <v>#N/A</v>
      </c>
      <c r="J76" s="65" t="e">
        <v>#N/A</v>
      </c>
      <c r="K76" s="65" t="e">
        <v>#N/A</v>
      </c>
      <c r="L76" s="65" t="e">
        <v>#N/A</v>
      </c>
      <c r="M76" s="65" t="e">
        <v>#N/A</v>
      </c>
    </row>
    <row r="77" spans="1:13">
      <c r="A77" s="64">
        <v>7.5</v>
      </c>
      <c r="B77" s="65">
        <v>1.753478797132267E-15</v>
      </c>
      <c r="C77" s="65" t="e">
        <v>#N/A</v>
      </c>
      <c r="D77" s="65" t="e">
        <v>#N/A</v>
      </c>
      <c r="E77" s="65" t="e">
        <v>#N/A</v>
      </c>
      <c r="F77" s="65" t="e">
        <v>#N/A</v>
      </c>
      <c r="G77" s="65" t="e">
        <v>#N/A</v>
      </c>
      <c r="H77" s="65">
        <v>1.3636152601368854E-15</v>
      </c>
      <c r="I77" s="65" t="e">
        <v>#N/A</v>
      </c>
      <c r="J77" s="65" t="e">
        <v>#N/A</v>
      </c>
      <c r="K77" s="65" t="e">
        <v>#N/A</v>
      </c>
      <c r="L77" s="65" t="e">
        <v>#N/A</v>
      </c>
      <c r="M77" s="65" t="e">
        <v>#N/A</v>
      </c>
    </row>
    <row r="78" spans="1:13">
      <c r="A78" s="64">
        <v>7.6000000000000005</v>
      </c>
      <c r="B78" s="65">
        <v>1.810089926524653E-15</v>
      </c>
      <c r="C78" s="65" t="e">
        <v>#N/A</v>
      </c>
      <c r="D78" s="65" t="e">
        <v>#N/A</v>
      </c>
      <c r="E78" s="65" t="e">
        <v>#N/A</v>
      </c>
      <c r="F78" s="65" t="e">
        <v>#N/A</v>
      </c>
      <c r="G78" s="65" t="e">
        <v>#N/A</v>
      </c>
      <c r="H78" s="65">
        <v>1.4071124136816435E-15</v>
      </c>
      <c r="I78" s="65" t="e">
        <v>#N/A</v>
      </c>
      <c r="J78" s="65" t="e">
        <v>#N/A</v>
      </c>
      <c r="K78" s="65" t="e">
        <v>#N/A</v>
      </c>
      <c r="L78" s="65" t="e">
        <v>#N/A</v>
      </c>
      <c r="M78" s="65" t="e">
        <v>#N/A</v>
      </c>
    </row>
    <row r="79" spans="1:13">
      <c r="A79" s="64">
        <v>7.7</v>
      </c>
      <c r="B79" s="65">
        <v>1.8685775515325624E-15</v>
      </c>
      <c r="C79" s="65" t="e">
        <v>#N/A</v>
      </c>
      <c r="D79" s="65" t="e">
        <v>#N/A</v>
      </c>
      <c r="E79" s="65" t="e">
        <v>#N/A</v>
      </c>
      <c r="F79" s="65" t="e">
        <v>#N/A</v>
      </c>
      <c r="G79" s="65" t="e">
        <v>#N/A</v>
      </c>
      <c r="H79" s="65">
        <v>1.4520343825228017E-15</v>
      </c>
      <c r="I79" s="65" t="e">
        <v>#N/A</v>
      </c>
      <c r="J79" s="65" t="e">
        <v>#N/A</v>
      </c>
      <c r="K79" s="65" t="e">
        <v>#N/A</v>
      </c>
      <c r="L79" s="65" t="e">
        <v>#N/A</v>
      </c>
      <c r="M79" s="65" t="e">
        <v>#N/A</v>
      </c>
    </row>
    <row r="80" spans="1:13">
      <c r="A80" s="64">
        <v>7.8000000000000007</v>
      </c>
      <c r="B80" s="65">
        <v>1.929005093747921E-15</v>
      </c>
      <c r="C80" s="65" t="e">
        <v>#N/A</v>
      </c>
      <c r="D80" s="65" t="e">
        <v>#N/A</v>
      </c>
      <c r="E80" s="65" t="e">
        <v>#N/A</v>
      </c>
      <c r="F80" s="65" t="e">
        <v>#N/A</v>
      </c>
      <c r="G80" s="65" t="e">
        <v>#N/A</v>
      </c>
      <c r="H80" s="65">
        <v>1.4984287063845247E-15</v>
      </c>
      <c r="I80" s="65" t="e">
        <v>#N/A</v>
      </c>
      <c r="J80" s="65" t="e">
        <v>#N/A</v>
      </c>
      <c r="K80" s="65" t="e">
        <v>#N/A</v>
      </c>
      <c r="L80" s="65" t="e">
        <v>#N/A</v>
      </c>
      <c r="M80" s="65" t="e">
        <v>#N/A</v>
      </c>
    </row>
    <row r="81" spans="1:13">
      <c r="A81" s="64">
        <v>7.9</v>
      </c>
      <c r="B81" s="65">
        <v>1.9914386217406146E-15</v>
      </c>
      <c r="C81" s="65" t="e">
        <v>#N/A</v>
      </c>
      <c r="D81" s="65" t="e">
        <v>#N/A</v>
      </c>
      <c r="E81" s="65" t="e">
        <v>#N/A</v>
      </c>
      <c r="F81" s="65" t="e">
        <v>#N/A</v>
      </c>
      <c r="G81" s="65" t="e">
        <v>#N/A</v>
      </c>
      <c r="H81" s="65">
        <v>1.5463450425733452E-15</v>
      </c>
      <c r="I81" s="65" t="e">
        <v>#N/A</v>
      </c>
      <c r="J81" s="65" t="e">
        <v>#N/A</v>
      </c>
      <c r="K81" s="65" t="e">
        <v>#N/A</v>
      </c>
      <c r="L81" s="65" t="e">
        <v>#N/A</v>
      </c>
      <c r="M81" s="65" t="e">
        <v>#N/A</v>
      </c>
    </row>
    <row r="82" spans="1:13">
      <c r="A82" s="64">
        <v>8</v>
      </c>
      <c r="B82" s="65">
        <v>2.0559469569376076E-15</v>
      </c>
      <c r="C82" s="65" t="e">
        <v>#N/A</v>
      </c>
      <c r="D82" s="65" t="e">
        <v>#N/A</v>
      </c>
      <c r="E82" s="65" t="e">
        <v>#N/A</v>
      </c>
      <c r="F82" s="65" t="e">
        <v>#N/A</v>
      </c>
      <c r="G82" s="65" t="e">
        <v>#N/A</v>
      </c>
      <c r="H82" s="65">
        <v>1.5958346365825722E-15</v>
      </c>
      <c r="I82" s="65" t="e">
        <v>#N/A</v>
      </c>
      <c r="J82" s="65" t="e">
        <v>#N/A</v>
      </c>
      <c r="K82" s="65" t="e">
        <v>#N/A</v>
      </c>
      <c r="L82" s="65" t="e">
        <v>#N/A</v>
      </c>
      <c r="M82" s="65" t="e">
        <v>#N/A</v>
      </c>
    </row>
    <row r="83" spans="1:13">
      <c r="A83" s="64">
        <v>8.1</v>
      </c>
      <c r="B83" s="65">
        <v>2.1226001913152853E-15</v>
      </c>
      <c r="C83" s="65" t="e">
        <v>#N/A</v>
      </c>
      <c r="D83" s="65" t="e">
        <v>#N/A</v>
      </c>
      <c r="E83" s="65" t="e">
        <v>#N/A</v>
      </c>
      <c r="F83" s="65" t="e">
        <v>#N/A</v>
      </c>
      <c r="G83" s="65" t="e">
        <v>#N/A</v>
      </c>
      <c r="H83" s="65">
        <v>1.6469503220922907E-15</v>
      </c>
      <c r="I83" s="65" t="e">
        <v>#N/A</v>
      </c>
      <c r="J83" s="65" t="e">
        <v>#N/A</v>
      </c>
      <c r="K83" s="65" t="e">
        <v>#N/A</v>
      </c>
      <c r="L83" s="65" t="e">
        <v>#N/A</v>
      </c>
      <c r="M83" s="65" t="e">
        <v>#N/A</v>
      </c>
    </row>
    <row r="84" spans="1:13">
      <c r="A84" s="64">
        <v>8.2000000000000011</v>
      </c>
      <c r="B84" s="65">
        <v>2.1914715932235852E-15</v>
      </c>
      <c r="C84" s="65" t="e">
        <v>#N/A</v>
      </c>
      <c r="D84" s="65" t="e">
        <v>#N/A</v>
      </c>
      <c r="E84" s="65" t="e">
        <v>#N/A</v>
      </c>
      <c r="F84" s="65" t="e">
        <v>#N/A</v>
      </c>
      <c r="G84" s="65" t="e">
        <v>#N/A</v>
      </c>
      <c r="H84" s="65">
        <v>1.6997471562440721E-15</v>
      </c>
      <c r="I84" s="65" t="e">
        <v>#N/A</v>
      </c>
      <c r="J84" s="65" t="e">
        <v>#N/A</v>
      </c>
      <c r="K84" s="65" t="e">
        <v>#N/A</v>
      </c>
      <c r="L84" s="65" t="e">
        <v>#N/A</v>
      </c>
      <c r="M84" s="65" t="e">
        <v>#N/A</v>
      </c>
    </row>
    <row r="85" spans="1:13">
      <c r="A85" s="64">
        <v>8.3000000000000007</v>
      </c>
      <c r="B85" s="65">
        <v>2.2626371838695234E-15</v>
      </c>
      <c r="C85" s="65" t="e">
        <v>#N/A</v>
      </c>
      <c r="D85" s="65" t="e">
        <v>#N/A</v>
      </c>
      <c r="E85" s="65" t="e">
        <v>#N/A</v>
      </c>
      <c r="F85" s="65" t="e">
        <v>#N/A</v>
      </c>
      <c r="G85" s="65" t="e">
        <v>#N/A</v>
      </c>
      <c r="H85" s="65">
        <v>1.7542817843662641E-15</v>
      </c>
      <c r="I85" s="65" t="e">
        <v>#N/A</v>
      </c>
      <c r="J85" s="65" t="e">
        <v>#N/A</v>
      </c>
      <c r="K85" s="65" t="e">
        <v>#N/A</v>
      </c>
      <c r="L85" s="65" t="e">
        <v>#N/A</v>
      </c>
      <c r="M85" s="65" t="e">
        <v>#N/A</v>
      </c>
    </row>
    <row r="86" spans="1:13">
      <c r="A86" s="64">
        <v>8.4</v>
      </c>
      <c r="B86" s="65">
        <v>2.3361748902842473E-15</v>
      </c>
      <c r="C86" s="65" t="e">
        <v>#N/A</v>
      </c>
      <c r="D86" s="65" t="e">
        <v>#N/A</v>
      </c>
      <c r="E86" s="65" t="e">
        <v>#N/A</v>
      </c>
      <c r="F86" s="65" t="e">
        <v>#N/A</v>
      </c>
      <c r="G86" s="65" t="e">
        <v>#N/A</v>
      </c>
      <c r="H86" s="65">
        <v>1.8106125458531089E-15</v>
      </c>
      <c r="I86" s="65" t="e">
        <v>#N/A</v>
      </c>
      <c r="J86" s="65" t="e">
        <v>#N/A</v>
      </c>
      <c r="K86" s="65" t="e">
        <v>#N/A</v>
      </c>
      <c r="L86" s="65" t="e">
        <v>#N/A</v>
      </c>
      <c r="M86" s="65" t="e">
        <v>#N/A</v>
      </c>
    </row>
    <row r="87" spans="1:13">
      <c r="A87" s="64">
        <v>8.5</v>
      </c>
      <c r="B87" s="65">
        <v>2.4121660276306932E-15</v>
      </c>
      <c r="C87" s="65" t="e">
        <v>#N/A</v>
      </c>
      <c r="D87" s="65" t="e">
        <v>#N/A</v>
      </c>
      <c r="E87" s="65" t="e">
        <v>#N/A</v>
      </c>
      <c r="F87" s="65" t="e">
        <v>#N/A</v>
      </c>
      <c r="G87" s="65" t="e">
        <v>#N/A</v>
      </c>
      <c r="H87" s="65">
        <v>1.8688005329559271E-15</v>
      </c>
      <c r="I87" s="65" t="e">
        <v>#N/A</v>
      </c>
      <c r="J87" s="65" t="e">
        <v>#N/A</v>
      </c>
      <c r="K87" s="65" t="e">
        <v>#N/A</v>
      </c>
      <c r="L87" s="65" t="e">
        <v>#N/A</v>
      </c>
      <c r="M87" s="65" t="e">
        <v>#N/A</v>
      </c>
    </row>
    <row r="88" spans="1:13">
      <c r="A88" s="64">
        <v>8.6</v>
      </c>
      <c r="B88" s="65">
        <v>2.4906946639288762E-15</v>
      </c>
      <c r="C88" s="65" t="e">
        <v>#N/A</v>
      </c>
      <c r="D88" s="65" t="e">
        <v>#N/A</v>
      </c>
      <c r="E88" s="65" t="e">
        <v>#N/A</v>
      </c>
      <c r="F88" s="65" t="e">
        <v>#N/A</v>
      </c>
      <c r="G88" s="65" t="e">
        <v>#N/A</v>
      </c>
      <c r="H88" s="65">
        <v>1.9289081084754604E-15</v>
      </c>
      <c r="I88" s="65" t="e">
        <v>#N/A</v>
      </c>
      <c r="J88" s="65" t="e">
        <v>#N/A</v>
      </c>
      <c r="K88" s="65" t="e">
        <v>#N/A</v>
      </c>
      <c r="L88" s="65" t="e">
        <v>#N/A</v>
      </c>
      <c r="M88" s="65" t="e">
        <v>#N/A</v>
      </c>
    </row>
    <row r="89" spans="1:13">
      <c r="A89" s="64">
        <v>8.7000000000000011</v>
      </c>
      <c r="B89" s="65">
        <v>2.571847408297653E-15</v>
      </c>
      <c r="C89" s="65" t="e">
        <v>#N/A</v>
      </c>
      <c r="D89" s="65" t="e">
        <v>#N/A</v>
      </c>
      <c r="E89" s="65" t="e">
        <v>#N/A</v>
      </c>
      <c r="F89" s="65" t="e">
        <v>#N/A</v>
      </c>
      <c r="G89" s="65" t="e">
        <v>#N/A</v>
      </c>
      <c r="H89" s="65">
        <v>1.9910007057068841E-15</v>
      </c>
      <c r="I89" s="65" t="e">
        <v>#N/A</v>
      </c>
      <c r="J89" s="65" t="e">
        <v>#N/A</v>
      </c>
      <c r="K89" s="65" t="e">
        <v>#N/A</v>
      </c>
      <c r="L89" s="65" t="e">
        <v>#N/A</v>
      </c>
      <c r="M89" s="65" t="e">
        <v>#N/A</v>
      </c>
    </row>
    <row r="90" spans="1:13">
      <c r="A90" s="64">
        <v>8.8000000000000007</v>
      </c>
      <c r="B90" s="65">
        <v>2.6557140462294326E-15</v>
      </c>
      <c r="C90" s="65" t="e">
        <v>#N/A</v>
      </c>
      <c r="D90" s="65" t="e">
        <v>#N/A</v>
      </c>
      <c r="E90" s="65" t="e">
        <v>#N/A</v>
      </c>
      <c r="F90" s="65" t="e">
        <v>#N/A</v>
      </c>
      <c r="G90" s="65" t="e">
        <v>#N/A</v>
      </c>
      <c r="H90" s="65">
        <v>2.0551452402530314E-15</v>
      </c>
      <c r="I90" s="65" t="e">
        <v>#N/A</v>
      </c>
      <c r="J90" s="65" t="e">
        <v>#N/A</v>
      </c>
      <c r="K90" s="65" t="e">
        <v>#N/A</v>
      </c>
      <c r="L90" s="65" t="e">
        <v>#N/A</v>
      </c>
      <c r="M90" s="65" t="e">
        <v>#N/A</v>
      </c>
    </row>
    <row r="91" spans="1:13">
      <c r="A91" s="64">
        <v>8.9</v>
      </c>
      <c r="B91" s="65">
        <v>2.7423877513484129E-15</v>
      </c>
      <c r="C91" s="65" t="e">
        <v>#N/A</v>
      </c>
      <c r="D91" s="65" t="e">
        <v>#N/A</v>
      </c>
      <c r="E91" s="65" t="e">
        <v>#N/A</v>
      </c>
      <c r="F91" s="65" t="e">
        <v>#N/A</v>
      </c>
      <c r="G91" s="65" t="e">
        <v>#N/A</v>
      </c>
      <c r="H91" s="65">
        <v>2.1214111688155771E-15</v>
      </c>
      <c r="I91" s="65" t="e">
        <v>#N/A</v>
      </c>
      <c r="J91" s="65" t="e">
        <v>#N/A</v>
      </c>
      <c r="K91" s="65" t="e">
        <v>#N/A</v>
      </c>
      <c r="L91" s="65" t="e">
        <v>#N/A</v>
      </c>
      <c r="M91" s="65" t="e">
        <v>#N/A</v>
      </c>
    </row>
    <row r="92" spans="1:13">
      <c r="A92" s="64">
        <v>9</v>
      </c>
      <c r="B92" s="65">
        <v>2.8319652971688179E-15</v>
      </c>
      <c r="C92" s="65" t="e">
        <v>#N/A</v>
      </c>
      <c r="D92" s="65" t="e">
        <v>#N/A</v>
      </c>
      <c r="E92" s="65" t="e">
        <v>#N/A</v>
      </c>
      <c r="F92" s="65" t="e">
        <v>#N/A</v>
      </c>
      <c r="G92" s="65" t="e">
        <v>#N/A</v>
      </c>
      <c r="H92" s="65">
        <v>2.1898707009532746E-15</v>
      </c>
      <c r="I92" s="65" t="e">
        <v>#N/A</v>
      </c>
      <c r="J92" s="65" t="e">
        <v>#N/A</v>
      </c>
      <c r="K92" s="65" t="e">
        <v>#N/A</v>
      </c>
      <c r="L92" s="65" t="e">
        <v>#N/A</v>
      </c>
      <c r="M92" s="65" t="e">
        <v>#N/A</v>
      </c>
    </row>
    <row r="93" spans="1:13">
      <c r="A93" s="64">
        <v>9.1</v>
      </c>
      <c r="B93" s="65">
        <v>2.9245459983037129E-15</v>
      </c>
      <c r="C93" s="65" t="e">
        <v>#N/A</v>
      </c>
      <c r="D93" s="65" t="e">
        <v>#N/A</v>
      </c>
      <c r="E93" s="65" t="e">
        <v>#N/A</v>
      </c>
      <c r="F93" s="65" t="e">
        <v>#N/A</v>
      </c>
      <c r="G93" s="65" t="e">
        <v>#N/A</v>
      </c>
      <c r="H93" s="65">
        <v>2.2605981638072455E-15</v>
      </c>
      <c r="I93" s="65" t="e">
        <v>#N/A</v>
      </c>
      <c r="J93" s="65" t="e">
        <v>#N/A</v>
      </c>
      <c r="K93" s="65" t="e">
        <v>#N/A</v>
      </c>
      <c r="L93" s="65" t="e">
        <v>#N/A</v>
      </c>
      <c r="M93" s="65" t="e">
        <v>#N/A</v>
      </c>
    </row>
    <row r="94" spans="1:13">
      <c r="A94" s="64">
        <v>9.2000000000000011</v>
      </c>
      <c r="B94" s="65">
        <v>3.0202331927726631E-15</v>
      </c>
      <c r="C94" s="65" t="e">
        <v>#N/A</v>
      </c>
      <c r="D94" s="65" t="e">
        <v>#N/A</v>
      </c>
      <c r="E94" s="65" t="e">
        <v>#N/A</v>
      </c>
      <c r="F94" s="65" t="e">
        <v>#N/A</v>
      </c>
      <c r="G94" s="65" t="e">
        <v>#N/A</v>
      </c>
      <c r="H94" s="65">
        <v>2.3336704256174531E-15</v>
      </c>
      <c r="I94" s="65" t="e">
        <v>#N/A</v>
      </c>
      <c r="J94" s="65" t="e">
        <v>#N/A</v>
      </c>
      <c r="K94" s="65" t="e">
        <v>#N/A</v>
      </c>
      <c r="L94" s="65" t="e">
        <v>#N/A</v>
      </c>
      <c r="M94" s="65" t="e">
        <v>#N/A</v>
      </c>
    </row>
    <row r="95" spans="1:13">
      <c r="A95" s="64">
        <v>9.3000000000000007</v>
      </c>
      <c r="B95" s="65">
        <v>3.1191333949687856E-15</v>
      </c>
      <c r="C95" s="65" t="e">
        <v>#N/A</v>
      </c>
      <c r="D95" s="65" t="e">
        <v>#N/A</v>
      </c>
      <c r="E95" s="65" t="e">
        <v>#N/A</v>
      </c>
      <c r="F95" s="65" t="e">
        <v>#N/A</v>
      </c>
      <c r="G95" s="65" t="e">
        <v>#N/A</v>
      </c>
      <c r="H95" s="65">
        <v>2.409167530997413E-15</v>
      </c>
      <c r="I95" s="65" t="e">
        <v>#N/A</v>
      </c>
      <c r="J95" s="65" t="e">
        <v>#N/A</v>
      </c>
      <c r="K95" s="65" t="e">
        <v>#N/A</v>
      </c>
      <c r="L95" s="65" t="e">
        <v>#N/A</v>
      </c>
      <c r="M95" s="65" t="e">
        <v>#N/A</v>
      </c>
    </row>
    <row r="96" spans="1:13">
      <c r="A96" s="64">
        <v>9.4</v>
      </c>
      <c r="B96" s="65">
        <v>3.221357354449934E-15</v>
      </c>
      <c r="C96" s="65" t="e">
        <v>#N/A</v>
      </c>
      <c r="D96" s="65" t="e">
        <v>#N/A</v>
      </c>
      <c r="E96" s="65" t="e">
        <v>#N/A</v>
      </c>
      <c r="F96" s="65" t="e">
        <v>#N/A</v>
      </c>
      <c r="G96" s="65" t="e">
        <v>#N/A</v>
      </c>
      <c r="H96" s="65">
        <v>2.4871716421430087E-15</v>
      </c>
      <c r="I96" s="65" t="e">
        <v>#N/A</v>
      </c>
      <c r="J96" s="65" t="e">
        <v>#N/A</v>
      </c>
      <c r="K96" s="65" t="e">
        <v>#N/A</v>
      </c>
      <c r="L96" s="65" t="e">
        <v>#N/A</v>
      </c>
      <c r="M96" s="65" t="e">
        <v>#N/A</v>
      </c>
    </row>
    <row r="97" spans="1:13">
      <c r="A97" s="64">
        <v>9.5</v>
      </c>
      <c r="B97" s="65">
        <v>3.3270200559386981E-15</v>
      </c>
      <c r="C97" s="65" t="e">
        <v>#N/A</v>
      </c>
      <c r="D97" s="65" t="e">
        <v>#N/A</v>
      </c>
      <c r="E97" s="65" t="e">
        <v>#N/A</v>
      </c>
      <c r="F97" s="65" t="e">
        <v>#N/A</v>
      </c>
      <c r="G97" s="65" t="e">
        <v>#N/A</v>
      </c>
      <c r="H97" s="65">
        <v>2.5677685211401499E-15</v>
      </c>
      <c r="I97" s="65" t="e">
        <v>#N/A</v>
      </c>
      <c r="J97" s="65" t="e">
        <v>#N/A</v>
      </c>
      <c r="K97" s="65" t="e">
        <v>#N/A</v>
      </c>
      <c r="L97" s="65" t="e">
        <v>#N/A</v>
      </c>
      <c r="M97" s="65" t="e">
        <v>#N/A</v>
      </c>
    </row>
    <row r="98" spans="1:13">
      <c r="A98" s="64">
        <v>9.6000000000000014</v>
      </c>
      <c r="B98" s="65">
        <v>3.4362400840476934E-15</v>
      </c>
      <c r="C98" s="65" t="e">
        <v>#N/A</v>
      </c>
      <c r="D98" s="65" t="e">
        <v>#N/A</v>
      </c>
      <c r="E98" s="65" t="e">
        <v>#N/A</v>
      </c>
      <c r="F98" s="65" t="e">
        <v>#N/A</v>
      </c>
      <c r="G98" s="65" t="e">
        <v>#N/A</v>
      </c>
      <c r="H98" s="65">
        <v>2.651046259415351E-15</v>
      </c>
      <c r="I98" s="65" t="e">
        <v>#N/A</v>
      </c>
      <c r="J98" s="65" t="e">
        <v>#N/A</v>
      </c>
      <c r="K98" s="65" t="e">
        <v>#N/A</v>
      </c>
      <c r="L98" s="65" t="e">
        <v>#N/A</v>
      </c>
      <c r="M98" s="65" t="e">
        <v>#N/A</v>
      </c>
    </row>
    <row r="99" spans="1:13">
      <c r="A99" s="64">
        <v>9.7000000000000011</v>
      </c>
      <c r="B99" s="65">
        <v>3.5491396232795614E-15</v>
      </c>
      <c r="C99" s="65" t="e">
        <v>#N/A</v>
      </c>
      <c r="D99" s="65" t="e">
        <v>#N/A</v>
      </c>
      <c r="E99" s="65" t="e">
        <v>#N/A</v>
      </c>
      <c r="F99" s="65" t="e">
        <v>#N/A</v>
      </c>
      <c r="G99" s="65" t="e">
        <v>#N/A</v>
      </c>
      <c r="H99" s="65">
        <v>2.7370963365269153E-15</v>
      </c>
      <c r="I99" s="65" t="e">
        <v>#N/A</v>
      </c>
      <c r="J99" s="65" t="e">
        <v>#N/A</v>
      </c>
      <c r="K99" s="65" t="e">
        <v>#N/A</v>
      </c>
      <c r="L99" s="65" t="e">
        <v>#N/A</v>
      </c>
      <c r="M99" s="65" t="e">
        <v>#N/A</v>
      </c>
    </row>
    <row r="100" spans="1:13">
      <c r="A100" s="64">
        <v>9.8000000000000007</v>
      </c>
      <c r="B100" s="65">
        <v>3.665845940334627E-15</v>
      </c>
      <c r="C100" s="65" t="e">
        <v>#N/A</v>
      </c>
      <c r="D100" s="65" t="e">
        <v>#N/A</v>
      </c>
      <c r="E100" s="65" t="e">
        <v>#N/A</v>
      </c>
      <c r="F100" s="65" t="e">
        <v>#N/A</v>
      </c>
      <c r="G100" s="65" t="e">
        <v>#N/A</v>
      </c>
      <c r="H100" s="65">
        <v>2.8260131966484619E-15</v>
      </c>
      <c r="I100" s="65" t="e">
        <v>#N/A</v>
      </c>
      <c r="J100" s="65" t="e">
        <v>#N/A</v>
      </c>
      <c r="K100" s="65" t="e">
        <v>#N/A</v>
      </c>
      <c r="L100" s="65" t="e">
        <v>#N/A</v>
      </c>
      <c r="M100" s="65" t="e">
        <v>#N/A</v>
      </c>
    </row>
    <row r="101" spans="1:13">
      <c r="A101" s="64">
        <v>9.9</v>
      </c>
      <c r="B101" s="65">
        <v>3.7864909605944252E-15</v>
      </c>
      <c r="C101" s="65" t="e">
        <v>#N/A</v>
      </c>
      <c r="D101" s="65" t="e">
        <v>#N/A</v>
      </c>
      <c r="E101" s="65" t="e">
        <v>#N/A</v>
      </c>
      <c r="F101" s="65" t="e">
        <v>#N/A</v>
      </c>
      <c r="G101" s="65" t="e">
        <v>#N/A</v>
      </c>
      <c r="H101" s="65">
        <v>2.9178953073601089E-15</v>
      </c>
      <c r="I101" s="65" t="e">
        <v>#N/A</v>
      </c>
      <c r="J101" s="65" t="e">
        <v>#N/A</v>
      </c>
      <c r="K101" s="65" t="e">
        <v>#N/A</v>
      </c>
      <c r="L101" s="65" t="e">
        <v>#N/A</v>
      </c>
      <c r="M101" s="65" t="e">
        <v>#N/A</v>
      </c>
    </row>
    <row r="102" spans="1:13">
      <c r="A102" s="64">
        <v>10</v>
      </c>
      <c r="B102" s="65">
        <v>3.9112106328469901E-15</v>
      </c>
      <c r="C102" s="65" t="e">
        <v>#N/A</v>
      </c>
      <c r="D102" s="65" t="e">
        <v>#N/A</v>
      </c>
      <c r="E102" s="65" t="e">
        <v>#N/A</v>
      </c>
      <c r="F102" s="65" t="e">
        <v>#N/A</v>
      </c>
      <c r="G102" s="65" t="e">
        <v>#N/A</v>
      </c>
      <c r="H102" s="65">
        <v>3.0128436773408165E-15</v>
      </c>
      <c r="I102" s="65" t="e">
        <v>#N/A</v>
      </c>
      <c r="J102" s="65" t="e">
        <v>#N/A</v>
      </c>
      <c r="K102" s="65" t="e">
        <v>#N/A</v>
      </c>
      <c r="L102" s="65" t="e">
        <v>#N/A</v>
      </c>
      <c r="M102" s="65" t="e">
        <v>#N/A</v>
      </c>
    </row>
    <row r="103" spans="1:13">
      <c r="A103" s="64">
        <v>10.100000000000001</v>
      </c>
      <c r="B103" s="65">
        <v>4.0401459880780397E-15</v>
      </c>
      <c r="C103" s="65" t="e">
        <v>#N/A</v>
      </c>
      <c r="D103" s="65" t="e">
        <v>#N/A</v>
      </c>
      <c r="E103" s="65" t="e">
        <v>#N/A</v>
      </c>
      <c r="F103" s="65" t="e">
        <v>#N/A</v>
      </c>
      <c r="G103" s="65" t="e">
        <v>#N/A</v>
      </c>
      <c r="H103" s="65">
        <v>3.1109629151595706E-15</v>
      </c>
      <c r="I103" s="65" t="e">
        <v>#N/A</v>
      </c>
      <c r="J103" s="65" t="e">
        <v>#N/A</v>
      </c>
      <c r="K103" s="65" t="e">
        <v>#N/A</v>
      </c>
      <c r="L103" s="65" t="e">
        <v>#N/A</v>
      </c>
      <c r="M103" s="65" t="e">
        <v>#N/A</v>
      </c>
    </row>
    <row r="104" spans="1:13">
      <c r="A104" s="64">
        <v>10.200000000000001</v>
      </c>
      <c r="B104" s="65">
        <v>4.173443562987449E-15</v>
      </c>
      <c r="C104" s="65" t="e">
        <v>#N/A</v>
      </c>
      <c r="D104" s="65" t="e">
        <v>#N/A</v>
      </c>
      <c r="E104" s="65" t="e">
        <v>#N/A</v>
      </c>
      <c r="F104" s="65" t="e">
        <v>#N/A</v>
      </c>
      <c r="G104" s="65" t="e">
        <v>#N/A</v>
      </c>
      <c r="H104" s="65">
        <v>3.2123620763083302E-15</v>
      </c>
      <c r="I104" s="65" t="e">
        <v>#N/A</v>
      </c>
      <c r="J104" s="65" t="e">
        <v>#N/A</v>
      </c>
      <c r="K104" s="65" t="e">
        <v>#N/A</v>
      </c>
      <c r="L104" s="65" t="e">
        <v>#N/A</v>
      </c>
      <c r="M104" s="65" t="e">
        <v>#N/A</v>
      </c>
    </row>
    <row r="105" spans="1:13">
      <c r="A105" s="64">
        <v>10.3</v>
      </c>
      <c r="B105" s="65">
        <v>4.3112537059233555E-15</v>
      </c>
      <c r="C105" s="65" t="e">
        <v>#N/A</v>
      </c>
      <c r="D105" s="65" t="e">
        <v>#N/A</v>
      </c>
      <c r="E105" s="65" t="e">
        <v>#N/A</v>
      </c>
      <c r="F105" s="65" t="e">
        <v>#N/A</v>
      </c>
      <c r="G105" s="65" t="e">
        <v>#N/A</v>
      </c>
      <c r="H105" s="65">
        <v>3.3171533926526064E-15</v>
      </c>
      <c r="I105" s="65" t="e">
        <v>#N/A</v>
      </c>
      <c r="J105" s="65" t="e">
        <v>#N/A</v>
      </c>
      <c r="K105" s="65" t="e">
        <v>#N/A</v>
      </c>
      <c r="L105" s="65" t="e">
        <v>#N/A</v>
      </c>
      <c r="M105" s="65" t="e">
        <v>#N/A</v>
      </c>
    </row>
    <row r="106" spans="1:13">
      <c r="A106" s="64">
        <v>10.4</v>
      </c>
      <c r="B106" s="65">
        <v>4.4537339650139486E-15</v>
      </c>
      <c r="C106" s="65" t="e">
        <v>#N/A</v>
      </c>
      <c r="D106" s="65" t="e">
        <v>#N/A</v>
      </c>
      <c r="E106" s="65" t="e">
        <v>#N/A</v>
      </c>
      <c r="F106" s="65" t="e">
        <v>#N/A</v>
      </c>
      <c r="G106" s="65" t="e">
        <v>#N/A</v>
      </c>
      <c r="H106" s="65">
        <v>3.4254529077061731E-15</v>
      </c>
      <c r="I106" s="65" t="e">
        <v>#N/A</v>
      </c>
      <c r="J106" s="65" t="e">
        <v>#N/A</v>
      </c>
      <c r="K106" s="65" t="e">
        <v>#N/A</v>
      </c>
      <c r="L106" s="65" t="e">
        <v>#N/A</v>
      </c>
      <c r="M106" s="65" t="e">
        <v>#N/A</v>
      </c>
    </row>
    <row r="107" spans="1:13">
      <c r="A107" s="64">
        <v>10.5</v>
      </c>
      <c r="B107" s="65">
        <v>4.6010457000356803E-15</v>
      </c>
      <c r="C107" s="65" t="e">
        <v>#N/A</v>
      </c>
      <c r="D107" s="65" t="e">
        <v>#N/A</v>
      </c>
      <c r="E107" s="65" t="e">
        <v>#N/A</v>
      </c>
      <c r="F107" s="65" t="e">
        <v>#N/A</v>
      </c>
      <c r="G107" s="65" t="e">
        <v>#N/A</v>
      </c>
      <c r="H107" s="65">
        <v>3.5373819589387245E-15</v>
      </c>
      <c r="I107" s="65" t="e">
        <v>#N/A</v>
      </c>
      <c r="J107" s="65" t="e">
        <v>#N/A</v>
      </c>
      <c r="K107" s="65" t="e">
        <v>#N/A</v>
      </c>
      <c r="L107" s="65" t="e">
        <v>#N/A</v>
      </c>
      <c r="M107" s="65" t="e">
        <v>#N/A</v>
      </c>
    </row>
    <row r="108" spans="1:13">
      <c r="A108" s="64">
        <v>10.600000000000001</v>
      </c>
      <c r="B108" s="65">
        <v>4.7533578940615277E-15</v>
      </c>
      <c r="C108" s="65" t="e">
        <v>#N/A</v>
      </c>
      <c r="D108" s="65" t="e">
        <v>#N/A</v>
      </c>
      <c r="E108" s="65" t="e">
        <v>#N/A</v>
      </c>
      <c r="F108" s="65" t="e">
        <v>#N/A</v>
      </c>
      <c r="G108" s="65" t="e">
        <v>#N/A</v>
      </c>
      <c r="H108" s="65">
        <v>3.6530642131605597E-15</v>
      </c>
      <c r="I108" s="65" t="e">
        <v>#N/A</v>
      </c>
      <c r="J108" s="65" t="e">
        <v>#N/A</v>
      </c>
      <c r="K108" s="65" t="e">
        <v>#N/A</v>
      </c>
      <c r="L108" s="65" t="e">
        <v>#N/A</v>
      </c>
      <c r="M108" s="65" t="e">
        <v>#N/A</v>
      </c>
    </row>
    <row r="109" spans="1:13">
      <c r="A109" s="64">
        <v>10.700000000000001</v>
      </c>
      <c r="B109" s="65">
        <v>4.9108437653292043E-15</v>
      </c>
      <c r="C109" s="65" t="e">
        <v>#N/A</v>
      </c>
      <c r="D109" s="65" t="e">
        <v>#N/A</v>
      </c>
      <c r="E109" s="65" t="e">
        <v>#N/A</v>
      </c>
      <c r="F109" s="65" t="e">
        <v>#N/A</v>
      </c>
      <c r="G109" s="65" t="e">
        <v>#N/A</v>
      </c>
      <c r="H109" s="65">
        <v>3.7726292664126086E-15</v>
      </c>
      <c r="I109" s="65" t="e">
        <v>#N/A</v>
      </c>
      <c r="J109" s="65" t="e">
        <v>#N/A</v>
      </c>
      <c r="K109" s="65" t="e">
        <v>#N/A</v>
      </c>
      <c r="L109" s="65" t="e">
        <v>#N/A</v>
      </c>
      <c r="M109" s="65" t="e">
        <v>#N/A</v>
      </c>
    </row>
    <row r="110" spans="1:13">
      <c r="A110" s="64">
        <v>10.8</v>
      </c>
      <c r="B110" s="65">
        <v>5.0736837318564754E-15</v>
      </c>
      <c r="C110" s="65" t="e">
        <v>#N/A</v>
      </c>
      <c r="D110" s="65" t="e">
        <v>#N/A</v>
      </c>
      <c r="E110" s="65" t="e">
        <v>#N/A</v>
      </c>
      <c r="F110" s="65" t="e">
        <v>#N/A</v>
      </c>
      <c r="G110" s="65" t="e">
        <v>#N/A</v>
      </c>
      <c r="H110" s="65">
        <v>3.8962105263840637E-15</v>
      </c>
      <c r="I110" s="65" t="e">
        <v>#N/A</v>
      </c>
      <c r="J110" s="65" t="e">
        <v>#N/A</v>
      </c>
      <c r="K110" s="65" t="e">
        <v>#N/A</v>
      </c>
      <c r="L110" s="65" t="e">
        <v>#N/A</v>
      </c>
      <c r="M110" s="65" t="e">
        <v>#N/A</v>
      </c>
    </row>
    <row r="111" spans="1:13">
      <c r="A111" s="64">
        <v>10.9</v>
      </c>
      <c r="B111" s="65">
        <v>5.2420637173752633E-15</v>
      </c>
      <c r="C111" s="65" t="e">
        <v>#N/A</v>
      </c>
      <c r="D111" s="65" t="e">
        <v>#N/A</v>
      </c>
      <c r="E111" s="65" t="e">
        <v>#N/A</v>
      </c>
      <c r="F111" s="65" t="e">
        <v>#N/A</v>
      </c>
      <c r="G111" s="65" t="e">
        <v>#N/A</v>
      </c>
      <c r="H111" s="65">
        <v>4.0239460594453276E-15</v>
      </c>
      <c r="I111" s="65" t="e">
        <v>#N/A</v>
      </c>
      <c r="J111" s="65" t="e">
        <v>#N/A</v>
      </c>
      <c r="K111" s="65" t="e">
        <v>#N/A</v>
      </c>
      <c r="L111" s="65" t="e">
        <v>#N/A</v>
      </c>
      <c r="M111" s="65" t="e">
        <v>#N/A</v>
      </c>
    </row>
    <row r="112" spans="1:13">
      <c r="A112" s="64">
        <v>11</v>
      </c>
      <c r="B112" s="65">
        <v>5.4161781159469628E-15</v>
      </c>
      <c r="C112" s="65" t="e">
        <v>#N/A</v>
      </c>
      <c r="D112" s="65" t="e">
        <v>#N/A</v>
      </c>
      <c r="E112" s="65" t="e">
        <v>#N/A</v>
      </c>
      <c r="F112" s="65" t="e">
        <v>#N/A</v>
      </c>
      <c r="G112" s="65" t="e">
        <v>#N/A</v>
      </c>
      <c r="H112" s="65">
        <v>4.1559794376809598E-15</v>
      </c>
      <c r="I112" s="65" t="e">
        <v>#N/A</v>
      </c>
      <c r="J112" s="65" t="e">
        <v>#N/A</v>
      </c>
      <c r="K112" s="65" t="e">
        <v>#N/A</v>
      </c>
      <c r="L112" s="65" t="e">
        <v>#N/A</v>
      </c>
      <c r="M112" s="65" t="e">
        <v>#N/A</v>
      </c>
    </row>
    <row r="113" spans="1:13">
      <c r="A113" s="64">
        <v>11.100000000000001</v>
      </c>
      <c r="B113" s="65">
        <v>5.596225556797705E-15</v>
      </c>
      <c r="C113" s="65" t="e">
        <v>#N/A</v>
      </c>
      <c r="D113" s="65" t="e">
        <v>#N/A</v>
      </c>
      <c r="E113" s="65" t="e">
        <v>#N/A</v>
      </c>
      <c r="F113" s="65" t="e">
        <v>#N/A</v>
      </c>
      <c r="G113" s="65" t="e">
        <v>#N/A</v>
      </c>
      <c r="H113" s="65">
        <v>4.2924588918567298E-15</v>
      </c>
      <c r="I113" s="65" t="e">
        <v>#N/A</v>
      </c>
      <c r="J113" s="65" t="e">
        <v>#N/A</v>
      </c>
      <c r="K113" s="65" t="e">
        <v>#N/A</v>
      </c>
      <c r="L113" s="65" t="e">
        <v>#N/A</v>
      </c>
      <c r="M113" s="65" t="e">
        <v>#N/A</v>
      </c>
    </row>
    <row r="114" spans="1:13">
      <c r="A114" s="64">
        <v>11.200000000000001</v>
      </c>
      <c r="B114" s="65">
        <v>5.7824156805819354E-15</v>
      </c>
      <c r="C114" s="65" t="e">
        <v>#N/A</v>
      </c>
      <c r="D114" s="65" t="e">
        <v>#N/A</v>
      </c>
      <c r="E114" s="65" t="e">
        <v>#N/A</v>
      </c>
      <c r="F114" s="65" t="e">
        <v>#N/A</v>
      </c>
      <c r="G114" s="65" t="e">
        <v>#N/A</v>
      </c>
      <c r="H114" s="65">
        <v>4.4335373114196171E-15</v>
      </c>
      <c r="I114" s="65" t="e">
        <v>#N/A</v>
      </c>
      <c r="J114" s="65" t="e">
        <v>#N/A</v>
      </c>
      <c r="K114" s="65" t="e">
        <v>#N/A</v>
      </c>
      <c r="L114" s="65" t="e">
        <v>#N/A</v>
      </c>
      <c r="M114" s="65" t="e">
        <v>#N/A</v>
      </c>
    </row>
    <row r="115" spans="1:13">
      <c r="A115" s="64">
        <v>11.3</v>
      </c>
      <c r="B115" s="65">
        <v>5.9749598220199939E-15</v>
      </c>
      <c r="C115" s="65" t="e">
        <v>#N/A</v>
      </c>
      <c r="D115" s="65" t="e">
        <v>#N/A</v>
      </c>
      <c r="E115" s="65" t="e">
        <v>#N/A</v>
      </c>
      <c r="F115" s="65" t="e">
        <v>#N/A</v>
      </c>
      <c r="G115" s="65" t="e">
        <v>#N/A</v>
      </c>
      <c r="H115" s="65">
        <v>4.5793747855966526E-15</v>
      </c>
      <c r="I115" s="65" t="e">
        <v>#N/A</v>
      </c>
      <c r="J115" s="65" t="e">
        <v>#N/A</v>
      </c>
      <c r="K115" s="65" t="e">
        <v>#N/A</v>
      </c>
      <c r="L115" s="65" t="e">
        <v>#N/A</v>
      </c>
      <c r="M115" s="65" t="e">
        <v>#N/A</v>
      </c>
    </row>
    <row r="116" spans="1:13">
      <c r="A116" s="64">
        <v>11.4</v>
      </c>
      <c r="B116" s="65">
        <v>6.1740828683593766E-15</v>
      </c>
      <c r="C116" s="65" t="e">
        <v>#N/A</v>
      </c>
      <c r="D116" s="65" t="e">
        <v>#N/A</v>
      </c>
      <c r="E116" s="65" t="e">
        <v>#N/A</v>
      </c>
      <c r="F116" s="65" t="e">
        <v>#N/A</v>
      </c>
      <c r="G116" s="65" t="e">
        <v>#N/A</v>
      </c>
      <c r="H116" s="65">
        <v>4.7301343682301829E-15</v>
      </c>
      <c r="I116" s="65" t="e">
        <v>#N/A</v>
      </c>
      <c r="J116" s="65" t="e">
        <v>#N/A</v>
      </c>
      <c r="K116" s="65" t="e">
        <v>#N/A</v>
      </c>
      <c r="L116" s="65" t="e">
        <v>#N/A</v>
      </c>
      <c r="M116" s="65" t="e">
        <v>#N/A</v>
      </c>
    </row>
    <row r="117" spans="1:13">
      <c r="A117" s="64">
        <v>11.5</v>
      </c>
      <c r="B117" s="65">
        <v>6.3800143655287894E-15</v>
      </c>
      <c r="C117" s="65" t="e">
        <v>#N/A</v>
      </c>
      <c r="D117" s="65" t="e">
        <v>#N/A</v>
      </c>
      <c r="E117" s="65" t="e">
        <v>#N/A</v>
      </c>
      <c r="F117" s="65" t="e">
        <v>#N/A</v>
      </c>
      <c r="G117" s="65" t="e">
        <v>#N/A</v>
      </c>
      <c r="H117" s="65">
        <v>4.8859867364590796E-15</v>
      </c>
      <c r="I117" s="65" t="e">
        <v>#N/A</v>
      </c>
      <c r="J117" s="65" t="e">
        <v>#N/A</v>
      </c>
      <c r="K117" s="65" t="e">
        <v>#N/A</v>
      </c>
      <c r="L117" s="65" t="e">
        <v>#N/A</v>
      </c>
      <c r="M117" s="65" t="e">
        <v>#N/A</v>
      </c>
    </row>
    <row r="118" spans="1:13">
      <c r="A118" s="64">
        <v>11.600000000000001</v>
      </c>
      <c r="B118" s="65">
        <v>6.5929927533028843E-15</v>
      </c>
      <c r="C118" s="65" t="e">
        <v>#N/A</v>
      </c>
      <c r="D118" s="65" t="e">
        <v>#N/A</v>
      </c>
      <c r="E118" s="65" t="e">
        <v>#N/A</v>
      </c>
      <c r="F118" s="65" t="e">
        <v>#N/A</v>
      </c>
      <c r="G118" s="65" t="e">
        <v>#N/A</v>
      </c>
      <c r="H118" s="65">
        <v>5.047108920169319E-15</v>
      </c>
      <c r="I118" s="65" t="e">
        <v>#N/A</v>
      </c>
      <c r="J118" s="65" t="e">
        <v>#N/A</v>
      </c>
      <c r="K118" s="65" t="e">
        <v>#N/A</v>
      </c>
      <c r="L118" s="65" t="e">
        <v>#N/A</v>
      </c>
      <c r="M118" s="65" t="e">
        <v>#N/A</v>
      </c>
    </row>
    <row r="119" spans="1:13">
      <c r="A119" s="64">
        <v>11.700000000000001</v>
      </c>
      <c r="B119" s="65">
        <v>6.8132662123352068E-15</v>
      </c>
      <c r="C119" s="65" t="e">
        <v>#N/A</v>
      </c>
      <c r="D119" s="65" t="e">
        <v>#N/A</v>
      </c>
      <c r="E119" s="65" t="e">
        <v>#N/A</v>
      </c>
      <c r="F119" s="65" t="e">
        <v>#N/A</v>
      </c>
      <c r="G119" s="65" t="e">
        <v>#N/A</v>
      </c>
      <c r="H119" s="65">
        <v>5.2136830314445607E-15</v>
      </c>
      <c r="I119" s="65" t="e">
        <v>#N/A</v>
      </c>
      <c r="J119" s="65" t="e">
        <v>#N/A</v>
      </c>
      <c r="K119" s="65" t="e">
        <v>#N/A</v>
      </c>
      <c r="L119" s="65" t="e">
        <v>#N/A</v>
      </c>
      <c r="M119" s="65" t="e">
        <v>#N/A</v>
      </c>
    </row>
    <row r="120" spans="1:13">
      <c r="A120" s="64">
        <v>11.8</v>
      </c>
      <c r="B120" s="65">
        <v>7.041089276026407E-15</v>
      </c>
      <c r="C120" s="65" t="e">
        <v>#N/A</v>
      </c>
      <c r="D120" s="65" t="e">
        <v>#N/A</v>
      </c>
      <c r="E120" s="65" t="e">
        <v>#N/A</v>
      </c>
      <c r="F120" s="65" t="e">
        <v>#N/A</v>
      </c>
      <c r="G120" s="65" t="e">
        <v>#N/A</v>
      </c>
      <c r="H120" s="65">
        <v>5.3858988056649897E-15</v>
      </c>
      <c r="I120" s="65" t="e">
        <v>#N/A</v>
      </c>
      <c r="J120" s="65" t="e">
        <v>#N/A</v>
      </c>
      <c r="K120" s="65" t="e">
        <v>#N/A</v>
      </c>
      <c r="L120" s="65" t="e">
        <v>#N/A</v>
      </c>
      <c r="M120" s="65" t="e">
        <v>#N/A</v>
      </c>
    </row>
    <row r="121" spans="1:13">
      <c r="A121" s="64">
        <v>11.9</v>
      </c>
      <c r="B121" s="65">
        <v>7.2767270656889753E-15</v>
      </c>
      <c r="C121" s="65" t="e">
        <v>#N/A</v>
      </c>
      <c r="D121" s="65" t="e">
        <v>#N/A</v>
      </c>
      <c r="E121" s="65" t="e">
        <v>#N/A</v>
      </c>
      <c r="F121" s="65" t="e">
        <v>#N/A</v>
      </c>
      <c r="G121" s="65" t="e">
        <v>#N/A</v>
      </c>
      <c r="H121" s="65">
        <v>5.5639510604084744E-15</v>
      </c>
      <c r="I121" s="65" t="e">
        <v>#N/A</v>
      </c>
      <c r="J121" s="65" t="e">
        <v>#N/A</v>
      </c>
      <c r="K121" s="65" t="e">
        <v>#N/A</v>
      </c>
      <c r="L121" s="65" t="e">
        <v>#N/A</v>
      </c>
      <c r="M121" s="65" t="e">
        <v>#N/A</v>
      </c>
    </row>
    <row r="122" spans="1:13">
      <c r="A122" s="64">
        <v>12</v>
      </c>
      <c r="B122" s="65">
        <v>7.5204557140637167E-15</v>
      </c>
      <c r="C122" s="65" t="e">
        <v>#N/A</v>
      </c>
      <c r="D122" s="65" t="e">
        <v>#N/A</v>
      </c>
      <c r="E122" s="65" t="e">
        <v>#N/A</v>
      </c>
      <c r="F122" s="65" t="e">
        <v>#N/A</v>
      </c>
      <c r="G122" s="65" t="e">
        <v>#N/A</v>
      </c>
      <c r="H122" s="65">
        <v>5.7480430835823559E-15</v>
      </c>
      <c r="I122" s="65" t="e">
        <v>#N/A</v>
      </c>
      <c r="J122" s="65" t="e">
        <v>#N/A</v>
      </c>
      <c r="K122" s="65" t="e">
        <v>#N/A</v>
      </c>
      <c r="L122" s="65" t="e">
        <v>#N/A</v>
      </c>
      <c r="M122" s="65" t="e">
        <v>#N/A</v>
      </c>
    </row>
    <row r="123" spans="1:13">
      <c r="A123" s="64">
        <v>12.100000000000001</v>
      </c>
      <c r="B123" s="65">
        <v>7.7725589771879613E-15</v>
      </c>
      <c r="C123" s="65" t="e">
        <v>#N/A</v>
      </c>
      <c r="D123" s="65" t="e">
        <v>#N/A</v>
      </c>
      <c r="E123" s="65" t="e">
        <v>#N/A</v>
      </c>
      <c r="F123" s="65" t="e">
        <v>#N/A</v>
      </c>
      <c r="G123" s="65" t="e">
        <v>#N/A</v>
      </c>
      <c r="H123" s="65">
        <v>5.9383849393575532E-15</v>
      </c>
      <c r="I123" s="65" t="e">
        <v>#N/A</v>
      </c>
      <c r="J123" s="65" t="e">
        <v>#N/A</v>
      </c>
      <c r="K123" s="65" t="e">
        <v>#N/A</v>
      </c>
      <c r="L123" s="65" t="e">
        <v>#N/A</v>
      </c>
      <c r="M123" s="65" t="e">
        <v>#N/A</v>
      </c>
    </row>
    <row r="124" spans="1:13">
      <c r="A124" s="64">
        <v>12.200000000000001</v>
      </c>
      <c r="B124" s="65">
        <v>8.0333316225273538E-15</v>
      </c>
      <c r="C124" s="65" t="e">
        <v>#N/A</v>
      </c>
      <c r="D124" s="65" t="e">
        <v>#N/A</v>
      </c>
      <c r="E124" s="65" t="e">
        <v>#N/A</v>
      </c>
      <c r="F124" s="65" t="e">
        <v>#N/A</v>
      </c>
      <c r="G124" s="65" t="e">
        <v>#N/A</v>
      </c>
      <c r="H124" s="65">
        <v>6.1351930446520899E-15</v>
      </c>
      <c r="I124" s="65" t="e">
        <v>#N/A</v>
      </c>
      <c r="J124" s="65" t="e">
        <v>#N/A</v>
      </c>
      <c r="K124" s="65" t="e">
        <v>#N/A</v>
      </c>
      <c r="L124" s="65" t="e">
        <v>#N/A</v>
      </c>
      <c r="M124" s="65" t="e">
        <v>#N/A</v>
      </c>
    </row>
    <row r="125" spans="1:13">
      <c r="A125" s="64">
        <v>12.3</v>
      </c>
      <c r="B125" s="65">
        <v>8.3030794289758528E-15</v>
      </c>
      <c r="C125" s="65" t="e">
        <v>#N/A</v>
      </c>
      <c r="D125" s="65" t="e">
        <v>#N/A</v>
      </c>
      <c r="E125" s="65" t="e">
        <v>#N/A</v>
      </c>
      <c r="F125" s="65" t="e">
        <v>#N/A</v>
      </c>
      <c r="G125" s="65" t="e">
        <v>#N/A</v>
      </c>
      <c r="H125" s="65">
        <v>6.3386944042958301E-15</v>
      </c>
      <c r="I125" s="65" t="e">
        <v>#N/A</v>
      </c>
      <c r="J125" s="65" t="e">
        <v>#N/A</v>
      </c>
      <c r="K125" s="65" t="e">
        <v>#N/A</v>
      </c>
      <c r="L125" s="65" t="e">
        <v>#N/A</v>
      </c>
      <c r="M125" s="65" t="e">
        <v>#N/A</v>
      </c>
    </row>
    <row r="126" spans="1:13">
      <c r="A126" s="64">
        <v>12.4</v>
      </c>
      <c r="B126" s="65">
        <v>8.5821191868557314E-15</v>
      </c>
      <c r="C126" s="65" t="e">
        <v>#N/A</v>
      </c>
      <c r="D126" s="65" t="e">
        <v>#N/A</v>
      </c>
      <c r="E126" s="65" t="e">
        <v>#N/A</v>
      </c>
      <c r="F126" s="65" t="e">
        <v>#N/A</v>
      </c>
      <c r="G126" s="65" t="e">
        <v>#N/A</v>
      </c>
      <c r="H126" s="65">
        <v>6.5491211053163214E-15</v>
      </c>
      <c r="I126" s="65" t="e">
        <v>#N/A</v>
      </c>
      <c r="J126" s="65" t="e">
        <v>#N/A</v>
      </c>
      <c r="K126" s="65" t="e">
        <v>#N/A</v>
      </c>
      <c r="L126" s="65" t="e">
        <v>#N/A</v>
      </c>
      <c r="M126" s="65" t="e">
        <v>#N/A</v>
      </c>
    </row>
    <row r="127" spans="1:13">
      <c r="A127" s="64">
        <v>12.5</v>
      </c>
      <c r="B127" s="65">
        <v>8.8707786979175772E-15</v>
      </c>
      <c r="C127" s="65" t="e">
        <v>#N/A</v>
      </c>
      <c r="D127" s="65" t="e">
        <v>#N/A</v>
      </c>
      <c r="E127" s="65" t="e">
        <v>#N/A</v>
      </c>
      <c r="F127" s="65" t="e">
        <v>#N/A</v>
      </c>
      <c r="G127" s="65" t="e">
        <v>#N/A</v>
      </c>
      <c r="H127" s="65">
        <v>6.7667141285870577E-15</v>
      </c>
      <c r="I127" s="65" t="e">
        <v>#N/A</v>
      </c>
      <c r="J127" s="65" t="e">
        <v>#N/A</v>
      </c>
      <c r="K127" s="65" t="e">
        <v>#N/A</v>
      </c>
      <c r="L127" s="65" t="e">
        <v>#N/A</v>
      </c>
      <c r="M127" s="65" t="e">
        <v>#N/A</v>
      </c>
    </row>
    <row r="128" spans="1:13">
      <c r="A128" s="64">
        <v>12.600000000000001</v>
      </c>
      <c r="B128" s="65">
        <v>9.1693967753402918E-15</v>
      </c>
      <c r="C128" s="65" t="e">
        <v>#N/A</v>
      </c>
      <c r="D128" s="65" t="e">
        <v>#N/A</v>
      </c>
      <c r="E128" s="65" t="e">
        <v>#N/A</v>
      </c>
      <c r="F128" s="65" t="e">
        <v>#N/A</v>
      </c>
      <c r="G128" s="65" t="e">
        <v>#N/A</v>
      </c>
      <c r="H128" s="65">
        <v>6.9917250428933736E-15</v>
      </c>
      <c r="I128" s="65" t="e">
        <v>#N/A</v>
      </c>
      <c r="J128" s="65" t="e">
        <v>#N/A</v>
      </c>
      <c r="K128" s="65" t="e">
        <v>#N/A</v>
      </c>
      <c r="L128" s="65" t="e">
        <v>#N/A</v>
      </c>
      <c r="M128" s="65" t="e">
        <v>#N/A</v>
      </c>
    </row>
    <row r="129" spans="1:13">
      <c r="A129" s="64">
        <v>12.700000000000001</v>
      </c>
      <c r="B129" s="65">
        <v>9.4783266318628802E-15</v>
      </c>
      <c r="C129" s="65" t="e">
        <v>#N/A</v>
      </c>
      <c r="D129" s="65" t="e">
        <v>#N/A</v>
      </c>
      <c r="E129" s="65" t="e">
        <v>#N/A</v>
      </c>
      <c r="F129" s="65" t="e">
        <v>#N/A</v>
      </c>
      <c r="G129" s="65" t="e">
        <v>#N/A</v>
      </c>
      <c r="H129" s="65">
        <v>7.2244126168006552E-15</v>
      </c>
      <c r="I129" s="65" t="e">
        <v>#N/A</v>
      </c>
      <c r="J129" s="65" t="e">
        <v>#N/A</v>
      </c>
      <c r="K129" s="65" t="e">
        <v>#N/A</v>
      </c>
      <c r="L129" s="65" t="e">
        <v>#N/A</v>
      </c>
      <c r="M129" s="65" t="e">
        <v>#N/A</v>
      </c>
    </row>
    <row r="130" spans="1:13">
      <c r="A130" s="64">
        <v>12.8</v>
      </c>
      <c r="B130" s="65">
        <v>9.7979333386856091E-15</v>
      </c>
      <c r="C130" s="65" t="e">
        <v>#N/A</v>
      </c>
      <c r="D130" s="65" t="e">
        <v>#N/A</v>
      </c>
      <c r="E130" s="65" t="e">
        <v>#N/A</v>
      </c>
      <c r="F130" s="65" t="e">
        <v>#N/A</v>
      </c>
      <c r="G130" s="65" t="e">
        <v>#N/A</v>
      </c>
      <c r="H130" s="65">
        <v>7.4650445127202349E-15</v>
      </c>
      <c r="I130" s="65" t="e">
        <v>#N/A</v>
      </c>
      <c r="J130" s="65" t="e">
        <v>#N/A</v>
      </c>
      <c r="K130" s="65" t="e">
        <v>#N/A</v>
      </c>
      <c r="L130" s="65" t="e">
        <v>#N/A</v>
      </c>
      <c r="M130" s="65" t="e">
        <v>#N/A</v>
      </c>
    </row>
    <row r="131" spans="1:13">
      <c r="A131" s="64">
        <v>12.9</v>
      </c>
      <c r="B131" s="65">
        <v>1.0128592978437059E-14</v>
      </c>
      <c r="C131" s="65" t="e">
        <v>#N/A</v>
      </c>
      <c r="D131" s="65" t="e">
        <v>#N/A</v>
      </c>
      <c r="E131" s="65" t="e">
        <v>#N/A</v>
      </c>
      <c r="F131" s="65" t="e">
        <v>#N/A</v>
      </c>
      <c r="G131" s="65" t="e">
        <v>#N/A</v>
      </c>
      <c r="H131" s="65">
        <v>7.713898557458812E-15</v>
      </c>
      <c r="I131" s="65" t="e">
        <v>#N/A</v>
      </c>
      <c r="J131" s="65" t="e">
        <v>#N/A</v>
      </c>
      <c r="K131" s="65" t="e">
        <v>#N/A</v>
      </c>
      <c r="L131" s="65" t="e">
        <v>#N/A</v>
      </c>
      <c r="M131" s="65" t="e">
        <v>#N/A</v>
      </c>
    </row>
    <row r="132" spans="1:13">
      <c r="A132" s="64">
        <v>13</v>
      </c>
      <c r="B132" s="65">
        <v>1.0470701115503599E-14</v>
      </c>
      <c r="C132" s="65" t="e">
        <v>#N/A</v>
      </c>
      <c r="D132" s="65" t="e">
        <v>#N/A</v>
      </c>
      <c r="E132" s="65" t="e">
        <v>#N/A</v>
      </c>
      <c r="F132" s="65" t="e">
        <v>#N/A</v>
      </c>
      <c r="G132" s="65" t="e">
        <v>#N/A</v>
      </c>
      <c r="H132" s="65">
        <v>7.9712635892514004E-15</v>
      </c>
      <c r="I132" s="65" t="e">
        <v>#N/A</v>
      </c>
      <c r="J132" s="65" t="e">
        <v>#N/A</v>
      </c>
      <c r="K132" s="65" t="e">
        <v>#N/A</v>
      </c>
      <c r="L132" s="65" t="e">
        <v>#N/A</v>
      </c>
      <c r="M132" s="65" t="e">
        <v>#N/A</v>
      </c>
    </row>
    <row r="133" spans="1:13">
      <c r="A133" s="64">
        <v>13.100000000000001</v>
      </c>
      <c r="B133" s="65">
        <v>1.0824659243502226E-14</v>
      </c>
      <c r="C133" s="65" t="e">
        <v>#N/A</v>
      </c>
      <c r="D133" s="65" t="e">
        <v>#N/A</v>
      </c>
      <c r="E133" s="65" t="e">
        <v>#N/A</v>
      </c>
      <c r="F133" s="65" t="e">
        <v>#N/A</v>
      </c>
      <c r="G133" s="65" t="e">
        <v>#N/A</v>
      </c>
      <c r="H133" s="65">
        <v>8.2374377636954335E-15</v>
      </c>
      <c r="I133" s="65" t="e">
        <v>#N/A</v>
      </c>
      <c r="J133" s="65" t="e">
        <v>#N/A</v>
      </c>
      <c r="K133" s="65" t="e">
        <v>#N/A</v>
      </c>
      <c r="L133" s="65" t="e">
        <v>#N/A</v>
      </c>
      <c r="M133" s="65" t="e">
        <v>#N/A</v>
      </c>
    </row>
    <row r="134" spans="1:13">
      <c r="A134" s="64">
        <v>13.200000000000001</v>
      </c>
      <c r="B134" s="65">
        <v>1.1190889184840673E-14</v>
      </c>
      <c r="C134" s="65" t="e">
        <v>#N/A</v>
      </c>
      <c r="D134" s="65" t="e">
        <v>#N/A</v>
      </c>
      <c r="E134" s="65" t="e">
        <v>#N/A</v>
      </c>
      <c r="F134" s="65" t="e">
        <v>#N/A</v>
      </c>
      <c r="G134" s="65" t="e">
        <v>#N/A</v>
      </c>
      <c r="H134" s="65">
        <v>8.5127294007837119E-15</v>
      </c>
      <c r="I134" s="65" t="e">
        <v>#N/A</v>
      </c>
      <c r="J134" s="65" t="e">
        <v>#N/A</v>
      </c>
      <c r="K134" s="65" t="e">
        <v>#N/A</v>
      </c>
      <c r="L134" s="65" t="e">
        <v>#N/A</v>
      </c>
      <c r="M134" s="65" t="e">
        <v>#N/A</v>
      </c>
    </row>
    <row r="135" spans="1:13">
      <c r="A135" s="64">
        <v>13.3</v>
      </c>
      <c r="B135" s="65">
        <v>1.1569828008519724E-14</v>
      </c>
      <c r="C135" s="65" t="e">
        <v>#N/A</v>
      </c>
      <c r="D135" s="65" t="e">
        <v>#N/A</v>
      </c>
      <c r="E135" s="65" t="e">
        <v>#N/A</v>
      </c>
      <c r="F135" s="65" t="e">
        <v>#N/A</v>
      </c>
      <c r="G135" s="65" t="e">
        <v>#N/A</v>
      </c>
      <c r="H135" s="65">
        <v>8.797459526003245E-15</v>
      </c>
      <c r="I135" s="65" t="e">
        <v>#N/A</v>
      </c>
      <c r="J135" s="65" t="e">
        <v>#N/A</v>
      </c>
      <c r="K135" s="65" t="e">
        <v>#N/A</v>
      </c>
      <c r="L135" s="65" t="e">
        <v>#N/A</v>
      </c>
      <c r="M135" s="65" t="e">
        <v>#N/A</v>
      </c>
    </row>
    <row r="136" spans="1:13">
      <c r="A136" s="64">
        <v>13.4</v>
      </c>
      <c r="B136" s="65">
        <v>1.1961928877166159E-14</v>
      </c>
      <c r="C136" s="65" t="e">
        <v>#N/A</v>
      </c>
      <c r="D136" s="65" t="e">
        <v>#N/A</v>
      </c>
      <c r="E136" s="65" t="e">
        <v>#N/A</v>
      </c>
      <c r="F136" s="65" t="e">
        <v>#N/A</v>
      </c>
      <c r="G136" s="65" t="e">
        <v>#N/A</v>
      </c>
      <c r="H136" s="65">
        <v>9.0919567881375674E-15</v>
      </c>
      <c r="I136" s="65" t="e">
        <v>#N/A</v>
      </c>
      <c r="J136" s="65" t="e">
        <v>#N/A</v>
      </c>
      <c r="K136" s="65" t="e">
        <v>#N/A</v>
      </c>
      <c r="L136" s="65" t="e">
        <v>#N/A</v>
      </c>
      <c r="M136" s="65" t="e">
        <v>#N/A</v>
      </c>
    </row>
    <row r="137" spans="1:13">
      <c r="A137" s="64">
        <v>13.5</v>
      </c>
      <c r="B137" s="65">
        <v>1.2367655964835075E-14</v>
      </c>
      <c r="C137" s="65" t="e">
        <v>#N/A</v>
      </c>
      <c r="D137" s="65" t="e">
        <v>#N/A</v>
      </c>
      <c r="E137" s="65" t="e">
        <v>#N/A</v>
      </c>
      <c r="F137" s="65" t="e">
        <v>#N/A</v>
      </c>
      <c r="G137" s="65" t="e">
        <v>#N/A</v>
      </c>
      <c r="H137" s="65">
        <v>9.3965684706950534E-15</v>
      </c>
      <c r="I137" s="65" t="e">
        <v>#N/A</v>
      </c>
      <c r="J137" s="65" t="e">
        <v>#N/A</v>
      </c>
      <c r="K137" s="65" t="e">
        <v>#N/A</v>
      </c>
      <c r="L137" s="65" t="e">
        <v>#N/A</v>
      </c>
      <c r="M137" s="65" t="e">
        <v>#N/A</v>
      </c>
    </row>
    <row r="138" spans="1:13">
      <c r="A138" s="64">
        <v>13.600000000000001</v>
      </c>
      <c r="B138" s="65">
        <v>1.2787498009537036E-14</v>
      </c>
      <c r="C138" s="65" t="e">
        <v>#N/A</v>
      </c>
      <c r="D138" s="65" t="e">
        <v>#N/A</v>
      </c>
      <c r="E138" s="65" t="e">
        <v>#N/A</v>
      </c>
      <c r="F138" s="65" t="e">
        <v>#N/A</v>
      </c>
      <c r="G138" s="65" t="e">
        <v>#N/A</v>
      </c>
      <c r="H138" s="65">
        <v>9.7116486334476552E-15</v>
      </c>
      <c r="I138" s="65" t="e">
        <v>#N/A</v>
      </c>
      <c r="J138" s="65" t="e">
        <v>#N/A</v>
      </c>
      <c r="K138" s="65" t="e">
        <v>#N/A</v>
      </c>
      <c r="L138" s="65" t="e">
        <v>#N/A</v>
      </c>
      <c r="M138" s="65" t="e">
        <v>#N/A</v>
      </c>
    </row>
    <row r="139" spans="1:13">
      <c r="A139" s="64">
        <v>13.700000000000001</v>
      </c>
      <c r="B139" s="65">
        <v>1.3221956454776817E-14</v>
      </c>
      <c r="C139" s="65" t="e">
        <v>#N/A</v>
      </c>
      <c r="D139" s="65" t="e">
        <v>#N/A</v>
      </c>
      <c r="E139" s="65" t="e">
        <v>#N/A</v>
      </c>
      <c r="F139" s="65" t="e">
        <v>#N/A</v>
      </c>
      <c r="G139" s="65" t="e">
        <v>#N/A</v>
      </c>
      <c r="H139" s="65">
        <v>1.0037566582760376E-14</v>
      </c>
      <c r="I139" s="65" t="e">
        <v>#N/A</v>
      </c>
      <c r="J139" s="65" t="e">
        <v>#N/A</v>
      </c>
      <c r="K139" s="65" t="e">
        <v>#N/A</v>
      </c>
      <c r="L139" s="65" t="e">
        <v>#N/A</v>
      </c>
      <c r="M139" s="65" t="e">
        <v>#N/A</v>
      </c>
    </row>
    <row r="140" spans="1:13">
      <c r="A140" s="64">
        <v>13.8</v>
      </c>
      <c r="B140" s="65">
        <v>1.367155222581698E-14</v>
      </c>
      <c r="C140" s="65" t="e">
        <v>#N/A</v>
      </c>
      <c r="D140" s="65" t="e">
        <v>#N/A</v>
      </c>
      <c r="E140" s="65" t="e">
        <v>#N/A</v>
      </c>
      <c r="F140" s="65" t="e">
        <v>#N/A</v>
      </c>
      <c r="G140" s="65" t="e">
        <v>#N/A</v>
      </c>
      <c r="H140" s="65">
        <v>1.0374701789393585E-14</v>
      </c>
      <c r="I140" s="65" t="e">
        <v>#N/A</v>
      </c>
      <c r="J140" s="65" t="e">
        <v>#N/A</v>
      </c>
      <c r="K140" s="65" t="e">
        <v>#N/A</v>
      </c>
      <c r="L140" s="65" t="e">
        <v>#N/A</v>
      </c>
      <c r="M140" s="65" t="e">
        <v>#N/A</v>
      </c>
    </row>
    <row r="141" spans="1:13">
      <c r="A141" s="64">
        <v>13.9</v>
      </c>
      <c r="B141" s="65">
        <v>1.4136828270776714E-14</v>
      </c>
      <c r="C141" s="65" t="e">
        <v>#N/A</v>
      </c>
      <c r="D141" s="65" t="e">
        <v>#N/A</v>
      </c>
      <c r="E141" s="65" t="e">
        <v>#N/A</v>
      </c>
      <c r="F141" s="65" t="e">
        <v>#N/A</v>
      </c>
      <c r="G141" s="65" t="e">
        <v>#N/A</v>
      </c>
      <c r="H141" s="65">
        <v>1.072345320586544E-14</v>
      </c>
      <c r="I141" s="65" t="e">
        <v>#N/A</v>
      </c>
      <c r="J141" s="65" t="e">
        <v>#N/A</v>
      </c>
      <c r="K141" s="65" t="e">
        <v>#N/A</v>
      </c>
      <c r="L141" s="65" t="e">
        <v>#N/A</v>
      </c>
      <c r="M141" s="65" t="e">
        <v>#N/A</v>
      </c>
    </row>
    <row r="142" spans="1:13">
      <c r="A142" s="64">
        <v>14</v>
      </c>
      <c r="B142" s="65">
        <v>1.4618341937335314E-14</v>
      </c>
      <c r="C142" s="65" t="e">
        <v>#N/A</v>
      </c>
      <c r="D142" s="65" t="e">
        <v>#N/A</v>
      </c>
      <c r="E142" s="65" t="e">
        <v>#N/A</v>
      </c>
      <c r="F142" s="65" t="e">
        <v>#N/A</v>
      </c>
      <c r="G142" s="65" t="e">
        <v>#N/A</v>
      </c>
      <c r="H142" s="65">
        <v>1.108422825502357E-14</v>
      </c>
      <c r="I142" s="65" t="e">
        <v>#N/A</v>
      </c>
      <c r="J142" s="65" t="e">
        <v>#N/A</v>
      </c>
      <c r="K142" s="65" t="e">
        <v>#N/A</v>
      </c>
      <c r="L142" s="65" t="e">
        <v>#N/A</v>
      </c>
      <c r="M142" s="65" t="e">
        <v>#N/A</v>
      </c>
    </row>
    <row r="143" spans="1:13">
      <c r="A143" s="64">
        <v>14.100000000000001</v>
      </c>
      <c r="B143" s="65">
        <v>1.5116673443061647E-14</v>
      </c>
      <c r="C143" s="65" t="e">
        <v>#N/A</v>
      </c>
      <c r="D143" s="65" t="e">
        <v>#N/A</v>
      </c>
      <c r="E143" s="65" t="e">
        <v>#N/A</v>
      </c>
      <c r="F143" s="65" t="e">
        <v>#N/A</v>
      </c>
      <c r="G143" s="65" t="e">
        <v>#N/A</v>
      </c>
      <c r="H143" s="65">
        <v>1.1457454688506338E-14</v>
      </c>
      <c r="I143" s="65" t="e">
        <v>#N/A</v>
      </c>
      <c r="J143" s="65" t="e">
        <v>#N/A</v>
      </c>
      <c r="K143" s="65" t="e">
        <v>#N/A</v>
      </c>
      <c r="L143" s="65" t="e">
        <v>#N/A</v>
      </c>
      <c r="M143" s="65" t="e">
        <v>#N/A</v>
      </c>
    </row>
    <row r="144" spans="1:13">
      <c r="A144" s="64">
        <v>14.200000000000001</v>
      </c>
      <c r="B144" s="65">
        <v>1.5632426722447107E-14</v>
      </c>
      <c r="C144" s="65" t="e">
        <v>#N/A</v>
      </c>
      <c r="D144" s="65" t="e">
        <v>#N/A</v>
      </c>
      <c r="E144" s="65" t="e">
        <v>#N/A</v>
      </c>
      <c r="F144" s="65" t="e">
        <v>#N/A</v>
      </c>
      <c r="G144" s="65" t="e">
        <v>#N/A</v>
      </c>
      <c r="H144" s="65">
        <v>1.1843569575314527E-14</v>
      </c>
      <c r="I144" s="65" t="e">
        <v>#N/A</v>
      </c>
      <c r="J144" s="65" t="e">
        <v>#N/A</v>
      </c>
      <c r="K144" s="65" t="e">
        <v>#N/A</v>
      </c>
      <c r="L144" s="65" t="e">
        <v>#N/A</v>
      </c>
      <c r="M144" s="65" t="e">
        <v>#N/A</v>
      </c>
    </row>
    <row r="145" spans="1:13">
      <c r="A145" s="64">
        <v>14.3</v>
      </c>
      <c r="B145" s="65">
        <v>1.6166223497674978E-14</v>
      </c>
      <c r="C145" s="65" t="e">
        <v>#N/A</v>
      </c>
      <c r="D145" s="65" t="e">
        <v>#N/A</v>
      </c>
      <c r="E145" s="65" t="e">
        <v>#N/A</v>
      </c>
      <c r="F145" s="65" t="e">
        <v>#N/A</v>
      </c>
      <c r="G145" s="65" t="e">
        <v>#N/A</v>
      </c>
      <c r="H145" s="65">
        <v>1.2243031160272602E-14</v>
      </c>
      <c r="I145" s="65" t="e">
        <v>#N/A</v>
      </c>
      <c r="J145" s="65" t="e">
        <v>#N/A</v>
      </c>
      <c r="K145" s="65" t="e">
        <v>#N/A</v>
      </c>
      <c r="L145" s="65" t="e">
        <v>#N/A</v>
      </c>
      <c r="M145" s="65" t="e">
        <v>#N/A</v>
      </c>
    </row>
    <row r="146" spans="1:13">
      <c r="A146" s="64">
        <v>14.4</v>
      </c>
      <c r="B146" s="65">
        <v>1.6718710901916962E-14</v>
      </c>
      <c r="C146" s="65" t="e">
        <v>#N/A</v>
      </c>
      <c r="D146" s="65" t="e">
        <v>#N/A</v>
      </c>
      <c r="E146" s="65" t="e">
        <v>#N/A</v>
      </c>
      <c r="F146" s="65" t="e">
        <v>#N/A</v>
      </c>
      <c r="G146" s="65" t="e">
        <v>#N/A</v>
      </c>
      <c r="H146" s="65">
        <v>1.2656308699633342E-14</v>
      </c>
      <c r="I146" s="65" t="e">
        <v>#N/A</v>
      </c>
      <c r="J146" s="65" t="e">
        <v>#N/A</v>
      </c>
      <c r="K146" s="65" t="e">
        <v>#N/A</v>
      </c>
      <c r="L146" s="65" t="e">
        <v>#N/A</v>
      </c>
      <c r="M146" s="65" t="e">
        <v>#N/A</v>
      </c>
    </row>
    <row r="147" spans="1:13">
      <c r="A147" s="64">
        <v>14.5</v>
      </c>
      <c r="B147" s="65">
        <v>1.7290559785267286E-14</v>
      </c>
      <c r="C147" s="65" t="e">
        <v>#N/A</v>
      </c>
      <c r="D147" s="65" t="e">
        <v>#N/A</v>
      </c>
      <c r="E147" s="65" t="e">
        <v>#N/A</v>
      </c>
      <c r="F147" s="65" t="e">
        <v>#N/A</v>
      </c>
      <c r="G147" s="65" t="e">
        <v>#N/A</v>
      </c>
      <c r="H147" s="65">
        <v>1.3083894319539102E-14</v>
      </c>
      <c r="I147" s="65" t="e">
        <v>#N/A</v>
      </c>
      <c r="J147" s="65" t="e">
        <v>#N/A</v>
      </c>
      <c r="K147" s="65" t="e">
        <v>#N/A</v>
      </c>
      <c r="L147" s="65" t="e">
        <v>#N/A</v>
      </c>
      <c r="M147" s="65" t="e">
        <v>#N/A</v>
      </c>
    </row>
    <row r="148" spans="1:13">
      <c r="A148" s="64">
        <v>14.600000000000001</v>
      </c>
      <c r="B148" s="65">
        <v>1.7882464714742696E-14</v>
      </c>
      <c r="C148" s="65" t="e">
        <v>#N/A</v>
      </c>
      <c r="D148" s="65" t="e">
        <v>#N/A</v>
      </c>
      <c r="E148" s="65" t="e">
        <v>#N/A</v>
      </c>
      <c r="F148" s="65" t="e">
        <v>#N/A</v>
      </c>
      <c r="G148" s="65" t="e">
        <v>#N/A</v>
      </c>
      <c r="H148" s="65">
        <v>1.3526297086791182E-14</v>
      </c>
      <c r="I148" s="65" t="e">
        <v>#N/A</v>
      </c>
      <c r="J148" s="65" t="e">
        <v>#N/A</v>
      </c>
      <c r="K148" s="65" t="e">
        <v>#N/A</v>
      </c>
      <c r="L148" s="65" t="e">
        <v>#N/A</v>
      </c>
      <c r="M148" s="65" t="e">
        <v>#N/A</v>
      </c>
    </row>
    <row r="149" spans="1:13">
      <c r="A149" s="64">
        <v>14.700000000000001</v>
      </c>
      <c r="B149" s="65">
        <v>1.8495147362414255E-14</v>
      </c>
      <c r="C149" s="65" t="e">
        <v>#N/A</v>
      </c>
      <c r="D149" s="65" t="e">
        <v>#N/A</v>
      </c>
      <c r="E149" s="65" t="e">
        <v>#N/A</v>
      </c>
      <c r="F149" s="65" t="e">
        <v>#N/A</v>
      </c>
      <c r="G149" s="65" t="e">
        <v>#N/A</v>
      </c>
      <c r="H149" s="65">
        <v>1.3984040467750983E-14</v>
      </c>
      <c r="I149" s="65" t="e">
        <v>#N/A</v>
      </c>
      <c r="J149" s="65" t="e">
        <v>#N/A</v>
      </c>
      <c r="K149" s="65" t="e">
        <v>#N/A</v>
      </c>
      <c r="L149" s="65" t="e">
        <v>#N/A</v>
      </c>
      <c r="M149" s="65" t="e">
        <v>#N/A</v>
      </c>
    </row>
    <row r="150" spans="1:13">
      <c r="A150" s="64">
        <v>14.8</v>
      </c>
      <c r="B150" s="65">
        <v>1.9129351423209651E-14</v>
      </c>
      <c r="C150" s="65" t="e">
        <v>#N/A</v>
      </c>
      <c r="D150" s="65" t="e">
        <v>#N/A</v>
      </c>
      <c r="E150" s="65" t="e">
        <v>#N/A</v>
      </c>
      <c r="F150" s="65" t="e">
        <v>#N/A</v>
      </c>
      <c r="G150" s="65" t="e">
        <v>#N/A</v>
      </c>
      <c r="H150" s="65">
        <v>1.4457668257570645E-14</v>
      </c>
      <c r="I150" s="65" t="e">
        <v>#N/A</v>
      </c>
      <c r="J150" s="65" t="e">
        <v>#N/A</v>
      </c>
      <c r="K150" s="65" t="e">
        <v>#N/A</v>
      </c>
      <c r="L150" s="65" t="e">
        <v>#N/A</v>
      </c>
      <c r="M150" s="65" t="e">
        <v>#N/A</v>
      </c>
    </row>
    <row r="151" spans="1:13">
      <c r="A151" s="64">
        <v>14.9</v>
      </c>
      <c r="B151" s="65">
        <v>1.9785854473374463E-14</v>
      </c>
      <c r="C151" s="65" t="e">
        <v>#N/A</v>
      </c>
      <c r="D151" s="65" t="e">
        <v>#N/A</v>
      </c>
      <c r="E151" s="65" t="e">
        <v>#N/A</v>
      </c>
      <c r="F151" s="65" t="e">
        <v>#N/A</v>
      </c>
      <c r="G151" s="65" t="e">
        <v>#N/A</v>
      </c>
      <c r="H151" s="65">
        <v>1.4947749662390722E-14</v>
      </c>
      <c r="I151" s="65" t="e">
        <v>#N/A</v>
      </c>
      <c r="J151" s="65" t="e">
        <v>#N/A</v>
      </c>
      <c r="K151" s="65" t="e">
        <v>#N/A</v>
      </c>
      <c r="L151" s="65" t="e">
        <v>#N/A</v>
      </c>
      <c r="M151" s="65" t="e">
        <v>#N/A</v>
      </c>
    </row>
    <row r="152" spans="1:13">
      <c r="A152" s="64">
        <v>15</v>
      </c>
      <c r="B152" s="65">
        <v>2.0465457806076795E-14</v>
      </c>
      <c r="C152" s="65" t="e">
        <v>#N/A</v>
      </c>
      <c r="D152" s="65" t="e">
        <v>#N/A</v>
      </c>
      <c r="E152" s="65" t="e">
        <v>#N/A</v>
      </c>
      <c r="F152" s="65" t="e">
        <v>#N/A</v>
      </c>
      <c r="G152" s="65" t="e">
        <v>#N/A</v>
      </c>
      <c r="H152" s="65">
        <v>1.5454864899780082E-14</v>
      </c>
      <c r="I152" s="65" t="e">
        <v>#N/A</v>
      </c>
      <c r="J152" s="65" t="e">
        <v>#N/A</v>
      </c>
      <c r="K152" s="65" t="e">
        <v>#N/A</v>
      </c>
      <c r="L152" s="65" t="e">
        <v>#N/A</v>
      </c>
      <c r="M152" s="65" t="e">
        <v>#N/A</v>
      </c>
    </row>
    <row r="153" spans="1:13">
      <c r="A153" s="64">
        <v>15.100000000000001</v>
      </c>
      <c r="B153" s="65">
        <v>2.1168996595802639E-14</v>
      </c>
      <c r="C153" s="65" t="e">
        <v>#N/A</v>
      </c>
      <c r="D153" s="65" t="e">
        <v>#N/A</v>
      </c>
      <c r="E153" s="65" t="e">
        <v>#N/A</v>
      </c>
      <c r="F153" s="65" t="e">
        <v>#N/A</v>
      </c>
      <c r="G153" s="65" t="e">
        <v>#N/A</v>
      </c>
      <c r="H153" s="65">
        <v>1.597962383346075E-14</v>
      </c>
      <c r="I153" s="65" t="e">
        <v>#N/A</v>
      </c>
      <c r="J153" s="65" t="e">
        <v>#N/A</v>
      </c>
      <c r="K153" s="65" t="e">
        <v>#N/A</v>
      </c>
      <c r="L153" s="65" t="e">
        <v>#N/A</v>
      </c>
      <c r="M153" s="65" t="e">
        <v>#N/A</v>
      </c>
    </row>
    <row r="154" spans="1:13">
      <c r="A154" s="64">
        <v>15.200000000000001</v>
      </c>
      <c r="B154" s="65">
        <v>2.1897329733960511E-14</v>
      </c>
      <c r="C154" s="65" t="e">
        <v>#N/A</v>
      </c>
      <c r="D154" s="65" t="e">
        <v>#N/A</v>
      </c>
      <c r="E154" s="65" t="e">
        <v>#N/A</v>
      </c>
      <c r="F154" s="65" t="e">
        <v>#N/A</v>
      </c>
      <c r="G154" s="65" t="e">
        <v>#N/A</v>
      </c>
      <c r="H154" s="65">
        <v>1.6522654961879588E-14</v>
      </c>
      <c r="I154" s="65" t="e">
        <v>#N/A</v>
      </c>
      <c r="J154" s="65" t="e">
        <v>#N/A</v>
      </c>
      <c r="K154" s="65" t="e">
        <v>#N/A</v>
      </c>
      <c r="L154" s="65" t="e">
        <v>#N/A</v>
      </c>
      <c r="M154" s="65" t="e">
        <v>#N/A</v>
      </c>
    </row>
    <row r="155" spans="1:13">
      <c r="A155" s="64">
        <v>15.3</v>
      </c>
      <c r="B155" s="65">
        <v>2.2651353381408605E-14</v>
      </c>
      <c r="C155" s="65" t="e">
        <v>#N/A</v>
      </c>
      <c r="D155" s="65" t="e">
        <v>#N/A</v>
      </c>
      <c r="E155" s="65" t="e">
        <v>#N/A</v>
      </c>
      <c r="F155" s="65" t="e">
        <v>#N/A</v>
      </c>
      <c r="G155" s="65" t="e">
        <v>#N/A</v>
      </c>
      <c r="H155" s="65">
        <v>1.7084607112274192E-14</v>
      </c>
      <c r="I155" s="65" t="e">
        <v>#N/A</v>
      </c>
      <c r="J155" s="65" t="e">
        <v>#N/A</v>
      </c>
      <c r="K155" s="65" t="e">
        <v>#N/A</v>
      </c>
      <c r="L155" s="65" t="e">
        <v>#N/A</v>
      </c>
      <c r="M155" s="65" t="e">
        <v>#N/A</v>
      </c>
    </row>
    <row r="156" spans="1:13">
      <c r="A156" s="64">
        <v>15.4</v>
      </c>
      <c r="B156" s="65">
        <v>2.3432000968454797E-14</v>
      </c>
      <c r="C156" s="65" t="e">
        <v>#N/A</v>
      </c>
      <c r="D156" s="65" t="e">
        <v>#N/A</v>
      </c>
      <c r="E156" s="65" t="e">
        <v>#N/A</v>
      </c>
      <c r="F156" s="65" t="e">
        <v>#N/A</v>
      </c>
      <c r="G156" s="65" t="e">
        <v>#N/A</v>
      </c>
      <c r="H156" s="65">
        <v>1.766615960506826E-14</v>
      </c>
      <c r="I156" s="65" t="e">
        <v>#N/A</v>
      </c>
      <c r="J156" s="65" t="e">
        <v>#N/A</v>
      </c>
      <c r="K156" s="65" t="e">
        <v>#N/A</v>
      </c>
      <c r="L156" s="65" t="e">
        <v>#N/A</v>
      </c>
      <c r="M156" s="65" t="e">
        <v>#N/A</v>
      </c>
    </row>
    <row r="157" spans="1:13">
      <c r="A157" s="64">
        <v>15.5</v>
      </c>
      <c r="B157" s="65">
        <v>2.4240226254197694E-14</v>
      </c>
      <c r="C157" s="65" t="e">
        <v>#N/A</v>
      </c>
      <c r="D157" s="65" t="e">
        <v>#N/A</v>
      </c>
      <c r="E157" s="65" t="e">
        <v>#N/A</v>
      </c>
      <c r="F157" s="65" t="e">
        <v>#N/A</v>
      </c>
      <c r="G157" s="65" t="e">
        <v>#N/A</v>
      </c>
      <c r="H157" s="65">
        <v>1.8268008701344436E-14</v>
      </c>
      <c r="I157" s="65" t="e">
        <v>#N/A</v>
      </c>
      <c r="J157" s="65" t="e">
        <v>#N/A</v>
      </c>
      <c r="K157" s="65" t="e">
        <v>#N/A</v>
      </c>
      <c r="L157" s="65" t="e">
        <v>#N/A</v>
      </c>
      <c r="M157" s="65" t="e">
        <v>#N/A</v>
      </c>
    </row>
    <row r="158" spans="1:13">
      <c r="A158" s="64">
        <v>15.600000000000001</v>
      </c>
      <c r="B158" s="65">
        <v>2.5077030431580952E-14</v>
      </c>
      <c r="C158" s="65" t="e">
        <v>#N/A</v>
      </c>
      <c r="D158" s="65" t="e">
        <v>#N/A</v>
      </c>
      <c r="E158" s="65" t="e">
        <v>#N/A</v>
      </c>
      <c r="F158" s="65" t="e">
        <v>#N/A</v>
      </c>
      <c r="G158" s="65" t="e">
        <v>#N/A</v>
      </c>
      <c r="H158" s="65">
        <v>1.8890884543503253E-14</v>
      </c>
      <c r="I158" s="65" t="e">
        <v>#N/A</v>
      </c>
      <c r="J158" s="65" t="e">
        <v>#N/A</v>
      </c>
      <c r="K158" s="65" t="e">
        <v>#N/A</v>
      </c>
      <c r="L158" s="65" t="e">
        <v>#N/A</v>
      </c>
      <c r="M158" s="65" t="e">
        <v>#N/A</v>
      </c>
    </row>
    <row r="159" spans="1:13">
      <c r="A159" s="64">
        <v>15.700000000000001</v>
      </c>
      <c r="B159" s="65">
        <v>2.5943450268932008E-14</v>
      </c>
      <c r="C159" s="65" t="e">
        <v>#N/A</v>
      </c>
      <c r="D159" s="65" t="e">
        <v>#N/A</v>
      </c>
      <c r="E159" s="65" t="e">
        <v>#N/A</v>
      </c>
      <c r="F159" s="65" t="e">
        <v>#N/A</v>
      </c>
      <c r="G159" s="65" t="e">
        <v>#N/A</v>
      </c>
      <c r="H159" s="65">
        <v>1.9535534214604189E-14</v>
      </c>
      <c r="I159" s="65" t="e">
        <v>#N/A</v>
      </c>
      <c r="J159" s="65" t="e">
        <v>#N/A</v>
      </c>
      <c r="K159" s="65" t="e">
        <v>#N/A</v>
      </c>
      <c r="L159" s="65" t="e">
        <v>#N/A</v>
      </c>
      <c r="M159" s="65" t="e">
        <v>#N/A</v>
      </c>
    </row>
    <row r="160" spans="1:13">
      <c r="A160" s="64">
        <v>15.8</v>
      </c>
      <c r="B160" s="65">
        <v>2.6840559804027983E-14</v>
      </c>
      <c r="C160" s="65" t="e">
        <v>#N/A</v>
      </c>
      <c r="D160" s="65" t="e">
        <v>#N/A</v>
      </c>
      <c r="E160" s="65" t="e">
        <v>#N/A</v>
      </c>
      <c r="F160" s="65" t="e">
        <v>#N/A</v>
      </c>
      <c r="G160" s="65" t="e">
        <v>#N/A</v>
      </c>
      <c r="H160" s="65">
        <v>2.0202740373090507E-14</v>
      </c>
      <c r="I160" s="65" t="e">
        <v>#N/A</v>
      </c>
      <c r="J160" s="65" t="e">
        <v>#N/A</v>
      </c>
      <c r="K160" s="65" t="e">
        <v>#N/A</v>
      </c>
      <c r="L160" s="65" t="e">
        <v>#N/A</v>
      </c>
      <c r="M160" s="65" t="e">
        <v>#N/A</v>
      </c>
    </row>
    <row r="161" spans="1:13">
      <c r="A161" s="64">
        <v>15.9</v>
      </c>
      <c r="B161" s="65">
        <v>2.7769466955963884E-14</v>
      </c>
      <c r="C161" s="65" t="e">
        <v>#N/A</v>
      </c>
      <c r="D161" s="65" t="e">
        <v>#N/A</v>
      </c>
      <c r="E161" s="65" t="e">
        <v>#N/A</v>
      </c>
      <c r="F161" s="65" t="e">
        <v>#N/A</v>
      </c>
      <c r="G161" s="65" t="e">
        <v>#N/A</v>
      </c>
      <c r="H161" s="65">
        <v>2.0893314476525676E-14</v>
      </c>
      <c r="I161" s="65" t="e">
        <v>#N/A</v>
      </c>
      <c r="J161" s="65" t="e">
        <v>#N/A</v>
      </c>
      <c r="K161" s="65" t="e">
        <v>#N/A</v>
      </c>
      <c r="L161" s="65" t="e">
        <v>#N/A</v>
      </c>
      <c r="M161" s="65" t="e">
        <v>#N/A</v>
      </c>
    </row>
    <row r="162" spans="1:13">
      <c r="A162" s="64">
        <v>16</v>
      </c>
      <c r="B162" s="65">
        <v>2.8731330465811555E-14</v>
      </c>
      <c r="C162" s="65" t="e">
        <v>#N/A</v>
      </c>
      <c r="D162" s="65" t="e">
        <v>#N/A</v>
      </c>
      <c r="E162" s="65" t="e">
        <v>#N/A</v>
      </c>
      <c r="F162" s="65" t="e">
        <v>#N/A</v>
      </c>
      <c r="G162" s="65" t="e">
        <v>#N/A</v>
      </c>
      <c r="H162" s="65">
        <v>2.1608086617198007E-14</v>
      </c>
      <c r="I162" s="65" t="e">
        <v>#N/A</v>
      </c>
      <c r="J162" s="65" t="e">
        <v>#N/A</v>
      </c>
      <c r="K162" s="65" t="e">
        <v>#N/A</v>
      </c>
      <c r="L162" s="65" t="e">
        <v>#N/A</v>
      </c>
      <c r="M162" s="65" t="e">
        <v>#N/A</v>
      </c>
    </row>
    <row r="163" spans="1:13">
      <c r="A163" s="64">
        <v>16.100000000000001</v>
      </c>
      <c r="B163" s="65">
        <v>2.9727342955960731E-14</v>
      </c>
      <c r="C163" s="65" t="e">
        <v>#N/A</v>
      </c>
      <c r="D163" s="65" t="e">
        <v>#N/A</v>
      </c>
      <c r="E163" s="65" t="e">
        <v>#N/A</v>
      </c>
      <c r="F163" s="65" t="e">
        <v>#N/A</v>
      </c>
      <c r="G163" s="65" t="e">
        <v>#N/A</v>
      </c>
      <c r="H163" s="65">
        <v>2.234792923904317E-14</v>
      </c>
      <c r="I163" s="65" t="e">
        <v>#N/A</v>
      </c>
      <c r="J163" s="65" t="e">
        <v>#N/A</v>
      </c>
      <c r="K163" s="65" t="e">
        <v>#N/A</v>
      </c>
      <c r="L163" s="65" t="e">
        <v>#N/A</v>
      </c>
      <c r="M163" s="65" t="e">
        <v>#N/A</v>
      </c>
    </row>
    <row r="164" spans="1:13">
      <c r="A164" s="64">
        <v>16.2</v>
      </c>
      <c r="B164" s="65">
        <v>3.0758751258909769E-14</v>
      </c>
      <c r="C164" s="65" t="e">
        <v>#N/A</v>
      </c>
      <c r="D164" s="65" t="e">
        <v>#N/A</v>
      </c>
      <c r="E164" s="65" t="e">
        <v>#N/A</v>
      </c>
      <c r="F164" s="65" t="e">
        <v>#N/A</v>
      </c>
      <c r="G164" s="65" t="e">
        <v>#N/A</v>
      </c>
      <c r="H164" s="65">
        <v>2.3113745279182939E-14</v>
      </c>
      <c r="I164" s="65" t="e">
        <v>#N/A</v>
      </c>
      <c r="J164" s="65" t="e">
        <v>#N/A</v>
      </c>
      <c r="K164" s="65" t="e">
        <v>#N/A</v>
      </c>
      <c r="L164" s="65" t="e">
        <v>#N/A</v>
      </c>
      <c r="M164" s="65" t="e">
        <v>#N/A</v>
      </c>
    </row>
    <row r="165" spans="1:13">
      <c r="A165" s="64">
        <v>16.3</v>
      </c>
      <c r="B165" s="65">
        <v>3.1826839476606708E-14</v>
      </c>
      <c r="C165" s="65" t="e">
        <v>#N/A</v>
      </c>
      <c r="D165" s="65" t="e">
        <v>#N/A</v>
      </c>
      <c r="E165" s="65" t="e">
        <v>#N/A</v>
      </c>
      <c r="F165" s="65" t="e">
        <v>#N/A</v>
      </c>
      <c r="G165" s="65" t="e">
        <v>#N/A</v>
      </c>
      <c r="H165" s="65">
        <v>2.3906464779793399E-14</v>
      </c>
      <c r="I165" s="65" t="e">
        <v>#N/A</v>
      </c>
      <c r="J165" s="65" t="e">
        <v>#N/A</v>
      </c>
      <c r="K165" s="65" t="e">
        <v>#N/A</v>
      </c>
      <c r="L165" s="65" t="e">
        <v>#N/A</v>
      </c>
      <c r="M165" s="65" t="e">
        <v>#N/A</v>
      </c>
    </row>
    <row r="166" spans="1:13">
      <c r="A166" s="64">
        <v>16.400000000000002</v>
      </c>
      <c r="B166" s="65">
        <v>3.293294253297642E-14</v>
      </c>
      <c r="C166" s="65" t="e">
        <v>#N/A</v>
      </c>
      <c r="D166" s="65" t="e">
        <v>#N/A</v>
      </c>
      <c r="E166" s="65" t="e">
        <v>#N/A</v>
      </c>
      <c r="F166" s="65" t="e">
        <v>#N/A</v>
      </c>
      <c r="G166" s="65" t="e">
        <v>#N/A</v>
      </c>
      <c r="H166" s="65">
        <v>2.4727058440632103E-14</v>
      </c>
      <c r="I166" s="65" t="e">
        <v>#N/A</v>
      </c>
      <c r="J166" s="65" t="e">
        <v>#N/A</v>
      </c>
      <c r="K166" s="65" t="e">
        <v>#N/A</v>
      </c>
      <c r="L166" s="65" t="e">
        <v>#N/A</v>
      </c>
      <c r="M166" s="65" t="e">
        <v>#N/A</v>
      </c>
    </row>
    <row r="167" spans="1:13">
      <c r="A167" s="64">
        <v>16.5</v>
      </c>
      <c r="B167" s="65">
        <v>3.4078449562052401E-14</v>
      </c>
      <c r="C167" s="65" t="e">
        <v>#N/A</v>
      </c>
      <c r="D167" s="65" t="e">
        <v>#N/A</v>
      </c>
      <c r="E167" s="65" t="e">
        <v>#N/A</v>
      </c>
      <c r="F167" s="65" t="e">
        <v>#N/A</v>
      </c>
      <c r="G167" s="65" t="e">
        <v>#N/A</v>
      </c>
      <c r="H167" s="65">
        <v>2.5576525760576813E-14</v>
      </c>
      <c r="I167" s="65" t="e">
        <v>#N/A</v>
      </c>
      <c r="J167" s="65" t="e">
        <v>#N/A</v>
      </c>
      <c r="K167" s="65" t="e">
        <v>#N/A</v>
      </c>
      <c r="L167" s="65" t="e">
        <v>#N/A</v>
      </c>
      <c r="M167" s="65" t="e">
        <v>#N/A</v>
      </c>
    </row>
    <row r="168" spans="1:13">
      <c r="A168" s="64">
        <v>16.600000000000001</v>
      </c>
      <c r="B168" s="65">
        <v>3.5264793743581407E-14</v>
      </c>
      <c r="C168" s="65" t="e">
        <v>#N/A</v>
      </c>
      <c r="D168" s="65" t="e">
        <v>#N/A</v>
      </c>
      <c r="E168" s="65" t="e">
        <v>#N/A</v>
      </c>
      <c r="F168" s="65" t="e">
        <v>#N/A</v>
      </c>
      <c r="G168" s="65" t="e">
        <v>#N/A</v>
      </c>
      <c r="H168" s="65">
        <v>2.6455913672350333E-14</v>
      </c>
      <c r="I168" s="65" t="e">
        <v>#N/A</v>
      </c>
      <c r="J168" s="65" t="e">
        <v>#N/A</v>
      </c>
      <c r="K168" s="65" t="e">
        <v>#N/A</v>
      </c>
      <c r="L168" s="65" t="e">
        <v>#N/A</v>
      </c>
      <c r="M168" s="65" t="e">
        <v>#N/A</v>
      </c>
    </row>
    <row r="169" spans="1:13">
      <c r="A169" s="64">
        <v>16.7</v>
      </c>
      <c r="B169" s="65">
        <v>3.6493465855550605E-14</v>
      </c>
      <c r="C169" s="65" t="e">
        <v>#N/A</v>
      </c>
      <c r="D169" s="65" t="e">
        <v>#N/A</v>
      </c>
      <c r="E169" s="65" t="e">
        <v>#N/A</v>
      </c>
      <c r="F169" s="65" t="e">
        <v>#N/A</v>
      </c>
      <c r="G169" s="65" t="e">
        <v>#N/A</v>
      </c>
      <c r="H169" s="65">
        <v>2.7366296213729782E-14</v>
      </c>
      <c r="I169" s="65" t="e">
        <v>#N/A</v>
      </c>
      <c r="J169" s="65" t="e">
        <v>#N/A</v>
      </c>
      <c r="K169" s="65" t="e">
        <v>#N/A</v>
      </c>
      <c r="L169" s="65" t="e">
        <v>#N/A</v>
      </c>
      <c r="M169" s="65" t="e">
        <v>#N/A</v>
      </c>
    </row>
    <row r="170" spans="1:13">
      <c r="A170" s="64">
        <v>16.8</v>
      </c>
      <c r="B170" s="65">
        <v>3.7766021050451154E-14</v>
      </c>
      <c r="C170" s="65" t="e">
        <v>#N/A</v>
      </c>
      <c r="D170" s="65" t="e">
        <v>#N/A</v>
      </c>
      <c r="E170" s="65" t="e">
        <v>#N/A</v>
      </c>
      <c r="F170" s="65" t="e">
        <v>#N/A</v>
      </c>
      <c r="G170" s="65" t="e">
        <v>#N/A</v>
      </c>
      <c r="H170" s="65">
        <v>2.8308793162271431E-14</v>
      </c>
      <c r="I170" s="65" t="e">
        <v>#N/A</v>
      </c>
      <c r="J170" s="65" t="e">
        <v>#N/A</v>
      </c>
      <c r="K170" s="65" t="e">
        <v>#N/A</v>
      </c>
      <c r="L170" s="65" t="e">
        <v>#N/A</v>
      </c>
      <c r="M170" s="65" t="e">
        <v>#N/A</v>
      </c>
    </row>
    <row r="171" spans="1:13">
      <c r="A171" s="64">
        <v>16.900000000000002</v>
      </c>
      <c r="B171" s="65">
        <v>3.9084048362092103E-14</v>
      </c>
      <c r="C171" s="65" t="e">
        <v>#N/A</v>
      </c>
      <c r="D171" s="65" t="e">
        <v>#N/A</v>
      </c>
      <c r="E171" s="65" t="e">
        <v>#N/A</v>
      </c>
      <c r="F171" s="65" t="e">
        <v>#N/A</v>
      </c>
      <c r="G171" s="65" t="e">
        <v>#N/A</v>
      </c>
      <c r="H171" s="65">
        <v>2.9284561564981229E-14</v>
      </c>
      <c r="I171" s="65" t="e">
        <v>#N/A</v>
      </c>
      <c r="J171" s="65" t="e">
        <v>#N/A</v>
      </c>
      <c r="K171" s="65" t="e">
        <v>#N/A</v>
      </c>
      <c r="L171" s="65" t="e">
        <v>#N/A</v>
      </c>
      <c r="M171" s="65" t="e">
        <v>#N/A</v>
      </c>
    </row>
    <row r="172" spans="1:13">
      <c r="A172" s="64">
        <v>17</v>
      </c>
      <c r="B172" s="65">
        <v>4.0449221527577225E-14</v>
      </c>
      <c r="C172" s="65" t="e">
        <v>#N/A</v>
      </c>
      <c r="D172" s="65" t="e">
        <v>#N/A</v>
      </c>
      <c r="E172" s="65" t="e">
        <v>#N/A</v>
      </c>
      <c r="F172" s="65" t="e">
        <v>#N/A</v>
      </c>
      <c r="G172" s="65" t="e">
        <v>#N/A</v>
      </c>
      <c r="H172" s="65">
        <v>3.0294810984907855E-14</v>
      </c>
      <c r="I172" s="65" t="e">
        <v>#N/A</v>
      </c>
      <c r="J172" s="65" t="e">
        <v>#N/A</v>
      </c>
      <c r="K172" s="65" t="e">
        <v>#N/A</v>
      </c>
      <c r="L172" s="65" t="e">
        <v>#N/A</v>
      </c>
      <c r="M172" s="65" t="e">
        <v>#N/A</v>
      </c>
    </row>
    <row r="173" spans="1:13">
      <c r="A173" s="64">
        <v>17.100000000000001</v>
      </c>
      <c r="B173" s="65">
        <v>4.1863261717855343E-14</v>
      </c>
      <c r="C173" s="65" t="e">
        <v>#N/A</v>
      </c>
      <c r="D173" s="65" t="e">
        <v>#N/A</v>
      </c>
      <c r="E173" s="65" t="e">
        <v>#N/A</v>
      </c>
      <c r="F173" s="65" t="e">
        <v>#N/A</v>
      </c>
      <c r="G173" s="65" t="e">
        <v>#N/A</v>
      </c>
      <c r="H173" s="65">
        <v>3.1340784866417878E-14</v>
      </c>
      <c r="I173" s="65" t="e">
        <v>#N/A</v>
      </c>
      <c r="J173" s="65" t="e">
        <v>#N/A</v>
      </c>
      <c r="K173" s="65" t="e">
        <v>#N/A</v>
      </c>
      <c r="L173" s="65" t="e">
        <v>#N/A</v>
      </c>
      <c r="M173" s="65" t="e">
        <v>#N/A</v>
      </c>
    </row>
    <row r="174" spans="1:13">
      <c r="A174" s="64">
        <v>17.2</v>
      </c>
      <c r="B174" s="65">
        <v>4.3327961254642847E-14</v>
      </c>
      <c r="C174" s="65" t="e">
        <v>#N/A</v>
      </c>
      <c r="D174" s="65" t="e">
        <v>#N/A</v>
      </c>
      <c r="E174" s="65" t="e">
        <v>#N/A</v>
      </c>
      <c r="F174" s="65" t="e">
        <v>#N/A</v>
      </c>
      <c r="G174" s="65" t="e">
        <v>#N/A</v>
      </c>
      <c r="H174" s="65">
        <v>3.2423774087722915E-14</v>
      </c>
      <c r="I174" s="65" t="e">
        <v>#N/A</v>
      </c>
      <c r="J174" s="65" t="e">
        <v>#N/A</v>
      </c>
      <c r="K174" s="65" t="e">
        <v>#N/A</v>
      </c>
      <c r="L174" s="65" t="e">
        <v>#N/A</v>
      </c>
      <c r="M174" s="65" t="e">
        <v>#N/A</v>
      </c>
    </row>
    <row r="175" spans="1:13">
      <c r="A175" s="64">
        <v>17.3</v>
      </c>
      <c r="B175" s="65">
        <v>4.4845176834160116E-14</v>
      </c>
      <c r="C175" s="65" t="e">
        <v>#N/A</v>
      </c>
      <c r="D175" s="65" t="e">
        <v>#N/A</v>
      </c>
      <c r="E175" s="65" t="e">
        <v>#N/A</v>
      </c>
      <c r="F175" s="65" t="e">
        <v>#N/A</v>
      </c>
      <c r="G175" s="65" t="e">
        <v>#N/A</v>
      </c>
      <c r="H175" s="65">
        <v>3.3545120349011415E-14</v>
      </c>
      <c r="I175" s="65" t="e">
        <v>#N/A</v>
      </c>
      <c r="J175" s="65" t="e">
        <v>#N/A</v>
      </c>
      <c r="K175" s="65" t="e">
        <v>#N/A</v>
      </c>
      <c r="L175" s="65" t="e">
        <v>#N/A</v>
      </c>
      <c r="M175" s="65" t="e">
        <v>#N/A</v>
      </c>
    </row>
    <row r="176" spans="1:13">
      <c r="A176" s="64">
        <v>17.400000000000002</v>
      </c>
      <c r="B176" s="65">
        <v>4.6416839691526893E-14</v>
      </c>
      <c r="C176" s="65" t="e">
        <v>#N/A</v>
      </c>
      <c r="D176" s="65" t="e">
        <v>#N/A</v>
      </c>
      <c r="E176" s="65" t="e">
        <v>#N/A</v>
      </c>
      <c r="F176" s="65" t="e">
        <v>#N/A</v>
      </c>
      <c r="G176" s="65" t="e">
        <v>#N/A</v>
      </c>
      <c r="H176" s="65">
        <v>3.4706219560580454E-14</v>
      </c>
      <c r="I176" s="65" t="e">
        <v>#N/A</v>
      </c>
      <c r="J176" s="65" t="e">
        <v>#N/A</v>
      </c>
      <c r="K176" s="65" t="e">
        <v>#N/A</v>
      </c>
      <c r="L176" s="65" t="e">
        <v>#N/A</v>
      </c>
      <c r="M176" s="65" t="e">
        <v>#N/A</v>
      </c>
    </row>
    <row r="177" spans="1:13">
      <c r="A177" s="64">
        <v>17.5</v>
      </c>
      <c r="B177" s="65">
        <v>4.8044948824498696E-14</v>
      </c>
      <c r="C177" s="65" t="e">
        <v>#N/A</v>
      </c>
      <c r="D177" s="65" t="e">
        <v>#N/A</v>
      </c>
      <c r="E177" s="65" t="e">
        <v>#N/A</v>
      </c>
      <c r="F177" s="65" t="e">
        <v>#N/A</v>
      </c>
      <c r="G177" s="65" t="e">
        <v>#N/A</v>
      </c>
      <c r="H177" s="65">
        <v>3.5908518454703942E-14</v>
      </c>
      <c r="I177" s="65" t="e">
        <v>#N/A</v>
      </c>
      <c r="J177" s="65" t="e">
        <v>#N/A</v>
      </c>
      <c r="K177" s="65" t="e">
        <v>#N/A</v>
      </c>
      <c r="L177" s="65" t="e">
        <v>#N/A</v>
      </c>
      <c r="M177" s="65" t="e">
        <v>#N/A</v>
      </c>
    </row>
    <row r="178" spans="1:13">
      <c r="A178" s="64">
        <v>17.600000000000001</v>
      </c>
      <c r="B178" s="65">
        <v>4.9731574381598614E-14</v>
      </c>
      <c r="C178" s="65" t="e">
        <v>#N/A</v>
      </c>
      <c r="D178" s="65" t="e">
        <v>#N/A</v>
      </c>
      <c r="E178" s="65" t="e">
        <v>#N/A</v>
      </c>
      <c r="F178" s="65" t="e">
        <v>#N/A</v>
      </c>
      <c r="G178" s="65" t="e">
        <v>#N/A</v>
      </c>
      <c r="H178" s="65">
        <v>3.7153497644973679E-14</v>
      </c>
      <c r="I178" s="65" t="e">
        <v>#N/A</v>
      </c>
      <c r="J178" s="65" t="e">
        <v>#N/A</v>
      </c>
      <c r="K178" s="65" t="e">
        <v>#N/A</v>
      </c>
      <c r="L178" s="65" t="e">
        <v>#N/A</v>
      </c>
      <c r="M178" s="65" t="e">
        <v>#N/A</v>
      </c>
    </row>
    <row r="179" spans="1:13">
      <c r="A179" s="64">
        <v>17.7</v>
      </c>
      <c r="B179" s="65">
        <v>5.1478874602776253E-14</v>
      </c>
      <c r="C179" s="65" t="e">
        <v>#N/A</v>
      </c>
      <c r="D179" s="65" t="e">
        <v>#N/A</v>
      </c>
      <c r="E179" s="65" t="e">
        <v>#N/A</v>
      </c>
      <c r="F179" s="65" t="e">
        <v>#N/A</v>
      </c>
      <c r="G179" s="65" t="e">
        <v>#N/A</v>
      </c>
      <c r="H179" s="65">
        <v>3.8442719060144404E-14</v>
      </c>
      <c r="I179" s="65" t="e">
        <v>#N/A</v>
      </c>
      <c r="J179" s="65" t="e">
        <v>#N/A</v>
      </c>
      <c r="K179" s="65" t="e">
        <v>#N/A</v>
      </c>
      <c r="L179" s="65" t="e">
        <v>#N/A</v>
      </c>
      <c r="M179" s="65" t="e">
        <v>#N/A</v>
      </c>
    </row>
    <row r="180" spans="1:13">
      <c r="A180" s="64">
        <v>17.8</v>
      </c>
      <c r="B180" s="65">
        <v>5.3289082266880575E-14</v>
      </c>
      <c r="C180" s="65" t="e">
        <v>#N/A</v>
      </c>
      <c r="D180" s="65" t="e">
        <v>#N/A</v>
      </c>
      <c r="E180" s="65" t="e">
        <v>#N/A</v>
      </c>
      <c r="F180" s="65" t="e">
        <v>#N/A</v>
      </c>
      <c r="G180" s="65" t="e">
        <v>#N/A</v>
      </c>
      <c r="H180" s="65">
        <v>3.977778528655232E-14</v>
      </c>
      <c r="I180" s="65" t="e">
        <v>#N/A</v>
      </c>
      <c r="J180" s="65" t="e">
        <v>#N/A</v>
      </c>
      <c r="K180" s="65" t="e">
        <v>#N/A</v>
      </c>
      <c r="L180" s="65" t="e">
        <v>#N/A</v>
      </c>
      <c r="M180" s="65" t="e">
        <v>#N/A</v>
      </c>
    </row>
    <row r="181" spans="1:13">
      <c r="A181" s="64">
        <v>17.900000000000002</v>
      </c>
      <c r="B181" s="65">
        <v>5.5164511467923477E-14</v>
      </c>
      <c r="C181" s="65" t="e">
        <v>#N/A</v>
      </c>
      <c r="D181" s="65" t="e">
        <v>#N/A</v>
      </c>
      <c r="E181" s="65" t="e">
        <v>#N/A</v>
      </c>
      <c r="F181" s="65" t="e">
        <v>#N/A</v>
      </c>
      <c r="G181" s="65" t="e">
        <v>#N/A</v>
      </c>
      <c r="H181" s="65">
        <v>4.116037683756478E-14</v>
      </c>
      <c r="I181" s="65" t="e">
        <v>#N/A</v>
      </c>
      <c r="J181" s="65" t="e">
        <v>#N/A</v>
      </c>
      <c r="K181" s="65" t="e">
        <v>#N/A</v>
      </c>
      <c r="L181" s="65" t="e">
        <v>#N/A</v>
      </c>
      <c r="M181" s="65" t="e">
        <v>#N/A</v>
      </c>
    </row>
    <row r="182" spans="1:13">
      <c r="A182" s="64">
        <v>18</v>
      </c>
      <c r="B182" s="65">
        <v>5.7107571167606952E-14</v>
      </c>
      <c r="C182" s="65" t="e">
        <v>#N/A</v>
      </c>
      <c r="D182" s="65" t="e">
        <v>#N/A</v>
      </c>
      <c r="E182" s="65" t="e">
        <v>#N/A</v>
      </c>
      <c r="F182" s="65" t="e">
        <v>#N/A</v>
      </c>
      <c r="G182" s="65" t="e">
        <v>#N/A</v>
      </c>
      <c r="H182" s="65">
        <v>4.2592211495998816E-14</v>
      </c>
      <c r="I182" s="65" t="e">
        <v>#N/A</v>
      </c>
      <c r="J182" s="65" t="e">
        <v>#N/A</v>
      </c>
      <c r="K182" s="65" t="e">
        <v>#N/A</v>
      </c>
      <c r="L182" s="65" t="e">
        <v>#N/A</v>
      </c>
      <c r="M182" s="65" t="e">
        <v>#N/A</v>
      </c>
    </row>
    <row r="183" spans="1:13">
      <c r="A183" s="64">
        <v>18.100000000000001</v>
      </c>
      <c r="B183" s="65">
        <v>5.9120758419059505E-14</v>
      </c>
      <c r="C183" s="65" t="e">
        <v>#N/A</v>
      </c>
      <c r="D183" s="65" t="e">
        <v>#N/A</v>
      </c>
      <c r="E183" s="65" t="e">
        <v>#N/A</v>
      </c>
      <c r="F183" s="65" t="e">
        <v>#N/A</v>
      </c>
      <c r="G183" s="65" t="e">
        <v>#N/A</v>
      </c>
      <c r="H183" s="65">
        <v>4.4075101912361553E-14</v>
      </c>
      <c r="I183" s="65" t="e">
        <v>#N/A</v>
      </c>
      <c r="J183" s="65" t="e">
        <v>#N/A</v>
      </c>
      <c r="K183" s="65" t="e">
        <v>#N/A</v>
      </c>
      <c r="L183" s="65" t="e">
        <v>#N/A</v>
      </c>
      <c r="M183" s="65" t="e">
        <v>#N/A</v>
      </c>
    </row>
    <row r="184" spans="1:13">
      <c r="A184" s="64">
        <v>18.2</v>
      </c>
      <c r="B184" s="65">
        <v>6.1206654978704367E-14</v>
      </c>
      <c r="C184" s="65" t="e">
        <v>#N/A</v>
      </c>
      <c r="D184" s="65" t="e">
        <v>#N/A</v>
      </c>
      <c r="E184" s="65" t="e">
        <v>#N/A</v>
      </c>
      <c r="F184" s="65" t="e">
        <v>#N/A</v>
      </c>
      <c r="G184" s="65" t="e">
        <v>#N/A</v>
      </c>
      <c r="H184" s="65">
        <v>4.5610891230346215E-14</v>
      </c>
      <c r="I184" s="65" t="e">
        <v>#N/A</v>
      </c>
      <c r="J184" s="65" t="e">
        <v>#N/A</v>
      </c>
      <c r="K184" s="65" t="e">
        <v>#N/A</v>
      </c>
      <c r="L184" s="65" t="e">
        <v>#N/A</v>
      </c>
      <c r="M184" s="65" t="e">
        <v>#N/A</v>
      </c>
    </row>
    <row r="185" spans="1:13">
      <c r="A185" s="64">
        <v>18.3</v>
      </c>
      <c r="B185" s="65">
        <v>6.3367957799445596E-14</v>
      </c>
      <c r="C185" s="65" t="e">
        <v>#N/A</v>
      </c>
      <c r="D185" s="65" t="e">
        <v>#N/A</v>
      </c>
      <c r="E185" s="65" t="e">
        <v>#N/A</v>
      </c>
      <c r="F185" s="65" t="e">
        <v>#N/A</v>
      </c>
      <c r="G185" s="65" t="e">
        <v>#N/A</v>
      </c>
      <c r="H185" s="65">
        <v>4.7201531013863277E-14</v>
      </c>
      <c r="I185" s="65" t="e">
        <v>#N/A</v>
      </c>
      <c r="J185" s="65" t="e">
        <v>#N/A</v>
      </c>
      <c r="K185" s="65" t="e">
        <v>#N/A</v>
      </c>
      <c r="L185" s="65" t="e">
        <v>#N/A</v>
      </c>
      <c r="M185" s="65" t="e">
        <v>#N/A</v>
      </c>
    </row>
    <row r="186" spans="1:13">
      <c r="A186" s="64">
        <v>18.400000000000002</v>
      </c>
      <c r="B186" s="65">
        <v>6.5607445149350185E-14</v>
      </c>
      <c r="C186" s="65" t="e">
        <v>#N/A</v>
      </c>
      <c r="D186" s="65" t="e">
        <v>#N/A</v>
      </c>
      <c r="E186" s="65" t="e">
        <v>#N/A</v>
      </c>
      <c r="F186" s="65" t="e">
        <v>#N/A</v>
      </c>
      <c r="G186" s="65" t="e">
        <v>#N/A</v>
      </c>
      <c r="H186" s="65">
        <v>4.8849010096272891E-14</v>
      </c>
      <c r="I186" s="65" t="e">
        <v>#N/A</v>
      </c>
      <c r="J186" s="65" t="e">
        <v>#N/A</v>
      </c>
      <c r="K186" s="65" t="e">
        <v>#N/A</v>
      </c>
      <c r="L186" s="65" t="e">
        <v>#N/A</v>
      </c>
      <c r="M186" s="65" t="e">
        <v>#N/A</v>
      </c>
    </row>
    <row r="187" spans="1:13">
      <c r="A187" s="64">
        <v>18.5</v>
      </c>
      <c r="B187" s="65">
        <v>6.7928030821756691E-14</v>
      </c>
      <c r="C187" s="65" t="e">
        <v>#N/A</v>
      </c>
      <c r="D187" s="65" t="e">
        <v>#N/A</v>
      </c>
      <c r="E187" s="65" t="e">
        <v>#N/A</v>
      </c>
      <c r="F187" s="65" t="e">
        <v>#N/A</v>
      </c>
      <c r="G187" s="65" t="e">
        <v>#N/A</v>
      </c>
      <c r="H187" s="65">
        <v>5.0555415566757092E-14</v>
      </c>
      <c r="I187" s="65" t="e">
        <v>#N/A</v>
      </c>
      <c r="J187" s="65" t="e">
        <v>#N/A</v>
      </c>
      <c r="K187" s="65" t="e">
        <v>#N/A</v>
      </c>
      <c r="L187" s="65" t="e">
        <v>#N/A</v>
      </c>
      <c r="M187" s="65" t="e">
        <v>#N/A</v>
      </c>
    </row>
    <row r="188" spans="1:13">
      <c r="A188" s="64">
        <v>18.600000000000001</v>
      </c>
      <c r="B188" s="65">
        <v>7.0332703148903025E-14</v>
      </c>
      <c r="C188" s="65" t="e">
        <v>#N/A</v>
      </c>
      <c r="D188" s="65" t="e">
        <v>#N/A</v>
      </c>
      <c r="E188" s="65" t="e">
        <v>#N/A</v>
      </c>
      <c r="F188" s="65" t="e">
        <v>#N/A</v>
      </c>
      <c r="G188" s="65" t="e">
        <v>#N/A</v>
      </c>
      <c r="H188" s="65">
        <v>5.2322902277133695E-14</v>
      </c>
      <c r="I188" s="65" t="e">
        <v>#N/A</v>
      </c>
      <c r="J188" s="65" t="e">
        <v>#N/A</v>
      </c>
      <c r="K188" s="65" t="e">
        <v>#N/A</v>
      </c>
      <c r="L188" s="65" t="e">
        <v>#N/A</v>
      </c>
      <c r="M188" s="65" t="e">
        <v>#N/A</v>
      </c>
    </row>
    <row r="189" spans="1:13">
      <c r="A189" s="64">
        <v>18.7</v>
      </c>
      <c r="B189" s="65">
        <v>7.2824579212035084E-14</v>
      </c>
      <c r="C189" s="65" t="e">
        <v>#N/A</v>
      </c>
      <c r="D189" s="65" t="e">
        <v>#N/A</v>
      </c>
      <c r="E189" s="65" t="e">
        <v>#N/A</v>
      </c>
      <c r="F189" s="65" t="e">
        <v>#N/A</v>
      </c>
      <c r="G189" s="65" t="e">
        <v>#N/A</v>
      </c>
      <c r="H189" s="65">
        <v>5.4153703006251663E-14</v>
      </c>
      <c r="I189" s="65" t="e">
        <v>#N/A</v>
      </c>
      <c r="J189" s="65" t="e">
        <v>#N/A</v>
      </c>
      <c r="K189" s="65" t="e">
        <v>#N/A</v>
      </c>
      <c r="L189" s="65" t="e">
        <v>#N/A</v>
      </c>
      <c r="M189" s="65" t="e">
        <v>#N/A</v>
      </c>
    </row>
    <row r="190" spans="1:13">
      <c r="A190" s="64">
        <v>18.8</v>
      </c>
      <c r="B190" s="65">
        <v>7.5406898065143169E-14</v>
      </c>
      <c r="C190" s="65" t="e">
        <v>#N/A</v>
      </c>
      <c r="D190" s="65" t="e">
        <v>#N/A</v>
      </c>
      <c r="E190" s="65" t="e">
        <v>#N/A</v>
      </c>
      <c r="F190" s="65" t="e">
        <v>#N/A</v>
      </c>
      <c r="G190" s="65" t="e">
        <v>#N/A</v>
      </c>
      <c r="H190" s="65">
        <v>5.6050152176913628E-14</v>
      </c>
      <c r="I190" s="65" t="e">
        <v>#N/A</v>
      </c>
      <c r="J190" s="65" t="e">
        <v>#N/A</v>
      </c>
      <c r="K190" s="65" t="e">
        <v>#N/A</v>
      </c>
      <c r="L190" s="65" t="e">
        <v>#N/A</v>
      </c>
      <c r="M190" s="65" t="e">
        <v>#N/A</v>
      </c>
    </row>
    <row r="191" spans="1:13">
      <c r="A191" s="64">
        <v>18.900000000000002</v>
      </c>
      <c r="B191" s="65">
        <v>7.8083034287489139E-14</v>
      </c>
      <c r="C191" s="65" t="e">
        <v>#N/A</v>
      </c>
      <c r="D191" s="65" t="e">
        <v>#N/A</v>
      </c>
      <c r="E191" s="65" t="e">
        <v>#N/A</v>
      </c>
      <c r="F191" s="65" t="e">
        <v>#N/A</v>
      </c>
      <c r="G191" s="65" t="e">
        <v>#N/A</v>
      </c>
      <c r="H191" s="65">
        <v>5.8014655362689793E-14</v>
      </c>
      <c r="I191" s="65" t="e">
        <v>#N/A</v>
      </c>
      <c r="J191" s="65" t="e">
        <v>#N/A</v>
      </c>
      <c r="K191" s="65" t="e">
        <v>#N/A</v>
      </c>
      <c r="L191" s="65" t="e">
        <v>#N/A</v>
      </c>
      <c r="M191" s="65" t="e">
        <v>#N/A</v>
      </c>
    </row>
    <row r="192" spans="1:13">
      <c r="A192" s="64">
        <v>19</v>
      </c>
      <c r="B192" s="65">
        <v>8.0856450549761372E-14</v>
      </c>
      <c r="C192" s="65" t="e">
        <v>#N/A</v>
      </c>
      <c r="D192" s="65" t="e">
        <v>#N/A</v>
      </c>
      <c r="E192" s="65" t="e">
        <v>#N/A</v>
      </c>
      <c r="F192" s="65" t="e">
        <v>#N/A</v>
      </c>
      <c r="G192" s="65" t="e">
        <v>#N/A</v>
      </c>
      <c r="H192" s="65">
        <v>6.0049696064181507E-14</v>
      </c>
      <c r="I192" s="65" t="e">
        <v>#N/A</v>
      </c>
      <c r="J192" s="65" t="e">
        <v>#N/A</v>
      </c>
      <c r="K192" s="65" t="e">
        <v>#N/A</v>
      </c>
      <c r="L192" s="65" t="e">
        <v>#N/A</v>
      </c>
      <c r="M192" s="65" t="e">
        <v>#N/A</v>
      </c>
    </row>
    <row r="193" spans="1:13">
      <c r="A193" s="64">
        <v>19.100000000000001</v>
      </c>
      <c r="B193" s="65">
        <v>8.3730778929237692E-14</v>
      </c>
      <c r="C193" s="65" t="e">
        <v>#N/A</v>
      </c>
      <c r="D193" s="65" t="e">
        <v>#N/A</v>
      </c>
      <c r="E193" s="65" t="e">
        <v>#N/A</v>
      </c>
      <c r="F193" s="65" t="e">
        <v>#N/A</v>
      </c>
      <c r="G193" s="65" t="e">
        <v>#N/A</v>
      </c>
      <c r="H193" s="65">
        <v>6.2157886530998102E-14</v>
      </c>
      <c r="I193" s="65" t="e">
        <v>#N/A</v>
      </c>
      <c r="J193" s="65" t="e">
        <v>#N/A</v>
      </c>
      <c r="K193" s="65" t="e">
        <v>#N/A</v>
      </c>
      <c r="L193" s="65" t="e">
        <v>#N/A</v>
      </c>
      <c r="M193" s="65" t="e">
        <v>#N/A</v>
      </c>
    </row>
    <row r="194" spans="1:13">
      <c r="A194" s="64">
        <v>19.200000000000003</v>
      </c>
      <c r="B194" s="65">
        <v>8.6709773475940333E-14</v>
      </c>
      <c r="C194" s="65" t="e">
        <v>#N/A</v>
      </c>
      <c r="D194" s="65" t="e">
        <v>#N/A</v>
      </c>
      <c r="E194" s="65" t="e">
        <v>#N/A</v>
      </c>
      <c r="F194" s="65" t="e">
        <v>#N/A</v>
      </c>
      <c r="G194" s="65" t="e">
        <v>#N/A</v>
      </c>
      <c r="H194" s="65">
        <v>6.4341903387252902E-14</v>
      </c>
      <c r="I194" s="65" t="e">
        <v>#N/A</v>
      </c>
      <c r="J194" s="65" t="e">
        <v>#N/A</v>
      </c>
      <c r="K194" s="65" t="e">
        <v>#N/A</v>
      </c>
      <c r="L194" s="65" t="e">
        <v>#N/A</v>
      </c>
      <c r="M194" s="65" t="e">
        <v>#N/A</v>
      </c>
    </row>
    <row r="195" spans="1:13">
      <c r="A195" s="64">
        <v>19.3</v>
      </c>
      <c r="B195" s="65">
        <v>8.979733731769024E-14</v>
      </c>
      <c r="C195" s="65" t="e">
        <v>#N/A</v>
      </c>
      <c r="D195" s="65" t="e">
        <v>#N/A</v>
      </c>
      <c r="E195" s="65" t="e">
        <v>#N/A</v>
      </c>
      <c r="F195" s="65" t="e">
        <v>#N/A</v>
      </c>
      <c r="G195" s="65" t="e">
        <v>#N/A</v>
      </c>
      <c r="H195" s="65">
        <v>6.6604538453540058E-14</v>
      </c>
      <c r="I195" s="65" t="e">
        <v>#N/A</v>
      </c>
      <c r="J195" s="65" t="e">
        <v>#N/A</v>
      </c>
      <c r="K195" s="65" t="e">
        <v>#N/A</v>
      </c>
      <c r="L195" s="65" t="e">
        <v>#N/A</v>
      </c>
      <c r="M195" s="65" t="e">
        <v>#N/A</v>
      </c>
    </row>
    <row r="196" spans="1:13">
      <c r="A196" s="64">
        <v>19.400000000000002</v>
      </c>
      <c r="B196" s="65">
        <v>9.2997515883843501E-14</v>
      </c>
      <c r="C196" s="65" t="e">
        <v>#N/A</v>
      </c>
      <c r="D196" s="65" t="e">
        <v>#N/A</v>
      </c>
      <c r="E196" s="65" t="e">
        <v>#N/A</v>
      </c>
      <c r="F196" s="65" t="e">
        <v>#N/A</v>
      </c>
      <c r="G196" s="65" t="e">
        <v>#N/A</v>
      </c>
      <c r="H196" s="65">
        <v>6.8948698746934545E-14</v>
      </c>
      <c r="I196" s="65" t="e">
        <v>#N/A</v>
      </c>
      <c r="J196" s="65" t="e">
        <v>#N/A</v>
      </c>
      <c r="K196" s="65" t="e">
        <v>#N/A</v>
      </c>
      <c r="L196" s="65" t="e">
        <v>#N/A</v>
      </c>
      <c r="M196" s="65" t="e">
        <v>#N/A</v>
      </c>
    </row>
    <row r="197" spans="1:13">
      <c r="A197" s="64">
        <v>19.5</v>
      </c>
      <c r="B197" s="65">
        <v>9.6314503681554919E-14</v>
      </c>
      <c r="C197" s="65" t="e">
        <v>#N/A</v>
      </c>
      <c r="D197" s="65" t="e">
        <v>#N/A</v>
      </c>
      <c r="E197" s="65" t="e">
        <v>#N/A</v>
      </c>
      <c r="F197" s="65" t="e">
        <v>#N/A</v>
      </c>
      <c r="G197" s="65" t="e">
        <v>#N/A</v>
      </c>
      <c r="H197" s="65">
        <v>7.1377392928465011E-14</v>
      </c>
      <c r="I197" s="65" t="e">
        <v>#N/A</v>
      </c>
      <c r="J197" s="65" t="e">
        <v>#N/A</v>
      </c>
      <c r="K197" s="65" t="e">
        <v>#N/A</v>
      </c>
      <c r="L197" s="65" t="e">
        <v>#N/A</v>
      </c>
      <c r="M197" s="65" t="e">
        <v>#N/A</v>
      </c>
    </row>
    <row r="198" spans="1:13">
      <c r="A198" s="64">
        <v>19.600000000000001</v>
      </c>
      <c r="B198" s="65">
        <v>9.9752678177095905E-14</v>
      </c>
      <c r="C198" s="65" t="e">
        <v>#N/A</v>
      </c>
      <c r="D198" s="65" t="e">
        <v>#N/A</v>
      </c>
      <c r="E198" s="65" t="e">
        <v>#N/A</v>
      </c>
      <c r="F198" s="65" t="e">
        <v>#N/A</v>
      </c>
      <c r="G198" s="65" t="e">
        <v>#N/A</v>
      </c>
      <c r="H198" s="65">
        <v>7.3893704198059462E-14</v>
      </c>
      <c r="I198" s="65" t="e">
        <v>#N/A</v>
      </c>
      <c r="J198" s="65" t="e">
        <v>#N/A</v>
      </c>
      <c r="K198" s="65" t="e">
        <v>#N/A</v>
      </c>
      <c r="L198" s="65" t="e">
        <v>#N/A</v>
      </c>
      <c r="M198" s="65" t="e">
        <v>#N/A</v>
      </c>
    </row>
    <row r="199" spans="1:13">
      <c r="A199" s="64">
        <v>19.700000000000003</v>
      </c>
      <c r="B199" s="65">
        <v>1.0331653880948227E-13</v>
      </c>
      <c r="C199" s="65" t="e">
        <v>#N/A</v>
      </c>
      <c r="D199" s="65" t="e">
        <v>#N/A</v>
      </c>
      <c r="E199" s="65" t="e">
        <v>#N/A</v>
      </c>
      <c r="F199" s="65" t="e">
        <v>#N/A</v>
      </c>
      <c r="G199" s="65" t="e">
        <v>#N/A</v>
      </c>
      <c r="H199" s="65">
        <v>7.6500912267289667E-14</v>
      </c>
      <c r="I199" s="65" t="e">
        <v>#N/A</v>
      </c>
      <c r="J199" s="65" t="e">
        <v>#N/A</v>
      </c>
      <c r="K199" s="65" t="e">
        <v>#N/A</v>
      </c>
      <c r="L199" s="65" t="e">
        <v>#N/A</v>
      </c>
      <c r="M199" s="65" t="e">
        <v>#N/A</v>
      </c>
    </row>
    <row r="200" spans="1:13">
      <c r="A200" s="64">
        <v>19.8</v>
      </c>
      <c r="B200" s="65">
        <v>1.0701081541069149E-13</v>
      </c>
      <c r="C200" s="65" t="e">
        <v>#N/A</v>
      </c>
      <c r="D200" s="65" t="e">
        <v>#N/A</v>
      </c>
      <c r="E200" s="65" t="e">
        <v>#N/A</v>
      </c>
      <c r="F200" s="65" t="e">
        <v>#N/A</v>
      </c>
      <c r="G200" s="65" t="e">
        <v>#N/A</v>
      </c>
      <c r="H200" s="65">
        <v>7.9202364610363174E-14</v>
      </c>
      <c r="I200" s="65" t="e">
        <v>#N/A</v>
      </c>
      <c r="J200" s="65" t="e">
        <v>#N/A</v>
      </c>
      <c r="K200" s="65" t="e">
        <v>#N/A</v>
      </c>
      <c r="L200" s="65" t="e">
        <v>#N/A</v>
      </c>
      <c r="M200" s="65" t="e">
        <v>#N/A</v>
      </c>
    </row>
    <row r="201" spans="1:13">
      <c r="A201" s="64">
        <v>19.900000000000002</v>
      </c>
      <c r="B201" s="65">
        <v>1.1084038689049974E-13</v>
      </c>
      <c r="C201" s="65" t="e">
        <v>#N/A</v>
      </c>
      <c r="D201" s="65" t="e">
        <v>#N/A</v>
      </c>
      <c r="E201" s="65" t="e">
        <v>#N/A</v>
      </c>
      <c r="F201" s="65" t="e">
        <v>#N/A</v>
      </c>
      <c r="G201" s="65" t="e">
        <v>#N/A</v>
      </c>
      <c r="H201" s="65">
        <v>8.2001530674231937E-14</v>
      </c>
      <c r="I201" s="65" t="e">
        <v>#N/A</v>
      </c>
      <c r="J201" s="65" t="e">
        <v>#N/A</v>
      </c>
      <c r="K201" s="65" t="e">
        <v>#N/A</v>
      </c>
      <c r="L201" s="65" t="e">
        <v>#N/A</v>
      </c>
      <c r="M201" s="65" t="e">
        <v>#N/A</v>
      </c>
    </row>
    <row r="202" spans="1:13">
      <c r="A202" s="64">
        <v>20</v>
      </c>
      <c r="B202" s="65">
        <v>1.1481031511779982E-13</v>
      </c>
      <c r="C202" s="65" t="e">
        <v>#N/A</v>
      </c>
      <c r="D202" s="65" t="e">
        <v>#N/A</v>
      </c>
      <c r="E202" s="65" t="e">
        <v>#N/A</v>
      </c>
      <c r="F202" s="65" t="e">
        <v>#N/A</v>
      </c>
      <c r="G202" s="65" t="e">
        <v>#N/A</v>
      </c>
      <c r="H202" s="65">
        <v>8.4902028983646627E-14</v>
      </c>
      <c r="I202" s="65" t="e">
        <v>#N/A</v>
      </c>
      <c r="J202" s="65" t="e">
        <v>#N/A</v>
      </c>
      <c r="K202" s="65" t="e">
        <v>#N/A</v>
      </c>
      <c r="L202" s="65" t="e">
        <v>#N/A</v>
      </c>
      <c r="M202" s="65" t="e">
        <v>#N/A</v>
      </c>
    </row>
    <row r="203" spans="1:13">
      <c r="A203" s="64">
        <v>20.100000000000001</v>
      </c>
      <c r="B203" s="65">
        <v>1.189258516968647E-13</v>
      </c>
      <c r="C203" s="65" t="e">
        <v>#N/A</v>
      </c>
      <c r="D203" s="65" t="e">
        <v>#N/A</v>
      </c>
      <c r="E203" s="65" t="e">
        <v>#N/A</v>
      </c>
      <c r="F203" s="65" t="e">
        <v>#N/A</v>
      </c>
      <c r="G203" s="65" t="e">
        <v>#N/A</v>
      </c>
      <c r="H203" s="65">
        <v>8.790762714115663E-14</v>
      </c>
      <c r="I203" s="65" t="e">
        <v>#N/A</v>
      </c>
      <c r="J203" s="65" t="e">
        <v>#N/A</v>
      </c>
      <c r="K203" s="65" t="e">
        <v>#N/A</v>
      </c>
      <c r="L203" s="65" t="e">
        <v>#N/A</v>
      </c>
      <c r="M203" s="65" t="e">
        <v>#N/A</v>
      </c>
    </row>
    <row r="204" spans="1:13">
      <c r="A204" s="64">
        <v>20.200000000000003</v>
      </c>
      <c r="B204" s="65">
        <v>1.2319247184866544E-13</v>
      </c>
      <c r="C204" s="65" t="e">
        <v>#N/A</v>
      </c>
      <c r="D204" s="65" t="e">
        <v>#N/A</v>
      </c>
      <c r="E204" s="65" t="e">
        <v>#N/A</v>
      </c>
      <c r="F204" s="65" t="e">
        <v>#N/A</v>
      </c>
      <c r="G204" s="65" t="e">
        <v>#N/A</v>
      </c>
      <c r="H204" s="65">
        <v>9.1022214722055739E-14</v>
      </c>
      <c r="I204" s="65" t="e">
        <v>#N/A</v>
      </c>
      <c r="J204" s="65" t="e">
        <v>#N/A</v>
      </c>
      <c r="K204" s="65" t="e">
        <v>#N/A</v>
      </c>
      <c r="L204" s="65" t="e">
        <v>#N/A</v>
      </c>
      <c r="M204" s="65" t="e">
        <v>#N/A</v>
      </c>
    </row>
    <row r="205" spans="1:13">
      <c r="A205" s="64">
        <v>20.3</v>
      </c>
      <c r="B205" s="65">
        <v>1.2761586763460758E-13</v>
      </c>
      <c r="C205" s="65" t="e">
        <v>#N/A</v>
      </c>
      <c r="D205" s="65" t="e">
        <v>#N/A</v>
      </c>
      <c r="E205" s="65" t="e">
        <v>#N/A</v>
      </c>
      <c r="F205" s="65" t="e">
        <v>#N/A</v>
      </c>
      <c r="G205" s="65" t="e">
        <v>#N/A</v>
      </c>
      <c r="H205" s="65">
        <v>9.4249830379436461E-14</v>
      </c>
      <c r="I205" s="65" t="e">
        <v>#N/A</v>
      </c>
      <c r="J205" s="65" t="e">
        <v>#N/A</v>
      </c>
      <c r="K205" s="65" t="e">
        <v>#N/A</v>
      </c>
      <c r="L205" s="65" t="e">
        <v>#N/A</v>
      </c>
      <c r="M205" s="65" t="e">
        <v>#N/A</v>
      </c>
    </row>
    <row r="206" spans="1:13">
      <c r="A206" s="64">
        <v>20.400000000000002</v>
      </c>
      <c r="B206" s="65">
        <v>1.3220189374642255E-13</v>
      </c>
      <c r="C206" s="65" t="e">
        <v>#N/A</v>
      </c>
      <c r="D206" s="65" t="e">
        <v>#N/A</v>
      </c>
      <c r="E206" s="65" t="e">
        <v>#N/A</v>
      </c>
      <c r="F206" s="65" t="e">
        <v>#N/A</v>
      </c>
      <c r="G206" s="65" t="e">
        <v>#N/A</v>
      </c>
      <c r="H206" s="65">
        <v>9.7594688949244335E-14</v>
      </c>
      <c r="I206" s="65" t="e">
        <v>#N/A</v>
      </c>
      <c r="J206" s="65" t="e">
        <v>#N/A</v>
      </c>
      <c r="K206" s="65" t="e">
        <v>#N/A</v>
      </c>
      <c r="L206" s="65" t="e">
        <v>#N/A</v>
      </c>
      <c r="M206" s="65" t="e">
        <v>#N/A</v>
      </c>
    </row>
    <row r="207" spans="1:13">
      <c r="A207" s="64">
        <v>20.5</v>
      </c>
      <c r="B207" s="65">
        <v>1.3695666237385773E-13</v>
      </c>
      <c r="C207" s="65" t="e">
        <v>#N/A</v>
      </c>
      <c r="D207" s="65" t="e">
        <v>#N/A</v>
      </c>
      <c r="E207" s="65" t="e">
        <v>#N/A</v>
      </c>
      <c r="F207" s="65" t="e">
        <v>#N/A</v>
      </c>
      <c r="G207" s="65" t="e">
        <v>#N/A</v>
      </c>
      <c r="H207" s="65">
        <v>1.0106111368764215E-13</v>
      </c>
      <c r="I207" s="65" t="e">
        <v>#N/A</v>
      </c>
      <c r="J207" s="65" t="e">
        <v>#N/A</v>
      </c>
      <c r="K207" s="65" t="e">
        <v>#N/A</v>
      </c>
      <c r="L207" s="65" t="e">
        <v>#N/A</v>
      </c>
      <c r="M207" s="65" t="e">
        <v>#N/A</v>
      </c>
    </row>
    <row r="208" spans="1:13">
      <c r="A208" s="64">
        <v>20.6</v>
      </c>
      <c r="B208" s="65">
        <v>1.4188657030973079E-13</v>
      </c>
      <c r="C208" s="65" t="e">
        <v>#N/A</v>
      </c>
      <c r="D208" s="65" t="e">
        <v>#N/A</v>
      </c>
      <c r="E208" s="65" t="e">
        <v>#N/A</v>
      </c>
      <c r="F208" s="65" t="e">
        <v>#N/A</v>
      </c>
      <c r="G208" s="65" t="e">
        <v>#N/A</v>
      </c>
      <c r="H208" s="65">
        <v>1.0465365824375433E-13</v>
      </c>
      <c r="I208" s="65" t="e">
        <v>#N/A</v>
      </c>
      <c r="J208" s="65" t="e">
        <v>#N/A</v>
      </c>
      <c r="K208" s="65" t="e">
        <v>#N/A</v>
      </c>
      <c r="L208" s="65" t="e">
        <v>#N/A</v>
      </c>
      <c r="M208" s="65" t="e">
        <v>#N/A</v>
      </c>
    </row>
    <row r="209" spans="1:13">
      <c r="A209" s="64">
        <v>20.700000000000003</v>
      </c>
      <c r="B209" s="65">
        <v>1.4699819052971241E-13</v>
      </c>
      <c r="C209" s="65" t="e">
        <v>#N/A</v>
      </c>
      <c r="D209" s="65" t="e">
        <v>#N/A</v>
      </c>
      <c r="E209" s="65" t="e">
        <v>#N/A</v>
      </c>
      <c r="F209" s="65" t="e">
        <v>#N/A</v>
      </c>
      <c r="G209" s="65" t="e">
        <v>#N/A</v>
      </c>
      <c r="H209" s="65">
        <v>1.0837699146318616E-13</v>
      </c>
      <c r="I209" s="65" t="e">
        <v>#N/A</v>
      </c>
      <c r="J209" s="65" t="e">
        <v>#N/A</v>
      </c>
      <c r="K209" s="65" t="e">
        <v>#N/A</v>
      </c>
      <c r="L209" s="65" t="e">
        <v>#N/A</v>
      </c>
      <c r="M209" s="65" t="e">
        <v>#N/A</v>
      </c>
    </row>
    <row r="210" spans="1:13">
      <c r="A210" s="64">
        <v>20.8</v>
      </c>
      <c r="B210" s="65">
        <v>1.5229833995496211E-13</v>
      </c>
      <c r="C210" s="65" t="e">
        <v>#N/A</v>
      </c>
      <c r="D210" s="65" t="e">
        <v>#N/A</v>
      </c>
      <c r="E210" s="65" t="e">
        <v>#N/A</v>
      </c>
      <c r="F210" s="65" t="e">
        <v>#N/A</v>
      </c>
      <c r="G210" s="65" t="e">
        <v>#N/A</v>
      </c>
      <c r="H210" s="65">
        <v>1.122359990319774E-13</v>
      </c>
      <c r="I210" s="65" t="e">
        <v>#N/A</v>
      </c>
      <c r="J210" s="65" t="e">
        <v>#N/A</v>
      </c>
      <c r="K210" s="65" t="e">
        <v>#N/A</v>
      </c>
      <c r="L210" s="65" t="e">
        <v>#N/A</v>
      </c>
      <c r="M210" s="65" t="e">
        <v>#N/A</v>
      </c>
    </row>
    <row r="211" spans="1:13">
      <c r="A211" s="64">
        <v>20.900000000000002</v>
      </c>
      <c r="B211" s="65">
        <v>1.5779417431981829E-13</v>
      </c>
      <c r="C211" s="65" t="e">
        <v>#N/A</v>
      </c>
      <c r="D211" s="65" t="e">
        <v>#N/A</v>
      </c>
      <c r="E211" s="65" t="e">
        <v>#N/A</v>
      </c>
      <c r="F211" s="65" t="e">
        <v>#N/A</v>
      </c>
      <c r="G211" s="65" t="e">
        <v>#N/A</v>
      </c>
      <c r="H211" s="65">
        <v>1.1623571571396651E-13</v>
      </c>
      <c r="I211" s="65" t="e">
        <v>#N/A</v>
      </c>
      <c r="J211" s="65" t="e">
        <v>#N/A</v>
      </c>
      <c r="K211" s="65" t="e">
        <v>#N/A</v>
      </c>
      <c r="L211" s="65" t="e">
        <v>#N/A</v>
      </c>
      <c r="M211" s="65" t="e">
        <v>#N/A</v>
      </c>
    </row>
    <row r="212" spans="1:13">
      <c r="A212" s="64">
        <v>21</v>
      </c>
      <c r="B212" s="65">
        <v>1.6349307975158101E-13</v>
      </c>
      <c r="C212" s="65" t="e">
        <v>#N/A</v>
      </c>
      <c r="D212" s="65" t="e">
        <v>#N/A</v>
      </c>
      <c r="E212" s="65" t="e">
        <v>#N/A</v>
      </c>
      <c r="F212" s="65" t="e">
        <v>#N/A</v>
      </c>
      <c r="G212" s="65" t="e">
        <v>#N/A</v>
      </c>
      <c r="H212" s="65">
        <v>1.2038143377100796E-13</v>
      </c>
      <c r="I212" s="65" t="e">
        <v>#N/A</v>
      </c>
      <c r="J212" s="65" t="e">
        <v>#N/A</v>
      </c>
      <c r="K212" s="65" t="e">
        <v>#N/A</v>
      </c>
      <c r="L212" s="65" t="e">
        <v>#N/A</v>
      </c>
      <c r="M212" s="65" t="e">
        <v>#N/A</v>
      </c>
    </row>
    <row r="213" spans="1:13">
      <c r="A213" s="64">
        <v>21.1</v>
      </c>
      <c r="B213" s="65">
        <v>1.6940268632303912E-13</v>
      </c>
      <c r="C213" s="65" t="e">
        <v>#N/A</v>
      </c>
      <c r="D213" s="65" t="e">
        <v>#N/A</v>
      </c>
      <c r="E213" s="65" t="e">
        <v>#N/A</v>
      </c>
      <c r="F213" s="65" t="e">
        <v>#N/A</v>
      </c>
      <c r="G213" s="65" t="e">
        <v>#N/A</v>
      </c>
      <c r="H213" s="65">
        <v>1.2467856066143701E-13</v>
      </c>
      <c r="I213" s="65" t="e">
        <v>#N/A</v>
      </c>
      <c r="J213" s="65" t="e">
        <v>#N/A</v>
      </c>
      <c r="K213" s="65" t="e">
        <v>#N/A</v>
      </c>
      <c r="L213" s="65" t="e">
        <v>#N/A</v>
      </c>
      <c r="M213" s="65" t="e">
        <v>#N/A</v>
      </c>
    </row>
    <row r="214" spans="1:13">
      <c r="A214" s="64">
        <v>21.200000000000003</v>
      </c>
      <c r="B214" s="65">
        <v>1.7553104423532334E-13</v>
      </c>
      <c r="C214" s="65" t="e">
        <v>#N/A</v>
      </c>
      <c r="D214" s="65" t="e">
        <v>#N/A</v>
      </c>
      <c r="E214" s="65" t="e">
        <v>#N/A</v>
      </c>
      <c r="F214" s="65" t="e">
        <v>#N/A</v>
      </c>
      <c r="G214" s="65" t="e">
        <v>#N/A</v>
      </c>
      <c r="H214" s="65">
        <v>1.2913277489413205E-13</v>
      </c>
      <c r="I214" s="65" t="e">
        <v>#N/A</v>
      </c>
      <c r="J214" s="65" t="e">
        <v>#N/A</v>
      </c>
      <c r="K214" s="65" t="e">
        <v>#N/A</v>
      </c>
      <c r="L214" s="65" t="e">
        <v>#N/A</v>
      </c>
      <c r="M214" s="65" t="e">
        <v>#N/A</v>
      </c>
    </row>
    <row r="215" spans="1:13">
      <c r="A215" s="64">
        <v>21.3</v>
      </c>
      <c r="B215" s="65">
        <v>1.8188633921483593E-13</v>
      </c>
      <c r="C215" s="65" t="e">
        <v>#N/A</v>
      </c>
      <c r="D215" s="65" t="e">
        <v>#N/A</v>
      </c>
      <c r="E215" s="65" t="e">
        <v>#N/A</v>
      </c>
      <c r="F215" s="65" t="e">
        <v>#N/A</v>
      </c>
      <c r="G215" s="65" t="e">
        <v>#N/A</v>
      </c>
      <c r="H215" s="65">
        <v>1.3374994471335167E-13</v>
      </c>
      <c r="I215" s="65" t="e">
        <v>#N/A</v>
      </c>
      <c r="J215" s="65" t="e">
        <v>#N/A</v>
      </c>
      <c r="K215" s="65" t="e">
        <v>#N/A</v>
      </c>
      <c r="L215" s="65" t="e">
        <v>#N/A</v>
      </c>
      <c r="M215" s="65" t="e">
        <v>#N/A</v>
      </c>
    </row>
    <row r="216" spans="1:13">
      <c r="A216" s="64">
        <v>21.400000000000002</v>
      </c>
      <c r="B216" s="65">
        <v>1.8847721777390247E-13</v>
      </c>
      <c r="C216" s="65" t="e">
        <v>#N/A</v>
      </c>
      <c r="D216" s="65" t="e">
        <v>#N/A</v>
      </c>
      <c r="E216" s="65" t="e">
        <v>#N/A</v>
      </c>
      <c r="F216" s="65" t="e">
        <v>#N/A</v>
      </c>
      <c r="G216" s="65" t="e">
        <v>#N/A</v>
      </c>
      <c r="H216" s="65">
        <v>1.3853615520378892E-13</v>
      </c>
      <c r="I216" s="65" t="e">
        <v>#N/A</v>
      </c>
      <c r="J216" s="65" t="e">
        <v>#N/A</v>
      </c>
      <c r="K216" s="65" t="e">
        <v>#N/A</v>
      </c>
      <c r="L216" s="65" t="e">
        <v>#N/A</v>
      </c>
      <c r="M216" s="65" t="e">
        <v>#N/A</v>
      </c>
    </row>
    <row r="217" spans="1:13">
      <c r="A217" s="64">
        <v>21.5</v>
      </c>
      <c r="B217" s="65">
        <v>1.9531258392286449E-13</v>
      </c>
      <c r="C217" s="65" t="e">
        <v>#N/A</v>
      </c>
      <c r="D217" s="65" t="e">
        <v>#N/A</v>
      </c>
      <c r="E217" s="65" t="e">
        <v>#N/A</v>
      </c>
      <c r="F217" s="65" t="e">
        <v>#N/A</v>
      </c>
      <c r="G217" s="65" t="e">
        <v>#N/A</v>
      </c>
      <c r="H217" s="65">
        <v>1.4349777605320718E-13</v>
      </c>
      <c r="I217" s="65" t="e">
        <v>#N/A</v>
      </c>
      <c r="J217" s="65" t="e">
        <v>#N/A</v>
      </c>
      <c r="K217" s="65" t="e">
        <v>#N/A</v>
      </c>
      <c r="L217" s="65" t="e">
        <v>#N/A</v>
      </c>
      <c r="M217" s="65" t="e">
        <v>#N/A</v>
      </c>
    </row>
    <row r="218" spans="1:13">
      <c r="A218" s="64">
        <v>21.6</v>
      </c>
      <c r="B218" s="65">
        <v>2.0240173469535105E-13</v>
      </c>
      <c r="C218" s="65" t="e">
        <v>#N/A</v>
      </c>
      <c r="D218" s="65" t="e">
        <v>#N/A</v>
      </c>
      <c r="E218" s="65" t="e">
        <v>#N/A</v>
      </c>
      <c r="F218" s="65" t="e">
        <v>#N/A</v>
      </c>
      <c r="G218" s="65" t="e">
        <v>#N/A</v>
      </c>
      <c r="H218" s="65">
        <v>1.4864132602716851E-13</v>
      </c>
      <c r="I218" s="65" t="e">
        <v>#N/A</v>
      </c>
      <c r="J218" s="65" t="e">
        <v>#N/A</v>
      </c>
      <c r="K218" s="65" t="e">
        <v>#N/A</v>
      </c>
      <c r="L218" s="65" t="e">
        <v>#N/A</v>
      </c>
      <c r="M218" s="65" t="e">
        <v>#N/A</v>
      </c>
    </row>
    <row r="219" spans="1:13">
      <c r="A219" s="64">
        <v>21.700000000000003</v>
      </c>
      <c r="B219" s="65">
        <v>2.0975426528058866E-13</v>
      </c>
      <c r="C219" s="65" t="e">
        <v>#N/A</v>
      </c>
      <c r="D219" s="65" t="e">
        <v>#N/A</v>
      </c>
      <c r="E219" s="65" t="e">
        <v>#N/A</v>
      </c>
      <c r="F219" s="65" t="e">
        <v>#N/A</v>
      </c>
      <c r="G219" s="65" t="e">
        <v>#N/A</v>
      </c>
      <c r="H219" s="65">
        <v>1.5397366270441387E-13</v>
      </c>
      <c r="I219" s="65" t="e">
        <v>#N/A</v>
      </c>
      <c r="J219" s="65" t="e">
        <v>#N/A</v>
      </c>
      <c r="K219" s="65" t="e">
        <v>#N/A</v>
      </c>
      <c r="L219" s="65" t="e">
        <v>#N/A</v>
      </c>
      <c r="M219" s="65" t="e">
        <v>#N/A</v>
      </c>
    </row>
    <row r="220" spans="1:13">
      <c r="A220" s="64">
        <v>21.8</v>
      </c>
      <c r="B220" s="65">
        <v>2.1738023165372711E-13</v>
      </c>
      <c r="C220" s="65" t="e">
        <v>#N/A</v>
      </c>
      <c r="D220" s="65" t="e">
        <v>#N/A</v>
      </c>
      <c r="E220" s="65" t="e">
        <v>#N/A</v>
      </c>
      <c r="F220" s="65" t="e">
        <v>#N/A</v>
      </c>
      <c r="G220" s="65" t="e">
        <v>#N/A</v>
      </c>
      <c r="H220" s="65">
        <v>1.595018740566459E-13</v>
      </c>
      <c r="I220" s="65" t="e">
        <v>#N/A</v>
      </c>
      <c r="J220" s="65" t="e">
        <v>#N/A</v>
      </c>
      <c r="K220" s="65" t="e">
        <v>#N/A</v>
      </c>
      <c r="L220" s="65" t="e">
        <v>#N/A</v>
      </c>
      <c r="M220" s="65" t="e">
        <v>#N/A</v>
      </c>
    </row>
    <row r="221" spans="1:13">
      <c r="A221" s="64">
        <v>21.900000000000002</v>
      </c>
      <c r="B221" s="65">
        <v>2.2529000149804079E-13</v>
      </c>
      <c r="C221" s="65" t="e">
        <v>#N/A</v>
      </c>
      <c r="D221" s="65" t="e">
        <v>#N/A</v>
      </c>
      <c r="E221" s="65" t="e">
        <v>#N/A</v>
      </c>
      <c r="F221" s="65" t="e">
        <v>#N/A</v>
      </c>
      <c r="G221" s="65" t="e">
        <v>#N/A</v>
      </c>
      <c r="H221" s="65">
        <v>1.6523330555358318E-13</v>
      </c>
      <c r="I221" s="65" t="e">
        <v>#N/A</v>
      </c>
      <c r="J221" s="65" t="e">
        <v>#N/A</v>
      </c>
      <c r="K221" s="65" t="e">
        <v>#N/A</v>
      </c>
      <c r="L221" s="65" t="e">
        <v>#N/A</v>
      </c>
      <c r="M221" s="65" t="e">
        <v>#N/A</v>
      </c>
    </row>
    <row r="222" spans="1:13">
      <c r="A222" s="64">
        <v>22</v>
      </c>
      <c r="B222" s="65">
        <v>2.334943761776731E-13</v>
      </c>
      <c r="C222" s="65" t="e">
        <v>#N/A</v>
      </c>
      <c r="D222" s="65" t="e">
        <v>#N/A</v>
      </c>
      <c r="E222" s="65" t="e">
        <v>#N/A</v>
      </c>
      <c r="F222" s="65" t="e">
        <v>#N/A</v>
      </c>
      <c r="G222" s="65" t="e">
        <v>#N/A</v>
      </c>
      <c r="H222" s="65">
        <v>1.7117557371548742E-13</v>
      </c>
      <c r="I222" s="65" t="e">
        <v>#N/A</v>
      </c>
      <c r="J222" s="65" t="e">
        <v>#N/A</v>
      </c>
      <c r="K222" s="65" t="e">
        <v>#N/A</v>
      </c>
      <c r="L222" s="65" t="e">
        <v>#N/A</v>
      </c>
      <c r="M222" s="65" t="e">
        <v>#N/A</v>
      </c>
    </row>
    <row r="223" spans="1:13">
      <c r="A223" s="64">
        <v>22.1</v>
      </c>
      <c r="B223" s="65">
        <v>2.4200455008005495E-13</v>
      </c>
      <c r="C223" s="65" t="e">
        <v>#N/A</v>
      </c>
      <c r="D223" s="65" t="e">
        <v>#N/A</v>
      </c>
      <c r="E223" s="65" t="e">
        <v>#N/A</v>
      </c>
      <c r="F223" s="65" t="e">
        <v>#N/A</v>
      </c>
      <c r="G223" s="65" t="e">
        <v>#N/A</v>
      </c>
      <c r="H223" s="65">
        <v>1.7733666098085354E-13</v>
      </c>
      <c r="I223" s="65" t="e">
        <v>#N/A</v>
      </c>
      <c r="J223" s="65" t="e">
        <v>#N/A</v>
      </c>
      <c r="K223" s="65" t="e">
        <v>#N/A</v>
      </c>
      <c r="L223" s="65" t="e">
        <v>#N/A</v>
      </c>
      <c r="M223" s="65" t="e">
        <v>#N/A</v>
      </c>
    </row>
    <row r="224" spans="1:13">
      <c r="A224" s="64">
        <v>22.200000000000003</v>
      </c>
      <c r="B224" s="65">
        <v>2.5083223258864917E-13</v>
      </c>
      <c r="C224" s="65" t="e">
        <v>#N/A</v>
      </c>
      <c r="D224" s="65" t="e">
        <v>#N/A</v>
      </c>
      <c r="E224" s="65" t="e">
        <v>#N/A</v>
      </c>
      <c r="F224" s="65" t="e">
        <v>#N/A</v>
      </c>
      <c r="G224" s="65" t="e">
        <v>#N/A</v>
      </c>
      <c r="H224" s="65">
        <v>1.8372476662861098E-13</v>
      </c>
      <c r="I224" s="65" t="e">
        <v>#N/A</v>
      </c>
      <c r="J224" s="65" t="e">
        <v>#N/A</v>
      </c>
      <c r="K224" s="65" t="e">
        <v>#N/A</v>
      </c>
      <c r="L224" s="65" t="e">
        <v>#N/A</v>
      </c>
      <c r="M224" s="65" t="e">
        <v>#N/A</v>
      </c>
    </row>
    <row r="225" spans="1:13">
      <c r="A225" s="64">
        <v>22.3</v>
      </c>
      <c r="B225" s="65">
        <v>2.5998948545262468E-13</v>
      </c>
      <c r="C225" s="65" t="e">
        <v>#N/A</v>
      </c>
      <c r="D225" s="65" t="e">
        <v>#N/A</v>
      </c>
      <c r="E225" s="65" t="e">
        <v>#N/A</v>
      </c>
      <c r="F225" s="65" t="e">
        <v>#N/A</v>
      </c>
      <c r="G225" s="65" t="e">
        <v>#N/A</v>
      </c>
      <c r="H225" s="65">
        <v>1.9034848296097667E-13</v>
      </c>
      <c r="I225" s="65" t="e">
        <v>#N/A</v>
      </c>
      <c r="J225" s="65" t="e">
        <v>#N/A</v>
      </c>
      <c r="K225" s="65" t="e">
        <v>#N/A</v>
      </c>
      <c r="L225" s="65" t="e">
        <v>#N/A</v>
      </c>
      <c r="M225" s="65" t="e">
        <v>#N/A</v>
      </c>
    </row>
    <row r="226" spans="1:13">
      <c r="A226" s="64">
        <v>22.400000000000002</v>
      </c>
      <c r="B226" s="65">
        <v>2.6948891252223661E-13</v>
      </c>
      <c r="C226" s="65" t="e">
        <v>#N/A</v>
      </c>
      <c r="D226" s="65" t="e">
        <v>#N/A</v>
      </c>
      <c r="E226" s="65" t="e">
        <v>#N/A</v>
      </c>
      <c r="F226" s="65" t="e">
        <v>#N/A</v>
      </c>
      <c r="G226" s="65" t="e">
        <v>#N/A</v>
      </c>
      <c r="H226" s="65">
        <v>1.9721663267312922E-13</v>
      </c>
      <c r="I226" s="65" t="e">
        <v>#N/A</v>
      </c>
      <c r="J226" s="65" t="e">
        <v>#N/A</v>
      </c>
      <c r="K226" s="65" t="e">
        <v>#N/A</v>
      </c>
      <c r="L226" s="65" t="e">
        <v>#N/A</v>
      </c>
      <c r="M226" s="65" t="e">
        <v>#N/A</v>
      </c>
    </row>
    <row r="227" spans="1:13">
      <c r="A227" s="64">
        <v>22.5</v>
      </c>
      <c r="B227" s="65">
        <v>2.7934355132860911E-13</v>
      </c>
      <c r="C227" s="65" t="e">
        <v>#N/A</v>
      </c>
      <c r="D227" s="65" t="e">
        <v>#N/A</v>
      </c>
      <c r="E227" s="65" t="e">
        <v>#N/A</v>
      </c>
      <c r="F227" s="65" t="e">
        <v>#N/A</v>
      </c>
      <c r="G227" s="65" t="e">
        <v>#N/A</v>
      </c>
      <c r="H227" s="65">
        <v>2.0433849924617054E-13</v>
      </c>
      <c r="I227" s="65" t="e">
        <v>#N/A</v>
      </c>
      <c r="J227" s="65" t="e">
        <v>#N/A</v>
      </c>
      <c r="K227" s="65" t="e">
        <v>#N/A</v>
      </c>
      <c r="L227" s="65" t="e">
        <v>#N/A</v>
      </c>
      <c r="M227" s="65" t="e">
        <v>#N/A</v>
      </c>
    </row>
    <row r="228" spans="1:13">
      <c r="A228" s="64">
        <v>22.6</v>
      </c>
      <c r="B228" s="65">
        <v>2.8956700860900686E-13</v>
      </c>
      <c r="C228" s="65" t="e">
        <v>#N/A</v>
      </c>
      <c r="D228" s="65" t="e">
        <v>#N/A</v>
      </c>
      <c r="E228" s="65" t="e">
        <v>#N/A</v>
      </c>
      <c r="F228" s="65" t="e">
        <v>#N/A</v>
      </c>
      <c r="G228" s="65" t="e">
        <v>#N/A</v>
      </c>
      <c r="H228" s="65">
        <v>2.1172363721174564E-13</v>
      </c>
      <c r="I228" s="65" t="e">
        <v>#N/A</v>
      </c>
      <c r="J228" s="65" t="e">
        <v>#N/A</v>
      </c>
      <c r="K228" s="65" t="e">
        <v>#N/A</v>
      </c>
      <c r="L228" s="65" t="e">
        <v>#N/A</v>
      </c>
      <c r="M228" s="65" t="e">
        <v>#N/A</v>
      </c>
    </row>
    <row r="229" spans="1:13">
      <c r="A229" s="64">
        <v>22.700000000000003</v>
      </c>
      <c r="B229" s="65">
        <v>3.0017335188661787E-13</v>
      </c>
      <c r="C229" s="65" t="e">
        <v>#N/A</v>
      </c>
      <c r="D229" s="65" t="e">
        <v>#N/A</v>
      </c>
      <c r="E229" s="65" t="e">
        <v>#N/A</v>
      </c>
      <c r="F229" s="65" t="e">
        <v>#N/A</v>
      </c>
      <c r="G229" s="65" t="e">
        <v>#N/A</v>
      </c>
      <c r="H229" s="65">
        <v>2.1938200767731425E-13</v>
      </c>
      <c r="I229" s="65" t="e">
        <v>#N/A</v>
      </c>
      <c r="J229" s="65" t="e">
        <v>#N/A</v>
      </c>
      <c r="K229" s="65" t="e">
        <v>#N/A</v>
      </c>
      <c r="L229" s="65" t="e">
        <v>#N/A</v>
      </c>
      <c r="M229" s="65" t="e">
        <v>#N/A</v>
      </c>
    </row>
    <row r="230" spans="1:13">
      <c r="A230" s="64">
        <v>22.8</v>
      </c>
      <c r="B230" s="65">
        <v>3.1117729920593362E-13</v>
      </c>
      <c r="C230" s="65" t="e">
        <v>#N/A</v>
      </c>
      <c r="D230" s="65" t="e">
        <v>#N/A</v>
      </c>
      <c r="E230" s="65" t="e">
        <v>#N/A</v>
      </c>
      <c r="F230" s="65" t="e">
        <v>#N/A</v>
      </c>
      <c r="G230" s="65" t="e">
        <v>#N/A</v>
      </c>
      <c r="H230" s="65">
        <v>2.2732392411604213E-13</v>
      </c>
      <c r="I230" s="65" t="e">
        <v>#N/A</v>
      </c>
      <c r="J230" s="65" t="e">
        <v>#N/A</v>
      </c>
      <c r="K230" s="65" t="e">
        <v>#N/A</v>
      </c>
      <c r="L230" s="65" t="e">
        <v>#N/A</v>
      </c>
      <c r="M230" s="65" t="e">
        <v>#N/A</v>
      </c>
    </row>
    <row r="231" spans="1:13">
      <c r="A231" s="64">
        <v>22.900000000000002</v>
      </c>
      <c r="B231" s="65">
        <v>3.2259402939736892E-13</v>
      </c>
      <c r="C231" s="65" t="e">
        <v>#N/A</v>
      </c>
      <c r="D231" s="65" t="e">
        <v>#N/A</v>
      </c>
      <c r="E231" s="65" t="e">
        <v>#N/A</v>
      </c>
      <c r="F231" s="65" t="e">
        <v>#N/A</v>
      </c>
      <c r="G231" s="65" t="e">
        <v>#N/A</v>
      </c>
      <c r="H231" s="65">
        <v>2.3556013368196405E-13</v>
      </c>
      <c r="I231" s="65" t="e">
        <v>#N/A</v>
      </c>
      <c r="J231" s="65" t="e">
        <v>#N/A</v>
      </c>
      <c r="K231" s="65" t="e">
        <v>#N/A</v>
      </c>
      <c r="L231" s="65" t="e">
        <v>#N/A</v>
      </c>
      <c r="M231" s="65" t="e">
        <v>#N/A</v>
      </c>
    </row>
    <row r="232" spans="1:13">
      <c r="A232" s="64">
        <v>23</v>
      </c>
      <c r="B232" s="65">
        <v>3.3443939891769636E-13</v>
      </c>
      <c r="C232" s="65" t="e">
        <v>#N/A</v>
      </c>
      <c r="D232" s="65" t="e">
        <v>#N/A</v>
      </c>
      <c r="E232" s="65" t="e">
        <v>#N/A</v>
      </c>
      <c r="F232" s="65" t="e">
        <v>#N/A</v>
      </c>
      <c r="G232" s="65" t="e">
        <v>#N/A</v>
      </c>
      <c r="H232" s="65">
        <v>2.441018036574566E-13</v>
      </c>
      <c r="I232" s="65" t="e">
        <v>#N/A</v>
      </c>
      <c r="J232" s="65" t="e">
        <v>#N/A</v>
      </c>
      <c r="K232" s="65" t="e">
        <v>#N/A</v>
      </c>
      <c r="L232" s="65" t="e">
        <v>#N/A</v>
      </c>
      <c r="M232" s="65" t="e">
        <v>#N/A</v>
      </c>
    </row>
    <row r="233" spans="1:13">
      <c r="A233" s="64">
        <v>23.1</v>
      </c>
      <c r="B233" s="65">
        <v>3.4672986053488342E-13</v>
      </c>
      <c r="C233" s="65" t="e">
        <v>#N/A</v>
      </c>
      <c r="D233" s="65" t="e">
        <v>#N/A</v>
      </c>
      <c r="E233" s="65" t="e">
        <v>#N/A</v>
      </c>
      <c r="F233" s="65" t="e">
        <v>#N/A</v>
      </c>
      <c r="G233" s="65" t="e">
        <v>#N/A</v>
      </c>
      <c r="H233" s="65">
        <v>2.5296046724312959E-13</v>
      </c>
      <c r="I233" s="65" t="e">
        <v>#N/A</v>
      </c>
      <c r="J233" s="65" t="e">
        <v>#N/A</v>
      </c>
      <c r="K233" s="65" t="e">
        <v>#N/A</v>
      </c>
      <c r="L233" s="65" t="e">
        <v>#N/A</v>
      </c>
      <c r="M233" s="65" t="e">
        <v>#N/A</v>
      </c>
    </row>
    <row r="234" spans="1:13">
      <c r="A234" s="64">
        <v>23.200000000000003</v>
      </c>
      <c r="B234" s="65">
        <v>3.5948246332809242E-13</v>
      </c>
      <c r="C234" s="65" t="e">
        <v>#N/A</v>
      </c>
      <c r="D234" s="65" t="e">
        <v>#N/A</v>
      </c>
      <c r="E234" s="65" t="e">
        <v>#N/A</v>
      </c>
      <c r="F234" s="65" t="e">
        <v>#N/A</v>
      </c>
      <c r="G234" s="65" t="e">
        <v>#N/A</v>
      </c>
      <c r="H234" s="65">
        <v>2.6214821329320626E-13</v>
      </c>
      <c r="I234" s="65" t="e">
        <v>#N/A</v>
      </c>
      <c r="J234" s="65" t="e">
        <v>#N/A</v>
      </c>
      <c r="K234" s="65" t="e">
        <v>#N/A</v>
      </c>
      <c r="L234" s="65" t="e">
        <v>#N/A</v>
      </c>
      <c r="M234" s="65" t="e">
        <v>#N/A</v>
      </c>
    </row>
    <row r="235" spans="1:13">
      <c r="A235" s="64">
        <v>23.3</v>
      </c>
      <c r="B235" s="65">
        <v>3.7271506952811506E-13</v>
      </c>
      <c r="C235" s="65" t="e">
        <v>#N/A</v>
      </c>
      <c r="D235" s="65" t="e">
        <v>#N/A</v>
      </c>
      <c r="E235" s="65" t="e">
        <v>#N/A</v>
      </c>
      <c r="F235" s="65" t="e">
        <v>#N/A</v>
      </c>
      <c r="G235" s="65" t="e">
        <v>#N/A</v>
      </c>
      <c r="H235" s="65">
        <v>2.7167748302761585E-13</v>
      </c>
      <c r="I235" s="65" t="e">
        <v>#N/A</v>
      </c>
      <c r="J235" s="65" t="e">
        <v>#N/A</v>
      </c>
      <c r="K235" s="65" t="e">
        <v>#N/A</v>
      </c>
      <c r="L235" s="65" t="e">
        <v>#N/A</v>
      </c>
      <c r="M235" s="65" t="e">
        <v>#N/A</v>
      </c>
    </row>
    <row r="236" spans="1:13">
      <c r="A236" s="64">
        <v>23.400000000000002</v>
      </c>
      <c r="B236" s="65">
        <v>3.8644602925672067E-13</v>
      </c>
      <c r="C236" s="65" t="e">
        <v>#N/A</v>
      </c>
      <c r="D236" s="65" t="e">
        <v>#N/A</v>
      </c>
      <c r="E236" s="65" t="e">
        <v>#N/A</v>
      </c>
      <c r="F236" s="65" t="e">
        <v>#N/A</v>
      </c>
      <c r="G236" s="65" t="e">
        <v>#N/A</v>
      </c>
      <c r="H236" s="65">
        <v>2.8156128687242821E-13</v>
      </c>
      <c r="I236" s="65" t="e">
        <v>#N/A</v>
      </c>
      <c r="J236" s="65" t="e">
        <v>#N/A</v>
      </c>
      <c r="K236" s="65" t="e">
        <v>#N/A</v>
      </c>
      <c r="L236" s="65" t="e">
        <v>#N/A</v>
      </c>
      <c r="M236" s="65" t="e">
        <v>#N/A</v>
      </c>
    </row>
    <row r="237" spans="1:13">
      <c r="A237" s="64">
        <v>23.5</v>
      </c>
      <c r="B237" s="65">
        <v>4.0069453289236223E-13</v>
      </c>
      <c r="C237" s="65" t="e">
        <v>#N/A</v>
      </c>
      <c r="D237" s="65" t="e">
        <v>#N/A</v>
      </c>
      <c r="E237" s="65" t="e">
        <v>#N/A</v>
      </c>
      <c r="F237" s="65" t="e">
        <v>#N/A</v>
      </c>
      <c r="G237" s="65" t="e">
        <v>#N/A</v>
      </c>
      <c r="H237" s="65">
        <v>2.9181309603963645E-13</v>
      </c>
      <c r="I237" s="65" t="e">
        <v>#N/A</v>
      </c>
      <c r="J237" s="65" t="e">
        <v>#N/A</v>
      </c>
      <c r="K237" s="65" t="e">
        <v>#N/A</v>
      </c>
      <c r="L237" s="65" t="e">
        <v>#N/A</v>
      </c>
      <c r="M237" s="65" t="e">
        <v>#N/A</v>
      </c>
    </row>
    <row r="238" spans="1:13">
      <c r="A238" s="64">
        <v>23.6</v>
      </c>
      <c r="B238" s="65">
        <v>4.1548058396512211E-13</v>
      </c>
      <c r="C238" s="65" t="e">
        <v>#N/A</v>
      </c>
      <c r="D238" s="65" t="e">
        <v>#N/A</v>
      </c>
      <c r="E238" s="65" t="e">
        <v>#N/A</v>
      </c>
      <c r="F238" s="65" t="e">
        <v>#N/A</v>
      </c>
      <c r="G238" s="65" t="e">
        <v>#N/A</v>
      </c>
      <c r="H238" s="65">
        <v>3.0244695094737428E-13</v>
      </c>
      <c r="I238" s="65" t="e">
        <v>#N/A</v>
      </c>
      <c r="J238" s="65" t="e">
        <v>#N/A</v>
      </c>
      <c r="K238" s="65" t="e">
        <v>#N/A</v>
      </c>
      <c r="L238" s="65" t="e">
        <v>#N/A</v>
      </c>
      <c r="M238" s="65" t="e">
        <v>#N/A</v>
      </c>
    </row>
    <row r="239" spans="1:13">
      <c r="A239" s="64">
        <v>23.700000000000003</v>
      </c>
      <c r="B239" s="65">
        <v>4.3082480942133183E-13</v>
      </c>
      <c r="C239" s="65" t="e">
        <v>#N/A</v>
      </c>
      <c r="D239" s="65" t="e">
        <v>#N/A</v>
      </c>
      <c r="E239" s="65" t="e">
        <v>#N/A</v>
      </c>
      <c r="F239" s="65" t="e">
        <v>#N/A</v>
      </c>
      <c r="G239" s="65" t="e">
        <v>#N/A</v>
      </c>
      <c r="H239" s="65">
        <v>3.1347727148453575E-13</v>
      </c>
      <c r="I239" s="65" t="e">
        <v>#N/A</v>
      </c>
      <c r="J239" s="65" t="e">
        <v>#N/A</v>
      </c>
      <c r="K239" s="65" t="e">
        <v>#N/A</v>
      </c>
      <c r="L239" s="65" t="e">
        <v>#N/A</v>
      </c>
      <c r="M239" s="65" t="e">
        <v>#N/A</v>
      </c>
    </row>
    <row r="240" spans="1:13">
      <c r="A240" s="64">
        <v>23.8</v>
      </c>
      <c r="B240" s="65">
        <v>4.4674883909433249E-13</v>
      </c>
      <c r="C240" s="65" t="e">
        <v>#N/A</v>
      </c>
      <c r="D240" s="65" t="e">
        <v>#N/A</v>
      </c>
      <c r="E240" s="65" t="e">
        <v>#N/A</v>
      </c>
      <c r="F240" s="65" t="e">
        <v>#N/A</v>
      </c>
      <c r="G240" s="65" t="e">
        <v>#N/A</v>
      </c>
      <c r="H240" s="65">
        <v>3.2491934490175289E-13</v>
      </c>
      <c r="I240" s="65" t="e">
        <v>#N/A</v>
      </c>
      <c r="J240" s="65" t="e">
        <v>#N/A</v>
      </c>
      <c r="K240" s="65" t="e">
        <v>#N/A</v>
      </c>
      <c r="L240" s="65" t="e">
        <v>#N/A</v>
      </c>
      <c r="M240" s="65" t="e">
        <v>#N/A</v>
      </c>
    </row>
    <row r="241" spans="1:13">
      <c r="A241" s="64">
        <v>23.900000000000002</v>
      </c>
      <c r="B241" s="65">
        <v>4.6327498044382298E-13</v>
      </c>
      <c r="C241" s="65" t="e">
        <v>#N/A</v>
      </c>
      <c r="D241" s="65" t="e">
        <v>#N/A</v>
      </c>
      <c r="E241" s="65" t="e">
        <v>#N/A</v>
      </c>
      <c r="F241" s="65" t="e">
        <v>#N/A</v>
      </c>
      <c r="G241" s="65" t="e">
        <v>#N/A</v>
      </c>
      <c r="H241" s="65">
        <v>3.367887566052552E-13</v>
      </c>
      <c r="I241" s="65" t="e">
        <v>#N/A</v>
      </c>
      <c r="J241" s="65" t="e">
        <v>#N/A</v>
      </c>
      <c r="K241" s="65" t="e">
        <v>#N/A</v>
      </c>
      <c r="L241" s="65" t="e">
        <v>#N/A</v>
      </c>
      <c r="M241" s="65" t="e">
        <v>#N/A</v>
      </c>
    </row>
    <row r="242" spans="1:13">
      <c r="A242" s="64">
        <v>24</v>
      </c>
      <c r="B242" s="65">
        <v>4.8042657092156604E-13</v>
      </c>
      <c r="C242" s="65" t="e">
        <v>#N/A</v>
      </c>
      <c r="D242" s="65" t="e">
        <v>#N/A</v>
      </c>
      <c r="E242" s="65" t="e">
        <v>#N/A</v>
      </c>
      <c r="F242" s="65" t="e">
        <v>#N/A</v>
      </c>
      <c r="G242" s="65" t="e">
        <v>#N/A</v>
      </c>
      <c r="H242" s="65">
        <v>3.4910182383773858E-13</v>
      </c>
      <c r="I242" s="65" t="e">
        <v>#N/A</v>
      </c>
      <c r="J242" s="65" t="e">
        <v>#N/A</v>
      </c>
      <c r="K242" s="65" t="e">
        <v>#N/A</v>
      </c>
      <c r="L242" s="65" t="e">
        <v>#N/A</v>
      </c>
      <c r="M242" s="65" t="e">
        <v>#N/A</v>
      </c>
    </row>
    <row r="243" spans="1:13">
      <c r="A243" s="64">
        <v>24.1</v>
      </c>
      <c r="B243" s="65">
        <v>4.9822770692084517E-13</v>
      </c>
      <c r="C243" s="65" t="e">
        <v>#N/A</v>
      </c>
      <c r="D243" s="65" t="e">
        <v>#N/A</v>
      </c>
      <c r="E243" s="65" t="e">
        <v>#N/A</v>
      </c>
      <c r="F243" s="65" t="e">
        <v>#N/A</v>
      </c>
      <c r="G243" s="65" t="e">
        <v>#N/A</v>
      </c>
      <c r="H243" s="65">
        <v>3.6187559567836536E-13</v>
      </c>
      <c r="I243" s="65" t="e">
        <v>#N/A</v>
      </c>
      <c r="J243" s="65" t="e">
        <v>#N/A</v>
      </c>
      <c r="K243" s="65" t="e">
        <v>#N/A</v>
      </c>
      <c r="L243" s="65" t="e">
        <v>#N/A</v>
      </c>
      <c r="M243" s="65" t="e">
        <v>#N/A</v>
      </c>
    </row>
    <row r="244" spans="1:13">
      <c r="A244" s="64">
        <v>24.200000000000003</v>
      </c>
      <c r="B244" s="65">
        <v>5.1670354193206203E-13</v>
      </c>
      <c r="C244" s="65" t="e">
        <v>#N/A</v>
      </c>
      <c r="D244" s="65" t="e">
        <v>#N/A</v>
      </c>
      <c r="E244" s="65" t="e">
        <v>#N/A</v>
      </c>
      <c r="F244" s="65" t="e">
        <v>#N/A</v>
      </c>
      <c r="G244" s="65" t="e">
        <v>#N/A</v>
      </c>
      <c r="H244" s="65">
        <v>3.7512760909727549E-13</v>
      </c>
      <c r="I244" s="65" t="e">
        <v>#N/A</v>
      </c>
      <c r="J244" s="65" t="e">
        <v>#N/A</v>
      </c>
      <c r="K244" s="65" t="e">
        <v>#N/A</v>
      </c>
      <c r="L244" s="65" t="e">
        <v>#N/A</v>
      </c>
      <c r="M244" s="65" t="e">
        <v>#N/A</v>
      </c>
    </row>
    <row r="245" spans="1:13">
      <c r="A245" s="64">
        <v>24.3</v>
      </c>
      <c r="B245" s="65">
        <v>5.3588031364779076E-13</v>
      </c>
      <c r="C245" s="65" t="e">
        <v>#N/A</v>
      </c>
      <c r="D245" s="65" t="e">
        <v>#N/A</v>
      </c>
      <c r="E245" s="65" t="e">
        <v>#N/A</v>
      </c>
      <c r="F245" s="65" t="e">
        <v>#N/A</v>
      </c>
      <c r="G245" s="65" t="e">
        <v>#N/A</v>
      </c>
      <c r="H245" s="65">
        <v>3.8887613290107537E-13</v>
      </c>
      <c r="I245" s="65" t="e">
        <v>#N/A</v>
      </c>
      <c r="J245" s="65" t="e">
        <v>#N/A</v>
      </c>
      <c r="K245" s="65" t="e">
        <v>#N/A</v>
      </c>
      <c r="L245" s="65" t="e">
        <v>#N/A</v>
      </c>
      <c r="M245" s="65" t="e">
        <v>#N/A</v>
      </c>
    </row>
    <row r="246" spans="1:13">
      <c r="A246" s="64">
        <v>24.400000000000002</v>
      </c>
      <c r="B246" s="65">
        <v>5.5578496449201764E-13</v>
      </c>
      <c r="C246" s="65" t="e">
        <v>#N/A</v>
      </c>
      <c r="D246" s="65" t="e">
        <v>#N/A</v>
      </c>
      <c r="E246" s="65" t="e">
        <v>#N/A</v>
      </c>
      <c r="F246" s="65" t="e">
        <v>#N/A</v>
      </c>
      <c r="G246" s="65" t="e">
        <v>#N/A</v>
      </c>
      <c r="H246" s="65">
        <v>4.0314022194294641E-13</v>
      </c>
      <c r="I246" s="65" t="e">
        <v>#N/A</v>
      </c>
      <c r="J246" s="65" t="e">
        <v>#N/A</v>
      </c>
      <c r="K246" s="65" t="e">
        <v>#N/A</v>
      </c>
      <c r="L246" s="65" t="e">
        <v>#N/A</v>
      </c>
      <c r="M246" s="65" t="e">
        <v>#N/A</v>
      </c>
    </row>
    <row r="247" spans="1:13">
      <c r="A247" s="64">
        <v>24.5</v>
      </c>
      <c r="B247" s="65">
        <v>5.7644595477177041E-13</v>
      </c>
      <c r="C247" s="65" t="e">
        <v>#N/A</v>
      </c>
      <c r="D247" s="65" t="e">
        <v>#N/A</v>
      </c>
      <c r="E247" s="65" t="e">
        <v>#N/A</v>
      </c>
      <c r="F247" s="65" t="e">
        <v>#N/A</v>
      </c>
      <c r="G247" s="65" t="e">
        <v>#N/A</v>
      </c>
      <c r="H247" s="65">
        <v>4.1793966291253648E-13</v>
      </c>
      <c r="I247" s="65" t="e">
        <v>#N/A</v>
      </c>
      <c r="J247" s="65" t="e">
        <v>#N/A</v>
      </c>
      <c r="K247" s="65" t="e">
        <v>#N/A</v>
      </c>
      <c r="L247" s="65" t="e">
        <v>#N/A</v>
      </c>
      <c r="M247" s="65" t="e">
        <v>#N/A</v>
      </c>
    </row>
    <row r="248" spans="1:13">
      <c r="A248" s="64">
        <v>24.6</v>
      </c>
      <c r="B248" s="65">
        <v>5.9789250373559755E-13</v>
      </c>
      <c r="C248" s="65" t="e">
        <v>#N/A</v>
      </c>
      <c r="D248" s="65" t="e">
        <v>#N/A</v>
      </c>
      <c r="E248" s="65" t="e">
        <v>#N/A</v>
      </c>
      <c r="F248" s="65" t="e">
        <v>#N/A</v>
      </c>
      <c r="G248" s="65" t="e">
        <v>#N/A</v>
      </c>
      <c r="H248" s="65">
        <v>4.3329494723090556E-13</v>
      </c>
      <c r="I248" s="65" t="e">
        <v>#N/A</v>
      </c>
      <c r="J248" s="65" t="e">
        <v>#N/A</v>
      </c>
      <c r="K248" s="65" t="e">
        <v>#N/A</v>
      </c>
      <c r="L248" s="65" t="e">
        <v>#N/A</v>
      </c>
      <c r="M248" s="65" t="e">
        <v>#N/A</v>
      </c>
    </row>
    <row r="249" spans="1:13">
      <c r="A249" s="64">
        <v>24.700000000000003</v>
      </c>
      <c r="B249" s="65">
        <v>6.2015518588476315E-13</v>
      </c>
      <c r="C249" s="65" t="e">
        <v>#N/A</v>
      </c>
      <c r="D249" s="65" t="e">
        <v>#N/A</v>
      </c>
      <c r="E249" s="65" t="e">
        <v>#N/A</v>
      </c>
      <c r="F249" s="65" t="e">
        <v>#N/A</v>
      </c>
      <c r="G249" s="65" t="e">
        <v>#N/A</v>
      </c>
      <c r="H249" s="65">
        <v>4.4922735236568867E-13</v>
      </c>
      <c r="I249" s="65" t="e">
        <v>#N/A</v>
      </c>
      <c r="J249" s="65" t="e">
        <v>#N/A</v>
      </c>
      <c r="K249" s="65" t="e">
        <v>#N/A</v>
      </c>
      <c r="L249" s="65" t="e">
        <v>#N/A</v>
      </c>
      <c r="M249" s="65" t="e">
        <v>#N/A</v>
      </c>
    </row>
    <row r="250" spans="1:13">
      <c r="A250" s="64">
        <v>24.8</v>
      </c>
      <c r="B250" s="65">
        <v>6.4326560571259517E-13</v>
      </c>
      <c r="C250" s="65" t="e">
        <v>#N/A</v>
      </c>
      <c r="D250" s="65" t="e">
        <v>#N/A</v>
      </c>
      <c r="E250" s="65" t="e">
        <v>#N/A</v>
      </c>
      <c r="F250" s="65" t="e">
        <v>#N/A</v>
      </c>
      <c r="G250" s="65" t="e">
        <v>#N/A</v>
      </c>
      <c r="H250" s="65">
        <v>4.6575915867153039E-13</v>
      </c>
      <c r="I250" s="65" t="e">
        <v>#N/A</v>
      </c>
      <c r="J250" s="65" t="e">
        <v>#N/A</v>
      </c>
      <c r="K250" s="65" t="e">
        <v>#N/A</v>
      </c>
      <c r="L250" s="65" t="e">
        <v>#N/A</v>
      </c>
      <c r="M250" s="65" t="e">
        <v>#N/A</v>
      </c>
    </row>
    <row r="251" spans="1:13">
      <c r="A251" s="64">
        <v>24.900000000000002</v>
      </c>
      <c r="B251" s="65">
        <v>6.6725688559546303E-13</v>
      </c>
      <c r="C251" s="65" t="e">
        <v>#N/A</v>
      </c>
      <c r="D251" s="65" t="e">
        <v>#N/A</v>
      </c>
      <c r="E251" s="65" t="e">
        <v>#N/A</v>
      </c>
      <c r="F251" s="65" t="e">
        <v>#N/A</v>
      </c>
      <c r="G251" s="65" t="e">
        <v>#N/A</v>
      </c>
      <c r="H251" s="65">
        <v>4.829132970243788E-13</v>
      </c>
      <c r="I251" s="65" t="e">
        <v>#N/A</v>
      </c>
      <c r="J251" s="65" t="e">
        <v>#N/A</v>
      </c>
      <c r="K251" s="65" t="e">
        <v>#N/A</v>
      </c>
      <c r="L251" s="65" t="e">
        <v>#N/A</v>
      </c>
      <c r="M251" s="65" t="e">
        <v>#N/A</v>
      </c>
    </row>
    <row r="252" spans="1:13">
      <c r="A252" s="64">
        <v>25</v>
      </c>
      <c r="B252" s="65">
        <v>6.9216334053212591E-13</v>
      </c>
      <c r="C252" s="65" t="e">
        <v>#N/A</v>
      </c>
      <c r="D252" s="65" t="e">
        <v>#N/A</v>
      </c>
      <c r="E252" s="65" t="e">
        <v>#N/A</v>
      </c>
      <c r="F252" s="65" t="e">
        <v>#N/A</v>
      </c>
      <c r="G252" s="65" t="e">
        <v>#N/A</v>
      </c>
      <c r="H252" s="65">
        <v>5.0071372829224581E-13</v>
      </c>
      <c r="I252" s="65" t="e">
        <v>#N/A</v>
      </c>
      <c r="J252" s="65" t="e">
        <v>#N/A</v>
      </c>
      <c r="K252" s="65" t="e">
        <v>#N/A</v>
      </c>
      <c r="L252" s="65" t="e">
        <v>#N/A</v>
      </c>
      <c r="M252" s="65" t="e">
        <v>#N/A</v>
      </c>
    </row>
    <row r="253" spans="1:13">
      <c r="A253" s="64">
        <v>25.1</v>
      </c>
      <c r="B253" s="65">
        <v>7.1802036972351546E-13</v>
      </c>
      <c r="C253" s="65" t="e">
        <v>#N/A</v>
      </c>
      <c r="D253" s="65" t="e">
        <v>#N/A</v>
      </c>
      <c r="E253" s="65" t="e">
        <v>#N/A</v>
      </c>
      <c r="F253" s="65" t="e">
        <v>#N/A</v>
      </c>
      <c r="G253" s="65" t="e">
        <v>#N/A</v>
      </c>
      <c r="H253" s="65">
        <v>5.191853891250986E-13</v>
      </c>
      <c r="I253" s="65" t="e">
        <v>#N/A</v>
      </c>
      <c r="J253" s="65" t="e">
        <v>#N/A</v>
      </c>
      <c r="K253" s="65" t="e">
        <v>#N/A</v>
      </c>
      <c r="L253" s="65" t="e">
        <v>#N/A</v>
      </c>
      <c r="M253" s="65" t="e">
        <v>#N/A</v>
      </c>
    </row>
    <row r="254" spans="1:13">
      <c r="A254" s="64">
        <v>25.200000000000003</v>
      </c>
      <c r="B254" s="65">
        <v>7.448653239344738E-13</v>
      </c>
      <c r="C254" s="65" t="e">
        <v>#N/A</v>
      </c>
      <c r="D254" s="65" t="e">
        <v>#N/A</v>
      </c>
      <c r="E254" s="65" t="e">
        <v>#N/A</v>
      </c>
      <c r="F254" s="65" t="e">
        <v>#N/A</v>
      </c>
      <c r="G254" s="65" t="e">
        <v>#N/A</v>
      </c>
      <c r="H254" s="65">
        <v>5.3835408353464231E-13</v>
      </c>
      <c r="I254" s="65" t="e">
        <v>#N/A</v>
      </c>
      <c r="J254" s="65" t="e">
        <v>#N/A</v>
      </c>
      <c r="K254" s="65" t="e">
        <v>#N/A</v>
      </c>
      <c r="L254" s="65" t="e">
        <v>#N/A</v>
      </c>
      <c r="M254" s="65" t="e">
        <v>#N/A</v>
      </c>
    </row>
    <row r="255" spans="1:13">
      <c r="A255" s="64">
        <v>25.3</v>
      </c>
      <c r="B255" s="65">
        <v>7.7273658392190692E-13</v>
      </c>
      <c r="C255" s="65" t="e">
        <v>#N/A</v>
      </c>
      <c r="D255" s="65" t="e">
        <v>#N/A</v>
      </c>
      <c r="E255" s="65" t="e">
        <v>#N/A</v>
      </c>
      <c r="F255" s="65" t="e">
        <v>#N/A</v>
      </c>
      <c r="G255" s="65" t="e">
        <v>#N/A</v>
      </c>
      <c r="H255" s="65">
        <v>5.5824664552464598E-13</v>
      </c>
      <c r="I255" s="65" t="e">
        <v>#N/A</v>
      </c>
      <c r="J255" s="65" t="e">
        <v>#N/A</v>
      </c>
      <c r="K255" s="65" t="e">
        <v>#N/A</v>
      </c>
      <c r="L255" s="65" t="e">
        <v>#N/A</v>
      </c>
      <c r="M255" s="65" t="e">
        <v>#N/A</v>
      </c>
    </row>
    <row r="256" spans="1:13">
      <c r="A256" s="64">
        <v>25.400000000000002</v>
      </c>
      <c r="B256" s="65">
        <v>8.0167415674597953E-13</v>
      </c>
      <c r="C256" s="65" t="e">
        <v>#N/A</v>
      </c>
      <c r="D256" s="65" t="e">
        <v>#N/A</v>
      </c>
      <c r="E256" s="65" t="e">
        <v>#N/A</v>
      </c>
      <c r="F256" s="65" t="e">
        <v>#N/A</v>
      </c>
      <c r="G256" s="65" t="e">
        <v>#N/A</v>
      </c>
      <c r="H256" s="65">
        <v>5.7889115593137697E-13</v>
      </c>
      <c r="I256" s="65" t="e">
        <v>#N/A</v>
      </c>
      <c r="J256" s="65" t="e">
        <v>#N/A</v>
      </c>
      <c r="K256" s="65" t="e">
        <v>#N/A</v>
      </c>
      <c r="L256" s="65" t="e">
        <v>#N/A</v>
      </c>
      <c r="M256" s="65" t="e">
        <v>#N/A</v>
      </c>
    </row>
    <row r="257" spans="1:13">
      <c r="A257" s="64">
        <v>25.5</v>
      </c>
      <c r="B257" s="65">
        <v>8.3171989261054957E-13</v>
      </c>
      <c r="C257" s="65" t="e">
        <v>#N/A</v>
      </c>
      <c r="D257" s="65" t="e">
        <v>#N/A</v>
      </c>
      <c r="E257" s="65" t="e">
        <v>#N/A</v>
      </c>
      <c r="F257" s="65" t="e">
        <v>#N/A</v>
      </c>
      <c r="G257" s="65" t="e">
        <v>#N/A</v>
      </c>
      <c r="H257" s="65">
        <v>6.0031650874273201E-13</v>
      </c>
      <c r="I257" s="65" t="e">
        <v>#N/A</v>
      </c>
      <c r="J257" s="65" t="e">
        <v>#N/A</v>
      </c>
      <c r="K257" s="65" t="e">
        <v>#N/A</v>
      </c>
      <c r="L257" s="65" t="e">
        <v>#N/A</v>
      </c>
      <c r="M257" s="65" t="e">
        <v>#N/A</v>
      </c>
    </row>
    <row r="258" spans="1:13">
      <c r="A258" s="64">
        <v>25.6</v>
      </c>
      <c r="B258" s="65">
        <v>8.629169969721906E-13</v>
      </c>
      <c r="C258" s="65" t="e">
        <v>#N/A</v>
      </c>
      <c r="D258" s="65" t="e">
        <v>#N/A</v>
      </c>
      <c r="E258" s="65" t="e">
        <v>#N/A</v>
      </c>
      <c r="F258" s="65" t="e">
        <v>#N/A</v>
      </c>
      <c r="G258" s="65" t="e">
        <v>#N/A</v>
      </c>
      <c r="H258" s="65">
        <v>6.2255279056899759E-13</v>
      </c>
      <c r="I258" s="65" t="e">
        <v>#N/A</v>
      </c>
      <c r="J258" s="65" t="e">
        <v>#N/A</v>
      </c>
      <c r="K258" s="65" t="e">
        <v>#N/A</v>
      </c>
      <c r="L258" s="65" t="e">
        <v>#N/A</v>
      </c>
      <c r="M258" s="65" t="e">
        <v>#N/A</v>
      </c>
    </row>
    <row r="259" spans="1:13">
      <c r="A259" s="64">
        <v>25.700000000000003</v>
      </c>
      <c r="B259" s="65">
        <v>8.9531062685138663E-13</v>
      </c>
      <c r="C259" s="65" t="e">
        <v>#N/A</v>
      </c>
      <c r="D259" s="65" t="e">
        <v>#N/A</v>
      </c>
      <c r="E259" s="65" t="e">
        <v>#N/A</v>
      </c>
      <c r="F259" s="65" t="e">
        <v>#N/A</v>
      </c>
      <c r="G259" s="65" t="e">
        <v>#N/A</v>
      </c>
      <c r="H259" s="65">
        <v>6.4563160590350166E-13</v>
      </c>
      <c r="I259" s="65" t="e">
        <v>#N/A</v>
      </c>
      <c r="J259" s="65" t="e">
        <v>#N/A</v>
      </c>
      <c r="K259" s="65" t="e">
        <v>#N/A</v>
      </c>
      <c r="L259" s="65" t="e">
        <v>#N/A</v>
      </c>
      <c r="M259" s="65" t="e">
        <v>#N/A</v>
      </c>
    </row>
    <row r="260" spans="1:13">
      <c r="A260" s="64">
        <v>25.8</v>
      </c>
      <c r="B260" s="65">
        <v>9.2894756557188041E-13</v>
      </c>
      <c r="C260" s="65" t="e">
        <v>#N/A</v>
      </c>
      <c r="D260" s="65" t="e">
        <v>#N/A</v>
      </c>
      <c r="E260" s="65" t="e">
        <v>#N/A</v>
      </c>
      <c r="F260" s="65" t="e">
        <v>#N/A</v>
      </c>
      <c r="G260" s="65" t="e">
        <v>#N/A</v>
      </c>
      <c r="H260" s="65">
        <v>6.695853181810929E-13</v>
      </c>
      <c r="I260" s="65" t="e">
        <v>#N/A</v>
      </c>
      <c r="J260" s="65" t="e">
        <v>#N/A</v>
      </c>
      <c r="K260" s="65" t="e">
        <v>#N/A</v>
      </c>
      <c r="L260" s="65" t="e">
        <v>#N/A</v>
      </c>
      <c r="M260" s="65" t="e">
        <v>#N/A</v>
      </c>
    </row>
    <row r="261" spans="1:13">
      <c r="A261" s="64">
        <v>25.900000000000002</v>
      </c>
      <c r="B261" s="65">
        <v>9.6387643960110791E-13</v>
      </c>
      <c r="C261" s="65" t="e">
        <v>#N/A</v>
      </c>
      <c r="D261" s="65" t="e">
        <v>#N/A</v>
      </c>
      <c r="E261" s="65" t="e">
        <v>#N/A</v>
      </c>
      <c r="F261" s="65" t="e">
        <v>#N/A</v>
      </c>
      <c r="G261" s="65" t="e">
        <v>#N/A</v>
      </c>
      <c r="H261" s="65">
        <v>6.9444797134998737E-13</v>
      </c>
      <c r="I261" s="65" t="e">
        <v>#N/A</v>
      </c>
      <c r="J261" s="65" t="e">
        <v>#N/A</v>
      </c>
      <c r="K261" s="65" t="e">
        <v>#N/A</v>
      </c>
      <c r="L261" s="65" t="e">
        <v>#N/A</v>
      </c>
      <c r="M261" s="65" t="e">
        <v>#N/A</v>
      </c>
    </row>
    <row r="262" spans="1:13">
      <c r="A262" s="64">
        <v>26</v>
      </c>
      <c r="B262" s="65">
        <v>1.000148206441176E-12</v>
      </c>
      <c r="C262" s="65" t="e">
        <v>#N/A</v>
      </c>
      <c r="D262" s="65" t="e">
        <v>#N/A</v>
      </c>
      <c r="E262" s="65" t="e">
        <v>#N/A</v>
      </c>
      <c r="F262" s="65" t="e">
        <v>#N/A</v>
      </c>
      <c r="G262" s="65" t="e">
        <v>#N/A</v>
      </c>
      <c r="H262" s="65">
        <v>7.2025485619089946E-13</v>
      </c>
      <c r="I262" s="65" t="e">
        <v>#N/A</v>
      </c>
      <c r="J262" s="65" t="e">
        <v>#N/A</v>
      </c>
      <c r="K262" s="65" t="e">
        <v>#N/A</v>
      </c>
      <c r="L262" s="65" t="e">
        <v>#N/A</v>
      </c>
      <c r="M262" s="65" t="e">
        <v>#N/A</v>
      </c>
    </row>
    <row r="263" spans="1:13">
      <c r="A263" s="64">
        <v>26.1</v>
      </c>
      <c r="B263" s="65">
        <v>1.0378153414772329E-12</v>
      </c>
      <c r="C263" s="65" t="e">
        <v>#N/A</v>
      </c>
      <c r="D263" s="65" t="e">
        <v>#N/A</v>
      </c>
      <c r="E263" s="65" t="e">
        <v>#N/A</v>
      </c>
      <c r="F263" s="65" t="e">
        <v>#N/A</v>
      </c>
      <c r="G263" s="65" t="e">
        <v>#N/A</v>
      </c>
      <c r="H263" s="65">
        <v>7.470421850563902E-13</v>
      </c>
      <c r="I263" s="65" t="e">
        <v>#N/A</v>
      </c>
      <c r="J263" s="65" t="e">
        <v>#N/A</v>
      </c>
      <c r="K263" s="65" t="e">
        <v>#N/A</v>
      </c>
      <c r="L263" s="65" t="e">
        <v>#N/A</v>
      </c>
      <c r="M263" s="65" t="e">
        <v>#N/A</v>
      </c>
    </row>
    <row r="264" spans="1:13">
      <c r="A264" s="64">
        <v>26.200000000000003</v>
      </c>
      <c r="B264" s="65">
        <v>1.0769327053392064E-12</v>
      </c>
      <c r="C264" s="65" t="e">
        <v>#N/A</v>
      </c>
      <c r="D264" s="65" t="e">
        <v>#N/A</v>
      </c>
      <c r="E264" s="65" t="e">
        <v>#N/A</v>
      </c>
      <c r="F264" s="65" t="e">
        <v>#N/A</v>
      </c>
      <c r="G264" s="65" t="e">
        <v>#N/A</v>
      </c>
      <c r="H264" s="65">
        <v>7.7484844712358281E-13</v>
      </c>
      <c r="I264" s="65" t="e">
        <v>#N/A</v>
      </c>
      <c r="J264" s="65" t="e">
        <v>#N/A</v>
      </c>
      <c r="K264" s="65" t="e">
        <v>#N/A</v>
      </c>
      <c r="L264" s="65" t="e">
        <v>#N/A</v>
      </c>
      <c r="M264" s="65" t="e">
        <v>#N/A</v>
      </c>
    </row>
    <row r="265" spans="1:13">
      <c r="A265" s="64">
        <v>26.3</v>
      </c>
      <c r="B265" s="65">
        <v>1.117557218641152E-12</v>
      </c>
      <c r="C265" s="65" t="e">
        <v>#N/A</v>
      </c>
      <c r="D265" s="65" t="e">
        <v>#N/A</v>
      </c>
      <c r="E265" s="65" t="e">
        <v>#N/A</v>
      </c>
      <c r="F265" s="65" t="e">
        <v>#N/A</v>
      </c>
      <c r="G265" s="65" t="e">
        <v>#N/A</v>
      </c>
      <c r="H265" s="65">
        <v>8.0371305314144714E-13</v>
      </c>
      <c r="I265" s="65" t="e">
        <v>#N/A</v>
      </c>
      <c r="J265" s="65" t="e">
        <v>#N/A</v>
      </c>
      <c r="K265" s="65" t="e">
        <v>#N/A</v>
      </c>
      <c r="L265" s="65" t="e">
        <v>#N/A</v>
      </c>
      <c r="M265" s="65" t="e">
        <v>#N/A</v>
      </c>
    </row>
    <row r="266" spans="1:13">
      <c r="A266" s="64">
        <v>26.400000000000002</v>
      </c>
      <c r="B266" s="65">
        <v>1.1597482956621219E-12</v>
      </c>
      <c r="C266" s="65" t="e">
        <v>#N/A</v>
      </c>
      <c r="D266" s="65" t="e">
        <v>#N/A</v>
      </c>
      <c r="E266" s="65" t="e">
        <v>#N/A</v>
      </c>
      <c r="F266" s="65" t="e">
        <v>#N/A</v>
      </c>
      <c r="G266" s="65" t="e">
        <v>#N/A</v>
      </c>
      <c r="H266" s="65">
        <v>8.3367714858242903E-13</v>
      </c>
      <c r="I266" s="65" t="e">
        <v>#N/A</v>
      </c>
      <c r="J266" s="65" t="e">
        <v>#N/A</v>
      </c>
      <c r="K266" s="65" t="e">
        <v>#N/A</v>
      </c>
      <c r="L266" s="65" t="e">
        <v>#N/A</v>
      </c>
      <c r="M266" s="65" t="e">
        <v>#N/A</v>
      </c>
    </row>
    <row r="267" spans="1:13">
      <c r="A267" s="64">
        <v>26.5</v>
      </c>
      <c r="B267" s="65">
        <v>1.2035676275057305E-12</v>
      </c>
      <c r="C267" s="65" t="e">
        <v>#N/A</v>
      </c>
      <c r="D267" s="65" t="e">
        <v>#N/A</v>
      </c>
      <c r="E267" s="65" t="e">
        <v>#N/A</v>
      </c>
      <c r="F267" s="65" t="e">
        <v>#N/A</v>
      </c>
      <c r="G267" s="65" t="e">
        <v>#N/A</v>
      </c>
      <c r="H267" s="65">
        <v>8.6478339680201577E-13</v>
      </c>
      <c r="I267" s="65" t="e">
        <v>#N/A</v>
      </c>
      <c r="J267" s="65" t="e">
        <v>#N/A</v>
      </c>
      <c r="K267" s="65" t="e">
        <v>#N/A</v>
      </c>
      <c r="L267" s="65" t="e">
        <v>#N/A</v>
      </c>
      <c r="M267" s="65" t="e">
        <v>#N/A</v>
      </c>
    </row>
    <row r="268" spans="1:13">
      <c r="A268" s="64">
        <v>26.6</v>
      </c>
      <c r="B268" s="65">
        <v>1.2490791821001546E-12</v>
      </c>
      <c r="C268" s="65" t="e">
        <v>#N/A</v>
      </c>
      <c r="D268" s="65" t="e">
        <v>#N/A</v>
      </c>
      <c r="E268" s="65" t="e">
        <v>#N/A</v>
      </c>
      <c r="F268" s="65" t="e">
        <v>#N/A</v>
      </c>
      <c r="G268" s="65" t="e">
        <v>#N/A</v>
      </c>
      <c r="H268" s="65">
        <v>8.9707641271960514E-13</v>
      </c>
      <c r="I268" s="65" t="e">
        <v>#N/A</v>
      </c>
      <c r="J268" s="65" t="e">
        <v>#N/A</v>
      </c>
      <c r="K268" s="65" t="e">
        <v>#N/A</v>
      </c>
      <c r="L268" s="65" t="e">
        <v>#N/A</v>
      </c>
      <c r="M268" s="65" t="e">
        <v>#N/A</v>
      </c>
    </row>
    <row r="269" spans="1:13">
      <c r="A269" s="64">
        <v>26.700000000000003</v>
      </c>
      <c r="B269" s="65">
        <v>1.2963499631396536E-12</v>
      </c>
      <c r="C269" s="65" t="e">
        <v>#N/A</v>
      </c>
      <c r="D269" s="65" t="e">
        <v>#N/A</v>
      </c>
      <c r="E269" s="65" t="e">
        <v>#N/A</v>
      </c>
      <c r="F269" s="65" t="e">
        <v>#N/A</v>
      </c>
      <c r="G269" s="65" t="e">
        <v>#N/A</v>
      </c>
      <c r="H269" s="65">
        <v>9.3060238334774503E-13</v>
      </c>
      <c r="I269" s="65" t="e">
        <v>#N/A</v>
      </c>
      <c r="J269" s="65" t="e">
        <v>#N/A</v>
      </c>
      <c r="K269" s="65" t="e">
        <v>#N/A</v>
      </c>
      <c r="L269" s="65" t="e">
        <v>#N/A</v>
      </c>
      <c r="M269" s="65" t="e">
        <v>#N/A</v>
      </c>
    </row>
    <row r="270" spans="1:13">
      <c r="A270" s="64">
        <v>26.8</v>
      </c>
      <c r="B270" s="65">
        <v>1.3454490343026149E-12</v>
      </c>
      <c r="C270" s="65" t="e">
        <v>#N/A</v>
      </c>
      <c r="D270" s="65" t="e">
        <v>#N/A</v>
      </c>
      <c r="E270" s="65" t="e">
        <v>#N/A</v>
      </c>
      <c r="F270" s="65" t="e">
        <v>#N/A</v>
      </c>
      <c r="G270" s="65" t="e">
        <v>#N/A</v>
      </c>
      <c r="H270" s="65">
        <v>9.6540939305278517E-13</v>
      </c>
      <c r="I270" s="65" t="e">
        <v>#N/A</v>
      </c>
      <c r="J270" s="65" t="e">
        <v>#N/A</v>
      </c>
      <c r="K270" s="65" t="e">
        <v>#N/A</v>
      </c>
      <c r="L270" s="65" t="e">
        <v>#N/A</v>
      </c>
      <c r="M270" s="65" t="e">
        <v>#N/A</v>
      </c>
    </row>
    <row r="271" spans="1:13">
      <c r="A271" s="64">
        <v>26.900000000000002</v>
      </c>
      <c r="B271" s="65">
        <v>1.3964488202941605E-12</v>
      </c>
      <c r="C271" s="65" t="e">
        <v>#N/A</v>
      </c>
      <c r="D271" s="65" t="e">
        <v>#N/A</v>
      </c>
      <c r="E271" s="65" t="e">
        <v>#N/A</v>
      </c>
      <c r="F271" s="65" t="e">
        <v>#N/A</v>
      </c>
      <c r="G271" s="65" t="e">
        <v>#N/A</v>
      </c>
      <c r="H271" s="65">
        <v>1.0015472609245513E-12</v>
      </c>
      <c r="I271" s="65" t="e">
        <v>#N/A</v>
      </c>
      <c r="J271" s="65" t="e">
        <v>#N/A</v>
      </c>
      <c r="K271" s="65" t="e">
        <v>#N/A</v>
      </c>
      <c r="L271" s="65" t="e">
        <v>#N/A</v>
      </c>
      <c r="M271" s="65" t="e">
        <v>#N/A</v>
      </c>
    </row>
    <row r="272" spans="1:13">
      <c r="A272" s="64">
        <v>27</v>
      </c>
      <c r="B272" s="65">
        <v>1.4494242394844092E-12</v>
      </c>
      <c r="C272" s="65" t="e">
        <v>#N/A</v>
      </c>
      <c r="D272" s="65" t="e">
        <v>#N/A</v>
      </c>
      <c r="E272" s="65" t="e">
        <v>#N/A</v>
      </c>
      <c r="F272" s="65" t="e">
        <v>#N/A</v>
      </c>
      <c r="G272" s="65" t="e">
        <v>#N/A</v>
      </c>
      <c r="H272" s="65">
        <v>1.0390682455077571E-12</v>
      </c>
      <c r="I272" s="65" t="e">
        <v>#N/A</v>
      </c>
      <c r="J272" s="65" t="e">
        <v>#N/A</v>
      </c>
      <c r="K272" s="65" t="e">
        <v>#N/A</v>
      </c>
      <c r="L272" s="65" t="e">
        <v>#N/A</v>
      </c>
      <c r="M272" s="65" t="e">
        <v>#N/A</v>
      </c>
    </row>
    <row r="273" spans="1:13">
      <c r="A273" s="64">
        <v>27.1</v>
      </c>
      <c r="B273" s="65">
        <v>1.5044534628499973E-12</v>
      </c>
      <c r="C273" s="65" t="e">
        <v>#N/A</v>
      </c>
      <c r="D273" s="65" t="e">
        <v>#N/A</v>
      </c>
      <c r="E273" s="65" t="e">
        <v>#N/A</v>
      </c>
      <c r="F273" s="65" t="e">
        <v>#N/A</v>
      </c>
      <c r="G273" s="65" t="e">
        <v>#N/A</v>
      </c>
      <c r="H273" s="65">
        <v>1.0780260148099408E-12</v>
      </c>
      <c r="I273" s="65" t="e">
        <v>#N/A</v>
      </c>
      <c r="J273" s="65" t="e">
        <v>#N/A</v>
      </c>
      <c r="K273" s="65" t="e">
        <v>#N/A</v>
      </c>
      <c r="L273" s="65" t="e">
        <v>#N/A</v>
      </c>
      <c r="M273" s="65" t="e">
        <v>#N/A</v>
      </c>
    </row>
    <row r="274" spans="1:13">
      <c r="A274" s="64">
        <v>27.200000000000003</v>
      </c>
      <c r="B274" s="65">
        <v>1.561617805553861E-12</v>
      </c>
      <c r="C274" s="65" t="e">
        <v>#N/A</v>
      </c>
      <c r="D274" s="65" t="e">
        <v>#N/A</v>
      </c>
      <c r="E274" s="65" t="e">
        <v>#N/A</v>
      </c>
      <c r="F274" s="65" t="e">
        <v>#N/A</v>
      </c>
      <c r="G274" s="65" t="e">
        <v>#N/A</v>
      </c>
      <c r="H274" s="65">
        <v>1.1184769473440714E-12</v>
      </c>
      <c r="I274" s="65" t="e">
        <v>#N/A</v>
      </c>
      <c r="J274" s="65" t="e">
        <v>#N/A</v>
      </c>
      <c r="K274" s="65" t="e">
        <v>#N/A</v>
      </c>
      <c r="L274" s="65" t="e">
        <v>#N/A</v>
      </c>
      <c r="M274" s="65" t="e">
        <v>#N/A</v>
      </c>
    </row>
    <row r="275" spans="1:13">
      <c r="A275" s="64">
        <v>27.3</v>
      </c>
      <c r="B275" s="65">
        <v>1.6210018353654543E-12</v>
      </c>
      <c r="C275" s="65" t="e">
        <v>#N/A</v>
      </c>
      <c r="D275" s="65" t="e">
        <v>#N/A</v>
      </c>
      <c r="E275" s="65" t="e">
        <v>#N/A</v>
      </c>
      <c r="F275" s="65" t="e">
        <v>#N/A</v>
      </c>
      <c r="G275" s="65" t="e">
        <v>#N/A</v>
      </c>
      <c r="H275" s="65">
        <v>1.1604795900274634E-12</v>
      </c>
      <c r="I275" s="65" t="e">
        <v>#N/A</v>
      </c>
      <c r="J275" s="65" t="e">
        <v>#N/A</v>
      </c>
      <c r="K275" s="65" t="e">
        <v>#N/A</v>
      </c>
      <c r="L275" s="65" t="e">
        <v>#N/A</v>
      </c>
      <c r="M275" s="65" t="e">
        <v>#N/A</v>
      </c>
    </row>
    <row r="276" spans="1:13">
      <c r="A276" s="64">
        <v>27.400000000000002</v>
      </c>
      <c r="B276" s="65">
        <v>1.6826934810809657E-12</v>
      </c>
      <c r="C276" s="65" t="e">
        <v>#N/A</v>
      </c>
      <c r="D276" s="65" t="e">
        <v>#N/A</v>
      </c>
      <c r="E276" s="65" t="e">
        <v>#N/A</v>
      </c>
      <c r="F276" s="65" t="e">
        <v>#N/A</v>
      </c>
      <c r="G276" s="65" t="e">
        <v>#N/A</v>
      </c>
      <c r="H276" s="65">
        <v>1.204094332921124E-12</v>
      </c>
      <c r="I276" s="65" t="e">
        <v>#N/A</v>
      </c>
      <c r="J276" s="65" t="e">
        <v>#N/A</v>
      </c>
      <c r="K276" s="65" t="e">
        <v>#N/A</v>
      </c>
      <c r="L276" s="65" t="e">
        <v>#N/A</v>
      </c>
      <c r="M276" s="65" t="e">
        <v>#N/A</v>
      </c>
    </row>
    <row r="277" spans="1:13">
      <c r="A277" s="64">
        <v>27.5</v>
      </c>
      <c r="B277" s="65">
        <v>1.7467842493637531E-12</v>
      </c>
      <c r="C277" s="65" t="e">
        <v>#N/A</v>
      </c>
      <c r="D277" s="65" t="e">
        <v>#N/A</v>
      </c>
      <c r="E277" s="65" t="e">
        <v>#N/A</v>
      </c>
      <c r="F277" s="65" t="e">
        <v>#N/A</v>
      </c>
      <c r="G277" s="65" t="e">
        <v>#N/A</v>
      </c>
      <c r="H277" s="65">
        <v>1.2493848186925782E-12</v>
      </c>
      <c r="I277" s="65" t="e">
        <v>#N/A</v>
      </c>
      <c r="J277" s="65" t="e">
        <v>#N/A</v>
      </c>
      <c r="K277" s="65" t="e">
        <v>#N/A</v>
      </c>
      <c r="L277" s="65" t="e">
        <v>#N/A</v>
      </c>
      <c r="M277" s="65" t="e">
        <v>#N/A</v>
      </c>
    </row>
    <row r="278" spans="1:13">
      <c r="A278" s="64">
        <v>27.6</v>
      </c>
      <c r="B278" s="65">
        <v>1.8133693331645606E-12</v>
      </c>
      <c r="C278" s="65" t="e">
        <v>#N/A</v>
      </c>
      <c r="D278" s="65" t="e">
        <v>#N/A</v>
      </c>
      <c r="E278" s="65" t="e">
        <v>#N/A</v>
      </c>
      <c r="F278" s="65" t="e">
        <v>#N/A</v>
      </c>
      <c r="G278" s="65" t="e">
        <v>#N/A</v>
      </c>
      <c r="H278" s="65">
        <v>1.2964164247328269E-12</v>
      </c>
      <c r="I278" s="65" t="e">
        <v>#N/A</v>
      </c>
      <c r="J278" s="65" t="e">
        <v>#N/A</v>
      </c>
      <c r="K278" s="65" t="e">
        <v>#N/A</v>
      </c>
      <c r="L278" s="65" t="e">
        <v>#N/A</v>
      </c>
      <c r="M278" s="65" t="e">
        <v>#N/A</v>
      </c>
    </row>
    <row r="279" spans="1:13">
      <c r="A279" s="64">
        <v>27.700000000000003</v>
      </c>
      <c r="B279" s="65">
        <v>1.8825475033013017E-12</v>
      </c>
      <c r="C279" s="65" t="e">
        <v>#N/A</v>
      </c>
      <c r="D279" s="65" t="e">
        <v>#N/A</v>
      </c>
      <c r="E279" s="65" t="e">
        <v>#N/A</v>
      </c>
      <c r="F279" s="65" t="e">
        <v>#N/A</v>
      </c>
      <c r="G279" s="65" t="e">
        <v>#N/A</v>
      </c>
      <c r="H279" s="65">
        <v>1.3452575641989539E-12</v>
      </c>
      <c r="I279" s="65" t="e">
        <v>#N/A</v>
      </c>
      <c r="J279" s="65" t="e">
        <v>#N/A</v>
      </c>
      <c r="K279" s="65" t="e">
        <v>#N/A</v>
      </c>
      <c r="L279" s="65" t="e">
        <v>#N/A</v>
      </c>
      <c r="M279" s="65" t="e">
        <v>#N/A</v>
      </c>
    </row>
    <row r="280" spans="1:13">
      <c r="A280" s="64">
        <v>27.8</v>
      </c>
      <c r="B280" s="65">
        <v>1.9544225179218833E-12</v>
      </c>
      <c r="C280" s="65" t="e">
        <v>#N/A</v>
      </c>
      <c r="D280" s="65" t="e">
        <v>#N/A</v>
      </c>
      <c r="E280" s="65" t="e">
        <v>#N/A</v>
      </c>
      <c r="F280" s="65" t="e">
        <v>#N/A</v>
      </c>
      <c r="G280" s="65" t="e">
        <v>#N/A</v>
      </c>
      <c r="H280" s="65">
        <v>1.395979252333257E-12</v>
      </c>
      <c r="I280" s="65" t="e">
        <v>#N/A</v>
      </c>
      <c r="J280" s="65" t="e">
        <v>#N/A</v>
      </c>
      <c r="K280" s="65" t="e">
        <v>#N/A</v>
      </c>
      <c r="L280" s="65" t="e">
        <v>#N/A</v>
      </c>
      <c r="M280" s="65" t="e">
        <v>#N/A</v>
      </c>
    </row>
    <row r="281" spans="1:13">
      <c r="A281" s="64">
        <v>27.900000000000002</v>
      </c>
      <c r="B281" s="65">
        <v>2.0291008456796433E-12</v>
      </c>
      <c r="C281" s="65" t="e">
        <v>#N/A</v>
      </c>
      <c r="D281" s="65" t="e">
        <v>#N/A</v>
      </c>
      <c r="E281" s="65" t="e">
        <v>#N/A</v>
      </c>
      <c r="F281" s="65" t="e">
        <v>#N/A</v>
      </c>
      <c r="G281" s="65" t="e">
        <v>#N/A</v>
      </c>
      <c r="H281" s="65">
        <v>1.4486554317238998E-12</v>
      </c>
      <c r="I281" s="65" t="e">
        <v>#N/A</v>
      </c>
      <c r="J281" s="65" t="e">
        <v>#N/A</v>
      </c>
      <c r="K281" s="65" t="e">
        <v>#N/A</v>
      </c>
      <c r="L281" s="65" t="e">
        <v>#N/A</v>
      </c>
      <c r="M281" s="65" t="e">
        <v>#N/A</v>
      </c>
    </row>
    <row r="282" spans="1:13">
      <c r="A282" s="64">
        <v>28</v>
      </c>
      <c r="B282" s="65">
        <v>2.1066945930792169E-12</v>
      </c>
      <c r="C282" s="65" t="e">
        <v>#N/A</v>
      </c>
      <c r="D282" s="65" t="e">
        <v>#N/A</v>
      </c>
      <c r="E282" s="65" t="e">
        <v>#N/A</v>
      </c>
      <c r="F282" s="65" t="e">
        <v>#N/A</v>
      </c>
      <c r="G282" s="65" t="e">
        <v>#N/A</v>
      </c>
      <c r="H282" s="65">
        <v>1.5033630807251286E-12</v>
      </c>
      <c r="I282" s="65" t="e">
        <v>#N/A</v>
      </c>
      <c r="J282" s="65" t="e">
        <v>#N/A</v>
      </c>
      <c r="K282" s="65" t="e">
        <v>#N/A</v>
      </c>
      <c r="L282" s="65" t="e">
        <v>#N/A</v>
      </c>
      <c r="M282" s="65" t="e">
        <v>#N/A</v>
      </c>
    </row>
    <row r="283" spans="1:13">
      <c r="A283" s="64">
        <v>28.1</v>
      </c>
      <c r="B283" s="65">
        <v>2.1873195529126255E-12</v>
      </c>
      <c r="C283" s="65" t="e">
        <v>#N/A</v>
      </c>
      <c r="D283" s="65" t="e">
        <v>#N/A</v>
      </c>
      <c r="E283" s="65" t="e">
        <v>#N/A</v>
      </c>
      <c r="F283" s="65" t="e">
        <v>#N/A</v>
      </c>
      <c r="G283" s="65" t="e">
        <v>#N/A</v>
      </c>
      <c r="H283" s="65">
        <v>1.5601818881966212E-12</v>
      </c>
      <c r="I283" s="65" t="e">
        <v>#N/A</v>
      </c>
      <c r="J283" s="65" t="e">
        <v>#N/A</v>
      </c>
      <c r="K283" s="65" t="e">
        <v>#N/A</v>
      </c>
      <c r="L283" s="65" t="e">
        <v>#N/A</v>
      </c>
      <c r="M283" s="65" t="e">
        <v>#N/A</v>
      </c>
    </row>
    <row r="284" spans="1:13">
      <c r="A284" s="64">
        <v>28.200000000000003</v>
      </c>
      <c r="B284" s="65">
        <v>2.2710967221423184E-12</v>
      </c>
      <c r="C284" s="65" t="e">
        <v>#N/A</v>
      </c>
      <c r="D284" s="65" t="e">
        <v>#N/A</v>
      </c>
      <c r="E284" s="65" t="e">
        <v>#N/A</v>
      </c>
      <c r="F284" s="65" t="e">
        <v>#N/A</v>
      </c>
      <c r="G284" s="65" t="e">
        <v>#N/A</v>
      </c>
      <c r="H284" s="65">
        <v>1.6191952292854417E-12</v>
      </c>
      <c r="I284" s="65" t="e">
        <v>#N/A</v>
      </c>
      <c r="J284" s="65" t="e">
        <v>#N/A</v>
      </c>
      <c r="K284" s="65" t="e">
        <v>#N/A</v>
      </c>
      <c r="L284" s="65" t="e">
        <v>#N/A</v>
      </c>
      <c r="M284" s="65" t="e">
        <v>#N/A</v>
      </c>
    </row>
    <row r="285" spans="1:13">
      <c r="A285" s="64">
        <v>28.3</v>
      </c>
      <c r="B285" s="65">
        <v>2.358151868220304E-12</v>
      </c>
      <c r="C285" s="65" t="e">
        <v>#N/A</v>
      </c>
      <c r="D285" s="65" t="e">
        <v>#N/A</v>
      </c>
      <c r="E285" s="65" t="e">
        <v>#N/A</v>
      </c>
      <c r="F285" s="65" t="e">
        <v>#N/A</v>
      </c>
      <c r="G285" s="65" t="e">
        <v>#N/A</v>
      </c>
      <c r="H285" s="65">
        <v>1.6804895149047372E-12</v>
      </c>
      <c r="I285" s="65" t="e">
        <v>#N/A</v>
      </c>
      <c r="J285" s="65" t="e">
        <v>#N/A</v>
      </c>
      <c r="K285" s="65" t="e">
        <v>#N/A</v>
      </c>
      <c r="L285" s="65" t="e">
        <v>#N/A</v>
      </c>
      <c r="M285" s="65" t="e">
        <v>#N/A</v>
      </c>
    </row>
    <row r="286" spans="1:13">
      <c r="A286" s="64">
        <v>28.400000000000002</v>
      </c>
      <c r="B286" s="65">
        <v>2.448615745928584E-12</v>
      </c>
      <c r="C286" s="65" t="e">
        <v>#N/A</v>
      </c>
      <c r="D286" s="65" t="e">
        <v>#N/A</v>
      </c>
      <c r="E286" s="65" t="e">
        <v>#N/A</v>
      </c>
      <c r="F286" s="65" t="e">
        <v>#N/A</v>
      </c>
      <c r="G286" s="65" t="e">
        <v>#N/A</v>
      </c>
      <c r="H286" s="65">
        <v>1.7441549506752585E-12</v>
      </c>
      <c r="I286" s="65" t="e">
        <v>#N/A</v>
      </c>
      <c r="J286" s="65" t="e">
        <v>#N/A</v>
      </c>
      <c r="K286" s="65" t="e">
        <v>#N/A</v>
      </c>
      <c r="L286" s="65" t="e">
        <v>#N/A</v>
      </c>
      <c r="M286" s="65" t="e">
        <v>#N/A</v>
      </c>
    </row>
    <row r="287" spans="1:13">
      <c r="A287" s="64">
        <v>28.5</v>
      </c>
      <c r="B287" s="65">
        <v>2.5426240973791536E-12</v>
      </c>
      <c r="C287" s="65" t="e">
        <v>#N/A</v>
      </c>
      <c r="D287" s="65" t="e">
        <v>#N/A</v>
      </c>
      <c r="E287" s="65" t="e">
        <v>#N/A</v>
      </c>
      <c r="F287" s="65" t="e">
        <v>#N/A</v>
      </c>
      <c r="G287" s="65" t="e">
        <v>#N/A</v>
      </c>
      <c r="H287" s="65">
        <v>1.8102843443029704E-12</v>
      </c>
      <c r="I287" s="65" t="e">
        <v>#N/A</v>
      </c>
      <c r="J287" s="65" t="e">
        <v>#N/A</v>
      </c>
      <c r="K287" s="65" t="e">
        <v>#N/A</v>
      </c>
      <c r="L287" s="65" t="e">
        <v>#N/A</v>
      </c>
      <c r="M287" s="65" t="e">
        <v>#N/A</v>
      </c>
    </row>
    <row r="288" spans="1:13">
      <c r="A288" s="64">
        <v>28.6</v>
      </c>
      <c r="B288" s="65">
        <v>2.640319603577912E-12</v>
      </c>
      <c r="C288" s="65" t="e">
        <v>#N/A</v>
      </c>
      <c r="D288" s="65" t="e">
        <v>#N/A</v>
      </c>
      <c r="E288" s="65" t="e">
        <v>#N/A</v>
      </c>
      <c r="F288" s="65" t="e">
        <v>#N/A</v>
      </c>
      <c r="G288" s="65" t="e">
        <v>#N/A</v>
      </c>
      <c r="H288" s="65">
        <v>1.8789761413451345E-12</v>
      </c>
      <c r="I288" s="65" t="e">
        <v>#N/A</v>
      </c>
      <c r="J288" s="65" t="e">
        <v>#N/A</v>
      </c>
      <c r="K288" s="65" t="e">
        <v>#N/A</v>
      </c>
      <c r="L288" s="65" t="e">
        <v>#N/A</v>
      </c>
      <c r="M288" s="65" t="e">
        <v>#N/A</v>
      </c>
    </row>
    <row r="289" spans="1:13">
      <c r="A289" s="64">
        <v>28.700000000000003</v>
      </c>
      <c r="B289" s="65">
        <v>2.74184841497771E-12</v>
      </c>
      <c r="C289" s="65" t="e">
        <v>#N/A</v>
      </c>
      <c r="D289" s="65" t="e">
        <v>#N/A</v>
      </c>
      <c r="E289" s="65" t="e">
        <v>#N/A</v>
      </c>
      <c r="F289" s="65" t="e">
        <v>#N/A</v>
      </c>
      <c r="G289" s="65" t="e">
        <v>#N/A</v>
      </c>
      <c r="H289" s="65">
        <v>1.950330738922923E-12</v>
      </c>
      <c r="I289" s="65" t="e">
        <v>#N/A</v>
      </c>
      <c r="J289" s="65" t="e">
        <v>#N/A</v>
      </c>
      <c r="K289" s="65" t="e">
        <v>#N/A</v>
      </c>
      <c r="L289" s="65" t="e">
        <v>#N/A</v>
      </c>
      <c r="M289" s="65" t="e">
        <v>#N/A</v>
      </c>
    </row>
    <row r="290" spans="1:13">
      <c r="A290" s="64">
        <v>28.8</v>
      </c>
      <c r="B290" s="65">
        <v>2.8473651388083443E-12</v>
      </c>
      <c r="C290" s="65" t="e">
        <v>#N/A</v>
      </c>
      <c r="D290" s="65" t="e">
        <v>#N/A</v>
      </c>
      <c r="E290" s="65" t="e">
        <v>#N/A</v>
      </c>
      <c r="F290" s="65" t="e">
        <v>#N/A</v>
      </c>
      <c r="G290" s="65" t="e">
        <v>#N/A</v>
      </c>
      <c r="H290" s="65">
        <v>2.024453738327936E-12</v>
      </c>
      <c r="I290" s="65" t="e">
        <v>#N/A</v>
      </c>
      <c r="J290" s="65" t="e">
        <v>#N/A</v>
      </c>
      <c r="K290" s="65" t="e">
        <v>#N/A</v>
      </c>
      <c r="L290" s="65" t="e">
        <v>#N/A</v>
      </c>
      <c r="M290" s="65" t="e">
        <v>#N/A</v>
      </c>
    </row>
    <row r="291" spans="1:13">
      <c r="A291" s="64">
        <v>28.900000000000002</v>
      </c>
      <c r="B291" s="65">
        <v>2.9570287191083011E-12</v>
      </c>
      <c r="C291" s="65" t="e">
        <v>#N/A</v>
      </c>
      <c r="D291" s="65" t="e">
        <v>#N/A</v>
      </c>
      <c r="E291" s="65" t="e">
        <v>#N/A</v>
      </c>
      <c r="F291" s="65" t="e">
        <v>#N/A</v>
      </c>
      <c r="G291" s="65" t="e">
        <v>#N/A</v>
      </c>
      <c r="H291" s="65">
        <v>2.101454860820029E-12</v>
      </c>
      <c r="I291" s="65" t="e">
        <v>#N/A</v>
      </c>
      <c r="J291" s="65" t="e">
        <v>#N/A</v>
      </c>
      <c r="K291" s="65" t="e">
        <v>#N/A</v>
      </c>
      <c r="L291" s="65" t="e">
        <v>#N/A</v>
      </c>
      <c r="M291" s="65" t="e">
        <v>#N/A</v>
      </c>
    </row>
    <row r="292" spans="1:13">
      <c r="A292" s="64">
        <v>29</v>
      </c>
      <c r="B292" s="65">
        <v>3.0710061230121433E-12</v>
      </c>
      <c r="C292" s="65" t="e">
        <v>#N/A</v>
      </c>
      <c r="D292" s="65" t="e">
        <v>#N/A</v>
      </c>
      <c r="E292" s="65" t="e">
        <v>#N/A</v>
      </c>
      <c r="F292" s="65" t="e">
        <v>#N/A</v>
      </c>
      <c r="G292" s="65" t="e">
        <v>#N/A</v>
      </c>
      <c r="H292" s="65">
        <v>2.1814481644677475E-12</v>
      </c>
      <c r="I292" s="65" t="e">
        <v>#N/A</v>
      </c>
      <c r="J292" s="65" t="e">
        <v>#N/A</v>
      </c>
      <c r="K292" s="65" t="e">
        <v>#N/A</v>
      </c>
      <c r="L292" s="65" t="e">
        <v>#N/A</v>
      </c>
      <c r="M292" s="65" t="e">
        <v>#N/A</v>
      </c>
    </row>
    <row r="293" spans="1:13">
      <c r="A293" s="64">
        <v>29.1</v>
      </c>
      <c r="B293" s="65">
        <v>3.1894697386652959E-12</v>
      </c>
      <c r="C293" s="65" t="e">
        <v>#N/A</v>
      </c>
      <c r="D293" s="65" t="e">
        <v>#N/A</v>
      </c>
      <c r="E293" s="65" t="e">
        <v>#N/A</v>
      </c>
      <c r="F293" s="65" t="e">
        <v>#N/A</v>
      </c>
      <c r="G293" s="65" t="e">
        <v>#N/A</v>
      </c>
      <c r="H293" s="65">
        <v>2.2645518273078924E-12</v>
      </c>
      <c r="I293" s="65" t="e">
        <v>#N/A</v>
      </c>
      <c r="J293" s="65" t="e">
        <v>#N/A</v>
      </c>
      <c r="K293" s="65" t="e">
        <v>#N/A</v>
      </c>
      <c r="L293" s="65" t="e">
        <v>#N/A</v>
      </c>
      <c r="M293" s="65" t="e">
        <v>#N/A</v>
      </c>
    </row>
    <row r="294" spans="1:13">
      <c r="A294" s="64">
        <v>29.200000000000003</v>
      </c>
      <c r="B294" s="65">
        <v>3.3125997604688262E-12</v>
      </c>
      <c r="C294" s="65" t="e">
        <v>#N/A</v>
      </c>
      <c r="D294" s="65" t="e">
        <v>#N/A</v>
      </c>
      <c r="E294" s="65" t="e">
        <v>#N/A</v>
      </c>
      <c r="F294" s="65" t="e">
        <v>#N/A</v>
      </c>
      <c r="G294" s="65" t="e">
        <v>#N/A</v>
      </c>
      <c r="H294" s="65">
        <v>2.3508898820689961E-12</v>
      </c>
      <c r="I294" s="65" t="e">
        <v>#N/A</v>
      </c>
      <c r="J294" s="65" t="e">
        <v>#N/A</v>
      </c>
      <c r="K294" s="65" t="e">
        <v>#N/A</v>
      </c>
      <c r="L294" s="65" t="e">
        <v>#N/A</v>
      </c>
      <c r="M294" s="65" t="e">
        <v>#N/A</v>
      </c>
    </row>
    <row r="295" spans="1:13">
      <c r="A295" s="64">
        <v>29.3</v>
      </c>
      <c r="B295" s="65">
        <v>3.4405837553985741E-12</v>
      </c>
      <c r="C295" s="65" t="e">
        <v>#N/A</v>
      </c>
      <c r="D295" s="65" t="e">
        <v>#N/A</v>
      </c>
      <c r="E295" s="65" t="e">
        <v>#N/A</v>
      </c>
      <c r="F295" s="65" t="e">
        <v>#N/A</v>
      </c>
      <c r="G295" s="65" t="e">
        <v>#N/A</v>
      </c>
      <c r="H295" s="65">
        <v>2.4405904814478463E-12</v>
      </c>
      <c r="I295" s="65" t="e">
        <v>#N/A</v>
      </c>
      <c r="J295" s="65" t="e">
        <v>#N/A</v>
      </c>
      <c r="K295" s="65" t="e">
        <v>#N/A</v>
      </c>
      <c r="L295" s="65" t="e">
        <v>#N/A</v>
      </c>
      <c r="M295" s="65" t="e">
        <v>#N/A</v>
      </c>
    </row>
    <row r="296" spans="1:13">
      <c r="A296" s="64">
        <v>29.400000000000002</v>
      </c>
      <c r="B296" s="65">
        <v>3.573617313526456E-12</v>
      </c>
      <c r="C296" s="65" t="e">
        <v>#N/A</v>
      </c>
      <c r="D296" s="65" t="e">
        <v>#N/A</v>
      </c>
      <c r="E296" s="65" t="e">
        <v>#N/A</v>
      </c>
      <c r="F296" s="65" t="e">
        <v>#N/A</v>
      </c>
      <c r="G296" s="65" t="e">
        <v>#N/A</v>
      </c>
      <c r="H296" s="65">
        <v>2.5337863317903553E-12</v>
      </c>
      <c r="I296" s="65" t="e">
        <v>#N/A</v>
      </c>
      <c r="J296" s="65" t="e">
        <v>#N/A</v>
      </c>
      <c r="K296" s="65" t="e">
        <v>#N/A</v>
      </c>
      <c r="L296" s="65" t="e">
        <v>#N/A</v>
      </c>
      <c r="M296" s="65" t="e">
        <v>#N/A</v>
      </c>
    </row>
    <row r="297" spans="1:13">
      <c r="A297" s="64">
        <v>29.5</v>
      </c>
      <c r="B297" s="65">
        <v>3.7119023132969886E-12</v>
      </c>
      <c r="C297" s="65" t="e">
        <v>#N/A</v>
      </c>
      <c r="D297" s="65" t="e">
        <v>#N/A</v>
      </c>
      <c r="E297" s="65" t="e">
        <v>#N/A</v>
      </c>
      <c r="F297" s="65" t="e">
        <v>#N/A</v>
      </c>
      <c r="G297" s="65" t="e">
        <v>#N/A</v>
      </c>
      <c r="H297" s="65">
        <v>2.6306175120172082E-12</v>
      </c>
      <c r="I297" s="65" t="e">
        <v>#N/A</v>
      </c>
      <c r="J297" s="65" t="e">
        <v>#N/A</v>
      </c>
      <c r="K297" s="65" t="e">
        <v>#N/A</v>
      </c>
      <c r="L297" s="65" t="e">
        <v>#N/A</v>
      </c>
      <c r="M297" s="65" t="e">
        <v>#N/A</v>
      </c>
    </row>
    <row r="298" spans="1:13">
      <c r="A298" s="64">
        <v>29.6</v>
      </c>
      <c r="B298" s="65">
        <v>3.8556514751764137E-12</v>
      </c>
      <c r="C298" s="65" t="e">
        <v>#N/A</v>
      </c>
      <c r="D298" s="65" t="e">
        <v>#N/A</v>
      </c>
      <c r="E298" s="65" t="e">
        <v>#N/A</v>
      </c>
      <c r="F298" s="65" t="e">
        <v>#N/A</v>
      </c>
      <c r="G298" s="65" t="e">
        <v>#N/A</v>
      </c>
      <c r="H298" s="65">
        <v>2.73122843785778E-12</v>
      </c>
      <c r="I298" s="65" t="e">
        <v>#N/A</v>
      </c>
      <c r="J298" s="65" t="e">
        <v>#N/A</v>
      </c>
      <c r="K298" s="65" t="e">
        <v>#N/A</v>
      </c>
      <c r="L298" s="65" t="e">
        <v>#N/A</v>
      </c>
      <c r="M298" s="65" t="e">
        <v>#N/A</v>
      </c>
    </row>
    <row r="299" spans="1:13">
      <c r="A299" s="64">
        <v>29.700000000000003</v>
      </c>
      <c r="B299" s="65">
        <v>4.0050840248440078E-12</v>
      </c>
      <c r="C299" s="65" t="e">
        <v>#N/A</v>
      </c>
      <c r="D299" s="65" t="e">
        <v>#N/A</v>
      </c>
      <c r="E299" s="65" t="e">
        <v>#N/A</v>
      </c>
      <c r="F299" s="65" t="e">
        <v>#N/A</v>
      </c>
      <c r="G299" s="65" t="e">
        <v>#N/A</v>
      </c>
      <c r="H299" s="65">
        <v>2.8357691628927428E-12</v>
      </c>
      <c r="I299" s="65" t="e">
        <v>#N/A</v>
      </c>
      <c r="J299" s="65" t="e">
        <v>#N/A</v>
      </c>
      <c r="K299" s="65" t="e">
        <v>#N/A</v>
      </c>
      <c r="L299" s="65" t="e">
        <v>#N/A</v>
      </c>
      <c r="M299" s="65" t="e">
        <v>#N/A</v>
      </c>
    </row>
    <row r="300" spans="1:13">
      <c r="A300" s="64">
        <v>29.8</v>
      </c>
      <c r="B300" s="65">
        <v>4.1604293794794689E-12</v>
      </c>
      <c r="C300" s="65" t="e">
        <v>#N/A</v>
      </c>
      <c r="D300" s="65" t="e">
        <v>#N/A</v>
      </c>
      <c r="E300" s="65" t="e">
        <v>#N/A</v>
      </c>
      <c r="F300" s="65" t="e">
        <v>#N/A</v>
      </c>
      <c r="G300" s="65" t="e">
        <v>#N/A</v>
      </c>
      <c r="H300" s="65">
        <v>2.9443966795966725E-12</v>
      </c>
      <c r="I300" s="65" t="e">
        <v>#N/A</v>
      </c>
      <c r="J300" s="65" t="e">
        <v>#N/A</v>
      </c>
      <c r="K300" s="65" t="e">
        <v>#N/A</v>
      </c>
      <c r="L300" s="65" t="e">
        <v>#N/A</v>
      </c>
      <c r="M300" s="65" t="e">
        <v>#N/A</v>
      </c>
    </row>
    <row r="301" spans="1:13">
      <c r="A301" s="64">
        <v>29.900000000000002</v>
      </c>
      <c r="B301" s="65">
        <v>4.3219264972416127E-12</v>
      </c>
      <c r="C301" s="65" t="e">
        <v>#N/A</v>
      </c>
      <c r="D301" s="65" t="e">
        <v>#N/A</v>
      </c>
      <c r="E301" s="65" t="e">
        <v>#N/A</v>
      </c>
      <c r="F301" s="65" t="e">
        <v>#N/A</v>
      </c>
      <c r="G301" s="65" t="e">
        <v>#N/A</v>
      </c>
      <c r="H301" s="65">
        <v>3.0572736182954419E-12</v>
      </c>
      <c r="I301" s="65" t="e">
        <v>#N/A</v>
      </c>
      <c r="J301" s="65" t="e">
        <v>#N/A</v>
      </c>
      <c r="K301" s="65" t="e">
        <v>#N/A</v>
      </c>
      <c r="L301" s="65" t="e">
        <v>#N/A</v>
      </c>
      <c r="M301" s="65" t="e">
        <v>#N/A</v>
      </c>
    </row>
    <row r="302" spans="1:13">
      <c r="A302" s="64">
        <v>30</v>
      </c>
      <c r="B302" s="65">
        <v>4.489823009906635E-12</v>
      </c>
      <c r="C302" s="65" t="e">
        <v>#N/A</v>
      </c>
      <c r="D302" s="65" t="e">
        <v>#N/A</v>
      </c>
      <c r="E302" s="65" t="e">
        <v>#N/A</v>
      </c>
      <c r="F302" s="65" t="e">
        <v>#N/A</v>
      </c>
      <c r="G302" s="65" t="e">
        <v>#N/A</v>
      </c>
      <c r="H302" s="65">
        <v>3.1745695482088276E-12</v>
      </c>
      <c r="I302" s="65" t="e">
        <v>#N/A</v>
      </c>
      <c r="J302" s="65" t="e">
        <v>#N/A</v>
      </c>
      <c r="K302" s="65" t="e">
        <v>#N/A</v>
      </c>
      <c r="L302" s="65" t="e">
        <v>#N/A</v>
      </c>
      <c r="M302" s="65" t="e">
        <v>#N/A</v>
      </c>
    </row>
    <row r="303" spans="1:13">
      <c r="A303" s="64">
        <v>30.1</v>
      </c>
      <c r="B303" s="65">
        <v>4.6643773912724562E-12</v>
      </c>
      <c r="C303" s="65" t="e">
        <v>#N/A</v>
      </c>
      <c r="D303" s="65" t="e">
        <v>#N/A</v>
      </c>
      <c r="E303" s="65" t="e">
        <v>#N/A</v>
      </c>
      <c r="F303" s="65" t="e">
        <v>#N/A</v>
      </c>
      <c r="G303" s="65" t="e">
        <v>#N/A</v>
      </c>
      <c r="H303" s="65">
        <v>3.296461194290945E-12</v>
      </c>
      <c r="I303" s="65" t="e">
        <v>#N/A</v>
      </c>
      <c r="J303" s="65" t="e">
        <v>#N/A</v>
      </c>
      <c r="K303" s="65" t="e">
        <v>#N/A</v>
      </c>
      <c r="L303" s="65" t="e">
        <v>#N/A</v>
      </c>
      <c r="M303" s="65" t="e">
        <v>#N/A</v>
      </c>
    </row>
    <row r="304" spans="1:13">
      <c r="A304" s="64">
        <v>30.200000000000003</v>
      </c>
      <c r="B304" s="65">
        <v>4.8458593908395908E-12</v>
      </c>
      <c r="C304" s="65" t="e">
        <v>#N/A</v>
      </c>
      <c r="D304" s="65" t="e">
        <v>#N/A</v>
      </c>
      <c r="E304" s="65" t="e">
        <v>#N/A</v>
      </c>
      <c r="F304" s="65" t="e">
        <v>#N/A</v>
      </c>
      <c r="G304" s="65" t="e">
        <v>#N/A</v>
      </c>
      <c r="H304" s="65">
        <v>3.4231315698685094E-12</v>
      </c>
      <c r="I304" s="65" t="e">
        <v>#N/A</v>
      </c>
      <c r="J304" s="65" t="e">
        <v>#N/A</v>
      </c>
      <c r="K304" s="65" t="e">
        <v>#N/A</v>
      </c>
      <c r="L304" s="65" t="e">
        <v>#N/A</v>
      </c>
      <c r="M304" s="65" t="e">
        <v>#N/A</v>
      </c>
    </row>
    <row r="305" spans="1:13">
      <c r="A305" s="64">
        <v>30.3</v>
      </c>
      <c r="B305" s="65">
        <v>5.0345478654068021E-12</v>
      </c>
      <c r="C305" s="65" t="e">
        <v>#N/A</v>
      </c>
      <c r="D305" s="65" t="e">
        <v>#N/A</v>
      </c>
      <c r="E305" s="65" t="e">
        <v>#N/A</v>
      </c>
      <c r="F305" s="65" t="e">
        <v>#N/A</v>
      </c>
      <c r="G305" s="65" t="e">
        <v>#N/A</v>
      </c>
      <c r="H305" s="65">
        <v>3.5547723618856164E-12</v>
      </c>
      <c r="I305" s="65" t="e">
        <v>#N/A</v>
      </c>
      <c r="J305" s="65" t="e">
        <v>#N/A</v>
      </c>
      <c r="K305" s="65" t="e">
        <v>#N/A</v>
      </c>
      <c r="L305" s="65" t="e">
        <v>#N/A</v>
      </c>
      <c r="M305" s="65" t="e">
        <v>#N/A</v>
      </c>
    </row>
    <row r="306" spans="1:13">
      <c r="A306" s="64">
        <v>30.400000000000002</v>
      </c>
      <c r="B306" s="65">
        <v>5.2307364169223991E-12</v>
      </c>
      <c r="C306" s="65" t="e">
        <v>#N/A</v>
      </c>
      <c r="D306" s="65" t="e">
        <v>#N/A</v>
      </c>
      <c r="E306" s="65" t="e">
        <v>#N/A</v>
      </c>
      <c r="F306" s="65" t="e">
        <v>#N/A</v>
      </c>
      <c r="G306" s="65" t="e">
        <v>#N/A</v>
      </c>
      <c r="H306" s="65">
        <v>3.6915817624993963E-12</v>
      </c>
      <c r="I306" s="65" t="e">
        <v>#N/A</v>
      </c>
      <c r="J306" s="65" t="e">
        <v>#N/A</v>
      </c>
      <c r="K306" s="65" t="e">
        <v>#N/A</v>
      </c>
      <c r="L306" s="65" t="e">
        <v>#N/A</v>
      </c>
      <c r="M306" s="65" t="e">
        <v>#N/A</v>
      </c>
    </row>
    <row r="307" spans="1:13">
      <c r="A307" s="64">
        <v>30.5</v>
      </c>
      <c r="B307" s="65">
        <v>5.4347286219946778E-12</v>
      </c>
      <c r="C307" s="65" t="e">
        <v>#N/A</v>
      </c>
      <c r="D307" s="65" t="e">
        <v>#N/A</v>
      </c>
      <c r="E307" s="65" t="e">
        <v>#N/A</v>
      </c>
      <c r="F307" s="65" t="e">
        <v>#N/A</v>
      </c>
      <c r="G307" s="65" t="e">
        <v>#N/A</v>
      </c>
      <c r="H307" s="65">
        <v>3.8337675048460973E-12</v>
      </c>
      <c r="I307" s="65" t="e">
        <v>#N/A</v>
      </c>
      <c r="J307" s="65" t="e">
        <v>#N/A</v>
      </c>
      <c r="K307" s="65" t="e">
        <v>#N/A</v>
      </c>
      <c r="L307" s="65" t="e">
        <v>#N/A</v>
      </c>
      <c r="M307" s="65" t="e">
        <v>#N/A</v>
      </c>
    </row>
    <row r="308" spans="1:13">
      <c r="A308" s="64">
        <v>30.6</v>
      </c>
      <c r="B308" s="65">
        <v>5.6468388992536589E-12</v>
      </c>
      <c r="C308" s="65" t="e">
        <v>#N/A</v>
      </c>
      <c r="D308" s="65" t="e">
        <v>#N/A</v>
      </c>
      <c r="E308" s="65" t="e">
        <v>#N/A</v>
      </c>
      <c r="F308" s="65" t="e">
        <v>#N/A</v>
      </c>
      <c r="G308" s="65" t="e">
        <v>#N/A</v>
      </c>
      <c r="H308" s="65">
        <v>3.9815442609558716E-12</v>
      </c>
      <c r="I308" s="65" t="e">
        <v>#N/A</v>
      </c>
      <c r="J308" s="65" t="e">
        <v>#N/A</v>
      </c>
      <c r="K308" s="65" t="e">
        <v>#N/A</v>
      </c>
      <c r="L308" s="65" t="e">
        <v>#N/A</v>
      </c>
      <c r="M308" s="65" t="e">
        <v>#N/A</v>
      </c>
    </row>
    <row r="309" spans="1:13">
      <c r="A309" s="64">
        <v>30.700000000000003</v>
      </c>
      <c r="B309" s="65">
        <v>5.8673985808832541E-12</v>
      </c>
      <c r="C309" s="65" t="e">
        <v>#N/A</v>
      </c>
      <c r="D309" s="65" t="e">
        <v>#N/A</v>
      </c>
      <c r="E309" s="65" t="e">
        <v>#N/A</v>
      </c>
      <c r="F309" s="65" t="e">
        <v>#N/A</v>
      </c>
      <c r="G309" s="65" t="e">
        <v>#N/A</v>
      </c>
      <c r="H309" s="65">
        <v>4.1351362438379891E-12</v>
      </c>
      <c r="I309" s="65" t="e">
        <v>#N/A</v>
      </c>
      <c r="J309" s="65" t="e">
        <v>#N/A</v>
      </c>
      <c r="K309" s="65" t="e">
        <v>#N/A</v>
      </c>
      <c r="L309" s="65" t="e">
        <v>#N/A</v>
      </c>
      <c r="M309" s="65" t="e">
        <v>#N/A</v>
      </c>
    </row>
    <row r="310" spans="1:13">
      <c r="A310" s="64">
        <v>30.8</v>
      </c>
      <c r="B310" s="65">
        <v>6.0967494074082307E-12</v>
      </c>
      <c r="C310" s="65" t="e">
        <v>#N/A</v>
      </c>
      <c r="D310" s="65" t="e">
        <v>#N/A</v>
      </c>
      <c r="E310" s="65" t="e">
        <v>#N/A</v>
      </c>
      <c r="F310" s="65" t="e">
        <v>#N/A</v>
      </c>
      <c r="G310" s="65" t="e">
        <v>#N/A</v>
      </c>
      <c r="H310" s="65">
        <v>4.2947776411617067E-12</v>
      </c>
      <c r="I310" s="65" t="e">
        <v>#N/A</v>
      </c>
      <c r="J310" s="65" t="e">
        <v>#N/A</v>
      </c>
      <c r="K310" s="65" t="e">
        <v>#N/A</v>
      </c>
      <c r="L310" s="65" t="e">
        <v>#N/A</v>
      </c>
      <c r="M310" s="65" t="e">
        <v>#N/A</v>
      </c>
    </row>
    <row r="311" spans="1:13">
      <c r="A311" s="64">
        <v>30.900000000000002</v>
      </c>
      <c r="B311" s="65">
        <v>6.335249165545509E-12</v>
      </c>
      <c r="C311" s="65" t="e">
        <v>#N/A</v>
      </c>
      <c r="D311" s="65" t="e">
        <v>#N/A</v>
      </c>
      <c r="E311" s="65" t="e">
        <v>#N/A</v>
      </c>
      <c r="F311" s="65" t="e">
        <v>#N/A</v>
      </c>
      <c r="G311" s="65" t="e">
        <v>#N/A</v>
      </c>
      <c r="H311" s="65">
        <v>4.4607095794901852E-12</v>
      </c>
      <c r="I311" s="65" t="e">
        <v>#N/A</v>
      </c>
      <c r="J311" s="65" t="e">
        <v>#N/A</v>
      </c>
      <c r="K311" s="65" t="e">
        <v>#N/A</v>
      </c>
      <c r="L311" s="65" t="e">
        <v>#N/A</v>
      </c>
      <c r="M311" s="65" t="e">
        <v>#N/A</v>
      </c>
    </row>
    <row r="312" spans="1:13">
      <c r="A312" s="64">
        <v>31</v>
      </c>
      <c r="B312" s="65">
        <v>6.583268652438079E-12</v>
      </c>
      <c r="C312" s="65" t="e">
        <v>#N/A</v>
      </c>
      <c r="D312" s="65" t="e">
        <v>#N/A</v>
      </c>
      <c r="E312" s="65" t="e">
        <v>#N/A</v>
      </c>
      <c r="F312" s="65" t="e">
        <v>#N/A</v>
      </c>
      <c r="G312" s="65" t="e">
        <v>#N/A</v>
      </c>
      <c r="H312" s="65">
        <v>4.6331861958126552E-12</v>
      </c>
      <c r="I312" s="65" t="e">
        <v>#N/A</v>
      </c>
      <c r="J312" s="65" t="e">
        <v>#N/A</v>
      </c>
      <c r="K312" s="65" t="e">
        <v>#N/A</v>
      </c>
      <c r="L312" s="65" t="e">
        <v>#N/A</v>
      </c>
      <c r="M312" s="65" t="e">
        <v>#N/A</v>
      </c>
    </row>
    <row r="313" spans="1:13">
      <c r="A313" s="64">
        <v>31.1</v>
      </c>
      <c r="B313" s="65">
        <v>6.8411968798254286E-12</v>
      </c>
      <c r="C313" s="65" t="e">
        <v>#N/A</v>
      </c>
      <c r="D313" s="65" t="e">
        <v>#N/A</v>
      </c>
      <c r="E313" s="65" t="e">
        <v>#N/A</v>
      </c>
      <c r="F313" s="65" t="e">
        <v>#N/A</v>
      </c>
      <c r="G313" s="65" t="e">
        <v>#N/A</v>
      </c>
      <c r="H313" s="65">
        <v>4.8124703007357272E-12</v>
      </c>
      <c r="I313" s="65" t="e">
        <v>#N/A</v>
      </c>
      <c r="J313" s="65" t="e">
        <v>#N/A</v>
      </c>
      <c r="K313" s="65" t="e">
        <v>#N/A</v>
      </c>
      <c r="L313" s="65" t="e">
        <v>#N/A</v>
      </c>
      <c r="M313" s="65" t="e">
        <v>#N/A</v>
      </c>
    </row>
    <row r="314" spans="1:13">
      <c r="A314" s="64">
        <v>31.200000000000003</v>
      </c>
      <c r="B314" s="65">
        <v>7.1094363035539843E-12</v>
      </c>
      <c r="C314" s="65" t="e">
        <v>#N/A</v>
      </c>
      <c r="D314" s="65" t="e">
        <v>#N/A</v>
      </c>
      <c r="E314" s="65" t="e">
        <v>#N/A</v>
      </c>
      <c r="F314" s="65" t="e">
        <v>#N/A</v>
      </c>
      <c r="G314" s="65" t="e">
        <v>#N/A</v>
      </c>
      <c r="H314" s="65">
        <v>4.9988351132068676E-12</v>
      </c>
      <c r="I314" s="65" t="e">
        <v>#N/A</v>
      </c>
      <c r="J314" s="65" t="e">
        <v>#N/A</v>
      </c>
      <c r="K314" s="65" t="e">
        <v>#N/A</v>
      </c>
      <c r="L314" s="65" t="e">
        <v>#N/A</v>
      </c>
      <c r="M314" s="65" t="e">
        <v>#N/A</v>
      </c>
    </row>
    <row r="315" spans="1:13">
      <c r="A315" s="64">
        <v>31.3</v>
      </c>
      <c r="B315" s="65">
        <v>7.3884058593431945E-12</v>
      </c>
      <c r="C315" s="65" t="e">
        <v>#N/A</v>
      </c>
      <c r="D315" s="65" t="e">
        <v>#N/A</v>
      </c>
      <c r="E315" s="65" t="e">
        <v>#N/A</v>
      </c>
      <c r="F315" s="65" t="e">
        <v>#N/A</v>
      </c>
      <c r="G315" s="65" t="e">
        <v>#N/A</v>
      </c>
      <c r="H315" s="65">
        <v>5.1925672962804814E-12</v>
      </c>
      <c r="I315" s="65" t="e">
        <v>#N/A</v>
      </c>
      <c r="J315" s="65" t="e">
        <v>#N/A</v>
      </c>
      <c r="K315" s="65" t="e">
        <v>#N/A</v>
      </c>
      <c r="L315" s="65" t="e">
        <v>#N/A</v>
      </c>
      <c r="M315" s="65" t="e">
        <v>#N/A</v>
      </c>
    </row>
    <row r="316" spans="1:13">
      <c r="A316" s="64">
        <v>31.400000000000002</v>
      </c>
      <c r="B316" s="65">
        <v>7.6785444322324814E-12</v>
      </c>
      <c r="C316" s="65" t="e">
        <v>#N/A</v>
      </c>
      <c r="D316" s="65" t="e">
        <v>#N/A</v>
      </c>
      <c r="E316" s="65" t="e">
        <v>#N/A</v>
      </c>
      <c r="F316" s="65" t="e">
        <v>#N/A</v>
      </c>
      <c r="G316" s="65" t="e">
        <v>#N/A</v>
      </c>
      <c r="H316" s="65">
        <v>5.3939617529474848E-12</v>
      </c>
      <c r="I316" s="65" t="e">
        <v>#N/A</v>
      </c>
      <c r="J316" s="65" t="e">
        <v>#N/A</v>
      </c>
      <c r="K316" s="65" t="e">
        <v>#N/A</v>
      </c>
      <c r="L316" s="65" t="e">
        <v>#N/A</v>
      </c>
      <c r="M316" s="65" t="e">
        <v>#N/A</v>
      </c>
    </row>
    <row r="317" spans="1:13">
      <c r="A317" s="64">
        <v>31.5</v>
      </c>
      <c r="B317" s="65">
        <v>7.9803056524108129E-12</v>
      </c>
      <c r="C317" s="65" t="e">
        <v>#N/A</v>
      </c>
      <c r="D317" s="65" t="e">
        <v>#N/A</v>
      </c>
      <c r="E317" s="65" t="e">
        <v>#N/A</v>
      </c>
      <c r="F317" s="65" t="e">
        <v>#N/A</v>
      </c>
      <c r="G317" s="65" t="e">
        <v>#N/A</v>
      </c>
      <c r="H317" s="65">
        <v>5.6033285650292086E-12</v>
      </c>
      <c r="I317" s="65" t="e">
        <v>#N/A</v>
      </c>
      <c r="J317" s="65" t="e">
        <v>#N/A</v>
      </c>
      <c r="K317" s="65" t="e">
        <v>#N/A</v>
      </c>
      <c r="L317" s="65" t="e">
        <v>#N/A</v>
      </c>
      <c r="M317" s="65" t="e">
        <v>#N/A</v>
      </c>
    </row>
    <row r="318" spans="1:13">
      <c r="A318" s="64">
        <v>31.6</v>
      </c>
      <c r="B318" s="65">
        <v>8.2941665688340827E-12</v>
      </c>
      <c r="C318" s="65" t="e">
        <v>#N/A</v>
      </c>
      <c r="D318" s="65" t="e">
        <v>#N/A</v>
      </c>
      <c r="E318" s="65" t="e">
        <v>#N/A</v>
      </c>
      <c r="F318" s="65" t="e">
        <v>#N/A</v>
      </c>
      <c r="G318" s="65" t="e">
        <v>#N/A</v>
      </c>
      <c r="H318" s="65">
        <v>5.8209890900495775E-12</v>
      </c>
      <c r="I318" s="65" t="e">
        <v>#N/A</v>
      </c>
      <c r="J318" s="65" t="e">
        <v>#N/A</v>
      </c>
      <c r="K318" s="65" t="e">
        <v>#N/A</v>
      </c>
      <c r="L318" s="65" t="e">
        <v>#N/A</v>
      </c>
      <c r="M318" s="65" t="e">
        <v>#N/A</v>
      </c>
    </row>
    <row r="319" spans="1:13">
      <c r="A319" s="64">
        <v>31.700000000000003</v>
      </c>
      <c r="B319" s="65">
        <v>8.6206189756077301E-12</v>
      </c>
      <c r="C319" s="65" t="e">
        <v>#N/A</v>
      </c>
      <c r="D319" s="65" t="e">
        <v>#N/A</v>
      </c>
      <c r="E319" s="65" t="e">
        <v>#N/A</v>
      </c>
      <c r="F319" s="65" t="e">
        <v>#N/A</v>
      </c>
      <c r="G319" s="65" t="e">
        <v>#N/A</v>
      </c>
      <c r="H319" s="65">
        <v>6.0472768285968481E-12</v>
      </c>
      <c r="I319" s="65" t="e">
        <v>#N/A</v>
      </c>
      <c r="J319" s="65" t="e">
        <v>#N/A</v>
      </c>
      <c r="K319" s="65" t="e">
        <v>#N/A</v>
      </c>
      <c r="L319" s="65" t="e">
        <v>#N/A</v>
      </c>
      <c r="M319" s="65" t="e">
        <v>#N/A</v>
      </c>
    </row>
    <row r="320" spans="1:13">
      <c r="A320" s="64">
        <v>31.8</v>
      </c>
      <c r="B320" s="65">
        <v>8.9601780856041202E-12</v>
      </c>
      <c r="C320" s="65" t="e">
        <v>#N/A</v>
      </c>
      <c r="D320" s="65" t="e">
        <v>#N/A</v>
      </c>
      <c r="E320" s="65" t="e">
        <v>#N/A</v>
      </c>
      <c r="F320" s="65" t="e">
        <v>#N/A</v>
      </c>
      <c r="G320" s="65" t="e">
        <v>#N/A</v>
      </c>
      <c r="H320" s="65">
        <v>6.2825417611322987E-12</v>
      </c>
      <c r="I320" s="65" t="e">
        <v>#N/A</v>
      </c>
      <c r="J320" s="65" t="e">
        <v>#N/A</v>
      </c>
      <c r="K320" s="65" t="e">
        <v>#N/A</v>
      </c>
      <c r="L320" s="65" t="e">
        <v>#N/A</v>
      </c>
      <c r="M320" s="65" t="e">
        <v>#N/A</v>
      </c>
    </row>
    <row r="321" spans="1:13">
      <c r="A321" s="64">
        <v>31.900000000000002</v>
      </c>
      <c r="B321" s="65">
        <v>9.313379061015592E-12</v>
      </c>
      <c r="C321" s="65" t="e">
        <v>#N/A</v>
      </c>
      <c r="D321" s="65" t="e">
        <v>#N/A</v>
      </c>
      <c r="E321" s="65" t="e">
        <v>#N/A</v>
      </c>
      <c r="F321" s="65" t="e">
        <v>#N/A</v>
      </c>
      <c r="G321" s="65" t="e">
        <v>#N/A</v>
      </c>
      <c r="H321" s="65">
        <v>6.5271460111815394E-12</v>
      </c>
      <c r="I321" s="65" t="e">
        <v>#N/A</v>
      </c>
      <c r="J321" s="65" t="e">
        <v>#N/A</v>
      </c>
      <c r="K321" s="65" t="e">
        <v>#N/A</v>
      </c>
      <c r="L321" s="65" t="e">
        <v>#N/A</v>
      </c>
      <c r="M321" s="65" t="e">
        <v>#N/A</v>
      </c>
    </row>
    <row r="322" spans="1:13">
      <c r="A322" s="64">
        <v>32</v>
      </c>
      <c r="B322" s="65">
        <v>9.6807822175248859E-12</v>
      </c>
      <c r="C322" s="65" t="e">
        <v>#N/A</v>
      </c>
      <c r="D322" s="65" t="e">
        <v>#N/A</v>
      </c>
      <c r="E322" s="65" t="e">
        <v>#N/A</v>
      </c>
      <c r="F322" s="65" t="e">
        <v>#N/A</v>
      </c>
      <c r="G322" s="65" t="e">
        <v>#N/A</v>
      </c>
      <c r="H322" s="65">
        <v>6.7814686158240711E-12</v>
      </c>
      <c r="I322" s="65" t="e">
        <v>#N/A</v>
      </c>
      <c r="J322" s="65" t="e">
        <v>#N/A</v>
      </c>
      <c r="K322" s="65" t="e">
        <v>#N/A</v>
      </c>
      <c r="L322" s="65" t="e">
        <v>#N/A</v>
      </c>
      <c r="M322" s="65" t="e">
        <v>#N/A</v>
      </c>
    </row>
    <row r="323" spans="1:13">
      <c r="A323" s="64">
        <v>32.1</v>
      </c>
      <c r="B323" s="65">
        <v>1.0062968687496454E-11</v>
      </c>
      <c r="C323" s="65" t="e">
        <v>#N/A</v>
      </c>
      <c r="D323" s="65" t="e">
        <v>#N/A</v>
      </c>
      <c r="E323" s="65" t="e">
        <v>#N/A</v>
      </c>
      <c r="F323" s="65" t="e">
        <v>#N/A</v>
      </c>
      <c r="G323" s="65" t="e">
        <v>#N/A</v>
      </c>
      <c r="H323" s="65">
        <v>7.0459020562463337E-12</v>
      </c>
      <c r="I323" s="65" t="e">
        <v>#N/A</v>
      </c>
      <c r="J323" s="65" t="e">
        <v>#N/A</v>
      </c>
      <c r="K323" s="65" t="e">
        <v>#N/A</v>
      </c>
      <c r="L323" s="65" t="e">
        <v>#N/A</v>
      </c>
      <c r="M323" s="65" t="e">
        <v>#N/A</v>
      </c>
    </row>
    <row r="324" spans="1:13">
      <c r="A324" s="64">
        <v>32.200000000000003</v>
      </c>
      <c r="B324" s="65">
        <v>1.0460542154699937E-11</v>
      </c>
      <c r="C324" s="65" t="e">
        <v>#N/A</v>
      </c>
      <c r="D324" s="65" t="e">
        <v>#N/A</v>
      </c>
      <c r="E324" s="65" t="e">
        <v>#N/A</v>
      </c>
      <c r="F324" s="65" t="e">
        <v>#N/A</v>
      </c>
      <c r="G324" s="65" t="e">
        <v>#N/A</v>
      </c>
      <c r="H324" s="65">
        <v>7.3208548598269196E-12</v>
      </c>
      <c r="I324" s="65" t="e">
        <v>#N/A</v>
      </c>
      <c r="J324" s="65" t="e">
        <v>#N/A</v>
      </c>
      <c r="K324" s="65" t="e">
        <v>#N/A</v>
      </c>
      <c r="L324" s="65" t="e">
        <v>#N/A</v>
      </c>
      <c r="M324" s="65" t="e">
        <v>#N/A</v>
      </c>
    </row>
    <row r="325" spans="1:13">
      <c r="A325" s="64">
        <v>32.300000000000004</v>
      </c>
      <c r="B325" s="65">
        <v>1.0874134925842327E-11</v>
      </c>
      <c r="C325" s="65" t="e">
        <v>#N/A</v>
      </c>
      <c r="D325" s="65" t="e">
        <v>#N/A</v>
      </c>
      <c r="E325" s="65" t="e">
        <v>#N/A</v>
      </c>
      <c r="F325" s="65" t="e">
        <v>#N/A</v>
      </c>
      <c r="G325" s="65" t="e">
        <v>#N/A</v>
      </c>
      <c r="H325" s="65">
        <v>7.6067546359026572E-12</v>
      </c>
      <c r="I325" s="65" t="e">
        <v>#N/A</v>
      </c>
      <c r="J325" s="65" t="e">
        <v>#N/A</v>
      </c>
      <c r="K325" s="65" t="e">
        <v>#N/A</v>
      </c>
      <c r="L325" s="65" t="e">
        <v>#N/A</v>
      </c>
      <c r="M325" s="65" t="e">
        <v>#N/A</v>
      </c>
    </row>
    <row r="326" spans="1:13">
      <c r="A326" s="64">
        <v>32.4</v>
      </c>
      <c r="B326" s="65">
        <v>1.1304403593759282E-11</v>
      </c>
      <c r="C326" s="65" t="e">
        <v>#N/A</v>
      </c>
      <c r="D326" s="65" t="e">
        <v>#N/A</v>
      </c>
      <c r="E326" s="65" t="e">
        <v>#N/A</v>
      </c>
      <c r="F326" s="65" t="e">
        <v>#N/A</v>
      </c>
      <c r="G326" s="65" t="e">
        <v>#N/A</v>
      </c>
      <c r="H326" s="65">
        <v>7.9040454736833965E-12</v>
      </c>
      <c r="I326" s="65" t="e">
        <v>#N/A</v>
      </c>
      <c r="J326" s="65" t="e">
        <v>#N/A</v>
      </c>
      <c r="K326" s="65" t="e">
        <v>#N/A</v>
      </c>
      <c r="L326" s="65" t="e">
        <v>#N/A</v>
      </c>
      <c r="M326" s="65" t="e">
        <v>#N/A</v>
      </c>
    </row>
    <row r="327" spans="1:13">
      <c r="A327" s="64">
        <v>32.5</v>
      </c>
      <c r="B327" s="65">
        <v>1.175203510894729E-11</v>
      </c>
      <c r="C327" s="65" t="e">
        <v>#N/A</v>
      </c>
      <c r="D327" s="65" t="e">
        <v>#N/A</v>
      </c>
      <c r="E327" s="65" t="e">
        <v>#N/A</v>
      </c>
      <c r="F327" s="65" t="e">
        <v>#N/A</v>
      </c>
      <c r="G327" s="65" t="e">
        <v>#N/A</v>
      </c>
      <c r="H327" s="65">
        <v>8.2131879422520093E-12</v>
      </c>
      <c r="I327" s="65" t="e">
        <v>#N/A</v>
      </c>
      <c r="J327" s="65" t="e">
        <v>#N/A</v>
      </c>
      <c r="K327" s="65" t="e">
        <v>#N/A</v>
      </c>
      <c r="L327" s="65" t="e">
        <v>#N/A</v>
      </c>
      <c r="M327" s="65" t="e">
        <v>#N/A</v>
      </c>
    </row>
    <row r="328" spans="1:13">
      <c r="A328" s="64">
        <v>32.6</v>
      </c>
      <c r="B328" s="65">
        <v>1.2217738973308023E-11</v>
      </c>
      <c r="C328" s="65" t="e">
        <v>#N/A</v>
      </c>
      <c r="D328" s="65" t="e">
        <v>#N/A</v>
      </c>
      <c r="E328" s="65" t="e">
        <v>#N/A</v>
      </c>
      <c r="F328" s="65" t="e">
        <v>#N/A</v>
      </c>
      <c r="G328" s="65" t="e">
        <v>#N/A</v>
      </c>
      <c r="H328" s="65">
        <v>8.5346660294582932E-12</v>
      </c>
      <c r="I328" s="65" t="e">
        <v>#N/A</v>
      </c>
      <c r="J328" s="65" t="e">
        <v>#N/A</v>
      </c>
      <c r="K328" s="65" t="e">
        <v>#N/A</v>
      </c>
      <c r="L328" s="65" t="e">
        <v>#N/A</v>
      </c>
      <c r="M328" s="65" t="e">
        <v>#N/A</v>
      </c>
    </row>
    <row r="329" spans="1:13">
      <c r="A329" s="64">
        <v>32.700000000000003</v>
      </c>
      <c r="B329" s="65">
        <v>1.2702261985297891E-11</v>
      </c>
      <c r="C329" s="65" t="e">
        <v>#N/A</v>
      </c>
      <c r="D329" s="65" t="e">
        <v>#N/A</v>
      </c>
      <c r="E329" s="65" t="e">
        <v>#N/A</v>
      </c>
      <c r="F329" s="65" t="e">
        <v>#N/A</v>
      </c>
      <c r="G329" s="65" t="e">
        <v>#N/A</v>
      </c>
      <c r="H329" s="65">
        <v>8.8689784683015915E-12</v>
      </c>
      <c r="I329" s="65" t="e">
        <v>#N/A</v>
      </c>
      <c r="J329" s="65" t="e">
        <v>#N/A</v>
      </c>
      <c r="K329" s="65" t="e">
        <v>#N/A</v>
      </c>
      <c r="L329" s="65" t="e">
        <v>#N/A</v>
      </c>
      <c r="M329" s="65" t="e">
        <v>#N/A</v>
      </c>
    </row>
    <row r="330" spans="1:13">
      <c r="A330" s="64">
        <v>32.800000000000004</v>
      </c>
      <c r="B330" s="65">
        <v>1.3206375229501965E-11</v>
      </c>
      <c r="C330" s="65" t="e">
        <v>#N/A</v>
      </c>
      <c r="D330" s="65" t="e">
        <v>#N/A</v>
      </c>
      <c r="E330" s="65" t="e">
        <v>#N/A</v>
      </c>
      <c r="F330" s="65" t="e">
        <v>#N/A</v>
      </c>
      <c r="G330" s="65" t="e">
        <v>#N/A</v>
      </c>
      <c r="H330" s="65">
        <v>9.2166500126333872E-12</v>
      </c>
      <c r="I330" s="65" t="e">
        <v>#N/A</v>
      </c>
      <c r="J330" s="65" t="e">
        <v>#N/A</v>
      </c>
      <c r="K330" s="65" t="e">
        <v>#N/A</v>
      </c>
      <c r="L330" s="65" t="e">
        <v>#N/A</v>
      </c>
      <c r="M330" s="65" t="e">
        <v>#N/A</v>
      </c>
    </row>
    <row r="331" spans="1:13">
      <c r="A331" s="64">
        <v>32.9</v>
      </c>
      <c r="B331" s="65">
        <v>1.3730887954421789E-11</v>
      </c>
      <c r="C331" s="65" t="e">
        <v>#N/A</v>
      </c>
      <c r="D331" s="65" t="e">
        <v>#N/A</v>
      </c>
      <c r="E331" s="65" t="e">
        <v>#N/A</v>
      </c>
      <c r="F331" s="65" t="e">
        <v>#N/A</v>
      </c>
      <c r="G331" s="65" t="e">
        <v>#N/A</v>
      </c>
      <c r="H331" s="65">
        <v>9.5782210288164471E-12</v>
      </c>
      <c r="I331" s="65" t="e">
        <v>#N/A</v>
      </c>
      <c r="J331" s="65" t="e">
        <v>#N/A</v>
      </c>
      <c r="K331" s="65" t="e">
        <v>#N/A</v>
      </c>
      <c r="L331" s="65" t="e">
        <v>#N/A</v>
      </c>
      <c r="M331" s="65" t="e">
        <v>#N/A</v>
      </c>
    </row>
    <row r="332" spans="1:13">
      <c r="A332" s="64">
        <v>33</v>
      </c>
      <c r="B332" s="65">
        <v>1.427663716413452E-11</v>
      </c>
      <c r="C332" s="65" t="e">
        <v>#N/A</v>
      </c>
      <c r="D332" s="65" t="e">
        <v>#N/A</v>
      </c>
      <c r="E332" s="65" t="e">
        <v>#N/A</v>
      </c>
      <c r="F332" s="65" t="e">
        <v>#N/A</v>
      </c>
      <c r="G332" s="65" t="e">
        <v>#N/A</v>
      </c>
      <c r="H332" s="65">
        <v>9.9542587714274156E-12</v>
      </c>
      <c r="I332" s="65" t="e">
        <v>#N/A</v>
      </c>
      <c r="J332" s="65" t="e">
        <v>#N/A</v>
      </c>
      <c r="K332" s="65" t="e">
        <v>#N/A</v>
      </c>
      <c r="L332" s="65" t="e">
        <v>#N/A</v>
      </c>
      <c r="M332" s="65" t="e">
        <v>#N/A</v>
      </c>
    </row>
    <row r="333" spans="1:13">
      <c r="A333" s="64">
        <v>33.1</v>
      </c>
      <c r="B333" s="65">
        <v>1.4844500628719004E-11</v>
      </c>
      <c r="C333" s="65" t="e">
        <v>#N/A</v>
      </c>
      <c r="D333" s="65" t="e">
        <v>#N/A</v>
      </c>
      <c r="E333" s="65" t="e">
        <v>#N/A</v>
      </c>
      <c r="F333" s="65" t="e">
        <v>#N/A</v>
      </c>
      <c r="G333" s="65" t="e">
        <v>#N/A</v>
      </c>
      <c r="H333" s="65">
        <v>1.0345353046448125E-11</v>
      </c>
      <c r="I333" s="65" t="e">
        <v>#N/A</v>
      </c>
      <c r="J333" s="65" t="e">
        <v>#N/A</v>
      </c>
      <c r="K333" s="65" t="e">
        <v>#N/A</v>
      </c>
      <c r="L333" s="65" t="e">
        <v>#N/A</v>
      </c>
      <c r="M333" s="65" t="e">
        <v>#N/A</v>
      </c>
    </row>
    <row r="334" spans="1:13">
      <c r="A334" s="64">
        <v>33.200000000000003</v>
      </c>
      <c r="B334" s="65">
        <v>1.5435389078000128E-11</v>
      </c>
      <c r="C334" s="65" t="e">
        <v>#N/A</v>
      </c>
      <c r="D334" s="65" t="e">
        <v>#N/A</v>
      </c>
      <c r="E334" s="65" t="e">
        <v>#N/A</v>
      </c>
      <c r="F334" s="65" t="e">
        <v>#N/A</v>
      </c>
      <c r="G334" s="65" t="e">
        <v>#N/A</v>
      </c>
      <c r="H334" s="65">
        <v>1.0752119680712546E-11</v>
      </c>
      <c r="I334" s="65" t="e">
        <v>#N/A</v>
      </c>
      <c r="J334" s="65" t="e">
        <v>#N/A</v>
      </c>
      <c r="K334" s="65" t="e">
        <v>#N/A</v>
      </c>
      <c r="L334" s="65" t="e">
        <v>#N/A</v>
      </c>
      <c r="M334" s="65" t="e">
        <v>#N/A</v>
      </c>
    </row>
    <row r="335" spans="1:13">
      <c r="A335" s="64">
        <v>33.300000000000004</v>
      </c>
      <c r="B335" s="65">
        <v>1.6050253140442727E-11</v>
      </c>
      <c r="C335" s="65" t="e">
        <v>#N/A</v>
      </c>
      <c r="D335" s="65" t="e">
        <v>#N/A</v>
      </c>
      <c r="E335" s="65" t="e">
        <v>#N/A</v>
      </c>
      <c r="F335" s="65" t="e">
        <v>#N/A</v>
      </c>
      <c r="G335" s="65" t="e">
        <v>#N/A</v>
      </c>
      <c r="H335" s="65">
        <v>1.1175194450374626E-11</v>
      </c>
      <c r="I335" s="65" t="e">
        <v>#N/A</v>
      </c>
      <c r="J335" s="65" t="e">
        <v>#N/A</v>
      </c>
      <c r="K335" s="65" t="e">
        <v>#N/A</v>
      </c>
      <c r="L335" s="65" t="e">
        <v>#N/A</v>
      </c>
      <c r="M335" s="65" t="e">
        <v>#N/A</v>
      </c>
    </row>
    <row r="336" spans="1:13">
      <c r="A336" s="64">
        <v>33.4</v>
      </c>
      <c r="B336" s="65">
        <v>1.6690083343151585E-11</v>
      </c>
      <c r="C336" s="65" t="e">
        <v>#N/A</v>
      </c>
      <c r="D336" s="65" t="e">
        <v>#N/A</v>
      </c>
      <c r="E336" s="65" t="e">
        <v>#N/A</v>
      </c>
      <c r="F336" s="65" t="e">
        <v>#N/A</v>
      </c>
      <c r="G336" s="65" t="e">
        <v>#N/A</v>
      </c>
      <c r="H336" s="65">
        <v>1.1615244356610877E-11</v>
      </c>
      <c r="I336" s="65" t="e">
        <v>#N/A</v>
      </c>
      <c r="J336" s="65" t="e">
        <v>#N/A</v>
      </c>
      <c r="K336" s="65" t="e">
        <v>#N/A</v>
      </c>
      <c r="L336" s="65" t="e">
        <v>#N/A</v>
      </c>
      <c r="M336" s="65" t="e">
        <v>#N/A</v>
      </c>
    </row>
    <row r="337" spans="1:13">
      <c r="A337" s="64">
        <v>33.5</v>
      </c>
      <c r="B337" s="65">
        <v>1.7355911846594907E-11</v>
      </c>
      <c r="C337" s="65" t="e">
        <v>#N/A</v>
      </c>
      <c r="D337" s="65" t="e">
        <v>#N/A</v>
      </c>
      <c r="E337" s="65" t="e">
        <v>#N/A</v>
      </c>
      <c r="F337" s="65" t="e">
        <v>#N/A</v>
      </c>
      <c r="G337" s="65" t="e">
        <v>#N/A</v>
      </c>
      <c r="H337" s="65">
        <v>1.2072964156173427E-11</v>
      </c>
      <c r="I337" s="65" t="e">
        <v>#N/A</v>
      </c>
      <c r="J337" s="65" t="e">
        <v>#N/A</v>
      </c>
      <c r="K337" s="65" t="e">
        <v>#N/A</v>
      </c>
      <c r="L337" s="65" t="e">
        <v>#N/A</v>
      </c>
      <c r="M337" s="65" t="e">
        <v>#N/A</v>
      </c>
    </row>
    <row r="338" spans="1:13">
      <c r="A338" s="64">
        <v>33.6</v>
      </c>
      <c r="B338" s="65">
        <v>1.8048808975157371E-11</v>
      </c>
      <c r="C338" s="65" t="e">
        <v>#N/A</v>
      </c>
      <c r="D338" s="65" t="e">
        <v>#N/A</v>
      </c>
      <c r="E338" s="65" t="e">
        <v>#N/A</v>
      </c>
      <c r="F338" s="65" t="e">
        <v>#N/A</v>
      </c>
      <c r="G338" s="65" t="e">
        <v>#N/A</v>
      </c>
      <c r="H338" s="65">
        <v>1.2549074626666545E-11</v>
      </c>
      <c r="I338" s="65" t="e">
        <v>#N/A</v>
      </c>
      <c r="J338" s="65" t="e">
        <v>#N/A</v>
      </c>
      <c r="K338" s="65" t="e">
        <v>#N/A</v>
      </c>
      <c r="L338" s="65" t="e">
        <v>#N/A</v>
      </c>
      <c r="M338" s="65" t="e">
        <v>#N/A</v>
      </c>
    </row>
    <row r="339" spans="1:13">
      <c r="A339" s="64">
        <v>33.700000000000003</v>
      </c>
      <c r="B339" s="65">
        <v>1.8769902299098362E-11</v>
      </c>
      <c r="C339" s="65" t="e">
        <v>#N/A</v>
      </c>
      <c r="D339" s="65" t="e">
        <v>#N/A</v>
      </c>
      <c r="E339" s="65" t="e">
        <v>#N/A</v>
      </c>
      <c r="F339" s="65" t="e">
        <v>#N/A</v>
      </c>
      <c r="G339" s="65" t="e">
        <v>#N/A</v>
      </c>
      <c r="H339" s="65">
        <v>1.3044328638078806E-11</v>
      </c>
      <c r="I339" s="65" t="e">
        <v>#N/A</v>
      </c>
      <c r="J339" s="65" t="e">
        <v>#N/A</v>
      </c>
      <c r="K339" s="65" t="e">
        <v>#N/A</v>
      </c>
      <c r="L339" s="65" t="e">
        <v>#N/A</v>
      </c>
      <c r="M339" s="65" t="e">
        <v>#N/A</v>
      </c>
    </row>
    <row r="340" spans="1:13">
      <c r="A340" s="64">
        <v>33.800000000000004</v>
      </c>
      <c r="B340" s="65">
        <v>1.9520357552593737E-11</v>
      </c>
      <c r="C340" s="65" t="e">
        <v>#N/A</v>
      </c>
      <c r="D340" s="65" t="e">
        <v>#N/A</v>
      </c>
      <c r="E340" s="65" t="e">
        <v>#N/A</v>
      </c>
      <c r="F340" s="65" t="e">
        <v>#N/A</v>
      </c>
      <c r="G340" s="65" t="e">
        <v>#N/A</v>
      </c>
      <c r="H340" s="65">
        <v>1.355951028542135E-11</v>
      </c>
      <c r="I340" s="65" t="e">
        <v>#N/A</v>
      </c>
      <c r="J340" s="65" t="e">
        <v>#N/A</v>
      </c>
      <c r="K340" s="65" t="e">
        <v>#N/A</v>
      </c>
      <c r="L340" s="65" t="e">
        <v>#N/A</v>
      </c>
      <c r="M340" s="65" t="e">
        <v>#N/A</v>
      </c>
    </row>
    <row r="341" spans="1:13">
      <c r="A341" s="64">
        <v>33.9</v>
      </c>
      <c r="B341" s="65">
        <v>2.0301383837906251E-11</v>
      </c>
      <c r="C341" s="65" t="e">
        <v>#N/A</v>
      </c>
      <c r="D341" s="65" t="e">
        <v>#N/A</v>
      </c>
      <c r="E341" s="65" t="e">
        <v>#N/A</v>
      </c>
      <c r="F341" s="65" t="e">
        <v>#N/A</v>
      </c>
      <c r="G341" s="65" t="e">
        <v>#N/A</v>
      </c>
      <c r="H341" s="65">
        <v>1.4095436623451363E-11</v>
      </c>
      <c r="I341" s="65" t="e">
        <v>#N/A</v>
      </c>
      <c r="J341" s="65" t="e">
        <v>#N/A</v>
      </c>
      <c r="K341" s="65" t="e">
        <v>#N/A</v>
      </c>
      <c r="L341" s="65" t="e">
        <v>#N/A</v>
      </c>
      <c r="M341" s="65" t="e">
        <v>#N/A</v>
      </c>
    </row>
    <row r="342" spans="1:13">
      <c r="A342" s="64">
        <v>34</v>
      </c>
      <c r="B342" s="65">
        <v>2.1114254442067271E-11</v>
      </c>
      <c r="C342" s="65" t="e">
        <v>#N/A</v>
      </c>
      <c r="D342" s="65" t="e">
        <v>#N/A</v>
      </c>
      <c r="E342" s="65" t="e">
        <v>#N/A</v>
      </c>
      <c r="F342" s="65" t="e">
        <v>#N/A</v>
      </c>
      <c r="G342" s="65" t="e">
        <v>#N/A</v>
      </c>
      <c r="H342" s="65">
        <v>1.4652954197225121E-11</v>
      </c>
      <c r="I342" s="65" t="e">
        <v>#N/A</v>
      </c>
      <c r="J342" s="65" t="e">
        <v>#N/A</v>
      </c>
      <c r="K342" s="65" t="e">
        <v>#N/A</v>
      </c>
      <c r="L342" s="65" t="e">
        <v>#N/A</v>
      </c>
      <c r="M342" s="65" t="e">
        <v>#N/A</v>
      </c>
    </row>
    <row r="343" spans="1:13">
      <c r="A343" s="64">
        <v>34.1</v>
      </c>
      <c r="B343" s="65">
        <v>2.1960291224365491E-11</v>
      </c>
      <c r="C343" s="65" t="e">
        <v>#N/A</v>
      </c>
      <c r="D343" s="65" t="e">
        <v>#N/A</v>
      </c>
      <c r="E343" s="65" t="e">
        <v>#N/A</v>
      </c>
      <c r="F343" s="65" t="e">
        <v>#N/A</v>
      </c>
      <c r="G343" s="65" t="e">
        <v>#N/A</v>
      </c>
      <c r="H343" s="65">
        <v>1.5232950317800587E-11</v>
      </c>
      <c r="I343" s="65" t="e">
        <v>#N/A</v>
      </c>
      <c r="J343" s="65" t="e">
        <v>#N/A</v>
      </c>
      <c r="K343" s="65" t="e">
        <v>#N/A</v>
      </c>
      <c r="L343" s="65" t="e">
        <v>#N/A</v>
      </c>
      <c r="M343" s="65" t="e">
        <v>#N/A</v>
      </c>
    </row>
    <row r="344" spans="1:13">
      <c r="A344" s="64">
        <v>34.200000000000003</v>
      </c>
      <c r="B344" s="65">
        <v>2.2840868085793886E-11</v>
      </c>
      <c r="C344" s="65" t="e">
        <v>#N/A</v>
      </c>
      <c r="D344" s="65" t="e">
        <v>#N/A</v>
      </c>
      <c r="E344" s="65" t="e">
        <v>#N/A</v>
      </c>
      <c r="F344" s="65" t="e">
        <v>#N/A</v>
      </c>
      <c r="G344" s="65" t="e">
        <v>#N/A</v>
      </c>
      <c r="H344" s="65">
        <v>1.5836349592790455E-11</v>
      </c>
      <c r="I344" s="65" t="e">
        <v>#N/A</v>
      </c>
      <c r="J344" s="65" t="e">
        <v>#N/A</v>
      </c>
      <c r="K344" s="65" t="e">
        <v>#N/A</v>
      </c>
      <c r="L344" s="65" t="e">
        <v>#N/A</v>
      </c>
      <c r="M344" s="65" t="e">
        <v>#N/A</v>
      </c>
    </row>
    <row r="345" spans="1:13">
      <c r="A345" s="64">
        <v>34.300000000000004</v>
      </c>
      <c r="B345" s="65">
        <v>2.3757419642667088E-11</v>
      </c>
      <c r="C345" s="65" t="e">
        <v>#N/A</v>
      </c>
      <c r="D345" s="65" t="e">
        <v>#N/A</v>
      </c>
      <c r="E345" s="65" t="e">
        <v>#N/A</v>
      </c>
      <c r="F345" s="65" t="e">
        <v>#N/A</v>
      </c>
      <c r="G345" s="65" t="e">
        <v>#N/A</v>
      </c>
      <c r="H345" s="65">
        <v>1.6464111324276942E-11</v>
      </c>
      <c r="I345" s="65" t="e">
        <v>#N/A</v>
      </c>
      <c r="J345" s="65" t="e">
        <v>#N/A</v>
      </c>
      <c r="K345" s="65" t="e">
        <v>#N/A</v>
      </c>
      <c r="L345" s="65" t="e">
        <v>#N/A</v>
      </c>
      <c r="M345" s="65" t="e">
        <v>#N/A</v>
      </c>
    </row>
    <row r="346" spans="1:13">
      <c r="A346" s="64">
        <v>34.4</v>
      </c>
      <c r="B346" s="65">
        <v>2.4711441226621389E-11</v>
      </c>
      <c r="C346" s="65" t="e">
        <v>#N/A</v>
      </c>
      <c r="D346" s="65" t="e">
        <v>#N/A</v>
      </c>
      <c r="E346" s="65" t="e">
        <v>#N/A</v>
      </c>
      <c r="F346" s="65" t="e">
        <v>#N/A</v>
      </c>
      <c r="G346" s="65" t="e">
        <v>#N/A</v>
      </c>
      <c r="H346" s="65">
        <v>1.7117236447705686E-11</v>
      </c>
      <c r="I346" s="65" t="e">
        <v>#N/A</v>
      </c>
      <c r="J346" s="65" t="e">
        <v>#N/A</v>
      </c>
      <c r="K346" s="65" t="e">
        <v>#N/A</v>
      </c>
      <c r="L346" s="65" t="e">
        <v>#N/A</v>
      </c>
      <c r="M346" s="65" t="e">
        <v>#N/A</v>
      </c>
    </row>
    <row r="347" spans="1:13">
      <c r="A347" s="64">
        <v>34.5</v>
      </c>
      <c r="B347" s="65">
        <v>2.5704494088785168E-11</v>
      </c>
      <c r="C347" s="65" t="e">
        <v>#N/A</v>
      </c>
      <c r="D347" s="65" t="e">
        <v>#N/A</v>
      </c>
      <c r="E347" s="65" t="e">
        <v>#N/A</v>
      </c>
      <c r="F347" s="65" t="e">
        <v>#N/A</v>
      </c>
      <c r="G347" s="65" t="e">
        <v>#N/A</v>
      </c>
      <c r="H347" s="65">
        <v>1.7796767531885749E-11</v>
      </c>
      <c r="I347" s="65" t="e">
        <v>#N/A</v>
      </c>
      <c r="J347" s="65" t="e">
        <v>#N/A</v>
      </c>
      <c r="K347" s="65" t="e">
        <v>#N/A</v>
      </c>
      <c r="L347" s="65" t="e">
        <v>#N/A</v>
      </c>
      <c r="M347" s="65" t="e">
        <v>#N/A</v>
      </c>
    </row>
    <row r="348" spans="1:13">
      <c r="A348" s="64">
        <v>34.6</v>
      </c>
      <c r="B348" s="65">
        <v>2.6738196726161512E-11</v>
      </c>
      <c r="C348" s="65" t="e">
        <v>#N/A</v>
      </c>
      <c r="D348" s="65" t="e">
        <v>#N/A</v>
      </c>
      <c r="E348" s="65" t="e">
        <v>#N/A</v>
      </c>
      <c r="F348" s="65" t="e">
        <v>#N/A</v>
      </c>
      <c r="G348" s="65" t="e">
        <v>#N/A</v>
      </c>
      <c r="H348" s="65">
        <v>1.8503790513713092E-11</v>
      </c>
      <c r="I348" s="65" t="e">
        <v>#N/A</v>
      </c>
      <c r="J348" s="65" t="e">
        <v>#N/A</v>
      </c>
      <c r="K348" s="65" t="e">
        <v>#N/A</v>
      </c>
      <c r="L348" s="65" t="e">
        <v>#N/A</v>
      </c>
      <c r="M348" s="65" t="e">
        <v>#N/A</v>
      </c>
    </row>
    <row r="349" spans="1:13">
      <c r="A349" s="64">
        <v>34.700000000000003</v>
      </c>
      <c r="B349" s="65">
        <v>2.7814242228862973E-11</v>
      </c>
      <c r="C349" s="65" t="e">
        <v>#N/A</v>
      </c>
      <c r="D349" s="65" t="e">
        <v>#N/A</v>
      </c>
      <c r="E349" s="65" t="e">
        <v>#N/A</v>
      </c>
      <c r="F349" s="65" t="e">
        <v>#N/A</v>
      </c>
      <c r="G349" s="65" t="e">
        <v>#N/A</v>
      </c>
      <c r="H349" s="65">
        <v>1.9239439902341005E-11</v>
      </c>
      <c r="I349" s="65" t="e">
        <v>#N/A</v>
      </c>
      <c r="J349" s="65" t="e">
        <v>#N/A</v>
      </c>
      <c r="K349" s="65" t="e">
        <v>#N/A</v>
      </c>
      <c r="L349" s="65" t="e">
        <v>#N/A</v>
      </c>
      <c r="M349" s="65" t="e">
        <v>#N/A</v>
      </c>
    </row>
    <row r="350" spans="1:13">
      <c r="A350" s="64">
        <v>34.800000000000004</v>
      </c>
      <c r="B350" s="65">
        <v>2.8934401749558525E-11</v>
      </c>
      <c r="C350" s="65" t="e">
        <v>#N/A</v>
      </c>
      <c r="D350" s="65" t="e">
        <v>#N/A</v>
      </c>
      <c r="E350" s="65" t="e">
        <v>#N/A</v>
      </c>
      <c r="F350" s="65" t="e">
        <v>#N/A</v>
      </c>
      <c r="G350" s="65" t="e">
        <v>#N/A</v>
      </c>
      <c r="H350" s="65">
        <v>2.0004890105562723E-11</v>
      </c>
      <c r="I350" s="65" t="e">
        <v>#N/A</v>
      </c>
      <c r="J350" s="65" t="e">
        <v>#N/A</v>
      </c>
      <c r="K350" s="65" t="e">
        <v>#N/A</v>
      </c>
      <c r="L350" s="65" t="e">
        <v>#N/A</v>
      </c>
      <c r="M350" s="65" t="e">
        <v>#N/A</v>
      </c>
    </row>
    <row r="351" spans="1:13">
      <c r="A351" s="64">
        <v>34.9</v>
      </c>
      <c r="B351" s="65">
        <v>3.0100505421515322E-11</v>
      </c>
      <c r="C351" s="65" t="e">
        <v>#N/A</v>
      </c>
      <c r="D351" s="65" t="e">
        <v>#N/A</v>
      </c>
      <c r="E351" s="65" t="e">
        <v>#N/A</v>
      </c>
      <c r="F351" s="65" t="e">
        <v>#N/A</v>
      </c>
      <c r="G351" s="65" t="e">
        <v>#N/A</v>
      </c>
      <c r="H351" s="65">
        <v>2.080137277704619E-11</v>
      </c>
      <c r="I351" s="65" t="e">
        <v>#N/A</v>
      </c>
      <c r="J351" s="65" t="e">
        <v>#N/A</v>
      </c>
      <c r="K351" s="65" t="e">
        <v>#N/A</v>
      </c>
      <c r="L351" s="65" t="e">
        <v>#N/A</v>
      </c>
      <c r="M351" s="65" t="e">
        <v>#N/A</v>
      </c>
    </row>
    <row r="352" spans="1:13">
      <c r="A352" s="64">
        <v>35</v>
      </c>
      <c r="B352" s="65">
        <v>3.1314471848897796E-11</v>
      </c>
      <c r="C352" s="65" t="e">
        <v>#N/A</v>
      </c>
      <c r="D352" s="65" t="e">
        <v>#N/A</v>
      </c>
      <c r="E352" s="65" t="e">
        <v>#N/A</v>
      </c>
      <c r="F352" s="65" t="e">
        <v>#N/A</v>
      </c>
      <c r="G352" s="65" t="e">
        <v>#N/A</v>
      </c>
      <c r="H352" s="65">
        <v>2.1630169877440153E-11</v>
      </c>
      <c r="I352" s="65" t="e">
        <v>#N/A</v>
      </c>
      <c r="J352" s="65" t="e">
        <v>#N/A</v>
      </c>
      <c r="K352" s="65" t="e">
        <v>#N/A</v>
      </c>
      <c r="L352" s="65" t="e">
        <v>#N/A</v>
      </c>
      <c r="M352" s="65" t="e">
        <v>#N/A</v>
      </c>
    </row>
    <row r="353" spans="1:13">
      <c r="A353" s="64">
        <v>35.1</v>
      </c>
      <c r="B353" s="65">
        <v>3.2578301167873747E-11</v>
      </c>
      <c r="C353" s="65" t="e">
        <v>#N/A</v>
      </c>
      <c r="D353" s="65" t="e">
        <v>#N/A</v>
      </c>
      <c r="E353" s="65" t="e">
        <v>#N/A</v>
      </c>
      <c r="F353" s="65" t="e">
        <v>#N/A</v>
      </c>
      <c r="G353" s="65" t="e">
        <v>#N/A</v>
      </c>
      <c r="H353" s="65">
        <v>2.2492611939650686E-11</v>
      </c>
      <c r="I353" s="65" t="e">
        <v>#N/A</v>
      </c>
      <c r="J353" s="65" t="e">
        <v>#N/A</v>
      </c>
      <c r="K353" s="65" t="e">
        <v>#N/A</v>
      </c>
      <c r="L353" s="65" t="e">
        <v>#N/A</v>
      </c>
      <c r="M353" s="65" t="e">
        <v>#N/A</v>
      </c>
    </row>
    <row r="354" spans="1:13">
      <c r="A354" s="64">
        <v>35.200000000000003</v>
      </c>
      <c r="B354" s="65">
        <v>3.3894075046614347E-11</v>
      </c>
      <c r="C354" s="65" t="e">
        <v>#N/A</v>
      </c>
      <c r="D354" s="65" t="e">
        <v>#N/A</v>
      </c>
      <c r="E354" s="65" t="e">
        <v>#N/A</v>
      </c>
      <c r="F354" s="65" t="e">
        <v>#N/A</v>
      </c>
      <c r="G354" s="65" t="e">
        <v>#N/A</v>
      </c>
      <c r="H354" s="65">
        <v>2.3390085007735095E-11</v>
      </c>
      <c r="I354" s="65" t="e">
        <v>#N/A</v>
      </c>
      <c r="J354" s="65" t="e">
        <v>#N/A</v>
      </c>
      <c r="K354" s="65" t="e">
        <v>#N/A</v>
      </c>
      <c r="L354" s="65" t="e">
        <v>#N/A</v>
      </c>
      <c r="M354" s="65" t="e">
        <v>#N/A</v>
      </c>
    </row>
    <row r="355" spans="1:13">
      <c r="A355" s="64">
        <v>35.300000000000004</v>
      </c>
      <c r="B355" s="65">
        <v>3.5263958420017616E-11</v>
      </c>
      <c r="C355" s="65" t="e">
        <v>#N/A</v>
      </c>
      <c r="D355" s="65" t="e">
        <v>#N/A</v>
      </c>
      <c r="E355" s="65" t="e">
        <v>#N/A</v>
      </c>
      <c r="F355" s="65" t="e">
        <v>#N/A</v>
      </c>
      <c r="G355" s="65" t="e">
        <v>#N/A</v>
      </c>
      <c r="H355" s="65">
        <v>2.4324041045242772E-11</v>
      </c>
      <c r="I355" s="65" t="e">
        <v>#N/A</v>
      </c>
      <c r="J355" s="65" t="e">
        <v>#N/A</v>
      </c>
      <c r="K355" s="65" t="e">
        <v>#N/A</v>
      </c>
      <c r="L355" s="65" t="e">
        <v>#N/A</v>
      </c>
      <c r="M355" s="65" t="e">
        <v>#N/A</v>
      </c>
    </row>
    <row r="356" spans="1:13">
      <c r="A356" s="64">
        <v>35.4</v>
      </c>
      <c r="B356" s="65">
        <v>3.6690223775837083E-11</v>
      </c>
      <c r="C356" s="65" t="e">
        <v>#N/A</v>
      </c>
      <c r="D356" s="65" t="e">
        <v>#N/A</v>
      </c>
      <c r="E356" s="65" t="e">
        <v>#N/A</v>
      </c>
      <c r="F356" s="65" t="e">
        <v>#N/A</v>
      </c>
      <c r="G356" s="65" t="e">
        <v>#N/A</v>
      </c>
      <c r="H356" s="65">
        <v>2.5295987526874342E-11</v>
      </c>
      <c r="I356" s="65" t="e">
        <v>#N/A</v>
      </c>
      <c r="J356" s="65" t="e">
        <v>#N/A</v>
      </c>
      <c r="K356" s="65" t="e">
        <v>#N/A</v>
      </c>
      <c r="L356" s="65" t="e">
        <v>#N/A</v>
      </c>
      <c r="M356" s="65" t="e">
        <v>#N/A</v>
      </c>
    </row>
    <row r="357" spans="1:13">
      <c r="A357" s="64">
        <v>35.5</v>
      </c>
      <c r="B357" s="65">
        <v>3.8175226868553125E-11</v>
      </c>
      <c r="C357" s="65" t="e">
        <v>#N/A</v>
      </c>
      <c r="D357" s="65" t="e">
        <v>#N/A</v>
      </c>
      <c r="E357" s="65" t="e">
        <v>#N/A</v>
      </c>
      <c r="F357" s="65" t="e">
        <v>#N/A</v>
      </c>
      <c r="G357" s="65" t="e">
        <v>#N/A</v>
      </c>
      <c r="H357" s="65">
        <v>2.630749958154599E-11</v>
      </c>
      <c r="I357" s="65" t="e">
        <v>#N/A</v>
      </c>
      <c r="J357" s="65" t="e">
        <v>#N/A</v>
      </c>
      <c r="K357" s="65" t="e">
        <v>#N/A</v>
      </c>
      <c r="L357" s="65" t="e">
        <v>#N/A</v>
      </c>
      <c r="M357" s="65" t="e">
        <v>#N/A</v>
      </c>
    </row>
    <row r="358" spans="1:13">
      <c r="A358" s="64">
        <v>35.6</v>
      </c>
      <c r="B358" s="65">
        <v>3.9721420597160773E-11</v>
      </c>
      <c r="C358" s="65" t="e">
        <v>#N/A</v>
      </c>
      <c r="D358" s="65" t="e">
        <v>#N/A</v>
      </c>
      <c r="E358" s="65" t="e">
        <v>#N/A</v>
      </c>
      <c r="F358" s="65" t="e">
        <v>#N/A</v>
      </c>
      <c r="G358" s="65" t="e">
        <v>#N/A</v>
      </c>
      <c r="H358" s="65">
        <v>2.7360207849325135E-11</v>
      </c>
      <c r="I358" s="65" t="e">
        <v>#N/A</v>
      </c>
      <c r="J358" s="65" t="e">
        <v>#N/A</v>
      </c>
      <c r="K358" s="65" t="e">
        <v>#N/A</v>
      </c>
      <c r="L358" s="65" t="e">
        <v>#N/A</v>
      </c>
      <c r="M358" s="65" t="e">
        <v>#N/A</v>
      </c>
    </row>
    <row r="359" spans="1:13">
      <c r="A359" s="64">
        <v>35.700000000000003</v>
      </c>
      <c r="B359" s="65">
        <v>4.133136888295752E-11</v>
      </c>
      <c r="C359" s="65" t="e">
        <v>#N/A</v>
      </c>
      <c r="D359" s="65" t="e">
        <v>#N/A</v>
      </c>
      <c r="E359" s="65" t="e">
        <v>#N/A</v>
      </c>
      <c r="F359" s="65" t="e">
        <v>#N/A</v>
      </c>
      <c r="G359" s="65" t="e">
        <v>#N/A</v>
      </c>
      <c r="H359" s="65">
        <v>2.8455826237006043E-11</v>
      </c>
      <c r="I359" s="65" t="e">
        <v>#N/A</v>
      </c>
      <c r="J359" s="65" t="e">
        <v>#N/A</v>
      </c>
      <c r="K359" s="65" t="e">
        <v>#N/A</v>
      </c>
      <c r="L359" s="65" t="e">
        <v>#N/A</v>
      </c>
      <c r="M359" s="65" t="e">
        <v>#N/A</v>
      </c>
    </row>
    <row r="360" spans="1:13">
      <c r="A360" s="64">
        <v>35.800000000000004</v>
      </c>
      <c r="B360" s="65">
        <v>4.3007753608437227E-11</v>
      </c>
      <c r="C360" s="65" t="e">
        <v>#N/A</v>
      </c>
      <c r="D360" s="65" t="e">
        <v>#N/A</v>
      </c>
      <c r="E360" s="65" t="e">
        <v>#N/A</v>
      </c>
      <c r="F360" s="65" t="e">
        <v>#N/A</v>
      </c>
      <c r="G360" s="65" t="e">
        <v>#N/A</v>
      </c>
      <c r="H360" s="65">
        <v>2.959612416253421E-11</v>
      </c>
      <c r="I360" s="65" t="e">
        <v>#N/A</v>
      </c>
      <c r="J360" s="65" t="e">
        <v>#N/A</v>
      </c>
      <c r="K360" s="65" t="e">
        <v>#N/A</v>
      </c>
      <c r="L360" s="65" t="e">
        <v>#N/A</v>
      </c>
      <c r="M360" s="65" t="e">
        <v>#N/A</v>
      </c>
    </row>
    <row r="361" spans="1:13">
      <c r="A361" s="64">
        <v>35.9</v>
      </c>
      <c r="B361" s="65">
        <v>4.4753343392267553E-11</v>
      </c>
      <c r="C361" s="65" t="e">
        <v>#N/A</v>
      </c>
      <c r="D361" s="65" t="e">
        <v>#N/A</v>
      </c>
      <c r="E361" s="65" t="e">
        <v>#N/A</v>
      </c>
      <c r="F361" s="65" t="e">
        <v>#N/A</v>
      </c>
      <c r="G361" s="65" t="e">
        <v>#N/A</v>
      </c>
      <c r="H361" s="65">
        <v>3.078296645364631E-11</v>
      </c>
      <c r="I361" s="65" t="e">
        <v>#N/A</v>
      </c>
      <c r="J361" s="65" t="e">
        <v>#N/A</v>
      </c>
      <c r="K361" s="65" t="e">
        <v>#N/A</v>
      </c>
      <c r="L361" s="65" t="e">
        <v>#N/A</v>
      </c>
      <c r="M361" s="65" t="e">
        <v>#N/A</v>
      </c>
    </row>
    <row r="362" spans="1:13">
      <c r="A362" s="64">
        <v>36</v>
      </c>
      <c r="B362" s="65">
        <v>4.6571052569888138E-11</v>
      </c>
      <c r="C362" s="65" t="e">
        <v>#N/A</v>
      </c>
      <c r="D362" s="65" t="e">
        <v>#N/A</v>
      </c>
      <c r="E362" s="65" t="e">
        <v>#N/A</v>
      </c>
      <c r="F362" s="65" t="e">
        <v>#N/A</v>
      </c>
      <c r="G362" s="65" t="e">
        <v>#N/A</v>
      </c>
      <c r="H362" s="65">
        <v>3.2018269979783298E-11</v>
      </c>
      <c r="I362" s="65" t="e">
        <v>#N/A</v>
      </c>
      <c r="J362" s="65" t="e">
        <v>#N/A</v>
      </c>
      <c r="K362" s="65" t="e">
        <v>#N/A</v>
      </c>
      <c r="L362" s="65" t="e">
        <v>#N/A</v>
      </c>
      <c r="M362" s="65" t="e">
        <v>#N/A</v>
      </c>
    </row>
    <row r="363" spans="1:13">
      <c r="A363" s="64">
        <v>36.1</v>
      </c>
      <c r="B363" s="65">
        <v>4.8463909968488039E-11</v>
      </c>
      <c r="C363" s="65" t="e">
        <v>#N/A</v>
      </c>
      <c r="D363" s="65" t="e">
        <v>#N/A</v>
      </c>
      <c r="E363" s="65" t="e">
        <v>#N/A</v>
      </c>
      <c r="F363" s="65" t="e">
        <v>#N/A</v>
      </c>
      <c r="G363" s="65" t="e">
        <v>#N/A</v>
      </c>
      <c r="H363" s="65">
        <v>3.3304057428518163E-11</v>
      </c>
      <c r="I363" s="65" t="e">
        <v>#N/A</v>
      </c>
      <c r="J363" s="65" t="e">
        <v>#N/A</v>
      </c>
      <c r="K363" s="65" t="e">
        <v>#N/A</v>
      </c>
      <c r="L363" s="65" t="e">
        <v>#N/A</v>
      </c>
      <c r="M363" s="65" t="e">
        <v>#N/A</v>
      </c>
    </row>
    <row r="364" spans="1:13">
      <c r="A364" s="64">
        <v>36.200000000000003</v>
      </c>
      <c r="B364" s="65">
        <v>5.0435072784793533E-11</v>
      </c>
      <c r="C364" s="65" t="e">
        <v>#N/A</v>
      </c>
      <c r="D364" s="65" t="e">
        <v>#N/A</v>
      </c>
      <c r="E364" s="65" t="e">
        <v>#N/A</v>
      </c>
      <c r="F364" s="65" t="e">
        <v>#N/A</v>
      </c>
      <c r="G364" s="65" t="e">
        <v>#N/A</v>
      </c>
      <c r="H364" s="65">
        <v>3.464243128470379E-11</v>
      </c>
      <c r="I364" s="65" t="e">
        <v>#N/A</v>
      </c>
      <c r="J364" s="65" t="e">
        <v>#N/A</v>
      </c>
      <c r="K364" s="65" t="e">
        <v>#N/A</v>
      </c>
      <c r="L364" s="65" t="e">
        <v>#N/A</v>
      </c>
      <c r="M364" s="65" t="e">
        <v>#N/A</v>
      </c>
    </row>
    <row r="365" spans="1:13">
      <c r="A365" s="64">
        <v>36.300000000000004</v>
      </c>
      <c r="B365" s="65">
        <v>5.2487830054515072E-11</v>
      </c>
      <c r="C365" s="65" t="e">
        <v>#N/A</v>
      </c>
      <c r="D365" s="65" t="e">
        <v>#N/A</v>
      </c>
      <c r="E365" s="65" t="e">
        <v>#N/A</v>
      </c>
      <c r="F365" s="65" t="e">
        <v>#N/A</v>
      </c>
      <c r="G365" s="65" t="e">
        <v>#N/A</v>
      </c>
      <c r="H365" s="65">
        <v>3.6035559952685148E-11</v>
      </c>
      <c r="I365" s="65" t="e">
        <v>#N/A</v>
      </c>
      <c r="J365" s="65" t="e">
        <v>#N/A</v>
      </c>
      <c r="K365" s="65" t="e">
        <v>#N/A</v>
      </c>
      <c r="L365" s="65" t="e">
        <v>#N/A</v>
      </c>
      <c r="M365" s="65" t="e">
        <v>#N/A</v>
      </c>
    </row>
    <row r="366" spans="1:13">
      <c r="A366" s="64">
        <v>36.4</v>
      </c>
      <c r="B366" s="65">
        <v>5.4625609591241187E-11</v>
      </c>
      <c r="C366" s="65" t="e">
        <v>#N/A</v>
      </c>
      <c r="D366" s="65" t="e">
        <v>#N/A</v>
      </c>
      <c r="E366" s="65" t="e">
        <v>#N/A</v>
      </c>
      <c r="F366" s="65" t="e">
        <v>#N/A</v>
      </c>
      <c r="G366" s="65" t="e">
        <v>#N/A</v>
      </c>
      <c r="H366" s="65">
        <v>3.7485729798003575E-11</v>
      </c>
      <c r="I366" s="65" t="e">
        <v>#N/A</v>
      </c>
      <c r="J366" s="65" t="e">
        <v>#N/A</v>
      </c>
      <c r="K366" s="65" t="e">
        <v>#N/A</v>
      </c>
      <c r="L366" s="65" t="e">
        <v>#N/A</v>
      </c>
      <c r="M366" s="65" t="e">
        <v>#N/A</v>
      </c>
    </row>
    <row r="367" spans="1:13">
      <c r="A367" s="64">
        <v>36.5</v>
      </c>
      <c r="B367" s="65">
        <v>5.6852002272567148E-11</v>
      </c>
      <c r="C367" s="65" t="e">
        <v>#N/A</v>
      </c>
      <c r="D367" s="65" t="e">
        <v>#N/A</v>
      </c>
      <c r="E367" s="65" t="e">
        <v>#N/A</v>
      </c>
      <c r="F367" s="65" t="e">
        <v>#N/A</v>
      </c>
      <c r="G367" s="65" t="e">
        <v>#N/A</v>
      </c>
      <c r="H367" s="65">
        <v>3.8995320861268112E-11</v>
      </c>
      <c r="I367" s="65" t="e">
        <v>#N/A</v>
      </c>
      <c r="J367" s="65" t="e">
        <v>#N/A</v>
      </c>
      <c r="K367" s="65" t="e">
        <v>#N/A</v>
      </c>
      <c r="L367" s="65" t="e">
        <v>#N/A</v>
      </c>
      <c r="M367" s="65" t="e">
        <v>#N/A</v>
      </c>
    </row>
    <row r="368" spans="1:13">
      <c r="A368" s="64">
        <v>36.6</v>
      </c>
      <c r="B368" s="65">
        <v>5.9170716937284595E-11</v>
      </c>
      <c r="C368" s="65" t="e">
        <v>#N/A</v>
      </c>
      <c r="D368" s="65" t="e">
        <v>#N/A</v>
      </c>
      <c r="E368" s="65" t="e">
        <v>#N/A</v>
      </c>
      <c r="F368" s="65" t="e">
        <v>#N/A</v>
      </c>
      <c r="G368" s="65" t="e">
        <v>#N/A</v>
      </c>
      <c r="H368" s="65">
        <v>4.056680338870855E-11</v>
      </c>
      <c r="I368" s="65" t="e">
        <v>#N/A</v>
      </c>
      <c r="J368" s="65" t="e">
        <v>#N/A</v>
      </c>
      <c r="K368" s="65" t="e">
        <v>#N/A</v>
      </c>
      <c r="L368" s="65" t="e">
        <v>#N/A</v>
      </c>
      <c r="M368" s="65" t="e">
        <v>#N/A</v>
      </c>
    </row>
    <row r="369" spans="1:13">
      <c r="A369" s="64">
        <v>36.700000000000003</v>
      </c>
      <c r="B369" s="65">
        <v>6.1585660182661428E-11</v>
      </c>
      <c r="C369" s="65" t="e">
        <v>#N/A</v>
      </c>
      <c r="D369" s="65" t="e">
        <v>#N/A</v>
      </c>
      <c r="E369" s="65" t="e">
        <v>#N/A</v>
      </c>
      <c r="F369" s="65" t="e">
        <v>#N/A</v>
      </c>
      <c r="G369" s="65" t="e">
        <v>#N/A</v>
      </c>
      <c r="H369" s="65">
        <v>4.2202751709963238E-11</v>
      </c>
      <c r="I369" s="65" t="e">
        <v>#N/A</v>
      </c>
      <c r="J369" s="65" t="e">
        <v>#N/A</v>
      </c>
      <c r="K369" s="65" t="e">
        <v>#N/A</v>
      </c>
      <c r="L369" s="65" t="e">
        <v>#N/A</v>
      </c>
      <c r="M369" s="65" t="e">
        <v>#N/A</v>
      </c>
    </row>
    <row r="370" spans="1:13">
      <c r="A370" s="64">
        <v>36.800000000000004</v>
      </c>
      <c r="B370" s="65">
        <v>6.4100884322737528E-11</v>
      </c>
      <c r="C370" s="65" t="e">
        <v>#N/A</v>
      </c>
      <c r="D370" s="65" t="e">
        <v>#N/A</v>
      </c>
      <c r="E370" s="65" t="e">
        <v>#N/A</v>
      </c>
      <c r="F370" s="65" t="e">
        <v>#N/A</v>
      </c>
      <c r="G370" s="65" t="e">
        <v>#N/A</v>
      </c>
      <c r="H370" s="65">
        <v>4.3905861585313843E-11</v>
      </c>
      <c r="I370" s="65" t="e">
        <v>#N/A</v>
      </c>
      <c r="J370" s="65" t="e">
        <v>#N/A</v>
      </c>
      <c r="K370" s="65" t="e">
        <v>#N/A</v>
      </c>
      <c r="L370" s="65" t="e">
        <v>#N/A</v>
      </c>
      <c r="M370" s="65" t="e">
        <v>#N/A</v>
      </c>
    </row>
    <row r="371" spans="1:13">
      <c r="A371" s="64">
        <v>36.9</v>
      </c>
      <c r="B371" s="65">
        <v>6.6720615143900375E-11</v>
      </c>
      <c r="C371" s="65" t="e">
        <v>#N/A</v>
      </c>
      <c r="D371" s="65" t="e">
        <v>#N/A</v>
      </c>
      <c r="E371" s="65" t="e">
        <v>#N/A</v>
      </c>
      <c r="F371" s="65" t="e">
        <v>#N/A</v>
      </c>
      <c r="G371" s="65" t="e">
        <v>#N/A</v>
      </c>
      <c r="H371" s="65">
        <v>4.5678922450109738E-11</v>
      </c>
      <c r="I371" s="65" t="e">
        <v>#N/A</v>
      </c>
      <c r="J371" s="65" t="e">
        <v>#N/A</v>
      </c>
      <c r="K371" s="65" t="e">
        <v>#N/A</v>
      </c>
      <c r="L371" s="65" t="e">
        <v>#N/A</v>
      </c>
      <c r="M371" s="65" t="e">
        <v>#N/A</v>
      </c>
    </row>
    <row r="372" spans="1:13">
      <c r="A372" s="64">
        <v>37</v>
      </c>
      <c r="B372" s="65">
        <v>6.9449258843778949E-11</v>
      </c>
      <c r="C372" s="65" t="e">
        <v>#N/A</v>
      </c>
      <c r="D372" s="65" t="e">
        <v>#N/A</v>
      </c>
      <c r="E372" s="65" t="e">
        <v>#N/A</v>
      </c>
      <c r="F372" s="65" t="e">
        <v>#N/A</v>
      </c>
      <c r="G372" s="65" t="e">
        <v>#N/A</v>
      </c>
      <c r="H372" s="65">
        <v>4.7524865987025322E-11</v>
      </c>
      <c r="I372" s="65" t="e">
        <v>#N/A</v>
      </c>
      <c r="J372" s="65" t="e">
        <v>#N/A</v>
      </c>
      <c r="K372" s="65" t="e">
        <v>#N/A</v>
      </c>
      <c r="L372" s="65" t="e">
        <v>#N/A</v>
      </c>
      <c r="M372" s="65" t="e">
        <v>#N/A</v>
      </c>
    </row>
    <row r="373" spans="1:13">
      <c r="A373" s="64">
        <v>37.1</v>
      </c>
      <c r="B373" s="65">
        <v>7.2291436725713254E-11</v>
      </c>
      <c r="C373" s="65" t="e">
        <v>#N/A</v>
      </c>
      <c r="D373" s="65" t="e">
        <v>#N/A</v>
      </c>
      <c r="E373" s="65" t="e">
        <v>#N/A</v>
      </c>
      <c r="F373" s="65" t="e">
        <v>#N/A</v>
      </c>
      <c r="G373" s="65" t="e">
        <v>#N/A</v>
      </c>
      <c r="H373" s="65">
        <v>4.9446731431590507E-11</v>
      </c>
      <c r="I373" s="65" t="e">
        <v>#N/A</v>
      </c>
      <c r="J373" s="65" t="e">
        <v>#N/A</v>
      </c>
      <c r="K373" s="65" t="e">
        <v>#N/A</v>
      </c>
      <c r="L373" s="65" t="e">
        <v>#N/A</v>
      </c>
      <c r="M373" s="65" t="e">
        <v>#N/A</v>
      </c>
    </row>
    <row r="374" spans="1:13">
      <c r="A374" s="64">
        <v>37.200000000000003</v>
      </c>
      <c r="B374" s="65">
        <v>7.5251915809815273E-11</v>
      </c>
      <c r="C374" s="65" t="e">
        <v>#N/A</v>
      </c>
      <c r="D374" s="65" t="e">
        <v>#N/A</v>
      </c>
      <c r="E374" s="65" t="e">
        <v>#N/A</v>
      </c>
      <c r="F374" s="65" t="e">
        <v>#N/A</v>
      </c>
      <c r="G374" s="65" t="e">
        <v>#N/A</v>
      </c>
      <c r="H374" s="65">
        <v>5.1447689858319379E-11</v>
      </c>
      <c r="I374" s="65" t="e">
        <v>#N/A</v>
      </c>
      <c r="J374" s="65" t="e">
        <v>#N/A</v>
      </c>
      <c r="K374" s="65" t="e">
        <v>#N/A</v>
      </c>
      <c r="L374" s="65" t="e">
        <v>#N/A</v>
      </c>
      <c r="M374" s="65" t="e">
        <v>#N/A</v>
      </c>
    </row>
    <row r="375" spans="1:13">
      <c r="A375" s="64">
        <v>37.300000000000004</v>
      </c>
      <c r="B375" s="65">
        <v>7.8335705977483627E-11</v>
      </c>
      <c r="C375" s="65" t="e">
        <v>#N/A</v>
      </c>
      <c r="D375" s="65" t="e">
        <v>#N/A</v>
      </c>
      <c r="E375" s="65" t="e">
        <v>#N/A</v>
      </c>
      <c r="F375" s="65" t="e">
        <v>#N/A</v>
      </c>
      <c r="G375" s="65" t="e">
        <v>#N/A</v>
      </c>
      <c r="H375" s="65">
        <v>5.3531051119604101E-11</v>
      </c>
      <c r="I375" s="65" t="e">
        <v>#N/A</v>
      </c>
      <c r="J375" s="65" t="e">
        <v>#N/A</v>
      </c>
      <c r="K375" s="65" t="e">
        <v>#N/A</v>
      </c>
      <c r="L375" s="65" t="e">
        <v>#N/A</v>
      </c>
      <c r="M375" s="65" t="e">
        <v>#N/A</v>
      </c>
    </row>
    <row r="376" spans="1:13">
      <c r="A376" s="64">
        <v>37.4</v>
      </c>
      <c r="B376" s="65">
        <v>8.1548032215827959E-11</v>
      </c>
      <c r="C376" s="65" t="e">
        <v>#N/A</v>
      </c>
      <c r="D376" s="65" t="e">
        <v>#N/A</v>
      </c>
      <c r="E376" s="65" t="e">
        <v>#N/A</v>
      </c>
      <c r="F376" s="65" t="e">
        <v>#N/A</v>
      </c>
      <c r="G376" s="65" t="e">
        <v>#N/A</v>
      </c>
      <c r="H376" s="65">
        <v>5.5700267315161867E-11</v>
      </c>
      <c r="I376" s="65" t="e">
        <v>#N/A</v>
      </c>
      <c r="J376" s="65" t="e">
        <v>#N/A</v>
      </c>
      <c r="K376" s="65" t="e">
        <v>#N/A</v>
      </c>
      <c r="L376" s="65" t="e">
        <v>#N/A</v>
      </c>
      <c r="M376" s="65" t="e">
        <v>#N/A</v>
      </c>
    </row>
    <row r="377" spans="1:13">
      <c r="A377" s="64">
        <v>37.5</v>
      </c>
      <c r="B377" s="65">
        <v>8.4894327678775028E-11</v>
      </c>
      <c r="C377" s="65" t="e">
        <v>#N/A</v>
      </c>
      <c r="D377" s="65" t="e">
        <v>#N/A</v>
      </c>
      <c r="E377" s="65" t="e">
        <v>#N/A</v>
      </c>
      <c r="F377" s="65" t="e">
        <v>#N/A</v>
      </c>
      <c r="G377" s="65" t="e">
        <v>#N/A</v>
      </c>
      <c r="H377" s="65">
        <v>5.7958922383694045E-11</v>
      </c>
      <c r="I377" s="65" t="e">
        <v>#N/A</v>
      </c>
      <c r="J377" s="65" t="e">
        <v>#N/A</v>
      </c>
      <c r="K377" s="65" t="e">
        <v>#N/A</v>
      </c>
      <c r="L377" s="65" t="e">
        <v>#N/A</v>
      </c>
      <c r="M377" s="65" t="e">
        <v>#N/A</v>
      </c>
    </row>
    <row r="378" spans="1:13">
      <c r="A378" s="64">
        <v>37.6</v>
      </c>
      <c r="B378" s="65">
        <v>8.8380254503750422E-11</v>
      </c>
      <c r="C378" s="65" t="e">
        <v>#N/A</v>
      </c>
      <c r="D378" s="65" t="e">
        <v>#N/A</v>
      </c>
      <c r="E378" s="65" t="e">
        <v>#N/A</v>
      </c>
      <c r="F378" s="65" t="e">
        <v>#N/A</v>
      </c>
      <c r="G378" s="65" t="e">
        <v>#N/A</v>
      </c>
      <c r="H378" s="65">
        <v>6.0310763327908745E-11</v>
      </c>
      <c r="I378" s="65" t="e">
        <v>#N/A</v>
      </c>
      <c r="J378" s="65" t="e">
        <v>#N/A</v>
      </c>
      <c r="K378" s="65" t="e">
        <v>#N/A</v>
      </c>
      <c r="L378" s="65" t="e">
        <v>#N/A</v>
      </c>
      <c r="M378" s="65" t="e">
        <v>#N/A</v>
      </c>
    </row>
    <row r="379" spans="1:13">
      <c r="A379" s="64">
        <v>37.700000000000003</v>
      </c>
      <c r="B379" s="65">
        <v>9.2011738506148077E-11</v>
      </c>
      <c r="C379" s="65" t="e">
        <v>#N/A</v>
      </c>
      <c r="D379" s="65" t="e">
        <v>#N/A</v>
      </c>
      <c r="E379" s="65" t="e">
        <v>#N/A</v>
      </c>
      <c r="F379" s="65" t="e">
        <v>#N/A</v>
      </c>
      <c r="G379" s="65" t="e">
        <v>#N/A</v>
      </c>
      <c r="H379" s="65">
        <v>6.2759700214520819E-11</v>
      </c>
      <c r="I379" s="65" t="e">
        <v>#N/A</v>
      </c>
      <c r="J379" s="65" t="e">
        <v>#N/A</v>
      </c>
      <c r="K379" s="65" t="e">
        <v>#N/A</v>
      </c>
      <c r="L379" s="65" t="e">
        <v>#N/A</v>
      </c>
      <c r="M379" s="65" t="e">
        <v>#N/A</v>
      </c>
    </row>
    <row r="380" spans="1:13">
      <c r="A380" s="64">
        <v>37.800000000000004</v>
      </c>
      <c r="B380" s="65">
        <v>9.5794955301542473E-11</v>
      </c>
      <c r="C380" s="65" t="e">
        <v>#N/A</v>
      </c>
      <c r="D380" s="65" t="e">
        <v>#N/A</v>
      </c>
      <c r="E380" s="65" t="e">
        <v>#N/A</v>
      </c>
      <c r="F380" s="65" t="e">
        <v>#N/A</v>
      </c>
      <c r="G380" s="65" t="e">
        <v>#N/A</v>
      </c>
      <c r="H380" s="65">
        <v>6.5309799235357957E-11</v>
      </c>
      <c r="I380" s="65" t="e">
        <v>#N/A</v>
      </c>
      <c r="J380" s="65" t="e">
        <v>#N/A</v>
      </c>
      <c r="K380" s="65" t="e">
        <v>#N/A</v>
      </c>
      <c r="L380" s="65" t="e">
        <v>#N/A</v>
      </c>
      <c r="M380" s="65" t="e">
        <v>#N/A</v>
      </c>
    </row>
    <row r="381" spans="1:13">
      <c r="A381" s="64">
        <v>37.9</v>
      </c>
      <c r="B381" s="65">
        <v>9.9736316427900817E-11</v>
      </c>
      <c r="C381" s="65" t="e">
        <v>#N/A</v>
      </c>
      <c r="D381" s="65" t="e">
        <v>#N/A</v>
      </c>
      <c r="E381" s="65" t="e">
        <v>#N/A</v>
      </c>
      <c r="F381" s="65" t="e">
        <v>#N/A</v>
      </c>
      <c r="G381" s="65" t="e">
        <v>#N/A</v>
      </c>
      <c r="H381" s="65">
        <v>6.7965313932383253E-11</v>
      </c>
      <c r="I381" s="65" t="e">
        <v>#N/A</v>
      </c>
      <c r="J381" s="65" t="e">
        <v>#N/A</v>
      </c>
      <c r="K381" s="65" t="e">
        <v>#N/A</v>
      </c>
      <c r="L381" s="65" t="e">
        <v>#N/A</v>
      </c>
      <c r="M381" s="65" t="e">
        <v>#N/A</v>
      </c>
    </row>
    <row r="382" spans="1:13">
      <c r="A382" s="64">
        <v>38</v>
      </c>
      <c r="B382" s="65">
        <v>1.03842545673416E-10</v>
      </c>
      <c r="C382" s="65" t="e">
        <v>#N/A</v>
      </c>
      <c r="D382" s="65" t="e">
        <v>#N/A</v>
      </c>
      <c r="E382" s="65" t="e">
        <v>#N/A</v>
      </c>
      <c r="F382" s="65" t="e">
        <v>#N/A</v>
      </c>
      <c r="G382" s="65" t="e">
        <v>#N/A</v>
      </c>
      <c r="H382" s="65">
        <v>7.0730657442119593E-11</v>
      </c>
      <c r="I382" s="65" t="e">
        <v>#N/A</v>
      </c>
      <c r="J382" s="65" t="e">
        <v>#N/A</v>
      </c>
      <c r="K382" s="65" t="e">
        <v>#N/A</v>
      </c>
      <c r="L382" s="65" t="e">
        <v>#N/A</v>
      </c>
      <c r="M382" s="65" t="e">
        <v>#N/A</v>
      </c>
    </row>
    <row r="383" spans="1:13">
      <c r="A383" s="64">
        <v>38.1</v>
      </c>
      <c r="B383" s="65">
        <v>1.0812064438203706E-10</v>
      </c>
      <c r="C383" s="65" t="e">
        <v>#N/A</v>
      </c>
      <c r="D383" s="65" t="e">
        <v>#N/A</v>
      </c>
      <c r="E383" s="65" t="e">
        <v>#N/A</v>
      </c>
      <c r="F383" s="65" t="e">
        <v>#N/A</v>
      </c>
      <c r="G383" s="65" t="e">
        <v>#N/A</v>
      </c>
      <c r="H383" s="65">
        <v>7.3610430251225267E-11</v>
      </c>
      <c r="I383" s="65" t="e">
        <v>#N/A</v>
      </c>
      <c r="J383" s="65" t="e">
        <v>#N/A</v>
      </c>
      <c r="K383" s="65" t="e">
        <v>#N/A</v>
      </c>
      <c r="L383" s="65" t="e">
        <v>#N/A</v>
      </c>
      <c r="M383" s="65" t="e">
        <v>#N/A</v>
      </c>
    </row>
    <row r="384" spans="1:13">
      <c r="A384" s="64">
        <v>38.200000000000003</v>
      </c>
      <c r="B384" s="65">
        <v>1.12577905331257E-10</v>
      </c>
      <c r="C384" s="65" t="e">
        <v>#N/A</v>
      </c>
      <c r="D384" s="65" t="e">
        <v>#N/A</v>
      </c>
      <c r="E384" s="65" t="e">
        <v>#N/A</v>
      </c>
      <c r="F384" s="65" t="e">
        <v>#N/A</v>
      </c>
      <c r="G384" s="65" t="e">
        <v>#N/A</v>
      </c>
      <c r="H384" s="65">
        <v>7.6609482646539107E-11</v>
      </c>
      <c r="I384" s="65" t="e">
        <v>#N/A</v>
      </c>
      <c r="J384" s="65" t="e">
        <v>#N/A</v>
      </c>
      <c r="K384" s="65" t="e">
        <v>#N/A</v>
      </c>
      <c r="L384" s="65" t="e">
        <v>#N/A</v>
      </c>
      <c r="M384" s="65" t="e">
        <v>#N/A</v>
      </c>
    </row>
    <row r="385" spans="1:13">
      <c r="A385" s="64">
        <v>38.300000000000004</v>
      </c>
      <c r="B385" s="65">
        <v>1.1722195436547622E-10</v>
      </c>
      <c r="C385" s="65" t="e">
        <v>#N/A</v>
      </c>
      <c r="D385" s="65" t="e">
        <v>#N/A</v>
      </c>
      <c r="E385" s="65" t="e">
        <v>#N/A</v>
      </c>
      <c r="F385" s="65" t="e">
        <v>#N/A</v>
      </c>
      <c r="G385" s="65" t="e">
        <v>#N/A</v>
      </c>
      <c r="H385" s="65">
        <v>7.9732789814990213E-11</v>
      </c>
      <c r="I385" s="65" t="e">
        <v>#N/A</v>
      </c>
      <c r="J385" s="65" t="e">
        <v>#N/A</v>
      </c>
      <c r="K385" s="65" t="e">
        <v>#N/A</v>
      </c>
      <c r="L385" s="65" t="e">
        <v>#N/A</v>
      </c>
      <c r="M385" s="65" t="e">
        <v>#N/A</v>
      </c>
    </row>
    <row r="386" spans="1:13">
      <c r="A386" s="64">
        <v>38.400000000000006</v>
      </c>
      <c r="B386" s="65">
        <v>1.2206072264042689E-10</v>
      </c>
      <c r="C386" s="65" t="e">
        <v>#N/A</v>
      </c>
      <c r="D386" s="65" t="e">
        <v>#N/A</v>
      </c>
      <c r="E386" s="65" t="e">
        <v>#N/A</v>
      </c>
      <c r="F386" s="65" t="e">
        <v>#N/A</v>
      </c>
      <c r="G386" s="65" t="e">
        <v>#N/A</v>
      </c>
      <c r="H386" s="65">
        <v>8.2985604499263843E-11</v>
      </c>
      <c r="I386" s="65" t="e">
        <v>#N/A</v>
      </c>
      <c r="J386" s="65" t="e">
        <v>#N/A</v>
      </c>
      <c r="K386" s="65" t="e">
        <v>#N/A</v>
      </c>
      <c r="L386" s="65" t="e">
        <v>#N/A</v>
      </c>
      <c r="M386" s="65" t="e">
        <v>#N/A</v>
      </c>
    </row>
    <row r="387" spans="1:13">
      <c r="A387" s="64">
        <v>38.5</v>
      </c>
      <c r="B387" s="65">
        <v>1.2710246743985465E-10</v>
      </c>
      <c r="C387" s="65" t="e">
        <v>#N/A</v>
      </c>
      <c r="D387" s="65" t="e">
        <v>#N/A</v>
      </c>
      <c r="E387" s="65" t="e">
        <v>#N/A</v>
      </c>
      <c r="F387" s="65" t="e">
        <v>#N/A</v>
      </c>
      <c r="G387" s="65" t="e">
        <v>#N/A</v>
      </c>
      <c r="H387" s="65">
        <v>8.6373366792180661E-11</v>
      </c>
      <c r="I387" s="65" t="e">
        <v>#N/A</v>
      </c>
      <c r="J387" s="65" t="e">
        <v>#N/A</v>
      </c>
      <c r="K387" s="65" t="e">
        <v>#N/A</v>
      </c>
      <c r="L387" s="65" t="e">
        <v>#N/A</v>
      </c>
      <c r="M387" s="65" t="e">
        <v>#N/A</v>
      </c>
    </row>
    <row r="388" spans="1:13">
      <c r="A388" s="64">
        <v>38.6</v>
      </c>
      <c r="B388" s="65">
        <v>1.32355890136715E-10</v>
      </c>
      <c r="C388" s="65" t="e">
        <v>#N/A</v>
      </c>
      <c r="D388" s="65" t="e">
        <v>#N/A</v>
      </c>
      <c r="E388" s="65" t="e">
        <v>#N/A</v>
      </c>
      <c r="F388" s="65" t="e">
        <v>#N/A</v>
      </c>
      <c r="G388" s="65" t="e">
        <v>#N/A</v>
      </c>
      <c r="H388" s="65">
        <v>8.9901752708954064E-11</v>
      </c>
      <c r="I388" s="65" t="e">
        <v>#N/A</v>
      </c>
      <c r="J388" s="65" t="e">
        <v>#N/A</v>
      </c>
      <c r="K388" s="65" t="e">
        <v>#N/A</v>
      </c>
      <c r="L388" s="65" t="e">
        <v>#N/A</v>
      </c>
      <c r="M388" s="65" t="e">
        <v>#N/A</v>
      </c>
    </row>
    <row r="389" spans="1:13">
      <c r="A389" s="64">
        <v>38.700000000000003</v>
      </c>
      <c r="B389" s="65">
        <v>1.3782994190414399E-10</v>
      </c>
      <c r="C389" s="65" t="e">
        <v>#N/A</v>
      </c>
      <c r="D389" s="65" t="e">
        <v>#N/A</v>
      </c>
      <c r="E389" s="65" t="e">
        <v>#N/A</v>
      </c>
      <c r="F389" s="65" t="e">
        <v>#N/A</v>
      </c>
      <c r="G389" s="65" t="e">
        <v>#N/A</v>
      </c>
      <c r="H389" s="65">
        <v>9.357669500387189E-11</v>
      </c>
      <c r="I389" s="65" t="e">
        <v>#N/A</v>
      </c>
      <c r="J389" s="65" t="e">
        <v>#N/A</v>
      </c>
      <c r="K389" s="65" t="e">
        <v>#N/A</v>
      </c>
      <c r="L389" s="65" t="e">
        <v>#N/A</v>
      </c>
      <c r="M389" s="65" t="e">
        <v>#N/A</v>
      </c>
    </row>
    <row r="390" spans="1:13">
      <c r="A390" s="64">
        <v>38.800000000000004</v>
      </c>
      <c r="B390" s="65">
        <v>1.4353404576006312E-10</v>
      </c>
      <c r="C390" s="65" t="e">
        <v>#N/A</v>
      </c>
      <c r="D390" s="65" t="e">
        <v>#N/A</v>
      </c>
      <c r="E390" s="65" t="e">
        <v>#N/A</v>
      </c>
      <c r="F390" s="65" t="e">
        <v>#N/A</v>
      </c>
      <c r="G390" s="65" t="e">
        <v>#N/A</v>
      </c>
      <c r="H390" s="65">
        <v>9.7404362353614715E-11</v>
      </c>
      <c r="I390" s="65" t="e">
        <v>#N/A</v>
      </c>
      <c r="J390" s="65" t="e">
        <v>#N/A</v>
      </c>
      <c r="K390" s="65" t="e">
        <v>#N/A</v>
      </c>
      <c r="L390" s="65" t="e">
        <v>#N/A</v>
      </c>
      <c r="M390" s="65" t="e">
        <v>#N/A</v>
      </c>
    </row>
    <row r="391" spans="1:13">
      <c r="A391" s="64">
        <v>38.900000000000006</v>
      </c>
      <c r="B391" s="65">
        <v>1.4947804105602813E-10</v>
      </c>
      <c r="C391" s="65" t="e">
        <v>#N/A</v>
      </c>
      <c r="D391" s="65" t="e">
        <v>#N/A</v>
      </c>
      <c r="E391" s="65" t="e">
        <v>#N/A</v>
      </c>
      <c r="F391" s="65" t="e">
        <v>#N/A</v>
      </c>
      <c r="G391" s="65" t="e">
        <v>#N/A</v>
      </c>
      <c r="H391" s="65">
        <v>1.0139120792951317E-10</v>
      </c>
      <c r="I391" s="65" t="e">
        <v>#N/A</v>
      </c>
      <c r="J391" s="65" t="e">
        <v>#N/A</v>
      </c>
      <c r="K391" s="65" t="e">
        <v>#N/A</v>
      </c>
      <c r="L391" s="65" t="e">
        <v>#N/A</v>
      </c>
      <c r="M391" s="65" t="e">
        <v>#N/A</v>
      </c>
    </row>
    <row r="392" spans="1:13">
      <c r="A392" s="64">
        <v>39</v>
      </c>
      <c r="B392" s="65">
        <v>1.5567210021050215E-10</v>
      </c>
      <c r="C392" s="65" t="e">
        <v>#N/A</v>
      </c>
      <c r="D392" s="65" t="e">
        <v>#N/A</v>
      </c>
      <c r="E392" s="65" t="e">
        <v>#N/A</v>
      </c>
      <c r="F392" s="65" t="e">
        <v>#N/A</v>
      </c>
      <c r="G392" s="65" t="e">
        <v>#N/A</v>
      </c>
      <c r="H392" s="65">
        <v>1.0554394164197234E-10</v>
      </c>
      <c r="I392" s="65" t="e">
        <v>#N/A</v>
      </c>
      <c r="J392" s="65" t="e">
        <v>#N/A</v>
      </c>
      <c r="K392" s="65" t="e">
        <v>#N/A</v>
      </c>
      <c r="L392" s="65" t="e">
        <v>#N/A</v>
      </c>
      <c r="M392" s="65" t="e">
        <v>#N/A</v>
      </c>
    </row>
    <row r="393" spans="1:13">
      <c r="A393" s="64">
        <v>39.1</v>
      </c>
      <c r="B393" s="65">
        <v>1.62126922997885E-10</v>
      </c>
      <c r="C393" s="65" t="e">
        <v>#N/A</v>
      </c>
      <c r="D393" s="65" t="e">
        <v>#N/A</v>
      </c>
      <c r="E393" s="65" t="e">
        <v>#N/A</v>
      </c>
      <c r="F393" s="65" t="e">
        <v>#N/A</v>
      </c>
      <c r="G393" s="65" t="e">
        <v>#N/A</v>
      </c>
      <c r="H393" s="65">
        <v>1.0986958565162297E-10</v>
      </c>
      <c r="I393" s="65" t="e">
        <v>#N/A</v>
      </c>
      <c r="J393" s="65" t="e">
        <v>#N/A</v>
      </c>
      <c r="K393" s="65" t="e">
        <v>#N/A</v>
      </c>
      <c r="L393" s="65" t="e">
        <v>#N/A</v>
      </c>
      <c r="M393" s="65" t="e">
        <v>#N/A</v>
      </c>
    </row>
    <row r="394" spans="1:13">
      <c r="A394" s="64">
        <v>39.200000000000003</v>
      </c>
      <c r="B394" s="65">
        <v>1.6885363940399856E-10</v>
      </c>
      <c r="C394" s="65" t="e">
        <v>#N/A</v>
      </c>
      <c r="D394" s="65" t="e">
        <v>#N/A</v>
      </c>
      <c r="E394" s="65" t="e">
        <v>#N/A</v>
      </c>
      <c r="F394" s="65" t="e">
        <v>#N/A</v>
      </c>
      <c r="G394" s="65" t="e">
        <v>#N/A</v>
      </c>
      <c r="H394" s="65">
        <v>1.1437541885817026E-10</v>
      </c>
      <c r="I394" s="65" t="e">
        <v>#N/A</v>
      </c>
      <c r="J394" s="65" t="e">
        <v>#N/A</v>
      </c>
      <c r="K394" s="65" t="e">
        <v>#N/A</v>
      </c>
      <c r="L394" s="65" t="e">
        <v>#N/A</v>
      </c>
      <c r="M394" s="65" t="e">
        <v>#N/A</v>
      </c>
    </row>
    <row r="395" spans="1:13">
      <c r="A395" s="64">
        <v>39.300000000000004</v>
      </c>
      <c r="B395" s="65">
        <v>1.7586385125945014E-10</v>
      </c>
      <c r="C395" s="65" t="e">
        <v>#N/A</v>
      </c>
      <c r="D395" s="65" t="e">
        <v>#N/A</v>
      </c>
      <c r="E395" s="65" t="e">
        <v>#N/A</v>
      </c>
      <c r="F395" s="65" t="e">
        <v>#N/A</v>
      </c>
      <c r="G395" s="65" t="e">
        <v>#N/A</v>
      </c>
      <c r="H395" s="65">
        <v>1.1906907404490852E-10</v>
      </c>
      <c r="I395" s="65" t="e">
        <v>#N/A</v>
      </c>
      <c r="J395" s="65" t="e">
        <v>#N/A</v>
      </c>
      <c r="K395" s="65" t="e">
        <v>#N/A</v>
      </c>
      <c r="L395" s="65" t="e">
        <v>#N/A</v>
      </c>
      <c r="M395" s="65" t="e">
        <v>#N/A</v>
      </c>
    </row>
    <row r="396" spans="1:13">
      <c r="A396" s="64">
        <v>39.400000000000006</v>
      </c>
      <c r="B396" s="65">
        <v>1.831697016285716E-10</v>
      </c>
      <c r="C396" s="65" t="e">
        <v>#N/A</v>
      </c>
      <c r="D396" s="65" t="e">
        <v>#N/A</v>
      </c>
      <c r="E396" s="65" t="e">
        <v>#N/A</v>
      </c>
      <c r="F396" s="65" t="e">
        <v>#N/A</v>
      </c>
      <c r="G396" s="65" t="e">
        <v>#N/A</v>
      </c>
      <c r="H396" s="65">
        <v>1.2395846848978209E-10</v>
      </c>
      <c r="I396" s="65" t="e">
        <v>#N/A</v>
      </c>
      <c r="J396" s="65" t="e">
        <v>#N/A</v>
      </c>
      <c r="K396" s="65" t="e">
        <v>#N/A</v>
      </c>
      <c r="L396" s="65" t="e">
        <v>#N/A</v>
      </c>
      <c r="M396" s="65" t="e">
        <v>#N/A</v>
      </c>
    </row>
    <row r="397" spans="1:13">
      <c r="A397" s="64">
        <v>39.5</v>
      </c>
      <c r="B397" s="65">
        <v>1.9078377766490462E-10</v>
      </c>
      <c r="C397" s="65" t="e">
        <v>#N/A</v>
      </c>
      <c r="D397" s="65" t="e">
        <v>#N/A</v>
      </c>
      <c r="E397" s="65" t="e">
        <v>#N/A</v>
      </c>
      <c r="F397" s="65" t="e">
        <v>#N/A</v>
      </c>
      <c r="G397" s="65" t="e">
        <v>#N/A</v>
      </c>
      <c r="H397" s="65">
        <v>1.2905192192658177E-10</v>
      </c>
      <c r="I397" s="65" t="e">
        <v>#N/A</v>
      </c>
      <c r="J397" s="65" t="e">
        <v>#N/A</v>
      </c>
      <c r="K397" s="65" t="e">
        <v>#N/A</v>
      </c>
      <c r="L397" s="65" t="e">
        <v>#N/A</v>
      </c>
      <c r="M397" s="65" t="e">
        <v>#N/A</v>
      </c>
    </row>
    <row r="398" spans="1:13">
      <c r="A398" s="64">
        <v>39.6</v>
      </c>
      <c r="B398" s="65">
        <v>1.9871929102244223E-10</v>
      </c>
      <c r="C398" s="65" t="e">
        <v>#N/A</v>
      </c>
      <c r="D398" s="65" t="e">
        <v>#N/A</v>
      </c>
      <c r="E398" s="65" t="e">
        <v>#N/A</v>
      </c>
      <c r="F398" s="65" t="e">
        <v>#N/A</v>
      </c>
      <c r="G398" s="65" t="e">
        <v>#N/A</v>
      </c>
      <c r="H398" s="65">
        <v>1.343580524615362E-10</v>
      </c>
      <c r="I398" s="65" t="e">
        <v>#N/A</v>
      </c>
      <c r="J398" s="65" t="e">
        <v>#N/A</v>
      </c>
      <c r="K398" s="65" t="e">
        <v>#N/A</v>
      </c>
      <c r="L398" s="65" t="e">
        <v>#N/A</v>
      </c>
      <c r="M398" s="65" t="e">
        <v>#N/A</v>
      </c>
    </row>
    <row r="399" spans="1:13">
      <c r="A399" s="64">
        <v>39.700000000000003</v>
      </c>
      <c r="B399" s="65">
        <v>2.0699002234447761E-10</v>
      </c>
      <c r="C399" s="65" t="e">
        <v>#N/A</v>
      </c>
      <c r="D399" s="65" t="e">
        <v>#N/A</v>
      </c>
      <c r="E399" s="65" t="e">
        <v>#N/A</v>
      </c>
      <c r="F399" s="65" t="e">
        <v>#N/A</v>
      </c>
      <c r="G399" s="65" t="e">
        <v>#N/A</v>
      </c>
      <c r="H399" s="65">
        <v>1.3988585290114486E-10</v>
      </c>
      <c r="I399" s="65" t="e">
        <v>#N/A</v>
      </c>
      <c r="J399" s="65" t="e">
        <v>#N/A</v>
      </c>
      <c r="K399" s="65" t="e">
        <v>#N/A</v>
      </c>
      <c r="L399" s="65" t="e">
        <v>#N/A</v>
      </c>
      <c r="M399" s="65" t="e">
        <v>#N/A</v>
      </c>
    </row>
    <row r="400" spans="1:13">
      <c r="A400" s="64">
        <v>39.800000000000004</v>
      </c>
      <c r="B400" s="65">
        <v>2.1561029350802841E-10</v>
      </c>
      <c r="C400" s="65" t="e">
        <v>#N/A</v>
      </c>
      <c r="D400" s="65" t="e">
        <v>#N/A</v>
      </c>
      <c r="E400" s="65" t="e">
        <v>#N/A</v>
      </c>
      <c r="F400" s="65" t="e">
        <v>#N/A</v>
      </c>
      <c r="G400" s="65" t="e">
        <v>#N/A</v>
      </c>
      <c r="H400" s="65">
        <v>1.4564476014111705E-10</v>
      </c>
      <c r="I400" s="65" t="e">
        <v>#N/A</v>
      </c>
      <c r="J400" s="65" t="e">
        <v>#N/A</v>
      </c>
      <c r="K400" s="65" t="e">
        <v>#N/A</v>
      </c>
      <c r="L400" s="65" t="e">
        <v>#N/A</v>
      </c>
      <c r="M400" s="65" t="e">
        <v>#N/A</v>
      </c>
    </row>
    <row r="401" spans="1:13">
      <c r="A401" s="64">
        <v>39.900000000000006</v>
      </c>
      <c r="B401" s="65">
        <v>2.2459505089056364E-10</v>
      </c>
      <c r="C401" s="65" t="e">
        <v>#N/A</v>
      </c>
      <c r="D401" s="65" t="e">
        <v>#N/A</v>
      </c>
      <c r="E401" s="65" t="e">
        <v>#N/A</v>
      </c>
      <c r="F401" s="65" t="e">
        <v>#N/A</v>
      </c>
      <c r="G401" s="65" t="e">
        <v>#N/A</v>
      </c>
      <c r="H401" s="65">
        <v>1.5164453026628166E-10</v>
      </c>
      <c r="I401" s="65" t="e">
        <v>#N/A</v>
      </c>
      <c r="J401" s="65" t="e">
        <v>#N/A</v>
      </c>
      <c r="K401" s="65" t="e">
        <v>#N/A</v>
      </c>
      <c r="L401" s="65" t="e">
        <v>#N/A</v>
      </c>
      <c r="M401" s="65" t="e">
        <v>#N/A</v>
      </c>
    </row>
    <row r="402" spans="1:13">
      <c r="A402" s="64">
        <v>40</v>
      </c>
      <c r="B402" s="65">
        <v>2.3395996251451834E-10</v>
      </c>
      <c r="C402" s="65" t="e">
        <v>#N/A</v>
      </c>
      <c r="D402" s="65" t="e">
        <v>#N/A</v>
      </c>
      <c r="E402" s="65" t="e">
        <v>#N/A</v>
      </c>
      <c r="F402" s="65" t="e">
        <v>#N/A</v>
      </c>
      <c r="G402" s="65" t="e">
        <v>#N/A</v>
      </c>
      <c r="H402" s="65">
        <v>1.5789536345067745E-10</v>
      </c>
      <c r="I402" s="65" t="e">
        <v>#N/A</v>
      </c>
      <c r="J402" s="65" t="e">
        <v>#N/A</v>
      </c>
      <c r="K402" s="65" t="e">
        <v>#N/A</v>
      </c>
      <c r="L402" s="65" t="e">
        <v>#N/A</v>
      </c>
      <c r="M402" s="65" t="e">
        <v>#N/A</v>
      </c>
    </row>
    <row r="403" spans="1:13">
      <c r="A403" s="64">
        <v>40.1</v>
      </c>
      <c r="B403" s="65">
        <v>2.4372132090277887E-10</v>
      </c>
      <c r="C403" s="65" t="e">
        <v>#N/A</v>
      </c>
      <c r="D403" s="65" t="e">
        <v>#N/A</v>
      </c>
      <c r="E403" s="65" t="e">
        <v>#N/A</v>
      </c>
      <c r="F403" s="65" t="e">
        <v>#N/A</v>
      </c>
      <c r="G403" s="65" t="e">
        <v>#N/A</v>
      </c>
      <c r="H403" s="65">
        <v>1.6440794559091643E-10</v>
      </c>
      <c r="I403" s="65" t="e">
        <v>#N/A</v>
      </c>
      <c r="J403" s="65" t="e">
        <v>#N/A</v>
      </c>
      <c r="K403" s="65" t="e">
        <v>#N/A</v>
      </c>
      <c r="L403" s="65" t="e">
        <v>#N/A</v>
      </c>
      <c r="M403" s="65" t="e">
        <v>#N/A</v>
      </c>
    </row>
    <row r="404" spans="1:13">
      <c r="A404" s="64">
        <v>40.200000000000003</v>
      </c>
      <c r="B404" s="65">
        <v>2.5389607083425858E-10</v>
      </c>
      <c r="C404" s="65" t="e">
        <v>#N/A</v>
      </c>
      <c r="D404" s="65" t="e">
        <v>#N/A</v>
      </c>
      <c r="E404" s="65" t="e">
        <v>#N/A</v>
      </c>
      <c r="F404" s="65" t="e">
        <v>#N/A</v>
      </c>
      <c r="G404" s="65" t="e">
        <v>#N/A</v>
      </c>
      <c r="H404" s="65">
        <v>1.7119340667282046E-10</v>
      </c>
      <c r="I404" s="65" t="e">
        <v>#N/A</v>
      </c>
      <c r="J404" s="65" t="e">
        <v>#N/A</v>
      </c>
      <c r="K404" s="65" t="e">
        <v>#N/A</v>
      </c>
      <c r="L404" s="65" t="e">
        <v>#N/A</v>
      </c>
      <c r="M404" s="65" t="e">
        <v>#N/A</v>
      </c>
    </row>
    <row r="405" spans="1:13">
      <c r="A405" s="64">
        <v>40.300000000000004</v>
      </c>
      <c r="B405" s="65">
        <v>2.6450200363292709E-10</v>
      </c>
      <c r="C405" s="65" t="e">
        <v>#N/A</v>
      </c>
      <c r="D405" s="65" t="e">
        <v>#N/A</v>
      </c>
      <c r="E405" s="65" t="e">
        <v>#N/A</v>
      </c>
      <c r="F405" s="65" t="e">
        <v>#N/A</v>
      </c>
      <c r="G405" s="65" t="e">
        <v>#N/A</v>
      </c>
      <c r="H405" s="65">
        <v>1.7826329301584565E-10</v>
      </c>
      <c r="I405" s="65" t="e">
        <v>#N/A</v>
      </c>
      <c r="J405" s="65" t="e">
        <v>#N/A</v>
      </c>
      <c r="K405" s="65" t="e">
        <v>#N/A</v>
      </c>
      <c r="L405" s="65" t="e">
        <v>#N/A</v>
      </c>
      <c r="M405" s="65" t="e">
        <v>#N/A</v>
      </c>
    </row>
    <row r="406" spans="1:13">
      <c r="A406" s="64">
        <v>40.400000000000006</v>
      </c>
      <c r="B406" s="65">
        <v>2.7555763226772001E-10</v>
      </c>
      <c r="C406" s="65" t="e">
        <v>#N/A</v>
      </c>
      <c r="D406" s="65" t="e">
        <v>#N/A</v>
      </c>
      <c r="E406" s="65" t="e">
        <v>#N/A</v>
      </c>
      <c r="F406" s="65" t="e">
        <v>#N/A</v>
      </c>
      <c r="G406" s="65" t="e">
        <v>#N/A</v>
      </c>
      <c r="H406" s="65">
        <v>1.8562971992874822E-10</v>
      </c>
      <c r="I406" s="65" t="e">
        <v>#N/A</v>
      </c>
      <c r="J406" s="65" t="e">
        <v>#N/A</v>
      </c>
      <c r="K406" s="65" t="e">
        <v>#N/A</v>
      </c>
      <c r="L406" s="65" t="e">
        <v>#N/A</v>
      </c>
      <c r="M406" s="65" t="e">
        <v>#N/A</v>
      </c>
    </row>
    <row r="407" spans="1:13">
      <c r="A407" s="64">
        <v>40.5</v>
      </c>
      <c r="B407" s="65">
        <v>2.8708224686369022E-10</v>
      </c>
      <c r="C407" s="65" t="e">
        <v>#N/A</v>
      </c>
      <c r="D407" s="65" t="e">
        <v>#N/A</v>
      </c>
      <c r="E407" s="65" t="e">
        <v>#N/A</v>
      </c>
      <c r="F407" s="65" t="e">
        <v>#N/A</v>
      </c>
      <c r="G407" s="65" t="e">
        <v>#N/A</v>
      </c>
      <c r="H407" s="65">
        <v>1.9330528844285766E-10</v>
      </c>
      <c r="I407" s="65" t="e">
        <v>#N/A</v>
      </c>
      <c r="J407" s="65" t="e">
        <v>#N/A</v>
      </c>
      <c r="K407" s="65" t="e">
        <v>#N/A</v>
      </c>
      <c r="L407" s="65" t="e">
        <v>#N/A</v>
      </c>
      <c r="M407" s="65" t="e">
        <v>#N/A</v>
      </c>
    </row>
    <row r="408" spans="1:13">
      <c r="A408" s="64">
        <v>40.6</v>
      </c>
      <c r="B408" s="65">
        <v>2.9909599796873465E-10</v>
      </c>
      <c r="C408" s="65" t="e">
        <v>#N/A</v>
      </c>
      <c r="D408" s="65" t="e">
        <v>#N/A</v>
      </c>
      <c r="E408" s="65" t="e">
        <v>#N/A</v>
      </c>
      <c r="F408" s="65" t="e">
        <v>#N/A</v>
      </c>
      <c r="G408" s="65" t="e">
        <v>#N/A</v>
      </c>
      <c r="H408" s="65">
        <v>2.0130314082322798E-10</v>
      </c>
      <c r="I408" s="65" t="e">
        <v>#N/A</v>
      </c>
      <c r="J408" s="65" t="e">
        <v>#N/A</v>
      </c>
      <c r="K408" s="65" t="e">
        <v>#N/A</v>
      </c>
      <c r="L408" s="65" t="e">
        <v>#N/A</v>
      </c>
      <c r="M408" s="65" t="e">
        <v>#N/A</v>
      </c>
    </row>
    <row r="409" spans="1:13">
      <c r="A409" s="64">
        <v>40.700000000000003</v>
      </c>
      <c r="B409" s="65">
        <v>3.1161992430916996E-10</v>
      </c>
      <c r="C409" s="65" t="e">
        <v>#N/A</v>
      </c>
      <c r="D409" s="65" t="e">
        <v>#N/A</v>
      </c>
      <c r="E409" s="65" t="e">
        <v>#N/A</v>
      </c>
      <c r="F409" s="65" t="e">
        <v>#N/A</v>
      </c>
      <c r="G409" s="65" t="e">
        <v>#N/A</v>
      </c>
      <c r="H409" s="65">
        <v>2.0963702995757671E-10</v>
      </c>
      <c r="I409" s="65" t="e">
        <v>#N/A</v>
      </c>
      <c r="J409" s="65" t="e">
        <v>#N/A</v>
      </c>
      <c r="K409" s="65" t="e">
        <v>#N/A</v>
      </c>
      <c r="L409" s="65" t="e">
        <v>#N/A</v>
      </c>
      <c r="M409" s="65" t="e">
        <v>#N/A</v>
      </c>
    </row>
    <row r="410" spans="1:13">
      <c r="A410" s="64">
        <v>40.800000000000004</v>
      </c>
      <c r="B410" s="65">
        <v>3.2467595278973249E-10</v>
      </c>
      <c r="C410" s="65" t="e">
        <v>#N/A</v>
      </c>
      <c r="D410" s="65" t="e">
        <v>#N/A</v>
      </c>
      <c r="E410" s="65" t="e">
        <v>#N/A</v>
      </c>
      <c r="F410" s="65" t="e">
        <v>#N/A</v>
      </c>
      <c r="G410" s="65" t="e">
        <v>#N/A</v>
      </c>
      <c r="H410" s="65">
        <v>2.1832118057840688E-10</v>
      </c>
      <c r="I410" s="65" t="e">
        <v>#N/A</v>
      </c>
      <c r="J410" s="65" t="e">
        <v>#N/A</v>
      </c>
      <c r="K410" s="65" t="e">
        <v>#N/A</v>
      </c>
      <c r="L410" s="65" t="e">
        <v>#N/A</v>
      </c>
      <c r="M410" s="65" t="e">
        <v>#N/A</v>
      </c>
    </row>
    <row r="411" spans="1:13">
      <c r="A411" s="64">
        <v>40.900000000000006</v>
      </c>
      <c r="B411" s="65">
        <v>3.3828703727145637E-10</v>
      </c>
      <c r="C411" s="65" t="e">
        <v>#N/A</v>
      </c>
      <c r="D411" s="65" t="e">
        <v>#N/A</v>
      </c>
      <c r="E411" s="65" t="e">
        <v>#N/A</v>
      </c>
      <c r="F411" s="65" t="e">
        <v>#N/A</v>
      </c>
      <c r="G411" s="65" t="e">
        <v>#N/A</v>
      </c>
      <c r="H411" s="65">
        <v>2.2737059457433872E-10</v>
      </c>
      <c r="I411" s="65" t="e">
        <v>#N/A</v>
      </c>
      <c r="J411" s="65" t="e">
        <v>#N/A</v>
      </c>
      <c r="K411" s="65" t="e">
        <v>#N/A</v>
      </c>
      <c r="L411" s="65" t="e">
        <v>#N/A</v>
      </c>
      <c r="M411" s="65" t="e">
        <v>#N/A</v>
      </c>
    </row>
    <row r="412" spans="1:13">
      <c r="A412" s="64">
        <v>41</v>
      </c>
      <c r="B412" s="65">
        <v>3.5247693652706857E-10</v>
      </c>
      <c r="C412" s="65" t="e">
        <v>#N/A</v>
      </c>
      <c r="D412" s="65" t="e">
        <v>#N/A</v>
      </c>
      <c r="E412" s="65" t="e">
        <v>#N/A</v>
      </c>
      <c r="F412" s="65" t="e">
        <v>#N/A</v>
      </c>
      <c r="G412" s="65" t="e">
        <v>#N/A</v>
      </c>
      <c r="H412" s="65">
        <v>2.3680077343435357E-10</v>
      </c>
      <c r="I412" s="65" t="e">
        <v>#N/A</v>
      </c>
      <c r="J412" s="65" t="e">
        <v>#N/A</v>
      </c>
      <c r="K412" s="65" t="e">
        <v>#N/A</v>
      </c>
      <c r="L412" s="65" t="e">
        <v>#N/A</v>
      </c>
      <c r="M412" s="65" t="e">
        <v>#N/A</v>
      </c>
    </row>
    <row r="413" spans="1:13">
      <c r="A413" s="64">
        <v>41.1</v>
      </c>
      <c r="B413" s="65">
        <v>3.6727071384135002E-10</v>
      </c>
      <c r="C413" s="65" t="e">
        <v>#N/A</v>
      </c>
      <c r="D413" s="65" t="e">
        <v>#N/A</v>
      </c>
      <c r="E413" s="65" t="e">
        <v>#N/A</v>
      </c>
      <c r="F413" s="65" t="e">
        <v>#N/A</v>
      </c>
      <c r="G413" s="65" t="e">
        <v>#N/A</v>
      </c>
      <c r="H413" s="65">
        <v>2.4662802355912561E-10</v>
      </c>
      <c r="I413" s="65" t="e">
        <v>#N/A</v>
      </c>
      <c r="J413" s="65" t="e">
        <v>#N/A</v>
      </c>
      <c r="K413" s="65" t="e">
        <v>#N/A</v>
      </c>
      <c r="L413" s="65" t="e">
        <v>#N/A</v>
      </c>
      <c r="M413" s="65" t="e">
        <v>#N/A</v>
      </c>
    </row>
    <row r="414" spans="1:13">
      <c r="A414" s="64">
        <v>41.2</v>
      </c>
      <c r="B414" s="65">
        <v>3.8269432067750131E-10</v>
      </c>
      <c r="C414" s="65" t="e">
        <v>#N/A</v>
      </c>
      <c r="D414" s="65" t="e">
        <v>#N/A</v>
      </c>
      <c r="E414" s="65" t="e">
        <v>#N/A</v>
      </c>
      <c r="F414" s="65" t="e">
        <v>#N/A</v>
      </c>
      <c r="G414" s="65" t="e">
        <v>#N/A</v>
      </c>
      <c r="H414" s="65">
        <v>2.5686919258305352E-10</v>
      </c>
      <c r="I414" s="65" t="e">
        <v>#N/A</v>
      </c>
      <c r="J414" s="65" t="e">
        <v>#N/A</v>
      </c>
      <c r="K414" s="65" t="e">
        <v>#N/A</v>
      </c>
      <c r="L414" s="65" t="e">
        <v>#N/A</v>
      </c>
      <c r="M414" s="65" t="e">
        <v>#N/A</v>
      </c>
    </row>
    <row r="415" spans="1:13">
      <c r="A415" s="64">
        <v>41.300000000000004</v>
      </c>
      <c r="B415" s="65">
        <v>3.9877484647732331E-10</v>
      </c>
      <c r="C415" s="65" t="e">
        <v>#N/A</v>
      </c>
      <c r="D415" s="65" t="e">
        <v>#N/A</v>
      </c>
      <c r="E415" s="65" t="e">
        <v>#N/A</v>
      </c>
      <c r="F415" s="65" t="e">
        <v>#N/A</v>
      </c>
      <c r="G415" s="65" t="e">
        <v>#N/A</v>
      </c>
      <c r="H415" s="65">
        <v>2.675420440745313E-10</v>
      </c>
      <c r="I415" s="65" t="e">
        <v>#N/A</v>
      </c>
      <c r="J415" s="65" t="e">
        <v>#N/A</v>
      </c>
      <c r="K415" s="65" t="e">
        <v>#N/A</v>
      </c>
      <c r="L415" s="65" t="e">
        <v>#N/A</v>
      </c>
      <c r="M415" s="65" t="e">
        <v>#N/A</v>
      </c>
    </row>
    <row r="416" spans="1:13">
      <c r="A416" s="64">
        <v>41.400000000000006</v>
      </c>
      <c r="B416" s="65">
        <v>4.1554071295024642E-10</v>
      </c>
      <c r="C416" s="65" t="e">
        <v>#N/A</v>
      </c>
      <c r="D416" s="65" t="e">
        <v>#N/A</v>
      </c>
      <c r="E416" s="65" t="e">
        <v>#N/A</v>
      </c>
      <c r="F416" s="65" t="e">
        <v>#N/A</v>
      </c>
      <c r="G416" s="65" t="e">
        <v>#N/A</v>
      </c>
      <c r="H416" s="65">
        <v>2.7866489671346528E-10</v>
      </c>
      <c r="I416" s="65" t="e">
        <v>#N/A</v>
      </c>
      <c r="J416" s="65" t="e">
        <v>#N/A</v>
      </c>
      <c r="K416" s="65" t="e">
        <v>#N/A</v>
      </c>
      <c r="L416" s="65" t="e">
        <v>#N/A</v>
      </c>
      <c r="M416" s="65" t="e">
        <v>#N/A</v>
      </c>
    </row>
    <row r="417" spans="1:13">
      <c r="A417" s="64">
        <v>41.5</v>
      </c>
      <c r="B417" s="65">
        <v>4.3302142427315005E-10</v>
      </c>
      <c r="C417" s="65" t="e">
        <v>#N/A</v>
      </c>
      <c r="D417" s="65" t="e">
        <v>#N/A</v>
      </c>
      <c r="E417" s="65" t="e">
        <v>#N/A</v>
      </c>
      <c r="F417" s="65" t="e">
        <v>#N/A</v>
      </c>
      <c r="G417" s="65" t="e">
        <v>#N/A</v>
      </c>
      <c r="H417" s="65">
        <v>2.9025704062490831E-10</v>
      </c>
      <c r="I417" s="65" t="e">
        <v>#N/A</v>
      </c>
      <c r="J417" s="65" t="e">
        <v>#N/A</v>
      </c>
      <c r="K417" s="65" t="e">
        <v>#N/A</v>
      </c>
      <c r="L417" s="65" t="e">
        <v>#N/A</v>
      </c>
      <c r="M417" s="65" t="e">
        <v>#N/A</v>
      </c>
    </row>
    <row r="418" spans="1:13">
      <c r="A418" s="64">
        <v>41.6</v>
      </c>
      <c r="B418" s="65">
        <v>4.5124778913496755E-10</v>
      </c>
      <c r="C418" s="65" t="e">
        <v>#N/A</v>
      </c>
      <c r="D418" s="65" t="e">
        <v>#N/A</v>
      </c>
      <c r="E418" s="65" t="e">
        <v>#N/A</v>
      </c>
      <c r="F418" s="65" t="e">
        <v>#N/A</v>
      </c>
      <c r="G418" s="65" t="e">
        <v>#N/A</v>
      </c>
      <c r="H418" s="65">
        <v>3.0233851533445488E-10</v>
      </c>
      <c r="I418" s="65" t="e">
        <v>#N/A</v>
      </c>
      <c r="J418" s="65" t="e">
        <v>#N/A</v>
      </c>
      <c r="K418" s="65" t="e">
        <v>#N/A</v>
      </c>
      <c r="L418" s="65" t="e">
        <v>#N/A</v>
      </c>
      <c r="M418" s="65" t="e">
        <v>#N/A</v>
      </c>
    </row>
    <row r="419" spans="1:13">
      <c r="A419" s="64">
        <v>41.7</v>
      </c>
      <c r="B419" s="65">
        <v>4.7025205951456428E-10</v>
      </c>
      <c r="C419" s="65" t="e">
        <v>#N/A</v>
      </c>
      <c r="D419" s="65" t="e">
        <v>#N/A</v>
      </c>
      <c r="E419" s="65" t="e">
        <v>#N/A</v>
      </c>
      <c r="F419" s="65" t="e">
        <v>#N/A</v>
      </c>
      <c r="G419" s="65" t="e">
        <v>#N/A</v>
      </c>
      <c r="H419" s="65">
        <v>3.1493022079054356E-10</v>
      </c>
      <c r="I419" s="65" t="e">
        <v>#N/A</v>
      </c>
      <c r="J419" s="65" t="e">
        <v>#N/A</v>
      </c>
      <c r="K419" s="65" t="e">
        <v>#N/A</v>
      </c>
      <c r="L419" s="65" t="e">
        <v>#N/A</v>
      </c>
      <c r="M419" s="65" t="e">
        <v>#N/A</v>
      </c>
    </row>
    <row r="420" spans="1:13">
      <c r="A420" s="64">
        <v>41.800000000000004</v>
      </c>
      <c r="B420" s="65">
        <v>4.9006787516958639E-10</v>
      </c>
      <c r="C420" s="65" t="e">
        <v>#N/A</v>
      </c>
      <c r="D420" s="65" t="e">
        <v>#N/A</v>
      </c>
      <c r="E420" s="65" t="e">
        <v>#N/A</v>
      </c>
      <c r="F420" s="65" t="e">
        <v>#N/A</v>
      </c>
      <c r="G420" s="65" t="e">
        <v>#N/A</v>
      </c>
      <c r="H420" s="65">
        <v>3.2805402838675946E-10</v>
      </c>
      <c r="I420" s="65" t="e">
        <v>#N/A</v>
      </c>
      <c r="J420" s="65" t="e">
        <v>#N/A</v>
      </c>
      <c r="K420" s="65" t="e">
        <v>#N/A</v>
      </c>
      <c r="L420" s="65" t="e">
        <v>#N/A</v>
      </c>
      <c r="M420" s="65" t="e">
        <v>#N/A</v>
      </c>
    </row>
    <row r="421" spans="1:13">
      <c r="A421" s="64">
        <v>41.900000000000006</v>
      </c>
      <c r="B421" s="65">
        <v>5.1073012485858271E-10</v>
      </c>
      <c r="C421" s="65" t="e">
        <v>#N/A</v>
      </c>
      <c r="D421" s="65" t="e">
        <v>#N/A</v>
      </c>
      <c r="E421" s="65" t="e">
        <v>#N/A</v>
      </c>
      <c r="F421" s="65" t="e">
        <v>#N/A</v>
      </c>
      <c r="G421" s="65" t="e">
        <v>#N/A</v>
      </c>
      <c r="H421" s="65">
        <v>3.4173264218395616E-10</v>
      </c>
      <c r="I421" s="65" t="e">
        <v>#N/A</v>
      </c>
      <c r="J421" s="65" t="e">
        <v>#N/A</v>
      </c>
      <c r="K421" s="65" t="e">
        <v>#N/A</v>
      </c>
      <c r="L421" s="65" t="e">
        <v>#N/A</v>
      </c>
      <c r="M421" s="65" t="e">
        <v>#N/A</v>
      </c>
    </row>
    <row r="422" spans="1:13">
      <c r="A422" s="64">
        <v>42</v>
      </c>
      <c r="B422" s="65">
        <v>5.3227555696366835E-10</v>
      </c>
      <c r="C422" s="65" t="e">
        <v>#N/A</v>
      </c>
      <c r="D422" s="65" t="e">
        <v>#N/A</v>
      </c>
      <c r="E422" s="65" t="e">
        <v>#N/A</v>
      </c>
      <c r="F422" s="65" t="e">
        <v>#N/A</v>
      </c>
      <c r="G422" s="65" t="e">
        <v>#N/A</v>
      </c>
      <c r="H422" s="65">
        <v>3.5598984871043626E-10</v>
      </c>
      <c r="I422" s="65" t="e">
        <v>#N/A</v>
      </c>
      <c r="J422" s="65" t="e">
        <v>#N/A</v>
      </c>
      <c r="K422" s="65" t="e">
        <v>#N/A</v>
      </c>
      <c r="L422" s="65" t="e">
        <v>#N/A</v>
      </c>
      <c r="M422" s="65" t="e">
        <v>#N/A</v>
      </c>
    </row>
    <row r="423" spans="1:13">
      <c r="A423" s="64">
        <v>42.1</v>
      </c>
      <c r="B423" s="65">
        <v>5.5474230764573917E-10</v>
      </c>
      <c r="C423" s="65" t="e">
        <v>#N/A</v>
      </c>
      <c r="D423" s="65" t="e">
        <v>#N/A</v>
      </c>
      <c r="E423" s="65" t="e">
        <v>#N/A</v>
      </c>
      <c r="F423" s="65" t="e">
        <v>#N/A</v>
      </c>
      <c r="G423" s="65" t="e">
        <v>#N/A</v>
      </c>
      <c r="H423" s="65">
        <v>3.7085037818407329E-10</v>
      </c>
      <c r="I423" s="65" t="e">
        <v>#N/A</v>
      </c>
      <c r="J423" s="65" t="e">
        <v>#N/A</v>
      </c>
      <c r="K423" s="65" t="e">
        <v>#N/A</v>
      </c>
      <c r="L423" s="65" t="e">
        <v>#N/A</v>
      </c>
      <c r="M423" s="65" t="e">
        <v>#N/A</v>
      </c>
    </row>
    <row r="424" spans="1:13">
      <c r="A424" s="64">
        <v>42.2</v>
      </c>
      <c r="B424" s="65">
        <v>5.7817012288907677E-10</v>
      </c>
      <c r="C424" s="65" t="e">
        <v>#N/A</v>
      </c>
      <c r="D424" s="65" t="e">
        <v>#N/A</v>
      </c>
      <c r="E424" s="65" t="e">
        <v>#N/A</v>
      </c>
      <c r="F424" s="65" t="e">
        <v>#N/A</v>
      </c>
      <c r="G424" s="65" t="e">
        <v>#N/A</v>
      </c>
      <c r="H424" s="65">
        <v>3.8634004329018978E-10</v>
      </c>
      <c r="I424" s="65" t="e">
        <v>#N/A</v>
      </c>
      <c r="J424" s="65" t="e">
        <v>#N/A</v>
      </c>
      <c r="K424" s="65" t="e">
        <v>#N/A</v>
      </c>
      <c r="L424" s="65" t="e">
        <v>#N/A</v>
      </c>
      <c r="M424" s="65" t="e">
        <v>#N/A</v>
      </c>
    </row>
    <row r="425" spans="1:13">
      <c r="A425" s="64">
        <v>42.300000000000004</v>
      </c>
      <c r="B425" s="65">
        <v>6.026006915682558E-10</v>
      </c>
      <c r="C425" s="65" t="e">
        <v>#N/A</v>
      </c>
      <c r="D425" s="65" t="e">
        <v>#N/A</v>
      </c>
      <c r="E425" s="65" t="e">
        <v>#N/A</v>
      </c>
      <c r="F425" s="65" t="e">
        <v>#N/A</v>
      </c>
      <c r="G425" s="65" t="e">
        <v>#N/A</v>
      </c>
      <c r="H425" s="65">
        <v>4.0248593347058659E-10</v>
      </c>
      <c r="I425" s="65" t="e">
        <v>#N/A</v>
      </c>
      <c r="J425" s="65" t="e">
        <v>#N/A</v>
      </c>
      <c r="K425" s="65" t="e">
        <v>#N/A</v>
      </c>
      <c r="L425" s="65" t="e">
        <v>#N/A</v>
      </c>
      <c r="M425" s="65" t="e">
        <v>#N/A</v>
      </c>
    </row>
    <row r="426" spans="1:13">
      <c r="A426" s="64">
        <v>42.400000000000006</v>
      </c>
      <c r="B426" s="65">
        <v>6.2807736789238788E-10</v>
      </c>
      <c r="C426" s="65" t="e">
        <v>#N/A</v>
      </c>
      <c r="D426" s="65" t="e">
        <v>#N/A</v>
      </c>
      <c r="E426" s="65" t="e">
        <v>#N/A</v>
      </c>
      <c r="F426" s="65" t="e">
        <v>#N/A</v>
      </c>
      <c r="G426" s="65" t="e">
        <v>#N/A</v>
      </c>
      <c r="H426" s="65">
        <v>4.1931610961221111E-10</v>
      </c>
      <c r="I426" s="65" t="e">
        <v>#N/A</v>
      </c>
      <c r="J426" s="65" t="e">
        <v>#N/A</v>
      </c>
      <c r="K426" s="65" t="e">
        <v>#N/A</v>
      </c>
      <c r="L426" s="65" t="e">
        <v>#N/A</v>
      </c>
      <c r="M426" s="65" t="e">
        <v>#N/A</v>
      </c>
    </row>
    <row r="427" spans="1:13">
      <c r="A427" s="64">
        <v>42.5</v>
      </c>
      <c r="B427" s="65">
        <v>6.5464544896087773E-10</v>
      </c>
      <c r="C427" s="65" t="e">
        <v>#N/A</v>
      </c>
      <c r="D427" s="65" t="e">
        <v>#N/A</v>
      </c>
      <c r="E427" s="65" t="e">
        <v>#N/A</v>
      </c>
      <c r="F427" s="65" t="e">
        <v>#N/A</v>
      </c>
      <c r="G427" s="65" t="e">
        <v>#N/A</v>
      </c>
      <c r="H427" s="65">
        <v>4.3685993711406468E-10</v>
      </c>
      <c r="I427" s="65" t="e">
        <v>#N/A</v>
      </c>
      <c r="J427" s="65" t="e">
        <v>#N/A</v>
      </c>
      <c r="K427" s="65" t="e">
        <v>#N/A</v>
      </c>
      <c r="L427" s="65" t="e">
        <v>#N/A</v>
      </c>
      <c r="M427" s="65" t="e">
        <v>#N/A</v>
      </c>
    </row>
    <row r="428" spans="1:13">
      <c r="A428" s="64">
        <v>42.6</v>
      </c>
      <c r="B428" s="65">
        <v>6.823522857857256E-10</v>
      </c>
      <c r="C428" s="65" t="e">
        <v>#N/A</v>
      </c>
      <c r="D428" s="65" t="e">
        <v>#N/A</v>
      </c>
      <c r="E428" s="65" t="e">
        <v>#N/A</v>
      </c>
      <c r="F428" s="65" t="e">
        <v>#N/A</v>
      </c>
      <c r="G428" s="65" t="e">
        <v>#N/A</v>
      </c>
      <c r="H428" s="65">
        <v>4.5514791935374888E-10</v>
      </c>
      <c r="I428" s="65" t="e">
        <v>#N/A</v>
      </c>
      <c r="J428" s="65" t="e">
        <v>#N/A</v>
      </c>
      <c r="K428" s="65" t="e">
        <v>#N/A</v>
      </c>
      <c r="L428" s="65" t="e">
        <v>#N/A</v>
      </c>
      <c r="M428" s="65" t="e">
        <v>#N/A</v>
      </c>
    </row>
    <row r="429" spans="1:13">
      <c r="A429" s="64">
        <v>42.7</v>
      </c>
      <c r="B429" s="65">
        <v>7.1124706124692239E-10</v>
      </c>
      <c r="C429" s="65" t="e">
        <v>#N/A</v>
      </c>
      <c r="D429" s="65" t="e">
        <v>#N/A</v>
      </c>
      <c r="E429" s="65" t="e">
        <v>#N/A</v>
      </c>
      <c r="F429" s="65" t="e">
        <v>#N/A</v>
      </c>
      <c r="G429" s="65" t="e">
        <v>#N/A</v>
      </c>
      <c r="H429" s="65">
        <v>4.7421211402109975E-10</v>
      </c>
      <c r="I429" s="65" t="e">
        <v>#N/A</v>
      </c>
      <c r="J429" s="65" t="e">
        <v>#N/A</v>
      </c>
      <c r="K429" s="65" t="e">
        <v>#N/A</v>
      </c>
      <c r="L429" s="65" t="e">
        <v>#N/A</v>
      </c>
      <c r="M429" s="65" t="e">
        <v>#N/A</v>
      </c>
    </row>
    <row r="430" spans="1:13">
      <c r="A430" s="64">
        <v>42.800000000000004</v>
      </c>
      <c r="B430" s="65">
        <v>7.4138145622626439E-10</v>
      </c>
      <c r="C430" s="65" t="e">
        <v>#N/A</v>
      </c>
      <c r="D430" s="65" t="e">
        <v>#N/A</v>
      </c>
      <c r="E430" s="65" t="e">
        <v>#N/A</v>
      </c>
      <c r="F430" s="65" t="e">
        <v>#N/A</v>
      </c>
      <c r="G430" s="65" t="e">
        <v>#N/A</v>
      </c>
      <c r="H430" s="65">
        <v>4.9408588331800729E-10</v>
      </c>
      <c r="I430" s="65" t="e">
        <v>#N/A</v>
      </c>
      <c r="J430" s="65" t="e">
        <v>#N/A</v>
      </c>
      <c r="K430" s="65" t="e">
        <v>#N/A</v>
      </c>
      <c r="L430" s="65" t="e">
        <v>#N/A</v>
      </c>
      <c r="M430" s="65" t="e">
        <v>#N/A</v>
      </c>
    </row>
    <row r="431" spans="1:13">
      <c r="A431" s="64">
        <v>42.900000000000006</v>
      </c>
      <c r="B431" s="65">
        <v>7.7280903898468978E-10</v>
      </c>
      <c r="C431" s="65" t="e">
        <v>#N/A</v>
      </c>
      <c r="D431" s="65" t="e">
        <v>#N/A</v>
      </c>
      <c r="E431" s="65" t="e">
        <v>#N/A</v>
      </c>
      <c r="F431" s="65" t="e">
        <v>#N/A</v>
      </c>
      <c r="G431" s="65" t="e">
        <v>#N/A</v>
      </c>
      <c r="H431" s="65">
        <v>5.1480397722514226E-10</v>
      </c>
      <c r="I431" s="65" t="e">
        <v>#N/A</v>
      </c>
      <c r="J431" s="65" t="e">
        <v>#N/A</v>
      </c>
      <c r="K431" s="65" t="e">
        <v>#N/A</v>
      </c>
      <c r="L431" s="65" t="e">
        <v>#N/A</v>
      </c>
      <c r="M431" s="65" t="e">
        <v>#N/A</v>
      </c>
    </row>
    <row r="432" spans="1:13">
      <c r="A432" s="64">
        <v>43</v>
      </c>
      <c r="B432" s="65">
        <v>8.0558593129609335E-10</v>
      </c>
      <c r="C432" s="65" t="e">
        <v>#N/A</v>
      </c>
      <c r="D432" s="65" t="e">
        <v>#N/A</v>
      </c>
      <c r="E432" s="65" t="e">
        <v>#N/A</v>
      </c>
      <c r="F432" s="65" t="e">
        <v>#N/A</v>
      </c>
      <c r="G432" s="65" t="e">
        <v>#N/A</v>
      </c>
      <c r="H432" s="65">
        <v>5.3640253350195621E-10</v>
      </c>
      <c r="I432" s="65" t="e">
        <v>#N/A</v>
      </c>
      <c r="J432" s="65" t="e">
        <v>#N/A</v>
      </c>
      <c r="K432" s="65" t="e">
        <v>#N/A</v>
      </c>
      <c r="L432" s="65" t="e">
        <v>#N/A</v>
      </c>
      <c r="M432" s="65" t="e">
        <v>#N/A</v>
      </c>
    </row>
    <row r="433" spans="1:13">
      <c r="A433" s="64">
        <v>43.1</v>
      </c>
      <c r="B433" s="65">
        <v>8.3977080844732654E-10</v>
      </c>
      <c r="C433" s="65" t="e">
        <v>#N/A</v>
      </c>
      <c r="D433" s="65" t="e">
        <v>#N/A</v>
      </c>
      <c r="E433" s="65" t="e">
        <v>#N/A</v>
      </c>
      <c r="F433" s="65" t="e">
        <v>#N/A</v>
      </c>
      <c r="G433" s="65" t="e">
        <v>#N/A</v>
      </c>
      <c r="H433" s="65">
        <v>5.5891957728704256E-10</v>
      </c>
      <c r="I433" s="65" t="e">
        <v>#N/A</v>
      </c>
      <c r="J433" s="65" t="e">
        <v>#N/A</v>
      </c>
      <c r="K433" s="65" t="e">
        <v>#N/A</v>
      </c>
      <c r="L433" s="65" t="e">
        <v>#N/A</v>
      </c>
      <c r="M433" s="65" t="e">
        <v>#N/A</v>
      </c>
    </row>
    <row r="434" spans="1:13">
      <c r="A434" s="64">
        <v>43.2</v>
      </c>
      <c r="B434" s="65">
        <v>8.7542462168244128E-10</v>
      </c>
      <c r="C434" s="65" t="e">
        <v>#N/A</v>
      </c>
      <c r="D434" s="65" t="e">
        <v>#N/A</v>
      </c>
      <c r="E434" s="65" t="e">
        <v>#N/A</v>
      </c>
      <c r="F434" s="65" t="e">
        <v>#N/A</v>
      </c>
      <c r="G434" s="65" t="e">
        <v>#N/A</v>
      </c>
      <c r="H434" s="65">
        <v>5.8239446598662425E-10</v>
      </c>
      <c r="I434" s="65" t="e">
        <v>#N/A</v>
      </c>
      <c r="J434" s="65" t="e">
        <v>#N/A</v>
      </c>
      <c r="K434" s="65" t="e">
        <v>#N/A</v>
      </c>
      <c r="L434" s="65" t="e">
        <v>#N/A</v>
      </c>
      <c r="M434" s="65" t="e">
        <v>#N/A</v>
      </c>
    </row>
    <row r="435" spans="1:13">
      <c r="A435" s="64">
        <v>43.300000000000004</v>
      </c>
      <c r="B435" s="65">
        <v>9.1261126433650475E-10</v>
      </c>
      <c r="C435" s="65" t="e">
        <v>#N/A</v>
      </c>
      <c r="D435" s="65" t="e">
        <v>#N/A</v>
      </c>
      <c r="E435" s="65" t="e">
        <v>#N/A</v>
      </c>
      <c r="F435" s="65" t="e">
        <v>#N/A</v>
      </c>
      <c r="G435" s="65" t="e">
        <v>#N/A</v>
      </c>
      <c r="H435" s="65">
        <v>6.0686855540836859E-10</v>
      </c>
      <c r="I435" s="65" t="e">
        <v>#N/A</v>
      </c>
      <c r="J435" s="65" t="e">
        <v>#N/A</v>
      </c>
      <c r="K435" s="65" t="e">
        <v>#N/A</v>
      </c>
      <c r="L435" s="65" t="e">
        <v>#N/A</v>
      </c>
      <c r="M435" s="65" t="e">
        <v>#N/A</v>
      </c>
    </row>
    <row r="436" spans="1:13">
      <c r="A436" s="64">
        <v>43.400000000000006</v>
      </c>
      <c r="B436" s="65">
        <v>9.5139718325754075E-10</v>
      </c>
      <c r="C436" s="65" t="e">
        <v>#N/A</v>
      </c>
      <c r="D436" s="65" t="e">
        <v>#N/A</v>
      </c>
      <c r="E436" s="65" t="e">
        <v>#N/A</v>
      </c>
      <c r="F436" s="65" t="e">
        <v>#N/A</v>
      </c>
      <c r="G436" s="65" t="e">
        <v>#N/A</v>
      </c>
      <c r="H436" s="65">
        <v>6.3238481118332857E-10</v>
      </c>
      <c r="I436" s="65" t="e">
        <v>#N/A</v>
      </c>
      <c r="J436" s="65" t="e">
        <v>#N/A</v>
      </c>
      <c r="K436" s="65" t="e">
        <v>#N/A</v>
      </c>
      <c r="L436" s="65" t="e">
        <v>#N/A</v>
      </c>
      <c r="M436" s="65" t="e">
        <v>#N/A</v>
      </c>
    </row>
    <row r="437" spans="1:13">
      <c r="A437" s="64">
        <v>43.5</v>
      </c>
      <c r="B437" s="65">
        <v>9.9185204494034451E-10</v>
      </c>
      <c r="C437" s="65" t="e">
        <v>#N/A</v>
      </c>
      <c r="D437" s="65" t="e">
        <v>#N/A</v>
      </c>
      <c r="E437" s="65" t="e">
        <v>#N/A</v>
      </c>
      <c r="F437" s="65" t="e">
        <v>#N/A</v>
      </c>
      <c r="G437" s="65" t="e">
        <v>#N/A</v>
      </c>
      <c r="H437" s="65">
        <v>6.589880308105478E-10</v>
      </c>
      <c r="I437" s="65" t="e">
        <v>#N/A</v>
      </c>
      <c r="J437" s="65" t="e">
        <v>#N/A</v>
      </c>
      <c r="K437" s="65" t="e">
        <v>#N/A</v>
      </c>
      <c r="L437" s="65" t="e">
        <v>#N/A</v>
      </c>
      <c r="M437" s="65" t="e">
        <v>#N/A</v>
      </c>
    </row>
    <row r="438" spans="1:13">
      <c r="A438" s="64">
        <v>43.6</v>
      </c>
      <c r="B438" s="65">
        <v>1.0340482914372728E-9</v>
      </c>
      <c r="C438" s="65" t="e">
        <v>#N/A</v>
      </c>
      <c r="D438" s="65" t="e">
        <v>#N/A</v>
      </c>
      <c r="E438" s="65" t="e">
        <v>#N/A</v>
      </c>
      <c r="F438" s="65" t="e">
        <v>#N/A</v>
      </c>
      <c r="G438" s="65" t="e">
        <v>#N/A</v>
      </c>
      <c r="H438" s="65">
        <v>6.8672501019051424E-10</v>
      </c>
      <c r="I438" s="65" t="e">
        <v>#N/A</v>
      </c>
      <c r="J438" s="65" t="e">
        <v>#N/A</v>
      </c>
      <c r="K438" s="65" t="e">
        <v>#N/A</v>
      </c>
      <c r="L438" s="65" t="e">
        <v>#N/A</v>
      </c>
      <c r="M438" s="65" t="e">
        <v>#N/A</v>
      </c>
    </row>
    <row r="439" spans="1:13">
      <c r="A439" s="64">
        <v>43.7</v>
      </c>
      <c r="B439" s="65">
        <v>1.0780615289363027E-9</v>
      </c>
      <c r="C439" s="65" t="e">
        <v>#N/A</v>
      </c>
      <c r="D439" s="65" t="e">
        <v>#N/A</v>
      </c>
      <c r="E439" s="65" t="e">
        <v>#N/A</v>
      </c>
      <c r="F439" s="65" t="e">
        <v>#N/A</v>
      </c>
      <c r="G439" s="65" t="e">
        <v>#N/A</v>
      </c>
      <c r="H439" s="65">
        <v>7.156445991363114E-10</v>
      </c>
      <c r="I439" s="65" t="e">
        <v>#N/A</v>
      </c>
      <c r="J439" s="65" t="e">
        <v>#N/A</v>
      </c>
      <c r="K439" s="65" t="e">
        <v>#N/A</v>
      </c>
      <c r="L439" s="65" t="e">
        <v>#N/A</v>
      </c>
      <c r="M439" s="65" t="e">
        <v>#N/A</v>
      </c>
    </row>
    <row r="440" spans="1:13">
      <c r="A440" s="64">
        <v>43.800000000000004</v>
      </c>
      <c r="B440" s="65">
        <v>1.1239706942944849E-9</v>
      </c>
      <c r="C440" s="65" t="e">
        <v>#N/A</v>
      </c>
      <c r="D440" s="65" t="e">
        <v>#N/A</v>
      </c>
      <c r="E440" s="65" t="e">
        <v>#N/A</v>
      </c>
      <c r="F440" s="65" t="e">
        <v>#N/A</v>
      </c>
      <c r="G440" s="65" t="e">
        <v>#N/A</v>
      </c>
      <c r="H440" s="65">
        <v>7.457978123959208E-10</v>
      </c>
      <c r="I440" s="65" t="e">
        <v>#N/A</v>
      </c>
      <c r="J440" s="65" t="e">
        <v>#N/A</v>
      </c>
      <c r="K440" s="65" t="e">
        <v>#N/A</v>
      </c>
      <c r="L440" s="65" t="e">
        <v>#N/A</v>
      </c>
      <c r="M440" s="65" t="e">
        <v>#N/A</v>
      </c>
    </row>
    <row r="441" spans="1:13">
      <c r="A441" s="64">
        <v>43.900000000000006</v>
      </c>
      <c r="B441" s="65">
        <v>1.1718586101494566E-9</v>
      </c>
      <c r="C441" s="65" t="e">
        <v>#N/A</v>
      </c>
      <c r="D441" s="65" t="e">
        <v>#N/A</v>
      </c>
      <c r="E441" s="65" t="e">
        <v>#N/A</v>
      </c>
      <c r="F441" s="65" t="e">
        <v>#N/A</v>
      </c>
      <c r="G441" s="65" t="e">
        <v>#N/A</v>
      </c>
      <c r="H441" s="65">
        <v>7.7723782965222199E-10</v>
      </c>
      <c r="I441" s="65" t="e">
        <v>#N/A</v>
      </c>
      <c r="J441" s="65" t="e">
        <v>#N/A</v>
      </c>
      <c r="K441" s="65" t="e">
        <v>#N/A</v>
      </c>
      <c r="L441" s="65" t="e">
        <v>#N/A</v>
      </c>
      <c r="M441" s="65" t="e">
        <v>#N/A</v>
      </c>
    </row>
    <row r="442" spans="1:13">
      <c r="A442" s="64">
        <v>44</v>
      </c>
      <c r="B442" s="65">
        <v>1.2218110967410212E-9</v>
      </c>
      <c r="C442" s="65" t="e">
        <v>#N/A</v>
      </c>
      <c r="D442" s="65" t="e">
        <v>#N/A</v>
      </c>
      <c r="E442" s="65" t="e">
        <v>#N/A</v>
      </c>
      <c r="F442" s="65" t="e">
        <v>#N/A</v>
      </c>
      <c r="G442" s="65" t="e">
        <v>#N/A</v>
      </c>
      <c r="H442" s="65">
        <v>8.1002016205644622E-10</v>
      </c>
      <c r="I442" s="65" t="e">
        <v>#N/A</v>
      </c>
      <c r="J442" s="65" t="e">
        <v>#N/A</v>
      </c>
      <c r="K442" s="65" t="e">
        <v>#N/A</v>
      </c>
      <c r="L442" s="65" t="e">
        <v>#N/A</v>
      </c>
      <c r="M442" s="65" t="e">
        <v>#N/A</v>
      </c>
    </row>
    <row r="443" spans="1:13">
      <c r="A443" s="64">
        <v>44.1</v>
      </c>
      <c r="B443" s="65">
        <v>1.2739180821341733E-9</v>
      </c>
      <c r="C443" s="65" t="e">
        <v>#N/A</v>
      </c>
      <c r="D443" s="65" t="e">
        <v>#N/A</v>
      </c>
      <c r="E443" s="65" t="e">
        <v>#N/A</v>
      </c>
      <c r="F443" s="65" t="e">
        <v>#N/A</v>
      </c>
      <c r="G443" s="65" t="e">
        <v>#N/A</v>
      </c>
      <c r="H443" s="65">
        <v>8.4420254120587401E-10</v>
      </c>
      <c r="I443" s="65" t="e">
        <v>#N/A</v>
      </c>
      <c r="J443" s="65" t="e">
        <v>#N/A</v>
      </c>
      <c r="K443" s="65" t="e">
        <v>#N/A</v>
      </c>
      <c r="L443" s="65" t="e">
        <v>#N/A</v>
      </c>
      <c r="M443" s="65" t="e">
        <v>#N/A</v>
      </c>
    </row>
    <row r="444" spans="1:13">
      <c r="A444" s="64">
        <v>44.2</v>
      </c>
      <c r="B444" s="65">
        <v>1.3282732691521915E-9</v>
      </c>
      <c r="C444" s="65" t="e">
        <v>#N/A</v>
      </c>
      <c r="D444" s="65" t="e">
        <v>#N/A</v>
      </c>
      <c r="E444" s="65" t="e">
        <v>#N/A</v>
      </c>
      <c r="F444" s="65" t="e">
        <v>#N/A</v>
      </c>
      <c r="G444" s="65" t="e">
        <v>#N/A</v>
      </c>
      <c r="H444" s="65">
        <v>8.7984564078880112E-10</v>
      </c>
      <c r="I444" s="65" t="e">
        <v>#N/A</v>
      </c>
      <c r="J444" s="65" t="e">
        <v>#N/A</v>
      </c>
      <c r="K444" s="65" t="e">
        <v>#N/A</v>
      </c>
      <c r="L444" s="65" t="e">
        <v>#N/A</v>
      </c>
      <c r="M444" s="65" t="e">
        <v>#N/A</v>
      </c>
    </row>
    <row r="445" spans="1:13">
      <c r="A445" s="64">
        <v>44.300000000000004</v>
      </c>
      <c r="B445" s="65">
        <v>1.3849746904881499E-9</v>
      </c>
      <c r="C445" s="65" t="e">
        <v>#N/A</v>
      </c>
      <c r="D445" s="65" t="e">
        <v>#N/A</v>
      </c>
      <c r="E445" s="65" t="e">
        <v>#N/A</v>
      </c>
      <c r="F445" s="65" t="e">
        <v>#N/A</v>
      </c>
      <c r="G445" s="65" t="e">
        <v>#N/A</v>
      </c>
      <c r="H445" s="65">
        <v>9.1701235493957256E-10</v>
      </c>
      <c r="I445" s="65" t="e">
        <v>#N/A</v>
      </c>
      <c r="J445" s="65" t="e">
        <v>#N/A</v>
      </c>
      <c r="K445" s="65" t="e">
        <v>#N/A</v>
      </c>
      <c r="L445" s="65" t="e">
        <v>#N/A</v>
      </c>
      <c r="M445" s="65" t="e">
        <v>#N/A</v>
      </c>
    </row>
    <row r="446" spans="1:13">
      <c r="A446" s="64">
        <v>44.400000000000006</v>
      </c>
      <c r="B446" s="65">
        <v>1.4441244866603142E-9</v>
      </c>
      <c r="C446" s="65" t="e">
        <v>#N/A</v>
      </c>
      <c r="D446" s="65" t="e">
        <v>#N/A</v>
      </c>
      <c r="E446" s="65" t="e">
        <v>#N/A</v>
      </c>
      <c r="F446" s="65" t="e">
        <v>#N/A</v>
      </c>
      <c r="G446" s="65" t="e">
        <v>#N/A</v>
      </c>
      <c r="H446" s="65">
        <v>9.5576835335009491E-10</v>
      </c>
      <c r="I446" s="65" t="e">
        <v>#N/A</v>
      </c>
      <c r="J446" s="65" t="e">
        <v>#N/A</v>
      </c>
      <c r="K446" s="65" t="e">
        <v>#N/A</v>
      </c>
      <c r="L446" s="65" t="e">
        <v>#N/A</v>
      </c>
      <c r="M446" s="65" t="e">
        <v>#N/A</v>
      </c>
    </row>
    <row r="447" spans="1:13">
      <c r="A447" s="64">
        <v>44.5</v>
      </c>
      <c r="B447" s="65">
        <v>1.5058292390790484E-9</v>
      </c>
      <c r="C447" s="65" t="e">
        <v>#N/A</v>
      </c>
      <c r="D447" s="65" t="e">
        <v>#N/A</v>
      </c>
      <c r="E447" s="65" t="e">
        <v>#N/A</v>
      </c>
      <c r="F447" s="65" t="e">
        <v>#N/A</v>
      </c>
      <c r="G447" s="65" t="e">
        <v>#N/A</v>
      </c>
      <c r="H447" s="65">
        <v>9.961825808701974E-10</v>
      </c>
      <c r="I447" s="65" t="e">
        <v>#N/A</v>
      </c>
      <c r="J447" s="65" t="e">
        <v>#N/A</v>
      </c>
      <c r="K447" s="65" t="e">
        <v>#N/A</v>
      </c>
      <c r="L447" s="65" t="e">
        <v>#N/A</v>
      </c>
      <c r="M447" s="65" t="e">
        <v>#N/A</v>
      </c>
    </row>
    <row r="448" spans="1:13">
      <c r="A448" s="64">
        <v>44.6</v>
      </c>
      <c r="B448" s="65">
        <v>1.5702006361806298E-9</v>
      </c>
      <c r="C448" s="65" t="e">
        <v>#N/A</v>
      </c>
      <c r="D448" s="65" t="e">
        <v>#N/A</v>
      </c>
      <c r="E448" s="65" t="e">
        <v>#N/A</v>
      </c>
      <c r="F448" s="65" t="e">
        <v>#N/A</v>
      </c>
      <c r="G448" s="65" t="e">
        <v>#N/A</v>
      </c>
      <c r="H448" s="65">
        <v>1.0383266468849683E-9</v>
      </c>
      <c r="I448" s="65" t="e">
        <v>#N/A</v>
      </c>
      <c r="J448" s="65" t="e">
        <v>#N/A</v>
      </c>
      <c r="K448" s="65" t="e">
        <v>#N/A</v>
      </c>
      <c r="L448" s="65" t="e">
        <v>#N/A</v>
      </c>
      <c r="M448" s="65" t="e">
        <v>#N/A</v>
      </c>
    </row>
    <row r="449" spans="1:13">
      <c r="A449" s="64">
        <v>44.7</v>
      </c>
      <c r="B449" s="65">
        <v>1.6373545852488292E-9</v>
      </c>
      <c r="C449" s="65" t="e">
        <v>#N/A</v>
      </c>
      <c r="D449" s="65" t="e">
        <v>#N/A</v>
      </c>
      <c r="E449" s="65" t="e">
        <v>#N/A</v>
      </c>
      <c r="F449" s="65" t="e">
        <v>#N/A</v>
      </c>
      <c r="G449" s="65" t="e">
        <v>#N/A</v>
      </c>
      <c r="H449" s="65">
        <v>1.0822749363370576E-9</v>
      </c>
      <c r="I449" s="65" t="e">
        <v>#N/A</v>
      </c>
      <c r="J449" s="65" t="e">
        <v>#N/A</v>
      </c>
      <c r="K449" s="65" t="e">
        <v>#N/A</v>
      </c>
      <c r="L449" s="65" t="e">
        <v>#N/A</v>
      </c>
      <c r="M449" s="65" t="e">
        <v>#N/A</v>
      </c>
    </row>
    <row r="450" spans="1:13">
      <c r="A450" s="64">
        <v>44.800000000000004</v>
      </c>
      <c r="B450" s="65">
        <v>1.7074125446825406E-9</v>
      </c>
      <c r="C450" s="65" t="e">
        <v>#N/A</v>
      </c>
      <c r="D450" s="65" t="e">
        <v>#N/A</v>
      </c>
      <c r="E450" s="65" t="e">
        <v>#N/A</v>
      </c>
      <c r="F450" s="65" t="e">
        <v>#N/A</v>
      </c>
      <c r="G450" s="65" t="e">
        <v>#N/A</v>
      </c>
      <c r="H450" s="65">
        <v>1.1281059419943062E-9</v>
      </c>
      <c r="I450" s="65" t="e">
        <v>#N/A</v>
      </c>
      <c r="J450" s="65" t="e">
        <v>#N/A</v>
      </c>
      <c r="K450" s="65" t="e">
        <v>#N/A</v>
      </c>
      <c r="L450" s="65" t="e">
        <v>#N/A</v>
      </c>
      <c r="M450" s="65" t="e">
        <v>#N/A</v>
      </c>
    </row>
    <row r="451" spans="1:13">
      <c r="A451" s="64">
        <v>44.900000000000006</v>
      </c>
      <c r="B451" s="65">
        <v>1.7805010799065712E-9</v>
      </c>
      <c r="C451" s="65" t="e">
        <v>#N/A</v>
      </c>
      <c r="D451" s="65" t="e">
        <v>#N/A</v>
      </c>
      <c r="E451" s="65" t="e">
        <v>#N/A</v>
      </c>
      <c r="F451" s="65" t="e">
        <v>#N/A</v>
      </c>
      <c r="G451" s="65" t="e">
        <v>#N/A</v>
      </c>
      <c r="H451" s="65">
        <v>1.1759005991152094E-9</v>
      </c>
      <c r="I451" s="65" t="e">
        <v>#N/A</v>
      </c>
      <c r="J451" s="65" t="e">
        <v>#N/A</v>
      </c>
      <c r="K451" s="65" t="e">
        <v>#N/A</v>
      </c>
      <c r="L451" s="65" t="e">
        <v>#N/A</v>
      </c>
      <c r="M451" s="65" t="e">
        <v>#N/A</v>
      </c>
    </row>
    <row r="452" spans="1:13">
      <c r="A452" s="64">
        <v>45</v>
      </c>
      <c r="B452" s="65">
        <v>1.8567527515500615E-9</v>
      </c>
      <c r="C452" s="65" t="e">
        <v>#N/A</v>
      </c>
      <c r="D452" s="65" t="e">
        <v>#N/A</v>
      </c>
      <c r="E452" s="65" t="e">
        <v>#N/A</v>
      </c>
      <c r="F452" s="65" t="e">
        <v>#N/A</v>
      </c>
      <c r="G452" s="65" t="e">
        <v>#N/A</v>
      </c>
      <c r="H452" s="65">
        <v>1.2257441728280583E-9</v>
      </c>
      <c r="I452" s="65" t="e">
        <v>#N/A</v>
      </c>
      <c r="J452" s="65" t="e">
        <v>#N/A</v>
      </c>
      <c r="K452" s="65" t="e">
        <v>#N/A</v>
      </c>
      <c r="L452" s="65" t="e">
        <v>#N/A</v>
      </c>
      <c r="M452" s="65" t="e">
        <v>#N/A</v>
      </c>
    </row>
    <row r="453" spans="1:13">
      <c r="A453" s="64">
        <v>45.1</v>
      </c>
      <c r="B453" s="65">
        <v>1.9363051162457623E-9</v>
      </c>
      <c r="C453" s="65" t="e">
        <v>#N/A</v>
      </c>
      <c r="D453" s="65" t="e">
        <v>#N/A</v>
      </c>
      <c r="E453" s="65" t="e">
        <v>#N/A</v>
      </c>
      <c r="F453" s="65" t="e">
        <v>#N/A</v>
      </c>
      <c r="G453" s="65" t="e">
        <v>#N/A</v>
      </c>
      <c r="H453" s="65">
        <v>1.2777253699525204E-9</v>
      </c>
      <c r="I453" s="65" t="e">
        <v>#N/A</v>
      </c>
      <c r="J453" s="65" t="e">
        <v>#N/A</v>
      </c>
      <c r="K453" s="65" t="e">
        <v>#N/A</v>
      </c>
      <c r="L453" s="65" t="e">
        <v>#N/A</v>
      </c>
      <c r="M453" s="65" t="e">
        <v>#N/A</v>
      </c>
    </row>
    <row r="454" spans="1:13">
      <c r="A454" s="64">
        <v>45.2</v>
      </c>
      <c r="B454" s="65">
        <v>2.01930228094227E-9</v>
      </c>
      <c r="C454" s="65" t="e">
        <v>#N/A</v>
      </c>
      <c r="D454" s="65" t="e">
        <v>#N/A</v>
      </c>
      <c r="E454" s="65" t="e">
        <v>#N/A</v>
      </c>
      <c r="F454" s="65" t="e">
        <v>#N/A</v>
      </c>
      <c r="G454" s="65" t="e">
        <v>#N/A</v>
      </c>
      <c r="H454" s="65">
        <v>1.3319363389996397E-9</v>
      </c>
      <c r="I454" s="65" t="e">
        <v>#N/A</v>
      </c>
      <c r="J454" s="65" t="e">
        <v>#N/A</v>
      </c>
      <c r="K454" s="65" t="e">
        <v>#N/A</v>
      </c>
      <c r="L454" s="65" t="e">
        <v>#N/A</v>
      </c>
      <c r="M454" s="65" t="e">
        <v>#N/A</v>
      </c>
    </row>
    <row r="455" spans="1:13">
      <c r="A455" s="64">
        <v>45.300000000000004</v>
      </c>
      <c r="B455" s="65">
        <v>2.1058950139263288E-9</v>
      </c>
      <c r="C455" s="65" t="e">
        <v>#N/A</v>
      </c>
      <c r="D455" s="65" t="e">
        <v>#N/A</v>
      </c>
      <c r="E455" s="65" t="e">
        <v>#N/A</v>
      </c>
      <c r="F455" s="65" t="e">
        <v>#N/A</v>
      </c>
      <c r="G455" s="65" t="e">
        <v>#N/A</v>
      </c>
      <c r="H455" s="65">
        <v>1.3884740024394659E-9</v>
      </c>
      <c r="I455" s="65" t="e">
        <v>#N/A</v>
      </c>
      <c r="J455" s="65" t="e">
        <v>#N/A</v>
      </c>
      <c r="K455" s="65" t="e">
        <v>#N/A</v>
      </c>
      <c r="L455" s="65" t="e">
        <v>#N/A</v>
      </c>
      <c r="M455" s="65" t="e">
        <v>#N/A</v>
      </c>
    </row>
    <row r="456" spans="1:13">
      <c r="A456" s="64">
        <v>45.400000000000006</v>
      </c>
      <c r="B456" s="65">
        <v>2.1962403007336206E-9</v>
      </c>
      <c r="C456" s="65" t="e">
        <v>#N/A</v>
      </c>
      <c r="D456" s="65" t="e">
        <v>#N/A</v>
      </c>
      <c r="E456" s="65" t="e">
        <v>#N/A</v>
      </c>
      <c r="F456" s="65" t="e">
        <v>#N/A</v>
      </c>
      <c r="G456" s="65" t="e">
        <v>#N/A</v>
      </c>
      <c r="H456" s="65">
        <v>1.4474388354557277E-9</v>
      </c>
      <c r="I456" s="65" t="e">
        <v>#N/A</v>
      </c>
      <c r="J456" s="65" t="e">
        <v>#N/A</v>
      </c>
      <c r="K456" s="65" t="e">
        <v>#N/A</v>
      </c>
      <c r="L456" s="65" t="e">
        <v>#N/A</v>
      </c>
      <c r="M456" s="65" t="e">
        <v>#N/A</v>
      </c>
    </row>
    <row r="457" spans="1:13">
      <c r="A457" s="64">
        <v>45.5</v>
      </c>
      <c r="B457" s="65">
        <v>2.2905011221041605E-9</v>
      </c>
      <c r="C457" s="65" t="e">
        <v>#N/A</v>
      </c>
      <c r="D457" s="65" t="e">
        <v>#N/A</v>
      </c>
      <c r="E457" s="65" t="e">
        <v>#N/A</v>
      </c>
      <c r="F457" s="65" t="e">
        <v>#N/A</v>
      </c>
      <c r="G457" s="65" t="e">
        <v>#N/A</v>
      </c>
      <c r="H457" s="65">
        <v>1.5089364202580668E-9</v>
      </c>
      <c r="I457" s="65" t="e">
        <v>#N/A</v>
      </c>
      <c r="J457" s="65" t="e">
        <v>#N/A</v>
      </c>
      <c r="K457" s="65" t="e">
        <v>#N/A</v>
      </c>
      <c r="L457" s="65" t="e">
        <v>#N/A</v>
      </c>
      <c r="M457" s="65" t="e">
        <v>#N/A</v>
      </c>
    </row>
    <row r="458" spans="1:13">
      <c r="A458" s="64">
        <v>45.6</v>
      </c>
      <c r="B458" s="65">
        <v>2.3888497846513701E-9</v>
      </c>
      <c r="C458" s="65" t="e">
        <v>#N/A</v>
      </c>
      <c r="D458" s="65" t="e">
        <v>#N/A</v>
      </c>
      <c r="E458" s="65" t="e">
        <v>#N/A</v>
      </c>
      <c r="F458" s="65" t="e">
        <v>#N/A</v>
      </c>
      <c r="G458" s="65" t="e">
        <v>#N/A</v>
      </c>
      <c r="H458" s="65">
        <v>1.5730757807475015E-9</v>
      </c>
      <c r="I458" s="65" t="e">
        <v>#N/A</v>
      </c>
      <c r="J458" s="65" t="e">
        <v>#N/A</v>
      </c>
      <c r="K458" s="65" t="e">
        <v>#N/A</v>
      </c>
      <c r="L458" s="65" t="e">
        <v>#N/A</v>
      </c>
      <c r="M458" s="65" t="e">
        <v>#N/A</v>
      </c>
    </row>
    <row r="459" spans="1:13">
      <c r="A459" s="64">
        <v>45.7</v>
      </c>
      <c r="B459" s="65">
        <v>2.4914643681483994E-9</v>
      </c>
      <c r="C459" s="65" t="e">
        <v>#N/A</v>
      </c>
      <c r="D459" s="65" t="e">
        <v>#N/A</v>
      </c>
      <c r="E459" s="65" t="e">
        <v>#N/A</v>
      </c>
      <c r="F459" s="65" t="e">
        <v>#N/A</v>
      </c>
      <c r="G459" s="65" t="e">
        <v>#N/A</v>
      </c>
      <c r="H459" s="65">
        <v>1.639971936029383E-9</v>
      </c>
      <c r="I459" s="65" t="e">
        <v>#N/A</v>
      </c>
      <c r="J459" s="65" t="e">
        <v>#N/A</v>
      </c>
      <c r="K459" s="65" t="e">
        <v>#N/A</v>
      </c>
      <c r="L459" s="65" t="e">
        <v>#N/A</v>
      </c>
      <c r="M459" s="65" t="e">
        <v>#N/A</v>
      </c>
    </row>
    <row r="460" spans="1:13">
      <c r="A460" s="64">
        <v>45.800000000000004</v>
      </c>
      <c r="B460" s="65">
        <v>2.5985309459741757E-9</v>
      </c>
      <c r="C460" s="65" t="e">
        <v>#N/A</v>
      </c>
      <c r="D460" s="65" t="e">
        <v>#N/A</v>
      </c>
      <c r="E460" s="65" t="e">
        <v>#N/A</v>
      </c>
      <c r="F460" s="65" t="e">
        <v>#N/A</v>
      </c>
      <c r="G460" s="65" t="e">
        <v>#N/A</v>
      </c>
      <c r="H460" s="65">
        <v>1.7097442350788583E-9</v>
      </c>
      <c r="I460" s="65" t="e">
        <v>#N/A</v>
      </c>
      <c r="J460" s="65" t="e">
        <v>#N/A</v>
      </c>
      <c r="K460" s="65" t="e">
        <v>#N/A</v>
      </c>
      <c r="L460" s="65" t="e">
        <v>#N/A</v>
      </c>
      <c r="M460" s="65" t="e">
        <v>#N/A</v>
      </c>
    </row>
    <row r="461" spans="1:13">
      <c r="A461" s="64">
        <v>45.900000000000006</v>
      </c>
      <c r="B461" s="65">
        <v>2.7102444732918229E-9</v>
      </c>
      <c r="C461" s="65" t="e">
        <v>#N/A</v>
      </c>
      <c r="D461" s="65" t="e">
        <v>#N/A</v>
      </c>
      <c r="E461" s="65" t="e">
        <v>#N/A</v>
      </c>
      <c r="F461" s="65" t="e">
        <v>#N/A</v>
      </c>
      <c r="G461" s="65" t="e">
        <v>#N/A</v>
      </c>
      <c r="H461" s="65">
        <v>1.7825174669638955E-9</v>
      </c>
      <c r="I461" s="65" t="e">
        <v>#N/A</v>
      </c>
      <c r="J461" s="65" t="e">
        <v>#N/A</v>
      </c>
      <c r="K461" s="65" t="e">
        <v>#N/A</v>
      </c>
      <c r="L461" s="65" t="e">
        <v>#N/A</v>
      </c>
      <c r="M461" s="65" t="e">
        <v>#N/A</v>
      </c>
    </row>
    <row r="462" spans="1:13">
      <c r="A462" s="64">
        <v>46</v>
      </c>
      <c r="B462" s="65">
        <v>2.8268083429594526E-9</v>
      </c>
      <c r="C462" s="65" t="e">
        <v>#N/A</v>
      </c>
      <c r="D462" s="65" t="e">
        <v>#N/A</v>
      </c>
      <c r="E462" s="65" t="e">
        <v>#N/A</v>
      </c>
      <c r="F462" s="65" t="e">
        <v>#N/A</v>
      </c>
      <c r="G462" s="65" t="e">
        <v>#N/A</v>
      </c>
      <c r="H462" s="65">
        <v>1.8584214167560731E-9</v>
      </c>
      <c r="I462" s="65" t="e">
        <v>#N/A</v>
      </c>
      <c r="J462" s="65" t="e">
        <v>#N/A</v>
      </c>
      <c r="K462" s="65" t="e">
        <v>#N/A</v>
      </c>
      <c r="L462" s="65" t="e">
        <v>#N/A</v>
      </c>
      <c r="M462" s="65" t="e">
        <v>#N/A</v>
      </c>
    </row>
    <row r="463" spans="1:13">
      <c r="A463" s="64">
        <v>46.1</v>
      </c>
      <c r="B463" s="65">
        <v>2.9484341634855582E-9</v>
      </c>
      <c r="C463" s="65" t="e">
        <v>#N/A</v>
      </c>
      <c r="D463" s="65" t="e">
        <v>#N/A</v>
      </c>
      <c r="E463" s="65" t="e">
        <v>#N/A</v>
      </c>
      <c r="F463" s="65" t="e">
        <v>#N/A</v>
      </c>
      <c r="G463" s="65" t="e">
        <v>#N/A</v>
      </c>
      <c r="H463" s="65">
        <v>1.9375925308651176E-9</v>
      </c>
      <c r="I463" s="65" t="e">
        <v>#N/A</v>
      </c>
      <c r="J463" s="65" t="e">
        <v>#N/A</v>
      </c>
      <c r="K463" s="65" t="e">
        <v>#N/A</v>
      </c>
      <c r="L463" s="65" t="e">
        <v>#N/A</v>
      </c>
      <c r="M463" s="65" t="e">
        <v>#N/A</v>
      </c>
    </row>
    <row r="464" spans="1:13">
      <c r="A464" s="64">
        <v>46.2</v>
      </c>
      <c r="B464" s="65">
        <v>3.0753430912966451E-9</v>
      </c>
      <c r="C464" s="65" t="e">
        <v>#N/A</v>
      </c>
      <c r="D464" s="65" t="e">
        <v>#N/A</v>
      </c>
      <c r="E464" s="65" t="e">
        <v>#N/A</v>
      </c>
      <c r="F464" s="65" t="e">
        <v>#N/A</v>
      </c>
      <c r="G464" s="65" t="e">
        <v>#N/A</v>
      </c>
      <c r="H464" s="65">
        <v>2.0201720296597614E-9</v>
      </c>
      <c r="I464" s="65" t="e">
        <v>#N/A</v>
      </c>
      <c r="J464" s="65" t="e">
        <v>#N/A</v>
      </c>
      <c r="K464" s="65" t="e">
        <v>#N/A</v>
      </c>
      <c r="L464" s="65" t="e">
        <v>#N/A</v>
      </c>
      <c r="M464" s="65" t="e">
        <v>#N/A</v>
      </c>
    </row>
    <row r="465" spans="1:13">
      <c r="A465" s="64">
        <v>46.300000000000004</v>
      </c>
      <c r="B465" s="65">
        <v>3.2077671630048599E-9</v>
      </c>
      <c r="C465" s="65" t="e">
        <v>#N/A</v>
      </c>
      <c r="D465" s="65" t="e">
        <v>#N/A</v>
      </c>
      <c r="E465" s="65" t="e">
        <v>#N/A</v>
      </c>
      <c r="F465" s="65" t="e">
        <v>#N/A</v>
      </c>
      <c r="G465" s="65" t="e">
        <v>#N/A</v>
      </c>
      <c r="H465" s="65">
        <v>2.1063077948468845E-9</v>
      </c>
      <c r="I465" s="65" t="e">
        <v>#N/A</v>
      </c>
      <c r="J465" s="65" t="e">
        <v>#N/A</v>
      </c>
      <c r="K465" s="65" t="e">
        <v>#N/A</v>
      </c>
      <c r="L465" s="65" t="e">
        <v>#N/A</v>
      </c>
      <c r="M465" s="65" t="e">
        <v>#N/A</v>
      </c>
    </row>
    <row r="466" spans="1:13">
      <c r="A466" s="64">
        <v>46.400000000000006</v>
      </c>
      <c r="B466" s="65">
        <v>3.3459468529173364E-9</v>
      </c>
      <c r="C466" s="65" t="e">
        <v>#N/A</v>
      </c>
      <c r="D466" s="65" t="e">
        <v>#N/A</v>
      </c>
      <c r="E466" s="65" t="e">
        <v>#N/A</v>
      </c>
      <c r="F466" s="65" t="e">
        <v>#N/A</v>
      </c>
      <c r="G466" s="65" t="e">
        <v>#N/A</v>
      </c>
      <c r="H466" s="65">
        <v>2.1961543694715147E-9</v>
      </c>
      <c r="I466" s="65" t="e">
        <v>#N/A</v>
      </c>
      <c r="J466" s="65" t="e">
        <v>#N/A</v>
      </c>
      <c r="K466" s="65" t="e">
        <v>#N/A</v>
      </c>
      <c r="L466" s="65" t="e">
        <v>#N/A</v>
      </c>
      <c r="M466" s="65" t="e">
        <v>#N/A</v>
      </c>
    </row>
    <row r="467" spans="1:13">
      <c r="A467" s="64">
        <v>46.5</v>
      </c>
      <c r="B467" s="65">
        <v>3.4901344037052695E-9</v>
      </c>
      <c r="C467" s="65" t="e">
        <v>#N/A</v>
      </c>
      <c r="D467" s="65" t="e">
        <v>#N/A</v>
      </c>
      <c r="E467" s="65" t="e">
        <v>#N/A</v>
      </c>
      <c r="F467" s="65" t="e">
        <v>#N/A</v>
      </c>
      <c r="G467" s="65" t="e">
        <v>#N/A</v>
      </c>
      <c r="H467" s="65">
        <v>2.2898731799614325E-9</v>
      </c>
      <c r="I467" s="65" t="e">
        <v>#N/A</v>
      </c>
      <c r="J467" s="65" t="e">
        <v>#N/A</v>
      </c>
      <c r="K467" s="65" t="e">
        <v>#N/A</v>
      </c>
      <c r="L467" s="65" t="e">
        <v>#N/A</v>
      </c>
      <c r="M467" s="65" t="e">
        <v>#N/A</v>
      </c>
    </row>
    <row r="468" spans="1:13">
      <c r="A468" s="64">
        <v>46.6</v>
      </c>
      <c r="B468" s="65">
        <v>3.6405924941362855E-9</v>
      </c>
      <c r="C468" s="65" t="e">
        <v>#N/A</v>
      </c>
      <c r="D468" s="65" t="e">
        <v>#N/A</v>
      </c>
      <c r="E468" s="65" t="e">
        <v>#N/A</v>
      </c>
      <c r="F468" s="65" t="e">
        <v>#N/A</v>
      </c>
      <c r="G468" s="65" t="e">
        <v>#N/A</v>
      </c>
      <c r="H468" s="65">
        <v>2.3876318699933563E-9</v>
      </c>
      <c r="I468" s="65" t="e">
        <v>#N/A</v>
      </c>
      <c r="J468" s="65" t="e">
        <v>#N/A</v>
      </c>
      <c r="K468" s="65" t="e">
        <v>#N/A</v>
      </c>
      <c r="L468" s="65" t="e">
        <v>#N/A</v>
      </c>
      <c r="M468" s="65" t="e">
        <v>#N/A</v>
      </c>
    </row>
    <row r="469" spans="1:13">
      <c r="A469" s="64">
        <v>46.7</v>
      </c>
      <c r="B469" s="65">
        <v>3.7975951272528619E-9</v>
      </c>
      <c r="C469" s="65" t="e">
        <v>#N/A</v>
      </c>
      <c r="D469" s="65" t="e">
        <v>#N/A</v>
      </c>
      <c r="E469" s="65" t="e">
        <v>#N/A</v>
      </c>
      <c r="F469" s="65" t="e">
        <v>#N/A</v>
      </c>
      <c r="G469" s="65" t="e">
        <v>#N/A</v>
      </c>
      <c r="H469" s="65">
        <v>2.4896062988943868E-9</v>
      </c>
      <c r="I469" s="65" t="e">
        <v>#N/A</v>
      </c>
      <c r="J469" s="65" t="e">
        <v>#N/A</v>
      </c>
      <c r="K469" s="65" t="e">
        <v>#N/A</v>
      </c>
      <c r="L469" s="65" t="e">
        <v>#N/A</v>
      </c>
      <c r="M469" s="65" t="e">
        <v>#N/A</v>
      </c>
    </row>
    <row r="470" spans="1:13">
      <c r="A470" s="64">
        <v>46.800000000000004</v>
      </c>
      <c r="B470" s="65">
        <v>3.9614298508183765E-9</v>
      </c>
      <c r="C470" s="65" t="e">
        <v>#N/A</v>
      </c>
      <c r="D470" s="65" t="e">
        <v>#N/A</v>
      </c>
      <c r="E470" s="65" t="e">
        <v>#N/A</v>
      </c>
      <c r="F470" s="65" t="e">
        <v>#N/A</v>
      </c>
      <c r="G470" s="65" t="e">
        <v>#N/A</v>
      </c>
      <c r="H470" s="65">
        <v>2.5959789873297723E-9</v>
      </c>
      <c r="I470" s="65" t="e">
        <v>#N/A</v>
      </c>
      <c r="J470" s="65" t="e">
        <v>#N/A</v>
      </c>
      <c r="K470" s="65" t="e">
        <v>#N/A</v>
      </c>
      <c r="L470" s="65" t="e">
        <v>#N/A</v>
      </c>
      <c r="M470" s="65" t="e">
        <v>#N/A</v>
      </c>
    </row>
    <row r="471" spans="1:13">
      <c r="A471" s="64">
        <v>46.900000000000006</v>
      </c>
      <c r="B471" s="65">
        <v>4.1323944266480339E-9</v>
      </c>
      <c r="C471" s="65" t="e">
        <v>#N/A</v>
      </c>
      <c r="D471" s="65" t="e">
        <v>#N/A</v>
      </c>
      <c r="E471" s="65" t="e">
        <v>#N/A</v>
      </c>
      <c r="F471" s="65" t="e">
        <v>#N/A</v>
      </c>
      <c r="G471" s="65" t="e">
        <v>#N/A</v>
      </c>
      <c r="H471" s="65">
        <v>2.7069415597935631E-9</v>
      </c>
      <c r="I471" s="65" t="e">
        <v>#N/A</v>
      </c>
      <c r="J471" s="65" t="e">
        <v>#N/A</v>
      </c>
      <c r="K471" s="65" t="e">
        <v>#N/A</v>
      </c>
      <c r="L471" s="65" t="e">
        <v>#N/A</v>
      </c>
      <c r="M471" s="65" t="e">
        <v>#N/A</v>
      </c>
    </row>
    <row r="472" spans="1:13">
      <c r="A472" s="64">
        <v>47</v>
      </c>
      <c r="B472" s="65">
        <v>4.3108023817239882E-9</v>
      </c>
      <c r="C472" s="65" t="e">
        <v>#N/A</v>
      </c>
      <c r="D472" s="65" t="e">
        <v>#N/A</v>
      </c>
      <c r="E472" s="65" t="e">
        <v>#N/A</v>
      </c>
      <c r="F472" s="65" t="e">
        <v>#N/A</v>
      </c>
      <c r="G472" s="65" t="e">
        <v>#N/A</v>
      </c>
      <c r="H472" s="65">
        <v>2.822693190296377E-9</v>
      </c>
      <c r="I472" s="65" t="e">
        <v>#N/A</v>
      </c>
      <c r="J472" s="65" t="e">
        <v>#N/A</v>
      </c>
      <c r="K472" s="65" t="e">
        <v>#N/A</v>
      </c>
      <c r="L472" s="65" t="e">
        <v>#N/A</v>
      </c>
      <c r="M472" s="65" t="e">
        <v>#N/A</v>
      </c>
    </row>
    <row r="473" spans="1:13">
      <c r="A473" s="64">
        <v>47.1</v>
      </c>
      <c r="B473" s="65">
        <v>4.4969792334370595E-9</v>
      </c>
      <c r="C473" s="65" t="e">
        <v>#N/A</v>
      </c>
      <c r="D473" s="65" t="e">
        <v>#N/A</v>
      </c>
      <c r="E473" s="65" t="e">
        <v>#N/A</v>
      </c>
      <c r="F473" s="65" t="e">
        <v>#N/A</v>
      </c>
      <c r="G473" s="65" t="e">
        <v>#N/A</v>
      </c>
      <c r="H473" s="65">
        <v>2.9434423787222386E-9</v>
      </c>
      <c r="I473" s="65" t="e">
        <v>#N/A</v>
      </c>
      <c r="J473" s="65" t="e">
        <v>#N/A</v>
      </c>
      <c r="K473" s="65" t="e">
        <v>#N/A</v>
      </c>
      <c r="L473" s="65" t="e">
        <v>#N/A</v>
      </c>
      <c r="M473" s="65" t="e">
        <v>#N/A</v>
      </c>
    </row>
    <row r="474" spans="1:13">
      <c r="A474" s="64">
        <v>47.2</v>
      </c>
      <c r="B474" s="65">
        <v>4.6912647100327831E-9</v>
      </c>
      <c r="C474" s="65" t="e">
        <v>#N/A</v>
      </c>
      <c r="D474" s="65" t="e">
        <v>#N/A</v>
      </c>
      <c r="E474" s="65" t="e">
        <v>#N/A</v>
      </c>
      <c r="F474" s="65" t="e">
        <v>#N/A</v>
      </c>
      <c r="G474" s="65" t="e">
        <v>#N/A</v>
      </c>
      <c r="H474" s="65">
        <v>3.0694062846947645E-9</v>
      </c>
      <c r="I474" s="65" t="e">
        <v>#N/A</v>
      </c>
      <c r="J474" s="65" t="e">
        <v>#N/A</v>
      </c>
      <c r="K474" s="65" t="e">
        <v>#N/A</v>
      </c>
      <c r="L474" s="65" t="e">
        <v>#N/A</v>
      </c>
      <c r="M474" s="65" t="e">
        <v>#N/A</v>
      </c>
    </row>
    <row r="475" spans="1:13">
      <c r="A475" s="64">
        <v>47.300000000000004</v>
      </c>
      <c r="B475" s="65">
        <v>4.8940136387898292E-9</v>
      </c>
      <c r="C475" s="65" t="e">
        <v>#N/A</v>
      </c>
      <c r="D475" s="65" t="e">
        <v>#N/A</v>
      </c>
      <c r="E475" s="65" t="e">
        <v>#N/A</v>
      </c>
      <c r="F475" s="65" t="e">
        <v>#N/A</v>
      </c>
      <c r="G475" s="65" t="e">
        <v>#N/A</v>
      </c>
      <c r="H475" s="65">
        <v>3.2008113937109783E-9</v>
      </c>
      <c r="I475" s="65" t="e">
        <v>#N/A</v>
      </c>
      <c r="J475" s="65" t="e">
        <v>#N/A</v>
      </c>
      <c r="K475" s="65" t="e">
        <v>#N/A</v>
      </c>
      <c r="L475" s="65" t="e">
        <v>#N/A</v>
      </c>
      <c r="M475" s="65" t="e">
        <v>#N/A</v>
      </c>
    </row>
    <row r="476" spans="1:13">
      <c r="A476" s="64">
        <v>47.400000000000006</v>
      </c>
      <c r="B476" s="65">
        <v>5.1055977223768423E-9</v>
      </c>
      <c r="C476" s="65" t="e">
        <v>#N/A</v>
      </c>
      <c r="D476" s="65" t="e">
        <v>#N/A</v>
      </c>
      <c r="E476" s="65" t="e">
        <v>#N/A</v>
      </c>
      <c r="F476" s="65" t="e">
        <v>#N/A</v>
      </c>
      <c r="G476" s="65" t="e">
        <v>#N/A</v>
      </c>
      <c r="H476" s="65">
        <v>3.3378941832751252E-9</v>
      </c>
      <c r="I476" s="65" t="e">
        <v>#N/A</v>
      </c>
      <c r="J476" s="65" t="e">
        <v>#N/A</v>
      </c>
      <c r="K476" s="65" t="e">
        <v>#N/A</v>
      </c>
      <c r="L476" s="65" t="e">
        <v>#N/A</v>
      </c>
      <c r="M476" s="65" t="e">
        <v>#N/A</v>
      </c>
    </row>
    <row r="477" spans="1:13">
      <c r="A477" s="64">
        <v>47.5</v>
      </c>
      <c r="B477" s="65">
        <v>5.3264033184063919E-9</v>
      </c>
      <c r="C477" s="65" t="e">
        <v>#N/A</v>
      </c>
      <c r="D477" s="65" t="e">
        <v>#N/A</v>
      </c>
      <c r="E477" s="65" t="e">
        <v>#N/A</v>
      </c>
      <c r="F477" s="65" t="e">
        <v>#N/A</v>
      </c>
      <c r="G477" s="65" t="e">
        <v>#N/A</v>
      </c>
      <c r="H477" s="65">
        <v>3.4809020110770916E-9</v>
      </c>
      <c r="I477" s="65" t="e">
        <v>#N/A</v>
      </c>
      <c r="J477" s="65" t="e">
        <v>#N/A</v>
      </c>
      <c r="K477" s="65" t="e">
        <v>#N/A</v>
      </c>
      <c r="L477" s="65" t="e">
        <v>#N/A</v>
      </c>
      <c r="M477" s="65" t="e">
        <v>#N/A</v>
      </c>
    </row>
    <row r="478" spans="1:13">
      <c r="A478" s="64">
        <v>47.6</v>
      </c>
      <c r="B478" s="65">
        <v>5.5568345480594417E-9</v>
      </c>
      <c r="C478" s="65" t="e">
        <v>#N/A</v>
      </c>
      <c r="D478" s="65" t="e">
        <v>#N/A</v>
      </c>
      <c r="E478" s="65" t="e">
        <v>#N/A</v>
      </c>
      <c r="F478" s="65" t="e">
        <v>#N/A</v>
      </c>
      <c r="G478" s="65" t="e">
        <v>#N/A</v>
      </c>
      <c r="H478" s="65">
        <v>3.6300922268139857E-9</v>
      </c>
      <c r="I478" s="65" t="e">
        <v>#N/A</v>
      </c>
      <c r="J478" s="65" t="e">
        <v>#N/A</v>
      </c>
      <c r="K478" s="65" t="e">
        <v>#N/A</v>
      </c>
      <c r="L478" s="65" t="e">
        <v>#N/A</v>
      </c>
      <c r="M478" s="65" t="e">
        <v>#N/A</v>
      </c>
    </row>
    <row r="479" spans="1:13">
      <c r="A479" s="64">
        <v>47.7</v>
      </c>
      <c r="B479" s="65">
        <v>5.7973132960853491E-9</v>
      </c>
      <c r="C479" s="65" t="e">
        <v>#N/A</v>
      </c>
      <c r="D479" s="65" t="e">
        <v>#N/A</v>
      </c>
      <c r="E479" s="65" t="e">
        <v>#N/A</v>
      </c>
      <c r="F479" s="65" t="e">
        <v>#N/A</v>
      </c>
      <c r="G479" s="65" t="e">
        <v>#N/A</v>
      </c>
      <c r="H479" s="65">
        <v>3.7857343926361864E-9</v>
      </c>
      <c r="I479" s="65" t="e">
        <v>#N/A</v>
      </c>
      <c r="J479" s="65" t="e">
        <v>#N/A</v>
      </c>
      <c r="K479" s="65" t="e">
        <v>#N/A</v>
      </c>
      <c r="L479" s="65" t="e">
        <v>#N/A</v>
      </c>
      <c r="M479" s="65" t="e">
        <v>#N/A</v>
      </c>
    </row>
    <row r="480" spans="1:13">
      <c r="A480" s="64">
        <v>47.800000000000004</v>
      </c>
      <c r="B480" s="65">
        <v>6.0482796548910756E-9</v>
      </c>
      <c r="C480" s="65" t="e">
        <v>#N/A</v>
      </c>
      <c r="D480" s="65" t="e">
        <v>#N/A</v>
      </c>
      <c r="E480" s="65" t="e">
        <v>#N/A</v>
      </c>
      <c r="F480" s="65" t="e">
        <v>#N/A</v>
      </c>
      <c r="G480" s="65" t="e">
        <v>#N/A</v>
      </c>
      <c r="H480" s="65">
        <v>3.9481080627012943E-9</v>
      </c>
      <c r="I480" s="65" t="e">
        <v>#N/A</v>
      </c>
      <c r="J480" s="65" t="e">
        <v>#N/A</v>
      </c>
      <c r="K480" s="65" t="e">
        <v>#N/A</v>
      </c>
      <c r="L480" s="65" t="e">
        <v>#N/A</v>
      </c>
      <c r="M480" s="65" t="e">
        <v>#N/A</v>
      </c>
    </row>
    <row r="481" spans="1:13">
      <c r="A481" s="64">
        <v>47.900000000000006</v>
      </c>
      <c r="B481" s="65">
        <v>6.3101923686303962E-9</v>
      </c>
      <c r="C481" s="65" t="e">
        <v>#N/A</v>
      </c>
      <c r="D481" s="65" t="e">
        <v>#N/A</v>
      </c>
      <c r="E481" s="65" t="e">
        <v>#N/A</v>
      </c>
      <c r="F481" s="65" t="e">
        <v>#N/A</v>
      </c>
      <c r="G481" s="65" t="e">
        <v>#N/A</v>
      </c>
      <c r="H481" s="65">
        <v>4.1175067799770204E-9</v>
      </c>
      <c r="I481" s="65" t="e">
        <v>#N/A</v>
      </c>
      <c r="J481" s="65" t="e">
        <v>#N/A</v>
      </c>
      <c r="K481" s="65" t="e">
        <v>#N/A</v>
      </c>
      <c r="L481" s="65" t="e">
        <v>#N/A</v>
      </c>
      <c r="M481" s="65" t="e">
        <v>#N/A</v>
      </c>
    </row>
    <row r="482" spans="1:13">
      <c r="A482" s="64">
        <v>48</v>
      </c>
      <c r="B482" s="65">
        <v>6.5835328300067886E-9</v>
      </c>
      <c r="C482" s="65" t="e">
        <v>#N/A</v>
      </c>
      <c r="D482" s="65" t="e">
        <v>#N/A</v>
      </c>
      <c r="E482" s="65" t="e">
        <v>#N/A</v>
      </c>
      <c r="F482" s="65" t="e">
        <v>#N/A</v>
      </c>
      <c r="G482" s="65" t="e">
        <v>#N/A</v>
      </c>
      <c r="H482" s="65">
        <v>4.2942365219289513E-9</v>
      </c>
      <c r="I482" s="65" t="e">
        <v>#N/A</v>
      </c>
      <c r="J482" s="65" t="e">
        <v>#N/A</v>
      </c>
      <c r="K482" s="65" t="e">
        <v>#N/A</v>
      </c>
      <c r="L482" s="65" t="e">
        <v>#N/A</v>
      </c>
      <c r="M482" s="65" t="e">
        <v>#N/A</v>
      </c>
    </row>
    <row r="483" spans="1:13">
      <c r="A483" s="64">
        <v>48.1</v>
      </c>
      <c r="B483" s="65">
        <v>6.8688006393813339E-9</v>
      </c>
      <c r="C483" s="65" t="e">
        <v>#N/A</v>
      </c>
      <c r="D483" s="65" t="e">
        <v>#N/A</v>
      </c>
      <c r="E483" s="65" t="e">
        <v>#N/A</v>
      </c>
      <c r="F483" s="65" t="e">
        <v>#N/A</v>
      </c>
      <c r="G483" s="65" t="e">
        <v>#N/A</v>
      </c>
      <c r="H483" s="65">
        <v>4.4786161446097594E-9</v>
      </c>
      <c r="I483" s="65" t="e">
        <v>#N/A</v>
      </c>
      <c r="J483" s="65" t="e">
        <v>#N/A</v>
      </c>
      <c r="K483" s="65" t="e">
        <v>#N/A</v>
      </c>
      <c r="L483" s="65" t="e">
        <v>#N/A</v>
      </c>
      <c r="M483" s="65" t="e">
        <v>#N/A</v>
      </c>
    </row>
    <row r="484" spans="1:13">
      <c r="A484" s="64">
        <v>48.2</v>
      </c>
      <c r="B484" s="65">
        <v>7.1665184897540257E-9</v>
      </c>
      <c r="C484" s="65" t="e">
        <v>#N/A</v>
      </c>
      <c r="D484" s="65" t="e">
        <v>#N/A</v>
      </c>
      <c r="E484" s="65" t="e">
        <v>#N/A</v>
      </c>
      <c r="F484" s="65" t="e">
        <v>#N/A</v>
      </c>
      <c r="G484" s="65" t="e">
        <v>#N/A</v>
      </c>
      <c r="H484" s="65">
        <v>4.6709787149268323E-9</v>
      </c>
      <c r="I484" s="65" t="e">
        <v>#N/A</v>
      </c>
      <c r="J484" s="65" t="e">
        <v>#N/A</v>
      </c>
      <c r="K484" s="65" t="e">
        <v>#N/A</v>
      </c>
      <c r="L484" s="65" t="e">
        <v>#N/A</v>
      </c>
      <c r="M484" s="65" t="e">
        <v>#N/A</v>
      </c>
    </row>
    <row r="485" spans="1:13">
      <c r="A485" s="64">
        <v>48.300000000000004</v>
      </c>
      <c r="B485" s="65">
        <v>7.4772321667637698E-9</v>
      </c>
      <c r="C485" s="65" t="e">
        <v>#N/A</v>
      </c>
      <c r="D485" s="65" t="e">
        <v>#N/A</v>
      </c>
      <c r="E485" s="65" t="e">
        <v>#N/A</v>
      </c>
      <c r="F485" s="65" t="e">
        <v>#N/A</v>
      </c>
      <c r="G485" s="65" t="e">
        <v>#N/A</v>
      </c>
      <c r="H485" s="65">
        <v>4.8716715106422726E-9</v>
      </c>
      <c r="I485" s="65" t="e">
        <v>#N/A</v>
      </c>
      <c r="J485" s="65" t="e">
        <v>#N/A</v>
      </c>
      <c r="K485" s="65" t="e">
        <v>#N/A</v>
      </c>
      <c r="L485" s="65" t="e">
        <v>#N/A</v>
      </c>
      <c r="M485" s="65" t="e">
        <v>#N/A</v>
      </c>
    </row>
    <row r="486" spans="1:13">
      <c r="A486" s="64">
        <v>48.400000000000006</v>
      </c>
      <c r="B486" s="65">
        <v>7.801510548688384E-9</v>
      </c>
      <c r="C486" s="65" t="e">
        <v>#N/A</v>
      </c>
      <c r="D486" s="65" t="e">
        <v>#N/A</v>
      </c>
      <c r="E486" s="65" t="e">
        <v>#N/A</v>
      </c>
      <c r="F486" s="65" t="e">
        <v>#N/A</v>
      </c>
      <c r="G486" s="65" t="e">
        <v>#N/A</v>
      </c>
      <c r="H486" s="65">
        <v>5.0810564644621081E-9</v>
      </c>
      <c r="I486" s="65" t="e">
        <v>#N/A</v>
      </c>
      <c r="J486" s="65" t="e">
        <v>#N/A</v>
      </c>
      <c r="K486" s="65" t="e">
        <v>#N/A</v>
      </c>
      <c r="L486" s="65" t="e">
        <v>#N/A</v>
      </c>
      <c r="M486" s="65" t="e">
        <v>#N/A</v>
      </c>
    </row>
    <row r="487" spans="1:13">
      <c r="A487" s="64">
        <v>48.5</v>
      </c>
      <c r="B487" s="65">
        <v>8.139950047336697E-9</v>
      </c>
      <c r="C487" s="65" t="e">
        <v>#N/A</v>
      </c>
      <c r="D487" s="65" t="e">
        <v>#N/A</v>
      </c>
      <c r="E487" s="65" t="e">
        <v>#N/A</v>
      </c>
      <c r="F487" s="65" t="e">
        <v>#N/A</v>
      </c>
      <c r="G487" s="65" t="e">
        <v>#N/A</v>
      </c>
      <c r="H487" s="65">
        <v>5.2995137167499706E-9</v>
      </c>
      <c r="I487" s="65" t="e">
        <v>#N/A</v>
      </c>
      <c r="J487" s="65" t="e">
        <v>#N/A</v>
      </c>
      <c r="K487" s="65" t="e">
        <v>#N/A</v>
      </c>
      <c r="L487" s="65" t="e">
        <v>#N/A</v>
      </c>
      <c r="M487" s="65" t="e">
        <v>#N/A</v>
      </c>
    </row>
    <row r="488" spans="1:13">
      <c r="A488" s="64">
        <v>48.6</v>
      </c>
      <c r="B488" s="65">
        <v>8.4931688348888201E-9</v>
      </c>
      <c r="C488" s="65" t="e">
        <v>#N/A</v>
      </c>
      <c r="D488" s="65" t="e">
        <v>#N/A</v>
      </c>
      <c r="E488" s="65" t="e">
        <v>#N/A</v>
      </c>
      <c r="F488" s="65" t="e">
        <v>#N/A</v>
      </c>
      <c r="G488" s="65" t="e">
        <v>#N/A</v>
      </c>
      <c r="H488" s="65">
        <v>5.5274371746349971E-9</v>
      </c>
      <c r="I488" s="65" t="e">
        <v>#N/A</v>
      </c>
      <c r="J488" s="65" t="e">
        <v>#N/A</v>
      </c>
      <c r="K488" s="65" t="e">
        <v>#N/A</v>
      </c>
      <c r="L488" s="65" t="e">
        <v>#N/A</v>
      </c>
      <c r="M488" s="65" t="e">
        <v>#N/A</v>
      </c>
    </row>
    <row r="489" spans="1:13">
      <c r="A489" s="64">
        <v>48.7</v>
      </c>
      <c r="B489" s="65">
        <v>8.8618170579479738E-9</v>
      </c>
      <c r="C489" s="65" t="e">
        <v>#N/A</v>
      </c>
      <c r="D489" s="65" t="e">
        <v>#N/A</v>
      </c>
      <c r="E489" s="65" t="e">
        <v>#N/A</v>
      </c>
      <c r="F489" s="65" t="e">
        <v>#N/A</v>
      </c>
      <c r="G489" s="65" t="e">
        <v>#N/A</v>
      </c>
      <c r="H489" s="65">
        <v>5.7652389529039283E-9</v>
      </c>
      <c r="I489" s="65" t="e">
        <v>#N/A</v>
      </c>
      <c r="J489" s="65" t="e">
        <v>#N/A</v>
      </c>
      <c r="K489" s="65" t="e">
        <v>#N/A</v>
      </c>
      <c r="L489" s="65" t="e">
        <v>#N/A</v>
      </c>
      <c r="M489" s="65" t="e">
        <v>#N/A</v>
      </c>
    </row>
    <row r="490" spans="1:13">
      <c r="A490" s="64">
        <v>48.800000000000004</v>
      </c>
      <c r="B490" s="65">
        <v>9.2465670675778711E-9</v>
      </c>
      <c r="C490" s="65" t="e">
        <v>#N/A</v>
      </c>
      <c r="D490" s="65" t="e">
        <v>#N/A</v>
      </c>
      <c r="E490" s="65" t="e">
        <v>#N/A</v>
      </c>
      <c r="F490" s="65" t="e">
        <v>#N/A</v>
      </c>
      <c r="G490" s="65" t="e">
        <v>#N/A</v>
      </c>
      <c r="H490" s="65">
        <v>6.0133498180903189E-9</v>
      </c>
      <c r="I490" s="65" t="e">
        <v>#N/A</v>
      </c>
      <c r="J490" s="65" t="e">
        <v>#N/A</v>
      </c>
      <c r="K490" s="65" t="e">
        <v>#N/A</v>
      </c>
      <c r="L490" s="65" t="e">
        <v>#N/A</v>
      </c>
      <c r="M490" s="65" t="e">
        <v>#N/A</v>
      </c>
    </row>
    <row r="491" spans="1:13">
      <c r="A491" s="64">
        <v>48.900000000000006</v>
      </c>
      <c r="B491" s="65">
        <v>9.6481276301574326E-9</v>
      </c>
      <c r="C491" s="65" t="e">
        <v>#N/A</v>
      </c>
      <c r="D491" s="65" t="e">
        <v>#N/A</v>
      </c>
      <c r="E491" s="65" t="e">
        <v>#N/A</v>
      </c>
      <c r="F491" s="65" t="e">
        <v>#N/A</v>
      </c>
      <c r="G491" s="65" t="e">
        <v>#N/A</v>
      </c>
      <c r="H491" s="65">
        <v>6.2722178562069075E-9</v>
      </c>
      <c r="I491" s="65" t="e">
        <v>#N/A</v>
      </c>
      <c r="J491" s="65" t="e">
        <v>#N/A</v>
      </c>
      <c r="K491" s="65" t="e">
        <v>#N/A</v>
      </c>
      <c r="L491" s="65" t="e">
        <v>#N/A</v>
      </c>
      <c r="M491" s="65" t="e">
        <v>#N/A</v>
      </c>
    </row>
    <row r="492" spans="1:13">
      <c r="A492" s="64">
        <v>49</v>
      </c>
      <c r="B492" s="65">
        <v>1.0067235933775009E-8</v>
      </c>
      <c r="C492" s="65" t="e">
        <v>#N/A</v>
      </c>
      <c r="D492" s="65" t="e">
        <v>#N/A</v>
      </c>
      <c r="E492" s="65" t="e">
        <v>#N/A</v>
      </c>
      <c r="F492" s="65" t="e">
        <v>#N/A</v>
      </c>
      <c r="G492" s="65" t="e">
        <v>#N/A</v>
      </c>
      <c r="H492" s="65">
        <v>6.5423120254592959E-9</v>
      </c>
      <c r="I492" s="65" t="e">
        <v>#N/A</v>
      </c>
      <c r="J492" s="65" t="e">
        <v>#N/A</v>
      </c>
      <c r="K492" s="65" t="e">
        <v>#N/A</v>
      </c>
      <c r="L492" s="65" t="e">
        <v>#N/A</v>
      </c>
      <c r="M492" s="65" t="e">
        <v>#N/A</v>
      </c>
    </row>
    <row r="493" spans="1:13">
      <c r="A493" s="64">
        <v>49.1</v>
      </c>
      <c r="B493" s="65">
        <v>1.0504659364585223E-8</v>
      </c>
      <c r="C493" s="65" t="e">
        <v>#N/A</v>
      </c>
      <c r="D493" s="65" t="e">
        <v>#N/A</v>
      </c>
      <c r="E493" s="65" t="e">
        <v>#N/A</v>
      </c>
      <c r="F493" s="65" t="e">
        <v>#N/A</v>
      </c>
      <c r="G493" s="65" t="e">
        <v>#N/A</v>
      </c>
      <c r="H493" s="65">
        <v>6.8241212680675289E-9</v>
      </c>
      <c r="I493" s="65" t="e">
        <v>#N/A</v>
      </c>
      <c r="J493" s="65" t="e">
        <v>#N/A</v>
      </c>
      <c r="K493" s="65" t="e">
        <v>#N/A</v>
      </c>
      <c r="L493" s="65" t="e">
        <v>#N/A</v>
      </c>
      <c r="M493" s="65" t="e">
        <v>#N/A</v>
      </c>
    </row>
    <row r="494" spans="1:13">
      <c r="A494" s="64">
        <v>49.2</v>
      </c>
      <c r="B494" s="65">
        <v>1.0961199947701061E-8</v>
      </c>
      <c r="C494" s="65" t="e">
        <v>#N/A</v>
      </c>
      <c r="D494" s="65" t="e">
        <v>#N/A</v>
      </c>
      <c r="E494" s="65" t="e">
        <v>#N/A</v>
      </c>
      <c r="F494" s="65" t="e">
        <v>#N/A</v>
      </c>
      <c r="G494" s="65" t="e">
        <v>#N/A</v>
      </c>
      <c r="H494" s="65">
        <v>7.1181558425337244E-9</v>
      </c>
      <c r="I494" s="65" t="e">
        <v>#N/A</v>
      </c>
      <c r="J494" s="65" t="e">
        <v>#N/A</v>
      </c>
      <c r="K494" s="65" t="e">
        <v>#N/A</v>
      </c>
      <c r="L494" s="65" t="e">
        <v>#N/A</v>
      </c>
      <c r="M494" s="65" t="e">
        <v>#N/A</v>
      </c>
    </row>
    <row r="495" spans="1:13">
      <c r="A495" s="64">
        <v>49.300000000000004</v>
      </c>
      <c r="B495" s="65">
        <v>1.1437697011729142E-8</v>
      </c>
      <c r="C495" s="65" t="e">
        <v>#N/A</v>
      </c>
      <c r="D495" s="65" t="e">
        <v>#N/A</v>
      </c>
      <c r="E495" s="65" t="e">
        <v>#N/A</v>
      </c>
      <c r="F495" s="65" t="e">
        <v>#N/A</v>
      </c>
      <c r="G495" s="65" t="e">
        <v>#N/A</v>
      </c>
      <c r="H495" s="65">
        <v>7.4249482118204924E-9</v>
      </c>
      <c r="I495" s="65" t="e">
        <v>#N/A</v>
      </c>
      <c r="J495" s="65" t="e">
        <v>#N/A</v>
      </c>
      <c r="K495" s="65" t="e">
        <v>#N/A</v>
      </c>
      <c r="L495" s="65" t="e">
        <v>#N/A</v>
      </c>
      <c r="M495" s="65" t="e">
        <v>#N/A</v>
      </c>
    </row>
    <row r="496" spans="1:13">
      <c r="A496" s="64">
        <v>49.400000000000006</v>
      </c>
      <c r="B496" s="65">
        <v>1.193502363605603E-8</v>
      </c>
      <c r="C496" s="65" t="e">
        <v>#N/A</v>
      </c>
      <c r="D496" s="65" t="e">
        <v>#N/A</v>
      </c>
      <c r="E496" s="65" t="e">
        <v>#N/A</v>
      </c>
      <c r="F496" s="65" t="e">
        <v>#N/A</v>
      </c>
      <c r="G496" s="65" t="e">
        <v>#N/A</v>
      </c>
      <c r="H496" s="65">
        <v>7.7450525992617258E-9</v>
      </c>
      <c r="I496" s="65" t="e">
        <v>#N/A</v>
      </c>
      <c r="J496" s="65" t="e">
        <v>#N/A</v>
      </c>
      <c r="K496" s="65" t="e">
        <v>#N/A</v>
      </c>
      <c r="L496" s="65" t="e">
        <v>#N/A</v>
      </c>
      <c r="M496" s="65" t="e">
        <v>#N/A</v>
      </c>
    </row>
    <row r="497" spans="1:13">
      <c r="A497" s="64">
        <v>49.5</v>
      </c>
      <c r="B497" s="65">
        <v>1.2454094644454017E-8</v>
      </c>
      <c r="C497" s="65" t="e">
        <v>#N/A</v>
      </c>
      <c r="D497" s="65" t="e">
        <v>#N/A</v>
      </c>
      <c r="E497" s="65" t="e">
        <v>#N/A</v>
      </c>
      <c r="F497" s="65" t="e">
        <v>#N/A</v>
      </c>
      <c r="G497" s="65" t="e">
        <v>#N/A</v>
      </c>
      <c r="H497" s="65">
        <v>8.0790520939899579E-9</v>
      </c>
      <c r="I497" s="65" t="e">
        <v>#N/A</v>
      </c>
      <c r="J497" s="65" t="e">
        <v>#N/A</v>
      </c>
      <c r="K497" s="65" t="e">
        <v>#N/A</v>
      </c>
      <c r="L497" s="65" t="e">
        <v>#N/A</v>
      </c>
      <c r="M497" s="65" t="e">
        <v>#N/A</v>
      </c>
    </row>
    <row r="498" spans="1:13">
      <c r="A498" s="64">
        <v>49.6</v>
      </c>
      <c r="B498" s="65">
        <v>1.2995857723296922E-8</v>
      </c>
      <c r="C498" s="65" t="e">
        <v>#N/A</v>
      </c>
      <c r="D498" s="65" t="e">
        <v>#N/A</v>
      </c>
      <c r="E498" s="65" t="e">
        <v>#N/A</v>
      </c>
      <c r="F498" s="65" t="e">
        <v>#N/A</v>
      </c>
      <c r="G498" s="65" t="e">
        <v>#N/A</v>
      </c>
      <c r="H498" s="65">
        <v>8.4275484368845355E-9</v>
      </c>
      <c r="I498" s="65" t="e">
        <v>#N/A</v>
      </c>
      <c r="J498" s="65" t="e">
        <v>#N/A</v>
      </c>
      <c r="K498" s="65" t="e">
        <v>#N/A</v>
      </c>
      <c r="L498" s="65" t="e">
        <v>#N/A</v>
      </c>
      <c r="M498" s="65" t="e">
        <v>#N/A</v>
      </c>
    </row>
    <row r="499" spans="1:13">
      <c r="A499" s="64">
        <v>49.7</v>
      </c>
      <c r="B499" s="65">
        <v>1.3561312073306908E-8</v>
      </c>
      <c r="C499" s="65" t="e">
        <v>#N/A</v>
      </c>
      <c r="D499" s="65" t="e">
        <v>#N/A</v>
      </c>
      <c r="E499" s="65" t="e">
        <v>#N/A</v>
      </c>
      <c r="F499" s="65" t="e">
        <v>#N/A</v>
      </c>
      <c r="G499" s="65" t="e">
        <v>#N/A</v>
      </c>
      <c r="H499" s="65">
        <v>8.7911748991587046E-9</v>
      </c>
      <c r="I499" s="65" t="e">
        <v>#N/A</v>
      </c>
      <c r="J499" s="65" t="e">
        <v>#N/A</v>
      </c>
      <c r="K499" s="65" t="e">
        <v>#N/A</v>
      </c>
      <c r="L499" s="65" t="e">
        <v>#N/A</v>
      </c>
      <c r="M499" s="65" t="e">
        <v>#N/A</v>
      </c>
    </row>
    <row r="500" spans="1:13">
      <c r="A500" s="64">
        <v>49.800000000000004</v>
      </c>
      <c r="B500" s="65">
        <v>1.4151492422342926E-8</v>
      </c>
      <c r="C500" s="65" t="e">
        <v>#N/A</v>
      </c>
      <c r="D500" s="65" t="e">
        <v>#N/A</v>
      </c>
      <c r="E500" s="65" t="e">
        <v>#N/A</v>
      </c>
      <c r="F500" s="65" t="e">
        <v>#N/A</v>
      </c>
      <c r="G500" s="65" t="e">
        <v>#N/A</v>
      </c>
      <c r="H500" s="65">
        <v>9.1705896210214632E-9</v>
      </c>
      <c r="I500" s="65" t="e">
        <v>#N/A</v>
      </c>
      <c r="J500" s="65" t="e">
        <v>#N/A</v>
      </c>
      <c r="K500" s="65" t="e">
        <v>#N/A</v>
      </c>
      <c r="L500" s="65" t="e">
        <v>#N/A</v>
      </c>
      <c r="M500" s="65" t="e">
        <v>#N/A</v>
      </c>
    </row>
    <row r="501" spans="1:13">
      <c r="A501" s="64">
        <v>49.900000000000006</v>
      </c>
      <c r="B501" s="65">
        <v>1.476748145989859E-8</v>
      </c>
      <c r="C501" s="65" t="e">
        <v>#N/A</v>
      </c>
      <c r="D501" s="65" t="e">
        <v>#N/A</v>
      </c>
      <c r="E501" s="65" t="e">
        <v>#N/A</v>
      </c>
      <c r="F501" s="65" t="e">
        <v>#N/A</v>
      </c>
      <c r="G501" s="65" t="e">
        <v>#N/A</v>
      </c>
      <c r="H501" s="65">
        <v>9.5664809407480789E-9</v>
      </c>
      <c r="I501" s="65" t="e">
        <v>#N/A</v>
      </c>
      <c r="J501" s="65" t="e">
        <v>#N/A</v>
      </c>
      <c r="K501" s="65" t="e">
        <v>#N/A</v>
      </c>
      <c r="L501" s="65" t="e">
        <v>#N/A</v>
      </c>
      <c r="M501" s="65" t="e">
        <v>#N/A</v>
      </c>
    </row>
    <row r="502" spans="1:13">
      <c r="A502" s="64">
        <v>50</v>
      </c>
      <c r="B502" s="65">
        <v>1.5410412501637438E-8</v>
      </c>
      <c r="C502" s="65" t="e">
        <v>#N/A</v>
      </c>
      <c r="D502" s="65" t="e">
        <v>#N/A</v>
      </c>
      <c r="E502" s="65" t="e">
        <v>#N/A</v>
      </c>
      <c r="F502" s="65" t="e">
        <v>#N/A</v>
      </c>
      <c r="G502" s="65" t="e">
        <v>#N/A</v>
      </c>
      <c r="H502" s="65">
        <v>9.9795656183232495E-9</v>
      </c>
      <c r="I502" s="65" t="e">
        <v>#N/A</v>
      </c>
      <c r="J502" s="65" t="e">
        <v>#N/A</v>
      </c>
      <c r="K502" s="65" t="e">
        <v>#N/A</v>
      </c>
      <c r="L502" s="65" t="e">
        <v>#N/A</v>
      </c>
      <c r="M502" s="65" t="e">
        <v>#N/A</v>
      </c>
    </row>
    <row r="503" spans="1:13">
      <c r="A503" s="64">
        <v>50.1</v>
      </c>
      <c r="B503" s="65">
        <v>1.6081461495787153E-8</v>
      </c>
      <c r="C503" s="65" t="e">
        <v>#N/A</v>
      </c>
      <c r="D503" s="65" t="e">
        <v>#N/A</v>
      </c>
      <c r="E503" s="65" t="e">
        <v>#N/A</v>
      </c>
      <c r="F503" s="65" t="e">
        <v>#N/A</v>
      </c>
      <c r="G503" s="65" t="e">
        <v>#N/A</v>
      </c>
      <c r="H503" s="65">
        <v>1.0410594164511622E-8</v>
      </c>
      <c r="I503" s="65" t="e">
        <v>#N/A</v>
      </c>
      <c r="J503" s="65" t="e">
        <v>#N/A</v>
      </c>
      <c r="K503" s="65" t="e">
        <v>#N/A</v>
      </c>
      <c r="L503" s="65" t="e">
        <v>#N/A</v>
      </c>
      <c r="M503" s="65" t="e">
        <v>#N/A</v>
      </c>
    </row>
    <row r="504" spans="1:13">
      <c r="A504" s="64">
        <v>50.2</v>
      </c>
      <c r="B504" s="65">
        <v>1.6781861233994277E-8</v>
      </c>
      <c r="C504" s="65" t="e">
        <v>#N/A</v>
      </c>
      <c r="D504" s="65" t="e">
        <v>#N/A</v>
      </c>
      <c r="E504" s="65" t="e">
        <v>#N/A</v>
      </c>
      <c r="F504" s="65" t="e">
        <v>#N/A</v>
      </c>
      <c r="G504" s="65" t="e">
        <v>#N/A</v>
      </c>
      <c r="H504" s="65">
        <v>1.0860346399965692E-8</v>
      </c>
      <c r="I504" s="65" t="e">
        <v>#N/A</v>
      </c>
      <c r="J504" s="65" t="e">
        <v>#N/A</v>
      </c>
      <c r="K504" s="65" t="e">
        <v>#N/A</v>
      </c>
      <c r="L504" s="65" t="e">
        <v>#N/A</v>
      </c>
      <c r="M504" s="65" t="e">
        <v>#N/A</v>
      </c>
    </row>
    <row r="505" spans="1:13">
      <c r="A505" s="64">
        <v>50.300000000000004</v>
      </c>
      <c r="B505" s="65">
        <v>1.7512897798610538E-8</v>
      </c>
      <c r="C505" s="65" t="e">
        <v>#N/A</v>
      </c>
      <c r="D505" s="65" t="e">
        <v>#N/A</v>
      </c>
      <c r="E505" s="65" t="e">
        <v>#N/A</v>
      </c>
      <c r="F505" s="65" t="e">
        <v>#N/A</v>
      </c>
      <c r="G505" s="65" t="e">
        <v>#N/A</v>
      </c>
      <c r="H505" s="65">
        <v>1.1329635896117907E-8</v>
      </c>
      <c r="I505" s="65" t="e">
        <v>#N/A</v>
      </c>
      <c r="J505" s="65" t="e">
        <v>#N/A</v>
      </c>
      <c r="K505" s="65" t="e">
        <v>#N/A</v>
      </c>
      <c r="L505" s="65" t="e">
        <v>#N/A</v>
      </c>
      <c r="M505" s="65" t="e">
        <v>#N/A</v>
      </c>
    </row>
    <row r="506" spans="1:13">
      <c r="A506" s="64">
        <v>50.400000000000006</v>
      </c>
      <c r="B506" s="65">
        <v>1.8275908786336004E-8</v>
      </c>
      <c r="C506" s="65" t="e">
        <v>#N/A</v>
      </c>
      <c r="D506" s="65" t="e">
        <v>#N/A</v>
      </c>
      <c r="E506" s="65" t="e">
        <v>#N/A</v>
      </c>
      <c r="F506" s="65" t="e">
        <v>#N/A</v>
      </c>
      <c r="G506" s="65" t="e">
        <v>#N/A</v>
      </c>
      <c r="H506" s="65">
        <v>1.1819318856964856E-8</v>
      </c>
      <c r="I506" s="65" t="e">
        <v>#N/A</v>
      </c>
      <c r="J506" s="65" t="e">
        <v>#N/A</v>
      </c>
      <c r="K506" s="65" t="e">
        <v>#N/A</v>
      </c>
      <c r="L506" s="65" t="e">
        <v>#N/A</v>
      </c>
      <c r="M506" s="65" t="e">
        <v>#N/A</v>
      </c>
    </row>
    <row r="507" spans="1:13">
      <c r="A507" s="64">
        <v>50.5</v>
      </c>
      <c r="B507" s="65">
        <v>1.9072299295430639E-8</v>
      </c>
      <c r="C507" s="65" t="e">
        <v>#N/A</v>
      </c>
      <c r="D507" s="65" t="e">
        <v>#N/A</v>
      </c>
      <c r="E507" s="65" t="e">
        <v>#N/A</v>
      </c>
      <c r="F507" s="65" t="e">
        <v>#N/A</v>
      </c>
      <c r="G507" s="65" t="e">
        <v>#N/A</v>
      </c>
      <c r="H507" s="65">
        <v>1.2330274579142042E-8</v>
      </c>
      <c r="I507" s="65" t="e">
        <v>#N/A</v>
      </c>
      <c r="J507" s="65" t="e">
        <v>#N/A</v>
      </c>
      <c r="K507" s="65" t="e">
        <v>#N/A</v>
      </c>
      <c r="L507" s="65" t="e">
        <v>#N/A</v>
      </c>
      <c r="M507" s="65" t="e">
        <v>#N/A</v>
      </c>
    </row>
    <row r="508" spans="1:13">
      <c r="A508" s="64">
        <v>50.6</v>
      </c>
      <c r="B508" s="65">
        <v>1.9903520609432235E-8</v>
      </c>
      <c r="C508" s="65" t="e">
        <v>#N/A</v>
      </c>
      <c r="D508" s="65" t="e">
        <v>#N/A</v>
      </c>
      <c r="E508" s="65" t="e">
        <v>#N/A</v>
      </c>
      <c r="F508" s="65" t="e">
        <v>#N/A</v>
      </c>
      <c r="G508" s="65" t="e">
        <v>#N/A</v>
      </c>
      <c r="H508" s="65">
        <v>1.2863437426346991E-8</v>
      </c>
      <c r="I508" s="65" t="e">
        <v>#N/A</v>
      </c>
      <c r="J508" s="65" t="e">
        <v>#N/A</v>
      </c>
      <c r="K508" s="65" t="e">
        <v>#N/A</v>
      </c>
      <c r="L508" s="65" t="e">
        <v>#N/A</v>
      </c>
      <c r="M508" s="65" t="e">
        <v>#N/A</v>
      </c>
    </row>
    <row r="509" spans="1:13">
      <c r="A509" s="64">
        <v>50.7</v>
      </c>
      <c r="B509" s="65">
        <v>2.0771103947936354E-8</v>
      </c>
      <c r="C509" s="65" t="e">
        <v>#N/A</v>
      </c>
      <c r="D509" s="65" t="e">
        <v>#N/A</v>
      </c>
      <c r="E509" s="65" t="e">
        <v>#N/A</v>
      </c>
      <c r="F509" s="65" t="e">
        <v>#N/A</v>
      </c>
      <c r="G509" s="65" t="e">
        <v>#N/A</v>
      </c>
      <c r="H509" s="65">
        <v>1.3419771072165076E-8</v>
      </c>
      <c r="I509" s="65" t="e">
        <v>#N/A</v>
      </c>
      <c r="J509" s="65" t="e">
        <v>#N/A</v>
      </c>
      <c r="K509" s="65" t="e">
        <v>#N/A</v>
      </c>
      <c r="L509" s="65" t="e">
        <v>#N/A</v>
      </c>
      <c r="M509" s="65" t="e">
        <v>#N/A</v>
      </c>
    </row>
    <row r="510" spans="1:13">
      <c r="A510" s="64">
        <v>50.800000000000004</v>
      </c>
      <c r="B510" s="65">
        <v>2.1676637373957419E-8</v>
      </c>
      <c r="C510" s="65" t="e">
        <v>#N/A</v>
      </c>
      <c r="D510" s="65" t="e">
        <v>#N/A</v>
      </c>
      <c r="E510" s="65" t="e">
        <v>#N/A</v>
      </c>
      <c r="F510" s="65" t="e">
        <v>#N/A</v>
      </c>
      <c r="G510" s="65" t="e">
        <v>#N/A</v>
      </c>
      <c r="H510" s="65">
        <v>1.4000282710924239E-8</v>
      </c>
      <c r="I510" s="65" t="e">
        <v>#N/A</v>
      </c>
      <c r="J510" s="65" t="e">
        <v>#N/A</v>
      </c>
      <c r="K510" s="65" t="e">
        <v>#N/A</v>
      </c>
      <c r="L510" s="65" t="e">
        <v>#N/A</v>
      </c>
      <c r="M510" s="65" t="e">
        <v>#N/A</v>
      </c>
    </row>
    <row r="511" spans="1:13">
      <c r="A511" s="64">
        <v>50.900000000000006</v>
      </c>
      <c r="B511" s="65">
        <v>2.2621780004783432E-8</v>
      </c>
      <c r="C511" s="65" t="e">
        <v>#N/A</v>
      </c>
      <c r="D511" s="65" t="e">
        <v>#N/A</v>
      </c>
      <c r="E511" s="65" t="e">
        <v>#N/A</v>
      </c>
      <c r="F511" s="65" t="e">
        <v>#N/A</v>
      </c>
      <c r="G511" s="65" t="e">
        <v>#N/A</v>
      </c>
      <c r="H511" s="65">
        <v>1.4606024834051823E-8</v>
      </c>
      <c r="I511" s="65" t="e">
        <v>#N/A</v>
      </c>
      <c r="J511" s="65" t="e">
        <v>#N/A</v>
      </c>
      <c r="K511" s="65" t="e">
        <v>#N/A</v>
      </c>
      <c r="L511" s="65" t="e">
        <v>#N/A</v>
      </c>
      <c r="M511" s="65" t="e">
        <v>#N/A</v>
      </c>
    </row>
    <row r="512" spans="1:13">
      <c r="A512" s="64">
        <v>51</v>
      </c>
      <c r="B512" s="65">
        <v>2.3608265564689646E-8</v>
      </c>
      <c r="C512" s="65" t="e">
        <v>#N/A</v>
      </c>
      <c r="D512" s="65" t="e">
        <v>#N/A</v>
      </c>
      <c r="E512" s="65" t="e">
        <v>#N/A</v>
      </c>
      <c r="F512" s="65" t="e">
        <v>#N/A</v>
      </c>
      <c r="G512" s="65" t="e">
        <v>#N/A</v>
      </c>
      <c r="H512" s="65">
        <v>1.5238097006431417E-8</v>
      </c>
      <c r="I512" s="65" t="e">
        <v>#N/A</v>
      </c>
      <c r="J512" s="65" t="e">
        <v>#N/A</v>
      </c>
      <c r="K512" s="65" t="e">
        <v>#N/A</v>
      </c>
      <c r="L512" s="65" t="e">
        <v>#N/A</v>
      </c>
      <c r="M512" s="65" t="e">
        <v>#N/A</v>
      </c>
    </row>
    <row r="513" spans="1:13">
      <c r="A513" s="64">
        <v>51.1</v>
      </c>
      <c r="B513" s="65">
        <v>2.4637898832224892E-8</v>
      </c>
      <c r="C513" s="65" t="e">
        <v>#N/A</v>
      </c>
      <c r="D513" s="65" t="e">
        <v>#N/A</v>
      </c>
      <c r="E513" s="65" t="e">
        <v>#N/A</v>
      </c>
      <c r="F513" s="65" t="e">
        <v>#N/A</v>
      </c>
      <c r="G513" s="65" t="e">
        <v>#N/A</v>
      </c>
      <c r="H513" s="65">
        <v>1.5897645866402854E-8</v>
      </c>
      <c r="I513" s="65" t="e">
        <v>#N/A</v>
      </c>
      <c r="J513" s="65" t="e">
        <v>#N/A</v>
      </c>
      <c r="K513" s="65" t="e">
        <v>#N/A</v>
      </c>
      <c r="L513" s="65" t="e">
        <v>#N/A</v>
      </c>
      <c r="M513" s="65" t="e">
        <v>#N/A</v>
      </c>
    </row>
    <row r="514" spans="1:13">
      <c r="A514" s="64">
        <v>51.2</v>
      </c>
      <c r="B514" s="65">
        <v>2.5712564521995773E-8</v>
      </c>
      <c r="C514" s="65" t="e">
        <v>#N/A</v>
      </c>
      <c r="D514" s="65" t="e">
        <v>#N/A</v>
      </c>
      <c r="E514" s="65" t="e">
        <v>#N/A</v>
      </c>
      <c r="F514" s="65" t="e">
        <v>#N/A</v>
      </c>
      <c r="G514" s="65" t="e">
        <v>#N/A</v>
      </c>
      <c r="H514" s="65">
        <v>1.6585863349405372E-8</v>
      </c>
      <c r="I514" s="65" t="e">
        <v>#N/A</v>
      </c>
      <c r="J514" s="65" t="e">
        <v>#N/A</v>
      </c>
      <c r="K514" s="65" t="e">
        <v>#N/A</v>
      </c>
      <c r="L514" s="65" t="e">
        <v>#N/A</v>
      </c>
      <c r="M514" s="65" t="e">
        <v>#N/A</v>
      </c>
    </row>
    <row r="515" spans="1:13">
      <c r="A515" s="64">
        <v>51.300000000000004</v>
      </c>
      <c r="B515" s="65">
        <v>2.6834236166450864E-8</v>
      </c>
      <c r="C515" s="65" t="e">
        <v>#N/A</v>
      </c>
      <c r="D515" s="65" t="e">
        <v>#N/A</v>
      </c>
      <c r="E515" s="65" t="e">
        <v>#N/A</v>
      </c>
      <c r="F515" s="65" t="e">
        <v>#N/A</v>
      </c>
      <c r="G515" s="65" t="e">
        <v>#N/A</v>
      </c>
      <c r="H515" s="65">
        <v>1.7303998234297069E-8</v>
      </c>
      <c r="I515" s="65" t="e">
        <v>#N/A</v>
      </c>
      <c r="J515" s="65" t="e">
        <v>#N/A</v>
      </c>
      <c r="K515" s="65" t="e">
        <v>#N/A</v>
      </c>
      <c r="L515" s="65" t="e">
        <v>#N/A</v>
      </c>
      <c r="M515" s="65" t="e">
        <v>#N/A</v>
      </c>
    </row>
    <row r="516" spans="1:13">
      <c r="A516" s="64">
        <v>51.400000000000006</v>
      </c>
      <c r="B516" s="65">
        <v>2.8004960128669154E-8</v>
      </c>
      <c r="C516" s="65" t="e">
        <v>#N/A</v>
      </c>
      <c r="D516" s="65" t="e">
        <v>#N/A</v>
      </c>
      <c r="E516" s="65" t="e">
        <v>#N/A</v>
      </c>
      <c r="F516" s="65" t="e">
        <v>#N/A</v>
      </c>
      <c r="G516" s="65" t="e">
        <v>#N/A</v>
      </c>
      <c r="H516" s="65">
        <v>1.8053350814284386E-8</v>
      </c>
      <c r="I516" s="65" t="e">
        <v>#N/A</v>
      </c>
      <c r="J516" s="65" t="e">
        <v>#N/A</v>
      </c>
      <c r="K516" s="65" t="e">
        <v>#N/A</v>
      </c>
      <c r="L516" s="65" t="e">
        <v>#N/A</v>
      </c>
      <c r="M516" s="65" t="e">
        <v>#N/A</v>
      </c>
    </row>
    <row r="517" spans="1:13">
      <c r="A517" s="64">
        <v>51.5</v>
      </c>
      <c r="B517" s="65">
        <v>2.9226882247712638E-8</v>
      </c>
      <c r="C517" s="65" t="e">
        <v>#N/A</v>
      </c>
      <c r="D517" s="65" t="e">
        <v>#N/A</v>
      </c>
      <c r="E517" s="65" t="e">
        <v>#N/A</v>
      </c>
      <c r="F517" s="65" t="e">
        <v>#N/A</v>
      </c>
      <c r="G517" s="65" t="e">
        <v>#N/A</v>
      </c>
      <c r="H517" s="65">
        <v>1.8835280002349464E-8</v>
      </c>
      <c r="I517" s="65" t="e">
        <v>#N/A</v>
      </c>
      <c r="J517" s="65" t="e">
        <v>#N/A</v>
      </c>
      <c r="K517" s="65" t="e">
        <v>#N/A</v>
      </c>
      <c r="L517" s="65" t="e">
        <v>#N/A</v>
      </c>
      <c r="M517" s="65" t="e">
        <v>#N/A</v>
      </c>
    </row>
    <row r="518" spans="1:13">
      <c r="A518" s="64">
        <v>51.6</v>
      </c>
      <c r="B518" s="65">
        <v>3.0502235404128442E-8</v>
      </c>
      <c r="C518" s="65" t="e">
        <v>#N/A</v>
      </c>
      <c r="D518" s="65" t="e">
        <v>#N/A</v>
      </c>
      <c r="E518" s="65" t="e">
        <v>#N/A</v>
      </c>
      <c r="F518" s="65" t="e">
        <v>#N/A</v>
      </c>
      <c r="G518" s="65" t="e">
        <v>#N/A</v>
      </c>
      <c r="H518" s="65">
        <v>1.9651205107606984E-8</v>
      </c>
      <c r="I518" s="65" t="e">
        <v>#N/A</v>
      </c>
      <c r="J518" s="65" t="e">
        <v>#N/A</v>
      </c>
      <c r="K518" s="65" t="e">
        <v>#N/A</v>
      </c>
      <c r="L518" s="65" t="e">
        <v>#N/A</v>
      </c>
      <c r="M518" s="65" t="e">
        <v>#N/A</v>
      </c>
    </row>
    <row r="519" spans="1:13">
      <c r="A519" s="64">
        <v>51.7</v>
      </c>
      <c r="B519" s="65">
        <v>3.1833359059874056E-8</v>
      </c>
      <c r="C519" s="65" t="e">
        <v>#N/A</v>
      </c>
      <c r="D519" s="65" t="e">
        <v>#N/A</v>
      </c>
      <c r="E519" s="65" t="e">
        <v>#N/A</v>
      </c>
      <c r="F519" s="65" t="e">
        <v>#N/A</v>
      </c>
      <c r="G519" s="65" t="e">
        <v>#N/A</v>
      </c>
      <c r="H519" s="65">
        <v>2.0502596953519969E-8</v>
      </c>
      <c r="I519" s="65" t="e">
        <v>#N/A</v>
      </c>
      <c r="J519" s="65" t="e">
        <v>#N/A</v>
      </c>
      <c r="K519" s="65" t="e">
        <v>#N/A</v>
      </c>
      <c r="L519" s="65" t="e">
        <v>#N/A</v>
      </c>
      <c r="M519" s="65" t="e">
        <v>#N/A</v>
      </c>
    </row>
    <row r="520" spans="1:13">
      <c r="A520" s="64">
        <v>51.800000000000004</v>
      </c>
      <c r="B520" s="65">
        <v>3.3222676165678422E-8</v>
      </c>
      <c r="C520" s="65" t="e">
        <v>#N/A</v>
      </c>
      <c r="D520" s="65" t="e">
        <v>#N/A</v>
      </c>
      <c r="E520" s="65" t="e">
        <v>#N/A</v>
      </c>
      <c r="F520" s="65" t="e">
        <v>#N/A</v>
      </c>
      <c r="G520" s="65" t="e">
        <v>#N/A</v>
      </c>
      <c r="H520" s="65">
        <v>2.1391002746895538E-8</v>
      </c>
      <c r="I520" s="65" t="e">
        <v>#N/A</v>
      </c>
      <c r="J520" s="65" t="e">
        <v>#N/A</v>
      </c>
      <c r="K520" s="65" t="e">
        <v>#N/A</v>
      </c>
      <c r="L520" s="65" t="e">
        <v>#N/A</v>
      </c>
      <c r="M520" s="65" t="e">
        <v>#N/A</v>
      </c>
    </row>
    <row r="521" spans="1:13">
      <c r="A521" s="64">
        <v>51.900000000000006</v>
      </c>
      <c r="B521" s="65">
        <v>3.4672730464535562E-8</v>
      </c>
      <c r="C521" s="65" t="e">
        <v>#N/A</v>
      </c>
      <c r="D521" s="65" t="e">
        <v>#N/A</v>
      </c>
      <c r="E521" s="65" t="e">
        <v>#N/A</v>
      </c>
      <c r="F521" s="65" t="e">
        <v>#N/A</v>
      </c>
      <c r="G521" s="65" t="e">
        <v>#N/A</v>
      </c>
      <c r="H521" s="65">
        <v>2.2318026537959668E-8</v>
      </c>
      <c r="I521" s="65" t="e">
        <v>#N/A</v>
      </c>
      <c r="J521" s="65" t="e">
        <v>#N/A</v>
      </c>
      <c r="K521" s="65" t="e">
        <v>#N/A</v>
      </c>
      <c r="L521" s="65" t="e">
        <v>#N/A</v>
      </c>
      <c r="M521" s="65" t="e">
        <v>#N/A</v>
      </c>
    </row>
    <row r="522" spans="1:13">
      <c r="A522" s="64">
        <v>52</v>
      </c>
      <c r="B522" s="65">
        <v>3.618617228084986E-8</v>
      </c>
      <c r="C522" s="65" t="e">
        <v>#N/A</v>
      </c>
      <c r="D522" s="65" t="e">
        <v>#N/A</v>
      </c>
      <c r="E522" s="65" t="e">
        <v>#N/A</v>
      </c>
      <c r="F522" s="65" t="e">
        <v>#N/A</v>
      </c>
      <c r="G522" s="65" t="e">
        <v>#N/A</v>
      </c>
      <c r="H522" s="65">
        <v>2.3285350536639271E-8</v>
      </c>
      <c r="I522" s="65" t="e">
        <v>#N/A</v>
      </c>
      <c r="J522" s="65" t="e">
        <v>#N/A</v>
      </c>
      <c r="K522" s="65" t="e">
        <v>#N/A</v>
      </c>
      <c r="L522" s="65" t="e">
        <v>#N/A</v>
      </c>
      <c r="M522" s="65" t="e">
        <v>#N/A</v>
      </c>
    </row>
    <row r="523" spans="1:13">
      <c r="A523" s="64">
        <v>52.1</v>
      </c>
      <c r="B523" s="65">
        <v>3.7765762073149745E-8</v>
      </c>
      <c r="C523" s="65" t="e">
        <v>#N/A</v>
      </c>
      <c r="D523" s="65" t="e">
        <v>#N/A</v>
      </c>
      <c r="E523" s="65" t="e">
        <v>#N/A</v>
      </c>
      <c r="F523" s="65" t="e">
        <v>#N/A</v>
      </c>
      <c r="G523" s="65" t="e">
        <v>#N/A</v>
      </c>
      <c r="H523" s="65">
        <v>2.4294722678064318E-8</v>
      </c>
      <c r="I523" s="65" t="e">
        <v>#N/A</v>
      </c>
      <c r="J523" s="65" t="e">
        <v>#N/A</v>
      </c>
      <c r="K523" s="65" t="e">
        <v>#N/A</v>
      </c>
      <c r="L523" s="65" t="e">
        <v>#N/A</v>
      </c>
      <c r="M523" s="65" t="e">
        <v>#N/A</v>
      </c>
    </row>
    <row r="524" spans="1:13">
      <c r="A524" s="64">
        <v>52.2</v>
      </c>
      <c r="B524" s="65">
        <v>3.9414388197656081E-8</v>
      </c>
      <c r="C524" s="65" t="e">
        <v>#N/A</v>
      </c>
      <c r="D524" s="65" t="e">
        <v>#N/A</v>
      </c>
      <c r="E524" s="65" t="e">
        <v>#N/A</v>
      </c>
      <c r="F524" s="65" t="e">
        <v>#N/A</v>
      </c>
      <c r="G524" s="65" t="e">
        <v>#N/A</v>
      </c>
      <c r="H524" s="65">
        <v>2.5347969057065711E-8</v>
      </c>
      <c r="I524" s="65" t="e">
        <v>#N/A</v>
      </c>
      <c r="J524" s="65" t="e">
        <v>#N/A</v>
      </c>
      <c r="K524" s="65" t="e">
        <v>#N/A</v>
      </c>
      <c r="L524" s="65" t="e">
        <v>#N/A</v>
      </c>
      <c r="M524" s="65" t="e">
        <v>#N/A</v>
      </c>
    </row>
    <row r="525" spans="1:13">
      <c r="A525" s="64">
        <v>52.300000000000004</v>
      </c>
      <c r="B525" s="65">
        <v>4.1135049144713776E-8</v>
      </c>
      <c r="C525" s="65" t="e">
        <v>#N/A</v>
      </c>
      <c r="D525" s="65" t="e">
        <v>#N/A</v>
      </c>
      <c r="E525" s="65" t="e">
        <v>#N/A</v>
      </c>
      <c r="F525" s="65" t="e">
        <v>#N/A</v>
      </c>
      <c r="G525" s="65" t="e">
        <v>#N/A</v>
      </c>
      <c r="H525" s="65">
        <v>2.6446993928175289E-8</v>
      </c>
      <c r="I525" s="65" t="e">
        <v>#N/A</v>
      </c>
      <c r="J525" s="65" t="e">
        <v>#N/A</v>
      </c>
      <c r="K525" s="65" t="e">
        <v>#N/A</v>
      </c>
      <c r="L525" s="65" t="e">
        <v>#N/A</v>
      </c>
      <c r="M525" s="65" t="e">
        <v>#N/A</v>
      </c>
    </row>
    <row r="526" spans="1:13">
      <c r="A526" s="64">
        <v>52.400000000000006</v>
      </c>
      <c r="B526" s="65">
        <v>4.2930889065928568E-8</v>
      </c>
      <c r="C526" s="65" t="e">
        <v>#N/A</v>
      </c>
      <c r="D526" s="65" t="e">
        <v>#N/A</v>
      </c>
      <c r="E526" s="65" t="e">
        <v>#N/A</v>
      </c>
      <c r="F526" s="65" t="e">
        <v>#N/A</v>
      </c>
      <c r="G526" s="65" t="e">
        <v>#N/A</v>
      </c>
      <c r="H526" s="65">
        <v>2.7593786811053178E-8</v>
      </c>
      <c r="I526" s="65" t="e">
        <v>#N/A</v>
      </c>
      <c r="J526" s="65" t="e">
        <v>#N/A</v>
      </c>
      <c r="K526" s="65" t="e">
        <v>#N/A</v>
      </c>
      <c r="L526" s="65" t="e">
        <v>#N/A</v>
      </c>
      <c r="M526" s="65" t="e">
        <v>#N/A</v>
      </c>
    </row>
    <row r="527" spans="1:13">
      <c r="A527" s="64">
        <v>52.5</v>
      </c>
      <c r="B527" s="65">
        <v>4.4805180010598633E-8</v>
      </c>
      <c r="C527" s="65" t="e">
        <v>#N/A</v>
      </c>
      <c r="D527" s="65" t="e">
        <v>#N/A</v>
      </c>
      <c r="E527" s="65" t="e">
        <v>#N/A</v>
      </c>
      <c r="F527" s="65" t="e">
        <v>#N/A</v>
      </c>
      <c r="G527" s="65" t="e">
        <v>#N/A</v>
      </c>
      <c r="H527" s="65">
        <v>2.8790417161417281E-8</v>
      </c>
      <c r="I527" s="65" t="e">
        <v>#N/A</v>
      </c>
      <c r="J527" s="65" t="e">
        <v>#N/A</v>
      </c>
      <c r="K527" s="65" t="e">
        <v>#N/A</v>
      </c>
      <c r="L527" s="65" t="e">
        <v>#N/A</v>
      </c>
      <c r="M527" s="65" t="e">
        <v>#N/A</v>
      </c>
    </row>
    <row r="528" spans="1:13">
      <c r="A528" s="64">
        <v>52.6</v>
      </c>
      <c r="B528" s="65">
        <v>4.6761339689282977E-8</v>
      </c>
      <c r="C528" s="65" t="e">
        <v>#N/A</v>
      </c>
      <c r="D528" s="65" t="e">
        <v>#N/A</v>
      </c>
      <c r="E528" s="65" t="e">
        <v>#N/A</v>
      </c>
      <c r="F528" s="65" t="e">
        <v>#N/A</v>
      </c>
      <c r="G528" s="65" t="e">
        <v>#N/A</v>
      </c>
      <c r="H528" s="65">
        <v>3.0039050358254826E-8</v>
      </c>
      <c r="I528" s="65" t="e">
        <v>#N/A</v>
      </c>
      <c r="J528" s="65" t="e">
        <v>#N/A</v>
      </c>
      <c r="K528" s="65" t="e">
        <v>#N/A</v>
      </c>
      <c r="L528" s="65" t="e">
        <v>#N/A</v>
      </c>
      <c r="M528" s="65" t="e">
        <v>#N/A</v>
      </c>
    </row>
    <row r="529" spans="1:13">
      <c r="A529" s="64">
        <v>52.7</v>
      </c>
      <c r="B529" s="65">
        <v>4.88029208156604E-8</v>
      </c>
      <c r="C529" s="65" t="e">
        <v>#N/A</v>
      </c>
      <c r="D529" s="65" t="e">
        <v>#N/A</v>
      </c>
      <c r="E529" s="65" t="e">
        <v>#N/A</v>
      </c>
      <c r="F529" s="65" t="e">
        <v>#N/A</v>
      </c>
      <c r="G529" s="65" t="e">
        <v>#N/A</v>
      </c>
      <c r="H529" s="65">
        <v>3.1341940598395013E-8</v>
      </c>
      <c r="I529" s="65" t="e">
        <v>#N/A</v>
      </c>
      <c r="J529" s="65" t="e">
        <v>#N/A</v>
      </c>
      <c r="K529" s="65" t="e">
        <v>#N/A</v>
      </c>
      <c r="L529" s="65" t="e">
        <v>#N/A</v>
      </c>
      <c r="M529" s="65" t="e">
        <v>#N/A</v>
      </c>
    </row>
    <row r="530" spans="1:13">
      <c r="A530" s="64">
        <v>52.800000000000004</v>
      </c>
      <c r="B530" s="65">
        <v>5.0933650186379964E-8</v>
      </c>
      <c r="C530" s="65" t="e">
        <v>#N/A</v>
      </c>
      <c r="D530" s="65" t="e">
        <v>#N/A</v>
      </c>
      <c r="E530" s="65" t="e">
        <v>#N/A</v>
      </c>
      <c r="F530" s="65" t="e">
        <v>#N/A</v>
      </c>
      <c r="G530" s="65" t="e">
        <v>#N/A</v>
      </c>
      <c r="H530" s="65">
        <v>3.2701439778293206E-8</v>
      </c>
      <c r="I530" s="65" t="e">
        <v>#N/A</v>
      </c>
      <c r="J530" s="65" t="e">
        <v>#N/A</v>
      </c>
      <c r="K530" s="65" t="e">
        <v>#N/A</v>
      </c>
      <c r="L530" s="65" t="e">
        <v>#N/A</v>
      </c>
      <c r="M530" s="65" t="e">
        <v>#N/A</v>
      </c>
    </row>
    <row r="531" spans="1:13">
      <c r="A531" s="64">
        <v>52.900000000000006</v>
      </c>
      <c r="B531" s="65">
        <v>5.3157386048496846E-8</v>
      </c>
      <c r="C531" s="65" t="e">
        <v>#N/A</v>
      </c>
      <c r="D531" s="65" t="e">
        <v>#N/A</v>
      </c>
      <c r="E531" s="65" t="e">
        <v>#N/A</v>
      </c>
      <c r="F531" s="65" t="e">
        <v>#N/A</v>
      </c>
      <c r="G531" s="65" t="e">
        <v>#N/A</v>
      </c>
      <c r="H531" s="65">
        <v>3.4120006375815137E-8</v>
      </c>
      <c r="I531" s="65" t="e">
        <v>#N/A</v>
      </c>
      <c r="J531" s="65" t="e">
        <v>#N/A</v>
      </c>
      <c r="K531" s="65" t="e">
        <v>#N/A</v>
      </c>
      <c r="L531" s="65" t="e">
        <v>#N/A</v>
      </c>
      <c r="M531" s="65" t="e">
        <v>#N/A</v>
      </c>
    </row>
    <row r="532" spans="1:13">
      <c r="A532" s="64">
        <v>53</v>
      </c>
      <c r="B532" s="65">
        <v>5.5478192706459595E-8</v>
      </c>
      <c r="C532" s="65" t="e">
        <v>#N/A</v>
      </c>
      <c r="D532" s="65" t="e">
        <v>#N/A</v>
      </c>
      <c r="E532" s="65" t="e">
        <v>#N/A</v>
      </c>
      <c r="F532" s="65" t="e">
        <v>#N/A</v>
      </c>
      <c r="G532" s="65" t="e">
        <v>#N/A</v>
      </c>
      <c r="H532" s="65">
        <v>3.5600191239382184E-8</v>
      </c>
      <c r="I532" s="65" t="e">
        <v>#N/A</v>
      </c>
      <c r="J532" s="65" t="e">
        <v>#N/A</v>
      </c>
      <c r="K532" s="65" t="e">
        <v>#N/A</v>
      </c>
      <c r="L532" s="65" t="e">
        <v>#N/A</v>
      </c>
      <c r="M532" s="65" t="e">
        <v>#N/A</v>
      </c>
    </row>
    <row r="533" spans="1:13">
      <c r="A533" s="64">
        <v>53.1</v>
      </c>
      <c r="B533" s="65">
        <v>5.7900265915122873E-8</v>
      </c>
      <c r="C533" s="65" t="e">
        <v>#N/A</v>
      </c>
      <c r="D533" s="65" t="e">
        <v>#N/A</v>
      </c>
      <c r="E533" s="65" t="e">
        <v>#N/A</v>
      </c>
      <c r="F533" s="65" t="e">
        <v>#N/A</v>
      </c>
      <c r="G533" s="65" t="e">
        <v>#N/A</v>
      </c>
      <c r="H533" s="65">
        <v>3.7144669562394483E-8</v>
      </c>
      <c r="I533" s="65" t="e">
        <v>#N/A</v>
      </c>
      <c r="J533" s="65" t="e">
        <v>#N/A</v>
      </c>
      <c r="K533" s="65" t="e">
        <v>#N/A</v>
      </c>
      <c r="L533" s="65" t="e">
        <v>#N/A</v>
      </c>
      <c r="M533" s="65" t="e">
        <v>#N/A</v>
      </c>
    </row>
    <row r="534" spans="1:13">
      <c r="A534" s="64">
        <v>53.2</v>
      </c>
      <c r="B534" s="65">
        <v>6.0428014592162071E-8</v>
      </c>
      <c r="C534" s="65" t="e">
        <v>#N/A</v>
      </c>
      <c r="D534" s="65" t="e">
        <v>#N/A</v>
      </c>
      <c r="E534" s="65" t="e">
        <v>#N/A</v>
      </c>
      <c r="F534" s="65" t="e">
        <v>#N/A</v>
      </c>
      <c r="G534" s="65" t="e">
        <v>#N/A</v>
      </c>
      <c r="H534" s="65">
        <v>3.8756223119662536E-8</v>
      </c>
      <c r="I534" s="65" t="e">
        <v>#N/A</v>
      </c>
      <c r="J534" s="65" t="e">
        <v>#N/A</v>
      </c>
      <c r="K534" s="65" t="e">
        <v>#N/A</v>
      </c>
      <c r="L534" s="65" t="e">
        <v>#N/A</v>
      </c>
      <c r="M534" s="65" t="e">
        <v>#N/A</v>
      </c>
    </row>
    <row r="535" spans="1:13">
      <c r="A535" s="64">
        <v>53.300000000000004</v>
      </c>
      <c r="B535" s="65">
        <v>6.3066018185509165E-8</v>
      </c>
      <c r="C535" s="65" t="e">
        <v>#N/A</v>
      </c>
      <c r="D535" s="65" t="e">
        <v>#N/A</v>
      </c>
      <c r="E535" s="65" t="e">
        <v>#N/A</v>
      </c>
      <c r="F535" s="65" t="e">
        <v>#N/A</v>
      </c>
      <c r="G535" s="65" t="e">
        <v>#N/A</v>
      </c>
      <c r="H535" s="65">
        <v>4.043776158368928E-8</v>
      </c>
      <c r="I535" s="65" t="e">
        <v>#N/A</v>
      </c>
      <c r="J535" s="65" t="e">
        <v>#N/A</v>
      </c>
      <c r="K535" s="65" t="e">
        <v>#N/A</v>
      </c>
      <c r="L535" s="65" t="e">
        <v>#N/A</v>
      </c>
      <c r="M535" s="65" t="e">
        <v>#N/A</v>
      </c>
    </row>
    <row r="536" spans="1:13">
      <c r="A536" s="64">
        <v>53.400000000000006</v>
      </c>
      <c r="B536" s="65">
        <v>6.5819058647775819E-8</v>
      </c>
      <c r="C536" s="65" t="e">
        <v>#N/A</v>
      </c>
      <c r="D536" s="65" t="e">
        <v>#N/A</v>
      </c>
      <c r="E536" s="65" t="e">
        <v>#N/A</v>
      </c>
      <c r="F536" s="65" t="e">
        <v>#N/A</v>
      </c>
      <c r="G536" s="65" t="e">
        <v>#N/A</v>
      </c>
      <c r="H536" s="65">
        <v>4.2192304761101695E-8</v>
      </c>
      <c r="I536" s="65" t="e">
        <v>#N/A</v>
      </c>
      <c r="J536" s="65" t="e">
        <v>#N/A</v>
      </c>
      <c r="K536" s="65" t="e">
        <v>#N/A</v>
      </c>
      <c r="L536" s="65" t="e">
        <v>#N/A</v>
      </c>
      <c r="M536" s="65" t="e">
        <v>#N/A</v>
      </c>
    </row>
    <row r="537" spans="1:13">
      <c r="A537" s="64">
        <v>53.5</v>
      </c>
      <c r="B537" s="65">
        <v>6.8692138199821784E-8</v>
      </c>
      <c r="C537" s="65" t="e">
        <v>#N/A</v>
      </c>
      <c r="D537" s="65" t="e">
        <v>#N/A</v>
      </c>
      <c r="E537" s="65" t="e">
        <v>#N/A</v>
      </c>
      <c r="F537" s="65" t="e">
        <v>#N/A</v>
      </c>
      <c r="G537" s="65" t="e">
        <v>#N/A</v>
      </c>
      <c r="H537" s="65">
        <v>4.4023018119787594E-8</v>
      </c>
      <c r="I537" s="65" t="e">
        <v>#N/A</v>
      </c>
      <c r="J537" s="65" t="e">
        <v>#N/A</v>
      </c>
      <c r="K537" s="65" t="e">
        <v>#N/A</v>
      </c>
      <c r="L537" s="65" t="e">
        <v>#N/A</v>
      </c>
      <c r="M537" s="65" t="e">
        <v>#N/A</v>
      </c>
    </row>
    <row r="538" spans="1:13">
      <c r="A538" s="64">
        <v>53.6</v>
      </c>
      <c r="B538" s="65">
        <v>7.1690436698190751E-8</v>
      </c>
      <c r="C538" s="65" t="e">
        <v>#N/A</v>
      </c>
      <c r="D538" s="65" t="e">
        <v>#N/A</v>
      </c>
      <c r="E538" s="65" t="e">
        <v>#N/A</v>
      </c>
      <c r="F538" s="65" t="e">
        <v>#N/A</v>
      </c>
      <c r="G538" s="65" t="e">
        <v>#N/A</v>
      </c>
      <c r="H538" s="65">
        <v>4.5933187919899865E-8</v>
      </c>
      <c r="I538" s="65" t="e">
        <v>#N/A</v>
      </c>
      <c r="J538" s="65" t="e">
        <v>#N/A</v>
      </c>
      <c r="K538" s="65" t="e">
        <v>#N/A</v>
      </c>
      <c r="L538" s="65" t="e">
        <v>#N/A</v>
      </c>
      <c r="M538" s="65" t="e">
        <v>#N/A</v>
      </c>
    </row>
    <row r="539" spans="1:13">
      <c r="A539" s="64">
        <v>53.7</v>
      </c>
      <c r="B539" s="65">
        <v>7.4819404005666001E-8</v>
      </c>
      <c r="C539" s="65" t="e">
        <v>#N/A</v>
      </c>
      <c r="D539" s="65" t="e">
        <v>#N/A</v>
      </c>
      <c r="E539" s="65" t="e">
        <v>#N/A</v>
      </c>
      <c r="F539" s="65" t="e">
        <v>#N/A</v>
      </c>
      <c r="G539" s="65" t="e">
        <v>#N/A</v>
      </c>
      <c r="H539" s="65">
        <v>4.7926256740993267E-8</v>
      </c>
      <c r="I539" s="65" t="e">
        <v>#N/A</v>
      </c>
      <c r="J539" s="65" t="e">
        <v>#N/A</v>
      </c>
      <c r="K539" s="65" t="e">
        <v>#N/A</v>
      </c>
      <c r="L539" s="65" t="e">
        <v>#N/A</v>
      </c>
      <c r="M539" s="65" t="e">
        <v>#N/A</v>
      </c>
    </row>
    <row r="540" spans="1:13">
      <c r="A540" s="64">
        <v>53.800000000000004</v>
      </c>
      <c r="B540" s="65">
        <v>7.8084674726142111E-8</v>
      </c>
      <c r="C540" s="65" t="e">
        <v>#N/A</v>
      </c>
      <c r="D540" s="65" t="e">
        <v>#N/A</v>
      </c>
      <c r="E540" s="65" t="e">
        <v>#N/A</v>
      </c>
      <c r="F540" s="65" t="e">
        <v>#N/A</v>
      </c>
      <c r="G540" s="65" t="e">
        <v>#N/A</v>
      </c>
      <c r="H540" s="65">
        <v>5.0005812823883389E-8</v>
      </c>
      <c r="I540" s="65" t="e">
        <v>#N/A</v>
      </c>
      <c r="J540" s="65" t="e">
        <v>#N/A</v>
      </c>
      <c r="K540" s="65" t="e">
        <v>#N/A</v>
      </c>
      <c r="L540" s="65" t="e">
        <v>#N/A</v>
      </c>
      <c r="M540" s="65" t="e">
        <v>#N/A</v>
      </c>
    </row>
    <row r="541" spans="1:13">
      <c r="A541" s="64">
        <v>53.900000000000006</v>
      </c>
      <c r="B541" s="65">
        <v>8.1492153469753248E-8</v>
      </c>
      <c r="C541" s="65" t="e">
        <v>#N/A</v>
      </c>
      <c r="D541" s="65" t="e">
        <v>#N/A</v>
      </c>
      <c r="E541" s="65" t="e">
        <v>#N/A</v>
      </c>
      <c r="F541" s="65" t="e">
        <v>#N/A</v>
      </c>
      <c r="G541" s="65" t="e">
        <v>#N/A</v>
      </c>
      <c r="H541" s="65">
        <v>5.2175568754364576E-8</v>
      </c>
      <c r="I541" s="65" t="e">
        <v>#N/A</v>
      </c>
      <c r="J541" s="65" t="e">
        <v>#N/A</v>
      </c>
      <c r="K541" s="65" t="e">
        <v>#N/A</v>
      </c>
      <c r="L541" s="65" t="e">
        <v>#N/A</v>
      </c>
      <c r="M541" s="65" t="e">
        <v>#N/A</v>
      </c>
    </row>
    <row r="542" spans="1:13">
      <c r="A542" s="64">
        <v>54</v>
      </c>
      <c r="B542" s="65">
        <v>8.5047986431163736E-8</v>
      </c>
      <c r="C542" s="65" t="e">
        <v>#N/A</v>
      </c>
      <c r="D542" s="65" t="e">
        <v>#N/A</v>
      </c>
      <c r="E542" s="65" t="e">
        <v>#N/A</v>
      </c>
      <c r="F542" s="65" t="e">
        <v>#N/A</v>
      </c>
      <c r="G542" s="65" t="e">
        <v>#N/A</v>
      </c>
      <c r="H542" s="65">
        <v>5.4439439622910868E-8</v>
      </c>
      <c r="I542" s="65" t="e">
        <v>#N/A</v>
      </c>
      <c r="J542" s="65" t="e">
        <v>#N/A</v>
      </c>
      <c r="K542" s="65" t="e">
        <v>#N/A</v>
      </c>
      <c r="L542" s="65" t="e">
        <v>#N/A</v>
      </c>
      <c r="M542" s="65" t="e">
        <v>#N/A</v>
      </c>
    </row>
    <row r="543" spans="1:13">
      <c r="A543" s="64">
        <v>54.1</v>
      </c>
      <c r="B543" s="65">
        <v>8.8758596916704846E-8</v>
      </c>
      <c r="C543" s="65" t="e">
        <v>#N/A</v>
      </c>
      <c r="D543" s="65" t="e">
        <v>#N/A</v>
      </c>
      <c r="E543" s="65" t="e">
        <v>#N/A</v>
      </c>
      <c r="F543" s="65" t="e">
        <v>#N/A</v>
      </c>
      <c r="G543" s="65" t="e">
        <v>#N/A</v>
      </c>
      <c r="H543" s="65">
        <v>5.6801482628543454E-8</v>
      </c>
      <c r="I543" s="65" t="e">
        <v>#N/A</v>
      </c>
      <c r="J543" s="65" t="e">
        <v>#N/A</v>
      </c>
      <c r="K543" s="65" t="e">
        <v>#N/A</v>
      </c>
      <c r="L543" s="65" t="e">
        <v>#N/A</v>
      </c>
      <c r="M543" s="65" t="e">
        <v>#N/A</v>
      </c>
    </row>
    <row r="544" spans="1:13">
      <c r="A544" s="64">
        <v>54.2</v>
      </c>
      <c r="B544" s="65">
        <v>9.2630671133520082E-8</v>
      </c>
      <c r="C544" s="65" t="e">
        <v>#N/A</v>
      </c>
      <c r="D544" s="65" t="e">
        <v>#N/A</v>
      </c>
      <c r="E544" s="65" t="e">
        <v>#N/A</v>
      </c>
      <c r="F544" s="65" t="e">
        <v>#N/A</v>
      </c>
      <c r="G544" s="65" t="e">
        <v>#N/A</v>
      </c>
      <c r="H544" s="65">
        <v>5.9265932605967464E-8</v>
      </c>
      <c r="I544" s="65" t="e">
        <v>#N/A</v>
      </c>
      <c r="J544" s="65" t="e">
        <v>#N/A</v>
      </c>
      <c r="K544" s="65" t="e">
        <v>#N/A</v>
      </c>
      <c r="L544" s="65" t="e">
        <v>#N/A</v>
      </c>
      <c r="M544" s="65" t="e">
        <v>#N/A</v>
      </c>
    </row>
    <row r="545" spans="1:13">
      <c r="A545" s="64">
        <v>54.300000000000004</v>
      </c>
      <c r="B545" s="65">
        <v>9.6671165294992534E-8</v>
      </c>
      <c r="C545" s="65" t="e">
        <v>#N/A</v>
      </c>
      <c r="D545" s="65" t="e">
        <v>#N/A</v>
      </c>
      <c r="E545" s="65" t="e">
        <v>#N/A</v>
      </c>
      <c r="F545" s="65" t="e">
        <v>#N/A</v>
      </c>
      <c r="G545" s="65" t="e">
        <v>#N/A</v>
      </c>
      <c r="H545" s="65">
        <v>6.183719847285829E-8</v>
      </c>
      <c r="I545" s="65" t="e">
        <v>#N/A</v>
      </c>
      <c r="J545" s="65" t="e">
        <v>#N/A</v>
      </c>
      <c r="K545" s="65" t="e">
        <v>#N/A</v>
      </c>
      <c r="L545" s="65" t="e">
        <v>#N/A</v>
      </c>
      <c r="M545" s="65" t="e">
        <v>#N/A</v>
      </c>
    </row>
    <row r="546" spans="1:13">
      <c r="A546" s="64">
        <v>54.400000000000006</v>
      </c>
      <c r="B546" s="65">
        <v>1.0088736246416374E-7</v>
      </c>
      <c r="C546" s="65" t="e">
        <v>#N/A</v>
      </c>
      <c r="D546" s="65" t="e">
        <v>#N/A</v>
      </c>
      <c r="E546" s="65" t="e">
        <v>#N/A</v>
      </c>
      <c r="F546" s="65" t="e">
        <v>#N/A</v>
      </c>
      <c r="G546" s="65" t="e">
        <v>#N/A</v>
      </c>
      <c r="H546" s="65">
        <v>6.4519895204284694E-8</v>
      </c>
      <c r="I546" s="65" t="e">
        <v>#N/A</v>
      </c>
      <c r="J546" s="65" t="e">
        <v>#N/A</v>
      </c>
      <c r="K546" s="65" t="e">
        <v>#N/A</v>
      </c>
      <c r="L546" s="65" t="e">
        <v>#N/A</v>
      </c>
      <c r="M546" s="65" t="e">
        <v>#N/A</v>
      </c>
    </row>
    <row r="547" spans="1:13">
      <c r="A547" s="64">
        <v>54.5</v>
      </c>
      <c r="B547" s="65">
        <v>1.0528684413202427E-7</v>
      </c>
      <c r="C547" s="65" t="e">
        <v>#N/A</v>
      </c>
      <c r="D547" s="65" t="e">
        <v>#N/A</v>
      </c>
      <c r="E547" s="65" t="e">
        <v>#N/A</v>
      </c>
      <c r="F547" s="65" t="e">
        <v>#N/A</v>
      </c>
      <c r="G547" s="65" t="e">
        <v>#N/A</v>
      </c>
      <c r="H547" s="65">
        <v>6.7318815410999377E-8</v>
      </c>
      <c r="I547" s="65" t="e">
        <v>#N/A</v>
      </c>
      <c r="J547" s="65" t="e">
        <v>#N/A</v>
      </c>
      <c r="K547" s="65" t="e">
        <v>#N/A</v>
      </c>
      <c r="L547" s="65" t="e">
        <v>#N/A</v>
      </c>
      <c r="M547" s="65" t="e">
        <v>#N/A</v>
      </c>
    </row>
    <row r="548" spans="1:13">
      <c r="A548" s="64">
        <v>54.6</v>
      </c>
      <c r="B548" s="65">
        <v>1.0987747600665898E-7</v>
      </c>
      <c r="C548" s="65" t="e">
        <v>#N/A</v>
      </c>
      <c r="D548" s="65" t="e">
        <v>#N/A</v>
      </c>
      <c r="E548" s="65" t="e">
        <v>#N/A</v>
      </c>
      <c r="F548" s="65" t="e">
        <v>#N/A</v>
      </c>
      <c r="G548" s="65" t="e">
        <v>#N/A</v>
      </c>
      <c r="H548" s="65">
        <v>7.0238961313862092E-8</v>
      </c>
      <c r="I548" s="65" t="e">
        <v>#N/A</v>
      </c>
      <c r="J548" s="65" t="e">
        <v>#N/A</v>
      </c>
      <c r="K548" s="65" t="e">
        <v>#N/A</v>
      </c>
      <c r="L548" s="65" t="e">
        <v>#N/A</v>
      </c>
      <c r="M548" s="65" t="e">
        <v>#N/A</v>
      </c>
    </row>
    <row r="549" spans="1:13">
      <c r="A549" s="64">
        <v>54.7</v>
      </c>
      <c r="B549" s="65">
        <v>1.1466753591093948E-7</v>
      </c>
      <c r="C549" s="65" t="e">
        <v>#N/A</v>
      </c>
      <c r="D549" s="65" t="e">
        <v>#N/A</v>
      </c>
      <c r="E549" s="65" t="e">
        <v>#N/A</v>
      </c>
      <c r="F549" s="65" t="e">
        <v>#N/A</v>
      </c>
      <c r="G549" s="65" t="e">
        <v>#N/A</v>
      </c>
      <c r="H549" s="65">
        <v>7.3285562507408031E-8</v>
      </c>
      <c r="I549" s="65" t="e">
        <v>#N/A</v>
      </c>
      <c r="J549" s="65" t="e">
        <v>#N/A</v>
      </c>
      <c r="K549" s="65" t="e">
        <v>#N/A</v>
      </c>
      <c r="L549" s="65" t="e">
        <v>#N/A</v>
      </c>
      <c r="M549" s="65" t="e">
        <v>#N/A</v>
      </c>
    </row>
    <row r="550" spans="1:13">
      <c r="A550" s="64">
        <v>54.800000000000004</v>
      </c>
      <c r="B550" s="65">
        <v>1.1966558588483167E-7</v>
      </c>
      <c r="C550" s="65" t="e">
        <v>#N/A</v>
      </c>
      <c r="D550" s="65" t="e">
        <v>#N/A</v>
      </c>
      <c r="E550" s="65" t="e">
        <v>#N/A</v>
      </c>
      <c r="F550" s="65" t="e">
        <v>#N/A</v>
      </c>
      <c r="G550" s="65" t="e">
        <v>#N/A</v>
      </c>
      <c r="H550" s="65">
        <v>7.646405464356576E-8</v>
      </c>
      <c r="I550" s="65" t="e">
        <v>#N/A</v>
      </c>
      <c r="J550" s="65" t="e">
        <v>#N/A</v>
      </c>
      <c r="K550" s="65" t="e">
        <v>#N/A</v>
      </c>
      <c r="L550" s="65" t="e">
        <v>#N/A</v>
      </c>
      <c r="M550" s="65" t="e">
        <v>#N/A</v>
      </c>
    </row>
    <row r="551" spans="1:13">
      <c r="A551" s="64">
        <v>54.900000000000006</v>
      </c>
      <c r="B551" s="65">
        <v>1.2488055745052407E-7</v>
      </c>
      <c r="C551" s="65" t="e">
        <v>#N/A</v>
      </c>
      <c r="D551" s="65" t="e">
        <v>#N/A</v>
      </c>
      <c r="E551" s="65" t="e">
        <v>#N/A</v>
      </c>
      <c r="F551" s="65" t="e">
        <v>#N/A</v>
      </c>
      <c r="G551" s="65" t="e">
        <v>#N/A</v>
      </c>
      <c r="H551" s="65">
        <v>7.9780093642511929E-8</v>
      </c>
      <c r="I551" s="65" t="e">
        <v>#N/A</v>
      </c>
      <c r="J551" s="65" t="e">
        <v>#N/A</v>
      </c>
      <c r="K551" s="65" t="e">
        <v>#N/A</v>
      </c>
      <c r="L551" s="65" t="e">
        <v>#N/A</v>
      </c>
      <c r="M551" s="65" t="e">
        <v>#N/A</v>
      </c>
    </row>
    <row r="552" spans="1:13">
      <c r="A552" s="64">
        <v>55</v>
      </c>
      <c r="B552" s="65">
        <v>1.3032180845584662E-7</v>
      </c>
      <c r="C552" s="65" t="e">
        <v>#N/A</v>
      </c>
      <c r="D552" s="65" t="e">
        <v>#N/A</v>
      </c>
      <c r="E552" s="65" t="e">
        <v>#N/A</v>
      </c>
      <c r="F552" s="65" t="e">
        <v>#N/A</v>
      </c>
      <c r="G552" s="65" t="e">
        <v>#N/A</v>
      </c>
      <c r="H552" s="65">
        <v>8.3239619641517493E-8</v>
      </c>
      <c r="I552" s="65" t="e">
        <v>#N/A</v>
      </c>
      <c r="J552" s="65" t="e">
        <v>#N/A</v>
      </c>
      <c r="K552" s="65" t="e">
        <v>#N/A</v>
      </c>
      <c r="L552" s="65" t="e">
        <v>#N/A</v>
      </c>
      <c r="M552" s="65" t="e">
        <v>#N/A</v>
      </c>
    </row>
    <row r="553" spans="1:13">
      <c r="A553" s="64">
        <v>55.1</v>
      </c>
      <c r="B553" s="65">
        <v>1.3599904491456982E-7</v>
      </c>
      <c r="C553" s="65" t="e">
        <v>#N/A</v>
      </c>
      <c r="D553" s="65" t="e">
        <v>#N/A</v>
      </c>
      <c r="E553" s="65" t="e">
        <v>#N/A</v>
      </c>
      <c r="F553" s="65" t="e">
        <v>#N/A</v>
      </c>
      <c r="G553" s="65" t="e">
        <v>#N/A</v>
      </c>
      <c r="H553" s="65">
        <v>8.6848750413537346E-8</v>
      </c>
      <c r="I553" s="65" t="e">
        <v>#N/A</v>
      </c>
      <c r="J553" s="65" t="e">
        <v>#N/A</v>
      </c>
      <c r="K553" s="65" t="e">
        <v>#N/A</v>
      </c>
      <c r="L553" s="65" t="e">
        <v>#N/A</v>
      </c>
      <c r="M553" s="65" t="e">
        <v>#N/A</v>
      </c>
    </row>
    <row r="554" spans="1:13">
      <c r="A554" s="64">
        <v>55.2</v>
      </c>
      <c r="B554" s="65">
        <v>1.4192241337696032E-7</v>
      </c>
      <c r="C554" s="65" t="e">
        <v>#N/A</v>
      </c>
      <c r="D554" s="65" t="e">
        <v>#N/A</v>
      </c>
      <c r="E554" s="65" t="e">
        <v>#N/A</v>
      </c>
      <c r="F554" s="65" t="e">
        <v>#N/A</v>
      </c>
      <c r="G554" s="65" t="e">
        <v>#N/A</v>
      </c>
      <c r="H554" s="65">
        <v>9.0613951897466904E-8</v>
      </c>
      <c r="I554" s="65" t="e">
        <v>#N/A</v>
      </c>
      <c r="J554" s="65" t="e">
        <v>#N/A</v>
      </c>
      <c r="K554" s="65" t="e">
        <v>#N/A</v>
      </c>
      <c r="L554" s="65" t="e">
        <v>#N/A</v>
      </c>
      <c r="M554" s="65" t="e">
        <v>#N/A</v>
      </c>
    </row>
    <row r="555" spans="1:13">
      <c r="A555" s="64">
        <v>55.300000000000004</v>
      </c>
      <c r="B555" s="65">
        <v>1.4810241566465265E-7</v>
      </c>
      <c r="C555" s="65" t="e">
        <v>#N/A</v>
      </c>
      <c r="D555" s="65" t="e">
        <v>#N/A</v>
      </c>
      <c r="E555" s="65" t="e">
        <v>#N/A</v>
      </c>
      <c r="F555" s="65" t="e">
        <v>#N/A</v>
      </c>
      <c r="G555" s="65" t="e">
        <v>#N/A</v>
      </c>
      <c r="H555" s="65">
        <v>9.4541896089594957E-8</v>
      </c>
      <c r="I555" s="65" t="e">
        <v>#N/A</v>
      </c>
      <c r="J555" s="65" t="e">
        <v>#N/A</v>
      </c>
      <c r="K555" s="65" t="e">
        <v>#N/A</v>
      </c>
      <c r="L555" s="65" t="e">
        <v>#N/A</v>
      </c>
      <c r="M555" s="65" t="e">
        <v>#N/A</v>
      </c>
    </row>
    <row r="556" spans="1:13">
      <c r="A556" s="64">
        <v>55.400000000000006</v>
      </c>
      <c r="B556" s="65">
        <v>1.5455012203346996E-7</v>
      </c>
      <c r="C556" s="65" t="e">
        <v>#N/A</v>
      </c>
      <c r="D556" s="65" t="e">
        <v>#N/A</v>
      </c>
      <c r="E556" s="65" t="e">
        <v>#N/A</v>
      </c>
      <c r="F556" s="65" t="e">
        <v>#N/A</v>
      </c>
      <c r="G556" s="65" t="e">
        <v>#N/A</v>
      </c>
      <c r="H556" s="65">
        <v>9.8639581835868739E-8</v>
      </c>
      <c r="I556" s="65" t="e">
        <v>#N/A</v>
      </c>
      <c r="J556" s="65" t="e">
        <v>#N/A</v>
      </c>
      <c r="K556" s="65" t="e">
        <v>#N/A</v>
      </c>
      <c r="L556" s="65" t="e">
        <v>#N/A</v>
      </c>
      <c r="M556" s="65" t="e">
        <v>#N/A</v>
      </c>
    </row>
    <row r="557" spans="1:13">
      <c r="A557" s="64">
        <v>55.5</v>
      </c>
      <c r="B557" s="65">
        <v>1.612769864323127E-7</v>
      </c>
      <c r="C557" s="65" t="e">
        <v>#N/A</v>
      </c>
      <c r="D557" s="65" t="e">
        <v>#N/A</v>
      </c>
      <c r="E557" s="65" t="e">
        <v>#N/A</v>
      </c>
      <c r="F557" s="65" t="e">
        <v>#N/A</v>
      </c>
      <c r="G557" s="65" t="e">
        <v>#N/A</v>
      </c>
      <c r="H557" s="65">
        <v>1.0291424956676565E-7</v>
      </c>
      <c r="I557" s="65" t="e">
        <v>#N/A</v>
      </c>
      <c r="J557" s="65" t="e">
        <v>#N/A</v>
      </c>
      <c r="K557" s="65" t="e">
        <v>#N/A</v>
      </c>
      <c r="L557" s="65" t="e">
        <v>#N/A</v>
      </c>
      <c r="M557" s="65" t="e">
        <v>#N/A</v>
      </c>
    </row>
    <row r="558" spans="1:13">
      <c r="A558" s="64">
        <v>55.6</v>
      </c>
      <c r="B558" s="65">
        <v>1.6829494597914163E-7</v>
      </c>
      <c r="C558" s="65" t="e">
        <v>#N/A</v>
      </c>
      <c r="D558" s="65" t="e">
        <v>#N/A</v>
      </c>
      <c r="E558" s="65" t="e">
        <v>#N/A</v>
      </c>
      <c r="F558" s="65" t="e">
        <v>#N/A</v>
      </c>
      <c r="G558" s="65" t="e">
        <v>#N/A</v>
      </c>
      <c r="H558" s="65">
        <v>1.0737350919498567E-7</v>
      </c>
      <c r="I558" s="65" t="e">
        <v>#N/A</v>
      </c>
      <c r="J558" s="65" t="e">
        <v>#N/A</v>
      </c>
      <c r="K558" s="65" t="e">
        <v>#N/A</v>
      </c>
      <c r="L558" s="65" t="e">
        <v>#N/A</v>
      </c>
      <c r="M558" s="65" t="e">
        <v>#N/A</v>
      </c>
    </row>
    <row r="559" spans="1:13">
      <c r="A559" s="64">
        <v>55.7</v>
      </c>
      <c r="B559" s="65">
        <v>1.7561640675012313E-7</v>
      </c>
      <c r="C559" s="65" t="e">
        <v>#N/A</v>
      </c>
      <c r="D559" s="65" t="e">
        <v>#N/A</v>
      </c>
      <c r="E559" s="65" t="e">
        <v>#N/A</v>
      </c>
      <c r="F559" s="65" t="e">
        <v>#N/A</v>
      </c>
      <c r="G559" s="65" t="e">
        <v>#N/A</v>
      </c>
      <c r="H559" s="65">
        <v>1.1202524063946839E-7</v>
      </c>
      <c r="I559" s="65" t="e">
        <v>#N/A</v>
      </c>
      <c r="J559" s="65" t="e">
        <v>#N/A</v>
      </c>
      <c r="K559" s="65" t="e">
        <v>#N/A</v>
      </c>
      <c r="L559" s="65" t="e">
        <v>#N/A</v>
      </c>
      <c r="M559" s="65" t="e">
        <v>#N/A</v>
      </c>
    </row>
    <row r="560" spans="1:13">
      <c r="A560" s="64">
        <v>55.800000000000004</v>
      </c>
      <c r="B560" s="65">
        <v>1.8325442852074048E-7</v>
      </c>
      <c r="C560" s="65" t="e">
        <v>#N/A</v>
      </c>
      <c r="D560" s="65" t="e">
        <v>#N/A</v>
      </c>
      <c r="E560" s="65" t="e">
        <v>#N/A</v>
      </c>
      <c r="F560" s="65" t="e">
        <v>#N/A</v>
      </c>
      <c r="G560" s="65" t="e">
        <v>#N/A</v>
      </c>
      <c r="H560" s="65">
        <v>1.1687769330137598E-7</v>
      </c>
      <c r="I560" s="65" t="e">
        <v>#N/A</v>
      </c>
      <c r="J560" s="65" t="e">
        <v>#N/A</v>
      </c>
      <c r="K560" s="65" t="e">
        <v>#N/A</v>
      </c>
      <c r="L560" s="65" t="e">
        <v>#N/A</v>
      </c>
      <c r="M560" s="65" t="e">
        <v>#N/A</v>
      </c>
    </row>
    <row r="561" spans="1:13">
      <c r="A561" s="64">
        <v>55.900000000000006</v>
      </c>
      <c r="B561" s="65">
        <v>1.9122246897040895E-7</v>
      </c>
      <c r="C561" s="65" t="e">
        <v>#N/A</v>
      </c>
      <c r="D561" s="65" t="e">
        <v>#N/A</v>
      </c>
      <c r="E561" s="65" t="e">
        <v>#N/A</v>
      </c>
      <c r="F561" s="65" t="e">
        <v>#N/A</v>
      </c>
      <c r="G561" s="65" t="e">
        <v>#N/A</v>
      </c>
      <c r="H561" s="65">
        <v>1.21939422115247E-7</v>
      </c>
      <c r="I561" s="65" t="e">
        <v>#N/A</v>
      </c>
      <c r="J561" s="65" t="e">
        <v>#N/A</v>
      </c>
      <c r="K561" s="65" t="e">
        <v>#N/A</v>
      </c>
      <c r="L561" s="65" t="e">
        <v>#N/A</v>
      </c>
      <c r="M561" s="65" t="e">
        <v>#N/A</v>
      </c>
    </row>
    <row r="562" spans="1:13">
      <c r="A562" s="64">
        <v>56</v>
      </c>
      <c r="B562" s="65">
        <v>1.9953463947786076E-7</v>
      </c>
      <c r="C562" s="65" t="e">
        <v>#N/A</v>
      </c>
      <c r="D562" s="65" t="e">
        <v>#N/A</v>
      </c>
      <c r="E562" s="65" t="e">
        <v>#N/A</v>
      </c>
      <c r="F562" s="65" t="e">
        <v>#N/A</v>
      </c>
      <c r="G562" s="65" t="e">
        <v>#N/A</v>
      </c>
      <c r="H562" s="65">
        <v>1.2721937991955201E-7</v>
      </c>
      <c r="I562" s="65" t="e">
        <v>#N/A</v>
      </c>
      <c r="J562" s="65" t="e">
        <v>#N/A</v>
      </c>
      <c r="K562" s="65" t="e">
        <v>#N/A</v>
      </c>
      <c r="L562" s="65" t="e">
        <v>#N/A</v>
      </c>
      <c r="M562" s="65" t="e">
        <v>#N/A</v>
      </c>
    </row>
    <row r="563" spans="1:13">
      <c r="A563" s="64">
        <v>56.1</v>
      </c>
      <c r="B563" s="65">
        <v>2.0820557722345256E-7</v>
      </c>
      <c r="C563" s="65" t="e">
        <v>#N/A</v>
      </c>
      <c r="D563" s="65" t="e">
        <v>#N/A</v>
      </c>
      <c r="E563" s="65" t="e">
        <v>#N/A</v>
      </c>
      <c r="F563" s="65" t="e">
        <v>#N/A</v>
      </c>
      <c r="G563" s="65" t="e">
        <v>#N/A</v>
      </c>
      <c r="H563" s="65">
        <v>1.3272689614041155E-7</v>
      </c>
      <c r="I563" s="65" t="e">
        <v>#N/A</v>
      </c>
      <c r="J563" s="65" t="e">
        <v>#N/A</v>
      </c>
      <c r="K563" s="65" t="e">
        <v>#N/A</v>
      </c>
      <c r="L563" s="65" t="e">
        <v>#N/A</v>
      </c>
      <c r="M563" s="65" t="e">
        <v>#N/A</v>
      </c>
    </row>
    <row r="564" spans="1:13">
      <c r="A564" s="64">
        <v>56.2</v>
      </c>
      <c r="B564" s="65">
        <v>2.1725061571942206E-7</v>
      </c>
      <c r="C564" s="65" t="e">
        <v>#N/A</v>
      </c>
      <c r="D564" s="65" t="e">
        <v>#N/A</v>
      </c>
      <c r="E564" s="65" t="e">
        <v>#N/A</v>
      </c>
      <c r="F564" s="65" t="e">
        <v>#N/A</v>
      </c>
      <c r="G564" s="65" t="e">
        <v>#N/A</v>
      </c>
      <c r="H564" s="65">
        <v>1.3847166258074139E-7</v>
      </c>
      <c r="I564" s="65" t="e">
        <v>#N/A</v>
      </c>
      <c r="J564" s="65" t="e">
        <v>#N/A</v>
      </c>
      <c r="K564" s="65" t="e">
        <v>#N/A</v>
      </c>
      <c r="L564" s="65" t="e">
        <v>#N/A</v>
      </c>
      <c r="M564" s="65" t="e">
        <v>#N/A</v>
      </c>
    </row>
    <row r="565" spans="1:13">
      <c r="A565" s="64">
        <v>56.300000000000004</v>
      </c>
      <c r="B565" s="65">
        <v>2.2668567112305027E-7</v>
      </c>
      <c r="C565" s="65" t="e">
        <v>#N/A</v>
      </c>
      <c r="D565" s="65" t="e">
        <v>#N/A</v>
      </c>
      <c r="E565" s="65" t="e">
        <v>#N/A</v>
      </c>
      <c r="F565" s="65" t="e">
        <v>#N/A</v>
      </c>
      <c r="G565" s="65" t="e">
        <v>#N/A</v>
      </c>
      <c r="H565" s="65">
        <v>1.4446378315824404E-7</v>
      </c>
      <c r="I565" s="65" t="e">
        <v>#N/A</v>
      </c>
      <c r="J565" s="65" t="e">
        <v>#N/A</v>
      </c>
      <c r="K565" s="65" t="e">
        <v>#N/A</v>
      </c>
      <c r="L565" s="65" t="e">
        <v>#N/A</v>
      </c>
      <c r="M565" s="65" t="e">
        <v>#N/A</v>
      </c>
    </row>
    <row r="566" spans="1:13">
      <c r="A566" s="64">
        <v>56.400000000000006</v>
      </c>
      <c r="B566" s="65">
        <v>2.3652725644751627E-7</v>
      </c>
      <c r="C566" s="65" t="e">
        <v>#N/A</v>
      </c>
      <c r="D566" s="65" t="e">
        <v>#N/A</v>
      </c>
      <c r="E566" s="65" t="e">
        <v>#N/A</v>
      </c>
      <c r="F566" s="65" t="e">
        <v>#N/A</v>
      </c>
      <c r="G566" s="65" t="e">
        <v>#N/A</v>
      </c>
      <c r="H566" s="65">
        <v>1.5071381653797289E-7</v>
      </c>
      <c r="I566" s="65" t="e">
        <v>#N/A</v>
      </c>
      <c r="J566" s="65" t="e">
        <v>#N/A</v>
      </c>
      <c r="K566" s="65" t="e">
        <v>#N/A</v>
      </c>
      <c r="L566" s="65" t="e">
        <v>#N/A</v>
      </c>
      <c r="M566" s="65" t="e">
        <v>#N/A</v>
      </c>
    </row>
    <row r="567" spans="1:13">
      <c r="A567" s="64">
        <v>56.5</v>
      </c>
      <c r="B567" s="65">
        <v>2.4679275156813674E-7</v>
      </c>
      <c r="C567" s="65" t="e">
        <v>#N/A</v>
      </c>
      <c r="D567" s="65" t="e">
        <v>#N/A</v>
      </c>
      <c r="E567" s="65" t="e">
        <v>#N/A</v>
      </c>
      <c r="F567" s="65" t="e">
        <v>#N/A</v>
      </c>
      <c r="G567" s="65" t="e">
        <v>#N/A</v>
      </c>
      <c r="H567" s="65">
        <v>1.5723273349976807E-7</v>
      </c>
      <c r="I567" s="65" t="e">
        <v>#N/A</v>
      </c>
      <c r="J567" s="65" t="e">
        <v>#N/A</v>
      </c>
      <c r="K567" s="65" t="e">
        <v>#N/A</v>
      </c>
      <c r="L567" s="65" t="e">
        <v>#N/A</v>
      </c>
      <c r="M567" s="65" t="e">
        <v>#N/A</v>
      </c>
    </row>
    <row r="568" spans="1:13">
      <c r="A568" s="64">
        <v>56.6</v>
      </c>
      <c r="B568" s="65">
        <v>2.5750006216185284E-7</v>
      </c>
      <c r="C568" s="65" t="e">
        <v>#N/A</v>
      </c>
      <c r="D568" s="65" t="e">
        <v>#N/A</v>
      </c>
      <c r="E568" s="65" t="e">
        <v>#N/A</v>
      </c>
      <c r="F568" s="65" t="e">
        <v>#N/A</v>
      </c>
      <c r="G568" s="65" t="e">
        <v>#N/A</v>
      </c>
      <c r="H568" s="65">
        <v>1.6403195957082062E-7</v>
      </c>
      <c r="I568" s="65" t="e">
        <v>#N/A</v>
      </c>
      <c r="J568" s="65" t="e">
        <v>#N/A</v>
      </c>
      <c r="K568" s="65" t="e">
        <v>#N/A</v>
      </c>
      <c r="L568" s="65" t="e">
        <v>#N/A</v>
      </c>
      <c r="M568" s="65" t="e">
        <v>#N/A</v>
      </c>
    </row>
    <row r="569" spans="1:13">
      <c r="A569" s="64">
        <v>56.7</v>
      </c>
      <c r="B569" s="65">
        <v>2.6866797497859807E-7</v>
      </c>
      <c r="C569" s="65" t="e">
        <v>#N/A</v>
      </c>
      <c r="D569" s="65" t="e">
        <v>#N/A</v>
      </c>
      <c r="E569" s="65" t="e">
        <v>#N/A</v>
      </c>
      <c r="F569" s="65" t="e">
        <v>#N/A</v>
      </c>
      <c r="G569" s="65" t="e">
        <v>#N/A</v>
      </c>
      <c r="H569" s="65">
        <v>1.7112340344738186E-7</v>
      </c>
      <c r="I569" s="65" t="e">
        <v>#N/A</v>
      </c>
      <c r="J569" s="65" t="e">
        <v>#N/A</v>
      </c>
      <c r="K569" s="65" t="e">
        <v>#N/A</v>
      </c>
      <c r="L569" s="65" t="e">
        <v>#N/A</v>
      </c>
      <c r="M569" s="65" t="e">
        <v>#N/A</v>
      </c>
    </row>
    <row r="570" spans="1:13">
      <c r="A570" s="64">
        <v>56.800000000000004</v>
      </c>
      <c r="B570" s="65">
        <v>2.8031601573275111E-7</v>
      </c>
      <c r="C570" s="65" t="e">
        <v>#N/A</v>
      </c>
      <c r="D570" s="65" t="e">
        <v>#N/A</v>
      </c>
      <c r="E570" s="65" t="e">
        <v>#N/A</v>
      </c>
      <c r="F570" s="65" t="e">
        <v>#N/A</v>
      </c>
      <c r="G570" s="65" t="e">
        <v>#N/A</v>
      </c>
      <c r="H570" s="65">
        <v>1.7851948541647289E-7</v>
      </c>
      <c r="I570" s="65" t="e">
        <v>#N/A</v>
      </c>
      <c r="J570" s="65" t="e">
        <v>#N/A</v>
      </c>
      <c r="K570" s="65" t="e">
        <v>#N/A</v>
      </c>
      <c r="L570" s="65" t="e">
        <v>#N/A</v>
      </c>
      <c r="M570" s="65" t="e">
        <v>#N/A</v>
      </c>
    </row>
    <row r="571" spans="1:13">
      <c r="A571" s="64">
        <v>56.900000000000006</v>
      </c>
      <c r="B571" s="65">
        <v>2.9246453436826414E-7</v>
      </c>
      <c r="C571" s="65" t="e">
        <v>#N/A</v>
      </c>
      <c r="D571" s="65" t="e">
        <v>#N/A</v>
      </c>
      <c r="E571" s="65" t="e">
        <v>#N/A</v>
      </c>
      <c r="F571" s="65" t="e">
        <v>#N/A</v>
      </c>
      <c r="G571" s="65" t="e">
        <v>#N/A</v>
      </c>
      <c r="H571" s="65">
        <v>1.8623316577759397E-7</v>
      </c>
      <c r="I571" s="65" t="e">
        <v>#N/A</v>
      </c>
      <c r="J571" s="65" t="e">
        <v>#N/A</v>
      </c>
      <c r="K571" s="65" t="e">
        <v>#N/A</v>
      </c>
      <c r="L571" s="65" t="e">
        <v>#N/A</v>
      </c>
      <c r="M571" s="65" t="e">
        <v>#N/A</v>
      </c>
    </row>
    <row r="572" spans="1:13">
      <c r="A572" s="64">
        <v>57</v>
      </c>
      <c r="B572" s="65">
        <v>3.0513459137182508E-7</v>
      </c>
      <c r="C572" s="65" t="e">
        <v>#N/A</v>
      </c>
      <c r="D572" s="65" t="e">
        <v>#N/A</v>
      </c>
      <c r="E572" s="65" t="e">
        <v>#N/A</v>
      </c>
      <c r="F572" s="65" t="e">
        <v>#N/A</v>
      </c>
      <c r="G572" s="65" t="e">
        <v>#N/A</v>
      </c>
      <c r="H572" s="65">
        <v>1.9427787378845096E-7</v>
      </c>
      <c r="I572" s="65" t="e">
        <v>#N/A</v>
      </c>
      <c r="J572" s="65" t="e">
        <v>#N/A</v>
      </c>
      <c r="K572" s="65" t="e">
        <v>#N/A</v>
      </c>
      <c r="L572" s="65" t="e">
        <v>#N/A</v>
      </c>
      <c r="M572" s="65" t="e">
        <v>#N/A</v>
      </c>
    </row>
    <row r="573" spans="1:13">
      <c r="A573" s="64">
        <v>57.1</v>
      </c>
      <c r="B573" s="65">
        <v>3.1834827041166136E-7</v>
      </c>
      <c r="C573" s="65" t="e">
        <v>#N/A</v>
      </c>
      <c r="D573" s="65" t="e">
        <v>#N/A</v>
      </c>
      <c r="E573" s="65" t="e">
        <v>#N/A</v>
      </c>
      <c r="F573" s="65" t="e">
        <v>#N/A</v>
      </c>
      <c r="G573" s="65" t="e">
        <v>#N/A</v>
      </c>
      <c r="H573" s="65">
        <v>2.0266760714093834E-7</v>
      </c>
      <c r="I573" s="65" t="e">
        <v>#N/A</v>
      </c>
      <c r="J573" s="65" t="e">
        <v>#N/A</v>
      </c>
      <c r="K573" s="65" t="e">
        <v>#N/A</v>
      </c>
      <c r="L573" s="65" t="e">
        <v>#N/A</v>
      </c>
      <c r="M573" s="65" t="e">
        <v>#N/A</v>
      </c>
    </row>
    <row r="574" spans="1:13">
      <c r="A574" s="64">
        <v>57.2</v>
      </c>
      <c r="B574" s="65">
        <v>3.3212853622899274E-7</v>
      </c>
      <c r="C574" s="65" t="e">
        <v>#N/A</v>
      </c>
      <c r="D574" s="65" t="e">
        <v>#N/A</v>
      </c>
      <c r="E574" s="65" t="e">
        <v>#N/A</v>
      </c>
      <c r="F574" s="65" t="e">
        <v>#N/A</v>
      </c>
      <c r="G574" s="65" t="e">
        <v>#N/A</v>
      </c>
      <c r="H574" s="65">
        <v>2.1141701722626749E-7</v>
      </c>
      <c r="I574" s="65" t="e">
        <v>#N/A</v>
      </c>
      <c r="J574" s="65" t="e">
        <v>#N/A</v>
      </c>
      <c r="K574" s="65" t="e">
        <v>#N/A</v>
      </c>
      <c r="L574" s="65" t="e">
        <v>#N/A</v>
      </c>
      <c r="M574" s="65" t="e">
        <v>#N/A</v>
      </c>
    </row>
    <row r="575" spans="1:13">
      <c r="A575" s="64">
        <v>57.300000000000004</v>
      </c>
      <c r="B575" s="65">
        <v>3.4649931990315963E-7</v>
      </c>
      <c r="C575" s="65" t="e">
        <v>#N/A</v>
      </c>
      <c r="D575" s="65" t="e">
        <v>#N/A</v>
      </c>
      <c r="E575" s="65" t="e">
        <v>#N/A</v>
      </c>
      <c r="F575" s="65" t="e">
        <v>#N/A</v>
      </c>
      <c r="G575" s="65" t="e">
        <v>#N/A</v>
      </c>
      <c r="H575" s="65">
        <v>2.2054130965898366E-7</v>
      </c>
      <c r="I575" s="65" t="e">
        <v>#N/A</v>
      </c>
      <c r="J575" s="65" t="e">
        <v>#N/A</v>
      </c>
      <c r="K575" s="65" t="e">
        <v>#N/A</v>
      </c>
      <c r="L575" s="65" t="e">
        <v>#N/A</v>
      </c>
      <c r="M575" s="65" t="e">
        <v>#N/A</v>
      </c>
    </row>
    <row r="576" spans="1:13">
      <c r="A576" s="64">
        <v>57.400000000000006</v>
      </c>
      <c r="B576" s="65">
        <v>3.6148543358649476E-7</v>
      </c>
      <c r="C576" s="65" t="e">
        <v>#N/A</v>
      </c>
      <c r="D576" s="65" t="e">
        <v>#N/A</v>
      </c>
      <c r="E576" s="65" t="e">
        <v>#N/A</v>
      </c>
      <c r="F576" s="65" t="e">
        <v>#N/A</v>
      </c>
      <c r="G576" s="65" t="e">
        <v>#N/A</v>
      </c>
      <c r="H576" s="65">
        <v>2.300563153312396E-7</v>
      </c>
      <c r="I576" s="65" t="e">
        <v>#N/A</v>
      </c>
      <c r="J576" s="65" t="e">
        <v>#N/A</v>
      </c>
      <c r="K576" s="65" t="e">
        <v>#N/A</v>
      </c>
      <c r="L576" s="65" t="e">
        <v>#N/A</v>
      </c>
      <c r="M576" s="65" t="e">
        <v>#N/A</v>
      </c>
    </row>
    <row r="577" spans="1:13">
      <c r="A577" s="64">
        <v>57.5</v>
      </c>
      <c r="B577" s="65">
        <v>3.7711276945628924E-7</v>
      </c>
      <c r="C577" s="65" t="e">
        <v>#N/A</v>
      </c>
      <c r="D577" s="65" t="e">
        <v>#N/A</v>
      </c>
      <c r="E577" s="65" t="e">
        <v>#N/A</v>
      </c>
      <c r="F577" s="65" t="e">
        <v>#N/A</v>
      </c>
      <c r="G577" s="65" t="e">
        <v>#N/A</v>
      </c>
      <c r="H577" s="65">
        <v>2.3997853304535965E-7</v>
      </c>
      <c r="I577" s="65" t="e">
        <v>#N/A</v>
      </c>
      <c r="J577" s="65" t="e">
        <v>#N/A</v>
      </c>
      <c r="K577" s="65" t="e">
        <v>#N/A</v>
      </c>
      <c r="L577" s="65" t="e">
        <v>#N/A</v>
      </c>
      <c r="M577" s="65" t="e">
        <v>#N/A</v>
      </c>
    </row>
    <row r="578" spans="1:13">
      <c r="A578" s="64">
        <v>57.6</v>
      </c>
      <c r="B578" s="65">
        <v>3.9340829971479252E-7</v>
      </c>
      <c r="C578" s="65" t="e">
        <v>#N/A</v>
      </c>
      <c r="D578" s="65" t="e">
        <v>#N/A</v>
      </c>
      <c r="E578" s="65" t="e">
        <v>#N/A</v>
      </c>
      <c r="F578" s="65" t="e">
        <v>#N/A</v>
      </c>
      <c r="G578" s="65" t="e">
        <v>#N/A</v>
      </c>
      <c r="H578" s="65">
        <v>2.5032511530298507E-7</v>
      </c>
      <c r="I578" s="65" t="e">
        <v>#N/A</v>
      </c>
      <c r="J578" s="65" t="e">
        <v>#N/A</v>
      </c>
      <c r="K578" s="65" t="e">
        <v>#N/A</v>
      </c>
      <c r="L578" s="65" t="e">
        <v>#N/A</v>
      </c>
      <c r="M578" s="65" t="e">
        <v>#N/A</v>
      </c>
    </row>
    <row r="579" spans="1:13">
      <c r="A579" s="64">
        <v>57.7</v>
      </c>
      <c r="B579" s="65">
        <v>4.104000765892124E-7</v>
      </c>
      <c r="C579" s="65" t="e">
        <v>#N/A</v>
      </c>
      <c r="D579" s="65" t="e">
        <v>#N/A</v>
      </c>
      <c r="E579" s="65" t="e">
        <v>#N/A</v>
      </c>
      <c r="F579" s="65" t="e">
        <v>#N/A</v>
      </c>
      <c r="G579" s="65" t="e">
        <v>#N/A</v>
      </c>
      <c r="H579" s="65">
        <v>2.6111402462447586E-7</v>
      </c>
      <c r="I579" s="65" t="e">
        <v>#N/A</v>
      </c>
      <c r="J579" s="65" t="e">
        <v>#N/A</v>
      </c>
      <c r="K579" s="65" t="e">
        <v>#N/A</v>
      </c>
      <c r="L579" s="65" t="e">
        <v>#N/A</v>
      </c>
      <c r="M579" s="65" t="e">
        <v>#N/A</v>
      </c>
    </row>
    <row r="580" spans="1:13">
      <c r="A580" s="64">
        <v>57.800000000000004</v>
      </c>
      <c r="B580" s="65">
        <v>4.2811731759684335E-7</v>
      </c>
      <c r="C580" s="65" t="e">
        <v>#N/A</v>
      </c>
      <c r="D580" s="65" t="e">
        <v>#N/A</v>
      </c>
      <c r="E580" s="65" t="e">
        <v>#N/A</v>
      </c>
      <c r="F580" s="65" t="e">
        <v>#N/A</v>
      </c>
      <c r="G580" s="65" t="e">
        <v>#N/A</v>
      </c>
      <c r="H580" s="65">
        <v>2.7236379196438065E-7</v>
      </c>
      <c r="I580" s="65" t="e">
        <v>#N/A</v>
      </c>
      <c r="J580" s="65" t="e">
        <v>#N/A</v>
      </c>
      <c r="K580" s="65" t="e">
        <v>#N/A</v>
      </c>
      <c r="L580" s="65" t="e">
        <v>#N/A</v>
      </c>
      <c r="M580" s="65" t="e">
        <v>#N/A</v>
      </c>
    </row>
    <row r="581" spans="1:13">
      <c r="A581" s="64">
        <v>57.900000000000006</v>
      </c>
      <c r="B581" s="65">
        <v>4.465903487016476E-7</v>
      </c>
      <c r="C581" s="65" t="e">
        <v>#N/A</v>
      </c>
      <c r="D581" s="65" t="e">
        <v>#N/A</v>
      </c>
      <c r="E581" s="65" t="e">
        <v>#N/A</v>
      </c>
      <c r="F581" s="65" t="e">
        <v>#N/A</v>
      </c>
      <c r="G581" s="65" t="e">
        <v>#N/A</v>
      </c>
      <c r="H581" s="65">
        <v>2.8409385777194984E-7</v>
      </c>
      <c r="I581" s="65" t="e">
        <v>#N/A</v>
      </c>
      <c r="J581" s="65" t="e">
        <v>#N/A</v>
      </c>
      <c r="K581" s="65" t="e">
        <v>#N/A</v>
      </c>
      <c r="L581" s="65" t="e">
        <v>#N/A</v>
      </c>
      <c r="M581" s="65" t="e">
        <v>#N/A</v>
      </c>
    </row>
    <row r="582" spans="1:13">
      <c r="A582" s="64">
        <v>58</v>
      </c>
      <c r="B582" s="65">
        <v>4.6585088853134948E-7</v>
      </c>
      <c r="C582" s="65" t="e">
        <v>#N/A</v>
      </c>
      <c r="D582" s="65" t="e">
        <v>#N/A</v>
      </c>
      <c r="E582" s="65" t="e">
        <v>#N/A</v>
      </c>
      <c r="F582" s="65" t="e">
        <v>#N/A</v>
      </c>
      <c r="G582" s="65" t="e">
        <v>#N/A</v>
      </c>
      <c r="H582" s="65">
        <v>2.9632437303916959E-7</v>
      </c>
      <c r="I582" s="65" t="e">
        <v>#N/A</v>
      </c>
      <c r="J582" s="65" t="e">
        <v>#N/A</v>
      </c>
      <c r="K582" s="65" t="e">
        <v>#N/A</v>
      </c>
      <c r="L582" s="65" t="e">
        <v>#N/A</v>
      </c>
      <c r="M582" s="65" t="e">
        <v>#N/A</v>
      </c>
    </row>
    <row r="583" spans="1:13">
      <c r="A583" s="64">
        <v>58.1</v>
      </c>
      <c r="B583" s="65">
        <v>4.8593176416034112E-7</v>
      </c>
      <c r="C583" s="65" t="e">
        <v>#N/A</v>
      </c>
      <c r="D583" s="65" t="e">
        <v>#N/A</v>
      </c>
      <c r="E583" s="65" t="e">
        <v>#N/A</v>
      </c>
      <c r="F583" s="65" t="e">
        <v>#N/A</v>
      </c>
      <c r="G583" s="65" t="e">
        <v>#N/A</v>
      </c>
      <c r="H583" s="65">
        <v>3.0907639825272781E-7</v>
      </c>
      <c r="I583" s="65" t="e">
        <v>#N/A</v>
      </c>
      <c r="J583" s="65" t="e">
        <v>#N/A</v>
      </c>
      <c r="K583" s="65" t="e">
        <v>#N/A</v>
      </c>
      <c r="L583" s="65" t="e">
        <v>#N/A</v>
      </c>
      <c r="M583" s="65" t="e">
        <v>#N/A</v>
      </c>
    </row>
    <row r="584" spans="1:13">
      <c r="A584" s="64">
        <v>58.2</v>
      </c>
      <c r="B584" s="65">
        <v>5.0686725217019557E-7</v>
      </c>
      <c r="C584" s="65" t="e">
        <v>#N/A</v>
      </c>
      <c r="D584" s="65" t="e">
        <v>#N/A</v>
      </c>
      <c r="E584" s="65" t="e">
        <v>#N/A</v>
      </c>
      <c r="F584" s="65" t="e">
        <v>#N/A</v>
      </c>
      <c r="G584" s="65" t="e">
        <v>#N/A</v>
      </c>
      <c r="H584" s="65">
        <v>3.2237173286375764E-7</v>
      </c>
      <c r="I584" s="65" t="e">
        <v>#N/A</v>
      </c>
      <c r="J584" s="65" t="e">
        <v>#N/A</v>
      </c>
      <c r="K584" s="65" t="e">
        <v>#N/A</v>
      </c>
      <c r="L584" s="65" t="e">
        <v>#N/A</v>
      </c>
      <c r="M584" s="65" t="e">
        <v>#N/A</v>
      </c>
    </row>
    <row r="585" spans="1:13">
      <c r="A585" s="64">
        <v>58.300000000000004</v>
      </c>
      <c r="B585" s="65">
        <v>5.2869307864966686E-7</v>
      </c>
      <c r="C585" s="65" t="e">
        <v>#N/A</v>
      </c>
      <c r="D585" s="65" t="e">
        <v>#N/A</v>
      </c>
      <c r="E585" s="65" t="e">
        <v>#N/A</v>
      </c>
      <c r="F585" s="65" t="e">
        <v>#N/A</v>
      </c>
      <c r="G585" s="65" t="e">
        <v>#N/A</v>
      </c>
      <c r="H585" s="65">
        <v>3.3623322792664112E-7</v>
      </c>
      <c r="I585" s="65" t="e">
        <v>#N/A</v>
      </c>
      <c r="J585" s="65" t="e">
        <v>#N/A</v>
      </c>
      <c r="K585" s="65" t="e">
        <v>#N/A</v>
      </c>
      <c r="L585" s="65" t="e">
        <v>#N/A</v>
      </c>
      <c r="M585" s="65" t="e">
        <v>#N/A</v>
      </c>
    </row>
    <row r="586" spans="1:13">
      <c r="A586" s="64">
        <v>58.400000000000006</v>
      </c>
      <c r="B586" s="65">
        <v>5.5144613497759565E-7</v>
      </c>
      <c r="C586" s="65" t="e">
        <v>#N/A</v>
      </c>
      <c r="D586" s="65" t="e">
        <v>#N/A</v>
      </c>
      <c r="E586" s="65" t="e">
        <v>#N/A</v>
      </c>
      <c r="F586" s="65" t="e">
        <v>#N/A</v>
      </c>
      <c r="G586" s="65" t="e">
        <v>#N/A</v>
      </c>
      <c r="H586" s="65">
        <v>3.5068453030362434E-7</v>
      </c>
      <c r="I586" s="65" t="e">
        <v>#N/A</v>
      </c>
      <c r="J586" s="65" t="e">
        <v>#N/A</v>
      </c>
      <c r="K586" s="65" t="e">
        <v>#N/A</v>
      </c>
      <c r="L586" s="65" t="e">
        <v>#N/A</v>
      </c>
      <c r="M586" s="65" t="e">
        <v>#N/A</v>
      </c>
    </row>
    <row r="587" spans="1:13">
      <c r="A587" s="64">
        <v>58.5</v>
      </c>
      <c r="B587" s="65">
        <v>5.7516513152222615E-7</v>
      </c>
      <c r="C587" s="65" t="e">
        <v>#N/A</v>
      </c>
      <c r="D587" s="65" t="e">
        <v>#N/A</v>
      </c>
      <c r="E587" s="65" t="e">
        <v>#N/A</v>
      </c>
      <c r="F587" s="65" t="e">
        <v>#N/A</v>
      </c>
      <c r="G587" s="65" t="e">
        <v>#N/A</v>
      </c>
      <c r="H587" s="65">
        <v>3.6575028161678347E-7</v>
      </c>
      <c r="I587" s="65" t="e">
        <v>#N/A</v>
      </c>
      <c r="J587" s="65" t="e">
        <v>#N/A</v>
      </c>
      <c r="K587" s="65" t="e">
        <v>#N/A</v>
      </c>
      <c r="L587" s="65" t="e">
        <v>#N/A</v>
      </c>
      <c r="M587" s="65" t="e">
        <v>#N/A</v>
      </c>
    </row>
    <row r="588" spans="1:13">
      <c r="A588" s="64">
        <v>58.6</v>
      </c>
      <c r="B588" s="65">
        <v>5.9989014289385523E-7</v>
      </c>
      <c r="C588" s="65" t="e">
        <v>#N/A</v>
      </c>
      <c r="D588" s="65" t="e">
        <v>#N/A</v>
      </c>
      <c r="E588" s="65" t="e">
        <v>#N/A</v>
      </c>
      <c r="F588" s="65" t="e">
        <v>#N/A</v>
      </c>
      <c r="G588" s="65" t="e">
        <v>#N/A</v>
      </c>
      <c r="H588" s="65">
        <v>3.8145623193486244E-7</v>
      </c>
      <c r="I588" s="65" t="e">
        <v>#N/A</v>
      </c>
      <c r="J588" s="65" t="e">
        <v>#N/A</v>
      </c>
      <c r="K588" s="65" t="e">
        <v>#N/A</v>
      </c>
      <c r="L588" s="65" t="e">
        <v>#N/A</v>
      </c>
      <c r="M588" s="65" t="e">
        <v>#N/A</v>
      </c>
    </row>
    <row r="589" spans="1:13">
      <c r="A589" s="64">
        <v>58.7</v>
      </c>
      <c r="B589" s="65">
        <v>6.2566289216192672E-7</v>
      </c>
      <c r="C589" s="65" t="e">
        <v>#N/A</v>
      </c>
      <c r="D589" s="65" t="e">
        <v>#N/A</v>
      </c>
      <c r="E589" s="65" t="e">
        <v>#N/A</v>
      </c>
      <c r="F589" s="65" t="e">
        <v>#N/A</v>
      </c>
      <c r="G589" s="65" t="e">
        <v>#N/A</v>
      </c>
      <c r="H589" s="65">
        <v>3.9782901239959756E-7</v>
      </c>
      <c r="I589" s="65" t="e">
        <v>#N/A</v>
      </c>
      <c r="J589" s="65" t="e">
        <v>#N/A</v>
      </c>
      <c r="K589" s="65" t="e">
        <v>#N/A</v>
      </c>
      <c r="L589" s="65" t="e">
        <v>#N/A</v>
      </c>
      <c r="M589" s="65" t="e">
        <v>#N/A</v>
      </c>
    </row>
    <row r="590" spans="1:13">
      <c r="A590" s="64">
        <v>58.800000000000004</v>
      </c>
      <c r="B590" s="65">
        <v>6.5252692138528801E-7</v>
      </c>
      <c r="C590" s="65" t="e">
        <v>#N/A</v>
      </c>
      <c r="D590" s="65" t="e">
        <v>#N/A</v>
      </c>
      <c r="E590" s="65" t="e">
        <v>#N/A</v>
      </c>
      <c r="F590" s="65" t="e">
        <v>#N/A</v>
      </c>
      <c r="G590" s="65" t="e">
        <v>#N/A</v>
      </c>
      <c r="H590" s="65">
        <v>4.1489641944281175E-7</v>
      </c>
      <c r="I590" s="65" t="e">
        <v>#N/A</v>
      </c>
      <c r="J590" s="65" t="e">
        <v>#N/A</v>
      </c>
      <c r="K590" s="65" t="e">
        <v>#N/A</v>
      </c>
      <c r="L590" s="65" t="e">
        <v>#N/A</v>
      </c>
      <c r="M590" s="65" t="e">
        <v>#N/A</v>
      </c>
    </row>
    <row r="591" spans="1:13">
      <c r="A591" s="64">
        <v>58.900000000000006</v>
      </c>
      <c r="B591" s="65">
        <v>6.805273073950957E-7</v>
      </c>
      <c r="C591" s="65" t="e">
        <v>#N/A</v>
      </c>
      <c r="D591" s="65" t="e">
        <v>#N/A</v>
      </c>
      <c r="E591" s="65" t="e">
        <v>#N/A</v>
      </c>
      <c r="F591" s="65" t="e">
        <v>#N/A</v>
      </c>
      <c r="G591" s="65" t="e">
        <v>#N/A</v>
      </c>
      <c r="H591" s="65">
        <v>4.3268738636470516E-7</v>
      </c>
      <c r="I591" s="65" t="e">
        <v>#N/A</v>
      </c>
      <c r="J591" s="65" t="e">
        <v>#N/A</v>
      </c>
      <c r="K591" s="65" t="e">
        <v>#N/A</v>
      </c>
      <c r="L591" s="65" t="e">
        <v>#N/A</v>
      </c>
      <c r="M591" s="65" t="e">
        <v>#N/A</v>
      </c>
    </row>
    <row r="592" spans="1:13">
      <c r="A592" s="64">
        <v>59</v>
      </c>
      <c r="B592" s="65">
        <v>7.097107754816534E-7</v>
      </c>
      <c r="C592" s="65" t="e">
        <v>#N/A</v>
      </c>
      <c r="D592" s="65" t="e">
        <v>#N/A</v>
      </c>
      <c r="E592" s="65" t="e">
        <v>#N/A</v>
      </c>
      <c r="F592" s="65" t="e">
        <v>#N/A</v>
      </c>
      <c r="G592" s="65" t="e">
        <v>#N/A</v>
      </c>
      <c r="H592" s="65">
        <v>4.5123204017727403E-7</v>
      </c>
      <c r="I592" s="65" t="e">
        <v>#N/A</v>
      </c>
      <c r="J592" s="65" t="e">
        <v>#N/A</v>
      </c>
      <c r="K592" s="65" t="e">
        <v>#N/A</v>
      </c>
      <c r="L592" s="65" t="e">
        <v>#N/A</v>
      </c>
      <c r="M592" s="65" t="e">
        <v>#N/A</v>
      </c>
    </row>
    <row r="593" spans="1:13">
      <c r="A593" s="64">
        <v>59.1</v>
      </c>
      <c r="B593" s="65">
        <v>7.4012655204569455E-7</v>
      </c>
      <c r="C593" s="65" t="e">
        <v>#N/A</v>
      </c>
      <c r="D593" s="65" t="e">
        <v>#N/A</v>
      </c>
      <c r="E593" s="65" t="e">
        <v>#N/A</v>
      </c>
      <c r="F593" s="65" t="e">
        <v>#N/A</v>
      </c>
      <c r="G593" s="65" t="e">
        <v>#N/A</v>
      </c>
      <c r="H593" s="65">
        <v>4.7056158791747293E-7</v>
      </c>
      <c r="I593" s="65" t="e">
        <v>#N/A</v>
      </c>
      <c r="J593" s="65" t="e">
        <v>#N/A</v>
      </c>
      <c r="K593" s="65" t="e">
        <v>#N/A</v>
      </c>
      <c r="L593" s="65" t="e">
        <v>#N/A</v>
      </c>
      <c r="M593" s="65" t="e">
        <v>#N/A</v>
      </c>
    </row>
    <row r="594" spans="1:13">
      <c r="A594" s="64">
        <v>59.2</v>
      </c>
      <c r="B594" s="65">
        <v>7.7182517088658642E-7</v>
      </c>
      <c r="C594" s="65" t="e">
        <v>#N/A</v>
      </c>
      <c r="D594" s="65" t="e">
        <v>#N/A</v>
      </c>
      <c r="E594" s="65" t="e">
        <v>#N/A</v>
      </c>
      <c r="F594" s="65" t="e">
        <v>#N/A</v>
      </c>
      <c r="G594" s="65" t="e">
        <v>#N/A</v>
      </c>
      <c r="H594" s="65">
        <v>4.9070871455114684E-7</v>
      </c>
      <c r="I594" s="65" t="e">
        <v>#N/A</v>
      </c>
      <c r="J594" s="65" t="e">
        <v>#N/A</v>
      </c>
      <c r="K594" s="65" t="e">
        <v>#N/A</v>
      </c>
      <c r="L594" s="65" t="e">
        <v>#N/A</v>
      </c>
      <c r="M594" s="65" t="e">
        <v>#N/A</v>
      </c>
    </row>
    <row r="595" spans="1:13">
      <c r="A595" s="64">
        <v>59.300000000000004</v>
      </c>
      <c r="B595" s="65">
        <v>8.0485938269703183E-7</v>
      </c>
      <c r="C595" s="65" t="e">
        <v>#N/A</v>
      </c>
      <c r="D595" s="65" t="e">
        <v>#N/A</v>
      </c>
      <c r="E595" s="65" t="e">
        <v>#N/A</v>
      </c>
      <c r="F595" s="65" t="e">
        <v>#N/A</v>
      </c>
      <c r="G595" s="65" t="e">
        <v>#N/A</v>
      </c>
      <c r="H595" s="65">
        <v>5.1170718506909907E-7</v>
      </c>
      <c r="I595" s="65" t="e">
        <v>#N/A</v>
      </c>
      <c r="J595" s="65" t="e">
        <v>#N/A</v>
      </c>
      <c r="K595" s="65" t="e">
        <v>#N/A</v>
      </c>
      <c r="L595" s="65" t="e">
        <v>#N/A</v>
      </c>
      <c r="M595" s="65" t="e">
        <v>#N/A</v>
      </c>
    </row>
    <row r="596" spans="1:13">
      <c r="A596" s="64">
        <v>59.400000000000006</v>
      </c>
      <c r="B596" s="65">
        <v>8.3928432559332578E-7</v>
      </c>
      <c r="C596" s="65" t="e">
        <v>#N/A</v>
      </c>
      <c r="D596" s="65" t="e">
        <v>#N/A</v>
      </c>
      <c r="E596" s="65" t="e">
        <v>#N/A</v>
      </c>
      <c r="F596" s="65" t="e">
        <v>#N/A</v>
      </c>
      <c r="G596" s="65" t="e">
        <v>#N/A</v>
      </c>
      <c r="H596" s="65">
        <v>5.3359235607786104E-7</v>
      </c>
      <c r="I596" s="65" t="e">
        <v>#N/A</v>
      </c>
      <c r="J596" s="65" t="e">
        <v>#N/A</v>
      </c>
      <c r="K596" s="65" t="e">
        <v>#N/A</v>
      </c>
      <c r="L596" s="65" t="e">
        <v>#N/A</v>
      </c>
      <c r="M596" s="65" t="e">
        <v>#N/A</v>
      </c>
    </row>
    <row r="597" spans="1:13">
      <c r="A597" s="64">
        <v>59.5</v>
      </c>
      <c r="B597" s="65">
        <v>8.7515684299432905E-7</v>
      </c>
      <c r="C597" s="65" t="e">
        <v>#N/A</v>
      </c>
      <c r="D597" s="65" t="e">
        <v>#N/A</v>
      </c>
      <c r="E597" s="65" t="e">
        <v>#N/A</v>
      </c>
      <c r="F597" s="65" t="e">
        <v>#N/A</v>
      </c>
      <c r="G597" s="65" t="e">
        <v>#N/A</v>
      </c>
      <c r="H597" s="65">
        <v>5.564007210523414E-7</v>
      </c>
      <c r="I597" s="65" t="e">
        <v>#N/A</v>
      </c>
      <c r="J597" s="65" t="e">
        <v>#N/A</v>
      </c>
      <c r="K597" s="65" t="e">
        <v>#N/A</v>
      </c>
      <c r="L597" s="65" t="e">
        <v>#N/A</v>
      </c>
      <c r="M597" s="65" t="e">
        <v>#N/A</v>
      </c>
    </row>
    <row r="598" spans="1:13">
      <c r="A598" s="64">
        <v>59.6</v>
      </c>
      <c r="B598" s="65">
        <v>9.1253633627275121E-7</v>
      </c>
      <c r="C598" s="65" t="e">
        <v>#N/A</v>
      </c>
      <c r="D598" s="65" t="e">
        <v>#N/A</v>
      </c>
      <c r="E598" s="65" t="e">
        <v>#N/A</v>
      </c>
      <c r="F598" s="65" t="e">
        <v>#N/A</v>
      </c>
      <c r="G598" s="65" t="e">
        <v>#N/A</v>
      </c>
      <c r="H598" s="65">
        <v>5.8017059245685232E-7</v>
      </c>
      <c r="I598" s="65" t="e">
        <v>#N/A</v>
      </c>
      <c r="J598" s="65" t="e">
        <v>#N/A</v>
      </c>
      <c r="K598" s="65" t="e">
        <v>#N/A</v>
      </c>
      <c r="L598" s="65" t="e">
        <v>#N/A</v>
      </c>
      <c r="M598" s="65" t="e">
        <v>#N/A</v>
      </c>
    </row>
    <row r="599" spans="1:13">
      <c r="A599" s="64">
        <v>59.7</v>
      </c>
      <c r="B599" s="65">
        <v>9.5148448053805623E-7</v>
      </c>
      <c r="C599" s="65" t="e">
        <v>#N/A</v>
      </c>
      <c r="D599" s="65" t="e">
        <v>#N/A</v>
      </c>
      <c r="E599" s="65" t="e">
        <v>#N/A</v>
      </c>
      <c r="F599" s="65" t="e">
        <v>#N/A</v>
      </c>
      <c r="G599" s="65" t="e">
        <v>#N/A</v>
      </c>
      <c r="H599" s="65">
        <v>6.0494141962408321E-7</v>
      </c>
      <c r="I599" s="65" t="e">
        <v>#N/A</v>
      </c>
      <c r="J599" s="65" t="e">
        <v>#N/A</v>
      </c>
      <c r="K599" s="65" t="e">
        <v>#N/A</v>
      </c>
      <c r="L599" s="65" t="e">
        <v>#N/A</v>
      </c>
      <c r="M599" s="65" t="e">
        <v>#N/A</v>
      </c>
    </row>
    <row r="600" spans="1:13">
      <c r="A600" s="64">
        <v>59.800000000000004</v>
      </c>
      <c r="B600" s="65">
        <v>9.9206522463646252E-7</v>
      </c>
      <c r="C600" s="65" t="e">
        <v>#N/A</v>
      </c>
      <c r="D600" s="65" t="e">
        <v>#N/A</v>
      </c>
      <c r="E600" s="65" t="e">
        <v>#N/A</v>
      </c>
      <c r="F600" s="65" t="e">
        <v>#N/A</v>
      </c>
      <c r="G600" s="65" t="e">
        <v>#N/A</v>
      </c>
      <c r="H600" s="65">
        <v>6.3075458456296474E-7</v>
      </c>
      <c r="I600" s="65" t="e">
        <v>#N/A</v>
      </c>
      <c r="J600" s="65" t="e">
        <v>#N/A</v>
      </c>
      <c r="K600" s="65" t="e">
        <v>#N/A</v>
      </c>
      <c r="L600" s="65" t="e">
        <v>#N/A</v>
      </c>
      <c r="M600" s="65" t="e">
        <v>#N/A</v>
      </c>
    </row>
    <row r="601" spans="1:13">
      <c r="A601" s="64">
        <v>59.900000000000006</v>
      </c>
      <c r="B601" s="65">
        <v>1.0343453595851315E-6</v>
      </c>
      <c r="C601" s="65" t="e">
        <v>#N/A</v>
      </c>
      <c r="D601" s="65" t="e">
        <v>#N/A</v>
      </c>
      <c r="E601" s="65" t="e">
        <v>#N/A</v>
      </c>
      <c r="F601" s="65" t="e">
        <v>#N/A</v>
      </c>
      <c r="G601" s="65" t="e">
        <v>#N/A</v>
      </c>
      <c r="H601" s="65">
        <v>6.5765289036789909E-7</v>
      </c>
      <c r="I601" s="65" t="e">
        <v>#N/A</v>
      </c>
      <c r="J601" s="65" t="e">
        <v>#N/A</v>
      </c>
      <c r="K601" s="65" t="e">
        <v>#N/A</v>
      </c>
      <c r="L601" s="65" t="e">
        <v>#N/A</v>
      </c>
      <c r="M601" s="65" t="e">
        <v>#N/A</v>
      </c>
    </row>
    <row r="602" spans="1:13">
      <c r="A602" s="64">
        <v>60</v>
      </c>
      <c r="B602" s="65">
        <v>1.078394006981398E-6</v>
      </c>
      <c r="C602" s="65" t="e">
        <v>#N/A</v>
      </c>
      <c r="D602" s="65" t="e">
        <v>#N/A</v>
      </c>
      <c r="E602" s="65" t="e">
        <v>#N/A</v>
      </c>
      <c r="F602" s="65" t="e">
        <v>#N/A</v>
      </c>
      <c r="G602" s="65" t="e">
        <v>#N/A</v>
      </c>
      <c r="H602" s="65">
        <v>6.8568078859243542E-7</v>
      </c>
      <c r="I602" s="65" t="e">
        <v>#N/A</v>
      </c>
      <c r="J602" s="65" t="e">
        <v>#N/A</v>
      </c>
      <c r="K602" s="65" t="e">
        <v>#N/A</v>
      </c>
      <c r="L602" s="65" t="e">
        <v>#N/A</v>
      </c>
      <c r="M602" s="65" t="e">
        <v>#N/A</v>
      </c>
    </row>
    <row r="603" spans="1:13">
      <c r="A603" s="64">
        <v>60.1</v>
      </c>
      <c r="B603" s="65">
        <v>1.1242829032198642E-6</v>
      </c>
      <c r="C603" s="65" t="e">
        <v>#N/A</v>
      </c>
      <c r="D603" s="65" t="e">
        <v>#N/A</v>
      </c>
      <c r="E603" s="65" t="e">
        <v>#N/A</v>
      </c>
      <c r="F603" s="65" t="e">
        <v>#N/A</v>
      </c>
      <c r="G603" s="65" t="e">
        <v>#N/A</v>
      </c>
      <c r="H603" s="65">
        <v>7.1488483399662073E-7</v>
      </c>
      <c r="I603" s="65" t="e">
        <v>#N/A</v>
      </c>
      <c r="J603" s="65" t="e">
        <v>#N/A</v>
      </c>
      <c r="K603" s="65" t="e">
        <v>#N/A</v>
      </c>
      <c r="L603" s="65" t="e">
        <v>#N/A</v>
      </c>
      <c r="M603" s="65" t="e">
        <v>#N/A</v>
      </c>
    </row>
    <row r="604" spans="1:13">
      <c r="A604" s="64">
        <v>60.2</v>
      </c>
      <c r="B604" s="65">
        <v>1.1720871953002643E-6</v>
      </c>
      <c r="C604" s="65" t="e">
        <v>#N/A</v>
      </c>
      <c r="D604" s="65" t="e">
        <v>#N/A</v>
      </c>
      <c r="E604" s="65" t="e">
        <v>#N/A</v>
      </c>
      <c r="F604" s="65" t="e">
        <v>#N/A</v>
      </c>
      <c r="G604" s="65" t="e">
        <v>#N/A</v>
      </c>
      <c r="H604" s="65">
        <v>7.4531300242597354E-7</v>
      </c>
      <c r="I604" s="65" t="e">
        <v>#N/A</v>
      </c>
      <c r="J604" s="65" t="e">
        <v>#N/A</v>
      </c>
      <c r="K604" s="65" t="e">
        <v>#N/A</v>
      </c>
      <c r="L604" s="65" t="e">
        <v>#N/A</v>
      </c>
      <c r="M604" s="65" t="e">
        <v>#N/A</v>
      </c>
    </row>
    <row r="605" spans="1:13">
      <c r="A605" s="64">
        <v>60.300000000000004</v>
      </c>
      <c r="B605" s="65">
        <v>1.2218840765854111E-6</v>
      </c>
      <c r="C605" s="65" t="e">
        <v>#N/A</v>
      </c>
      <c r="D605" s="65" t="e">
        <v>#N/A</v>
      </c>
      <c r="E605" s="65" t="e">
        <v>#N/A</v>
      </c>
      <c r="F605" s="65" t="e">
        <v>#N/A</v>
      </c>
      <c r="G605" s="65" t="e">
        <v>#N/A</v>
      </c>
      <c r="H605" s="65">
        <v>7.7701548661934794E-7</v>
      </c>
      <c r="I605" s="65" t="e">
        <v>#N/A</v>
      </c>
      <c r="J605" s="65" t="e">
        <v>#N/A</v>
      </c>
      <c r="K605" s="65" t="e">
        <v>#N/A</v>
      </c>
      <c r="L605" s="65" t="e">
        <v>#N/A</v>
      </c>
      <c r="M605" s="65" t="e">
        <v>#N/A</v>
      </c>
    </row>
    <row r="606" spans="1:13">
      <c r="A606" s="64">
        <v>60.400000000000006</v>
      </c>
      <c r="B606" s="65">
        <v>1.2737543784169247E-6</v>
      </c>
      <c r="C606" s="65" t="e">
        <v>#N/A</v>
      </c>
      <c r="D606" s="65" t="e">
        <v>#N/A</v>
      </c>
      <c r="E606" s="65" t="e">
        <v>#N/A</v>
      </c>
      <c r="F606" s="65" t="e">
        <v>#N/A</v>
      </c>
      <c r="G606" s="65" t="e">
        <v>#N/A</v>
      </c>
      <c r="H606" s="65">
        <v>8.1004429830500158E-7</v>
      </c>
      <c r="I606" s="65" t="e">
        <v>#N/A</v>
      </c>
      <c r="J606" s="65" t="e">
        <v>#N/A</v>
      </c>
      <c r="K606" s="65" t="e">
        <v>#N/A</v>
      </c>
      <c r="L606" s="65" t="e">
        <v>#N/A</v>
      </c>
      <c r="M606" s="65" t="e">
        <v>#N/A</v>
      </c>
    </row>
    <row r="607" spans="1:13">
      <c r="A607" s="64">
        <v>60.5</v>
      </c>
      <c r="B607" s="65">
        <v>1.3277817743073683E-6</v>
      </c>
      <c r="C607" s="65" t="e">
        <v>#N/A</v>
      </c>
      <c r="D607" s="65" t="e">
        <v>#N/A</v>
      </c>
      <c r="E607" s="65" t="e">
        <v>#N/A</v>
      </c>
      <c r="F607" s="65" t="e">
        <v>#N/A</v>
      </c>
      <c r="G607" s="65" t="e">
        <v>#N/A</v>
      </c>
      <c r="H607" s="65">
        <v>8.4445355241768993E-7</v>
      </c>
      <c r="I607" s="65" t="e">
        <v>#N/A</v>
      </c>
      <c r="J607" s="65" t="e">
        <v>#N/A</v>
      </c>
      <c r="K607" s="65" t="e">
        <v>#N/A</v>
      </c>
      <c r="L607" s="65" t="e">
        <v>#N/A</v>
      </c>
      <c r="M607" s="65" t="e">
        <v>#N/A</v>
      </c>
    </row>
    <row r="608" spans="1:13">
      <c r="A608" s="64">
        <v>60.6</v>
      </c>
      <c r="B608" s="65">
        <v>1.3840532346875989E-6</v>
      </c>
      <c r="C608" s="65" t="e">
        <v>#N/A</v>
      </c>
      <c r="D608" s="65" t="e">
        <v>#N/A</v>
      </c>
      <c r="E608" s="65" t="e">
        <v>#N/A</v>
      </c>
      <c r="F608" s="65" t="e">
        <v>#N/A</v>
      </c>
      <c r="G608" s="65" t="e">
        <v>#N/A</v>
      </c>
      <c r="H608" s="65">
        <v>8.8029941025524749E-7</v>
      </c>
      <c r="I608" s="65" t="e">
        <v>#N/A</v>
      </c>
      <c r="J608" s="65" t="e">
        <v>#N/A</v>
      </c>
      <c r="K608" s="65" t="e">
        <v>#N/A</v>
      </c>
      <c r="L608" s="65" t="e">
        <v>#N/A</v>
      </c>
      <c r="M608" s="65" t="e">
        <v>#N/A</v>
      </c>
    </row>
    <row r="609" spans="1:13">
      <c r="A609" s="64">
        <v>60.7</v>
      </c>
      <c r="B609" s="65">
        <v>1.4426593679672806E-6</v>
      </c>
      <c r="C609" s="65" t="e">
        <v>#N/A</v>
      </c>
      <c r="D609" s="65" t="e">
        <v>#N/A</v>
      </c>
      <c r="E609" s="65" t="e">
        <v>#N/A</v>
      </c>
      <c r="F609" s="65" t="e">
        <v>#N/A</v>
      </c>
      <c r="G609" s="65" t="e">
        <v>#N/A</v>
      </c>
      <c r="H609" s="65">
        <v>9.1764036369568203E-7</v>
      </c>
      <c r="I609" s="65" t="e">
        <v>#N/A</v>
      </c>
      <c r="J609" s="65" t="e">
        <v>#N/A</v>
      </c>
      <c r="K609" s="65" t="e">
        <v>#N/A</v>
      </c>
      <c r="L609" s="65" t="e">
        <v>#N/A</v>
      </c>
      <c r="M609" s="65" t="e">
        <v>#N/A</v>
      </c>
    </row>
    <row r="610" spans="1:13">
      <c r="A610" s="64">
        <v>60.800000000000004</v>
      </c>
      <c r="B610" s="65">
        <v>1.5036935110401828E-6</v>
      </c>
      <c r="C610" s="65" t="e">
        <v>#N/A</v>
      </c>
      <c r="D610" s="65" t="e">
        <v>#N/A</v>
      </c>
      <c r="E610" s="65" t="e">
        <v>#N/A</v>
      </c>
      <c r="F610" s="65" t="e">
        <v>#N/A</v>
      </c>
      <c r="G610" s="65" t="e">
        <v>#N/A</v>
      </c>
      <c r="H610" s="65">
        <v>9.5653706466691801E-7</v>
      </c>
      <c r="I610" s="65" t="e">
        <v>#N/A</v>
      </c>
      <c r="J610" s="65" t="e">
        <v>#N/A</v>
      </c>
      <c r="K610" s="65" t="e">
        <v>#N/A</v>
      </c>
      <c r="L610" s="65" t="e">
        <v>#N/A</v>
      </c>
      <c r="M610" s="65" t="e">
        <v>#N/A</v>
      </c>
    </row>
    <row r="611" spans="1:13">
      <c r="A611" s="64">
        <v>60.900000000000006</v>
      </c>
      <c r="B611" s="65">
        <v>1.5672534345867462E-6</v>
      </c>
      <c r="C611" s="65" t="e">
        <v>#N/A</v>
      </c>
      <c r="D611" s="65" t="e">
        <v>#N/A</v>
      </c>
      <c r="E611" s="65" t="e">
        <v>#N/A</v>
      </c>
      <c r="F611" s="65" t="e">
        <v>#N/A</v>
      </c>
      <c r="G611" s="65" t="e">
        <v>#N/A</v>
      </c>
      <c r="H611" s="65">
        <v>9.9705266620730981E-7</v>
      </c>
      <c r="I611" s="65" t="e">
        <v>#N/A</v>
      </c>
      <c r="J611" s="65" t="e">
        <v>#N/A</v>
      </c>
      <c r="K611" s="65" t="e">
        <v>#N/A</v>
      </c>
      <c r="L611" s="65" t="e">
        <v>#N/A</v>
      </c>
      <c r="M611" s="65" t="e">
        <v>#N/A</v>
      </c>
    </row>
    <row r="612" spans="1:13">
      <c r="A612" s="64">
        <v>61</v>
      </c>
      <c r="B612" s="65">
        <v>1.6334405472662183E-6</v>
      </c>
      <c r="C612" s="65" t="e">
        <v>#N/A</v>
      </c>
      <c r="D612" s="65" t="e">
        <v>#N/A</v>
      </c>
      <c r="E612" s="65" t="e">
        <v>#N/A</v>
      </c>
      <c r="F612" s="65" t="e">
        <v>#N/A</v>
      </c>
      <c r="G612" s="65" t="e">
        <v>#N/A</v>
      </c>
      <c r="H612" s="65">
        <v>1.0392527656222228E-6</v>
      </c>
      <c r="I612" s="65" t="e">
        <v>#N/A</v>
      </c>
      <c r="J612" s="65" t="e">
        <v>#N/A</v>
      </c>
      <c r="K612" s="65" t="e">
        <v>#N/A</v>
      </c>
      <c r="L612" s="65" t="e">
        <v>#N/A</v>
      </c>
      <c r="M612" s="65" t="e">
        <v>#N/A</v>
      </c>
    </row>
    <row r="613" spans="1:13">
      <c r="A613" s="64">
        <v>61.1</v>
      </c>
      <c r="B613" s="65">
        <v>1.7023590999087901E-6</v>
      </c>
      <c r="C613" s="65" t="e">
        <v>#N/A</v>
      </c>
      <c r="D613" s="65" t="e">
        <v>#N/A</v>
      </c>
      <c r="E613" s="65" t="e">
        <v>#N/A</v>
      </c>
      <c r="F613" s="65" t="e">
        <v>#N/A</v>
      </c>
      <c r="G613" s="65" t="e">
        <v>#N/A</v>
      </c>
      <c r="H613" s="65">
        <v>1.083205120266939E-6</v>
      </c>
      <c r="I613" s="65" t="e">
        <v>#N/A</v>
      </c>
      <c r="J613" s="65" t="e">
        <v>#N/A</v>
      </c>
      <c r="K613" s="65" t="e">
        <v>#N/A</v>
      </c>
      <c r="L613" s="65" t="e">
        <v>#N/A</v>
      </c>
      <c r="M613" s="65" t="e">
        <v>#N/A</v>
      </c>
    </row>
    <row r="614" spans="1:13">
      <c r="A614" s="64">
        <v>61.2</v>
      </c>
      <c r="B614" s="65">
        <v>1.7741185729391873E-6</v>
      </c>
      <c r="C614" s="65" t="e">
        <v>#N/A</v>
      </c>
      <c r="D614" s="65" t="e">
        <v>#N/A</v>
      </c>
      <c r="E614" s="65" t="e">
        <v>#N/A</v>
      </c>
      <c r="F614" s="65" t="e">
        <v>#N/A</v>
      </c>
      <c r="G614" s="65" t="e">
        <v>#N/A</v>
      </c>
      <c r="H614" s="65">
        <v>1.1289807844150346E-6</v>
      </c>
      <c r="I614" s="65" t="e">
        <v>#N/A</v>
      </c>
      <c r="J614" s="65" t="e">
        <v>#N/A</v>
      </c>
      <c r="K614" s="65" t="e">
        <v>#N/A</v>
      </c>
      <c r="L614" s="65" t="e">
        <v>#N/A</v>
      </c>
      <c r="M614" s="65" t="e">
        <v>#N/A</v>
      </c>
    </row>
    <row r="615" spans="1:13">
      <c r="A615" s="64">
        <v>61.300000000000004</v>
      </c>
      <c r="B615" s="65">
        <v>1.8488319710741052E-6</v>
      </c>
      <c r="C615" s="65" t="e">
        <v>#N/A</v>
      </c>
      <c r="D615" s="65" t="e">
        <v>#N/A</v>
      </c>
      <c r="E615" s="65" t="e">
        <v>#N/A</v>
      </c>
      <c r="F615" s="65" t="e">
        <v>#N/A</v>
      </c>
      <c r="G615" s="65" t="e">
        <v>#N/A</v>
      </c>
      <c r="H615" s="65">
        <v>1.1766530860768398E-6</v>
      </c>
      <c r="I615" s="65" t="e">
        <v>#N/A</v>
      </c>
      <c r="J615" s="65" t="e">
        <v>#N/A</v>
      </c>
      <c r="K615" s="65" t="e">
        <v>#N/A</v>
      </c>
      <c r="L615" s="65" t="e">
        <v>#N/A</v>
      </c>
      <c r="M615" s="65" t="e">
        <v>#N/A</v>
      </c>
    </row>
    <row r="616" spans="1:13">
      <c r="A616" s="64">
        <v>61.400000000000006</v>
      </c>
      <c r="B616" s="65">
        <v>1.9266167328169104E-6</v>
      </c>
      <c r="C616" s="65" t="e">
        <v>#N/A</v>
      </c>
      <c r="D616" s="65" t="e">
        <v>#N/A</v>
      </c>
      <c r="E616" s="65" t="e">
        <v>#N/A</v>
      </c>
      <c r="F616" s="65" t="e">
        <v>#N/A</v>
      </c>
      <c r="G616" s="65" t="e">
        <v>#N/A</v>
      </c>
      <c r="H616" s="65">
        <v>1.2262984228073037E-6</v>
      </c>
      <c r="I616" s="65" t="e">
        <v>#N/A</v>
      </c>
      <c r="J616" s="65" t="e">
        <v>#N/A</v>
      </c>
      <c r="K616" s="65" t="e">
        <v>#N/A</v>
      </c>
      <c r="L616" s="65" t="e">
        <v>#N/A</v>
      </c>
      <c r="M616" s="65" t="e">
        <v>#N/A</v>
      </c>
    </row>
    <row r="617" spans="1:13">
      <c r="A617" s="64">
        <v>61.5</v>
      </c>
      <c r="B617" s="65">
        <v>2.0075945030839648E-6</v>
      </c>
      <c r="C617" s="65" t="e">
        <v>#N/A</v>
      </c>
      <c r="D617" s="65" t="e">
        <v>#N/A</v>
      </c>
      <c r="E617" s="65" t="e">
        <v>#N/A</v>
      </c>
      <c r="F617" s="65" t="e">
        <v>#N/A</v>
      </c>
      <c r="G617" s="65" t="e">
        <v>#N/A</v>
      </c>
      <c r="H617" s="65">
        <v>1.2779958069586428E-6</v>
      </c>
      <c r="I617" s="65" t="e">
        <v>#N/A</v>
      </c>
      <c r="J617" s="65" t="e">
        <v>#N/A</v>
      </c>
      <c r="K617" s="65" t="e">
        <v>#N/A</v>
      </c>
      <c r="L617" s="65" t="e">
        <v>#N/A</v>
      </c>
      <c r="M617" s="65" t="e">
        <v>#N/A</v>
      </c>
    </row>
    <row r="618" spans="1:13">
      <c r="A618" s="64">
        <v>61.6</v>
      </c>
      <c r="B618" s="65">
        <v>2.0918921563861659E-6</v>
      </c>
      <c r="C618" s="65" t="e">
        <v>#N/A</v>
      </c>
      <c r="D618" s="65" t="e">
        <v>#N/A</v>
      </c>
      <c r="E618" s="65" t="e">
        <v>#N/A</v>
      </c>
      <c r="F618" s="65" t="e">
        <v>#N/A</v>
      </c>
      <c r="G618" s="65" t="e">
        <v>#N/A</v>
      </c>
      <c r="H618" s="65">
        <v>1.3318277751750429E-6</v>
      </c>
      <c r="I618" s="65" t="e">
        <v>#N/A</v>
      </c>
      <c r="J618" s="65" t="e">
        <v>#N/A</v>
      </c>
      <c r="K618" s="65" t="e">
        <v>#N/A</v>
      </c>
      <c r="L618" s="65" t="e">
        <v>#N/A</v>
      </c>
      <c r="M618" s="65" t="e">
        <v>#N/A</v>
      </c>
    </row>
    <row r="619" spans="1:13">
      <c r="A619" s="64">
        <v>61.7</v>
      </c>
      <c r="B619" s="65">
        <v>2.1796406599605689E-6</v>
      </c>
      <c r="C619" s="65" t="e">
        <v>#N/A</v>
      </c>
      <c r="D619" s="65" t="e">
        <v>#N/A</v>
      </c>
      <c r="E619" s="65" t="e">
        <v>#N/A</v>
      </c>
      <c r="F619" s="65" t="e">
        <v>#N/A</v>
      </c>
      <c r="G619" s="65" t="e">
        <v>#N/A</v>
      </c>
      <c r="H619" s="65">
        <v>1.387879706271633E-6</v>
      </c>
      <c r="I619" s="65" t="e">
        <v>#N/A</v>
      </c>
      <c r="J619" s="65" t="e">
        <v>#N/A</v>
      </c>
      <c r="K619" s="65" t="e">
        <v>#N/A</v>
      </c>
      <c r="L619" s="65" t="e">
        <v>#N/A</v>
      </c>
      <c r="M619" s="65" t="e">
        <v>#N/A</v>
      </c>
    </row>
    <row r="620" spans="1:13">
      <c r="A620" s="64">
        <v>61.800000000000004</v>
      </c>
      <c r="B620" s="65">
        <v>2.2709757558914134E-6</v>
      </c>
      <c r="C620" s="65" t="e">
        <v>#N/A</v>
      </c>
      <c r="D620" s="65" t="e">
        <v>#N/A</v>
      </c>
      <c r="E620" s="65" t="e">
        <v>#N/A</v>
      </c>
      <c r="F620" s="65" t="e">
        <v>#N/A</v>
      </c>
      <c r="G620" s="65" t="e">
        <v>#N/A</v>
      </c>
      <c r="H620" s="65">
        <v>1.4462401622949983E-6</v>
      </c>
      <c r="I620" s="65" t="e">
        <v>#N/A</v>
      </c>
      <c r="J620" s="65" t="e">
        <v>#N/A</v>
      </c>
      <c r="K620" s="65" t="e">
        <v>#N/A</v>
      </c>
      <c r="L620" s="65" t="e">
        <v>#N/A</v>
      </c>
      <c r="M620" s="65" t="e">
        <v>#N/A</v>
      </c>
    </row>
    <row r="621" spans="1:13">
      <c r="A621" s="64">
        <v>61.900000000000006</v>
      </c>
      <c r="B621" s="65">
        <v>2.3660390979785006E-6</v>
      </c>
      <c r="C621" s="65" t="e">
        <v>#N/A</v>
      </c>
      <c r="D621" s="65" t="e">
        <v>#N/A</v>
      </c>
      <c r="E621" s="65" t="e">
        <v>#N/A</v>
      </c>
      <c r="F621" s="65" t="e">
        <v>#N/A</v>
      </c>
      <c r="G621" s="65" t="e">
        <v>#N/A</v>
      </c>
      <c r="H621" s="65">
        <v>1.5070010022100178E-6</v>
      </c>
      <c r="I621" s="65" t="e">
        <v>#N/A</v>
      </c>
      <c r="J621" s="65" t="e">
        <v>#N/A</v>
      </c>
      <c r="K621" s="65" t="e">
        <v>#N/A</v>
      </c>
      <c r="L621" s="65" t="e">
        <v>#N/A</v>
      </c>
      <c r="M621" s="65" t="e">
        <v>#N/A</v>
      </c>
    </row>
    <row r="622" spans="1:13">
      <c r="A622" s="64">
        <v>62</v>
      </c>
      <c r="B622" s="65">
        <v>2.4649768874951405E-6</v>
      </c>
      <c r="C622" s="65" t="e">
        <v>#N/A</v>
      </c>
      <c r="D622" s="65" t="e">
        <v>#N/A</v>
      </c>
      <c r="E622" s="65" t="e">
        <v>#N/A</v>
      </c>
      <c r="F622" s="65" t="e">
        <v>#N/A</v>
      </c>
      <c r="G622" s="65" t="e">
        <v>#N/A</v>
      </c>
      <c r="H622" s="65">
        <v>1.5702585187682416E-6</v>
      </c>
      <c r="I622" s="65" t="e">
        <v>#N/A</v>
      </c>
      <c r="J622" s="65" t="e">
        <v>#N/A</v>
      </c>
      <c r="K622" s="65" t="e">
        <v>#N/A</v>
      </c>
      <c r="L622" s="65" t="e">
        <v>#N/A</v>
      </c>
      <c r="M622" s="65" t="e">
        <v>#N/A</v>
      </c>
    </row>
    <row r="623" spans="1:13">
      <c r="A623" s="64">
        <v>62.1</v>
      </c>
      <c r="B623" s="65">
        <v>2.5679407826828538E-6</v>
      </c>
      <c r="C623" s="65" t="e">
        <v>#N/A</v>
      </c>
      <c r="D623" s="65" t="e">
        <v>#N/A</v>
      </c>
      <c r="E623" s="65" t="e">
        <v>#N/A</v>
      </c>
      <c r="F623" s="65" t="e">
        <v>#N/A</v>
      </c>
      <c r="G623" s="65" t="e">
        <v>#N/A</v>
      </c>
      <c r="H623" s="65">
        <v>1.6361111647711368E-6</v>
      </c>
      <c r="I623" s="65" t="e">
        <v>#N/A</v>
      </c>
      <c r="J623" s="65" t="e">
        <v>#N/A</v>
      </c>
      <c r="K623" s="65" t="e">
        <v>#N/A</v>
      </c>
      <c r="L623" s="65" t="e">
        <v>#N/A</v>
      </c>
      <c r="M623" s="65" t="e">
        <v>#N/A</v>
      </c>
    </row>
    <row r="624" spans="1:13">
      <c r="A624" s="64">
        <v>62.2</v>
      </c>
      <c r="B624" s="65">
        <v>2.6750883534987224E-6</v>
      </c>
      <c r="C624" s="65" t="e">
        <v>#N/A</v>
      </c>
      <c r="D624" s="65" t="e">
        <v>#N/A</v>
      </c>
      <c r="E624" s="65" t="e">
        <v>#N/A</v>
      </c>
      <c r="F624" s="65" t="e">
        <v>#N/A</v>
      </c>
      <c r="G624" s="65" t="e">
        <v>#N/A</v>
      </c>
      <c r="H624" s="65">
        <v>1.7046622815541923E-6</v>
      </c>
      <c r="I624" s="65" t="e">
        <v>#N/A</v>
      </c>
      <c r="J624" s="65" t="e">
        <v>#N/A</v>
      </c>
      <c r="K624" s="65" t="e">
        <v>#N/A</v>
      </c>
      <c r="L624" s="65" t="e">
        <v>#N/A</v>
      </c>
      <c r="M624" s="65" t="e">
        <v>#N/A</v>
      </c>
    </row>
    <row r="625" spans="1:13">
      <c r="A625" s="64">
        <v>62.300000000000004</v>
      </c>
      <c r="B625" s="65">
        <v>2.7865830816153903E-6</v>
      </c>
      <c r="C625" s="65" t="e">
        <v>#N/A</v>
      </c>
      <c r="D625" s="65" t="e">
        <v>#N/A</v>
      </c>
      <c r="E625" s="65" t="e">
        <v>#N/A</v>
      </c>
      <c r="F625" s="65" t="e">
        <v>#N/A</v>
      </c>
      <c r="G625" s="65" t="e">
        <v>#N/A</v>
      </c>
      <c r="H625" s="65">
        <v>1.7760186210580287E-6</v>
      </c>
      <c r="I625" s="65" t="e">
        <v>#N/A</v>
      </c>
      <c r="J625" s="65" t="e">
        <v>#N/A</v>
      </c>
      <c r="K625" s="65" t="e">
        <v>#N/A</v>
      </c>
      <c r="L625" s="65" t="e">
        <v>#N/A</v>
      </c>
      <c r="M625" s="65" t="e">
        <v>#N/A</v>
      </c>
    </row>
    <row r="626" spans="1:13">
      <c r="A626" s="64">
        <v>62.400000000000006</v>
      </c>
      <c r="B626" s="65">
        <v>2.9025939056737116E-6</v>
      </c>
      <c r="C626" s="65" t="e">
        <v>#N/A</v>
      </c>
      <c r="D626" s="65" t="e">
        <v>#N/A</v>
      </c>
      <c r="E626" s="65" t="e">
        <v>#N/A</v>
      </c>
      <c r="F626" s="65" t="e">
        <v>#N/A</v>
      </c>
      <c r="G626" s="65" t="e">
        <v>#N/A</v>
      </c>
      <c r="H626" s="65">
        <v>1.8502910279494245E-6</v>
      </c>
      <c r="I626" s="65" t="e">
        <v>#N/A</v>
      </c>
      <c r="J626" s="65" t="e">
        <v>#N/A</v>
      </c>
      <c r="K626" s="65" t="e">
        <v>#N/A</v>
      </c>
      <c r="L626" s="65" t="e">
        <v>#N/A</v>
      </c>
      <c r="M626" s="65" t="e">
        <v>#N/A</v>
      </c>
    </row>
    <row r="627" spans="1:13">
      <c r="A627" s="64">
        <v>62.5</v>
      </c>
      <c r="B627" s="65">
        <v>3.0232963581511285E-6</v>
      </c>
      <c r="C627" s="65" t="e">
        <v>#N/A</v>
      </c>
      <c r="D627" s="65" t="e">
        <v>#N/A</v>
      </c>
      <c r="E627" s="65" t="e">
        <v>#N/A</v>
      </c>
      <c r="F627" s="65" t="e">
        <v>#N/A</v>
      </c>
      <c r="G627" s="65" t="e">
        <v>#N/A</v>
      </c>
      <c r="H627" s="65">
        <v>1.9275946669949917E-6</v>
      </c>
      <c r="I627" s="65" t="e">
        <v>#N/A</v>
      </c>
      <c r="J627" s="65" t="e">
        <v>#N/A</v>
      </c>
      <c r="K627" s="65" t="e">
        <v>#N/A</v>
      </c>
      <c r="L627" s="65" t="e">
        <v>#N/A</v>
      </c>
      <c r="M627" s="65" t="e">
        <v>#N/A</v>
      </c>
    </row>
    <row r="628" spans="1:13">
      <c r="A628" s="64">
        <v>62.6</v>
      </c>
      <c r="B628" s="65">
        <v>3.1488725653616711E-6</v>
      </c>
      <c r="C628" s="65" t="e">
        <v>#N/A</v>
      </c>
      <c r="D628" s="65" t="e">
        <v>#N/A</v>
      </c>
      <c r="E628" s="65" t="e">
        <v>#N/A</v>
      </c>
      <c r="F628" s="65" t="e">
        <v>#N/A</v>
      </c>
      <c r="G628" s="65" t="e">
        <v>#N/A</v>
      </c>
      <c r="H628" s="65">
        <v>2.0080487956875004E-6</v>
      </c>
      <c r="I628" s="65" t="e">
        <v>#N/A</v>
      </c>
      <c r="J628" s="65" t="e">
        <v>#N/A</v>
      </c>
      <c r="K628" s="65" t="e">
        <v>#N/A</v>
      </c>
      <c r="L628" s="65" t="e">
        <v>#N/A</v>
      </c>
      <c r="M628" s="65" t="e">
        <v>#N/A</v>
      </c>
    </row>
    <row r="629" spans="1:13">
      <c r="A629" s="64">
        <v>62.7</v>
      </c>
      <c r="B629" s="65">
        <v>3.2795107927086065E-6</v>
      </c>
      <c r="C629" s="65" t="e">
        <v>#N/A</v>
      </c>
      <c r="D629" s="65" t="e">
        <v>#N/A</v>
      </c>
      <c r="E629" s="65" t="e">
        <v>#N/A</v>
      </c>
      <c r="F629" s="65" t="e">
        <v>#N/A</v>
      </c>
      <c r="G629" s="65" t="e">
        <v>#N/A</v>
      </c>
      <c r="H629" s="65">
        <v>2.0917771053063916E-6</v>
      </c>
      <c r="I629" s="65" t="e">
        <v>#N/A</v>
      </c>
      <c r="J629" s="65" t="e">
        <v>#N/A</v>
      </c>
      <c r="K629" s="65" t="e">
        <v>#N/A</v>
      </c>
      <c r="L629" s="65" t="e">
        <v>#N/A</v>
      </c>
      <c r="M629" s="65" t="e">
        <v>#N/A</v>
      </c>
    </row>
    <row r="630" spans="1:13">
      <c r="A630" s="64">
        <v>62.800000000000004</v>
      </c>
      <c r="B630" s="65">
        <v>3.4154063541791402E-6</v>
      </c>
      <c r="C630" s="65" t="e">
        <v>#N/A</v>
      </c>
      <c r="D630" s="65" t="e">
        <v>#N/A</v>
      </c>
      <c r="E630" s="65" t="e">
        <v>#N/A</v>
      </c>
      <c r="F630" s="65" t="e">
        <v>#N/A</v>
      </c>
      <c r="G630" s="65" t="e">
        <v>#N/A</v>
      </c>
      <c r="H630" s="65">
        <v>2.1789082893519662E-6</v>
      </c>
      <c r="I630" s="65" t="e">
        <v>#N/A</v>
      </c>
      <c r="J630" s="65" t="e">
        <v>#N/A</v>
      </c>
      <c r="K630" s="65" t="e">
        <v>#N/A</v>
      </c>
      <c r="L630" s="65" t="e">
        <v>#N/A</v>
      </c>
      <c r="M630" s="65" t="e">
        <v>#N/A</v>
      </c>
    </row>
    <row r="631" spans="1:13">
      <c r="A631" s="64">
        <v>62.900000000000006</v>
      </c>
      <c r="B631" s="65">
        <v>3.5567611575970659E-6</v>
      </c>
      <c r="C631" s="65" t="e">
        <v>#N/A</v>
      </c>
      <c r="D631" s="65" t="e">
        <v>#N/A</v>
      </c>
      <c r="E631" s="65" t="e">
        <v>#N/A</v>
      </c>
      <c r="F631" s="65" t="e">
        <v>#N/A</v>
      </c>
      <c r="G631" s="65" t="e">
        <v>#N/A</v>
      </c>
      <c r="H631" s="65">
        <v>2.2695749066770077E-6</v>
      </c>
      <c r="I631" s="65" t="e">
        <v>#N/A</v>
      </c>
      <c r="J631" s="65" t="e">
        <v>#N/A</v>
      </c>
      <c r="K631" s="65" t="e">
        <v>#N/A</v>
      </c>
      <c r="L631" s="65" t="e">
        <v>#N/A</v>
      </c>
      <c r="M631" s="65" t="e">
        <v>#N/A</v>
      </c>
    </row>
    <row r="632" spans="1:13">
      <c r="A632" s="64">
        <v>63</v>
      </c>
      <c r="B632" s="65">
        <v>3.7037857509858441E-6</v>
      </c>
      <c r="C632" s="65" t="e">
        <v>#N/A</v>
      </c>
      <c r="D632" s="65" t="e">
        <v>#N/A</v>
      </c>
      <c r="E632" s="65" t="e">
        <v>#N/A</v>
      </c>
      <c r="F632" s="65" t="e">
        <v>#N/A</v>
      </c>
      <c r="G632" s="65" t="e">
        <v>#N/A</v>
      </c>
      <c r="H632" s="65">
        <v>2.3639152004761854E-6</v>
      </c>
      <c r="I632" s="65" t="e">
        <v>#N/A</v>
      </c>
      <c r="J632" s="65" t="e">
        <v>#N/A</v>
      </c>
      <c r="K632" s="65" t="e">
        <v>#N/A</v>
      </c>
      <c r="L632" s="65" t="e">
        <v>#N/A</v>
      </c>
      <c r="M632" s="65" t="e">
        <v>#N/A</v>
      </c>
    </row>
    <row r="633" spans="1:13">
      <c r="A633" s="64">
        <v>63.1</v>
      </c>
      <c r="B633" s="65">
        <v>3.8566972762055229E-6</v>
      </c>
      <c r="C633" s="65" t="e">
        <v>#N/A</v>
      </c>
      <c r="D633" s="65" t="e">
        <v>#N/A</v>
      </c>
      <c r="E633" s="65" t="e">
        <v>#N/A</v>
      </c>
      <c r="F633" s="65" t="e">
        <v>#N/A</v>
      </c>
      <c r="G633" s="65" t="e">
        <v>#N/A</v>
      </c>
      <c r="H633" s="65">
        <v>2.462073098286055E-6</v>
      </c>
      <c r="I633" s="65" t="e">
        <v>#N/A</v>
      </c>
      <c r="J633" s="65" t="e">
        <v>#N/A</v>
      </c>
      <c r="K633" s="65" t="e">
        <v>#N/A</v>
      </c>
      <c r="L633" s="65" t="e">
        <v>#N/A</v>
      </c>
      <c r="M633" s="65" t="e">
        <v>#N/A</v>
      </c>
    </row>
    <row r="634" spans="1:13">
      <c r="A634" s="64">
        <v>63.2</v>
      </c>
      <c r="B634" s="65">
        <v>4.0157196963264141E-6</v>
      </c>
      <c r="C634" s="65" t="e">
        <v>#N/A</v>
      </c>
      <c r="D634" s="65" t="e">
        <v>#N/A</v>
      </c>
      <c r="E634" s="65" t="e">
        <v>#N/A</v>
      </c>
      <c r="F634" s="65" t="e">
        <v>#N/A</v>
      </c>
      <c r="G634" s="65" t="e">
        <v>#N/A</v>
      </c>
      <c r="H634" s="65">
        <v>2.56419662036933E-6</v>
      </c>
      <c r="I634" s="65" t="e">
        <v>#N/A</v>
      </c>
      <c r="J634" s="65" t="e">
        <v>#N/A</v>
      </c>
      <c r="K634" s="65" t="e">
        <v>#N/A</v>
      </c>
      <c r="L634" s="65" t="e">
        <v>#N/A</v>
      </c>
      <c r="M634" s="65" t="e">
        <v>#N/A</v>
      </c>
    </row>
    <row r="635" spans="1:13">
      <c r="A635" s="64">
        <v>63.300000000000004</v>
      </c>
      <c r="B635" s="65">
        <v>4.181087660981575E-6</v>
      </c>
      <c r="C635" s="65" t="e">
        <v>#N/A</v>
      </c>
      <c r="D635" s="65" t="e">
        <v>#N/A</v>
      </c>
      <c r="E635" s="65" t="e">
        <v>#N/A</v>
      </c>
      <c r="F635" s="65" t="e">
        <v>#N/A</v>
      </c>
      <c r="G635" s="65" t="e">
        <v>#N/A</v>
      </c>
      <c r="H635" s="65">
        <v>2.6704392439569347E-6</v>
      </c>
      <c r="I635" s="65" t="e">
        <v>#N/A</v>
      </c>
      <c r="J635" s="65" t="e">
        <v>#N/A</v>
      </c>
      <c r="K635" s="65" t="e">
        <v>#N/A</v>
      </c>
      <c r="L635" s="65" t="e">
        <v>#N/A</v>
      </c>
      <c r="M635" s="65" t="e">
        <v>#N/A</v>
      </c>
    </row>
    <row r="636" spans="1:13">
      <c r="A636" s="64">
        <v>63.400000000000006</v>
      </c>
      <c r="B636" s="65">
        <v>4.3530412767722737E-6</v>
      </c>
      <c r="C636" s="65" t="e">
        <v>#N/A</v>
      </c>
      <c r="D636" s="65" t="e">
        <v>#N/A</v>
      </c>
      <c r="E636" s="65" t="e">
        <v>#N/A</v>
      </c>
      <c r="F636" s="65" t="e">
        <v>#N/A</v>
      </c>
      <c r="G636" s="65" t="e">
        <v>#N/A</v>
      </c>
      <c r="H636" s="65">
        <v>2.7809612674900563E-6</v>
      </c>
      <c r="I636" s="65" t="e">
        <v>#N/A</v>
      </c>
      <c r="J636" s="65" t="e">
        <v>#N/A</v>
      </c>
      <c r="K636" s="65" t="e">
        <v>#N/A</v>
      </c>
      <c r="L636" s="65" t="e">
        <v>#N/A</v>
      </c>
      <c r="M636" s="65" t="e">
        <v>#N/A</v>
      </c>
    </row>
    <row r="637" spans="1:13">
      <c r="A637" s="64">
        <v>63.5</v>
      </c>
      <c r="B637" s="65">
        <v>4.5318297452467959E-6</v>
      </c>
      <c r="C637" s="65" t="e">
        <v>#N/A</v>
      </c>
      <c r="D637" s="65" t="e">
        <v>#N/A</v>
      </c>
      <c r="E637" s="65" t="e">
        <v>#N/A</v>
      </c>
      <c r="F637" s="65" t="e">
        <v>#N/A</v>
      </c>
      <c r="G637" s="65" t="e">
        <v>#N/A</v>
      </c>
      <c r="H637" s="65">
        <v>2.8959275368833914E-6</v>
      </c>
      <c r="I637" s="65" t="e">
        <v>#N/A</v>
      </c>
      <c r="J637" s="65" t="e">
        <v>#N/A</v>
      </c>
      <c r="K637" s="65" t="e">
        <v>#N/A</v>
      </c>
      <c r="L637" s="65" t="e">
        <v>#N/A</v>
      </c>
      <c r="M637" s="65" t="e">
        <v>#N/A</v>
      </c>
    </row>
    <row r="638" spans="1:13">
      <c r="A638" s="64">
        <v>63.6</v>
      </c>
      <c r="B638" s="65">
        <v>4.7177131818898488E-6</v>
      </c>
      <c r="C638" s="65" t="e">
        <v>#N/A</v>
      </c>
      <c r="D638" s="65" t="e">
        <v>#N/A</v>
      </c>
      <c r="E638" s="65" t="e">
        <v>#N/A</v>
      </c>
      <c r="F638" s="65" t="e">
        <v>#N/A</v>
      </c>
      <c r="G638" s="65" t="e">
        <v>#N/A</v>
      </c>
      <c r="H638" s="65">
        <v>3.0155092645145487E-6</v>
      </c>
      <c r="I638" s="65" t="e">
        <v>#N/A</v>
      </c>
      <c r="J638" s="65" t="e">
        <v>#N/A</v>
      </c>
      <c r="K638" s="65" t="e">
        <v>#N/A</v>
      </c>
      <c r="L638" s="65" t="e">
        <v>#N/A</v>
      </c>
      <c r="M638" s="65" t="e">
        <v>#N/A</v>
      </c>
    </row>
    <row r="639" spans="1:13">
      <c r="A639" s="64">
        <v>63.7</v>
      </c>
      <c r="B639" s="65">
        <v>4.9109589781437535E-6</v>
      </c>
      <c r="C639" s="65" t="e">
        <v>#N/A</v>
      </c>
      <c r="D639" s="65" t="e">
        <v>#N/A</v>
      </c>
      <c r="E639" s="65" t="e">
        <v>#N/A</v>
      </c>
      <c r="F639" s="65" t="e">
        <v>#N/A</v>
      </c>
      <c r="G639" s="65" t="e">
        <v>#N/A</v>
      </c>
      <c r="H639" s="65">
        <v>3.1398844839714002E-6</v>
      </c>
      <c r="I639" s="65" t="e">
        <v>#N/A</v>
      </c>
      <c r="J639" s="65" t="e">
        <v>#N/A</v>
      </c>
      <c r="K639" s="65" t="e">
        <v>#N/A</v>
      </c>
      <c r="L639" s="65" t="e">
        <v>#N/A</v>
      </c>
      <c r="M639" s="65" t="e">
        <v>#N/A</v>
      </c>
    </row>
    <row r="640" spans="1:13">
      <c r="A640" s="64">
        <v>63.800000000000004</v>
      </c>
      <c r="B640" s="65">
        <v>5.1118431656504981E-6</v>
      </c>
      <c r="C640" s="65" t="e">
        <v>#N/A</v>
      </c>
      <c r="D640" s="65" t="e">
        <v>#N/A</v>
      </c>
      <c r="E640" s="65" t="e">
        <v>#N/A</v>
      </c>
      <c r="F640" s="65" t="e">
        <v>#N/A</v>
      </c>
      <c r="G640" s="65" t="e">
        <v>#N/A</v>
      </c>
      <c r="H640" s="65">
        <v>3.2692366858100286E-6</v>
      </c>
      <c r="I640" s="65" t="e">
        <v>#N/A</v>
      </c>
      <c r="J640" s="65" t="e">
        <v>#N/A</v>
      </c>
      <c r="K640" s="65" t="e">
        <v>#N/A</v>
      </c>
      <c r="L640" s="65" t="e">
        <v>#N/A</v>
      </c>
      <c r="M640" s="65" t="e">
        <v>#N/A</v>
      </c>
    </row>
    <row r="641" spans="1:13">
      <c r="A641" s="64">
        <v>63.900000000000006</v>
      </c>
      <c r="B641" s="65">
        <v>5.3206535994831938E-6</v>
      </c>
      <c r="C641" s="65" t="e">
        <v>#N/A</v>
      </c>
      <c r="D641" s="65" t="e">
        <v>#N/A</v>
      </c>
      <c r="E641" s="65" t="e">
        <v>#N/A</v>
      </c>
      <c r="F641" s="65" t="e">
        <v>#N/A</v>
      </c>
      <c r="G641" s="65" t="e">
        <v>#N/A</v>
      </c>
      <c r="H641" s="65">
        <v>3.4037570912914816E-6</v>
      </c>
      <c r="I641" s="65" t="e">
        <v>#N/A</v>
      </c>
      <c r="J641" s="65" t="e">
        <v>#N/A</v>
      </c>
      <c r="K641" s="65" t="e">
        <v>#N/A</v>
      </c>
      <c r="L641" s="65" t="e">
        <v>#N/A</v>
      </c>
      <c r="M641" s="65" t="e">
        <v>#N/A</v>
      </c>
    </row>
    <row r="642" spans="1:13">
      <c r="A642" s="64">
        <v>64</v>
      </c>
      <c r="B642" s="65">
        <v>5.5376863201672677E-6</v>
      </c>
      <c r="C642" s="65" t="e">
        <v>#N/A</v>
      </c>
      <c r="D642" s="65" t="e">
        <v>#N/A</v>
      </c>
      <c r="E642" s="65" t="e">
        <v>#N/A</v>
      </c>
      <c r="F642" s="65" t="e">
        <v>#N/A</v>
      </c>
      <c r="G642" s="65" t="e">
        <v>#N/A</v>
      </c>
      <c r="H642" s="65">
        <v>3.5436428333923686E-6</v>
      </c>
      <c r="I642" s="65" t="e">
        <v>#N/A</v>
      </c>
      <c r="J642" s="65" t="e">
        <v>#N/A</v>
      </c>
      <c r="K642" s="65" t="e">
        <v>#N/A</v>
      </c>
      <c r="L642" s="65" t="e">
        <v>#N/A</v>
      </c>
      <c r="M642" s="65" t="e">
        <v>#N/A</v>
      </c>
    </row>
    <row r="643" spans="1:13">
      <c r="A643" s="64">
        <v>64.100000000000009</v>
      </c>
      <c r="B643" s="65">
        <v>5.763248736911919E-6</v>
      </c>
      <c r="C643" s="65" t="e">
        <v>#N/A</v>
      </c>
      <c r="D643" s="65" t="e">
        <v>#N/A</v>
      </c>
      <c r="E643" s="65" t="e">
        <v>#N/A</v>
      </c>
      <c r="F643" s="65" t="e">
        <v>#N/A</v>
      </c>
      <c r="G643" s="65" t="e">
        <v>#N/A</v>
      </c>
      <c r="H643" s="65">
        <v>3.6890980936732376E-6</v>
      </c>
      <c r="I643" s="65" t="e">
        <v>#N/A</v>
      </c>
      <c r="J643" s="65" t="e">
        <v>#N/A</v>
      </c>
      <c r="K643" s="65" t="e">
        <v>#N/A</v>
      </c>
      <c r="L643" s="65" t="e">
        <v>#N/A</v>
      </c>
      <c r="M643" s="65" t="e">
        <v>#N/A</v>
      </c>
    </row>
    <row r="644" spans="1:13">
      <c r="A644" s="64">
        <v>64.2</v>
      </c>
      <c r="B644" s="65">
        <v>5.9976582633680664E-6</v>
      </c>
      <c r="C644" s="65" t="e">
        <v>#N/A</v>
      </c>
      <c r="D644" s="65" t="e">
        <v>#N/A</v>
      </c>
      <c r="E644" s="65" t="e">
        <v>#N/A</v>
      </c>
      <c r="F644" s="65" t="e">
        <v>#N/A</v>
      </c>
      <c r="G644" s="65" t="e">
        <v>#N/A</v>
      </c>
      <c r="H644" s="65">
        <v>3.8403350117732771E-6</v>
      </c>
      <c r="I644" s="65" t="e">
        <v>#N/A</v>
      </c>
      <c r="J644" s="65" t="e">
        <v>#N/A</v>
      </c>
      <c r="K644" s="65" t="e">
        <v>#N/A</v>
      </c>
      <c r="L644" s="65" t="e">
        <v>#N/A</v>
      </c>
      <c r="M644" s="65" t="e">
        <v>#N/A</v>
      </c>
    </row>
    <row r="645" spans="1:13">
      <c r="A645" s="64">
        <v>64.3</v>
      </c>
      <c r="B645" s="65">
        <v>6.24124322712305E-6</v>
      </c>
      <c r="C645" s="65" t="e">
        <v>#N/A</v>
      </c>
      <c r="D645" s="65" t="e">
        <v>#N/A</v>
      </c>
      <c r="E645" s="65" t="e">
        <v>#N/A</v>
      </c>
      <c r="F645" s="65" t="e">
        <v>#N/A</v>
      </c>
      <c r="G645" s="65" t="e">
        <v>#N/A</v>
      </c>
      <c r="H645" s="65">
        <v>3.9975730032892898E-6</v>
      </c>
      <c r="I645" s="65" t="e">
        <v>#N/A</v>
      </c>
      <c r="J645" s="65" t="e">
        <v>#N/A</v>
      </c>
      <c r="K645" s="65" t="e">
        <v>#N/A</v>
      </c>
      <c r="L645" s="65" t="e">
        <v>#N/A</v>
      </c>
      <c r="M645" s="65" t="e">
        <v>#N/A</v>
      </c>
    </row>
    <row r="646" spans="1:13">
      <c r="A646" s="64">
        <v>64.400000000000006</v>
      </c>
      <c r="B646" s="65">
        <v>6.4943437791953329E-6</v>
      </c>
      <c r="C646" s="65" t="e">
        <v>#N/A</v>
      </c>
      <c r="D646" s="65" t="e">
        <v>#N/A</v>
      </c>
      <c r="E646" s="65" t="e">
        <v>#N/A</v>
      </c>
      <c r="F646" s="65" t="e">
        <v>#N/A</v>
      </c>
      <c r="G646" s="65" t="e">
        <v>#N/A</v>
      </c>
      <c r="H646" s="65">
        <v>4.1610387597756926E-6</v>
      </c>
      <c r="I646" s="65" t="e">
        <v>#N/A</v>
      </c>
      <c r="J646" s="65" t="e">
        <v>#N/A</v>
      </c>
      <c r="K646" s="65" t="e">
        <v>#N/A</v>
      </c>
      <c r="L646" s="65" t="e">
        <v>#N/A</v>
      </c>
      <c r="M646" s="65" t="e">
        <v>#N/A</v>
      </c>
    </row>
    <row r="647" spans="1:13">
      <c r="A647" s="64">
        <v>64.5</v>
      </c>
      <c r="B647" s="65">
        <v>6.7573096202977467E-6</v>
      </c>
      <c r="C647" s="65" t="e">
        <v>#N/A</v>
      </c>
      <c r="D647" s="65" t="e">
        <v>#N/A</v>
      </c>
      <c r="E647" s="65" t="e">
        <v>#N/A</v>
      </c>
      <c r="F647" s="65" t="e">
        <v>#N/A</v>
      </c>
      <c r="G647" s="65" t="e">
        <v>#N/A</v>
      </c>
      <c r="H647" s="65">
        <v>4.3309673856128938E-6</v>
      </c>
      <c r="I647" s="65" t="e">
        <v>#N/A</v>
      </c>
      <c r="J647" s="65" t="e">
        <v>#N/A</v>
      </c>
      <c r="K647" s="65" t="e">
        <v>#N/A</v>
      </c>
      <c r="L647" s="65" t="e">
        <v>#N/A</v>
      </c>
      <c r="M647" s="65" t="e">
        <v>#N/A</v>
      </c>
    </row>
    <row r="648" spans="1:13">
      <c r="A648" s="64">
        <v>64.600000000000009</v>
      </c>
      <c r="B648" s="65">
        <v>7.0305054578057025E-6</v>
      </c>
      <c r="C648" s="65" t="e">
        <v>#N/A</v>
      </c>
      <c r="D648" s="65" t="e">
        <v>#N/A</v>
      </c>
      <c r="E648" s="65" t="e">
        <v>#N/A</v>
      </c>
      <c r="F648" s="65" t="e">
        <v>#N/A</v>
      </c>
      <c r="G648" s="65" t="e">
        <v>#N/A</v>
      </c>
      <c r="H648" s="65">
        <v>4.5076026253809687E-6</v>
      </c>
      <c r="I648" s="65" t="e">
        <v>#N/A</v>
      </c>
      <c r="J648" s="65" t="e">
        <v>#N/A</v>
      </c>
      <c r="K648" s="65" t="e">
        <v>#N/A</v>
      </c>
      <c r="L648" s="65" t="e">
        <v>#N/A</v>
      </c>
      <c r="M648" s="65" t="e">
        <v>#N/A</v>
      </c>
    </row>
    <row r="649" spans="1:13">
      <c r="A649" s="64">
        <v>64.7</v>
      </c>
      <c r="B649" s="65">
        <v>7.3143064582836814E-6</v>
      </c>
      <c r="C649" s="65" t="e">
        <v>#N/A</v>
      </c>
      <c r="D649" s="65" t="e">
        <v>#N/A</v>
      </c>
      <c r="E649" s="65" t="e">
        <v>#N/A</v>
      </c>
      <c r="F649" s="65" t="e">
        <v>#N/A</v>
      </c>
      <c r="G649" s="65" t="e">
        <v>#N/A</v>
      </c>
      <c r="H649" s="65">
        <v>4.6911964091123082E-6</v>
      </c>
      <c r="I649" s="65" t="e">
        <v>#N/A</v>
      </c>
      <c r="J649" s="65" t="e">
        <v>#N/A</v>
      </c>
      <c r="K649" s="65" t="e">
        <v>#N/A</v>
      </c>
      <c r="L649" s="65" t="e">
        <v>#N/A</v>
      </c>
      <c r="M649" s="65" t="e">
        <v>#N/A</v>
      </c>
    </row>
    <row r="650" spans="1:13">
      <c r="A650" s="64">
        <v>64.8</v>
      </c>
      <c r="B650" s="65">
        <v>7.6090991569799371E-6</v>
      </c>
      <c r="C650" s="65" t="e">
        <v>#N/A</v>
      </c>
      <c r="D650" s="65" t="e">
        <v>#N/A</v>
      </c>
      <c r="E650" s="65" t="e">
        <v>#N/A</v>
      </c>
      <c r="F650" s="65" t="e">
        <v>#N/A</v>
      </c>
      <c r="G650" s="65" t="e">
        <v>#N/A</v>
      </c>
      <c r="H650" s="65">
        <v>4.8820083975442685E-6</v>
      </c>
      <c r="I650" s="65" t="e">
        <v>#N/A</v>
      </c>
      <c r="J650" s="65" t="e">
        <v>#N/A</v>
      </c>
      <c r="K650" s="65" t="e">
        <v>#N/A</v>
      </c>
      <c r="L650" s="65" t="e">
        <v>#N/A</v>
      </c>
      <c r="M650" s="65" t="e">
        <v>#N/A</v>
      </c>
    </row>
    <row r="651" spans="1:13">
      <c r="A651" s="64">
        <v>64.900000000000006</v>
      </c>
      <c r="B651" s="65">
        <v>7.9152869147947058E-6</v>
      </c>
      <c r="C651" s="65" t="e">
        <v>#N/A</v>
      </c>
      <c r="D651" s="65" t="e">
        <v>#N/A</v>
      </c>
      <c r="E651" s="65" t="e">
        <v>#N/A</v>
      </c>
      <c r="F651" s="65" t="e">
        <v>#N/A</v>
      </c>
      <c r="G651" s="65" t="e">
        <v>#N/A</v>
      </c>
      <c r="H651" s="65">
        <v>5.0803087106032763E-6</v>
      </c>
      <c r="I651" s="65" t="e">
        <v>#N/A</v>
      </c>
      <c r="J651" s="65" t="e">
        <v>#N/A</v>
      </c>
      <c r="K651" s="65" t="e">
        <v>#N/A</v>
      </c>
      <c r="L651" s="65" t="e">
        <v>#N/A</v>
      </c>
      <c r="M651" s="65" t="e">
        <v>#N/A</v>
      </c>
    </row>
    <row r="652" spans="1:13">
      <c r="A652" s="64">
        <v>65</v>
      </c>
      <c r="B652" s="65">
        <v>8.2332817328278907E-6</v>
      </c>
      <c r="C652" s="65" t="e">
        <v>#N/A</v>
      </c>
      <c r="D652" s="65" t="e">
        <v>#N/A</v>
      </c>
      <c r="E652" s="65" t="e">
        <v>#N/A</v>
      </c>
      <c r="F652" s="65" t="e">
        <v>#N/A</v>
      </c>
      <c r="G652" s="65" t="e">
        <v>#N/A</v>
      </c>
      <c r="H652" s="65">
        <v>5.2863774726574775E-6</v>
      </c>
      <c r="I652" s="65" t="e">
        <v>#N/A</v>
      </c>
      <c r="J652" s="65" t="e">
        <v>#N/A</v>
      </c>
      <c r="K652" s="65" t="e">
        <v>#N/A</v>
      </c>
      <c r="L652" s="65" t="e">
        <v>#N/A</v>
      </c>
      <c r="M652" s="65" t="e">
        <v>#N/A</v>
      </c>
    </row>
    <row r="653" spans="1:13">
      <c r="A653" s="64">
        <v>65.100000000000009</v>
      </c>
      <c r="B653" s="65">
        <v>8.5635119830840267E-6</v>
      </c>
      <c r="C653" s="65" t="e">
        <v>#N/A</v>
      </c>
      <c r="D653" s="65" t="e">
        <v>#N/A</v>
      </c>
      <c r="E653" s="65" t="e">
        <v>#N/A</v>
      </c>
      <c r="F653" s="65" t="e">
        <v>#N/A</v>
      </c>
      <c r="G653" s="65" t="e">
        <v>#N/A</v>
      </c>
      <c r="H653" s="65">
        <v>5.5005016292852815E-6</v>
      </c>
      <c r="I653" s="65" t="e">
        <v>#N/A</v>
      </c>
      <c r="J653" s="65" t="e">
        <v>#N/A</v>
      </c>
      <c r="K653" s="65" t="e">
        <v>#N/A</v>
      </c>
      <c r="L653" s="65" t="e">
        <v>#N/A</v>
      </c>
      <c r="M653" s="65" t="e">
        <v>#N/A</v>
      </c>
    </row>
    <row r="654" spans="1:13">
      <c r="A654" s="64">
        <v>65.2</v>
      </c>
      <c r="B654" s="65">
        <v>8.9064196799881756E-6</v>
      </c>
      <c r="C654" s="65" t="e">
        <v>#N/A</v>
      </c>
      <c r="D654" s="65" t="e">
        <v>#N/A</v>
      </c>
      <c r="E654" s="65" t="e">
        <v>#N/A</v>
      </c>
      <c r="F654" s="65" t="e">
        <v>#N/A</v>
      </c>
      <c r="G654" s="65" t="e">
        <v>#N/A</v>
      </c>
      <c r="H654" s="65">
        <v>5.7229799494962208E-6</v>
      </c>
      <c r="I654" s="65" t="e">
        <v>#N/A</v>
      </c>
      <c r="J654" s="65" t="e">
        <v>#N/A</v>
      </c>
      <c r="K654" s="65" t="e">
        <v>#N/A</v>
      </c>
      <c r="L654" s="65" t="e">
        <v>#N/A</v>
      </c>
      <c r="M654" s="65" t="e">
        <v>#N/A</v>
      </c>
    </row>
    <row r="655" spans="1:13">
      <c r="A655" s="64">
        <v>65.3</v>
      </c>
      <c r="B655" s="65">
        <v>9.2624622993753292E-6</v>
      </c>
      <c r="C655" s="65" t="e">
        <v>#N/A</v>
      </c>
      <c r="D655" s="65" t="e">
        <v>#N/A</v>
      </c>
      <c r="E655" s="65" t="e">
        <v>#N/A</v>
      </c>
      <c r="F655" s="65" t="e">
        <v>#N/A</v>
      </c>
      <c r="G655" s="65" t="e">
        <v>#N/A</v>
      </c>
      <c r="H655" s="65">
        <v>5.9541216614888981E-6</v>
      </c>
      <c r="I655" s="65" t="e">
        <v>#N/A</v>
      </c>
      <c r="J655" s="65" t="e">
        <v>#N/A</v>
      </c>
      <c r="K655" s="65" t="e">
        <v>#N/A</v>
      </c>
      <c r="L655" s="65" t="e">
        <v>#N/A</v>
      </c>
      <c r="M655" s="65" t="e">
        <v>#N/A</v>
      </c>
    </row>
    <row r="656" spans="1:13">
      <c r="A656" s="64">
        <v>65.400000000000006</v>
      </c>
      <c r="B656" s="65">
        <v>9.6321109595010057E-6</v>
      </c>
      <c r="C656" s="65" t="e">
        <v>#N/A</v>
      </c>
      <c r="D656" s="65" t="e">
        <v>#N/A</v>
      </c>
      <c r="E656" s="65" t="e">
        <v>#N/A</v>
      </c>
      <c r="F656" s="65" t="e">
        <v>#N/A</v>
      </c>
      <c r="G656" s="65" t="e">
        <v>#N/A</v>
      </c>
      <c r="H656" s="65">
        <v>6.1942455431562848E-6</v>
      </c>
      <c r="I656" s="65" t="e">
        <v>#N/A</v>
      </c>
      <c r="J656" s="65" t="e">
        <v>#N/A</v>
      </c>
      <c r="K656" s="65" t="e">
        <v>#N/A</v>
      </c>
      <c r="L656" s="65" t="e">
        <v>#N/A</v>
      </c>
      <c r="M656" s="65" t="e">
        <v>#N/A</v>
      </c>
    </row>
    <row r="657" spans="1:13">
      <c r="A657" s="64">
        <v>65.5</v>
      </c>
      <c r="B657" s="65">
        <v>1.001585042104125E-5</v>
      </c>
      <c r="C657" s="65" t="e">
        <v>#N/A</v>
      </c>
      <c r="D657" s="65" t="e">
        <v>#N/A</v>
      </c>
      <c r="E657" s="65" t="e">
        <v>#N/A</v>
      </c>
      <c r="F657" s="65" t="e">
        <v>#N/A</v>
      </c>
      <c r="G657" s="65" t="e">
        <v>#N/A</v>
      </c>
      <c r="H657" s="65">
        <v>6.4436831053171773E-6</v>
      </c>
      <c r="I657" s="65" t="e">
        <v>#N/A</v>
      </c>
      <c r="J657" s="65" t="e">
        <v>#N/A</v>
      </c>
      <c r="K657" s="65" t="e">
        <v>#N/A</v>
      </c>
      <c r="L657" s="65" t="e">
        <v>#N/A</v>
      </c>
      <c r="M657" s="65" t="e">
        <v>#N/A</v>
      </c>
    </row>
    <row r="658" spans="1:13">
      <c r="A658" s="64">
        <v>65.600000000000009</v>
      </c>
      <c r="B658" s="65">
        <v>1.0414186363050248E-5</v>
      </c>
      <c r="C658" s="65" t="e">
        <v>#N/A</v>
      </c>
      <c r="D658" s="65" t="e">
        <v>#N/A</v>
      </c>
      <c r="E658" s="65" t="e">
        <v>#N/A</v>
      </c>
      <c r="F658" s="65" t="e">
        <v>#N/A</v>
      </c>
      <c r="G658" s="65" t="e">
        <v>#N/A</v>
      </c>
      <c r="H658" s="65">
        <v>6.7027731347479858E-6</v>
      </c>
      <c r="I658" s="65" t="e">
        <v>#N/A</v>
      </c>
      <c r="J658" s="65" t="e">
        <v>#N/A</v>
      </c>
      <c r="K658" s="65" t="e">
        <v>#N/A</v>
      </c>
      <c r="L658" s="65" t="e">
        <v>#N/A</v>
      </c>
      <c r="M658" s="65" t="e">
        <v>#N/A</v>
      </c>
    </row>
    <row r="659" spans="1:13">
      <c r="A659" s="64">
        <v>65.7</v>
      </c>
      <c r="B659" s="65">
        <v>1.0827634469023906E-5</v>
      </c>
      <c r="C659" s="65" t="e">
        <v>#N/A</v>
      </c>
      <c r="D659" s="65" t="e">
        <v>#N/A</v>
      </c>
      <c r="E659" s="65" t="e">
        <v>#N/A</v>
      </c>
      <c r="F659" s="65" t="e">
        <v>#N/A</v>
      </c>
      <c r="G659" s="65" t="e">
        <v>#N/A</v>
      </c>
      <c r="H659" s="65">
        <v>6.9718698796350509E-6</v>
      </c>
      <c r="I659" s="65" t="e">
        <v>#N/A</v>
      </c>
      <c r="J659" s="65" t="e">
        <v>#N/A</v>
      </c>
      <c r="K659" s="65" t="e">
        <v>#N/A</v>
      </c>
      <c r="L659" s="65" t="e">
        <v>#N/A</v>
      </c>
      <c r="M659" s="65" t="e">
        <v>#N/A</v>
      </c>
    </row>
    <row r="660" spans="1:13">
      <c r="A660" s="64">
        <v>65.8</v>
      </c>
      <c r="B660" s="65">
        <v>1.1256731340836268E-5</v>
      </c>
      <c r="C660" s="65" t="e">
        <v>#N/A</v>
      </c>
      <c r="D660" s="65" t="e">
        <v>#N/A</v>
      </c>
      <c r="E660" s="65" t="e">
        <v>#N/A</v>
      </c>
      <c r="F660" s="65" t="e">
        <v>#N/A</v>
      </c>
      <c r="G660" s="65" t="e">
        <v>#N/A</v>
      </c>
      <c r="H660" s="65">
        <v>7.2513375926064327E-6</v>
      </c>
      <c r="I660" s="65" t="e">
        <v>#N/A</v>
      </c>
      <c r="J660" s="65" t="e">
        <v>#N/A</v>
      </c>
      <c r="K660" s="65" t="e">
        <v>#N/A</v>
      </c>
      <c r="L660" s="65" t="e">
        <v>#N/A</v>
      </c>
      <c r="M660" s="65" t="e">
        <v>#N/A</v>
      </c>
    </row>
    <row r="661" spans="1:13">
      <c r="A661" s="64">
        <v>65.900000000000006</v>
      </c>
      <c r="B661" s="65">
        <v>1.1702031770255417E-5</v>
      </c>
      <c r="C661" s="65" t="e">
        <v>#N/A</v>
      </c>
      <c r="D661" s="65" t="e">
        <v>#N/A</v>
      </c>
      <c r="E661" s="65" t="e">
        <v>#N/A</v>
      </c>
      <c r="F661" s="65" t="e">
        <v>#N/A</v>
      </c>
      <c r="G661" s="65" t="e">
        <v>#N/A</v>
      </c>
      <c r="H661" s="65">
        <v>7.5415523497213144E-6</v>
      </c>
      <c r="I661" s="65" t="e">
        <v>#N/A</v>
      </c>
      <c r="J661" s="65" t="e">
        <v>#N/A</v>
      </c>
      <c r="K661" s="65" t="e">
        <v>#N/A</v>
      </c>
      <c r="L661" s="65" t="e">
        <v>#N/A</v>
      </c>
      <c r="M661" s="65" t="e">
        <v>#N/A</v>
      </c>
    </row>
    <row r="662" spans="1:13">
      <c r="A662" s="64">
        <v>66</v>
      </c>
      <c r="B662" s="65">
        <v>1.2164099643996451E-5</v>
      </c>
      <c r="C662" s="65" t="e">
        <v>#N/A</v>
      </c>
      <c r="D662" s="65" t="e">
        <v>#N/A</v>
      </c>
      <c r="E662" s="65" t="e">
        <v>#N/A</v>
      </c>
      <c r="F662" s="65" t="e">
        <v>#N/A</v>
      </c>
      <c r="G662" s="65" t="e">
        <v>#N/A</v>
      </c>
      <c r="H662" s="65">
        <v>7.8429038694594055E-6</v>
      </c>
      <c r="I662" s="65" t="e">
        <v>#N/A</v>
      </c>
      <c r="J662" s="65" t="e">
        <v>#N/A</v>
      </c>
      <c r="K662" s="65" t="e">
        <v>#N/A</v>
      </c>
      <c r="L662" s="65" t="e">
        <v>#N/A</v>
      </c>
      <c r="M662" s="65" t="e">
        <v>#N/A</v>
      </c>
    </row>
    <row r="663" spans="1:13">
      <c r="A663" s="64">
        <v>66.100000000000009</v>
      </c>
      <c r="B663" s="65">
        <v>1.2643527043110225E-5</v>
      </c>
      <c r="C663" s="65" t="e">
        <v>#N/A</v>
      </c>
      <c r="D663" s="65" t="e">
        <v>#N/A</v>
      </c>
      <c r="E663" s="65" t="e">
        <v>#N/A</v>
      </c>
      <c r="F663" s="65" t="e">
        <v>#N/A</v>
      </c>
      <c r="G663" s="65" t="e">
        <v>#N/A</v>
      </c>
      <c r="H663" s="65">
        <v>8.1557927842368372E-6</v>
      </c>
      <c r="I663" s="65" t="e">
        <v>#N/A</v>
      </c>
      <c r="J663" s="65" t="e">
        <v>#N/A</v>
      </c>
      <c r="K663" s="65" t="e">
        <v>#N/A</v>
      </c>
      <c r="L663" s="65" t="e">
        <v>#N/A</v>
      </c>
      <c r="M663" s="65" t="e">
        <v>#N/A</v>
      </c>
    </row>
    <row r="664" spans="1:13">
      <c r="A664" s="64">
        <v>66.2</v>
      </c>
      <c r="B664" s="65">
        <v>1.3140916962584015E-5</v>
      </c>
      <c r="C664" s="65" t="e">
        <v>#N/A</v>
      </c>
      <c r="D664" s="65" t="e">
        <v>#N/A</v>
      </c>
      <c r="E664" s="65" t="e">
        <v>#N/A</v>
      </c>
      <c r="F664" s="65" t="e">
        <v>#N/A</v>
      </c>
      <c r="G664" s="65" t="e">
        <v>#N/A</v>
      </c>
      <c r="H664" s="65">
        <v>8.4806351878796704E-6</v>
      </c>
      <c r="I664" s="65" t="e">
        <v>#N/A</v>
      </c>
      <c r="J664" s="65" t="e">
        <v>#N/A</v>
      </c>
      <c r="K664" s="65" t="e">
        <v>#N/A</v>
      </c>
      <c r="L664" s="65" t="e">
        <v>#N/A</v>
      </c>
      <c r="M664" s="65" t="e">
        <v>#N/A</v>
      </c>
    </row>
    <row r="665" spans="1:13">
      <c r="A665" s="64">
        <v>66.3</v>
      </c>
      <c r="B665" s="65">
        <v>1.3656896044267341E-5</v>
      </c>
      <c r="C665" s="65" t="e">
        <v>#N/A</v>
      </c>
      <c r="D665" s="65" t="e">
        <v>#N/A</v>
      </c>
      <c r="E665" s="65" t="e">
        <v>#N/A</v>
      </c>
      <c r="F665" s="65" t="e">
        <v>#N/A</v>
      </c>
      <c r="G665" s="65" t="e">
        <v>#N/A</v>
      </c>
      <c r="H665" s="65">
        <v>8.8178603618871421E-6</v>
      </c>
      <c r="I665" s="65" t="e">
        <v>#N/A</v>
      </c>
      <c r="J665" s="65" t="e">
        <v>#N/A</v>
      </c>
      <c r="K665" s="65" t="e">
        <v>#N/A</v>
      </c>
      <c r="L665" s="65" t="e">
        <v>#N/A</v>
      </c>
      <c r="M665" s="65" t="e">
        <v>#N/A</v>
      </c>
    </row>
    <row r="666" spans="1:13">
      <c r="A666" s="64">
        <v>66.400000000000006</v>
      </c>
      <c r="B666" s="65">
        <v>1.4192110029398464E-5</v>
      </c>
      <c r="C666" s="65" t="e">
        <v>#N/A</v>
      </c>
      <c r="D666" s="65" t="e">
        <v>#N/A</v>
      </c>
      <c r="E666" s="65" t="e">
        <v>#N/A</v>
      </c>
      <c r="F666" s="65" t="e">
        <v>#N/A</v>
      </c>
      <c r="G666" s="65" t="e">
        <v>#N/A</v>
      </c>
      <c r="H666" s="65">
        <v>9.1679103206843138E-6</v>
      </c>
      <c r="I666" s="65" t="e">
        <v>#N/A</v>
      </c>
      <c r="J666" s="65" t="e">
        <v>#N/A</v>
      </c>
      <c r="K666" s="65" t="e">
        <v>#N/A</v>
      </c>
      <c r="L666" s="65" t="e">
        <v>#N/A</v>
      </c>
      <c r="M666" s="65" t="e">
        <v>#N/A</v>
      </c>
    </row>
    <row r="667" spans="1:13">
      <c r="A667" s="64">
        <v>66.5</v>
      </c>
      <c r="B667" s="65">
        <v>1.4747217392141465E-5</v>
      </c>
      <c r="C667" s="65" t="e">
        <v>#N/A</v>
      </c>
      <c r="D667" s="65" t="e">
        <v>#N/A</v>
      </c>
      <c r="E667" s="65" t="e">
        <v>#N/A</v>
      </c>
      <c r="F667" s="65" t="e">
        <v>#N/A</v>
      </c>
      <c r="G667" s="65" t="e">
        <v>#N/A</v>
      </c>
      <c r="H667" s="65">
        <v>9.531239811622072E-6</v>
      </c>
      <c r="I667" s="65" t="e">
        <v>#N/A</v>
      </c>
      <c r="J667" s="65" t="e">
        <v>#N/A</v>
      </c>
      <c r="K667" s="65" t="e">
        <v>#N/A</v>
      </c>
      <c r="L667" s="65" t="e">
        <v>#N/A</v>
      </c>
      <c r="M667" s="65" t="e">
        <v>#N/A</v>
      </c>
    </row>
    <row r="668" spans="1:13">
      <c r="A668" s="64">
        <v>66.600000000000009</v>
      </c>
      <c r="B668" s="65">
        <v>1.5322908438974991E-5</v>
      </c>
      <c r="C668" s="65" t="e">
        <v>#N/A</v>
      </c>
      <c r="D668" s="65" t="e">
        <v>#N/A</v>
      </c>
      <c r="E668" s="65" t="e">
        <v>#N/A</v>
      </c>
      <c r="F668" s="65" t="e">
        <v>#N/A</v>
      </c>
      <c r="G668" s="65" t="e">
        <v>#N/A</v>
      </c>
      <c r="H668" s="65">
        <v>9.9083254099241458E-6</v>
      </c>
      <c r="I668" s="65" t="e">
        <v>#N/A</v>
      </c>
      <c r="J668" s="65" t="e">
        <v>#N/A</v>
      </c>
      <c r="K668" s="65" t="e">
        <v>#N/A</v>
      </c>
      <c r="L668" s="65" t="e">
        <v>#N/A</v>
      </c>
      <c r="M668" s="65" t="e">
        <v>#N/A</v>
      </c>
    </row>
    <row r="669" spans="1:13">
      <c r="A669" s="64">
        <v>66.7</v>
      </c>
      <c r="B669" s="65">
        <v>1.591988439031411E-5</v>
      </c>
      <c r="C669" s="65" t="e">
        <v>#N/A</v>
      </c>
      <c r="D669" s="65" t="e">
        <v>#N/A</v>
      </c>
      <c r="E669" s="65" t="e">
        <v>#N/A</v>
      </c>
      <c r="F669" s="65" t="e">
        <v>#N/A</v>
      </c>
      <c r="G669" s="65" t="e">
        <v>#N/A</v>
      </c>
      <c r="H669" s="65">
        <v>1.0299650057277177E-5</v>
      </c>
      <c r="I669" s="65" t="e">
        <v>#N/A</v>
      </c>
      <c r="J669" s="65" t="e">
        <v>#N/A</v>
      </c>
      <c r="K669" s="65" t="e">
        <v>#N/A</v>
      </c>
      <c r="L669" s="65" t="e">
        <v>#N/A</v>
      </c>
      <c r="M669" s="65" t="e">
        <v>#N/A</v>
      </c>
    </row>
    <row r="670" spans="1:13">
      <c r="A670" s="64">
        <v>66.8</v>
      </c>
      <c r="B670" s="65">
        <v>1.6538871932425536E-5</v>
      </c>
      <c r="C670" s="65" t="e">
        <v>#N/A</v>
      </c>
      <c r="D670" s="65" t="e">
        <v>#N/A</v>
      </c>
      <c r="E670" s="65" t="e">
        <v>#N/A</v>
      </c>
      <c r="F670" s="65" t="e">
        <v>#N/A</v>
      </c>
      <c r="G670" s="65" t="e">
        <v>#N/A</v>
      </c>
      <c r="H670" s="65">
        <v>1.0705715794756543E-5</v>
      </c>
      <c r="I670" s="65" t="e">
        <v>#N/A</v>
      </c>
      <c r="J670" s="65" t="e">
        <v>#N/A</v>
      </c>
      <c r="K670" s="65" t="e">
        <v>#N/A</v>
      </c>
      <c r="L670" s="65" t="e">
        <v>#N/A</v>
      </c>
      <c r="M670" s="65" t="e">
        <v>#N/A</v>
      </c>
    </row>
    <row r="671" spans="1:13">
      <c r="A671" s="64">
        <v>66.900000000000006</v>
      </c>
      <c r="B671" s="65">
        <v>1.7180620488943532E-5</v>
      </c>
      <c r="C671" s="65" t="e">
        <v>#N/A</v>
      </c>
      <c r="D671" s="65" t="e">
        <v>#N/A</v>
      </c>
      <c r="E671" s="65" t="e">
        <v>#N/A</v>
      </c>
      <c r="F671" s="65" t="e">
        <v>#N/A</v>
      </c>
      <c r="G671" s="65" t="e">
        <v>#N/A</v>
      </c>
      <c r="H671" s="65">
        <v>1.1127044672321063E-5</v>
      </c>
      <c r="I671" s="65" t="e">
        <v>#N/A</v>
      </c>
      <c r="J671" s="65" t="e">
        <v>#N/A</v>
      </c>
      <c r="K671" s="65" t="e">
        <v>#N/A</v>
      </c>
      <c r="L671" s="65" t="e">
        <v>#N/A</v>
      </c>
      <c r="M671" s="65" t="e">
        <v>#N/A</v>
      </c>
    </row>
    <row r="672" spans="1:13">
      <c r="A672" s="64">
        <v>67</v>
      </c>
      <c r="B672" s="65">
        <v>1.7845899492385797E-5</v>
      </c>
      <c r="C672" s="65" t="e">
        <v>#N/A</v>
      </c>
      <c r="D672" s="65" t="e">
        <v>#N/A</v>
      </c>
      <c r="E672" s="65" t="e">
        <v>#N/A</v>
      </c>
      <c r="F672" s="65" t="e">
        <v>#N/A</v>
      </c>
      <c r="G672" s="65" t="e">
        <v>#N/A</v>
      </c>
      <c r="H672" s="65">
        <v>1.1564166925381869E-5</v>
      </c>
      <c r="I672" s="65" t="e">
        <v>#N/A</v>
      </c>
      <c r="J672" s="65" t="e">
        <v>#N/A</v>
      </c>
      <c r="K672" s="65" t="e">
        <v>#N/A</v>
      </c>
      <c r="L672" s="65" t="e">
        <v>#N/A</v>
      </c>
      <c r="M672" s="65" t="e">
        <v>#N/A</v>
      </c>
    </row>
    <row r="673" spans="1:13">
      <c r="A673" s="64">
        <v>67.100000000000009</v>
      </c>
      <c r="B673" s="65">
        <v>1.8535502022132277E-5</v>
      </c>
      <c r="C673" s="65" t="e">
        <v>#N/A</v>
      </c>
      <c r="D673" s="65" t="e">
        <v>#N/A</v>
      </c>
      <c r="E673" s="65" t="e">
        <v>#N/A</v>
      </c>
      <c r="F673" s="65" t="e">
        <v>#N/A</v>
      </c>
      <c r="G673" s="65" t="e">
        <v>#N/A</v>
      </c>
      <c r="H673" s="65">
        <v>1.2017637345707044E-5</v>
      </c>
      <c r="I673" s="65" t="e">
        <v>#N/A</v>
      </c>
      <c r="J673" s="65" t="e">
        <v>#N/A</v>
      </c>
      <c r="K673" s="65" t="e">
        <v>#N/A</v>
      </c>
      <c r="L673" s="65" t="e">
        <v>#N/A</v>
      </c>
      <c r="M673" s="65" t="e">
        <v>#N/A</v>
      </c>
    </row>
    <row r="674" spans="1:13">
      <c r="A674" s="64">
        <v>67.2</v>
      </c>
      <c r="B674" s="65">
        <v>1.9250242985435762E-5</v>
      </c>
      <c r="C674" s="65" t="e">
        <v>#N/A</v>
      </c>
      <c r="D674" s="65" t="e">
        <v>#N/A</v>
      </c>
      <c r="E674" s="65" t="e">
        <v>#N/A</v>
      </c>
      <c r="F674" s="65" t="e">
        <v>#N/A</v>
      </c>
      <c r="G674" s="65" t="e">
        <v>#N/A</v>
      </c>
      <c r="H674" s="65">
        <v>1.2488022548495792E-5</v>
      </c>
      <c r="I674" s="65" t="e">
        <v>#N/A</v>
      </c>
      <c r="J674" s="65" t="e">
        <v>#N/A</v>
      </c>
      <c r="K674" s="65" t="e">
        <v>#N/A</v>
      </c>
      <c r="L674" s="65" t="e">
        <v>#N/A</v>
      </c>
      <c r="M674" s="65" t="e">
        <v>#N/A</v>
      </c>
    </row>
    <row r="675" spans="1:13">
      <c r="A675" s="64">
        <v>67.3</v>
      </c>
      <c r="B675" s="65">
        <v>1.9990966393379495E-5</v>
      </c>
      <c r="C675" s="65" t="e">
        <v>#N/A</v>
      </c>
      <c r="D675" s="65" t="e">
        <v>#N/A</v>
      </c>
      <c r="E675" s="65" t="e">
        <v>#N/A</v>
      </c>
      <c r="F675" s="65" t="e">
        <v>#N/A</v>
      </c>
      <c r="G675" s="65" t="e">
        <v>#N/A</v>
      </c>
      <c r="H675" s="65">
        <v>1.297591097682016E-5</v>
      </c>
      <c r="I675" s="65" t="e">
        <v>#N/A</v>
      </c>
      <c r="J675" s="65" t="e">
        <v>#N/A</v>
      </c>
      <c r="K675" s="65" t="e">
        <v>#N/A</v>
      </c>
      <c r="L675" s="65" t="e">
        <v>#N/A</v>
      </c>
      <c r="M675" s="65" t="e">
        <v>#N/A</v>
      </c>
    </row>
    <row r="676" spans="1:13">
      <c r="A676" s="64">
        <v>67.400000000000006</v>
      </c>
      <c r="B676" s="65">
        <v>2.0758532627951354E-5</v>
      </c>
      <c r="C676" s="65" t="e">
        <v>#N/A</v>
      </c>
      <c r="D676" s="65" t="e">
        <v>#N/A</v>
      </c>
      <c r="E676" s="65" t="e">
        <v>#N/A</v>
      </c>
      <c r="F676" s="65" t="e">
        <v>#N/A</v>
      </c>
      <c r="G676" s="65" t="e">
        <v>#N/A</v>
      </c>
      <c r="H676" s="65">
        <v>1.3481902897183318E-5</v>
      </c>
      <c r="I676" s="65" t="e">
        <v>#N/A</v>
      </c>
      <c r="J676" s="65" t="e">
        <v>#N/A</v>
      </c>
      <c r="K676" s="65" t="e">
        <v>#N/A</v>
      </c>
      <c r="L676" s="65" t="e">
        <v>#N/A</v>
      </c>
      <c r="M676" s="65" t="e">
        <v>#N/A</v>
      </c>
    </row>
    <row r="677" spans="1:13">
      <c r="A677" s="64">
        <v>67.5</v>
      </c>
      <c r="B677" s="65">
        <v>2.1553836631937884E-5</v>
      </c>
      <c r="C677" s="65" t="e">
        <v>#N/A</v>
      </c>
      <c r="D677" s="65" t="e">
        <v>#N/A</v>
      </c>
      <c r="E677" s="65" t="e">
        <v>#N/A</v>
      </c>
      <c r="F677" s="65" t="e">
        <v>#N/A</v>
      </c>
      <c r="G677" s="65" t="e">
        <v>#N/A</v>
      </c>
      <c r="H677" s="65">
        <v>1.4006626770424191E-5</v>
      </c>
      <c r="I677" s="65" t="e">
        <v>#N/A</v>
      </c>
      <c r="J677" s="65" t="e">
        <v>#N/A</v>
      </c>
      <c r="K677" s="65" t="e">
        <v>#N/A</v>
      </c>
      <c r="L677" s="65" t="e">
        <v>#N/A</v>
      </c>
      <c r="M677" s="65" t="e">
        <v>#N/A</v>
      </c>
    </row>
    <row r="678" spans="1:13">
      <c r="A678" s="64">
        <v>67.600000000000009</v>
      </c>
      <c r="B678" s="65">
        <v>2.2377786081051454E-5</v>
      </c>
      <c r="C678" s="65" t="e">
        <v>#N/A</v>
      </c>
      <c r="D678" s="65" t="e">
        <v>#N/A</v>
      </c>
      <c r="E678" s="65" t="e">
        <v>#N/A</v>
      </c>
      <c r="F678" s="65" t="e">
        <v>#N/A</v>
      </c>
      <c r="G678" s="65" t="e">
        <v>#N/A</v>
      </c>
      <c r="H678" s="65">
        <v>1.455071924283402E-5</v>
      </c>
      <c r="I678" s="65" t="e">
        <v>#N/A</v>
      </c>
      <c r="J678" s="65" t="e">
        <v>#N/A</v>
      </c>
      <c r="K678" s="65" t="e">
        <v>#N/A</v>
      </c>
      <c r="L678" s="65" t="e">
        <v>#N/A</v>
      </c>
      <c r="M678" s="65" t="e">
        <v>#N/A</v>
      </c>
    </row>
    <row r="679" spans="1:13">
      <c r="A679" s="64">
        <v>67.7</v>
      </c>
      <c r="B679" s="65">
        <v>2.3231326849781908E-5</v>
      </c>
      <c r="C679" s="65" t="e">
        <v>#N/A</v>
      </c>
      <c r="D679" s="65" t="e">
        <v>#N/A</v>
      </c>
      <c r="E679" s="65" t="e">
        <v>#N/A</v>
      </c>
      <c r="F679" s="65" t="e">
        <v>#N/A</v>
      </c>
      <c r="G679" s="65" t="e">
        <v>#N/A</v>
      </c>
      <c r="H679" s="65">
        <v>1.5114845155039802E-5</v>
      </c>
      <c r="I679" s="65" t="e">
        <v>#N/A</v>
      </c>
      <c r="J679" s="65" t="e">
        <v>#N/A</v>
      </c>
      <c r="K679" s="65" t="e">
        <v>#N/A</v>
      </c>
      <c r="L679" s="65" t="e">
        <v>#N/A</v>
      </c>
      <c r="M679" s="65" t="e">
        <v>#N/A</v>
      </c>
    </row>
    <row r="680" spans="1:13">
      <c r="A680" s="64">
        <v>67.8</v>
      </c>
      <c r="B680" s="65">
        <v>2.4115428459481336E-5</v>
      </c>
      <c r="C680" s="65" t="e">
        <v>#N/A</v>
      </c>
      <c r="D680" s="65" t="e">
        <v>#N/A</v>
      </c>
      <c r="E680" s="65" t="e">
        <v>#N/A</v>
      </c>
      <c r="F680" s="65" t="e">
        <v>#N/A</v>
      </c>
      <c r="G680" s="65" t="e">
        <v>#N/A</v>
      </c>
      <c r="H680" s="65">
        <v>1.5699682990089059E-5</v>
      </c>
      <c r="I680" s="65" t="e">
        <v>#N/A</v>
      </c>
      <c r="J680" s="65" t="e">
        <v>#N/A</v>
      </c>
      <c r="K680" s="65" t="e">
        <v>#N/A</v>
      </c>
      <c r="L680" s="65" t="e">
        <v>#N/A</v>
      </c>
      <c r="M680" s="65" t="e">
        <v>#N/A</v>
      </c>
    </row>
    <row r="681" spans="1:13">
      <c r="A681" s="64">
        <v>67.900000000000006</v>
      </c>
      <c r="B681" s="65">
        <v>2.5031080440385267E-5</v>
      </c>
      <c r="C681" s="65" t="e">
        <v>#N/A</v>
      </c>
      <c r="D681" s="65" t="e">
        <v>#N/A</v>
      </c>
      <c r="E681" s="65" t="e">
        <v>#N/A</v>
      </c>
      <c r="F681" s="65" t="e">
        <v>#N/A</v>
      </c>
      <c r="G681" s="65" t="e">
        <v>#N/A</v>
      </c>
      <c r="H681" s="65">
        <v>1.6305941244354472E-5</v>
      </c>
      <c r="I681" s="65" t="e">
        <v>#N/A</v>
      </c>
      <c r="J681" s="65" t="e">
        <v>#N/A</v>
      </c>
      <c r="K681" s="65" t="e">
        <v>#N/A</v>
      </c>
      <c r="L681" s="65" t="e">
        <v>#N/A</v>
      </c>
      <c r="M681" s="65" t="e">
        <v>#N/A</v>
      </c>
    </row>
    <row r="682" spans="1:13">
      <c r="A682" s="64">
        <v>68</v>
      </c>
      <c r="B682" s="65">
        <v>2.5979305064538494E-5</v>
      </c>
      <c r="C682" s="65" t="e">
        <v>#N/A</v>
      </c>
      <c r="D682" s="65" t="e">
        <v>#N/A</v>
      </c>
      <c r="E682" s="65" t="e">
        <v>#N/A</v>
      </c>
      <c r="F682" s="65" t="e">
        <v>#N/A</v>
      </c>
      <c r="G682" s="65" t="e">
        <v>#N/A</v>
      </c>
      <c r="H682" s="65">
        <v>1.693433296168223E-5</v>
      </c>
      <c r="I682" s="65" t="e">
        <v>#N/A</v>
      </c>
      <c r="J682" s="65" t="e">
        <v>#N/A</v>
      </c>
      <c r="K682" s="65" t="e">
        <v>#N/A</v>
      </c>
      <c r="L682" s="65" t="e">
        <v>#N/A</v>
      </c>
      <c r="M682" s="65" t="e">
        <v>#N/A</v>
      </c>
    </row>
    <row r="683" spans="1:13">
      <c r="A683" s="64">
        <v>68.100000000000009</v>
      </c>
      <c r="B683" s="65">
        <v>2.6961159164784476E-5</v>
      </c>
      <c r="C683" s="65" t="e">
        <v>#N/A</v>
      </c>
      <c r="D683" s="65" t="e">
        <v>#N/A</v>
      </c>
      <c r="E683" s="65" t="e">
        <v>#N/A</v>
      </c>
      <c r="F683" s="65" t="e">
        <v>#N/A</v>
      </c>
      <c r="G683" s="65" t="e">
        <v>#N/A</v>
      </c>
      <c r="H683" s="65">
        <v>1.7585611203685403E-5</v>
      </c>
      <c r="I683" s="65" t="e">
        <v>#N/A</v>
      </c>
      <c r="J683" s="65" t="e">
        <v>#N/A</v>
      </c>
      <c r="K683" s="65" t="e">
        <v>#N/A</v>
      </c>
      <c r="L683" s="65" t="e">
        <v>#N/A</v>
      </c>
      <c r="M683" s="65" t="e">
        <v>#N/A</v>
      </c>
    </row>
    <row r="684" spans="1:13">
      <c r="A684" s="64">
        <v>68.2</v>
      </c>
      <c r="B684" s="65">
        <v>2.7977712306892499E-5</v>
      </c>
      <c r="C684" s="65" t="e">
        <v>#N/A</v>
      </c>
      <c r="D684" s="65" t="e">
        <v>#N/A</v>
      </c>
      <c r="E684" s="65" t="e">
        <v>#N/A</v>
      </c>
      <c r="F684" s="65" t="e">
        <v>#N/A</v>
      </c>
      <c r="G684" s="65" t="e">
        <v>#N/A</v>
      </c>
      <c r="H684" s="65">
        <v>1.8260536307934672E-5</v>
      </c>
      <c r="I684" s="65" t="e">
        <v>#N/A</v>
      </c>
      <c r="J684" s="65" t="e">
        <v>#N/A</v>
      </c>
      <c r="K684" s="65" t="e">
        <v>#N/A</v>
      </c>
      <c r="L684" s="65" t="e">
        <v>#N/A</v>
      </c>
      <c r="M684" s="65" t="e">
        <v>#N/A</v>
      </c>
    </row>
    <row r="685" spans="1:13">
      <c r="A685" s="64">
        <v>68.3</v>
      </c>
      <c r="B685" s="65">
        <v>2.903008135035634E-5</v>
      </c>
      <c r="C685" s="65" t="e">
        <v>#N/A</v>
      </c>
      <c r="D685" s="65" t="e">
        <v>#N/A</v>
      </c>
      <c r="E685" s="65" t="e">
        <v>#N/A</v>
      </c>
      <c r="F685" s="65" t="e">
        <v>#N/A</v>
      </c>
      <c r="G685" s="65" t="e">
        <v>#N/A</v>
      </c>
      <c r="H685" s="65">
        <v>1.8959897715831175E-5</v>
      </c>
      <c r="I685" s="65" t="e">
        <v>#N/A</v>
      </c>
      <c r="J685" s="65" t="e">
        <v>#N/A</v>
      </c>
      <c r="K685" s="65" t="e">
        <v>#N/A</v>
      </c>
      <c r="L685" s="65" t="e">
        <v>#N/A</v>
      </c>
      <c r="M685" s="65" t="e">
        <v>#N/A</v>
      </c>
    </row>
    <row r="686" spans="1:13">
      <c r="A686" s="64">
        <v>68.400000000000006</v>
      </c>
      <c r="B686" s="65">
        <v>3.0119399525574408E-5</v>
      </c>
      <c r="C686" s="65" t="e">
        <v>#N/A</v>
      </c>
      <c r="D686" s="65" t="e">
        <v>#N/A</v>
      </c>
      <c r="E686" s="65" t="e">
        <v>#N/A</v>
      </c>
      <c r="F686" s="65" t="e">
        <v>#N/A</v>
      </c>
      <c r="G686" s="65" t="e">
        <v>#N/A</v>
      </c>
      <c r="H686" s="65">
        <v>1.9684506696648896E-5</v>
      </c>
      <c r="I686" s="65" t="e">
        <v>#N/A</v>
      </c>
      <c r="J686" s="65" t="e">
        <v>#N/A</v>
      </c>
      <c r="K686" s="65" t="e">
        <v>#N/A</v>
      </c>
      <c r="L686" s="65" t="e">
        <v>#N/A</v>
      </c>
      <c r="M686" s="65" t="e">
        <v>#N/A</v>
      </c>
    </row>
    <row r="687" spans="1:13">
      <c r="A687" s="64">
        <v>68.5</v>
      </c>
      <c r="B687" s="65">
        <v>3.1246836442733184E-5</v>
      </c>
      <c r="C687" s="65" t="e">
        <v>#N/A</v>
      </c>
      <c r="D687" s="65" t="e">
        <v>#N/A</v>
      </c>
      <c r="E687" s="65" t="e">
        <v>#N/A</v>
      </c>
      <c r="F687" s="65" t="e">
        <v>#N/A</v>
      </c>
      <c r="G687" s="65" t="e">
        <v>#N/A</v>
      </c>
      <c r="H687" s="65">
        <v>2.043519816652406E-5</v>
      </c>
      <c r="I687" s="65" t="e">
        <v>#N/A</v>
      </c>
      <c r="J687" s="65" t="e">
        <v>#N/A</v>
      </c>
      <c r="K687" s="65" t="e">
        <v>#N/A</v>
      </c>
      <c r="L687" s="65" t="e">
        <v>#N/A</v>
      </c>
      <c r="M687" s="65" t="e">
        <v>#N/A</v>
      </c>
    </row>
    <row r="688" spans="1:13">
      <c r="A688" s="64">
        <v>68.600000000000009</v>
      </c>
      <c r="B688" s="65">
        <v>3.2413590815849602E-5</v>
      </c>
      <c r="C688" s="65" t="e">
        <v>#N/A</v>
      </c>
      <c r="D688" s="65" t="e">
        <v>#N/A</v>
      </c>
      <c r="E688" s="65" t="e">
        <v>#N/A</v>
      </c>
      <c r="F688" s="65" t="e">
        <v>#N/A</v>
      </c>
      <c r="G688" s="65" t="e">
        <v>#N/A</v>
      </c>
      <c r="H688" s="65">
        <v>2.1212830688455142E-5</v>
      </c>
      <c r="I688" s="65" t="e">
        <v>#N/A</v>
      </c>
      <c r="J688" s="65" t="e">
        <v>#N/A</v>
      </c>
      <c r="K688" s="65" t="e">
        <v>#N/A</v>
      </c>
      <c r="L688" s="65" t="e">
        <v>#N/A</v>
      </c>
      <c r="M688" s="65" t="e">
        <v>#N/A</v>
      </c>
    </row>
    <row r="689" spans="1:13">
      <c r="A689" s="64">
        <v>68.7</v>
      </c>
      <c r="B689" s="65">
        <v>3.3620901376707479E-5</v>
      </c>
      <c r="C689" s="65" t="e">
        <v>#N/A</v>
      </c>
      <c r="D689" s="65" t="e">
        <v>#N/A</v>
      </c>
      <c r="E689" s="65" t="e">
        <v>#N/A</v>
      </c>
      <c r="F689" s="65" t="e">
        <v>#N/A</v>
      </c>
      <c r="G689" s="65" t="e">
        <v>#N/A</v>
      </c>
      <c r="H689" s="65">
        <v>2.2018288291292265E-5</v>
      </c>
      <c r="I689" s="65" t="e">
        <v>#N/A</v>
      </c>
      <c r="J689" s="65" t="e">
        <v>#N/A</v>
      </c>
      <c r="K689" s="65" t="e">
        <v>#N/A</v>
      </c>
      <c r="L689" s="65" t="e">
        <v>#N/A</v>
      </c>
      <c r="M689" s="65" t="e">
        <v>#N/A</v>
      </c>
    </row>
    <row r="690" spans="1:13">
      <c r="A690" s="64">
        <v>68.8</v>
      </c>
      <c r="B690" s="65">
        <v>3.4870015952037647E-5</v>
      </c>
      <c r="C690" s="65" t="e">
        <v>#N/A</v>
      </c>
      <c r="D690" s="65" t="e">
        <v>#N/A</v>
      </c>
      <c r="E690" s="65" t="e">
        <v>#N/A</v>
      </c>
      <c r="F690" s="65" t="e">
        <v>#N/A</v>
      </c>
      <c r="G690" s="65" t="e">
        <v>#N/A</v>
      </c>
      <c r="H690" s="65">
        <v>2.2852480469737202E-5</v>
      </c>
      <c r="I690" s="65" t="e">
        <v>#N/A</v>
      </c>
      <c r="J690" s="65" t="e">
        <v>#N/A</v>
      </c>
      <c r="K690" s="65" t="e">
        <v>#N/A</v>
      </c>
      <c r="L690" s="65" t="e">
        <v>#N/A</v>
      </c>
      <c r="M690" s="65" t="e">
        <v>#N/A</v>
      </c>
    </row>
    <row r="691" spans="1:13">
      <c r="A691" s="64">
        <v>68.900000000000006</v>
      </c>
      <c r="B691" s="65">
        <v>3.6162236938253045E-5</v>
      </c>
      <c r="C691" s="65" t="e">
        <v>#N/A</v>
      </c>
      <c r="D691" s="65" t="e">
        <v>#N/A</v>
      </c>
      <c r="E691" s="65" t="e">
        <v>#N/A</v>
      </c>
      <c r="F691" s="65" t="e">
        <v>#N/A</v>
      </c>
      <c r="G691" s="65" t="e">
        <v>#N/A</v>
      </c>
      <c r="H691" s="65">
        <v>2.3716333089396358E-5</v>
      </c>
      <c r="I691" s="65" t="e">
        <v>#N/A</v>
      </c>
      <c r="J691" s="65" t="e">
        <v>#N/A</v>
      </c>
      <c r="K691" s="65" t="e">
        <v>#N/A</v>
      </c>
      <c r="L691" s="65" t="e">
        <v>#N/A</v>
      </c>
      <c r="M691" s="65" t="e">
        <v>#N/A</v>
      </c>
    </row>
    <row r="692" spans="1:13">
      <c r="A692" s="64">
        <v>69</v>
      </c>
      <c r="B692" s="65">
        <v>3.7498892197618261E-5</v>
      </c>
      <c r="C692" s="65" t="e">
        <v>#N/A</v>
      </c>
      <c r="D692" s="65" t="e">
        <v>#N/A</v>
      </c>
      <c r="E692" s="65" t="e">
        <v>#N/A</v>
      </c>
      <c r="F692" s="65" t="e">
        <v>#N/A</v>
      </c>
      <c r="G692" s="65" t="e">
        <v>#N/A</v>
      </c>
      <c r="H692" s="65">
        <v>2.4610812033643015E-5</v>
      </c>
      <c r="I692" s="65" t="e">
        <v>#N/A</v>
      </c>
      <c r="J692" s="65" t="e">
        <v>#N/A</v>
      </c>
      <c r="K692" s="65" t="e">
        <v>#N/A</v>
      </c>
      <c r="L692" s="65" t="e">
        <v>#N/A</v>
      </c>
      <c r="M692" s="65" t="e">
        <v>#N/A</v>
      </c>
    </row>
    <row r="693" spans="1:13">
      <c r="A693" s="64">
        <v>69.100000000000009</v>
      </c>
      <c r="B693" s="65">
        <v>3.8881345972185954E-5</v>
      </c>
      <c r="C693" s="65" t="e">
        <v>#N/A</v>
      </c>
      <c r="D693" s="65" t="e">
        <v>#N/A</v>
      </c>
      <c r="E693" s="65" t="e">
        <v>#N/A</v>
      </c>
      <c r="F693" s="65" t="e">
        <v>#N/A</v>
      </c>
      <c r="G693" s="65" t="e">
        <v>#N/A</v>
      </c>
      <c r="H693" s="65">
        <v>2.5536897737765685E-5</v>
      </c>
      <c r="I693" s="65" t="e">
        <v>#N/A</v>
      </c>
      <c r="J693" s="65" t="e">
        <v>#N/A</v>
      </c>
      <c r="K693" s="65" t="e">
        <v>#N/A</v>
      </c>
      <c r="L693" s="65" t="e">
        <v>#N/A</v>
      </c>
      <c r="M693" s="65" t="e">
        <v>#N/A</v>
      </c>
    </row>
    <row r="694" spans="1:13">
      <c r="A694" s="64">
        <v>69.2</v>
      </c>
      <c r="B694" s="65">
        <v>4.0310987969860435E-5</v>
      </c>
      <c r="C694" s="65" t="e">
        <v>#N/A</v>
      </c>
      <c r="D694" s="65" t="e">
        <v>#N/A</v>
      </c>
      <c r="E694" s="65" t="e">
        <v>#N/A</v>
      </c>
      <c r="F694" s="65" t="e">
        <v>#N/A</v>
      </c>
      <c r="G694" s="65" t="e">
        <v>#N/A</v>
      </c>
      <c r="H694" s="65">
        <v>2.6495610654819757E-5</v>
      </c>
      <c r="I694" s="65" t="e">
        <v>#N/A</v>
      </c>
      <c r="J694" s="65" t="e">
        <v>#N/A</v>
      </c>
      <c r="K694" s="65" t="e">
        <v>#N/A</v>
      </c>
      <c r="L694" s="65" t="e">
        <v>#N/A</v>
      </c>
      <c r="M694" s="65" t="e">
        <v>#N/A</v>
      </c>
    </row>
    <row r="695" spans="1:13">
      <c r="A695" s="64">
        <v>69.3</v>
      </c>
      <c r="B695" s="65">
        <v>4.1789251554291695E-5</v>
      </c>
      <c r="C695" s="65" t="e">
        <v>#N/A</v>
      </c>
      <c r="D695" s="65" t="e">
        <v>#N/A</v>
      </c>
      <c r="E695" s="65" t="e">
        <v>#N/A</v>
      </c>
      <c r="F695" s="65" t="e">
        <v>#N/A</v>
      </c>
      <c r="G695" s="65" t="e">
        <v>#N/A</v>
      </c>
      <c r="H695" s="65">
        <v>2.7487985789775848E-5</v>
      </c>
      <c r="I695" s="65" t="e">
        <v>#N/A</v>
      </c>
      <c r="J695" s="65" t="e">
        <v>#N/A</v>
      </c>
      <c r="K695" s="65" t="e">
        <v>#N/A</v>
      </c>
      <c r="L695" s="65" t="e">
        <v>#N/A</v>
      </c>
      <c r="M695" s="65" t="e">
        <v>#N/A</v>
      </c>
    </row>
    <row r="696" spans="1:13">
      <c r="A696" s="64">
        <v>69.400000000000006</v>
      </c>
      <c r="B696" s="65">
        <v>4.3317606468917802E-5</v>
      </c>
      <c r="C696" s="65" t="e">
        <v>#N/A</v>
      </c>
      <c r="D696" s="65" t="e">
        <v>#N/A</v>
      </c>
      <c r="E696" s="65" t="e">
        <v>#N/A</v>
      </c>
      <c r="F696" s="65" t="e">
        <v>#N/A</v>
      </c>
      <c r="G696" s="65" t="e">
        <v>#N/A</v>
      </c>
      <c r="H696" s="65">
        <v>2.8515090889413841E-5</v>
      </c>
      <c r="I696" s="65" t="e">
        <v>#N/A</v>
      </c>
      <c r="J696" s="65" t="e">
        <v>#N/A</v>
      </c>
      <c r="K696" s="65" t="e">
        <v>#N/A</v>
      </c>
      <c r="L696" s="65" t="e">
        <v>#N/A</v>
      </c>
      <c r="M696" s="65" t="e">
        <v>#N/A</v>
      </c>
    </row>
    <row r="697" spans="1:13">
      <c r="A697" s="64">
        <v>69.5</v>
      </c>
      <c r="B697" s="65">
        <v>4.4897551561007276E-5</v>
      </c>
      <c r="C697" s="65" t="e">
        <v>#N/A</v>
      </c>
      <c r="D697" s="65" t="e">
        <v>#N/A</v>
      </c>
      <c r="E697" s="65" t="e">
        <v>#N/A</v>
      </c>
      <c r="F697" s="65" t="e">
        <v>#N/A</v>
      </c>
      <c r="G697" s="65" t="e">
        <v>#N/A</v>
      </c>
      <c r="H697" s="65">
        <v>2.9578022804344073E-5</v>
      </c>
      <c r="I697" s="65" t="e">
        <v>#N/A</v>
      </c>
      <c r="J697" s="65" t="e">
        <v>#N/A</v>
      </c>
      <c r="K697" s="65" t="e">
        <v>#N/A</v>
      </c>
      <c r="L697" s="65" t="e">
        <v>#N/A</v>
      </c>
      <c r="M697" s="65" t="e">
        <v>#N/A</v>
      </c>
    </row>
    <row r="698" spans="1:13">
      <c r="A698" s="64">
        <v>69.600000000000009</v>
      </c>
      <c r="B698" s="65">
        <v>4.6530614781659096E-5</v>
      </c>
      <c r="C698" s="65" t="e">
        <v>#N/A</v>
      </c>
      <c r="D698" s="65" t="e">
        <v>#N/A</v>
      </c>
      <c r="E698" s="65" t="e">
        <v>#N/A</v>
      </c>
      <c r="F698" s="65" t="e">
        <v>#N/A</v>
      </c>
      <c r="G698" s="65" t="e">
        <v>#N/A</v>
      </c>
      <c r="H698" s="65">
        <v>3.0677907489007339E-5</v>
      </c>
      <c r="I698" s="65" t="e">
        <v>#N/A</v>
      </c>
      <c r="J698" s="65" t="e">
        <v>#N/A</v>
      </c>
      <c r="K698" s="65" t="e">
        <v>#N/A</v>
      </c>
      <c r="L698" s="65" t="e">
        <v>#N/A</v>
      </c>
      <c r="M698" s="65" t="e">
        <v>#N/A</v>
      </c>
    </row>
    <row r="699" spans="1:13">
      <c r="A699" s="64">
        <v>69.7</v>
      </c>
      <c r="B699" s="65">
        <v>4.8218375013675541E-5</v>
      </c>
      <c r="C699" s="65" t="e">
        <v>#N/A</v>
      </c>
      <c r="D699" s="65" t="e">
        <v>#N/A</v>
      </c>
      <c r="E699" s="65" t="e">
        <v>#N/A</v>
      </c>
      <c r="F699" s="65" t="e">
        <v>#N/A</v>
      </c>
      <c r="G699" s="65" t="e">
        <v>#N/A</v>
      </c>
      <c r="H699" s="65">
        <v>3.1815903639653698E-5</v>
      </c>
      <c r="I699" s="65" t="e">
        <v>#N/A</v>
      </c>
      <c r="J699" s="65" t="e">
        <v>#N/A</v>
      </c>
      <c r="K699" s="65" t="e">
        <v>#N/A</v>
      </c>
      <c r="L699" s="65" t="e">
        <v>#N/A</v>
      </c>
      <c r="M699" s="65" t="e">
        <v>#N/A</v>
      </c>
    </row>
    <row r="700" spans="1:13">
      <c r="A700" s="64">
        <v>69.8</v>
      </c>
      <c r="B700" s="65">
        <v>4.996244388166815E-5</v>
      </c>
      <c r="C700" s="65" t="e">
        <v>#N/A</v>
      </c>
      <c r="D700" s="65" t="e">
        <v>#N/A</v>
      </c>
      <c r="E700" s="65" t="e">
        <v>#N/A</v>
      </c>
      <c r="F700" s="65" t="e">
        <v>#N/A</v>
      </c>
      <c r="G700" s="65" t="e">
        <v>#N/A</v>
      </c>
      <c r="H700" s="65">
        <v>3.2993189961416647E-5</v>
      </c>
      <c r="I700" s="65" t="e">
        <v>#N/A</v>
      </c>
      <c r="J700" s="65" t="e">
        <v>#N/A</v>
      </c>
      <c r="K700" s="65" t="e">
        <v>#N/A</v>
      </c>
      <c r="L700" s="65" t="e">
        <v>#N/A</v>
      </c>
      <c r="M700" s="65" t="e">
        <v>#N/A</v>
      </c>
    </row>
    <row r="701" spans="1:13">
      <c r="A701" s="64">
        <v>69.900000000000006</v>
      </c>
      <c r="B701" s="65">
        <v>5.1764465752057731E-5</v>
      </c>
      <c r="C701" s="65" t="e">
        <v>#N/A</v>
      </c>
      <c r="D701" s="65" t="e">
        <v>#N/A</v>
      </c>
      <c r="E701" s="65" t="e">
        <v>#N/A</v>
      </c>
      <c r="F701" s="65" t="e">
        <v>#N/A</v>
      </c>
      <c r="G701" s="65" t="e">
        <v>#N/A</v>
      </c>
      <c r="H701" s="65">
        <v>3.4210992453154176E-5</v>
      </c>
      <c r="I701" s="65" t="e">
        <v>#N/A</v>
      </c>
      <c r="J701" s="65" t="e">
        <v>#N/A</v>
      </c>
      <c r="K701" s="65" t="e">
        <v>#N/A</v>
      </c>
      <c r="L701" s="65" t="e">
        <v>#N/A</v>
      </c>
      <c r="M701" s="65" t="e">
        <v>#N/A</v>
      </c>
    </row>
    <row r="702" spans="1:13" s="71" customFormat="1">
      <c r="A702" s="69">
        <v>70</v>
      </c>
      <c r="B702" s="70">
        <v>5.3626128647010773E-5</v>
      </c>
      <c r="C702" s="70" t="e">
        <v>#N/A</v>
      </c>
      <c r="D702" s="70" t="e">
        <v>#N/A</v>
      </c>
      <c r="E702" s="70" t="e">
        <v>#N/A</v>
      </c>
      <c r="F702" s="70" t="e">
        <v>#N/A</v>
      </c>
      <c r="G702" s="70" t="e">
        <v>#N/A</v>
      </c>
      <c r="H702" s="70">
        <v>3.5470544389681891E-5</v>
      </c>
      <c r="I702" s="70" t="e">
        <v>#N/A</v>
      </c>
      <c r="J702" s="70" t="e">
        <v>#N/A</v>
      </c>
      <c r="K702" s="70" t="e">
        <v>#N/A</v>
      </c>
      <c r="L702" s="70" t="e">
        <v>#N/A</v>
      </c>
      <c r="M702" s="70" t="e">
        <v>#N/A</v>
      </c>
    </row>
    <row r="703" spans="1:13">
      <c r="A703" s="64">
        <v>70.100000000000009</v>
      </c>
      <c r="B703" s="65">
        <v>5.5549153330503032E-5</v>
      </c>
      <c r="C703" s="65" t="e">
        <v>#N/A</v>
      </c>
      <c r="D703" s="65" t="e">
        <v>#N/A</v>
      </c>
      <c r="E703" s="65" t="e">
        <v>#N/A</v>
      </c>
      <c r="F703" s="65" t="e">
        <v>#N/A</v>
      </c>
      <c r="G703" s="65" t="e">
        <v>#N/A</v>
      </c>
      <c r="H703" s="65">
        <v>3.67731336154975E-5</v>
      </c>
      <c r="I703" s="65" t="e">
        <v>#N/A</v>
      </c>
      <c r="J703" s="65" t="e">
        <v>#N/A</v>
      </c>
      <c r="K703" s="65" t="e">
        <v>#N/A</v>
      </c>
      <c r="L703" s="65" t="e">
        <v>#N/A</v>
      </c>
      <c r="M703" s="65" t="e">
        <v>#N/A</v>
      </c>
    </row>
    <row r="704" spans="1:13">
      <c r="A704" s="64">
        <v>70.2</v>
      </c>
      <c r="B704" s="65">
        <v>5.7535300584277138E-5</v>
      </c>
      <c r="C704" s="65" t="e">
        <v>#N/A</v>
      </c>
      <c r="D704" s="65" t="e">
        <v>#N/A</v>
      </c>
      <c r="E704" s="65" t="e">
        <v>#N/A</v>
      </c>
      <c r="F704" s="65" t="e">
        <v>#N/A</v>
      </c>
      <c r="G704" s="65" t="e">
        <v>#N/A</v>
      </c>
      <c r="H704" s="65">
        <v>3.8120073440950364E-5</v>
      </c>
      <c r="I704" s="65" t="e">
        <v>#N/A</v>
      </c>
      <c r="J704" s="65" t="e">
        <v>#N/A</v>
      </c>
      <c r="K704" s="65" t="e">
        <v>#N/A</v>
      </c>
      <c r="L704" s="65" t="e">
        <v>#N/A</v>
      </c>
      <c r="M704" s="65" t="e">
        <v>#N/A</v>
      </c>
    </row>
    <row r="705" spans="1:13">
      <c r="A705" s="64">
        <v>70.3</v>
      </c>
      <c r="B705" s="65">
        <v>5.958637484582141E-5</v>
      </c>
      <c r="C705" s="65" t="e">
        <v>#N/A</v>
      </c>
      <c r="D705" s="65" t="e">
        <v>#N/A</v>
      </c>
      <c r="E705" s="65" t="e">
        <v>#N/A</v>
      </c>
      <c r="F705" s="65" t="e">
        <v>#N/A</v>
      </c>
      <c r="G705" s="65" t="e">
        <v>#N/A</v>
      </c>
      <c r="H705" s="65">
        <v>3.9512699004262686E-5</v>
      </c>
      <c r="I705" s="65" t="e">
        <v>#N/A</v>
      </c>
      <c r="J705" s="65" t="e">
        <v>#N/A</v>
      </c>
      <c r="K705" s="65" t="e">
        <v>#N/A</v>
      </c>
      <c r="L705" s="65" t="e">
        <v>#N/A</v>
      </c>
      <c r="M705" s="65" t="e">
        <v>#N/A</v>
      </c>
    </row>
    <row r="706" spans="1:13">
      <c r="A706" s="64">
        <v>70.400000000000006</v>
      </c>
      <c r="B706" s="65">
        <v>6.1704209656454623E-5</v>
      </c>
      <c r="C706" s="65" t="e">
        <v>#N/A</v>
      </c>
      <c r="D706" s="65" t="e">
        <v>#N/A</v>
      </c>
      <c r="E706" s="65" t="e">
        <v>#N/A</v>
      </c>
      <c r="F706" s="65" t="e">
        <v>#N/A</v>
      </c>
      <c r="G706" s="65" t="e">
        <v>#N/A</v>
      </c>
      <c r="H706" s="65">
        <v>4.0952400013338774E-5</v>
      </c>
      <c r="I706" s="65" t="e">
        <v>#N/A</v>
      </c>
      <c r="J706" s="65" t="e">
        <v>#N/A</v>
      </c>
      <c r="K706" s="65" t="e">
        <v>#N/A</v>
      </c>
      <c r="L706" s="65" t="e">
        <v>#N/A</v>
      </c>
      <c r="M706" s="65" t="e">
        <v>#N/A</v>
      </c>
    </row>
    <row r="707" spans="1:13">
      <c r="A707" s="64">
        <v>70.5</v>
      </c>
      <c r="B707" s="65">
        <v>6.3890685851220042E-5</v>
      </c>
      <c r="C707" s="65" t="e">
        <v>#N/A</v>
      </c>
      <c r="D707" s="65" t="e">
        <v>#N/A</v>
      </c>
      <c r="E707" s="65" t="e">
        <v>#N/A</v>
      </c>
      <c r="F707" s="65" t="e">
        <v>#N/A</v>
      </c>
      <c r="G707" s="65" t="e">
        <v>#N/A</v>
      </c>
      <c r="H707" s="65">
        <v>4.2440569814061746E-5</v>
      </c>
      <c r="I707" s="65" t="e">
        <v>#N/A</v>
      </c>
      <c r="J707" s="65" t="e">
        <v>#N/A</v>
      </c>
      <c r="K707" s="65" t="e">
        <v>#N/A</v>
      </c>
      <c r="L707" s="65" t="e">
        <v>#N/A</v>
      </c>
      <c r="M707" s="65" t="e">
        <v>#N/A</v>
      </c>
    </row>
    <row r="708" spans="1:13">
      <c r="A708" s="64">
        <v>70.600000000000009</v>
      </c>
      <c r="B708" s="65">
        <v>6.6147724282927811E-5</v>
      </c>
      <c r="C708" s="65" t="e">
        <v>#N/A</v>
      </c>
      <c r="D708" s="65" t="e">
        <v>#N/A</v>
      </c>
      <c r="E708" s="65" t="e">
        <v>#N/A</v>
      </c>
      <c r="F708" s="65" t="e">
        <v>#N/A</v>
      </c>
      <c r="G708" s="65" t="e">
        <v>#N/A</v>
      </c>
      <c r="H708" s="65">
        <v>4.3978656321996823E-5</v>
      </c>
      <c r="I708" s="65" t="e">
        <v>#N/A</v>
      </c>
      <c r="J708" s="65" t="e">
        <v>#N/A</v>
      </c>
      <c r="K708" s="65" t="e">
        <v>#N/A</v>
      </c>
      <c r="L708" s="65" t="e">
        <v>#N/A</v>
      </c>
      <c r="M708" s="65" t="e">
        <v>#N/A</v>
      </c>
    </row>
    <row r="709" spans="1:13">
      <c r="A709" s="64">
        <v>70.7</v>
      </c>
      <c r="B709" s="65">
        <v>6.8477289460133761E-5</v>
      </c>
      <c r="C709" s="65" t="e">
        <v>#N/A</v>
      </c>
      <c r="D709" s="65" t="e">
        <v>#N/A</v>
      </c>
      <c r="E709" s="65" t="e">
        <v>#N/A</v>
      </c>
      <c r="F709" s="65" t="e">
        <v>#N/A</v>
      </c>
      <c r="G709" s="65" t="e">
        <v>#N/A</v>
      </c>
      <c r="H709" s="65">
        <v>4.5568147470476106E-5</v>
      </c>
      <c r="I709" s="65" t="e">
        <v>#N/A</v>
      </c>
      <c r="J709" s="65" t="e">
        <v>#N/A</v>
      </c>
      <c r="K709" s="65" t="e">
        <v>#N/A</v>
      </c>
      <c r="L709" s="65" t="e">
        <v>#N/A</v>
      </c>
      <c r="M709" s="65" t="e">
        <v>#N/A</v>
      </c>
    </row>
    <row r="710" spans="1:13">
      <c r="A710" s="64">
        <v>70.8</v>
      </c>
      <c r="B710" s="65">
        <v>7.0881360443308949E-5</v>
      </c>
      <c r="C710" s="65" t="e">
        <v>#N/A</v>
      </c>
      <c r="D710" s="65" t="e">
        <v>#N/A</v>
      </c>
      <c r="E710" s="65" t="e">
        <v>#N/A</v>
      </c>
      <c r="F710" s="65" t="e">
        <v>#N/A</v>
      </c>
      <c r="G710" s="65" t="e">
        <v>#N/A</v>
      </c>
      <c r="H710" s="65">
        <v>4.7210553020704538E-5</v>
      </c>
      <c r="I710" s="65" t="e">
        <v>#N/A</v>
      </c>
      <c r="J710" s="65" t="e">
        <v>#N/A</v>
      </c>
      <c r="K710" s="65" t="e">
        <v>#N/A</v>
      </c>
      <c r="L710" s="65" t="e">
        <v>#N/A</v>
      </c>
      <c r="M710" s="65" t="e">
        <v>#N/A</v>
      </c>
    </row>
    <row r="711" spans="1:13">
      <c r="A711" s="64">
        <v>70.900000000000006</v>
      </c>
      <c r="B711" s="65">
        <v>7.3362003604415804E-5</v>
      </c>
      <c r="C711" s="65" t="e">
        <v>#N/A</v>
      </c>
      <c r="D711" s="65" t="e">
        <v>#N/A</v>
      </c>
      <c r="E711" s="65" t="e">
        <v>#N/A</v>
      </c>
      <c r="F711" s="65" t="e">
        <v>#N/A</v>
      </c>
      <c r="G711" s="65" t="e">
        <v>#N/A</v>
      </c>
      <c r="H711" s="65">
        <v>4.8907415475696325E-5</v>
      </c>
      <c r="I711" s="65" t="e">
        <v>#N/A</v>
      </c>
      <c r="J711" s="65" t="e">
        <v>#N/A</v>
      </c>
      <c r="K711" s="65" t="e">
        <v>#N/A</v>
      </c>
      <c r="L711" s="65" t="e">
        <v>#N/A</v>
      </c>
      <c r="M711" s="65" t="e">
        <v>#N/A</v>
      </c>
    </row>
    <row r="712" spans="1:13">
      <c r="A712" s="64">
        <v>71</v>
      </c>
      <c r="B712" s="65">
        <v>7.5921285315416753E-5</v>
      </c>
      <c r="C712" s="65" t="e">
        <v>#N/A</v>
      </c>
      <c r="D712" s="65" t="e">
        <v>#N/A</v>
      </c>
      <c r="E712" s="65" t="e">
        <v>#N/A</v>
      </c>
      <c r="F712" s="65" t="e">
        <v>#N/A</v>
      </c>
      <c r="G712" s="65" t="e">
        <v>#N/A</v>
      </c>
      <c r="H712" s="65">
        <v>5.0660331908147782E-5</v>
      </c>
      <c r="I712" s="65" t="e">
        <v>#N/A</v>
      </c>
      <c r="J712" s="65" t="e">
        <v>#N/A</v>
      </c>
      <c r="K712" s="65" t="e">
        <v>#N/A</v>
      </c>
      <c r="L712" s="65" t="e">
        <v>#N/A</v>
      </c>
      <c r="M712" s="65" t="e">
        <v>#N/A</v>
      </c>
    </row>
    <row r="713" spans="1:13">
      <c r="A713" s="64">
        <v>71.100000000000009</v>
      </c>
      <c r="B713" s="65">
        <v>7.8561330155935138E-5</v>
      </c>
      <c r="C713" s="65" t="e">
        <v>#N/A</v>
      </c>
      <c r="D713" s="65" t="e">
        <v>#N/A</v>
      </c>
      <c r="E713" s="65" t="e">
        <v>#N/A</v>
      </c>
      <c r="F713" s="65" t="e">
        <v>#N/A</v>
      </c>
      <c r="G713" s="65" t="e">
        <v>#N/A</v>
      </c>
      <c r="H713" s="65">
        <v>5.2470903028734028E-5</v>
      </c>
      <c r="I713" s="65" t="e">
        <v>#N/A</v>
      </c>
      <c r="J713" s="65" t="e">
        <v>#N/A</v>
      </c>
      <c r="K713" s="65" t="e">
        <v>#N/A</v>
      </c>
      <c r="L713" s="65" t="e">
        <v>#N/A</v>
      </c>
      <c r="M713" s="65" t="e">
        <v>#N/A</v>
      </c>
    </row>
    <row r="714" spans="1:13">
      <c r="A714" s="64">
        <v>71.2</v>
      </c>
      <c r="B714" s="65">
        <v>8.1284299085382372E-5</v>
      </c>
      <c r="C714" s="65" t="e">
        <v>#N/A</v>
      </c>
      <c r="D714" s="65" t="e">
        <v>#N/A</v>
      </c>
      <c r="E714" s="65" t="e">
        <v>#N/A</v>
      </c>
      <c r="F714" s="65" t="e">
        <v>#N/A</v>
      </c>
      <c r="G714" s="65" t="e">
        <v>#N/A</v>
      </c>
      <c r="H714" s="65">
        <v>5.434080958366394E-5</v>
      </c>
      <c r="I714" s="65" t="e">
        <v>#N/A</v>
      </c>
      <c r="J714" s="65" t="e">
        <v>#N/A</v>
      </c>
      <c r="K714" s="65" t="e">
        <v>#N/A</v>
      </c>
      <c r="L714" s="65" t="e">
        <v>#N/A</v>
      </c>
      <c r="M714" s="65" t="e">
        <v>#N/A</v>
      </c>
    </row>
    <row r="715" spans="1:13">
      <c r="A715" s="64">
        <v>71.3</v>
      </c>
      <c r="B715" s="65">
        <v>8.4092389442957938E-5</v>
      </c>
      <c r="C715" s="65" t="e">
        <v>#N/A</v>
      </c>
      <c r="D715" s="65" t="e">
        <v>#N/A</v>
      </c>
      <c r="E715" s="65" t="e">
        <v>#N/A</v>
      </c>
      <c r="F715" s="65" t="e">
        <v>#N/A</v>
      </c>
      <c r="G715" s="65" t="e">
        <v>#N/A</v>
      </c>
      <c r="H715" s="65">
        <v>5.6271728681167588E-5</v>
      </c>
      <c r="I715" s="65" t="e">
        <v>#N/A</v>
      </c>
      <c r="J715" s="65" t="e">
        <v>#N/A</v>
      </c>
      <c r="K715" s="65" t="e">
        <v>#N/A</v>
      </c>
      <c r="L715" s="65" t="e">
        <v>#N/A</v>
      </c>
      <c r="M715" s="65" t="e">
        <v>#N/A</v>
      </c>
    </row>
    <row r="716" spans="1:13">
      <c r="A716" s="64">
        <v>71.400000000000006</v>
      </c>
      <c r="B716" s="65">
        <v>8.6987864051479846E-5</v>
      </c>
      <c r="C716" s="65" t="e">
        <v>#N/A</v>
      </c>
      <c r="D716" s="65" t="e">
        <v>#N/A</v>
      </c>
      <c r="E716" s="65" t="e">
        <v>#N/A</v>
      </c>
      <c r="F716" s="65" t="e">
        <v>#N/A</v>
      </c>
      <c r="G716" s="65" t="e">
        <v>#N/A</v>
      </c>
      <c r="H716" s="65">
        <v>5.8265395637135953E-5</v>
      </c>
      <c r="I716" s="65" t="e">
        <v>#N/A</v>
      </c>
      <c r="J716" s="65" t="e">
        <v>#N/A</v>
      </c>
      <c r="K716" s="65" t="e">
        <v>#N/A</v>
      </c>
      <c r="L716" s="65" t="e">
        <v>#N/A</v>
      </c>
      <c r="M716" s="65" t="e">
        <v>#N/A</v>
      </c>
    </row>
    <row r="717" spans="1:13">
      <c r="A717" s="64">
        <v>71.5</v>
      </c>
      <c r="B717" s="65">
        <v>8.9973000285681337E-5</v>
      </c>
      <c r="C717" s="65" t="e">
        <v>#N/A</v>
      </c>
      <c r="D717" s="65" t="e">
        <v>#N/A</v>
      </c>
      <c r="E717" s="65" t="e">
        <v>#N/A</v>
      </c>
      <c r="F717" s="65" t="e">
        <v>#N/A</v>
      </c>
      <c r="G717" s="65" t="e">
        <v>#N/A</v>
      </c>
      <c r="H717" s="65">
        <v>6.0323578509269282E-5</v>
      </c>
      <c r="I717" s="65" t="e">
        <v>#N/A</v>
      </c>
      <c r="J717" s="65" t="e">
        <v>#N/A</v>
      </c>
      <c r="K717" s="65" t="e">
        <v>#N/A</v>
      </c>
      <c r="L717" s="65" t="e">
        <v>#N/A</v>
      </c>
      <c r="M717" s="65" t="e">
        <v>#N/A</v>
      </c>
    </row>
    <row r="718" spans="1:13">
      <c r="A718" s="64">
        <v>71.600000000000009</v>
      </c>
      <c r="B718" s="65">
        <v>9.3050119176041335E-5</v>
      </c>
      <c r="C718" s="65" t="e">
        <v>#N/A</v>
      </c>
      <c r="D718" s="65" t="e">
        <v>#N/A</v>
      </c>
      <c r="E718" s="65" t="e">
        <v>#N/A</v>
      </c>
      <c r="F718" s="65" t="e">
        <v>#N/A</v>
      </c>
      <c r="G718" s="65" t="e">
        <v>#N/A</v>
      </c>
      <c r="H718" s="65">
        <v>6.2448096286971122E-5</v>
      </c>
      <c r="I718" s="65" t="e">
        <v>#N/A</v>
      </c>
      <c r="J718" s="65" t="e">
        <v>#N/A</v>
      </c>
      <c r="K718" s="65" t="e">
        <v>#N/A</v>
      </c>
      <c r="L718" s="65" t="e">
        <v>#N/A</v>
      </c>
      <c r="M718" s="65" t="e">
        <v>#N/A</v>
      </c>
    </row>
    <row r="719" spans="1:13">
      <c r="A719" s="64">
        <v>71.7</v>
      </c>
      <c r="B719" s="65">
        <v>9.6221592684742063E-5</v>
      </c>
      <c r="C719" s="65" t="e">
        <v>#N/A</v>
      </c>
      <c r="D719" s="65" t="e">
        <v>#N/A</v>
      </c>
      <c r="E719" s="65" t="e">
        <v>#N/A</v>
      </c>
      <c r="F719" s="65" t="e">
        <v>#N/A</v>
      </c>
      <c r="G719" s="65" t="e">
        <v>#N/A</v>
      </c>
      <c r="H719" s="65">
        <v>6.4640764321666211E-5</v>
      </c>
      <c r="I719" s="65" t="e">
        <v>#N/A</v>
      </c>
      <c r="J719" s="65" t="e">
        <v>#N/A</v>
      </c>
      <c r="K719" s="65" t="e">
        <v>#N/A</v>
      </c>
      <c r="L719" s="65" t="e">
        <v>#N/A</v>
      </c>
      <c r="M719" s="65" t="e">
        <v>#N/A</v>
      </c>
    </row>
    <row r="720" spans="1:13">
      <c r="A720" s="64">
        <v>71.8</v>
      </c>
      <c r="B720" s="65">
        <v>9.9489821877796203E-5</v>
      </c>
      <c r="C720" s="65" t="e">
        <v>#N/A</v>
      </c>
      <c r="D720" s="65" t="e">
        <v>#N/A</v>
      </c>
      <c r="E720" s="65" t="e">
        <v>#N/A</v>
      </c>
      <c r="F720" s="65" t="e">
        <v>#N/A</v>
      </c>
      <c r="G720" s="65" t="e">
        <v>#N/A</v>
      </c>
      <c r="H720" s="65">
        <v>6.6903499828185886E-5</v>
      </c>
      <c r="I720" s="65" t="e">
        <v>#N/A</v>
      </c>
      <c r="J720" s="65" t="e">
        <v>#N/A</v>
      </c>
      <c r="K720" s="65" t="e">
        <v>#N/A</v>
      </c>
      <c r="L720" s="65" t="e">
        <v>#N/A</v>
      </c>
      <c r="M720" s="65" t="e">
        <v>#N/A</v>
      </c>
    </row>
    <row r="721" spans="1:13">
      <c r="A721" s="64">
        <v>71.900000000000006</v>
      </c>
      <c r="B721" s="65">
        <v>1.0285728785675019E-4</v>
      </c>
      <c r="C721" s="65" t="e">
        <v>#N/A</v>
      </c>
      <c r="D721" s="65" t="e">
        <v>#N/A</v>
      </c>
      <c r="E721" s="65" t="e">
        <v>#N/A</v>
      </c>
      <c r="F721" s="65" t="e">
        <v>#N/A</v>
      </c>
      <c r="G721" s="65" t="e">
        <v>#N/A</v>
      </c>
      <c r="H721" s="65">
        <v>6.9238216383382678E-5</v>
      </c>
      <c r="I721" s="65" t="e">
        <v>#N/A</v>
      </c>
      <c r="J721" s="65" t="e">
        <v>#N/A</v>
      </c>
      <c r="K721" s="65" t="e">
        <v>#N/A</v>
      </c>
      <c r="L721" s="65" t="e">
        <v>#N/A</v>
      </c>
      <c r="M721" s="65" t="e">
        <v>#N/A</v>
      </c>
    </row>
    <row r="722" spans="1:13">
      <c r="A722" s="64">
        <v>72</v>
      </c>
      <c r="B722" s="65">
        <v>1.0632644261932001E-4</v>
      </c>
      <c r="C722" s="65" t="e">
        <v>#N/A</v>
      </c>
      <c r="D722" s="65" t="e">
        <v>#N/A</v>
      </c>
      <c r="E722" s="65" t="e">
        <v>#N/A</v>
      </c>
      <c r="F722" s="65" t="e">
        <v>#N/A</v>
      </c>
      <c r="G722" s="65" t="e">
        <v>#N/A</v>
      </c>
      <c r="H722" s="65">
        <v>7.1646856667939574E-5</v>
      </c>
      <c r="I722" s="65" t="e">
        <v>#N/A</v>
      </c>
      <c r="J722" s="65" t="e">
        <v>#N/A</v>
      </c>
      <c r="K722" s="65" t="e">
        <v>#N/A</v>
      </c>
      <c r="L722" s="65" t="e">
        <v>#N/A</v>
      </c>
      <c r="M722" s="65" t="e">
        <v>#N/A</v>
      </c>
    </row>
    <row r="723" spans="1:13">
      <c r="A723" s="64">
        <v>72.100000000000009</v>
      </c>
      <c r="B723" s="65">
        <v>1.0989984730258584E-4</v>
      </c>
      <c r="C723" s="65" t="e">
        <v>#N/A</v>
      </c>
      <c r="D723" s="65" t="e">
        <v>#N/A</v>
      </c>
      <c r="E723" s="65" t="e">
        <v>#N/A</v>
      </c>
      <c r="F723" s="65" t="e">
        <v>#N/A</v>
      </c>
      <c r="G723" s="65" t="e">
        <v>#N/A</v>
      </c>
      <c r="H723" s="65">
        <v>7.4131443398073316E-5</v>
      </c>
      <c r="I723" s="65" t="e">
        <v>#N/A</v>
      </c>
      <c r="J723" s="65" t="e">
        <v>#N/A</v>
      </c>
      <c r="K723" s="65" t="e">
        <v>#N/A</v>
      </c>
      <c r="L723" s="65" t="e">
        <v>#N/A</v>
      </c>
      <c r="M723" s="65" t="e">
        <v>#N/A</v>
      </c>
    </row>
    <row r="724" spans="1:13">
      <c r="A724" s="64">
        <v>72.2</v>
      </c>
      <c r="B724" s="65">
        <v>1.1358006304362789E-4</v>
      </c>
      <c r="C724" s="65" t="e">
        <v>#N/A</v>
      </c>
      <c r="D724" s="65" t="e">
        <v>#N/A</v>
      </c>
      <c r="E724" s="65" t="e">
        <v>#N/A</v>
      </c>
      <c r="F724" s="65" t="e">
        <v>#N/A</v>
      </c>
      <c r="G724" s="65" t="e">
        <v>#N/A</v>
      </c>
      <c r="H724" s="65">
        <v>7.6693999290000647E-5</v>
      </c>
      <c r="I724" s="65" t="e">
        <v>#N/A</v>
      </c>
      <c r="J724" s="65" t="e">
        <v>#N/A</v>
      </c>
      <c r="K724" s="65" t="e">
        <v>#N/A</v>
      </c>
      <c r="L724" s="65" t="e">
        <v>#N/A</v>
      </c>
      <c r="M724" s="65" t="e">
        <v>#N/A</v>
      </c>
    </row>
    <row r="725" spans="1:13">
      <c r="A725" s="64">
        <v>72.3</v>
      </c>
      <c r="B725" s="65">
        <v>1.1736969463527203E-4</v>
      </c>
      <c r="C725" s="65" t="e">
        <v>#N/A</v>
      </c>
      <c r="D725" s="65" t="e">
        <v>#N/A</v>
      </c>
      <c r="E725" s="65" t="e">
        <v>#N/A</v>
      </c>
      <c r="F725" s="65" t="e">
        <v>#N/A</v>
      </c>
      <c r="G725" s="65" t="e">
        <v>#N/A</v>
      </c>
      <c r="H725" s="65">
        <v>7.9336619819514453E-5</v>
      </c>
      <c r="I725" s="65" t="e">
        <v>#N/A</v>
      </c>
      <c r="J725" s="65" t="e">
        <v>#N/A</v>
      </c>
      <c r="K725" s="65" t="e">
        <v>#N/A</v>
      </c>
      <c r="L725" s="65" t="e">
        <v>#N/A</v>
      </c>
      <c r="M725" s="65" t="e">
        <v>#N/A</v>
      </c>
    </row>
    <row r="726" spans="1:13">
      <c r="A726" s="64">
        <v>72.400000000000006</v>
      </c>
      <c r="B726" s="65">
        <v>1.2127141235396266E-4</v>
      </c>
      <c r="C726" s="65" t="e">
        <v>#N/A</v>
      </c>
      <c r="D726" s="65" t="e">
        <v>#N/A</v>
      </c>
      <c r="E726" s="65" t="e">
        <v>#N/A</v>
      </c>
      <c r="F726" s="65" t="e">
        <v>#N/A</v>
      </c>
      <c r="G726" s="65" t="e">
        <v>#N/A</v>
      </c>
      <c r="H726" s="65">
        <v>8.2061407738365233E-5</v>
      </c>
      <c r="I726" s="65" t="e">
        <v>#N/A</v>
      </c>
      <c r="J726" s="65" t="e">
        <v>#N/A</v>
      </c>
      <c r="K726" s="65" t="e">
        <v>#N/A</v>
      </c>
      <c r="L726" s="65" t="e">
        <v>#N/A</v>
      </c>
      <c r="M726" s="65" t="e">
        <v>#N/A</v>
      </c>
    </row>
    <row r="727" spans="1:13">
      <c r="A727" s="64">
        <v>72.5</v>
      </c>
      <c r="B727" s="65">
        <v>1.2528788647614419E-4</v>
      </c>
      <c r="C727" s="65" t="e">
        <v>#N/A</v>
      </c>
      <c r="D727" s="65" t="e">
        <v>#N/A</v>
      </c>
      <c r="E727" s="65" t="e">
        <v>#N/A</v>
      </c>
      <c r="F727" s="65" t="e">
        <v>#N/A</v>
      </c>
      <c r="G727" s="65" t="e">
        <v>#N/A</v>
      </c>
      <c r="H727" s="65">
        <v>8.4870538557879627E-5</v>
      </c>
      <c r="I727" s="65" t="e">
        <v>#N/A</v>
      </c>
      <c r="J727" s="65" t="e">
        <v>#N/A</v>
      </c>
      <c r="K727" s="65" t="e">
        <v>#N/A</v>
      </c>
      <c r="L727" s="65" t="e">
        <v>#N/A</v>
      </c>
      <c r="M727" s="65" t="e">
        <v>#N/A</v>
      </c>
    </row>
    <row r="728" spans="1:13">
      <c r="A728" s="64">
        <v>72.600000000000009</v>
      </c>
      <c r="B728" s="65">
        <v>1.2942186731379479E-4</v>
      </c>
      <c r="C728" s="65" t="e">
        <v>#N/A</v>
      </c>
      <c r="D728" s="65" t="e">
        <v>#N/A</v>
      </c>
      <c r="E728" s="65" t="e">
        <v>#N/A</v>
      </c>
      <c r="F728" s="65" t="e">
        <v>#N/A</v>
      </c>
      <c r="G728" s="65" t="e">
        <v>#N/A</v>
      </c>
      <c r="H728" s="65">
        <v>8.7766180513426661E-5</v>
      </c>
      <c r="I728" s="65" t="e">
        <v>#N/A</v>
      </c>
      <c r="J728" s="65" t="e">
        <v>#N/A</v>
      </c>
      <c r="K728" s="65" t="e">
        <v>#N/A</v>
      </c>
      <c r="L728" s="65" t="e">
        <v>#N/A</v>
      </c>
      <c r="M728" s="65" t="e">
        <v>#N/A</v>
      </c>
    </row>
    <row r="729" spans="1:13">
      <c r="A729" s="64">
        <v>72.7</v>
      </c>
      <c r="B729" s="65">
        <v>1.3367610517889261E-4</v>
      </c>
      <c r="C729" s="65" t="e">
        <v>#N/A</v>
      </c>
      <c r="D729" s="65" t="e">
        <v>#N/A</v>
      </c>
      <c r="E729" s="65" t="e">
        <v>#N/A</v>
      </c>
      <c r="F729" s="65" t="e">
        <v>#N/A</v>
      </c>
      <c r="G729" s="65" t="e">
        <v>#N/A</v>
      </c>
      <c r="H729" s="65">
        <v>9.0750603703781962E-5</v>
      </c>
      <c r="I729" s="65" t="e">
        <v>#N/A</v>
      </c>
      <c r="J729" s="65" t="e">
        <v>#N/A</v>
      </c>
      <c r="K729" s="65" t="e">
        <v>#N/A</v>
      </c>
      <c r="L729" s="65" t="e">
        <v>#N/A</v>
      </c>
      <c r="M729" s="65" t="e">
        <v>#N/A</v>
      </c>
    </row>
    <row r="730" spans="1:13">
      <c r="A730" s="64">
        <v>72.8</v>
      </c>
      <c r="B730" s="65">
        <v>1.380533940391615E-4</v>
      </c>
      <c r="C730" s="65" t="e">
        <v>#N/A</v>
      </c>
      <c r="D730" s="65" t="e">
        <v>#N/A</v>
      </c>
      <c r="E730" s="65" t="e">
        <v>#N/A</v>
      </c>
      <c r="F730" s="65" t="e">
        <v>#N/A</v>
      </c>
      <c r="G730" s="65" t="e">
        <v>#N/A</v>
      </c>
      <c r="H730" s="65">
        <v>9.3826085503678769E-5</v>
      </c>
      <c r="I730" s="65" t="e">
        <v>#N/A</v>
      </c>
      <c r="J730" s="65" t="e">
        <v>#N/A</v>
      </c>
      <c r="K730" s="65" t="e">
        <v>#N/A</v>
      </c>
      <c r="L730" s="65" t="e">
        <v>#N/A</v>
      </c>
      <c r="M730" s="65" t="e">
        <v>#N/A</v>
      </c>
    </row>
    <row r="731" spans="1:13">
      <c r="A731" s="64">
        <v>72.900000000000006</v>
      </c>
      <c r="B731" s="65">
        <v>1.4255658606998622E-4</v>
      </c>
      <c r="C731" s="65" t="e">
        <v>#N/A</v>
      </c>
      <c r="D731" s="65" t="e">
        <v>#N/A</v>
      </c>
      <c r="E731" s="65" t="e">
        <v>#N/A</v>
      </c>
      <c r="F731" s="65" t="e">
        <v>#N/A</v>
      </c>
      <c r="G731" s="65" t="e">
        <v>#N/A</v>
      </c>
      <c r="H731" s="65">
        <v>9.699490328785032E-5</v>
      </c>
      <c r="I731" s="65" t="e">
        <v>#N/A</v>
      </c>
      <c r="J731" s="65" t="e">
        <v>#N/A</v>
      </c>
      <c r="K731" s="65" t="e">
        <v>#N/A</v>
      </c>
      <c r="L731" s="65" t="e">
        <v>#N/A</v>
      </c>
      <c r="M731" s="65" t="e">
        <v>#N/A</v>
      </c>
    </row>
    <row r="732" spans="1:13">
      <c r="A732" s="64">
        <v>73</v>
      </c>
      <c r="B732" s="65">
        <v>1.4718857710249722E-4</v>
      </c>
      <c r="C732" s="65" t="e">
        <v>#N/A</v>
      </c>
      <c r="D732" s="65" t="e">
        <v>#N/A</v>
      </c>
      <c r="E732" s="65" t="e">
        <v>#N/A</v>
      </c>
      <c r="F732" s="65" t="e">
        <v>#N/A</v>
      </c>
      <c r="G732" s="65" t="e">
        <v>#N/A</v>
      </c>
      <c r="H732" s="65">
        <v>1.0025945084635168E-4</v>
      </c>
      <c r="I732" s="65" t="e">
        <v>#N/A</v>
      </c>
      <c r="J732" s="65" t="e">
        <v>#N/A</v>
      </c>
      <c r="K732" s="65" t="e">
        <v>#N/A</v>
      </c>
      <c r="L732" s="65" t="e">
        <v>#N/A</v>
      </c>
      <c r="M732" s="65" t="e">
        <v>#N/A</v>
      </c>
    </row>
    <row r="733" spans="1:13">
      <c r="A733" s="64">
        <v>73.100000000000009</v>
      </c>
      <c r="B733" s="65">
        <v>1.5195226296782494E-4</v>
      </c>
      <c r="C733" s="65" t="e">
        <v>#N/A</v>
      </c>
      <c r="D733" s="65" t="e">
        <v>#N/A</v>
      </c>
      <c r="E733" s="65" t="e">
        <v>#N/A</v>
      </c>
      <c r="F733" s="65" t="e">
        <v>#N/A</v>
      </c>
      <c r="G733" s="65" t="e">
        <v>#N/A</v>
      </c>
      <c r="H733" s="65">
        <v>1.036221074173227E-4</v>
      </c>
      <c r="I733" s="65" t="e">
        <v>#N/A</v>
      </c>
      <c r="J733" s="65" t="e">
        <v>#N/A</v>
      </c>
      <c r="K733" s="65" t="e">
        <v>#N/A</v>
      </c>
      <c r="L733" s="65" t="e">
        <v>#N/A</v>
      </c>
      <c r="M733" s="65" t="e">
        <v>#N/A</v>
      </c>
    </row>
    <row r="734" spans="1:13">
      <c r="A734" s="64">
        <v>73.2</v>
      </c>
      <c r="B734" s="65">
        <v>1.568505831528455E-4</v>
      </c>
      <c r="C734" s="65" t="e">
        <v>#N/A</v>
      </c>
      <c r="D734" s="65" t="e">
        <v>#N/A</v>
      </c>
      <c r="E734" s="65" t="e">
        <v>#N/A</v>
      </c>
      <c r="F734" s="65" t="e">
        <v>#N/A</v>
      </c>
      <c r="G734" s="65" t="e">
        <v>#N/A</v>
      </c>
      <c r="H734" s="65">
        <v>1.0708531044656411E-4</v>
      </c>
      <c r="I734" s="65" t="e">
        <v>#N/A</v>
      </c>
      <c r="J734" s="65" t="e">
        <v>#N/A</v>
      </c>
      <c r="K734" s="65" t="e">
        <v>#N/A</v>
      </c>
      <c r="L734" s="65" t="e">
        <v>#N/A</v>
      </c>
      <c r="M734" s="65" t="e">
        <v>#N/A</v>
      </c>
    </row>
    <row r="735" spans="1:13">
      <c r="A735" s="64">
        <v>73.3</v>
      </c>
      <c r="B735" s="65">
        <v>1.6188653535209596E-4</v>
      </c>
      <c r="C735" s="65" t="e">
        <v>#N/A</v>
      </c>
      <c r="D735" s="65" t="e">
        <v>#N/A</v>
      </c>
      <c r="E735" s="65" t="e">
        <v>#N/A</v>
      </c>
      <c r="F735" s="65" t="e">
        <v>#N/A</v>
      </c>
      <c r="G735" s="65" t="e">
        <v>#N/A</v>
      </c>
      <c r="H735" s="65">
        <v>1.1065154103562236E-4</v>
      </c>
      <c r="I735" s="65" t="e">
        <v>#N/A</v>
      </c>
      <c r="J735" s="65" t="e">
        <v>#N/A</v>
      </c>
      <c r="K735" s="65" t="e">
        <v>#N/A</v>
      </c>
      <c r="L735" s="65" t="e">
        <v>#N/A</v>
      </c>
      <c r="M735" s="65" t="e">
        <v>#N/A</v>
      </c>
    </row>
    <row r="736" spans="1:13">
      <c r="A736" s="64">
        <v>73.400000000000006</v>
      </c>
      <c r="B736" s="65">
        <v>1.6706311726011336E-4</v>
      </c>
      <c r="C736" s="65" t="e">
        <v>#N/A</v>
      </c>
      <c r="D736" s="65" t="e">
        <v>#N/A</v>
      </c>
      <c r="E736" s="65" t="e">
        <v>#N/A</v>
      </c>
      <c r="F736" s="65" t="e">
        <v>#N/A</v>
      </c>
      <c r="G736" s="65" t="e">
        <v>#N/A</v>
      </c>
      <c r="H736" s="65">
        <v>1.1432330211391672E-4</v>
      </c>
      <c r="I736" s="65" t="e">
        <v>#N/A</v>
      </c>
      <c r="J736" s="65" t="e">
        <v>#N/A</v>
      </c>
      <c r="K736" s="65" t="e">
        <v>#N/A</v>
      </c>
      <c r="L736" s="65" t="e">
        <v>#N/A</v>
      </c>
      <c r="M736" s="65" t="e">
        <v>#N/A</v>
      </c>
    </row>
    <row r="737" spans="1:13">
      <c r="A737" s="64">
        <v>73.5</v>
      </c>
      <c r="B737" s="65">
        <v>1.7238339933101088E-4</v>
      </c>
      <c r="C737" s="65" t="e">
        <v>#N/A</v>
      </c>
      <c r="D737" s="65" t="e">
        <v>#N/A</v>
      </c>
      <c r="E737" s="65" t="e">
        <v>#N/A</v>
      </c>
      <c r="F737" s="65" t="e">
        <v>#N/A</v>
      </c>
      <c r="G737" s="65" t="e">
        <v>#N/A</v>
      </c>
      <c r="H737" s="65">
        <v>1.1810313299065456E-4</v>
      </c>
      <c r="I737" s="65" t="e">
        <v>#N/A</v>
      </c>
      <c r="J737" s="65" t="e">
        <v>#N/A</v>
      </c>
      <c r="K737" s="65" t="e">
        <v>#N/A</v>
      </c>
      <c r="L737" s="65" t="e">
        <v>#N/A</v>
      </c>
      <c r="M737" s="65" t="e">
        <v>#N/A</v>
      </c>
    </row>
    <row r="738" spans="1:13">
      <c r="A738" s="64">
        <v>73.600000000000009</v>
      </c>
      <c r="B738" s="65">
        <v>1.7785040836315602E-4</v>
      </c>
      <c r="C738" s="65" t="e">
        <v>#N/A</v>
      </c>
      <c r="D738" s="65" t="e">
        <v>#N/A</v>
      </c>
      <c r="E738" s="65" t="e">
        <v>#N/A</v>
      </c>
      <c r="F738" s="65" t="e">
        <v>#N/A</v>
      </c>
      <c r="G738" s="65" t="e">
        <v>#N/A</v>
      </c>
      <c r="H738" s="65">
        <v>1.2199365301057696E-4</v>
      </c>
      <c r="I738" s="65" t="e">
        <v>#N/A</v>
      </c>
      <c r="J738" s="65" t="e">
        <v>#N/A</v>
      </c>
      <c r="K738" s="65" t="e">
        <v>#N/A</v>
      </c>
      <c r="L738" s="65" t="e">
        <v>#N/A</v>
      </c>
      <c r="M738" s="65" t="e">
        <v>#N/A</v>
      </c>
    </row>
    <row r="739" spans="1:13">
      <c r="A739" s="64">
        <v>73.7</v>
      </c>
      <c r="B739" s="65">
        <v>1.8346730212215334E-4</v>
      </c>
      <c r="C739" s="65" t="e">
        <v>#N/A</v>
      </c>
      <c r="D739" s="65" t="e">
        <v>#N/A</v>
      </c>
      <c r="E739" s="65" t="e">
        <v>#N/A</v>
      </c>
      <c r="F739" s="65" t="e">
        <v>#N/A</v>
      </c>
      <c r="G739" s="65" t="e">
        <v>#N/A</v>
      </c>
      <c r="H739" s="65">
        <v>1.2599745241459459E-4</v>
      </c>
      <c r="I739" s="65" t="e">
        <v>#N/A</v>
      </c>
      <c r="J739" s="65" t="e">
        <v>#N/A</v>
      </c>
      <c r="K739" s="65" t="e">
        <v>#N/A</v>
      </c>
      <c r="L739" s="65" t="e">
        <v>#N/A</v>
      </c>
      <c r="M739" s="65" t="e">
        <v>#N/A</v>
      </c>
    </row>
    <row r="740" spans="1:13">
      <c r="A740" s="64">
        <v>73.8</v>
      </c>
      <c r="B740" s="65">
        <v>1.8923716561403126E-4</v>
      </c>
      <c r="C740" s="65" t="e">
        <v>#N/A</v>
      </c>
      <c r="D740" s="65" t="e">
        <v>#N/A</v>
      </c>
      <c r="E740" s="65" t="e">
        <v>#N/A</v>
      </c>
      <c r="F740" s="65" t="e">
        <v>#N/A</v>
      </c>
      <c r="G740" s="65" t="e">
        <v>#N/A</v>
      </c>
      <c r="H740" s="65">
        <v>1.301172305829823E-4</v>
      </c>
      <c r="I740" s="65" t="e">
        <v>#N/A</v>
      </c>
      <c r="J740" s="65" t="e">
        <v>#N/A</v>
      </c>
      <c r="K740" s="65" t="e">
        <v>#N/A</v>
      </c>
      <c r="L740" s="65" t="e">
        <v>#N/A</v>
      </c>
      <c r="M740" s="65" t="e">
        <v>#N/A</v>
      </c>
    </row>
    <row r="741" spans="1:13">
      <c r="A741" s="64">
        <v>73.900000000000006</v>
      </c>
      <c r="B741" s="65">
        <v>1.9516320026014E-4</v>
      </c>
      <c r="C741" s="65" t="e">
        <v>#N/A</v>
      </c>
      <c r="D741" s="65" t="e">
        <v>#N/A</v>
      </c>
      <c r="E741" s="65" t="e">
        <v>#N/A</v>
      </c>
      <c r="F741" s="65" t="e">
        <v>#N/A</v>
      </c>
      <c r="G741" s="65" t="e">
        <v>#N/A</v>
      </c>
      <c r="H741" s="65">
        <v>1.3435565051622689E-4</v>
      </c>
      <c r="I741" s="65" t="e">
        <v>#N/A</v>
      </c>
      <c r="J741" s="65" t="e">
        <v>#N/A</v>
      </c>
      <c r="K741" s="65" t="e">
        <v>#N/A</v>
      </c>
      <c r="L741" s="65" t="e">
        <v>#N/A</v>
      </c>
      <c r="M741" s="65" t="e">
        <v>#N/A</v>
      </c>
    </row>
    <row r="742" spans="1:13">
      <c r="A742" s="64">
        <v>74</v>
      </c>
      <c r="B742" s="65">
        <v>2.0124856382608414E-4</v>
      </c>
      <c r="C742" s="65" t="e">
        <v>#N/A</v>
      </c>
      <c r="D742" s="65" t="e">
        <v>#N/A</v>
      </c>
      <c r="E742" s="65" t="e">
        <v>#N/A</v>
      </c>
      <c r="F742" s="65" t="e">
        <v>#N/A</v>
      </c>
      <c r="G742" s="65" t="e">
        <v>#N/A</v>
      </c>
      <c r="H742" s="65">
        <v>1.3871544797439128E-4</v>
      </c>
      <c r="I742" s="65" t="e">
        <v>#N/A</v>
      </c>
      <c r="J742" s="65" t="e">
        <v>#N/A</v>
      </c>
      <c r="K742" s="65" t="e">
        <v>#N/A</v>
      </c>
      <c r="L742" s="65" t="e">
        <v>#N/A</v>
      </c>
      <c r="M742" s="65" t="e">
        <v>#N/A</v>
      </c>
    </row>
    <row r="743" spans="1:13">
      <c r="A743" s="64">
        <v>74.100000000000009</v>
      </c>
      <c r="B743" s="65">
        <v>2.074964577332139E-4</v>
      </c>
      <c r="C743" s="65" t="e">
        <v>#N/A</v>
      </c>
      <c r="D743" s="65" t="e">
        <v>#N/A</v>
      </c>
      <c r="E743" s="65" t="e">
        <v>#N/A</v>
      </c>
      <c r="F743" s="65" t="e">
        <v>#N/A</v>
      </c>
      <c r="G743" s="65" t="e">
        <v>#N/A</v>
      </c>
      <c r="H743" s="65">
        <v>1.4319944602902979E-4</v>
      </c>
      <c r="I743" s="65" t="e">
        <v>#N/A</v>
      </c>
      <c r="J743" s="65" t="e">
        <v>#N/A</v>
      </c>
      <c r="K743" s="65" t="e">
        <v>#N/A</v>
      </c>
      <c r="L743" s="65" t="e">
        <v>#N/A</v>
      </c>
      <c r="M743" s="65" t="e">
        <v>#N/A</v>
      </c>
    </row>
    <row r="744" spans="1:13">
      <c r="A744" s="64">
        <v>74.2</v>
      </c>
      <c r="B744" s="65">
        <v>2.1391012705862522E-4</v>
      </c>
      <c r="C744" s="65" t="e">
        <v>#N/A</v>
      </c>
      <c r="D744" s="65" t="e">
        <v>#N/A</v>
      </c>
      <c r="E744" s="65" t="e">
        <v>#N/A</v>
      </c>
      <c r="F744" s="65" t="e">
        <v>#N/A</v>
      </c>
      <c r="G744" s="65" t="e">
        <v>#N/A</v>
      </c>
      <c r="H744" s="65">
        <v>1.4781035133637488E-4</v>
      </c>
      <c r="I744" s="65" t="e">
        <v>#N/A</v>
      </c>
      <c r="J744" s="65" t="e">
        <v>#N/A</v>
      </c>
      <c r="K744" s="65" t="e">
        <v>#N/A</v>
      </c>
      <c r="L744" s="65" t="e">
        <v>#N/A</v>
      </c>
      <c r="M744" s="65" t="e">
        <v>#N/A</v>
      </c>
    </row>
    <row r="745" spans="1:13">
      <c r="A745" s="64">
        <v>74.3</v>
      </c>
      <c r="B745" s="65">
        <v>2.2049283143132925E-4</v>
      </c>
      <c r="C745" s="65" t="e">
        <v>#N/A</v>
      </c>
      <c r="D745" s="65" t="e">
        <v>#N/A</v>
      </c>
      <c r="E745" s="65" t="e">
        <v>#N/A</v>
      </c>
      <c r="F745" s="65" t="e">
        <v>#N/A</v>
      </c>
      <c r="G745" s="65" t="e">
        <v>#N/A</v>
      </c>
      <c r="H745" s="65">
        <v>1.5255108883138746E-4</v>
      </c>
      <c r="I745" s="65" t="e">
        <v>#N/A</v>
      </c>
      <c r="J745" s="65" t="e">
        <v>#N/A</v>
      </c>
      <c r="K745" s="65" t="e">
        <v>#N/A</v>
      </c>
      <c r="L745" s="65" t="e">
        <v>#N/A</v>
      </c>
      <c r="M745" s="65" t="e">
        <v>#N/A</v>
      </c>
    </row>
    <row r="746" spans="1:13">
      <c r="A746" s="64">
        <v>74.400000000000006</v>
      </c>
      <c r="B746" s="65">
        <v>2.2724781592842191E-4</v>
      </c>
      <c r="C746" s="65" t="e">
        <v>#N/A</v>
      </c>
      <c r="D746" s="65" t="e">
        <v>#N/A</v>
      </c>
      <c r="E746" s="65" t="e">
        <v>#N/A</v>
      </c>
      <c r="F746" s="65" t="e">
        <v>#N/A</v>
      </c>
      <c r="G746" s="65" t="e">
        <v>#N/A</v>
      </c>
      <c r="H746" s="65">
        <v>1.5742449613753706E-4</v>
      </c>
      <c r="I746" s="65" t="e">
        <v>#N/A</v>
      </c>
      <c r="J746" s="65" t="e">
        <v>#N/A</v>
      </c>
      <c r="K746" s="65" t="e">
        <v>#N/A</v>
      </c>
      <c r="L746" s="65" t="e">
        <v>#N/A</v>
      </c>
      <c r="M746" s="65" t="e">
        <v>#N/A</v>
      </c>
    </row>
    <row r="747" spans="1:13">
      <c r="A747" s="64">
        <v>74.5</v>
      </c>
      <c r="B747" s="65">
        <v>2.341783547308296E-4</v>
      </c>
      <c r="C747" s="65" t="e">
        <v>#N/A</v>
      </c>
      <c r="D747" s="65" t="e">
        <v>#N/A</v>
      </c>
      <c r="E747" s="65" t="e">
        <v>#N/A</v>
      </c>
      <c r="F747" s="65" t="e">
        <v>#N/A</v>
      </c>
      <c r="G747" s="65" t="e">
        <v>#N/A</v>
      </c>
      <c r="H747" s="65">
        <v>1.624334545340389E-4</v>
      </c>
      <c r="I747" s="65" t="e">
        <v>#N/A</v>
      </c>
      <c r="J747" s="65" t="e">
        <v>#N/A</v>
      </c>
      <c r="K747" s="65" t="e">
        <v>#N/A</v>
      </c>
      <c r="L747" s="65" t="e">
        <v>#N/A</v>
      </c>
      <c r="M747" s="65" t="e">
        <v>#N/A</v>
      </c>
    </row>
    <row r="748" spans="1:13">
      <c r="A748" s="64">
        <v>74.600000000000009</v>
      </c>
      <c r="B748" s="65">
        <v>2.4128778022713959E-4</v>
      </c>
      <c r="C748" s="65" t="e">
        <v>#N/A</v>
      </c>
      <c r="D748" s="65" t="e">
        <v>#N/A</v>
      </c>
      <c r="E748" s="65" t="e">
        <v>#N/A</v>
      </c>
      <c r="F748" s="65" t="e">
        <v>#N/A</v>
      </c>
      <c r="G748" s="65" t="e">
        <v>#N/A</v>
      </c>
      <c r="H748" s="65">
        <v>1.6758094716351479E-4</v>
      </c>
      <c r="I748" s="65" t="e">
        <v>#N/A</v>
      </c>
      <c r="J748" s="65" t="e">
        <v>#N/A</v>
      </c>
      <c r="K748" s="65" t="e">
        <v>#N/A</v>
      </c>
      <c r="L748" s="65" t="e">
        <v>#N/A</v>
      </c>
      <c r="M748" s="65" t="e">
        <v>#N/A</v>
      </c>
    </row>
    <row r="749" spans="1:13">
      <c r="A749" s="64">
        <v>74.7</v>
      </c>
      <c r="B749" s="65">
        <v>2.4857936659827828E-4</v>
      </c>
      <c r="C749" s="65" t="e">
        <v>#N/A</v>
      </c>
      <c r="D749" s="65" t="e">
        <v>#N/A</v>
      </c>
      <c r="E749" s="65" t="e">
        <v>#N/A</v>
      </c>
      <c r="F749" s="65" t="e">
        <v>#N/A</v>
      </c>
      <c r="G749" s="65" t="e">
        <v>#N/A</v>
      </c>
      <c r="H749" s="65">
        <v>1.7286986985709518E-4</v>
      </c>
      <c r="I749" s="65" t="e">
        <v>#N/A</v>
      </c>
      <c r="J749" s="65" t="e">
        <v>#N/A</v>
      </c>
      <c r="K749" s="65" t="e">
        <v>#N/A</v>
      </c>
      <c r="L749" s="65" t="e">
        <v>#N/A</v>
      </c>
      <c r="M749" s="65" t="e">
        <v>#N/A</v>
      </c>
    </row>
    <row r="750" spans="1:13">
      <c r="A750" s="64">
        <v>74.8</v>
      </c>
      <c r="B750" s="65">
        <v>2.5605648988857865E-4</v>
      </c>
      <c r="C750" s="65" t="e">
        <v>#N/A</v>
      </c>
      <c r="D750" s="65" t="e">
        <v>#N/A</v>
      </c>
      <c r="E750" s="65" t="e">
        <v>#N/A</v>
      </c>
      <c r="F750" s="65" t="e">
        <v>#N/A</v>
      </c>
      <c r="G750" s="65" t="e">
        <v>#N/A</v>
      </c>
      <c r="H750" s="65">
        <v>1.7830327851697803E-4</v>
      </c>
      <c r="I750" s="65" t="e">
        <v>#N/A</v>
      </c>
      <c r="J750" s="65" t="e">
        <v>#N/A</v>
      </c>
      <c r="K750" s="65" t="e">
        <v>#N/A</v>
      </c>
      <c r="L750" s="65" t="e">
        <v>#N/A</v>
      </c>
      <c r="M750" s="65" t="e">
        <v>#N/A</v>
      </c>
    </row>
    <row r="751" spans="1:13">
      <c r="A751" s="64">
        <v>74.900000000000006</v>
      </c>
      <c r="B751" s="65">
        <v>2.6372243883088231E-4</v>
      </c>
      <c r="C751" s="65" t="e">
        <v>#N/A</v>
      </c>
      <c r="D751" s="65" t="e">
        <v>#N/A</v>
      </c>
      <c r="E751" s="65" t="e">
        <v>#N/A</v>
      </c>
      <c r="F751" s="65" t="e">
        <v>#N/A</v>
      </c>
      <c r="G751" s="65" t="e">
        <v>#N/A</v>
      </c>
      <c r="H751" s="65">
        <v>1.8388415628578514E-4</v>
      </c>
      <c r="I751" s="65" t="e">
        <v>#N/A</v>
      </c>
      <c r="J751" s="65" t="e">
        <v>#N/A</v>
      </c>
      <c r="K751" s="65" t="e">
        <v>#N/A</v>
      </c>
      <c r="L751" s="65" t="e">
        <v>#N/A</v>
      </c>
      <c r="M751" s="65" t="e">
        <v>#N/A</v>
      </c>
    </row>
    <row r="752" spans="1:13">
      <c r="A752" s="64">
        <v>75</v>
      </c>
      <c r="B752" s="65">
        <v>2.7158056036569178E-4</v>
      </c>
      <c r="C752" s="65" t="e">
        <v>#N/A</v>
      </c>
      <c r="D752" s="65" t="e">
        <v>#N/A</v>
      </c>
      <c r="E752" s="65" t="e">
        <v>#N/A</v>
      </c>
      <c r="F752" s="65" t="e">
        <v>#N/A</v>
      </c>
      <c r="G752" s="65" t="e">
        <v>#N/A</v>
      </c>
      <c r="H752" s="65">
        <v>1.8961555906571448E-4</v>
      </c>
      <c r="I752" s="65" t="e">
        <v>#N/A</v>
      </c>
      <c r="J752" s="65" t="e">
        <v>#N/A</v>
      </c>
      <c r="K752" s="65" t="e">
        <v>#N/A</v>
      </c>
      <c r="L752" s="65" t="e">
        <v>#N/A</v>
      </c>
      <c r="M752" s="65" t="e">
        <v>#N/A</v>
      </c>
    </row>
    <row r="753" spans="1:13">
      <c r="A753" s="64">
        <v>75.100000000000009</v>
      </c>
      <c r="B753" s="65">
        <v>2.7963423053734004E-4</v>
      </c>
      <c r="C753" s="65" t="e">
        <v>#N/A</v>
      </c>
      <c r="D753" s="65" t="e">
        <v>#N/A</v>
      </c>
      <c r="E753" s="65" t="e">
        <v>#N/A</v>
      </c>
      <c r="F753" s="65" t="e">
        <v>#N/A</v>
      </c>
      <c r="G753" s="65" t="e">
        <v>#N/A</v>
      </c>
      <c r="H753" s="65">
        <v>1.95500542758964E-4</v>
      </c>
      <c r="I753" s="65" t="e">
        <v>#N/A</v>
      </c>
      <c r="J753" s="65" t="e">
        <v>#N/A</v>
      </c>
      <c r="K753" s="65" t="e">
        <v>#N/A</v>
      </c>
      <c r="L753" s="65" t="e">
        <v>#N/A</v>
      </c>
      <c r="M753" s="65" t="e">
        <v>#N/A</v>
      </c>
    </row>
    <row r="754" spans="1:13">
      <c r="A754" s="64">
        <v>75.2</v>
      </c>
      <c r="B754" s="65">
        <v>2.8788673807866871E-4</v>
      </c>
      <c r="C754" s="65" t="e">
        <v>#N/A</v>
      </c>
      <c r="D754" s="65" t="e">
        <v>#N/A</v>
      </c>
      <c r="E754" s="65" t="e">
        <v>#N/A</v>
      </c>
      <c r="F754" s="65" t="e">
        <v>#N/A</v>
      </c>
      <c r="G754" s="65" t="e">
        <v>#N/A</v>
      </c>
      <c r="H754" s="65">
        <v>2.0154220692347735E-4</v>
      </c>
      <c r="I754" s="65" t="e">
        <v>#N/A</v>
      </c>
      <c r="J754" s="65" t="e">
        <v>#N/A</v>
      </c>
      <c r="K754" s="65" t="e">
        <v>#N/A</v>
      </c>
      <c r="L754" s="65" t="e">
        <v>#N/A</v>
      </c>
      <c r="M754" s="65" t="e">
        <v>#N/A</v>
      </c>
    </row>
    <row r="755" spans="1:13">
      <c r="A755" s="64">
        <v>75.3</v>
      </c>
      <c r="B755" s="65">
        <v>2.9634145903401077E-4</v>
      </c>
      <c r="C755" s="65" t="e">
        <v>#N/A</v>
      </c>
      <c r="D755" s="65" t="e">
        <v>#N/A</v>
      </c>
      <c r="E755" s="65" t="e">
        <v>#N/A</v>
      </c>
      <c r="F755" s="65" t="e">
        <v>#N/A</v>
      </c>
      <c r="G755" s="65" t="e">
        <v>#N/A</v>
      </c>
      <c r="H755" s="65">
        <v>2.0774369477294385E-4</v>
      </c>
      <c r="I755" s="65" t="e">
        <v>#N/A</v>
      </c>
      <c r="J755" s="65" t="e">
        <v>#N/A</v>
      </c>
      <c r="K755" s="65" t="e">
        <v>#N/A</v>
      </c>
      <c r="L755" s="65" t="e">
        <v>#N/A</v>
      </c>
      <c r="M755" s="65" t="e">
        <v>#N/A</v>
      </c>
    </row>
    <row r="756" spans="1:13">
      <c r="A756" s="64">
        <v>75.400000000000006</v>
      </c>
      <c r="B756" s="65">
        <v>3.0500176944769919E-4</v>
      </c>
      <c r="C756" s="65" t="e">
        <v>#N/A</v>
      </c>
      <c r="D756" s="65" t="e">
        <v>#N/A</v>
      </c>
      <c r="E756" s="65" t="e">
        <v>#N/A</v>
      </c>
      <c r="F756" s="65" t="e">
        <v>#N/A</v>
      </c>
      <c r="G756" s="65" t="e">
        <v>#N/A</v>
      </c>
      <c r="H756" s="65">
        <v>2.1410810586530715E-4</v>
      </c>
      <c r="I756" s="65" t="e">
        <v>#N/A</v>
      </c>
      <c r="J756" s="65" t="e">
        <v>#N/A</v>
      </c>
      <c r="K756" s="65" t="e">
        <v>#N/A</v>
      </c>
      <c r="L756" s="65" t="e">
        <v>#N/A</v>
      </c>
      <c r="M756" s="65" t="e">
        <v>#N/A</v>
      </c>
    </row>
    <row r="757" spans="1:13">
      <c r="A757" s="64">
        <v>75.5</v>
      </c>
      <c r="B757" s="65">
        <v>3.1387092894874513E-4</v>
      </c>
      <c r="C757" s="65" t="e">
        <v>#N/A</v>
      </c>
      <c r="D757" s="65" t="e">
        <v>#N/A</v>
      </c>
      <c r="E757" s="65" t="e">
        <v>#N/A</v>
      </c>
      <c r="F757" s="65" t="e">
        <v>#N/A</v>
      </c>
      <c r="G757" s="65" t="e">
        <v>#N/A</v>
      </c>
      <c r="H757" s="65">
        <v>2.206385979661718E-4</v>
      </c>
      <c r="I757" s="65" t="e">
        <v>#N/A</v>
      </c>
      <c r="J757" s="65" t="e">
        <v>#N/A</v>
      </c>
      <c r="K757" s="65" t="e">
        <v>#N/A</v>
      </c>
      <c r="L757" s="65" t="e">
        <v>#N/A</v>
      </c>
      <c r="M757" s="65" t="e">
        <v>#N/A</v>
      </c>
    </row>
    <row r="758" spans="1:13">
      <c r="A758" s="64">
        <v>75.600000000000009</v>
      </c>
      <c r="B758" s="65">
        <v>3.2295234268531203E-4</v>
      </c>
      <c r="C758" s="65" t="e">
        <v>#N/A</v>
      </c>
      <c r="D758" s="65" t="e">
        <v>#N/A</v>
      </c>
      <c r="E758" s="65" t="e">
        <v>#N/A</v>
      </c>
      <c r="F758" s="65" t="e">
        <v>#N/A</v>
      </c>
      <c r="G758" s="65" t="e">
        <v>#N/A</v>
      </c>
      <c r="H758" s="65">
        <v>2.2733838704880327E-4</v>
      </c>
      <c r="I758" s="65" t="e">
        <v>#N/A</v>
      </c>
      <c r="J758" s="65" t="e">
        <v>#N/A</v>
      </c>
      <c r="K758" s="65" t="e">
        <v>#N/A</v>
      </c>
      <c r="L758" s="65" t="e">
        <v>#N/A</v>
      </c>
      <c r="M758" s="65" t="e">
        <v>#N/A</v>
      </c>
    </row>
    <row r="759" spans="1:13">
      <c r="A759" s="64">
        <v>75.7</v>
      </c>
      <c r="B759" s="65">
        <v>3.3224927028641105E-4</v>
      </c>
      <c r="C759" s="65" t="e">
        <v>#N/A</v>
      </c>
      <c r="D759" s="65" t="e">
        <v>#N/A</v>
      </c>
      <c r="E759" s="65" t="e">
        <v>#N/A</v>
      </c>
      <c r="F759" s="65" t="e">
        <v>#N/A</v>
      </c>
      <c r="G759" s="65" t="e">
        <v>#N/A</v>
      </c>
      <c r="H759" s="65">
        <v>2.3421060177497566E-4</v>
      </c>
      <c r="I759" s="65" t="e">
        <v>#N/A</v>
      </c>
      <c r="J759" s="65" t="e">
        <v>#N/A</v>
      </c>
      <c r="K759" s="65" t="e">
        <v>#N/A</v>
      </c>
      <c r="L759" s="65" t="e">
        <v>#N/A</v>
      </c>
      <c r="M759" s="65" t="e">
        <v>#N/A</v>
      </c>
    </row>
    <row r="760" spans="1:13">
      <c r="A760" s="64">
        <v>75.8</v>
      </c>
      <c r="B760" s="65">
        <v>3.417650586925447E-4</v>
      </c>
      <c r="C760" s="65" t="e">
        <v>#N/A</v>
      </c>
      <c r="D760" s="65" t="e">
        <v>#N/A</v>
      </c>
      <c r="E760" s="65" t="e">
        <v>#N/A</v>
      </c>
      <c r="F760" s="65" t="e">
        <v>#N/A</v>
      </c>
      <c r="G760" s="65" t="e">
        <v>#N/A</v>
      </c>
      <c r="H760" s="65">
        <v>2.4125850177370012E-4</v>
      </c>
      <c r="I760" s="65" t="e">
        <v>#N/A</v>
      </c>
      <c r="J760" s="65" t="e">
        <v>#N/A</v>
      </c>
      <c r="K760" s="65" t="e">
        <v>#N/A</v>
      </c>
      <c r="L760" s="65" t="e">
        <v>#N/A</v>
      </c>
      <c r="M760" s="65" t="e">
        <v>#N/A</v>
      </c>
    </row>
    <row r="761" spans="1:13">
      <c r="A761" s="64">
        <v>75.900000000000006</v>
      </c>
      <c r="B761" s="65">
        <v>3.5150290932506323E-4</v>
      </c>
      <c r="C761" s="65" t="e">
        <v>#N/A</v>
      </c>
      <c r="D761" s="65" t="e">
        <v>#N/A</v>
      </c>
      <c r="E761" s="65" t="e">
        <v>#N/A</v>
      </c>
      <c r="F761" s="65" t="e">
        <v>#N/A</v>
      </c>
      <c r="G761" s="65" t="e">
        <v>#N/A</v>
      </c>
      <c r="H761" s="65">
        <v>2.4848524481058121E-4</v>
      </c>
      <c r="I761" s="65" t="e">
        <v>#N/A</v>
      </c>
      <c r="J761" s="65" t="e">
        <v>#N/A</v>
      </c>
      <c r="K761" s="65" t="e">
        <v>#N/A</v>
      </c>
      <c r="L761" s="65" t="e">
        <v>#N/A</v>
      </c>
      <c r="M761" s="65" t="e">
        <v>#N/A</v>
      </c>
    </row>
    <row r="762" spans="1:13">
      <c r="A762" s="64">
        <v>76</v>
      </c>
      <c r="B762" s="65">
        <v>3.6146622733213007E-4</v>
      </c>
      <c r="C762" s="65" t="e">
        <v>#N/A</v>
      </c>
      <c r="D762" s="65" t="e">
        <v>#N/A</v>
      </c>
      <c r="E762" s="65" t="e">
        <v>#N/A</v>
      </c>
      <c r="F762" s="65" t="e">
        <v>#N/A</v>
      </c>
      <c r="G762" s="65" t="e">
        <v>#N/A</v>
      </c>
      <c r="H762" s="65">
        <v>2.5589411961846054E-4</v>
      </c>
      <c r="I762" s="65" t="e">
        <v>#N/A</v>
      </c>
      <c r="J762" s="65" t="e">
        <v>#N/A</v>
      </c>
      <c r="K762" s="65" t="e">
        <v>#N/A</v>
      </c>
      <c r="L762" s="65" t="e">
        <v>#N/A</v>
      </c>
      <c r="M762" s="65" t="e">
        <v>#N/A</v>
      </c>
    </row>
    <row r="763" spans="1:13">
      <c r="A763" s="64">
        <v>76.100000000000009</v>
      </c>
      <c r="B763" s="65">
        <v>3.7165809771977365E-4</v>
      </c>
      <c r="C763" s="65" t="e">
        <v>#N/A</v>
      </c>
      <c r="D763" s="65" t="e">
        <v>#N/A</v>
      </c>
      <c r="E763" s="65" t="e">
        <v>#N/A</v>
      </c>
      <c r="F763" s="65" t="e">
        <v>#N/A</v>
      </c>
      <c r="G763" s="65" t="e">
        <v>#N/A</v>
      </c>
      <c r="H763" s="65">
        <v>2.6348829851485789E-4</v>
      </c>
      <c r="I763" s="65" t="e">
        <v>#N/A</v>
      </c>
      <c r="J763" s="65" t="e">
        <v>#N/A</v>
      </c>
      <c r="K763" s="65" t="e">
        <v>#N/A</v>
      </c>
      <c r="L763" s="65" t="e">
        <v>#N/A</v>
      </c>
      <c r="M763" s="65" t="e">
        <v>#N/A</v>
      </c>
    </row>
    <row r="764" spans="1:13">
      <c r="A764" s="64">
        <v>76.2</v>
      </c>
      <c r="B764" s="65">
        <v>3.8208183832466602E-4</v>
      </c>
      <c r="C764" s="65" t="e">
        <v>#N/A</v>
      </c>
      <c r="D764" s="65" t="e">
        <v>#N/A</v>
      </c>
      <c r="E764" s="65" t="e">
        <v>#N/A</v>
      </c>
      <c r="F764" s="65" t="e">
        <v>#N/A</v>
      </c>
      <c r="G764" s="65" t="e">
        <v>#N/A</v>
      </c>
      <c r="H764" s="65">
        <v>2.7127104112878442E-4</v>
      </c>
      <c r="I764" s="65" t="e">
        <v>#N/A</v>
      </c>
      <c r="J764" s="65" t="e">
        <v>#N/A</v>
      </c>
      <c r="K764" s="65" t="e">
        <v>#N/A</v>
      </c>
      <c r="L764" s="65" t="e">
        <v>#N/A</v>
      </c>
      <c r="M764" s="65" t="e">
        <v>#N/A</v>
      </c>
    </row>
    <row r="765" spans="1:13">
      <c r="A765" s="64">
        <v>76.3</v>
      </c>
      <c r="B765" s="65">
        <v>3.9274059236049652E-4</v>
      </c>
      <c r="C765" s="65" t="e">
        <v>#N/A</v>
      </c>
      <c r="D765" s="65" t="e">
        <v>#N/A</v>
      </c>
      <c r="E765" s="65" t="e">
        <v>#N/A</v>
      </c>
      <c r="F765" s="65" t="e">
        <v>#N/A</v>
      </c>
      <c r="G765" s="65" t="e">
        <v>#N/A</v>
      </c>
      <c r="H765" s="65">
        <v>2.7924560708925128E-4</v>
      </c>
      <c r="I765" s="65" t="e">
        <v>#N/A</v>
      </c>
      <c r="J765" s="65" t="e">
        <v>#N/A</v>
      </c>
      <c r="K765" s="65" t="e">
        <v>#N/A</v>
      </c>
      <c r="L765" s="65" t="e">
        <v>#N/A</v>
      </c>
      <c r="M765" s="65" t="e">
        <v>#N/A</v>
      </c>
    </row>
    <row r="766" spans="1:13">
      <c r="A766" s="64">
        <v>76.400000000000006</v>
      </c>
      <c r="B766" s="65">
        <v>4.0363756124861538E-4</v>
      </c>
      <c r="C766" s="65" t="e">
        <v>#N/A</v>
      </c>
      <c r="D766" s="65" t="e">
        <v>#N/A</v>
      </c>
      <c r="E766" s="65" t="e">
        <v>#N/A</v>
      </c>
      <c r="F766" s="65" t="e">
        <v>#N/A</v>
      </c>
      <c r="G766" s="65" t="e">
        <v>#N/A</v>
      </c>
      <c r="H766" s="65">
        <v>2.8741519781760871E-4</v>
      </c>
      <c r="I766" s="65" t="e">
        <v>#N/A</v>
      </c>
      <c r="J766" s="65" t="e">
        <v>#N/A</v>
      </c>
      <c r="K766" s="65" t="e">
        <v>#N/A</v>
      </c>
      <c r="L766" s="65" t="e">
        <v>#N/A</v>
      </c>
      <c r="M766" s="65" t="e">
        <v>#N/A</v>
      </c>
    </row>
    <row r="767" spans="1:13">
      <c r="A767" s="64">
        <v>76.5</v>
      </c>
      <c r="B767" s="65">
        <v>4.1477580089122057E-4</v>
      </c>
      <c r="C767" s="65" t="e">
        <v>#N/A</v>
      </c>
      <c r="D767" s="65" t="e">
        <v>#N/A</v>
      </c>
      <c r="E767" s="65" t="e">
        <v>#N/A</v>
      </c>
      <c r="F767" s="65" t="e">
        <v>#N/A</v>
      </c>
      <c r="G767" s="65" t="e">
        <v>#N/A</v>
      </c>
      <c r="H767" s="65">
        <v>2.9578313115052879E-4</v>
      </c>
      <c r="I767" s="65" t="e">
        <v>#N/A</v>
      </c>
      <c r="J767" s="65" t="e">
        <v>#N/A</v>
      </c>
      <c r="K767" s="65" t="e">
        <v>#N/A</v>
      </c>
      <c r="L767" s="65" t="e">
        <v>#N/A</v>
      </c>
      <c r="M767" s="65" t="e">
        <v>#N/A</v>
      </c>
    </row>
    <row r="768" spans="1:13">
      <c r="A768" s="64">
        <v>76.600000000000009</v>
      </c>
      <c r="B768" s="65">
        <v>4.2615839629434049E-4</v>
      </c>
      <c r="C768" s="65" t="e">
        <v>#N/A</v>
      </c>
      <c r="D768" s="65" t="e">
        <v>#N/A</v>
      </c>
      <c r="E768" s="65" t="e">
        <v>#N/A</v>
      </c>
      <c r="F768" s="65" t="e">
        <v>#N/A</v>
      </c>
      <c r="G768" s="65" t="e">
        <v>#N/A</v>
      </c>
      <c r="H768" s="65">
        <v>3.0435257940553129E-4</v>
      </c>
      <c r="I768" s="65" t="e">
        <v>#N/A</v>
      </c>
      <c r="J768" s="65" t="e">
        <v>#N/A</v>
      </c>
      <c r="K768" s="65" t="e">
        <v>#N/A</v>
      </c>
      <c r="L768" s="65" t="e">
        <v>#N/A</v>
      </c>
      <c r="M768" s="65" t="e">
        <v>#N/A</v>
      </c>
    </row>
    <row r="769" spans="1:13">
      <c r="A769" s="64">
        <v>76.7</v>
      </c>
      <c r="B769" s="65">
        <v>4.3778843246400356E-4</v>
      </c>
      <c r="C769" s="65" t="e">
        <v>#N/A</v>
      </c>
      <c r="D769" s="65" t="e">
        <v>#N/A</v>
      </c>
      <c r="E769" s="65" t="e">
        <v>#N/A</v>
      </c>
      <c r="F769" s="65" t="e">
        <v>#N/A</v>
      </c>
      <c r="G769" s="65" t="e">
        <v>#N/A</v>
      </c>
      <c r="H769" s="65">
        <v>3.1312677310779691E-4</v>
      </c>
      <c r="I769" s="65" t="e">
        <v>#N/A</v>
      </c>
      <c r="J769" s="65" t="e">
        <v>#N/A</v>
      </c>
      <c r="K769" s="65" t="e">
        <v>#N/A</v>
      </c>
      <c r="L769" s="65" t="e">
        <v>#N/A</v>
      </c>
      <c r="M769" s="65" t="e">
        <v>#N/A</v>
      </c>
    </row>
    <row r="770" spans="1:13">
      <c r="A770" s="64">
        <v>76.800000000000011</v>
      </c>
      <c r="B770" s="65">
        <v>4.4966884888708591E-4</v>
      </c>
      <c r="C770" s="65" t="e">
        <v>#N/A</v>
      </c>
      <c r="D770" s="65" t="e">
        <v>#N/A</v>
      </c>
      <c r="E770" s="65" t="e">
        <v>#N/A</v>
      </c>
      <c r="F770" s="65" t="e">
        <v>#N/A</v>
      </c>
      <c r="G770" s="65" t="e">
        <v>#N/A</v>
      </c>
      <c r="H770" s="65">
        <v>3.2210894278250635E-4</v>
      </c>
      <c r="I770" s="65" t="e">
        <v>#N/A</v>
      </c>
      <c r="J770" s="65" t="e">
        <v>#N/A</v>
      </c>
      <c r="K770" s="65" t="e">
        <v>#N/A</v>
      </c>
      <c r="L770" s="65" t="e">
        <v>#N/A</v>
      </c>
      <c r="M770" s="65" t="e">
        <v>#N/A</v>
      </c>
    </row>
    <row r="771" spans="1:13">
      <c r="A771" s="64">
        <v>76.900000000000006</v>
      </c>
      <c r="B771" s="65">
        <v>4.6180258505046368E-4</v>
      </c>
      <c r="C771" s="65" t="e">
        <v>#N/A</v>
      </c>
      <c r="D771" s="65" t="e">
        <v>#N/A</v>
      </c>
      <c r="E771" s="65" t="e">
        <v>#N/A</v>
      </c>
      <c r="F771" s="65" t="e">
        <v>#N/A</v>
      </c>
      <c r="G771" s="65" t="e">
        <v>#N/A</v>
      </c>
      <c r="H771" s="65">
        <v>3.313023189548403E-4</v>
      </c>
      <c r="I771" s="65" t="e">
        <v>#N/A</v>
      </c>
      <c r="J771" s="65" t="e">
        <v>#N/A</v>
      </c>
      <c r="K771" s="65" t="e">
        <v>#N/A</v>
      </c>
      <c r="L771" s="65" t="e">
        <v>#N/A</v>
      </c>
      <c r="M771" s="65" t="e">
        <v>#N/A</v>
      </c>
    </row>
    <row r="772" spans="1:13">
      <c r="A772" s="64">
        <v>77</v>
      </c>
      <c r="B772" s="65">
        <v>4.7419255133718252E-4</v>
      </c>
      <c r="C772" s="65" t="e">
        <v>#N/A</v>
      </c>
      <c r="D772" s="65" t="e">
        <v>#N/A</v>
      </c>
      <c r="E772" s="65" t="e">
        <v>#N/A</v>
      </c>
      <c r="F772" s="65" t="e">
        <v>#N/A</v>
      </c>
      <c r="G772" s="65" t="e">
        <v>#N/A</v>
      </c>
      <c r="H772" s="65">
        <v>3.4071007394231856E-4</v>
      </c>
      <c r="I772" s="65" t="e">
        <v>#N/A</v>
      </c>
      <c r="J772" s="65" t="e">
        <v>#N/A</v>
      </c>
      <c r="K772" s="65" t="e">
        <v>#N/A</v>
      </c>
      <c r="L772" s="65" t="e">
        <v>#N/A</v>
      </c>
      <c r="M772" s="65" t="e">
        <v>#N/A</v>
      </c>
    </row>
    <row r="773" spans="1:13">
      <c r="A773" s="64">
        <v>77.100000000000009</v>
      </c>
      <c r="B773" s="65">
        <v>4.8684151261113584E-4</v>
      </c>
      <c r="C773" s="65" t="e">
        <v>#N/A</v>
      </c>
      <c r="D773" s="65" t="e">
        <v>#N/A</v>
      </c>
      <c r="E773" s="65" t="e">
        <v>#N/A</v>
      </c>
      <c r="F773" s="65" t="e">
        <v>#N/A</v>
      </c>
      <c r="G773" s="65" t="e">
        <v>#N/A</v>
      </c>
      <c r="H773" s="65">
        <v>3.5033546737395227E-4</v>
      </c>
      <c r="I773" s="65" t="e">
        <v>#N/A</v>
      </c>
      <c r="J773" s="65" t="e">
        <v>#N/A</v>
      </c>
      <c r="K773" s="65" t="e">
        <v>#N/A</v>
      </c>
      <c r="L773" s="65" t="e">
        <v>#N/A</v>
      </c>
      <c r="M773" s="65" t="e">
        <v>#N/A</v>
      </c>
    </row>
    <row r="774" spans="1:13">
      <c r="A774" s="64">
        <v>77.2</v>
      </c>
      <c r="B774" s="65">
        <v>4.9975223373621702E-4</v>
      </c>
      <c r="C774" s="65" t="e">
        <v>#N/A</v>
      </c>
      <c r="D774" s="65" t="e">
        <v>#N/A</v>
      </c>
      <c r="E774" s="65" t="e">
        <v>#N/A</v>
      </c>
      <c r="F774" s="65" t="e">
        <v>#N/A</v>
      </c>
      <c r="G774" s="65" t="e">
        <v>#N/A</v>
      </c>
      <c r="H774" s="65">
        <v>3.6018155515193939E-4</v>
      </c>
      <c r="I774" s="65" t="e">
        <v>#N/A</v>
      </c>
      <c r="J774" s="65" t="e">
        <v>#N/A</v>
      </c>
      <c r="K774" s="65" t="e">
        <v>#N/A</v>
      </c>
      <c r="L774" s="65" t="e">
        <v>#N/A</v>
      </c>
      <c r="M774" s="65" t="e">
        <v>#N/A</v>
      </c>
    </row>
    <row r="775" spans="1:13">
      <c r="A775" s="64">
        <v>77.300000000000011</v>
      </c>
      <c r="B775" s="65">
        <v>5.1292753778398037E-4</v>
      </c>
      <c r="C775" s="65" t="e">
        <v>#N/A</v>
      </c>
      <c r="D775" s="65" t="e">
        <v>#N/A</v>
      </c>
      <c r="E775" s="65" t="e">
        <v>#N/A</v>
      </c>
      <c r="F775" s="65" t="e">
        <v>#N/A</v>
      </c>
      <c r="G775" s="65" t="e">
        <v>#N/A</v>
      </c>
      <c r="H775" s="65">
        <v>3.7025150959379971E-4</v>
      </c>
      <c r="I775" s="65" t="e">
        <v>#N/A</v>
      </c>
      <c r="J775" s="65" t="e">
        <v>#N/A</v>
      </c>
      <c r="K775" s="65" t="e">
        <v>#N/A</v>
      </c>
      <c r="L775" s="65" t="e">
        <v>#N/A</v>
      </c>
      <c r="M775" s="65" t="e">
        <v>#N/A</v>
      </c>
    </row>
    <row r="776" spans="1:13">
      <c r="A776" s="64">
        <v>77.400000000000006</v>
      </c>
      <c r="B776" s="65">
        <v>5.2636989858001471E-4</v>
      </c>
      <c r="C776" s="65" t="e">
        <v>#N/A</v>
      </c>
      <c r="D776" s="65" t="e">
        <v>#N/A</v>
      </c>
      <c r="E776" s="65" t="e">
        <v>#N/A</v>
      </c>
      <c r="F776" s="65" t="e">
        <v>#N/A</v>
      </c>
      <c r="G776" s="65" t="e">
        <v>#N/A</v>
      </c>
      <c r="H776" s="65">
        <v>3.8054847391322255E-4</v>
      </c>
      <c r="I776" s="65" t="e">
        <v>#N/A</v>
      </c>
      <c r="J776" s="65" t="e">
        <v>#N/A</v>
      </c>
      <c r="K776" s="65" t="e">
        <v>#N/A</v>
      </c>
      <c r="L776" s="65" t="e">
        <v>#N/A</v>
      </c>
      <c r="M776" s="65" t="e">
        <v>#N/A</v>
      </c>
    </row>
    <row r="777" spans="1:13">
      <c r="A777" s="64">
        <v>77.5</v>
      </c>
      <c r="B777" s="65">
        <v>5.4008193546906114E-4</v>
      </c>
      <c r="C777" s="65" t="e">
        <v>#N/A</v>
      </c>
      <c r="D777" s="65" t="e">
        <v>#N/A</v>
      </c>
      <c r="E777" s="65" t="e">
        <v>#N/A</v>
      </c>
      <c r="F777" s="65" t="e">
        <v>#N/A</v>
      </c>
      <c r="G777" s="65" t="e">
        <v>#N/A</v>
      </c>
      <c r="H777" s="65">
        <v>3.9107550401240587E-4</v>
      </c>
      <c r="I777" s="65" t="e">
        <v>#N/A</v>
      </c>
      <c r="J777" s="65" t="e">
        <v>#N/A</v>
      </c>
      <c r="K777" s="65" t="e">
        <v>#N/A</v>
      </c>
      <c r="L777" s="65" t="e">
        <v>#N/A</v>
      </c>
      <c r="M777" s="65" t="e">
        <v>#N/A</v>
      </c>
    </row>
    <row r="778" spans="1:13">
      <c r="A778" s="64">
        <v>77.600000000000009</v>
      </c>
      <c r="B778" s="65">
        <v>5.5406615138053894E-4</v>
      </c>
      <c r="C778" s="65" t="e">
        <v>#N/A</v>
      </c>
      <c r="D778" s="65" t="e">
        <v>#N/A</v>
      </c>
      <c r="E778" s="65" t="e">
        <v>#N/A</v>
      </c>
      <c r="F778" s="65" t="e">
        <v>#N/A</v>
      </c>
      <c r="G778" s="65" t="e">
        <v>#N/A</v>
      </c>
      <c r="H778" s="65">
        <v>4.0183565579354763E-4</v>
      </c>
      <c r="I778" s="65" t="e">
        <v>#N/A</v>
      </c>
      <c r="J778" s="65" t="e">
        <v>#N/A</v>
      </c>
      <c r="K778" s="65" t="e">
        <v>#N/A</v>
      </c>
      <c r="L778" s="65" t="e">
        <v>#N/A</v>
      </c>
      <c r="M778" s="65" t="e">
        <v>#N/A</v>
      </c>
    </row>
    <row r="779" spans="1:13">
      <c r="A779" s="64">
        <v>77.7</v>
      </c>
      <c r="B779" s="65">
        <v>5.6832481641322374E-4</v>
      </c>
      <c r="C779" s="65" t="e">
        <v>#N/A</v>
      </c>
      <c r="D779" s="65" t="e">
        <v>#N/A</v>
      </c>
      <c r="E779" s="65" t="e">
        <v>#N/A</v>
      </c>
      <c r="F779" s="65" t="e">
        <v>#N/A</v>
      </c>
      <c r="G779" s="65" t="e">
        <v>#N/A</v>
      </c>
      <c r="H779" s="65">
        <v>4.1283189784735441E-4</v>
      </c>
      <c r="I779" s="65" t="e">
        <v>#N/A</v>
      </c>
      <c r="J779" s="65" t="e">
        <v>#N/A</v>
      </c>
      <c r="K779" s="65" t="e">
        <v>#N/A</v>
      </c>
      <c r="L779" s="65" t="e">
        <v>#N/A</v>
      </c>
      <c r="M779" s="65" t="e">
        <v>#N/A</v>
      </c>
    </row>
    <row r="780" spans="1:13">
      <c r="A780" s="64">
        <v>77.800000000000011</v>
      </c>
      <c r="B780" s="65">
        <v>5.8286043349653482E-4</v>
      </c>
      <c r="C780" s="65" t="e">
        <v>#N/A</v>
      </c>
      <c r="D780" s="65" t="e">
        <v>#N/A</v>
      </c>
      <c r="E780" s="65" t="e">
        <v>#N/A</v>
      </c>
      <c r="F780" s="65" t="e">
        <v>#N/A</v>
      </c>
      <c r="G780" s="65" t="e">
        <v>#N/A</v>
      </c>
      <c r="H780" s="65">
        <v>4.2406728607602417E-4</v>
      </c>
      <c r="I780" s="65" t="e">
        <v>#N/A</v>
      </c>
      <c r="J780" s="65" t="e">
        <v>#N/A</v>
      </c>
      <c r="K780" s="65" t="e">
        <v>#N/A</v>
      </c>
      <c r="L780" s="65" t="e">
        <v>#N/A</v>
      </c>
      <c r="M780" s="65" t="e">
        <v>#N/A</v>
      </c>
    </row>
    <row r="781" spans="1:13">
      <c r="A781" s="64">
        <v>77.900000000000006</v>
      </c>
      <c r="B781" s="65">
        <v>5.9767498169094324E-4</v>
      </c>
      <c r="C781" s="65" t="e">
        <v>#N/A</v>
      </c>
      <c r="D781" s="65" t="e">
        <v>#N/A</v>
      </c>
      <c r="E781" s="65" t="e">
        <v>#N/A</v>
      </c>
      <c r="F781" s="65" t="e">
        <v>#N/A</v>
      </c>
      <c r="G781" s="65" t="e">
        <v>#N/A</v>
      </c>
      <c r="H781" s="65">
        <v>4.3554470175877213E-4</v>
      </c>
      <c r="I781" s="65" t="e">
        <v>#N/A</v>
      </c>
      <c r="J781" s="65" t="e">
        <v>#N/A</v>
      </c>
      <c r="K781" s="65" t="e">
        <v>#N/A</v>
      </c>
      <c r="L781" s="65" t="e">
        <v>#N/A</v>
      </c>
      <c r="M781" s="65" t="e">
        <v>#N/A</v>
      </c>
    </row>
    <row r="782" spans="1:13">
      <c r="A782" s="64">
        <v>78</v>
      </c>
      <c r="B782" s="65">
        <v>6.1277084751054645E-4</v>
      </c>
      <c r="C782" s="65" t="e">
        <v>#N/A</v>
      </c>
      <c r="D782" s="65" t="e">
        <v>#N/A</v>
      </c>
      <c r="E782" s="65" t="e">
        <v>#N/A</v>
      </c>
      <c r="F782" s="65" t="e">
        <v>#N/A</v>
      </c>
      <c r="G782" s="65" t="e">
        <v>#N/A</v>
      </c>
      <c r="H782" s="65">
        <v>4.4726711348630488E-4</v>
      </c>
      <c r="I782" s="65" t="e">
        <v>#N/A</v>
      </c>
      <c r="J782" s="65" t="e">
        <v>#N/A</v>
      </c>
      <c r="K782" s="65" t="e">
        <v>#N/A</v>
      </c>
      <c r="L782" s="65" t="e">
        <v>#N/A</v>
      </c>
      <c r="M782" s="65" t="e">
        <v>#N/A</v>
      </c>
    </row>
    <row r="783" spans="1:13">
      <c r="A783" s="64">
        <v>78.100000000000009</v>
      </c>
      <c r="B783" s="65">
        <v>6.2814983539283276E-4</v>
      </c>
      <c r="C783" s="65" t="e">
        <v>#N/A</v>
      </c>
      <c r="D783" s="65" t="e">
        <v>#N/A</v>
      </c>
      <c r="E783" s="65" t="e">
        <v>#N/A</v>
      </c>
      <c r="F783" s="65" t="e">
        <v>#N/A</v>
      </c>
      <c r="G783" s="65" t="e">
        <v>#N/A</v>
      </c>
      <c r="H783" s="65">
        <v>4.5923722791485488E-4</v>
      </c>
      <c r="I783" s="65" t="e">
        <v>#N/A</v>
      </c>
      <c r="J783" s="65" t="e">
        <v>#N/A</v>
      </c>
      <c r="K783" s="65" t="e">
        <v>#N/A</v>
      </c>
      <c r="L783" s="65" t="e">
        <v>#N/A</v>
      </c>
      <c r="M783" s="65" t="e">
        <v>#N/A</v>
      </c>
    </row>
    <row r="784" spans="1:13">
      <c r="A784" s="64">
        <v>78.2</v>
      </c>
      <c r="B784" s="65">
        <v>6.4381398260593414E-4</v>
      </c>
      <c r="C784" s="65" t="e">
        <v>#N/A</v>
      </c>
      <c r="D784" s="65" t="e">
        <v>#N/A</v>
      </c>
      <c r="E784" s="65" t="e">
        <v>#N/A</v>
      </c>
      <c r="F784" s="65" t="e">
        <v>#N/A</v>
      </c>
      <c r="G784" s="65" t="e">
        <v>#N/A</v>
      </c>
      <c r="H784" s="65">
        <v>4.7145786811597645E-4</v>
      </c>
      <c r="I784" s="65" t="e">
        <v>#N/A</v>
      </c>
      <c r="J784" s="65" t="e">
        <v>#N/A</v>
      </c>
      <c r="K784" s="65" t="e">
        <v>#N/A</v>
      </c>
      <c r="L784" s="65" t="e">
        <v>#N/A</v>
      </c>
      <c r="M784" s="65" t="e">
        <v>#N/A</v>
      </c>
    </row>
    <row r="785" spans="1:13">
      <c r="A785" s="64">
        <v>78.300000000000011</v>
      </c>
      <c r="B785" s="65">
        <v>6.5976515179499984E-4</v>
      </c>
      <c r="C785" s="65" t="e">
        <v>#N/A</v>
      </c>
      <c r="D785" s="65" t="e">
        <v>#N/A</v>
      </c>
      <c r="E785" s="65" t="e">
        <v>#N/A</v>
      </c>
      <c r="F785" s="65" t="e">
        <v>#N/A</v>
      </c>
      <c r="G785" s="65" t="e">
        <v>#N/A</v>
      </c>
      <c r="H785" s="65">
        <v>4.8393188626505435E-4</v>
      </c>
      <c r="I785" s="65" t="e">
        <v>#N/A</v>
      </c>
      <c r="J785" s="65" t="e">
        <v>#N/A</v>
      </c>
      <c r="K785" s="65" t="e">
        <v>#N/A</v>
      </c>
      <c r="L785" s="65" t="e">
        <v>#N/A</v>
      </c>
      <c r="M785" s="65" t="e">
        <v>#N/A</v>
      </c>
    </row>
    <row r="786" spans="1:13">
      <c r="A786" s="64">
        <v>78.400000000000006</v>
      </c>
      <c r="B786" s="65">
        <v>6.7600485635921359E-4</v>
      </c>
      <c r="C786" s="65" t="e">
        <v>#N/A</v>
      </c>
      <c r="D786" s="65" t="e">
        <v>#N/A</v>
      </c>
      <c r="E786" s="65" t="e">
        <v>#N/A</v>
      </c>
      <c r="F786" s="65" t="e">
        <v>#N/A</v>
      </c>
      <c r="G786" s="65" t="e">
        <v>#N/A</v>
      </c>
      <c r="H786" s="65">
        <v>4.9666187260299921E-4</v>
      </c>
      <c r="I786" s="65" t="e">
        <v>#N/A</v>
      </c>
      <c r="J786" s="65" t="e">
        <v>#N/A</v>
      </c>
      <c r="K786" s="65" t="e">
        <v>#N/A</v>
      </c>
      <c r="L786" s="65" t="e">
        <v>#N/A</v>
      </c>
      <c r="M786" s="65" t="e">
        <v>#N/A</v>
      </c>
    </row>
    <row r="787" spans="1:13">
      <c r="A787" s="64">
        <v>78.5</v>
      </c>
      <c r="B787" s="65">
        <v>6.9253495894372463E-4</v>
      </c>
      <c r="C787" s="65" t="e">
        <v>#N/A</v>
      </c>
      <c r="D787" s="65" t="e">
        <v>#N/A</v>
      </c>
      <c r="E787" s="65" t="e">
        <v>#N/A</v>
      </c>
      <c r="F787" s="65" t="e">
        <v>#N/A</v>
      </c>
      <c r="G787" s="65" t="e">
        <v>#N/A</v>
      </c>
      <c r="H787" s="65">
        <v>5.0965033005923033E-4</v>
      </c>
      <c r="I787" s="65" t="e">
        <v>#N/A</v>
      </c>
      <c r="J787" s="65" t="e">
        <v>#N/A</v>
      </c>
      <c r="K787" s="65" t="e">
        <v>#N/A</v>
      </c>
      <c r="L787" s="65" t="e">
        <v>#N/A</v>
      </c>
      <c r="M787" s="65" t="e">
        <v>#N/A</v>
      </c>
    </row>
    <row r="788" spans="1:13">
      <c r="A788" s="64">
        <v>78.600000000000009</v>
      </c>
      <c r="B788" s="65">
        <v>7.0935668190941215E-4</v>
      </c>
      <c r="C788" s="65" t="e">
        <v>#N/A</v>
      </c>
      <c r="D788" s="65" t="e">
        <v>#N/A</v>
      </c>
      <c r="E788" s="65" t="e">
        <v>#N/A</v>
      </c>
      <c r="F788" s="65" t="e">
        <v>#N/A</v>
      </c>
      <c r="G788" s="65" t="e">
        <v>#N/A</v>
      </c>
      <c r="H788" s="65">
        <v>5.2289990708231926E-4</v>
      </c>
      <c r="I788" s="65" t="e">
        <v>#N/A</v>
      </c>
      <c r="J788" s="65" t="e">
        <v>#N/A</v>
      </c>
      <c r="K788" s="65" t="e">
        <v>#N/A</v>
      </c>
      <c r="L788" s="65" t="e">
        <v>#N/A</v>
      </c>
      <c r="M788" s="65" t="e">
        <v>#N/A</v>
      </c>
    </row>
    <row r="789" spans="1:13">
      <c r="A789" s="64">
        <v>78.7</v>
      </c>
      <c r="B789" s="65">
        <v>7.2647153865545988E-4</v>
      </c>
      <c r="C789" s="65" t="e">
        <v>#N/A</v>
      </c>
      <c r="D789" s="65" t="e">
        <v>#N/A</v>
      </c>
      <c r="E789" s="65" t="e">
        <v>#N/A</v>
      </c>
      <c r="F789" s="65" t="e">
        <v>#N/A</v>
      </c>
      <c r="G789" s="65" t="e">
        <v>#N/A</v>
      </c>
      <c r="H789" s="65">
        <v>5.364131648093462E-4</v>
      </c>
      <c r="I789" s="65" t="e">
        <v>#N/A</v>
      </c>
      <c r="J789" s="65" t="e">
        <v>#N/A</v>
      </c>
      <c r="K789" s="65" t="e">
        <v>#N/A</v>
      </c>
      <c r="L789" s="65" t="e">
        <v>#N/A</v>
      </c>
      <c r="M789" s="65" t="e">
        <v>#N/A</v>
      </c>
    </row>
    <row r="790" spans="1:13">
      <c r="A790" s="64">
        <v>78.800000000000011</v>
      </c>
      <c r="B790" s="65">
        <v>7.4388069333508611E-4</v>
      </c>
      <c r="C790" s="65" t="e">
        <v>#N/A</v>
      </c>
      <c r="D790" s="65" t="e">
        <v>#N/A</v>
      </c>
      <c r="E790" s="65" t="e">
        <v>#N/A</v>
      </c>
      <c r="F790" s="65" t="e">
        <v>#N/A</v>
      </c>
      <c r="G790" s="65" t="e">
        <v>#N/A</v>
      </c>
      <c r="H790" s="65">
        <v>5.5019231513142586E-4</v>
      </c>
      <c r="I790" s="65" t="e">
        <v>#N/A</v>
      </c>
      <c r="J790" s="65" t="e">
        <v>#N/A</v>
      </c>
      <c r="K790" s="65" t="e">
        <v>#N/A</v>
      </c>
      <c r="L790" s="65" t="e">
        <v>#N/A</v>
      </c>
      <c r="M790" s="65" t="e">
        <v>#N/A</v>
      </c>
    </row>
    <row r="791" spans="1:13">
      <c r="A791" s="64">
        <v>78.900000000000006</v>
      </c>
      <c r="B791" s="65">
        <v>7.6158531010150909E-4</v>
      </c>
      <c r="C791" s="65" t="e">
        <v>#N/A</v>
      </c>
      <c r="D791" s="65" t="e">
        <v>#N/A</v>
      </c>
      <c r="E791" s="65" t="e">
        <v>#N/A</v>
      </c>
      <c r="F791" s="65" t="e">
        <v>#N/A</v>
      </c>
      <c r="G791" s="65" t="e">
        <v>#N/A</v>
      </c>
      <c r="H791" s="65">
        <v>5.6423986097797751E-4</v>
      </c>
      <c r="I791" s="65" t="e">
        <v>#N/A</v>
      </c>
      <c r="J791" s="65" t="e">
        <v>#N/A</v>
      </c>
      <c r="K791" s="65" t="e">
        <v>#N/A</v>
      </c>
      <c r="L791" s="65" t="e">
        <v>#N/A</v>
      </c>
      <c r="M791" s="65" t="e">
        <v>#N/A</v>
      </c>
    </row>
    <row r="792" spans="1:13">
      <c r="A792" s="64">
        <v>79</v>
      </c>
      <c r="B792" s="65">
        <v>7.7958626206964254E-4</v>
      </c>
      <c r="C792" s="65" t="e">
        <v>#N/A</v>
      </c>
      <c r="D792" s="65" t="e">
        <v>#N/A</v>
      </c>
      <c r="E792" s="65" t="e">
        <v>#N/A</v>
      </c>
      <c r="F792" s="65" t="e">
        <v>#N/A</v>
      </c>
      <c r="G792" s="65" t="e">
        <v>#N/A</v>
      </c>
      <c r="H792" s="65">
        <v>5.7855778140947223E-4</v>
      </c>
      <c r="I792" s="65" t="e">
        <v>#N/A</v>
      </c>
      <c r="J792" s="65" t="e">
        <v>#N/A</v>
      </c>
      <c r="K792" s="65" t="e">
        <v>#N/A</v>
      </c>
      <c r="L792" s="65" t="e">
        <v>#N/A</v>
      </c>
      <c r="M792" s="65" t="e">
        <v>#N/A</v>
      </c>
    </row>
    <row r="793" spans="1:13">
      <c r="A793" s="64">
        <v>79.100000000000009</v>
      </c>
      <c r="B793" s="65">
        <v>7.9788436414673924E-4</v>
      </c>
      <c r="C793" s="65" t="e">
        <v>#N/A</v>
      </c>
      <c r="D793" s="65" t="e">
        <v>#N/A</v>
      </c>
      <c r="E793" s="65" t="e">
        <v>#N/A</v>
      </c>
      <c r="F793" s="65" t="e">
        <v>#N/A</v>
      </c>
      <c r="G793" s="65" t="e">
        <v>#N/A</v>
      </c>
      <c r="H793" s="65">
        <v>5.9314840473234653E-4</v>
      </c>
      <c r="I793" s="65" t="e">
        <v>#N/A</v>
      </c>
      <c r="J793" s="65" t="e">
        <v>#N/A</v>
      </c>
      <c r="K793" s="65" t="e">
        <v>#N/A</v>
      </c>
      <c r="L793" s="65" t="e">
        <v>#N/A</v>
      </c>
      <c r="M793" s="65" t="e">
        <v>#N/A</v>
      </c>
    </row>
    <row r="794" spans="1:13">
      <c r="A794" s="64">
        <v>79.2</v>
      </c>
      <c r="B794" s="65">
        <v>8.1648043124005198E-4</v>
      </c>
      <c r="C794" s="65" t="e">
        <v>#N/A</v>
      </c>
      <c r="D794" s="65" t="e">
        <v>#N/A</v>
      </c>
      <c r="E794" s="65" t="e">
        <v>#N/A</v>
      </c>
      <c r="F794" s="65" t="e">
        <v>#N/A</v>
      </c>
      <c r="G794" s="65" t="e">
        <v>#N/A</v>
      </c>
      <c r="H794" s="65">
        <v>6.0801376821473241E-4</v>
      </c>
      <c r="I794" s="65" t="e">
        <v>#N/A</v>
      </c>
      <c r="J794" s="65" t="e">
        <v>#N/A</v>
      </c>
      <c r="K794" s="65" t="e">
        <v>#N/A</v>
      </c>
      <c r="L794" s="65" t="e">
        <v>#N/A</v>
      </c>
      <c r="M794" s="65" t="e">
        <v>#N/A</v>
      </c>
    </row>
    <row r="795" spans="1:13">
      <c r="A795" s="64">
        <v>79.300000000000011</v>
      </c>
      <c r="B795" s="65">
        <v>8.3537487080320716E-4</v>
      </c>
      <c r="C795" s="65" t="e">
        <v>#N/A</v>
      </c>
      <c r="D795" s="65" t="e">
        <v>#N/A</v>
      </c>
      <c r="E795" s="65" t="e">
        <v>#N/A</v>
      </c>
      <c r="F795" s="65" t="e">
        <v>#N/A</v>
      </c>
      <c r="G795" s="65" t="e">
        <v>#N/A</v>
      </c>
      <c r="H795" s="65">
        <v>6.2315585091710091E-4</v>
      </c>
      <c r="I795" s="65" t="e">
        <v>#N/A</v>
      </c>
      <c r="J795" s="65" t="e">
        <v>#N/A</v>
      </c>
      <c r="K795" s="65" t="e">
        <v>#N/A</v>
      </c>
      <c r="L795" s="65" t="e">
        <v>#N/A</v>
      </c>
      <c r="M795" s="65" t="e">
        <v>#N/A</v>
      </c>
    </row>
    <row r="796" spans="1:13">
      <c r="A796" s="64">
        <v>79.400000000000006</v>
      </c>
      <c r="B796" s="65">
        <v>8.5456809028983116E-4</v>
      </c>
      <c r="C796" s="65" t="e">
        <v>#N/A</v>
      </c>
      <c r="D796" s="65" t="e">
        <v>#N/A</v>
      </c>
      <c r="E796" s="65" t="e">
        <v>#N/A</v>
      </c>
      <c r="F796" s="65" t="e">
        <v>#N/A</v>
      </c>
      <c r="G796" s="65" t="e">
        <v>#N/A</v>
      </c>
      <c r="H796" s="65">
        <v>6.3857639906927943E-4</v>
      </c>
      <c r="I796" s="65" t="e">
        <v>#N/A</v>
      </c>
      <c r="J796" s="65" t="e">
        <v>#N/A</v>
      </c>
      <c r="K796" s="65" t="e">
        <v>#N/A</v>
      </c>
      <c r="L796" s="65" t="e">
        <v>#N/A</v>
      </c>
      <c r="M796" s="65" t="e">
        <v>#N/A</v>
      </c>
    </row>
    <row r="797" spans="1:13">
      <c r="A797" s="64">
        <v>79.5</v>
      </c>
      <c r="B797" s="65">
        <v>8.7406032253056765E-4</v>
      </c>
      <c r="C797" s="65" t="e">
        <v>#N/A</v>
      </c>
      <c r="D797" s="65" t="e">
        <v>#N/A</v>
      </c>
      <c r="E797" s="65" t="e">
        <v>#N/A</v>
      </c>
      <c r="F797" s="65" t="e">
        <v>#N/A</v>
      </c>
      <c r="G797" s="65" t="e">
        <v>#N/A</v>
      </c>
      <c r="H797" s="65">
        <v>6.5427733352407813E-4</v>
      </c>
      <c r="I797" s="65" t="e">
        <v>#N/A</v>
      </c>
      <c r="J797" s="65" t="e">
        <v>#N/A</v>
      </c>
      <c r="K797" s="65" t="e">
        <v>#N/A</v>
      </c>
      <c r="L797" s="65" t="e">
        <v>#N/A</v>
      </c>
      <c r="M797" s="65" t="e">
        <v>#N/A</v>
      </c>
    </row>
    <row r="798" spans="1:13">
      <c r="A798" s="64">
        <v>79.600000000000009</v>
      </c>
      <c r="B798" s="65">
        <v>8.9385174214839935E-4</v>
      </c>
      <c r="C798" s="65" t="e">
        <v>#N/A</v>
      </c>
      <c r="D798" s="65" t="e">
        <v>#N/A</v>
      </c>
      <c r="E798" s="65" t="e">
        <v>#N/A</v>
      </c>
      <c r="F798" s="65" t="e">
        <v>#N/A</v>
      </c>
      <c r="G798" s="65" t="e">
        <v>#N/A</v>
      </c>
      <c r="H798" s="65">
        <v>6.7026016768068075E-4</v>
      </c>
      <c r="I798" s="65" t="e">
        <v>#N/A</v>
      </c>
      <c r="J798" s="65" t="e">
        <v>#N/A</v>
      </c>
      <c r="K798" s="65" t="e">
        <v>#N/A</v>
      </c>
      <c r="L798" s="65" t="e">
        <v>#N/A</v>
      </c>
      <c r="M798" s="65" t="e">
        <v>#N/A</v>
      </c>
    </row>
    <row r="799" spans="1:13">
      <c r="A799" s="64">
        <v>79.7</v>
      </c>
      <c r="B799" s="65">
        <v>9.1394211631268263E-4</v>
      </c>
      <c r="C799" s="65" t="e">
        <v>#N/A</v>
      </c>
      <c r="D799" s="65" t="e">
        <v>#N/A</v>
      </c>
      <c r="E799" s="65" t="e">
        <v>#N/A</v>
      </c>
      <c r="F799" s="65" t="e">
        <v>#N/A</v>
      </c>
      <c r="G799" s="65" t="e">
        <v>#N/A</v>
      </c>
      <c r="H799" s="65">
        <v>6.8652658956125379E-4</v>
      </c>
      <c r="I799" s="65" t="e">
        <v>#N/A</v>
      </c>
      <c r="J799" s="65" t="e">
        <v>#N/A</v>
      </c>
      <c r="K799" s="65" t="e">
        <v>#N/A</v>
      </c>
      <c r="L799" s="65" t="e">
        <v>#N/A</v>
      </c>
      <c r="M799" s="65" t="e">
        <v>#N/A</v>
      </c>
    </row>
    <row r="800" spans="1:13">
      <c r="A800" s="64">
        <v>79.800000000000011</v>
      </c>
      <c r="B800" s="65">
        <v>9.3433127040043473E-4</v>
      </c>
      <c r="C800" s="65" t="e">
        <v>#N/A</v>
      </c>
      <c r="D800" s="65" t="e">
        <v>#N/A</v>
      </c>
      <c r="E800" s="65" t="e">
        <v>#N/A</v>
      </c>
      <c r="F800" s="65" t="e">
        <v>#N/A</v>
      </c>
      <c r="G800" s="65" t="e">
        <v>#N/A</v>
      </c>
      <c r="H800" s="65">
        <v>7.0307793794199824E-4</v>
      </c>
      <c r="I800" s="65" t="e">
        <v>#N/A</v>
      </c>
      <c r="J800" s="65" t="e">
        <v>#N/A</v>
      </c>
      <c r="K800" s="65" t="e">
        <v>#N/A</v>
      </c>
      <c r="L800" s="65" t="e">
        <v>#N/A</v>
      </c>
      <c r="M800" s="65" t="e">
        <v>#N/A</v>
      </c>
    </row>
    <row r="801" spans="1:13">
      <c r="A801" s="64">
        <v>79.900000000000006</v>
      </c>
      <c r="B801" s="65">
        <v>9.5501879695802927E-4</v>
      </c>
      <c r="C801" s="65" t="e">
        <v>#N/A</v>
      </c>
      <c r="D801" s="65" t="e">
        <v>#N/A</v>
      </c>
      <c r="E801" s="65" t="e">
        <v>#N/A</v>
      </c>
      <c r="F801" s="65" t="e">
        <v>#N/A</v>
      </c>
      <c r="G801" s="65" t="e">
        <v>#N/A</v>
      </c>
      <c r="H801" s="65">
        <v>7.1991555159911513E-4</v>
      </c>
      <c r="I801" s="65" t="e">
        <v>#N/A</v>
      </c>
      <c r="J801" s="65" t="e">
        <v>#N/A</v>
      </c>
      <c r="K801" s="65" t="e">
        <v>#N/A</v>
      </c>
      <c r="L801" s="65" t="e">
        <v>#N/A</v>
      </c>
      <c r="M801" s="65" t="e">
        <v>#N/A</v>
      </c>
    </row>
    <row r="802" spans="1:13">
      <c r="A802" s="64">
        <v>80</v>
      </c>
      <c r="B802" s="65">
        <v>9.7600405570119619E-4</v>
      </c>
      <c r="C802" s="65" t="e">
        <v>#N/A</v>
      </c>
      <c r="D802" s="65" t="e">
        <v>#N/A</v>
      </c>
      <c r="E802" s="65" t="e">
        <v>#N/A</v>
      </c>
      <c r="F802" s="65" t="e">
        <v>#N/A</v>
      </c>
      <c r="G802" s="65" t="e">
        <v>#N/A</v>
      </c>
      <c r="H802" s="65">
        <v>7.3704059468582273E-4</v>
      </c>
      <c r="I802" s="65" t="e">
        <v>#N/A</v>
      </c>
      <c r="J802" s="65" t="e">
        <v>#N/A</v>
      </c>
      <c r="K802" s="65" t="e">
        <v>#N/A</v>
      </c>
      <c r="L802" s="65" t="e">
        <v>#N/A</v>
      </c>
      <c r="M802" s="65" t="e">
        <v>#N/A</v>
      </c>
    </row>
    <row r="803" spans="1:13">
      <c r="A803" s="64">
        <v>80.100000000000009</v>
      </c>
      <c r="B803" s="65">
        <v>9.9728628993034363E-4</v>
      </c>
      <c r="C803" s="65" t="e">
        <v>#N/A</v>
      </c>
      <c r="D803" s="65" t="e">
        <v>#N/A</v>
      </c>
      <c r="E803" s="65" t="e">
        <v>#N/A</v>
      </c>
      <c r="F803" s="65" t="e">
        <v>#N/A</v>
      </c>
      <c r="G803" s="65" t="e">
        <v>#N/A</v>
      </c>
      <c r="H803" s="65">
        <v>7.5445411494001746E-4</v>
      </c>
      <c r="I803" s="65" t="e">
        <v>#N/A</v>
      </c>
      <c r="J803" s="65" t="e">
        <v>#N/A</v>
      </c>
      <c r="K803" s="65" t="e">
        <v>#N/A</v>
      </c>
      <c r="L803" s="65" t="e">
        <v>#N/A</v>
      </c>
      <c r="M803" s="65" t="e">
        <v>#N/A</v>
      </c>
    </row>
    <row r="804" spans="1:13">
      <c r="A804" s="64">
        <v>80.2</v>
      </c>
      <c r="B804" s="65">
        <v>1.0188646847382188E-3</v>
      </c>
      <c r="C804" s="65" t="e">
        <v>#N/A</v>
      </c>
      <c r="D804" s="65" t="e">
        <v>#N/A</v>
      </c>
      <c r="E804" s="65" t="e">
        <v>#N/A</v>
      </c>
      <c r="F804" s="65" t="e">
        <v>#N/A</v>
      </c>
      <c r="G804" s="65" t="e">
        <v>#N/A</v>
      </c>
      <c r="H804" s="65">
        <v>7.7215704368427396E-4</v>
      </c>
      <c r="I804" s="65" t="e">
        <v>#N/A</v>
      </c>
      <c r="J804" s="65" t="e">
        <v>#N/A</v>
      </c>
      <c r="K804" s="65" t="e">
        <v>#N/A</v>
      </c>
      <c r="L804" s="65" t="e">
        <v>#N/A</v>
      </c>
      <c r="M804" s="65" t="e">
        <v>#N/A</v>
      </c>
    </row>
    <row r="805" spans="1:13">
      <c r="A805" s="64">
        <v>80.300000000000011</v>
      </c>
      <c r="B805" s="65">
        <v>1.0407378431409597E-3</v>
      </c>
      <c r="C805" s="65" t="e">
        <v>#N/A</v>
      </c>
      <c r="D805" s="65" t="e">
        <v>#N/A</v>
      </c>
      <c r="E805" s="65" t="e">
        <v>#N/A</v>
      </c>
      <c r="F805" s="65" t="e">
        <v>#N/A</v>
      </c>
      <c r="G805" s="65" t="e">
        <v>#N/A</v>
      </c>
      <c r="H805" s="65">
        <v>7.9015037044882774E-4</v>
      </c>
      <c r="I805" s="65" t="e">
        <v>#N/A</v>
      </c>
      <c r="J805" s="65" t="e">
        <v>#N/A</v>
      </c>
      <c r="K805" s="65" t="e">
        <v>#N/A</v>
      </c>
      <c r="L805" s="65" t="e">
        <v>#N/A</v>
      </c>
      <c r="M805" s="65" t="e">
        <v>#N/A</v>
      </c>
    </row>
    <row r="806" spans="1:13">
      <c r="A806" s="64">
        <v>80.400000000000006</v>
      </c>
      <c r="B806" s="65">
        <v>1.0629048338159919E-3</v>
      </c>
      <c r="C806" s="65" t="e">
        <v>#N/A</v>
      </c>
      <c r="D806" s="65" t="e">
        <v>#N/A</v>
      </c>
      <c r="E806" s="65" t="e">
        <v>#N/A</v>
      </c>
      <c r="F806" s="65" t="e">
        <v>#N/A</v>
      </c>
      <c r="G806" s="65" t="e">
        <v>#N/A</v>
      </c>
      <c r="H806" s="65">
        <v>8.0843456089496613E-4</v>
      </c>
      <c r="I806" s="65" t="e">
        <v>#N/A</v>
      </c>
      <c r="J806" s="65" t="e">
        <v>#N/A</v>
      </c>
      <c r="K806" s="65" t="e">
        <v>#N/A</v>
      </c>
      <c r="L806" s="65" t="e">
        <v>#N/A</v>
      </c>
      <c r="M806" s="65" t="e">
        <v>#N/A</v>
      </c>
    </row>
    <row r="807" spans="1:13">
      <c r="A807" s="64">
        <v>80.5</v>
      </c>
      <c r="B807" s="65">
        <v>1.085363794118166E-3</v>
      </c>
      <c r="C807" s="65" t="e">
        <v>#N/A</v>
      </c>
      <c r="D807" s="65" t="e">
        <v>#N/A</v>
      </c>
      <c r="E807" s="65" t="e">
        <v>#N/A</v>
      </c>
      <c r="F807" s="65" t="e">
        <v>#N/A</v>
      </c>
      <c r="G807" s="65" t="e">
        <v>#N/A</v>
      </c>
      <c r="H807" s="65">
        <v>8.2701019709929824E-4</v>
      </c>
      <c r="I807" s="65" t="e">
        <v>#N/A</v>
      </c>
      <c r="J807" s="65" t="e">
        <v>#N/A</v>
      </c>
      <c r="K807" s="65" t="e">
        <v>#N/A</v>
      </c>
      <c r="L807" s="65" t="e">
        <v>#N/A</v>
      </c>
      <c r="M807" s="65" t="e">
        <v>#N/A</v>
      </c>
    </row>
    <row r="808" spans="1:13">
      <c r="A808" s="64">
        <v>80.600000000000009</v>
      </c>
      <c r="B808" s="65">
        <v>1.1081133270636201E-3</v>
      </c>
      <c r="C808" s="65" t="e">
        <v>#N/A</v>
      </c>
      <c r="D808" s="65" t="e">
        <v>#N/A</v>
      </c>
      <c r="E808" s="65" t="e">
        <v>#N/A</v>
      </c>
      <c r="F808" s="65" t="e">
        <v>#N/A</v>
      </c>
      <c r="G808" s="65" t="e">
        <v>#N/A</v>
      </c>
      <c r="H808" s="65">
        <v>8.458778029307723E-4</v>
      </c>
      <c r="I808" s="65" t="e">
        <v>#N/A</v>
      </c>
      <c r="J808" s="65" t="e">
        <v>#N/A</v>
      </c>
      <c r="K808" s="65" t="e">
        <v>#N/A</v>
      </c>
      <c r="L808" s="65" t="e">
        <v>#N/A</v>
      </c>
      <c r="M808" s="65" t="e">
        <v>#N/A</v>
      </c>
    </row>
    <row r="809" spans="1:13">
      <c r="A809" s="64">
        <v>80.7</v>
      </c>
      <c r="B809" s="65">
        <v>1.131151570007205E-3</v>
      </c>
      <c r="C809" s="65" t="e">
        <v>#N/A</v>
      </c>
      <c r="D809" s="65" t="e">
        <v>#N/A</v>
      </c>
      <c r="E809" s="65" t="e">
        <v>#N/A</v>
      </c>
      <c r="F809" s="65" t="e">
        <v>#N/A</v>
      </c>
      <c r="G809" s="65" t="e">
        <v>#N/A</v>
      </c>
      <c r="H809" s="65">
        <v>8.6503732018172741E-4</v>
      </c>
      <c r="I809" s="65" t="e">
        <v>#N/A</v>
      </c>
      <c r="J809" s="65" t="e">
        <v>#N/A</v>
      </c>
      <c r="K809" s="65" t="e">
        <v>#N/A</v>
      </c>
      <c r="L809" s="65" t="e">
        <v>#N/A</v>
      </c>
      <c r="M809" s="65" t="e">
        <v>#N/A</v>
      </c>
    </row>
    <row r="810" spans="1:13">
      <c r="A810" s="64">
        <v>80.800000000000011</v>
      </c>
      <c r="B810" s="65">
        <v>1.1544759618118405E-3</v>
      </c>
      <c r="C810" s="65" t="e">
        <v>#N/A</v>
      </c>
      <c r="D810" s="65" t="e">
        <v>#N/A</v>
      </c>
      <c r="E810" s="65" t="e">
        <v>#N/A</v>
      </c>
      <c r="F810" s="65" t="e">
        <v>#N/A</v>
      </c>
      <c r="G810" s="65" t="e">
        <v>#N/A</v>
      </c>
      <c r="H810" s="65">
        <v>8.8448909809812903E-4</v>
      </c>
      <c r="I810" s="65" t="e">
        <v>#N/A</v>
      </c>
      <c r="J810" s="65" t="e">
        <v>#N/A</v>
      </c>
      <c r="K810" s="65" t="e">
        <v>#N/A</v>
      </c>
      <c r="L810" s="65" t="e">
        <v>#N/A</v>
      </c>
      <c r="M810" s="65" t="e">
        <v>#N/A</v>
      </c>
    </row>
    <row r="811" spans="1:13">
      <c r="A811" s="64">
        <v>80.900000000000006</v>
      </c>
      <c r="B811" s="65">
        <v>1.1780848726630211E-3</v>
      </c>
      <c r="C811" s="65" t="e">
        <v>#N/A</v>
      </c>
      <c r="D811" s="65" t="e">
        <v>#N/A</v>
      </c>
      <c r="E811" s="65" t="e">
        <v>#N/A</v>
      </c>
      <c r="F811" s="65" t="e">
        <v>#N/A</v>
      </c>
      <c r="G811" s="65" t="e">
        <v>#N/A</v>
      </c>
      <c r="H811" s="65">
        <v>9.0423290384933352E-4</v>
      </c>
      <c r="I811" s="65" t="e">
        <v>#N/A</v>
      </c>
      <c r="J811" s="65" t="e">
        <v>#N/A</v>
      </c>
      <c r="K811" s="65" t="e">
        <v>#N/A</v>
      </c>
      <c r="L811" s="65" t="e">
        <v>#N/A</v>
      </c>
      <c r="M811" s="65" t="e">
        <v>#N/A</v>
      </c>
    </row>
    <row r="812" spans="1:13">
      <c r="A812" s="64">
        <v>81</v>
      </c>
      <c r="B812" s="65">
        <v>1.2019756250083447E-3</v>
      </c>
      <c r="C812" s="65" t="e">
        <v>#N/A</v>
      </c>
      <c r="D812" s="65" t="e">
        <v>#N/A</v>
      </c>
      <c r="E812" s="65" t="e">
        <v>#N/A</v>
      </c>
      <c r="F812" s="65" t="e">
        <v>#N/A</v>
      </c>
      <c r="G812" s="65" t="e">
        <v>#N/A</v>
      </c>
      <c r="H812" s="65">
        <v>9.2426867922767997E-4</v>
      </c>
      <c r="I812" s="65" t="e">
        <v>#N/A</v>
      </c>
      <c r="J812" s="65" t="e">
        <v>#N/A</v>
      </c>
      <c r="K812" s="65" t="e">
        <v>#N/A</v>
      </c>
      <c r="L812" s="65" t="e">
        <v>#N/A</v>
      </c>
      <c r="M812" s="65" t="e">
        <v>#N/A</v>
      </c>
    </row>
    <row r="813" spans="1:13">
      <c r="A813" s="64">
        <v>81.100000000000009</v>
      </c>
      <c r="B813" s="65">
        <v>1.2261455412954092E-3</v>
      </c>
      <c r="C813" s="65">
        <v>1.2261455412954092E-3</v>
      </c>
      <c r="D813" s="65" t="e">
        <v>#N/A</v>
      </c>
      <c r="E813" s="65" t="e">
        <v>#N/A</v>
      </c>
      <c r="F813" s="65" t="e">
        <v>#N/A</v>
      </c>
      <c r="G813" s="65" t="e">
        <v>#N/A</v>
      </c>
      <c r="H813" s="65">
        <v>9.4459584215655923E-4</v>
      </c>
      <c r="I813" s="65" t="e">
        <v>#N/A</v>
      </c>
      <c r="J813" s="65" t="e">
        <v>#N/A</v>
      </c>
      <c r="K813" s="65" t="e">
        <v>#N/A</v>
      </c>
      <c r="L813" s="65" t="e">
        <v>#N/A</v>
      </c>
      <c r="M813" s="65" t="e">
        <v>#N/A</v>
      </c>
    </row>
    <row r="814" spans="1:13">
      <c r="A814" s="64">
        <v>81.2</v>
      </c>
      <c r="B814" s="65">
        <v>1.2505917111411691E-3</v>
      </c>
      <c r="C814" s="65" t="e">
        <v>#N/A</v>
      </c>
      <c r="D814" s="65" t="e">
        <v>#N/A</v>
      </c>
      <c r="E814" s="65" t="e">
        <v>#N/A</v>
      </c>
      <c r="F814" s="65" t="e">
        <v>#N/A</v>
      </c>
      <c r="G814" s="65" t="e">
        <v>#N/A</v>
      </c>
      <c r="H814" s="65">
        <v>9.6521398518234491E-4</v>
      </c>
      <c r="I814" s="65" t="e">
        <v>#N/A</v>
      </c>
      <c r="J814" s="65" t="e">
        <v>#N/A</v>
      </c>
      <c r="K814" s="65" t="e">
        <v>#N/A</v>
      </c>
      <c r="L814" s="65" t="e">
        <v>#N/A</v>
      </c>
      <c r="M814" s="65" t="e">
        <v>#N/A</v>
      </c>
    </row>
    <row r="815" spans="1:13">
      <c r="A815" s="64">
        <v>81.300000000000011</v>
      </c>
      <c r="B815" s="65">
        <v>1.2753112241625786E-3</v>
      </c>
      <c r="C815" s="65" t="e">
        <v>#N/A</v>
      </c>
      <c r="D815" s="65" t="e">
        <v>#N/A</v>
      </c>
      <c r="E815" s="65" t="e">
        <v>#N/A</v>
      </c>
      <c r="F815" s="65" t="e">
        <v>#N/A</v>
      </c>
      <c r="G815" s="65" t="e">
        <v>#N/A</v>
      </c>
      <c r="H815" s="65">
        <v>9.8612229339778423E-4</v>
      </c>
      <c r="I815" s="65" t="e">
        <v>#N/A</v>
      </c>
      <c r="J815" s="65" t="e">
        <v>#N/A</v>
      </c>
      <c r="K815" s="65" t="e">
        <v>#N/A</v>
      </c>
      <c r="L815" s="65" t="e">
        <v>#N/A</v>
      </c>
      <c r="M815" s="65" t="e">
        <v>#N/A</v>
      </c>
    </row>
    <row r="816" spans="1:13">
      <c r="A816" s="64">
        <v>81.400000000000006</v>
      </c>
      <c r="B816" s="65">
        <v>1.3003005878999829E-3</v>
      </c>
      <c r="C816" s="65" t="e">
        <v>#N/A</v>
      </c>
      <c r="D816" s="65" t="e">
        <v>#N/A</v>
      </c>
      <c r="E816" s="65" t="e">
        <v>#N/A</v>
      </c>
      <c r="F816" s="65" t="e">
        <v>#N/A</v>
      </c>
      <c r="G816" s="65" t="e">
        <v>#N/A</v>
      </c>
      <c r="H816" s="65">
        <v>1.0073200101032853E-3</v>
      </c>
      <c r="I816" s="65" t="e">
        <v>#N/A</v>
      </c>
      <c r="J816" s="65" t="e">
        <v>#N/A</v>
      </c>
      <c r="K816" s="65" t="e">
        <v>#N/A</v>
      </c>
      <c r="L816" s="65" t="e">
        <v>#N/A</v>
      </c>
      <c r="M816" s="65" t="e">
        <v>#N/A</v>
      </c>
    </row>
    <row r="817" spans="1:13">
      <c r="A817" s="64">
        <v>81.5</v>
      </c>
      <c r="B817" s="65">
        <v>1.325556542724371E-3</v>
      </c>
      <c r="C817" s="65" t="e">
        <v>#N/A</v>
      </c>
      <c r="D817" s="65" t="e">
        <v>#N/A</v>
      </c>
      <c r="E817" s="65" t="e">
        <v>#N/A</v>
      </c>
      <c r="F817" s="65" t="e">
        <v>#N/A</v>
      </c>
      <c r="G817" s="65" t="e">
        <v>#N/A</v>
      </c>
      <c r="H817" s="65">
        <v>1.0288059711456299E-3</v>
      </c>
      <c r="I817" s="65" t="e">
        <v>#N/A</v>
      </c>
      <c r="J817" s="65" t="e">
        <v>#N/A</v>
      </c>
      <c r="K817" s="65" t="e">
        <v>#N/A</v>
      </c>
      <c r="L817" s="65" t="e">
        <v>#N/A</v>
      </c>
      <c r="M817" s="65" t="e">
        <v>#N/A</v>
      </c>
    </row>
    <row r="818" spans="1:13">
      <c r="A818" s="64">
        <v>81.600000000000009</v>
      </c>
      <c r="B818" s="65">
        <v>1.3510753633454442E-3</v>
      </c>
      <c r="C818" s="65" t="e">
        <v>#N/A</v>
      </c>
      <c r="D818" s="65" t="e">
        <v>#N/A</v>
      </c>
      <c r="E818" s="65" t="e">
        <v>#N/A</v>
      </c>
      <c r="F818" s="65" t="e">
        <v>#N/A</v>
      </c>
      <c r="G818" s="65" t="e">
        <v>#N/A</v>
      </c>
      <c r="H818" s="65">
        <v>1.0505790123715997E-3</v>
      </c>
      <c r="I818" s="65" t="e">
        <v>#N/A</v>
      </c>
      <c r="J818" s="65" t="e">
        <v>#N/A</v>
      </c>
      <c r="K818" s="65" t="e">
        <v>#N/A</v>
      </c>
      <c r="L818" s="65" t="e">
        <v>#N/A</v>
      </c>
      <c r="M818" s="65" t="e">
        <v>#N/A</v>
      </c>
    </row>
    <row r="819" spans="1:13">
      <c r="A819" s="64">
        <v>81.7</v>
      </c>
      <c r="B819" s="65">
        <v>1.3768532080575824E-3</v>
      </c>
      <c r="C819" s="65" t="e">
        <v>#N/A</v>
      </c>
      <c r="D819" s="65" t="e">
        <v>#N/A</v>
      </c>
      <c r="E819" s="65" t="e">
        <v>#N/A</v>
      </c>
      <c r="F819" s="65" t="e">
        <v>#N/A</v>
      </c>
      <c r="G819" s="65" t="e">
        <v>#N/A</v>
      </c>
      <c r="H819" s="65">
        <v>1.0726373875513673E-3</v>
      </c>
      <c r="I819" s="65" t="e">
        <v>#N/A</v>
      </c>
      <c r="J819" s="65" t="e">
        <v>#N/A</v>
      </c>
      <c r="K819" s="65" t="e">
        <v>#N/A</v>
      </c>
      <c r="L819" s="65" t="e">
        <v>#N/A</v>
      </c>
      <c r="M819" s="65" t="e">
        <v>#N/A</v>
      </c>
    </row>
    <row r="820" spans="1:13">
      <c r="A820" s="64">
        <v>81.800000000000011</v>
      </c>
      <c r="B820" s="65">
        <v>1.4028858859091997E-3</v>
      </c>
      <c r="C820" s="65" t="e">
        <v>#N/A</v>
      </c>
      <c r="D820" s="65" t="e">
        <v>#N/A</v>
      </c>
      <c r="E820" s="65" t="e">
        <v>#N/A</v>
      </c>
      <c r="F820" s="65" t="e">
        <v>#N/A</v>
      </c>
      <c r="G820" s="65" t="e">
        <v>#N/A</v>
      </c>
      <c r="H820" s="65">
        <v>1.0949799325317144E-3</v>
      </c>
      <c r="I820" s="65" t="e">
        <v>#N/A</v>
      </c>
      <c r="J820" s="65" t="e">
        <v>#N/A</v>
      </c>
      <c r="K820" s="65" t="e">
        <v>#N/A</v>
      </c>
      <c r="L820" s="65" t="e">
        <v>#N/A</v>
      </c>
      <c r="M820" s="65" t="e">
        <v>#N/A</v>
      </c>
    </row>
    <row r="821" spans="1:13">
      <c r="A821" s="64">
        <v>81.900000000000006</v>
      </c>
      <c r="B821" s="65">
        <v>1.4291690895333886E-3</v>
      </c>
      <c r="C821" s="65" t="e">
        <v>#N/A</v>
      </c>
      <c r="D821" s="65" t="e">
        <v>#N/A</v>
      </c>
      <c r="E821" s="65" t="e">
        <v>#N/A</v>
      </c>
      <c r="F821" s="65" t="e">
        <v>#N/A</v>
      </c>
      <c r="G821" s="65" t="e">
        <v>#N/A</v>
      </c>
      <c r="H821" s="65">
        <v>1.1176049010828137E-3</v>
      </c>
      <c r="I821" s="65" t="e">
        <v>#N/A</v>
      </c>
      <c r="J821" s="65" t="e">
        <v>#N/A</v>
      </c>
      <c r="K821" s="65" t="e">
        <v>#N/A</v>
      </c>
      <c r="L821" s="65" t="e">
        <v>#N/A</v>
      </c>
      <c r="M821" s="65" t="e">
        <v>#N/A</v>
      </c>
    </row>
    <row r="822" spans="1:13">
      <c r="A822" s="64">
        <v>82</v>
      </c>
      <c r="B822" s="65">
        <v>1.4556987443938851E-3</v>
      </c>
      <c r="C822" s="65" t="e">
        <v>#N/A</v>
      </c>
      <c r="D822" s="65" t="e">
        <v>#N/A</v>
      </c>
      <c r="E822" s="65" t="e">
        <v>#N/A</v>
      </c>
      <c r="F822" s="65" t="e">
        <v>#N/A</v>
      </c>
      <c r="G822" s="65" t="e">
        <v>#N/A</v>
      </c>
      <c r="H822" s="65">
        <v>1.1405099648982286E-3</v>
      </c>
      <c r="I822" s="65" t="e">
        <v>#N/A</v>
      </c>
      <c r="J822" s="65" t="e">
        <v>#N/A</v>
      </c>
      <c r="K822" s="65" t="e">
        <v>#N/A</v>
      </c>
      <c r="L822" s="65" t="e">
        <v>#N/A</v>
      </c>
      <c r="M822" s="65" t="e">
        <v>#N/A</v>
      </c>
    </row>
    <row r="823" spans="1:13">
      <c r="A823" s="64">
        <v>82.100000000000009</v>
      </c>
      <c r="B823" s="65">
        <v>1.4824696118012071E-3</v>
      </c>
      <c r="C823" s="65" t="e">
        <v>#N/A</v>
      </c>
      <c r="D823" s="65" t="e">
        <v>#N/A</v>
      </c>
      <c r="E823" s="65" t="e">
        <v>#N/A</v>
      </c>
      <c r="F823" s="65" t="e">
        <v>#N/A</v>
      </c>
      <c r="G823" s="65" t="e">
        <v>#N/A</v>
      </c>
      <c r="H823" s="65">
        <v>1.1636931449174881E-3</v>
      </c>
      <c r="I823" s="65" t="e">
        <v>#N/A</v>
      </c>
      <c r="J823" s="65" t="e">
        <v>#N/A</v>
      </c>
      <c r="K823" s="65" t="e">
        <v>#N/A</v>
      </c>
      <c r="L823" s="65" t="e">
        <v>#N/A</v>
      </c>
      <c r="M823" s="65" t="e">
        <v>#N/A</v>
      </c>
    </row>
    <row r="824" spans="1:13">
      <c r="A824" s="64">
        <v>82.2</v>
      </c>
      <c r="B824" s="65">
        <v>1.5094769187271595E-3</v>
      </c>
      <c r="C824" s="65" t="e">
        <v>#N/A</v>
      </c>
      <c r="D824" s="65" t="e">
        <v>#N/A</v>
      </c>
      <c r="E824" s="65" t="e">
        <v>#N/A</v>
      </c>
      <c r="F824" s="65" t="e">
        <v>#N/A</v>
      </c>
      <c r="G824" s="65" t="e">
        <v>#N/A</v>
      </c>
      <c r="H824" s="65">
        <v>1.1871522292494774E-3</v>
      </c>
      <c r="I824" s="65" t="e">
        <v>#N/A</v>
      </c>
      <c r="J824" s="65" t="e">
        <v>#N/A</v>
      </c>
      <c r="K824" s="65" t="e">
        <v>#N/A</v>
      </c>
      <c r="L824" s="65" t="e">
        <v>#N/A</v>
      </c>
      <c r="M824" s="65" t="e">
        <v>#N/A</v>
      </c>
    </row>
    <row r="825" spans="1:13">
      <c r="A825" s="64">
        <v>82.300000000000011</v>
      </c>
      <c r="B825" s="65">
        <v>1.5367158921435475E-3</v>
      </c>
      <c r="C825" s="65" t="e">
        <v>#N/A</v>
      </c>
      <c r="D825" s="65" t="e">
        <v>#N/A</v>
      </c>
      <c r="E825" s="65" t="e">
        <v>#N/A</v>
      </c>
      <c r="F825" s="65" t="e">
        <v>#N/A</v>
      </c>
      <c r="G825" s="65" t="e">
        <v>#N/A</v>
      </c>
      <c r="H825" s="65">
        <v>1.2108843075111508E-3</v>
      </c>
      <c r="I825" s="65" t="e">
        <v>#N/A</v>
      </c>
      <c r="J825" s="65" t="e">
        <v>#N/A</v>
      </c>
      <c r="K825" s="65" t="e">
        <v>#N/A</v>
      </c>
      <c r="L825" s="65" t="e">
        <v>#N/A</v>
      </c>
      <c r="M825" s="65" t="e">
        <v>#N/A</v>
      </c>
    </row>
    <row r="826" spans="1:13">
      <c r="A826" s="64">
        <v>82.4</v>
      </c>
      <c r="B826" s="65">
        <v>1.5641809441149235E-3</v>
      </c>
      <c r="C826" s="65" t="e">
        <v>#N/A</v>
      </c>
      <c r="D826" s="65" t="e">
        <v>#N/A</v>
      </c>
      <c r="E826" s="65" t="e">
        <v>#N/A</v>
      </c>
      <c r="F826" s="65" t="e">
        <v>#N/A</v>
      </c>
      <c r="G826" s="65" t="e">
        <v>#N/A</v>
      </c>
      <c r="H826" s="65">
        <v>1.2348869349807501E-3</v>
      </c>
      <c r="I826" s="65">
        <v>1.2348869349807501E-3</v>
      </c>
      <c r="J826" s="65" t="e">
        <v>#N/A</v>
      </c>
      <c r="K826" s="65" t="e">
        <v>#N/A</v>
      </c>
      <c r="L826" s="65" t="e">
        <v>#N/A</v>
      </c>
      <c r="M826" s="65" t="e">
        <v>#N/A</v>
      </c>
    </row>
    <row r="827" spans="1:13">
      <c r="A827" s="64">
        <v>82.5</v>
      </c>
      <c r="B827" s="65">
        <v>1.5918664867058396E-3</v>
      </c>
      <c r="C827" s="65" t="e">
        <v>#N/A</v>
      </c>
      <c r="D827" s="65" t="e">
        <v>#N/A</v>
      </c>
      <c r="E827" s="65" t="e">
        <v>#N/A</v>
      </c>
      <c r="F827" s="65" t="e">
        <v>#N/A</v>
      </c>
      <c r="G827" s="65" t="e">
        <v>#N/A</v>
      </c>
      <c r="H827" s="65">
        <v>1.2591573176905513E-3</v>
      </c>
      <c r="I827" s="65" t="e">
        <v>#N/A</v>
      </c>
      <c r="J827" s="65" t="e">
        <v>#N/A</v>
      </c>
      <c r="K827" s="65" t="e">
        <v>#N/A</v>
      </c>
      <c r="L827" s="65" t="e">
        <v>#N/A</v>
      </c>
      <c r="M827" s="65" t="e">
        <v>#N/A</v>
      </c>
    </row>
    <row r="828" spans="1:13">
      <c r="A828" s="64">
        <v>82.600000000000009</v>
      </c>
      <c r="B828" s="65">
        <v>1.6197668155655265E-3</v>
      </c>
      <c r="C828" s="65" t="e">
        <v>#N/A</v>
      </c>
      <c r="D828" s="65" t="e">
        <v>#N/A</v>
      </c>
      <c r="E828" s="65" t="e">
        <v>#N/A</v>
      </c>
      <c r="F828" s="65" t="e">
        <v>#N/A</v>
      </c>
      <c r="G828" s="65" t="e">
        <v>#N/A</v>
      </c>
      <c r="H828" s="65">
        <v>1.2836921960115433E-3</v>
      </c>
      <c r="I828" s="65" t="e">
        <v>#N/A</v>
      </c>
      <c r="J828" s="65" t="e">
        <v>#N/A</v>
      </c>
      <c r="K828" s="65" t="e">
        <v>#N/A</v>
      </c>
      <c r="L828" s="65" t="e">
        <v>#N/A</v>
      </c>
      <c r="M828" s="65" t="e">
        <v>#N/A</v>
      </c>
    </row>
    <row r="829" spans="1:13">
      <c r="A829" s="64">
        <v>82.7</v>
      </c>
      <c r="B829" s="65">
        <v>1.6478761099278927E-3</v>
      </c>
      <c r="C829" s="65" t="e">
        <v>#N/A</v>
      </c>
      <c r="D829" s="65" t="e">
        <v>#N/A</v>
      </c>
      <c r="E829" s="65" t="e">
        <v>#N/A</v>
      </c>
      <c r="F829" s="65" t="e">
        <v>#N/A</v>
      </c>
      <c r="G829" s="65" t="e">
        <v>#N/A</v>
      </c>
      <c r="H829" s="65">
        <v>1.3084881938993931E-3</v>
      </c>
      <c r="I829" s="65" t="e">
        <v>#N/A</v>
      </c>
      <c r="J829" s="65" t="e">
        <v>#N/A</v>
      </c>
      <c r="K829" s="65" t="e">
        <v>#N/A</v>
      </c>
      <c r="L829" s="65" t="e">
        <v>#N/A</v>
      </c>
      <c r="M829" s="65" t="e">
        <v>#N/A</v>
      </c>
    </row>
    <row r="830" spans="1:13">
      <c r="A830" s="64">
        <v>82.800000000000011</v>
      </c>
      <c r="B830" s="65">
        <v>1.6761883161962032E-3</v>
      </c>
      <c r="C830" s="65" t="e">
        <v>#N/A</v>
      </c>
      <c r="D830" s="65" t="e">
        <v>#N/A</v>
      </c>
      <c r="E830" s="65" t="e">
        <v>#N/A</v>
      </c>
      <c r="F830" s="65" t="e">
        <v>#N/A</v>
      </c>
      <c r="G830" s="65" t="e">
        <v>#N/A</v>
      </c>
      <c r="H830" s="65">
        <v>1.3335418188944459E-3</v>
      </c>
      <c r="I830" s="65" t="e">
        <v>#N/A</v>
      </c>
      <c r="J830" s="65" t="e">
        <v>#N/A</v>
      </c>
      <c r="K830" s="65" t="e">
        <v>#N/A</v>
      </c>
      <c r="L830" s="65" t="e">
        <v>#N/A</v>
      </c>
      <c r="M830" s="65" t="e">
        <v>#N/A</v>
      </c>
    </row>
    <row r="831" spans="1:13">
      <c r="A831" s="64">
        <v>82.9</v>
      </c>
      <c r="B831" s="65">
        <v>1.7046970315277576E-3</v>
      </c>
      <c r="C831" s="65" t="e">
        <v>#N/A</v>
      </c>
      <c r="D831" s="65" t="e">
        <v>#N/A</v>
      </c>
      <c r="E831" s="65" t="e">
        <v>#N/A</v>
      </c>
      <c r="F831" s="65" t="e">
        <v>#N/A</v>
      </c>
      <c r="G831" s="65" t="e">
        <v>#N/A</v>
      </c>
      <c r="H831" s="65">
        <v>1.3588495785370469E-3</v>
      </c>
      <c r="I831" s="65" t="e">
        <v>#N/A</v>
      </c>
      <c r="J831" s="65" t="e">
        <v>#N/A</v>
      </c>
      <c r="K831" s="65" t="e">
        <v>#N/A</v>
      </c>
      <c r="L831" s="65" t="e">
        <v>#N/A</v>
      </c>
      <c r="M831" s="65" t="e">
        <v>#N/A</v>
      </c>
    </row>
    <row r="832" spans="1:13">
      <c r="A832" s="64">
        <v>83</v>
      </c>
      <c r="B832" s="65">
        <v>1.7333956202492118E-3</v>
      </c>
      <c r="C832" s="65" t="e">
        <v>#N/A</v>
      </c>
      <c r="D832" s="65" t="e">
        <v>#N/A</v>
      </c>
      <c r="E832" s="65" t="e">
        <v>#N/A</v>
      </c>
      <c r="F832" s="65" t="e">
        <v>#N/A</v>
      </c>
      <c r="G832" s="65" t="e">
        <v>#N/A</v>
      </c>
      <c r="H832" s="65">
        <v>1.3844071654602885E-3</v>
      </c>
      <c r="I832" s="65" t="e">
        <v>#N/A</v>
      </c>
      <c r="J832" s="65" t="e">
        <v>#N/A</v>
      </c>
      <c r="K832" s="65" t="e">
        <v>#N/A</v>
      </c>
      <c r="L832" s="65" t="e">
        <v>#N/A</v>
      </c>
      <c r="M832" s="65" t="e">
        <v>#N/A</v>
      </c>
    </row>
    <row r="833" spans="1:13">
      <c r="A833" s="64">
        <v>83.100000000000009</v>
      </c>
      <c r="B833" s="65">
        <v>1.7622776795178652E-3</v>
      </c>
      <c r="C833" s="65" t="e">
        <v>#N/A</v>
      </c>
      <c r="D833" s="65" t="e">
        <v>#N/A</v>
      </c>
      <c r="E833" s="65" t="e">
        <v>#N/A</v>
      </c>
      <c r="F833" s="65" t="e">
        <v>#N/A</v>
      </c>
      <c r="G833" s="65" t="e">
        <v>#N/A</v>
      </c>
      <c r="H833" s="65">
        <v>1.4102106215432286E-3</v>
      </c>
      <c r="I833" s="65" t="e">
        <v>#N/A</v>
      </c>
      <c r="J833" s="65" t="e">
        <v>#N/A</v>
      </c>
      <c r="K833" s="65" t="e">
        <v>#N/A</v>
      </c>
      <c r="L833" s="65" t="e">
        <v>#N/A</v>
      </c>
      <c r="M833" s="65" t="e">
        <v>#N/A</v>
      </c>
    </row>
    <row r="834" spans="1:13">
      <c r="A834" s="64">
        <v>83.2</v>
      </c>
      <c r="B834" s="65">
        <v>1.7913358751684427E-3</v>
      </c>
      <c r="C834" s="65" t="e">
        <v>#N/A</v>
      </c>
      <c r="D834" s="65" t="e">
        <v>#N/A</v>
      </c>
      <c r="E834" s="65" t="e">
        <v>#N/A</v>
      </c>
      <c r="F834" s="65" t="e">
        <v>#N/A</v>
      </c>
      <c r="G834" s="65" t="e">
        <v>#N/A</v>
      </c>
      <c r="H834" s="65">
        <v>1.4362559886649251E-3</v>
      </c>
      <c r="I834" s="65" t="e">
        <v>#N/A</v>
      </c>
      <c r="J834" s="65" t="e">
        <v>#N/A</v>
      </c>
      <c r="K834" s="65" t="e">
        <v>#N/A</v>
      </c>
      <c r="L834" s="65" t="e">
        <v>#N/A</v>
      </c>
      <c r="M834" s="65" t="e">
        <v>#N/A</v>
      </c>
    </row>
    <row r="835" spans="1:13">
      <c r="A835" s="64">
        <v>83.300000000000011</v>
      </c>
      <c r="B835" s="65">
        <v>1.8205635715276003E-3</v>
      </c>
      <c r="C835" s="65" t="e">
        <v>#N/A</v>
      </c>
      <c r="D835" s="65" t="e">
        <v>#N/A</v>
      </c>
      <c r="E835" s="65" t="e">
        <v>#N/A</v>
      </c>
      <c r="F835" s="65" t="e">
        <v>#N/A</v>
      </c>
      <c r="G835" s="65" t="e">
        <v>#N/A</v>
      </c>
      <c r="H835" s="65">
        <v>1.4625383773818612E-3</v>
      </c>
      <c r="I835" s="65" t="e">
        <v>#N/A</v>
      </c>
      <c r="J835" s="65" t="e">
        <v>#N/A</v>
      </c>
      <c r="K835" s="65" t="e">
        <v>#N/A</v>
      </c>
      <c r="L835" s="65" t="e">
        <v>#N/A</v>
      </c>
      <c r="M835" s="65" t="e">
        <v>#N/A</v>
      </c>
    </row>
    <row r="836" spans="1:13">
      <c r="A836" s="64">
        <v>83.4</v>
      </c>
      <c r="B836" s="65">
        <v>1.8499530851840973E-3</v>
      </c>
      <c r="C836" s="65" t="e">
        <v>#N/A</v>
      </c>
      <c r="D836" s="65" t="e">
        <v>#N/A</v>
      </c>
      <c r="E836" s="65" t="e">
        <v>#N/A</v>
      </c>
      <c r="F836" s="65" t="e">
        <v>#N/A</v>
      </c>
      <c r="G836" s="65" t="e">
        <v>#N/A</v>
      </c>
      <c r="H836" s="65">
        <v>1.4890533639118075E-3</v>
      </c>
      <c r="I836" s="65" t="e">
        <v>#N/A</v>
      </c>
      <c r="J836" s="65" t="e">
        <v>#N/A</v>
      </c>
      <c r="K836" s="65" t="e">
        <v>#N/A</v>
      </c>
      <c r="L836" s="65" t="e">
        <v>#N/A</v>
      </c>
      <c r="M836" s="65" t="e">
        <v>#N/A</v>
      </c>
    </row>
    <row r="837" spans="1:13">
      <c r="A837" s="64">
        <v>83.5</v>
      </c>
      <c r="B837" s="65">
        <v>1.8794975476339459E-3</v>
      </c>
      <c r="C837" s="65" t="e">
        <v>#N/A</v>
      </c>
      <c r="D837" s="65" t="e">
        <v>#N/A</v>
      </c>
      <c r="E837" s="65" t="e">
        <v>#N/A</v>
      </c>
      <c r="F837" s="65" t="e">
        <v>#N/A</v>
      </c>
      <c r="G837" s="65" t="e">
        <v>#N/A</v>
      </c>
      <c r="H837" s="65">
        <v>1.5157958259806037E-3</v>
      </c>
      <c r="I837" s="65" t="e">
        <v>#N/A</v>
      </c>
      <c r="J837" s="65" t="e">
        <v>#N/A</v>
      </c>
      <c r="K837" s="65" t="e">
        <v>#N/A</v>
      </c>
      <c r="L837" s="65" t="e">
        <v>#N/A</v>
      </c>
      <c r="M837" s="65" t="e">
        <v>#N/A</v>
      </c>
    </row>
    <row r="838" spans="1:13">
      <c r="A838" s="64">
        <v>83.600000000000009</v>
      </c>
      <c r="B838" s="65">
        <v>1.9091884605586529E-3</v>
      </c>
      <c r="C838" s="65" t="e">
        <v>#N/A</v>
      </c>
      <c r="D838" s="65" t="e">
        <v>#N/A</v>
      </c>
      <c r="E838" s="65" t="e">
        <v>#N/A</v>
      </c>
      <c r="F838" s="65" t="e">
        <v>#N/A</v>
      </c>
      <c r="G838" s="65" t="e">
        <v>#N/A</v>
      </c>
      <c r="H838" s="65">
        <v>1.5427607577294111E-3</v>
      </c>
      <c r="I838" s="65" t="e">
        <v>#N/A</v>
      </c>
      <c r="J838" s="65" t="e">
        <v>#N/A</v>
      </c>
      <c r="K838" s="65" t="e">
        <v>#N/A</v>
      </c>
      <c r="L838" s="65" t="e">
        <v>#N/A</v>
      </c>
      <c r="M838" s="65" t="e">
        <v>#N/A</v>
      </c>
    </row>
    <row r="839" spans="1:13">
      <c r="A839" s="64">
        <v>83.7</v>
      </c>
      <c r="B839" s="65">
        <v>1.9390188390389085E-3</v>
      </c>
      <c r="C839" s="65" t="e">
        <v>#N/A</v>
      </c>
      <c r="D839" s="65" t="e">
        <v>#N/A</v>
      </c>
      <c r="E839" s="65" t="e">
        <v>#N/A</v>
      </c>
      <c r="F839" s="65" t="e">
        <v>#N/A</v>
      </c>
      <c r="G839" s="65" t="e">
        <v>#N/A</v>
      </c>
      <c r="H839" s="65">
        <v>1.5699428040534258E-3</v>
      </c>
      <c r="I839" s="65" t="e">
        <v>#N/A</v>
      </c>
      <c r="J839" s="65" t="e">
        <v>#N/A</v>
      </c>
      <c r="K839" s="65" t="e">
        <v>#N/A</v>
      </c>
      <c r="L839" s="65" t="e">
        <v>#N/A</v>
      </c>
      <c r="M839" s="65" t="e">
        <v>#N/A</v>
      </c>
    </row>
    <row r="840" spans="1:13">
      <c r="A840" s="64">
        <v>83.800000000000011</v>
      </c>
      <c r="B840" s="65">
        <v>1.9689803011715412E-3</v>
      </c>
      <c r="C840" s="65" t="e">
        <v>#N/A</v>
      </c>
      <c r="D840" s="65" t="e">
        <v>#N/A</v>
      </c>
      <c r="E840" s="65" t="e">
        <v>#N/A</v>
      </c>
      <c r="F840" s="65" t="e">
        <v>#N/A</v>
      </c>
      <c r="G840" s="65" t="e">
        <v>#N/A</v>
      </c>
      <c r="H840" s="65">
        <v>1.5973364934325218E-3</v>
      </c>
      <c r="I840" s="65" t="e">
        <v>#N/A</v>
      </c>
      <c r="J840" s="65" t="e">
        <v>#N/A</v>
      </c>
      <c r="K840" s="65" t="e">
        <v>#N/A</v>
      </c>
      <c r="L840" s="65" t="e">
        <v>#N/A</v>
      </c>
      <c r="M840" s="65" t="e">
        <v>#N/A</v>
      </c>
    </row>
    <row r="841" spans="1:13">
      <c r="A841" s="64">
        <v>83.9</v>
      </c>
      <c r="B841" s="65">
        <v>1.9990650471299887E-3</v>
      </c>
      <c r="C841" s="65" t="e">
        <v>#N/A</v>
      </c>
      <c r="D841" s="65" t="e">
        <v>#N/A</v>
      </c>
      <c r="E841" s="65" t="e">
        <v>#N/A</v>
      </c>
      <c r="F841" s="65" t="e">
        <v>#N/A</v>
      </c>
      <c r="G841" s="65" t="e">
        <v>#N/A</v>
      </c>
      <c r="H841" s="65">
        <v>1.6249363543465734E-3</v>
      </c>
      <c r="I841" s="65" t="e">
        <v>#N/A</v>
      </c>
      <c r="J841" s="65" t="e">
        <v>#N/A</v>
      </c>
      <c r="K841" s="65" t="e">
        <v>#N/A</v>
      </c>
      <c r="L841" s="65" t="e">
        <v>#N/A</v>
      </c>
      <c r="M841" s="65" t="e">
        <v>#N/A</v>
      </c>
    </row>
    <row r="842" spans="1:13">
      <c r="A842" s="64">
        <v>84</v>
      </c>
      <c r="B842" s="65">
        <v>2.0292643457651138E-3</v>
      </c>
      <c r="C842" s="65" t="e">
        <v>#N/A</v>
      </c>
      <c r="D842" s="65" t="e">
        <v>#N/A</v>
      </c>
      <c r="E842" s="65" t="e">
        <v>#N/A</v>
      </c>
      <c r="F842" s="65" t="e">
        <v>#N/A</v>
      </c>
      <c r="G842" s="65" t="e">
        <v>#N/A</v>
      </c>
      <c r="H842" s="65">
        <v>1.6527363331988454E-3</v>
      </c>
      <c r="I842" s="65" t="e">
        <v>#N/A</v>
      </c>
      <c r="J842" s="65" t="e">
        <v>#N/A</v>
      </c>
      <c r="K842" s="65" t="e">
        <v>#N/A</v>
      </c>
      <c r="L842" s="65" t="e">
        <v>#N/A</v>
      </c>
      <c r="M842" s="65" t="e">
        <v>#N/A</v>
      </c>
    </row>
    <row r="843" spans="1:13">
      <c r="A843" s="64">
        <v>84.100000000000009</v>
      </c>
      <c r="B843" s="65">
        <v>2.0595698151737452E-3</v>
      </c>
      <c r="C843" s="65" t="e">
        <v>#N/A</v>
      </c>
      <c r="D843" s="65" t="e">
        <v>#N/A</v>
      </c>
      <c r="E843" s="65" t="e">
        <v>#N/A</v>
      </c>
      <c r="F843" s="65" t="e">
        <v>#N/A</v>
      </c>
      <c r="G843" s="65" t="e">
        <v>#N/A</v>
      </c>
      <c r="H843" s="65">
        <v>1.6807303763926029E-3</v>
      </c>
      <c r="I843" s="65" t="e">
        <v>#N/A</v>
      </c>
      <c r="J843" s="65" t="e">
        <v>#N/A</v>
      </c>
      <c r="K843" s="65" t="e">
        <v>#N/A</v>
      </c>
      <c r="L843" s="65" t="e">
        <v>#N/A</v>
      </c>
      <c r="M843" s="65" t="e">
        <v>#N/A</v>
      </c>
    </row>
    <row r="844" spans="1:13">
      <c r="A844" s="64">
        <v>84.2</v>
      </c>
      <c r="B844" s="65">
        <v>2.0899733062833548E-3</v>
      </c>
      <c r="C844" s="65" t="e">
        <v>#N/A</v>
      </c>
      <c r="D844" s="65" t="e">
        <v>#N/A</v>
      </c>
      <c r="E844" s="65" t="e">
        <v>#N/A</v>
      </c>
      <c r="F844" s="65" t="e">
        <v>#N/A</v>
      </c>
      <c r="G844" s="65" t="e">
        <v>#N/A</v>
      </c>
      <c r="H844" s="65">
        <v>1.7089123139157891E-3</v>
      </c>
      <c r="I844" s="65" t="e">
        <v>#N/A</v>
      </c>
      <c r="J844" s="65" t="e">
        <v>#N/A</v>
      </c>
      <c r="K844" s="65" t="e">
        <v>#N/A</v>
      </c>
      <c r="L844" s="65" t="e">
        <v>#N/A</v>
      </c>
      <c r="M844" s="65" t="e">
        <v>#N/A</v>
      </c>
    </row>
    <row r="845" spans="1:13">
      <c r="A845" s="64">
        <v>84.300000000000011</v>
      </c>
      <c r="B845" s="65">
        <v>2.1204657386988401E-3</v>
      </c>
      <c r="C845" s="65" t="e">
        <v>#N/A</v>
      </c>
      <c r="D845" s="65" t="e">
        <v>#N/A</v>
      </c>
      <c r="E845" s="65" t="e">
        <v>#N/A</v>
      </c>
      <c r="F845" s="65" t="e">
        <v>#N/A</v>
      </c>
      <c r="G845" s="65" t="e">
        <v>#N/A</v>
      </c>
      <c r="H845" s="65">
        <v>1.7372755100950599E-3</v>
      </c>
      <c r="I845" s="65" t="e">
        <v>#N/A</v>
      </c>
      <c r="J845" s="65" t="e">
        <v>#N/A</v>
      </c>
      <c r="K845" s="65" t="e">
        <v>#N/A</v>
      </c>
      <c r="L845" s="65" t="e">
        <v>#N/A</v>
      </c>
      <c r="M845" s="65" t="e">
        <v>#N/A</v>
      </c>
    </row>
    <row r="846" spans="1:13">
      <c r="A846" s="64">
        <v>84.4</v>
      </c>
      <c r="B846" s="65">
        <v>2.1510380320250988E-3</v>
      </c>
      <c r="C846" s="65" t="e">
        <v>#N/A</v>
      </c>
      <c r="D846" s="65" t="e">
        <v>#N/A</v>
      </c>
      <c r="E846" s="65" t="e">
        <v>#N/A</v>
      </c>
      <c r="F846" s="65" t="e">
        <v>#N/A</v>
      </c>
      <c r="G846" s="65" t="e">
        <v>#N/A</v>
      </c>
      <c r="H846" s="65">
        <v>1.7658135620877147E-3</v>
      </c>
      <c r="I846" s="65" t="e">
        <v>#N/A</v>
      </c>
      <c r="J846" s="65" t="e">
        <v>#N/A</v>
      </c>
      <c r="K846" s="65" t="e">
        <v>#N/A</v>
      </c>
      <c r="L846" s="65" t="e">
        <v>#N/A</v>
      </c>
      <c r="M846" s="65" t="e">
        <v>#N/A</v>
      </c>
    </row>
    <row r="847" spans="1:13">
      <c r="A847" s="64">
        <v>84.5</v>
      </c>
      <c r="B847" s="65">
        <v>2.1816815715283155E-3</v>
      </c>
      <c r="C847" s="65" t="e">
        <v>#N/A</v>
      </c>
      <c r="D847" s="65" t="e">
        <v>#N/A</v>
      </c>
      <c r="E847" s="65" t="e">
        <v>#N/A</v>
      </c>
      <c r="F847" s="65" t="e">
        <v>#N/A</v>
      </c>
      <c r="G847" s="65" t="e">
        <v>#N/A</v>
      </c>
      <c r="H847" s="65">
        <v>1.7945196013897657E-3</v>
      </c>
      <c r="I847" s="65" t="e">
        <v>#N/A</v>
      </c>
      <c r="J847" s="65" t="e">
        <v>#N/A</v>
      </c>
      <c r="K847" s="65" t="e">
        <v>#N/A</v>
      </c>
      <c r="L847" s="65" t="e">
        <v>#N/A</v>
      </c>
      <c r="M847" s="65" t="e">
        <v>#N/A</v>
      </c>
    </row>
    <row r="848" spans="1:13">
      <c r="A848" s="64">
        <v>84.600000000000009</v>
      </c>
      <c r="B848" s="65">
        <v>2.2123868111521006E-3</v>
      </c>
      <c r="C848" s="65" t="e">
        <v>#N/A</v>
      </c>
      <c r="D848" s="65" t="e">
        <v>#N/A</v>
      </c>
      <c r="E848" s="65" t="e">
        <v>#N/A</v>
      </c>
      <c r="F848" s="65" t="e">
        <v>#N/A</v>
      </c>
      <c r="G848" s="65" t="e">
        <v>#N/A</v>
      </c>
      <c r="H848" s="65">
        <v>1.8233866430819035E-3</v>
      </c>
      <c r="I848" s="65" t="e">
        <v>#N/A</v>
      </c>
      <c r="J848" s="65" t="e">
        <v>#N/A</v>
      </c>
      <c r="K848" s="65" t="e">
        <v>#N/A</v>
      </c>
      <c r="L848" s="65" t="e">
        <v>#N/A</v>
      </c>
      <c r="M848" s="65" t="e">
        <v>#N/A</v>
      </c>
    </row>
    <row r="849" spans="1:13">
      <c r="A849" s="64">
        <v>84.7</v>
      </c>
      <c r="B849" s="65">
        <v>2.2431446705013514E-3</v>
      </c>
      <c r="C849" s="65" t="e">
        <v>#N/A</v>
      </c>
      <c r="D849" s="65" t="e">
        <v>#N/A</v>
      </c>
      <c r="E849" s="65" t="e">
        <v>#N/A</v>
      </c>
      <c r="F849" s="65" t="e">
        <v>#N/A</v>
      </c>
      <c r="G849" s="65" t="e">
        <v>#N/A</v>
      </c>
      <c r="H849" s="65">
        <v>1.8524075858294964E-3</v>
      </c>
      <c r="I849" s="65" t="e">
        <v>#N/A</v>
      </c>
      <c r="J849" s="65" t="e">
        <v>#N/A</v>
      </c>
      <c r="K849" s="65" t="e">
        <v>#N/A</v>
      </c>
      <c r="L849" s="65" t="e">
        <v>#N/A</v>
      </c>
      <c r="M849" s="65" t="e">
        <v>#N/A</v>
      </c>
    </row>
    <row r="850" spans="1:13">
      <c r="A850" s="64">
        <v>84.800000000000011</v>
      </c>
      <c r="B850" s="65">
        <v>2.2739456035196781E-3</v>
      </c>
      <c r="C850" s="65" t="e">
        <v>#N/A</v>
      </c>
      <c r="D850" s="65" t="e">
        <v>#N/A</v>
      </c>
      <c r="E850" s="65" t="e">
        <v>#N/A</v>
      </c>
      <c r="F850" s="65" t="e">
        <v>#N/A</v>
      </c>
      <c r="G850" s="65" t="e">
        <v>#N/A</v>
      </c>
      <c r="H850" s="65">
        <v>1.8815748626366258E-3</v>
      </c>
      <c r="I850" s="65" t="e">
        <v>#N/A</v>
      </c>
      <c r="J850" s="65" t="e">
        <v>#N/A</v>
      </c>
      <c r="K850" s="65" t="e">
        <v>#N/A</v>
      </c>
      <c r="L850" s="65" t="e">
        <v>#N/A</v>
      </c>
      <c r="M850" s="65" t="e">
        <v>#N/A</v>
      </c>
    </row>
    <row r="851" spans="1:13">
      <c r="A851" s="64">
        <v>84.9</v>
      </c>
      <c r="B851" s="65">
        <v>2.304780762642622E-3</v>
      </c>
      <c r="C851" s="65" t="e">
        <v>#N/A</v>
      </c>
      <c r="D851" s="65" t="e">
        <v>#N/A</v>
      </c>
      <c r="E851" s="65" t="e">
        <v>#N/A</v>
      </c>
      <c r="F851" s="65" t="e">
        <v>#N/A</v>
      </c>
      <c r="G851" s="65" t="e">
        <v>#N/A</v>
      </c>
      <c r="H851" s="65">
        <v>1.9108812557533383E-3</v>
      </c>
      <c r="I851" s="65" t="e">
        <v>#N/A</v>
      </c>
      <c r="J851" s="65" t="e">
        <v>#N/A</v>
      </c>
      <c r="K851" s="65" t="e">
        <v>#N/A</v>
      </c>
      <c r="L851" s="65" t="e">
        <v>#N/A</v>
      </c>
      <c r="M851" s="65" t="e">
        <v>#N/A</v>
      </c>
    </row>
    <row r="852" spans="1:13">
      <c r="A852" s="64">
        <v>85</v>
      </c>
      <c r="B852" s="65">
        <v>2.3356399033218622E-3</v>
      </c>
      <c r="C852" s="65" t="e">
        <v>#N/A</v>
      </c>
      <c r="D852" s="65" t="e">
        <v>#N/A</v>
      </c>
      <c r="E852" s="65" t="e">
        <v>#N/A</v>
      </c>
      <c r="F852" s="65" t="e">
        <v>#N/A</v>
      </c>
      <c r="G852" s="65" t="e">
        <v>#N/A</v>
      </c>
      <c r="H852" s="65">
        <v>1.9403193145990372E-3</v>
      </c>
      <c r="I852" s="65" t="e">
        <v>#N/A</v>
      </c>
      <c r="J852" s="65" t="e">
        <v>#N/A</v>
      </c>
      <c r="K852" s="65" t="e">
        <v>#N/A</v>
      </c>
      <c r="L852" s="65" t="e">
        <v>#N/A</v>
      </c>
      <c r="M852" s="65" t="e">
        <v>#N/A</v>
      </c>
    </row>
    <row r="853" spans="1:13">
      <c r="A853" s="64">
        <v>85.100000000000009</v>
      </c>
      <c r="B853" s="65">
        <v>2.366512781009078E-3</v>
      </c>
      <c r="C853" s="65" t="e">
        <v>#N/A</v>
      </c>
      <c r="D853" s="65" t="e">
        <v>#N/A</v>
      </c>
      <c r="E853" s="65" t="e">
        <v>#N/A</v>
      </c>
      <c r="F853" s="65" t="e">
        <v>#N/A</v>
      </c>
      <c r="G853" s="65" t="e">
        <v>#N/A</v>
      </c>
      <c r="H853" s="65">
        <v>1.9698804244399071E-3</v>
      </c>
      <c r="I853" s="65" t="e">
        <v>#N/A</v>
      </c>
      <c r="J853" s="65" t="e">
        <v>#N/A</v>
      </c>
      <c r="K853" s="65" t="e">
        <v>#N/A</v>
      </c>
      <c r="L853" s="65" t="e">
        <v>#N/A</v>
      </c>
      <c r="M853" s="65" t="e">
        <v>#N/A</v>
      </c>
    </row>
    <row r="854" spans="1:13">
      <c r="A854" s="64">
        <v>85.2</v>
      </c>
      <c r="B854" s="65">
        <v>2.3973907809704542E-3</v>
      </c>
      <c r="C854" s="65" t="e">
        <v>#N/A</v>
      </c>
      <c r="D854" s="65" t="e">
        <v>#N/A</v>
      </c>
      <c r="E854" s="65" t="e">
        <v>#N/A</v>
      </c>
      <c r="F854" s="65" t="e">
        <v>#N/A</v>
      </c>
      <c r="G854" s="65" t="e">
        <v>#N/A</v>
      </c>
      <c r="H854" s="65">
        <v>1.9995574839413166E-3</v>
      </c>
      <c r="I854" s="65" t="e">
        <v>#N/A</v>
      </c>
      <c r="J854" s="65" t="e">
        <v>#N/A</v>
      </c>
      <c r="K854" s="65" t="e">
        <v>#N/A</v>
      </c>
      <c r="L854" s="65" t="e">
        <v>#N/A</v>
      </c>
      <c r="M854" s="65" t="e">
        <v>#N/A</v>
      </c>
    </row>
    <row r="855" spans="1:13">
      <c r="A855" s="64">
        <v>85.300000000000011</v>
      </c>
      <c r="B855" s="65">
        <v>2.4282634258270264E-3</v>
      </c>
      <c r="C855" s="65" t="e">
        <v>#N/A</v>
      </c>
      <c r="D855" s="65" t="e">
        <v>#N/A</v>
      </c>
      <c r="E855" s="65" t="e">
        <v>#N/A</v>
      </c>
      <c r="F855" s="65" t="e">
        <v>#N/A</v>
      </c>
      <c r="G855" s="65" t="e">
        <v>#N/A</v>
      </c>
      <c r="H855" s="65">
        <v>2.0293418783694506E-3</v>
      </c>
      <c r="I855" s="65" t="e">
        <v>#N/A</v>
      </c>
      <c r="J855" s="65" t="e">
        <v>#N/A</v>
      </c>
      <c r="K855" s="65" t="e">
        <v>#N/A</v>
      </c>
      <c r="L855" s="65" t="e">
        <v>#N/A</v>
      </c>
      <c r="M855" s="65" t="e">
        <v>#N/A</v>
      </c>
    </row>
    <row r="856" spans="1:13">
      <c r="A856" s="64">
        <v>85.4</v>
      </c>
      <c r="B856" s="65">
        <v>2.4591204710304737E-3</v>
      </c>
      <c r="C856" s="65" t="e">
        <v>#N/A</v>
      </c>
      <c r="D856" s="65" t="e">
        <v>#N/A</v>
      </c>
      <c r="E856" s="65" t="e">
        <v>#N/A</v>
      </c>
      <c r="F856" s="65" t="e">
        <v>#N/A</v>
      </c>
      <c r="G856" s="65" t="e">
        <v>#N/A</v>
      </c>
      <c r="H856" s="65">
        <v>2.0592254586517811E-3</v>
      </c>
      <c r="I856" s="65" t="e">
        <v>#N/A</v>
      </c>
      <c r="J856" s="65" t="e">
        <v>#N/A</v>
      </c>
      <c r="K856" s="65" t="e">
        <v>#N/A</v>
      </c>
      <c r="L856" s="65" t="e">
        <v>#N/A</v>
      </c>
      <c r="M856" s="65" t="e">
        <v>#N/A</v>
      </c>
    </row>
    <row r="857" spans="1:13">
      <c r="A857" s="64">
        <v>85.5</v>
      </c>
      <c r="B857" s="65">
        <v>2.4899523705244064E-3</v>
      </c>
      <c r="C857" s="65" t="e">
        <v>#N/A</v>
      </c>
      <c r="D857" s="65" t="e">
        <v>#N/A</v>
      </c>
      <c r="E857" s="65" t="e">
        <v>#N/A</v>
      </c>
      <c r="F857" s="65" t="e">
        <v>#N/A</v>
      </c>
      <c r="G857" s="65" t="e">
        <v>#N/A</v>
      </c>
      <c r="H857" s="65">
        <v>2.0891998428851366E-3</v>
      </c>
      <c r="I857" s="65" t="e">
        <v>#N/A</v>
      </c>
      <c r="J857" s="65" t="e">
        <v>#N/A</v>
      </c>
      <c r="K857" s="65" t="e">
        <v>#N/A</v>
      </c>
      <c r="L857" s="65" t="e">
        <v>#N/A</v>
      </c>
      <c r="M857" s="65" t="e">
        <v>#N/A</v>
      </c>
    </row>
    <row r="858" spans="1:13">
      <c r="A858" s="64">
        <v>85.600000000000009</v>
      </c>
      <c r="B858" s="65">
        <v>2.5207488797605038E-3</v>
      </c>
      <c r="C858" s="65" t="e">
        <v>#N/A</v>
      </c>
      <c r="D858" s="65" t="e">
        <v>#N/A</v>
      </c>
      <c r="E858" s="65" t="e">
        <v>#N/A</v>
      </c>
      <c r="F858" s="65" t="e">
        <v>#N/A</v>
      </c>
      <c r="G858" s="65" t="e">
        <v>#N/A</v>
      </c>
      <c r="H858" s="65">
        <v>2.1192564163357019E-3</v>
      </c>
      <c r="I858" s="65" t="e">
        <v>#N/A</v>
      </c>
      <c r="J858" s="65" t="e">
        <v>#N/A</v>
      </c>
      <c r="K858" s="65" t="e">
        <v>#N/A</v>
      </c>
      <c r="L858" s="65" t="e">
        <v>#N/A</v>
      </c>
      <c r="M858" s="65" t="e">
        <v>#N/A</v>
      </c>
    </row>
    <row r="859" spans="1:13">
      <c r="A859" s="64">
        <v>85.7</v>
      </c>
      <c r="B859" s="65">
        <v>2.5514997541904449E-3</v>
      </c>
      <c r="C859" s="65" t="e">
        <v>#N/A</v>
      </c>
      <c r="D859" s="65" t="e">
        <v>#N/A</v>
      </c>
      <c r="E859" s="65" t="e">
        <v>#N/A</v>
      </c>
      <c r="F859" s="65" t="e">
        <v>#N/A</v>
      </c>
      <c r="G859" s="65" t="e">
        <v>#N/A</v>
      </c>
      <c r="H859" s="65">
        <v>2.1493863314390182E-3</v>
      </c>
      <c r="I859" s="65" t="e">
        <v>#N/A</v>
      </c>
      <c r="J859" s="65" t="e">
        <v>#N/A</v>
      </c>
      <c r="K859" s="65" t="e">
        <v>#N/A</v>
      </c>
      <c r="L859" s="65" t="e">
        <v>#N/A</v>
      </c>
      <c r="M859" s="65" t="e">
        <v>#N/A</v>
      </c>
    </row>
    <row r="860" spans="1:13">
      <c r="A860" s="64">
        <v>85.800000000000011</v>
      </c>
      <c r="B860" s="65">
        <v>2.5821947492659092E-3</v>
      </c>
      <c r="C860" s="65" t="e">
        <v>#N/A</v>
      </c>
      <c r="D860" s="65" t="e">
        <v>#N/A</v>
      </c>
      <c r="E860" s="65" t="e">
        <v>#N/A</v>
      </c>
      <c r="F860" s="65" t="e">
        <v>#N/A</v>
      </c>
      <c r="G860" s="65" t="e">
        <v>#N/A</v>
      </c>
      <c r="H860" s="65">
        <v>2.179581206291914E-3</v>
      </c>
      <c r="I860" s="65" t="e">
        <v>#N/A</v>
      </c>
      <c r="J860" s="65" t="e">
        <v>#N/A</v>
      </c>
      <c r="K860" s="65" t="e">
        <v>#N/A</v>
      </c>
      <c r="L860" s="65" t="e">
        <v>#N/A</v>
      </c>
      <c r="M860" s="65" t="e">
        <v>#N/A</v>
      </c>
    </row>
    <row r="861" spans="1:13">
      <c r="A861" s="64">
        <v>85.9</v>
      </c>
      <c r="B861" s="65">
        <v>2.6128236204385757E-3</v>
      </c>
      <c r="C861" s="65" t="e">
        <v>#N/A</v>
      </c>
      <c r="D861" s="65" t="e">
        <v>#N/A</v>
      </c>
      <c r="E861" s="65" t="e">
        <v>#N/A</v>
      </c>
      <c r="F861" s="65" t="e">
        <v>#N/A</v>
      </c>
      <c r="G861" s="65" t="e">
        <v>#N/A</v>
      </c>
      <c r="H861" s="65">
        <v>2.209831727668643E-3</v>
      </c>
      <c r="I861" s="65" t="e">
        <v>#N/A</v>
      </c>
      <c r="J861" s="65" t="e">
        <v>#N/A</v>
      </c>
      <c r="K861" s="65" t="e">
        <v>#N/A</v>
      </c>
      <c r="L861" s="65" t="e">
        <v>#N/A</v>
      </c>
      <c r="M861" s="65" t="e">
        <v>#N/A</v>
      </c>
    </row>
    <row r="862" spans="1:13">
      <c r="A862" s="64">
        <v>86</v>
      </c>
      <c r="B862" s="65">
        <v>2.6433756574988365E-3</v>
      </c>
      <c r="C862" s="65" t="e">
        <v>#N/A</v>
      </c>
      <c r="D862" s="65" t="e">
        <v>#N/A</v>
      </c>
      <c r="E862" s="65" t="e">
        <v>#N/A</v>
      </c>
      <c r="F862" s="65" t="e">
        <v>#N/A</v>
      </c>
      <c r="G862" s="65" t="e">
        <v>#N/A</v>
      </c>
      <c r="H862" s="65">
        <v>2.2401288151741028E-3</v>
      </c>
      <c r="I862" s="65" t="e">
        <v>#N/A</v>
      </c>
      <c r="J862" s="65" t="e">
        <v>#N/A</v>
      </c>
      <c r="K862" s="65" t="e">
        <v>#N/A</v>
      </c>
      <c r="L862" s="65" t="e">
        <v>#N/A</v>
      </c>
      <c r="M862" s="65" t="e">
        <v>#N/A</v>
      </c>
    </row>
    <row r="863" spans="1:13">
      <c r="A863" s="64">
        <v>86.100000000000009</v>
      </c>
      <c r="B863" s="65">
        <v>2.6738413143903017E-3</v>
      </c>
      <c r="C863" s="65" t="e">
        <v>#N/A</v>
      </c>
      <c r="D863" s="65" t="e">
        <v>#N/A</v>
      </c>
      <c r="E863" s="65" t="e">
        <v>#N/A</v>
      </c>
      <c r="F863" s="65" t="e">
        <v>#N/A</v>
      </c>
      <c r="G863" s="65" t="e">
        <v>#N/A</v>
      </c>
      <c r="H863" s="65">
        <v>2.2704636212438345E-3</v>
      </c>
      <c r="I863" s="65" t="e">
        <v>#N/A</v>
      </c>
      <c r="J863" s="65" t="e">
        <v>#N/A</v>
      </c>
      <c r="K863" s="65" t="e">
        <v>#N/A</v>
      </c>
      <c r="L863" s="65" t="e">
        <v>#N/A</v>
      </c>
      <c r="M863" s="65" t="e">
        <v>#N/A</v>
      </c>
    </row>
    <row r="864" spans="1:13">
      <c r="A864" s="64">
        <v>86.2</v>
      </c>
      <c r="B864" s="65">
        <v>2.7042101137340069E-3</v>
      </c>
      <c r="C864" s="65" t="e">
        <v>#N/A</v>
      </c>
      <c r="D864" s="65" t="e">
        <v>#N/A</v>
      </c>
      <c r="E864" s="65" t="e">
        <v>#N/A</v>
      </c>
      <c r="F864" s="65" t="e">
        <v>#N/A</v>
      </c>
      <c r="G864" s="65" t="e">
        <v>#N/A</v>
      </c>
      <c r="H864" s="65">
        <v>2.3008265998214483E-3</v>
      </c>
      <c r="I864" s="65" t="e">
        <v>#N/A</v>
      </c>
      <c r="J864" s="65" t="e">
        <v>#N/A</v>
      </c>
      <c r="K864" s="65" t="e">
        <v>#N/A</v>
      </c>
      <c r="L864" s="65" t="e">
        <v>#N/A</v>
      </c>
      <c r="M864" s="65" t="e">
        <v>#N/A</v>
      </c>
    </row>
    <row r="865" spans="1:13">
      <c r="A865" s="64">
        <v>86.300000000000011</v>
      </c>
      <c r="B865" s="65">
        <v>2.7344711124897003E-3</v>
      </c>
      <c r="C865" s="65" t="e">
        <v>#N/A</v>
      </c>
      <c r="D865" s="65" t="e">
        <v>#N/A</v>
      </c>
      <c r="E865" s="65" t="e">
        <v>#N/A</v>
      </c>
      <c r="F865" s="65" t="e">
        <v>#N/A</v>
      </c>
      <c r="G865" s="65" t="e">
        <v>#N/A</v>
      </c>
      <c r="H865" s="65">
        <v>2.3312084376811981E-3</v>
      </c>
      <c r="I865" s="65" t="e">
        <v>#N/A</v>
      </c>
      <c r="J865" s="65" t="e">
        <v>#N/A</v>
      </c>
      <c r="K865" s="65" t="e">
        <v>#N/A</v>
      </c>
      <c r="L865" s="65" t="e">
        <v>#N/A</v>
      </c>
      <c r="M865" s="65" t="e">
        <v>#N/A</v>
      </c>
    </row>
    <row r="866" spans="1:13">
      <c r="A866" s="64">
        <v>86.4</v>
      </c>
      <c r="B866" s="65">
        <v>2.7646145317703485E-3</v>
      </c>
      <c r="C866" s="65" t="e">
        <v>#N/A</v>
      </c>
      <c r="D866" s="65" t="e">
        <v>#N/A</v>
      </c>
      <c r="E866" s="65" t="e">
        <v>#N/A</v>
      </c>
      <c r="F866" s="65" t="e">
        <v>#N/A</v>
      </c>
      <c r="G866" s="65" t="e">
        <v>#N/A</v>
      </c>
      <c r="H866" s="65">
        <v>2.3615998215973377E-3</v>
      </c>
      <c r="I866" s="65" t="e">
        <v>#N/A</v>
      </c>
      <c r="J866" s="65" t="e">
        <v>#N/A</v>
      </c>
      <c r="K866" s="65" t="e">
        <v>#N/A</v>
      </c>
      <c r="L866" s="65" t="e">
        <v>#N/A</v>
      </c>
      <c r="M866" s="65" t="e">
        <v>#N/A</v>
      </c>
    </row>
    <row r="867" spans="1:13">
      <c r="A867" s="64">
        <v>86.5</v>
      </c>
      <c r="B867" s="65">
        <v>2.7946298941969872E-3</v>
      </c>
      <c r="C867" s="65" t="e">
        <v>#N/A</v>
      </c>
      <c r="D867" s="65" t="e">
        <v>#N/A</v>
      </c>
      <c r="E867" s="65" t="e">
        <v>#N/A</v>
      </c>
      <c r="F867" s="65" t="e">
        <v>#N/A</v>
      </c>
      <c r="G867" s="65" t="e">
        <v>#N/A</v>
      </c>
      <c r="H867" s="65">
        <v>2.39199073985219E-3</v>
      </c>
      <c r="I867" s="65" t="e">
        <v>#N/A</v>
      </c>
      <c r="J867" s="65" t="e">
        <v>#N/A</v>
      </c>
      <c r="K867" s="65" t="e">
        <v>#N/A</v>
      </c>
      <c r="L867" s="65" t="e">
        <v>#N/A</v>
      </c>
      <c r="M867" s="65" t="e">
        <v>#N/A</v>
      </c>
    </row>
    <row r="868" spans="1:13">
      <c r="A868" s="64">
        <v>86.600000000000009</v>
      </c>
      <c r="B868" s="65">
        <v>2.8245060238987207E-3</v>
      </c>
      <c r="C868" s="65" t="e">
        <v>#N/A</v>
      </c>
      <c r="D868" s="65" t="e">
        <v>#N/A</v>
      </c>
      <c r="E868" s="65" t="e">
        <v>#N/A</v>
      </c>
      <c r="F868" s="65" t="e">
        <v>#N/A</v>
      </c>
      <c r="G868" s="65" t="e">
        <v>#N/A</v>
      </c>
      <c r="H868" s="65">
        <v>2.4223723448812962E-3</v>
      </c>
      <c r="I868" s="65" t="e">
        <v>#N/A</v>
      </c>
      <c r="J868" s="65" t="e">
        <v>#N/A</v>
      </c>
      <c r="K868" s="65" t="e">
        <v>#N/A</v>
      </c>
      <c r="L868" s="65" t="e">
        <v>#N/A</v>
      </c>
      <c r="M868" s="65" t="e">
        <v>#N/A</v>
      </c>
    </row>
    <row r="869" spans="1:13">
      <c r="A869" s="64">
        <v>86.7</v>
      </c>
      <c r="B869" s="65">
        <v>2.8542338404804468E-3</v>
      </c>
      <c r="C869" s="65" t="e">
        <v>#N/A</v>
      </c>
      <c r="D869" s="65" t="e">
        <v>#N/A</v>
      </c>
      <c r="E869" s="65" t="e">
        <v>#N/A</v>
      </c>
      <c r="F869" s="65" t="e">
        <v>#N/A</v>
      </c>
      <c r="G869" s="65" t="e">
        <v>#N/A</v>
      </c>
      <c r="H869" s="65">
        <v>2.4527343921363354E-3</v>
      </c>
      <c r="I869" s="65" t="e">
        <v>#N/A</v>
      </c>
      <c r="J869" s="65" t="e">
        <v>#N/A</v>
      </c>
      <c r="K869" s="65" t="e">
        <v>#N/A</v>
      </c>
      <c r="L869" s="65" t="e">
        <v>#N/A</v>
      </c>
      <c r="M869" s="65" t="e">
        <v>#N/A</v>
      </c>
    </row>
    <row r="870" spans="1:13">
      <c r="A870" s="64">
        <v>86.800000000000011</v>
      </c>
      <c r="B870" s="65">
        <v>2.8838026337325573E-3</v>
      </c>
      <c r="C870" s="65" t="e">
        <v>#N/A</v>
      </c>
      <c r="D870" s="65" t="e">
        <v>#N/A</v>
      </c>
      <c r="E870" s="65" t="e">
        <v>#N/A</v>
      </c>
      <c r="F870" s="65" t="e">
        <v>#N/A</v>
      </c>
      <c r="G870" s="65" t="e">
        <v>#N/A</v>
      </c>
      <c r="H870" s="65">
        <v>2.4830671027302742E-3</v>
      </c>
      <c r="I870" s="65" t="e">
        <v>#N/A</v>
      </c>
      <c r="J870" s="65" t="e">
        <v>#N/A</v>
      </c>
      <c r="K870" s="65" t="e">
        <v>#N/A</v>
      </c>
      <c r="L870" s="65" t="e">
        <v>#N/A</v>
      </c>
      <c r="M870" s="65" t="e">
        <v>#N/A</v>
      </c>
    </row>
    <row r="871" spans="1:13">
      <c r="A871" s="64">
        <v>86.9</v>
      </c>
      <c r="B871" s="65">
        <v>2.9132016934454441E-3</v>
      </c>
      <c r="C871" s="65" t="e">
        <v>#N/A</v>
      </c>
      <c r="D871" s="65" t="e">
        <v>#N/A</v>
      </c>
      <c r="E871" s="65" t="e">
        <v>#N/A</v>
      </c>
      <c r="F871" s="65" t="e">
        <v>#N/A</v>
      </c>
      <c r="G871" s="65" t="e">
        <v>#N/A</v>
      </c>
      <c r="H871" s="65">
        <v>2.5133604649454355E-3</v>
      </c>
      <c r="I871" s="65" t="e">
        <v>#N/A</v>
      </c>
      <c r="J871" s="65" t="e">
        <v>#N/A</v>
      </c>
      <c r="K871" s="65" t="e">
        <v>#N/A</v>
      </c>
      <c r="L871" s="65" t="e">
        <v>#N/A</v>
      </c>
      <c r="M871" s="65" t="e">
        <v>#N/A</v>
      </c>
    </row>
    <row r="872" spans="1:13">
      <c r="A872" s="64">
        <v>87</v>
      </c>
      <c r="B872" s="65">
        <v>2.9424205422401428E-3</v>
      </c>
      <c r="C872" s="65" t="e">
        <v>#N/A</v>
      </c>
      <c r="D872" s="65" t="e">
        <v>#N/A</v>
      </c>
      <c r="E872" s="65" t="e">
        <v>#N/A</v>
      </c>
      <c r="F872" s="65" t="e">
        <v>#N/A</v>
      </c>
      <c r="G872" s="65" t="e">
        <v>#N/A</v>
      </c>
      <c r="H872" s="65">
        <v>2.5436051655560732E-3</v>
      </c>
      <c r="I872" s="65" t="e">
        <v>#N/A</v>
      </c>
      <c r="J872" s="65" t="e">
        <v>#N/A</v>
      </c>
      <c r="K872" s="65" t="e">
        <v>#N/A</v>
      </c>
      <c r="L872" s="65" t="e">
        <v>#N/A</v>
      </c>
      <c r="M872" s="65" t="e">
        <v>#N/A</v>
      </c>
    </row>
    <row r="873" spans="1:13">
      <c r="A873" s="64">
        <v>87.100000000000009</v>
      </c>
      <c r="B873" s="65">
        <v>2.9714500997215509E-3</v>
      </c>
      <c r="C873" s="65" t="e">
        <v>#N/A</v>
      </c>
      <c r="D873" s="65" t="e">
        <v>#N/A</v>
      </c>
      <c r="E873" s="65" t="e">
        <v>#N/A</v>
      </c>
      <c r="F873" s="65" t="e">
        <v>#N/A</v>
      </c>
      <c r="G873" s="65" t="e">
        <v>#N/A</v>
      </c>
      <c r="H873" s="65">
        <v>2.5737914256751537E-3</v>
      </c>
      <c r="I873" s="65" t="e">
        <v>#N/A</v>
      </c>
      <c r="J873" s="65" t="e">
        <v>#N/A</v>
      </c>
      <c r="K873" s="65" t="e">
        <v>#N/A</v>
      </c>
      <c r="L873" s="65" t="e">
        <v>#N/A</v>
      </c>
      <c r="M873" s="65" t="e">
        <v>#N/A</v>
      </c>
    </row>
    <row r="874" spans="1:13">
      <c r="A874" s="64">
        <v>87.2</v>
      </c>
      <c r="B874" s="65">
        <v>3.000279888510704E-3</v>
      </c>
      <c r="C874" s="65" t="e">
        <v>#N/A</v>
      </c>
      <c r="D874" s="65" t="e">
        <v>#N/A</v>
      </c>
      <c r="E874" s="65" t="e">
        <v>#N/A</v>
      </c>
      <c r="F874" s="65" t="e">
        <v>#N/A</v>
      </c>
      <c r="G874" s="65" t="e">
        <v>#N/A</v>
      </c>
      <c r="H874" s="65">
        <v>2.6039080694317818E-3</v>
      </c>
      <c r="I874" s="65" t="e">
        <v>#N/A</v>
      </c>
      <c r="J874" s="65" t="e">
        <v>#N/A</v>
      </c>
      <c r="K874" s="65" t="e">
        <v>#N/A</v>
      </c>
      <c r="L874" s="65" t="e">
        <v>#N/A</v>
      </c>
      <c r="M874" s="65" t="e">
        <v>#N/A</v>
      </c>
    </row>
    <row r="875" spans="1:13">
      <c r="A875" s="64">
        <v>87.300000000000011</v>
      </c>
      <c r="B875" s="65">
        <v>3.0288989655673504E-3</v>
      </c>
      <c r="C875" s="65" t="e">
        <v>#N/A</v>
      </c>
      <c r="D875" s="65" t="e">
        <v>#N/A</v>
      </c>
      <c r="E875" s="65" t="e">
        <v>#N/A</v>
      </c>
      <c r="F875" s="65" t="e">
        <v>#N/A</v>
      </c>
      <c r="G875" s="65" t="e">
        <v>#N/A</v>
      </c>
      <c r="H875" s="65">
        <v>2.6339467149227858E-3</v>
      </c>
      <c r="I875" s="65" t="e">
        <v>#N/A</v>
      </c>
      <c r="J875" s="65" t="e">
        <v>#N/A</v>
      </c>
      <c r="K875" s="65" t="e">
        <v>#N/A</v>
      </c>
      <c r="L875" s="65" t="e">
        <v>#N/A</v>
      </c>
      <c r="M875" s="65" t="e">
        <v>#N/A</v>
      </c>
    </row>
    <row r="876" spans="1:13">
      <c r="A876" s="64">
        <v>87.4</v>
      </c>
      <c r="B876" s="65">
        <v>3.0572982504963875E-3</v>
      </c>
      <c r="C876" s="65" t="e">
        <v>#N/A</v>
      </c>
      <c r="D876" s="65" t="e">
        <v>#N/A</v>
      </c>
      <c r="E876" s="65" t="e">
        <v>#N/A</v>
      </c>
      <c r="F876" s="65" t="e">
        <v>#N/A</v>
      </c>
      <c r="G876" s="65" t="e">
        <v>#N/A</v>
      </c>
      <c r="H876" s="65">
        <v>2.663895720615983E-3</v>
      </c>
      <c r="I876" s="65" t="e">
        <v>#N/A</v>
      </c>
      <c r="J876" s="65" t="e">
        <v>#N/A</v>
      </c>
      <c r="K876" s="65" t="e">
        <v>#N/A</v>
      </c>
      <c r="L876" s="65" t="e">
        <v>#N/A</v>
      </c>
      <c r="M876" s="65" t="e">
        <v>#N/A</v>
      </c>
    </row>
    <row r="877" spans="1:13">
      <c r="A877" s="64">
        <v>87.5</v>
      </c>
      <c r="B877" s="65">
        <v>3.0854677315801382E-3</v>
      </c>
      <c r="C877" s="65" t="e">
        <v>#N/A</v>
      </c>
      <c r="D877" s="65" t="e">
        <v>#N/A</v>
      </c>
      <c r="E877" s="65" t="e">
        <v>#N/A</v>
      </c>
      <c r="F877" s="65" t="e">
        <v>#N/A</v>
      </c>
      <c r="G877" s="65" t="e">
        <v>#N/A</v>
      </c>
      <c r="H877" s="65">
        <v>2.6937462389469147E-3</v>
      </c>
      <c r="I877" s="65" t="e">
        <v>#N/A</v>
      </c>
      <c r="J877" s="65" t="e">
        <v>#N/A</v>
      </c>
      <c r="K877" s="65" t="e">
        <v>#N/A</v>
      </c>
      <c r="L877" s="65" t="e">
        <v>#N/A</v>
      </c>
      <c r="M877" s="65" t="e">
        <v>#N/A</v>
      </c>
    </row>
    <row r="878" spans="1:13">
      <c r="A878" s="64">
        <v>87.600000000000009</v>
      </c>
      <c r="B878" s="65">
        <v>3.1133971642702818E-3</v>
      </c>
      <c r="C878" s="65" t="e">
        <v>#N/A</v>
      </c>
      <c r="D878" s="65" t="e">
        <v>#N/A</v>
      </c>
      <c r="E878" s="65" t="e">
        <v>#N/A</v>
      </c>
      <c r="F878" s="65" t="e">
        <v>#N/A</v>
      </c>
      <c r="G878" s="65" t="e">
        <v>#N/A</v>
      </c>
      <c r="H878" s="65">
        <v>2.7234875597059727E-3</v>
      </c>
      <c r="I878" s="65" t="e">
        <v>#N/A</v>
      </c>
      <c r="J878" s="65" t="e">
        <v>#N/A</v>
      </c>
      <c r="K878" s="65" t="e">
        <v>#N/A</v>
      </c>
      <c r="L878" s="65" t="e">
        <v>#N/A</v>
      </c>
      <c r="M878" s="65" t="e">
        <v>#N/A</v>
      </c>
    </row>
    <row r="879" spans="1:13">
      <c r="A879" s="64">
        <v>87.7</v>
      </c>
      <c r="B879" s="65">
        <v>3.1410770025104284E-3</v>
      </c>
      <c r="C879" s="65" t="e">
        <v>#N/A</v>
      </c>
      <c r="D879" s="65" t="e">
        <v>#N/A</v>
      </c>
      <c r="E879" s="65" t="e">
        <v>#N/A</v>
      </c>
      <c r="F879" s="65" t="e">
        <v>#N/A</v>
      </c>
      <c r="G879" s="65" t="e">
        <v>#N/A</v>
      </c>
      <c r="H879" s="65">
        <v>2.7531101368367672E-3</v>
      </c>
      <c r="I879" s="65" t="e">
        <v>#N/A</v>
      </c>
      <c r="J879" s="65" t="e">
        <v>#N/A</v>
      </c>
      <c r="K879" s="65" t="e">
        <v>#N/A</v>
      </c>
      <c r="L879" s="65" t="e">
        <v>#N/A</v>
      </c>
      <c r="M879" s="65" t="e">
        <v>#N/A</v>
      </c>
    </row>
    <row r="880" spans="1:13">
      <c r="A880" s="64">
        <v>87.800000000000011</v>
      </c>
      <c r="B880" s="65">
        <v>3.1684977002441883E-3</v>
      </c>
      <c r="C880" s="65" t="e">
        <v>#N/A</v>
      </c>
      <c r="D880" s="65" t="e">
        <v>#N/A</v>
      </c>
      <c r="E880" s="65" t="e">
        <v>#N/A</v>
      </c>
      <c r="F880" s="65" t="e">
        <v>#N/A</v>
      </c>
      <c r="G880" s="65" t="e">
        <v>#N/A</v>
      </c>
      <c r="H880" s="65">
        <v>2.7826037257909775E-3</v>
      </c>
      <c r="I880" s="65" t="e">
        <v>#N/A</v>
      </c>
      <c r="J880" s="65" t="e">
        <v>#N/A</v>
      </c>
      <c r="K880" s="65" t="e">
        <v>#N/A</v>
      </c>
      <c r="L880" s="65" t="e">
        <v>#N/A</v>
      </c>
      <c r="M880" s="65" t="e">
        <v>#N/A</v>
      </c>
    </row>
    <row r="881" spans="1:13">
      <c r="A881" s="64">
        <v>87.9</v>
      </c>
      <c r="B881" s="65">
        <v>3.195649478584528E-3</v>
      </c>
      <c r="C881" s="65" t="e">
        <v>#N/A</v>
      </c>
      <c r="D881" s="65" t="e">
        <v>#N/A</v>
      </c>
      <c r="E881" s="65" t="e">
        <v>#N/A</v>
      </c>
      <c r="F881" s="65" t="e">
        <v>#N/A</v>
      </c>
      <c r="G881" s="65" t="e">
        <v>#N/A</v>
      </c>
      <c r="H881" s="65">
        <v>2.8119578491896391E-3</v>
      </c>
      <c r="I881" s="65" t="e">
        <v>#N/A</v>
      </c>
      <c r="J881" s="65" t="e">
        <v>#N/A</v>
      </c>
      <c r="K881" s="65" t="e">
        <v>#N/A</v>
      </c>
      <c r="L881" s="65" t="e">
        <v>#N/A</v>
      </c>
      <c r="M881" s="65" t="e">
        <v>#N/A</v>
      </c>
    </row>
    <row r="882" spans="1:13">
      <c r="A882" s="64">
        <v>88</v>
      </c>
      <c r="B882" s="65">
        <v>3.2225234899669886E-3</v>
      </c>
      <c r="C882" s="65" t="e">
        <v>#N/A</v>
      </c>
      <c r="D882" s="65" t="e">
        <v>#N/A</v>
      </c>
      <c r="E882" s="65" t="e">
        <v>#N/A</v>
      </c>
      <c r="F882" s="65" t="e">
        <v>#N/A</v>
      </c>
      <c r="G882" s="65" t="e">
        <v>#N/A</v>
      </c>
      <c r="H882" s="65">
        <v>2.8411634266376495E-3</v>
      </c>
      <c r="I882" s="65" t="e">
        <v>#N/A</v>
      </c>
      <c r="J882" s="65" t="e">
        <v>#N/A</v>
      </c>
      <c r="K882" s="65" t="e">
        <v>#N/A</v>
      </c>
      <c r="L882" s="65" t="e">
        <v>#N/A</v>
      </c>
      <c r="M882" s="65" t="e">
        <v>#N/A</v>
      </c>
    </row>
    <row r="883" spans="1:13">
      <c r="A883" s="64">
        <v>88.100000000000009</v>
      </c>
      <c r="B883" s="65">
        <v>3.249109722673893E-3</v>
      </c>
      <c r="C883" s="65" t="e">
        <v>#N/A</v>
      </c>
      <c r="D883" s="65" t="e">
        <v>#N/A</v>
      </c>
      <c r="E883" s="65" t="e">
        <v>#N/A</v>
      </c>
      <c r="F883" s="65" t="e">
        <v>#N/A</v>
      </c>
      <c r="G883" s="65" t="e">
        <v>#N/A</v>
      </c>
      <c r="H883" s="65">
        <v>2.8702092822641134E-3</v>
      </c>
      <c r="I883" s="65" t="e">
        <v>#N/A</v>
      </c>
      <c r="J883" s="65" t="e">
        <v>#N/A</v>
      </c>
      <c r="K883" s="65" t="e">
        <v>#N/A</v>
      </c>
      <c r="L883" s="65" t="e">
        <v>#N/A</v>
      </c>
      <c r="M883" s="65" t="e">
        <v>#N/A</v>
      </c>
    </row>
    <row r="884" spans="1:13">
      <c r="A884" s="64">
        <v>88.2</v>
      </c>
      <c r="B884" s="65">
        <v>3.2753997948020697E-3</v>
      </c>
      <c r="C884" s="65" t="e">
        <v>#N/A</v>
      </c>
      <c r="D884" s="65" t="e">
        <v>#N/A</v>
      </c>
      <c r="E884" s="65" t="e">
        <v>#N/A</v>
      </c>
      <c r="F884" s="65" t="e">
        <v>#N/A</v>
      </c>
      <c r="G884" s="65" t="e">
        <v>#N/A</v>
      </c>
      <c r="H884" s="65">
        <v>2.8990868013352156E-3</v>
      </c>
      <c r="I884" s="65" t="e">
        <v>#N/A</v>
      </c>
      <c r="J884" s="65" t="e">
        <v>#N/A</v>
      </c>
      <c r="K884" s="65" t="e">
        <v>#N/A</v>
      </c>
      <c r="L884" s="65" t="e">
        <v>#N/A</v>
      </c>
      <c r="M884" s="65" t="e">
        <v>#N/A</v>
      </c>
    </row>
    <row r="885" spans="1:13">
      <c r="A885" s="64">
        <v>88.300000000000011</v>
      </c>
      <c r="B885" s="65">
        <v>3.3013839274644852E-3</v>
      </c>
      <c r="C885" s="65" t="e">
        <v>#N/A</v>
      </c>
      <c r="D885" s="65" t="e">
        <v>#N/A</v>
      </c>
      <c r="E885" s="65" t="e">
        <v>#N/A</v>
      </c>
      <c r="F885" s="65" t="e">
        <v>#N/A</v>
      </c>
      <c r="G885" s="65" t="e">
        <v>#N/A</v>
      </c>
      <c r="H885" s="65">
        <v>2.9277848079800606E-3</v>
      </c>
      <c r="I885" s="65" t="e">
        <v>#N/A</v>
      </c>
      <c r="J885" s="65" t="e">
        <v>#N/A</v>
      </c>
      <c r="K885" s="65" t="e">
        <v>#N/A</v>
      </c>
      <c r="L885" s="65" t="e">
        <v>#N/A</v>
      </c>
      <c r="M885" s="65" t="e">
        <v>#N/A</v>
      </c>
    </row>
    <row r="886" spans="1:13">
      <c r="A886" s="64">
        <v>88.4</v>
      </c>
      <c r="B886" s="65">
        <v>3.3270535059273243E-3</v>
      </c>
      <c r="C886" s="65" t="e">
        <v>#N/A</v>
      </c>
      <c r="D886" s="65" t="e">
        <v>#N/A</v>
      </c>
      <c r="E886" s="65" t="e">
        <v>#N/A</v>
      </c>
      <c r="F886" s="65" t="e">
        <v>#N/A</v>
      </c>
      <c r="G886" s="65" t="e">
        <v>#N/A</v>
      </c>
      <c r="H886" s="65">
        <v>2.9562944546341896E-3</v>
      </c>
      <c r="I886" s="65" t="e">
        <v>#N/A</v>
      </c>
      <c r="J886" s="65" t="e">
        <v>#N/A</v>
      </c>
      <c r="K886" s="65" t="e">
        <v>#N/A</v>
      </c>
      <c r="L886" s="65" t="e">
        <v>#N/A</v>
      </c>
      <c r="M886" s="65" t="e">
        <v>#N/A</v>
      </c>
    </row>
    <row r="887" spans="1:13">
      <c r="A887" s="64">
        <v>88.5</v>
      </c>
      <c r="B887" s="65">
        <v>3.3523999154567719E-3</v>
      </c>
      <c r="C887" s="65" t="e">
        <v>#N/A</v>
      </c>
      <c r="D887" s="65" t="e">
        <v>#N/A</v>
      </c>
      <c r="E887" s="65" t="e">
        <v>#N/A</v>
      </c>
      <c r="F887" s="65" t="e">
        <v>#N/A</v>
      </c>
      <c r="G887" s="65" t="e">
        <v>#N/A</v>
      </c>
      <c r="H887" s="65">
        <v>2.9846054967492819E-3</v>
      </c>
      <c r="I887" s="65" t="e">
        <v>#N/A</v>
      </c>
      <c r="J887" s="65" t="e">
        <v>#N/A</v>
      </c>
      <c r="K887" s="65" t="e">
        <v>#N/A</v>
      </c>
      <c r="L887" s="65" t="e">
        <v>#N/A</v>
      </c>
      <c r="M887" s="65" t="e">
        <v>#N/A</v>
      </c>
    </row>
    <row r="888" spans="1:13">
      <c r="A888" s="64">
        <v>88.600000000000009</v>
      </c>
      <c r="B888" s="65">
        <v>3.3774147741496563E-3</v>
      </c>
      <c r="C888" s="65" t="e">
        <v>#N/A</v>
      </c>
      <c r="D888" s="65" t="e">
        <v>#N/A</v>
      </c>
      <c r="E888" s="65" t="e">
        <v>#N/A</v>
      </c>
      <c r="F888" s="65" t="e">
        <v>#N/A</v>
      </c>
      <c r="G888" s="65" t="e">
        <v>#N/A</v>
      </c>
      <c r="H888" s="65">
        <v>3.0127079226076603E-3</v>
      </c>
      <c r="I888" s="65" t="e">
        <v>#N/A</v>
      </c>
      <c r="J888" s="65" t="e">
        <v>#N/A</v>
      </c>
      <c r="K888" s="65" t="e">
        <v>#N/A</v>
      </c>
      <c r="L888" s="65" t="e">
        <v>#N/A</v>
      </c>
      <c r="M888" s="65" t="e">
        <v>#N/A</v>
      </c>
    </row>
    <row r="889" spans="1:13">
      <c r="A889" s="64">
        <v>88.7</v>
      </c>
      <c r="B889" s="65">
        <v>3.4020892344415188E-3</v>
      </c>
      <c r="C889" s="65" t="e">
        <v>#N/A</v>
      </c>
      <c r="D889" s="65" t="e">
        <v>#N/A</v>
      </c>
      <c r="E889" s="65" t="e">
        <v>#N/A</v>
      </c>
      <c r="F889" s="65" t="e">
        <v>#N/A</v>
      </c>
      <c r="G889" s="65" t="e">
        <v>#N/A</v>
      </c>
      <c r="H889" s="65">
        <v>3.0405926518142223E-3</v>
      </c>
      <c r="I889" s="65" t="e">
        <v>#N/A</v>
      </c>
      <c r="J889" s="65" t="e">
        <v>#N/A</v>
      </c>
      <c r="K889" s="65" t="e">
        <v>#N/A</v>
      </c>
      <c r="L889" s="65" t="e">
        <v>#N/A</v>
      </c>
      <c r="M889" s="65" t="e">
        <v>#N/A</v>
      </c>
    </row>
    <row r="890" spans="1:13">
      <c r="A890" s="64">
        <v>88.800000000000011</v>
      </c>
      <c r="B890" s="65">
        <v>3.4264146815985441E-3</v>
      </c>
      <c r="C890" s="65" t="e">
        <v>#N/A</v>
      </c>
      <c r="D890" s="65" t="e">
        <v>#N/A</v>
      </c>
      <c r="E890" s="65" t="e">
        <v>#N/A</v>
      </c>
      <c r="F890" s="65" t="e">
        <v>#N/A</v>
      </c>
      <c r="G890" s="65" t="e">
        <v>#N/A</v>
      </c>
      <c r="H890" s="65">
        <v>3.0682496726512909E-3</v>
      </c>
      <c r="I890" s="65" t="e">
        <v>#N/A</v>
      </c>
      <c r="J890" s="65" t="e">
        <v>#N/A</v>
      </c>
      <c r="K890" s="65" t="e">
        <v>#N/A</v>
      </c>
      <c r="L890" s="65" t="e">
        <v>#N/A</v>
      </c>
      <c r="M890" s="65" t="e">
        <v>#N/A</v>
      </c>
    </row>
    <row r="891" spans="1:13">
      <c r="A891" s="64">
        <v>88.9</v>
      </c>
      <c r="B891" s="65">
        <v>3.4503843635320663E-3</v>
      </c>
      <c r="C891" s="65" t="e">
        <v>#N/A</v>
      </c>
      <c r="D891" s="65" t="e">
        <v>#N/A</v>
      </c>
      <c r="E891" s="65" t="e">
        <v>#N/A</v>
      </c>
      <c r="F891" s="65" t="e">
        <v>#N/A</v>
      </c>
      <c r="G891" s="65" t="e">
        <v>#N/A</v>
      </c>
      <c r="H891" s="65">
        <v>3.0956694390624762E-3</v>
      </c>
      <c r="I891" s="65" t="e">
        <v>#N/A</v>
      </c>
      <c r="J891" s="65" t="e">
        <v>#N/A</v>
      </c>
      <c r="K891" s="65" t="e">
        <v>#N/A</v>
      </c>
      <c r="L891" s="65" t="e">
        <v>#N/A</v>
      </c>
      <c r="M891" s="65" t="e">
        <v>#N/A</v>
      </c>
    </row>
    <row r="892" spans="1:13">
      <c r="A892" s="64">
        <v>89</v>
      </c>
      <c r="B892" s="65">
        <v>3.473989199846983E-3</v>
      </c>
      <c r="C892" s="65" t="e">
        <v>#N/A</v>
      </c>
      <c r="D892" s="65" t="e">
        <v>#N/A</v>
      </c>
      <c r="E892" s="65" t="e">
        <v>#N/A</v>
      </c>
      <c r="F892" s="65" t="e">
        <v>#N/A</v>
      </c>
      <c r="G892" s="65" t="e">
        <v>#N/A</v>
      </c>
      <c r="H892" s="65">
        <v>3.1228428706526756E-3</v>
      </c>
      <c r="I892" s="65" t="e">
        <v>#N/A</v>
      </c>
      <c r="J892" s="65" t="e">
        <v>#N/A</v>
      </c>
      <c r="K892" s="65" t="e">
        <v>#N/A</v>
      </c>
      <c r="L892" s="65" t="e">
        <v>#N/A</v>
      </c>
      <c r="M892" s="65" t="e">
        <v>#N/A</v>
      </c>
    </row>
    <row r="893" spans="1:13">
      <c r="A893" s="64">
        <v>89.100000000000009</v>
      </c>
      <c r="B893" s="65">
        <v>3.4972215071320534E-3</v>
      </c>
      <c r="C893" s="65" t="e">
        <v>#N/A</v>
      </c>
      <c r="D893" s="65" t="e">
        <v>#N/A</v>
      </c>
      <c r="E893" s="65" t="e">
        <v>#N/A</v>
      </c>
      <c r="F893" s="65" t="e">
        <v>#N/A</v>
      </c>
      <c r="G893" s="65" t="e">
        <v>#N/A</v>
      </c>
      <c r="H893" s="65">
        <v>3.1497604213654995E-3</v>
      </c>
      <c r="I893" s="65" t="e">
        <v>#N/A</v>
      </c>
      <c r="J893" s="65" t="e">
        <v>#N/A</v>
      </c>
      <c r="K893" s="65" t="e">
        <v>#N/A</v>
      </c>
      <c r="L893" s="65" t="e">
        <v>#N/A</v>
      </c>
      <c r="M893" s="65" t="e">
        <v>#N/A</v>
      </c>
    </row>
    <row r="894" spans="1:13">
      <c r="A894" s="64">
        <v>89.2</v>
      </c>
      <c r="B894" s="65">
        <v>3.520074300467968E-3</v>
      </c>
      <c r="C894" s="65" t="e">
        <v>#N/A</v>
      </c>
      <c r="D894" s="65" t="e">
        <v>#N/A</v>
      </c>
      <c r="E894" s="65" t="e">
        <v>#N/A</v>
      </c>
      <c r="F894" s="65" t="e">
        <v>#N/A</v>
      </c>
      <c r="G894" s="65" t="e">
        <v>#N/A</v>
      </c>
      <c r="H894" s="65">
        <v>3.176412545144558E-3</v>
      </c>
      <c r="I894" s="65" t="e">
        <v>#N/A</v>
      </c>
      <c r="J894" s="65" t="e">
        <v>#N/A</v>
      </c>
      <c r="K894" s="65" t="e">
        <v>#N/A</v>
      </c>
      <c r="L894" s="65" t="e">
        <v>#N/A</v>
      </c>
      <c r="M894" s="65" t="e">
        <v>#N/A</v>
      </c>
    </row>
    <row r="895" spans="1:13">
      <c r="A895" s="64">
        <v>89.300000000000011</v>
      </c>
      <c r="B895" s="65">
        <v>3.5425398964434862E-3</v>
      </c>
      <c r="C895" s="65" t="e">
        <v>#N/A</v>
      </c>
      <c r="D895" s="65" t="e">
        <v>#N/A</v>
      </c>
      <c r="E895" s="65" t="e">
        <v>#N/A</v>
      </c>
      <c r="F895" s="65" t="e">
        <v>#N/A</v>
      </c>
      <c r="G895" s="65" t="e">
        <v>#N/A</v>
      </c>
      <c r="H895" s="65">
        <v>3.2027913257479668E-3</v>
      </c>
      <c r="I895" s="65" t="e">
        <v>#N/A</v>
      </c>
      <c r="J895" s="65" t="e">
        <v>#N/A</v>
      </c>
      <c r="K895" s="65" t="e">
        <v>#N/A</v>
      </c>
      <c r="L895" s="65" t="e">
        <v>#N/A</v>
      </c>
      <c r="M895" s="65" t="e">
        <v>#N/A</v>
      </c>
    </row>
    <row r="896" spans="1:13">
      <c r="A896" s="64">
        <v>89.4</v>
      </c>
      <c r="B896" s="65">
        <v>3.5646113101392984E-3</v>
      </c>
      <c r="C896" s="65" t="e">
        <v>#N/A</v>
      </c>
      <c r="D896" s="65" t="e">
        <v>#N/A</v>
      </c>
      <c r="E896" s="65" t="e">
        <v>#N/A</v>
      </c>
      <c r="F896" s="65" t="e">
        <v>#N/A</v>
      </c>
      <c r="G896" s="65" t="e">
        <v>#N/A</v>
      </c>
      <c r="H896" s="65">
        <v>3.2288862857967615E-3</v>
      </c>
      <c r="I896" s="65" t="e">
        <v>#N/A</v>
      </c>
      <c r="J896" s="65" t="e">
        <v>#N/A</v>
      </c>
      <c r="K896" s="65" t="e">
        <v>#N/A</v>
      </c>
      <c r="L896" s="65" t="e">
        <v>#N/A</v>
      </c>
      <c r="M896" s="65" t="e">
        <v>#N/A</v>
      </c>
    </row>
    <row r="897" spans="1:13">
      <c r="A897" s="64">
        <v>89.5</v>
      </c>
      <c r="B897" s="65">
        <v>3.5862817894667387E-3</v>
      </c>
      <c r="C897" s="65" t="e">
        <v>#N/A</v>
      </c>
      <c r="D897" s="65" t="e">
        <v>#N/A</v>
      </c>
      <c r="E897" s="65" t="e">
        <v>#N/A</v>
      </c>
      <c r="F897" s="65" t="e">
        <v>#N/A</v>
      </c>
      <c r="G897" s="65" t="e">
        <v>#N/A</v>
      </c>
      <c r="H897" s="65">
        <v>3.2546899747103453E-3</v>
      </c>
      <c r="I897" s="65" t="e">
        <v>#N/A</v>
      </c>
      <c r="J897" s="65" t="e">
        <v>#N/A</v>
      </c>
      <c r="K897" s="65" t="e">
        <v>#N/A</v>
      </c>
      <c r="L897" s="65" t="e">
        <v>#N/A</v>
      </c>
      <c r="M897" s="65" t="e">
        <v>#N/A</v>
      </c>
    </row>
    <row r="898" spans="1:13">
      <c r="A898" s="64">
        <v>89.600000000000009</v>
      </c>
      <c r="B898" s="65">
        <v>3.6075436510145664E-3</v>
      </c>
      <c r="C898" s="65" t="e">
        <v>#N/A</v>
      </c>
      <c r="D898" s="65" t="e">
        <v>#N/A</v>
      </c>
      <c r="E898" s="65" t="e">
        <v>#N/A</v>
      </c>
      <c r="F898" s="65" t="e">
        <v>#N/A</v>
      </c>
      <c r="G898" s="65" t="e">
        <v>#N/A</v>
      </c>
      <c r="H898" s="65">
        <v>3.2801928464323282E-3</v>
      </c>
      <c r="I898" s="65" t="e">
        <v>#N/A</v>
      </c>
      <c r="J898" s="65" t="e">
        <v>#N/A</v>
      </c>
      <c r="K898" s="65" t="e">
        <v>#N/A</v>
      </c>
      <c r="L898" s="65" t="e">
        <v>#N/A</v>
      </c>
      <c r="M898" s="65" t="e">
        <v>#N/A</v>
      </c>
    </row>
    <row r="899" spans="1:13">
      <c r="A899" s="64">
        <v>89.7</v>
      </c>
      <c r="B899" s="65">
        <v>3.6283913068473339E-3</v>
      </c>
      <c r="C899" s="65" t="e">
        <v>#N/A</v>
      </c>
      <c r="D899" s="65" t="e">
        <v>#N/A</v>
      </c>
      <c r="E899" s="65" t="e">
        <v>#N/A</v>
      </c>
      <c r="F899" s="65" t="e">
        <v>#N/A</v>
      </c>
      <c r="G899" s="65" t="e">
        <v>#N/A</v>
      </c>
      <c r="H899" s="65">
        <v>3.3053860533982515E-3</v>
      </c>
      <c r="I899" s="65" t="e">
        <v>#N/A</v>
      </c>
      <c r="J899" s="65" t="e">
        <v>#N/A</v>
      </c>
      <c r="K899" s="65" t="e">
        <v>#N/A</v>
      </c>
      <c r="L899" s="65" t="e">
        <v>#N/A</v>
      </c>
      <c r="M899" s="65" t="e">
        <v>#N/A</v>
      </c>
    </row>
    <row r="900" spans="1:13">
      <c r="A900" s="64">
        <v>89.800000000000011</v>
      </c>
      <c r="B900" s="65">
        <v>3.6488182377070189E-3</v>
      </c>
      <c r="C900" s="65" t="e">
        <v>#N/A</v>
      </c>
      <c r="D900" s="65" t="e">
        <v>#N/A</v>
      </c>
      <c r="E900" s="65" t="e">
        <v>#N/A</v>
      </c>
      <c r="F900" s="65" t="e">
        <v>#N/A</v>
      </c>
      <c r="G900" s="65" t="e">
        <v>#N/A</v>
      </c>
      <c r="H900" s="65">
        <v>3.3302619121968746E-3</v>
      </c>
      <c r="I900" s="65" t="e">
        <v>#N/A</v>
      </c>
      <c r="J900" s="65" t="e">
        <v>#N/A</v>
      </c>
      <c r="K900" s="65" t="e">
        <v>#N/A</v>
      </c>
      <c r="L900" s="65" t="e">
        <v>#N/A</v>
      </c>
      <c r="M900" s="65" t="e">
        <v>#N/A</v>
      </c>
    </row>
    <row r="901" spans="1:13">
      <c r="A901" s="64">
        <v>89.9</v>
      </c>
      <c r="B901" s="65">
        <v>3.6688179243355989E-3</v>
      </c>
      <c r="C901" s="65" t="e">
        <v>#N/A</v>
      </c>
      <c r="D901" s="65" t="e">
        <v>#N/A</v>
      </c>
      <c r="E901" s="65" t="e">
        <v>#N/A</v>
      </c>
      <c r="F901" s="65" t="e">
        <v>#N/A</v>
      </c>
      <c r="G901" s="65" t="e">
        <v>#N/A</v>
      </c>
      <c r="H901" s="65">
        <v>3.3548118080943823E-3</v>
      </c>
      <c r="I901" s="65" t="e">
        <v>#N/A</v>
      </c>
      <c r="J901" s="65" t="e">
        <v>#N/A</v>
      </c>
      <c r="K901" s="65" t="e">
        <v>#N/A</v>
      </c>
      <c r="L901" s="65" t="e">
        <v>#N/A</v>
      </c>
      <c r="M901" s="65" t="e">
        <v>#N/A</v>
      </c>
    </row>
    <row r="902" spans="1:13">
      <c r="A902" s="64">
        <v>90</v>
      </c>
      <c r="B902" s="65">
        <v>3.6883852444589138E-3</v>
      </c>
      <c r="C902" s="65" t="e">
        <v>#N/A</v>
      </c>
      <c r="D902" s="65" t="e">
        <v>#N/A</v>
      </c>
      <c r="E902" s="65" t="e">
        <v>#N/A</v>
      </c>
      <c r="F902" s="65" t="e">
        <v>#N/A</v>
      </c>
      <c r="G902" s="65" t="e">
        <v>#N/A</v>
      </c>
      <c r="H902" s="65">
        <v>3.379027359187603E-3</v>
      </c>
      <c r="I902" s="65" t="e">
        <v>#N/A</v>
      </c>
      <c r="J902" s="65" t="e">
        <v>#N/A</v>
      </c>
      <c r="K902" s="65" t="e">
        <v>#N/A</v>
      </c>
      <c r="L902" s="65" t="e">
        <v>#N/A</v>
      </c>
      <c r="M902" s="65" t="e">
        <v>#N/A</v>
      </c>
    </row>
    <row r="903" spans="1:13">
      <c r="A903" s="64">
        <v>90.100000000000009</v>
      </c>
      <c r="B903" s="65">
        <v>3.7075139116495848E-3</v>
      </c>
      <c r="C903" s="65" t="e">
        <v>#N/A</v>
      </c>
      <c r="D903" s="65" t="e">
        <v>#N/A</v>
      </c>
      <c r="E903" s="65" t="e">
        <v>#N/A</v>
      </c>
      <c r="F903" s="65" t="e">
        <v>#N/A</v>
      </c>
      <c r="G903" s="65" t="e">
        <v>#N/A</v>
      </c>
      <c r="H903" s="65">
        <v>3.4029008820652962E-3</v>
      </c>
      <c r="I903" s="65" t="e">
        <v>#N/A</v>
      </c>
      <c r="J903" s="65" t="e">
        <v>#N/A</v>
      </c>
      <c r="K903" s="65" t="e">
        <v>#N/A</v>
      </c>
      <c r="L903" s="65" t="e">
        <v>#N/A</v>
      </c>
      <c r="M903" s="65" t="e">
        <v>#N/A</v>
      </c>
    </row>
    <row r="904" spans="1:13">
      <c r="A904" s="64">
        <v>90.2</v>
      </c>
      <c r="B904" s="65">
        <v>3.7261981051415205E-3</v>
      </c>
      <c r="C904" s="65" t="e">
        <v>#N/A</v>
      </c>
      <c r="D904" s="65" t="e">
        <v>#N/A</v>
      </c>
      <c r="E904" s="65" t="e">
        <v>#N/A</v>
      </c>
      <c r="F904" s="65" t="e">
        <v>#N/A</v>
      </c>
      <c r="G904" s="65" t="e">
        <v>#N/A</v>
      </c>
      <c r="H904" s="65">
        <v>3.4264246933162212E-3</v>
      </c>
      <c r="I904" s="65" t="e">
        <v>#N/A</v>
      </c>
      <c r="J904" s="65" t="e">
        <v>#N/A</v>
      </c>
      <c r="K904" s="65" t="e">
        <v>#N/A</v>
      </c>
      <c r="L904" s="65" t="e">
        <v>#N/A</v>
      </c>
      <c r="M904" s="65" t="e">
        <v>#N/A</v>
      </c>
    </row>
    <row r="905" spans="1:13">
      <c r="A905" s="64">
        <v>90.300000000000011</v>
      </c>
      <c r="B905" s="65">
        <v>3.7444336339831352E-3</v>
      </c>
      <c r="C905" s="65" t="e">
        <v>#N/A</v>
      </c>
      <c r="D905" s="65" t="e">
        <v>#N/A</v>
      </c>
      <c r="E905" s="65" t="e">
        <v>#N/A</v>
      </c>
      <c r="F905" s="65" t="e">
        <v>#N/A</v>
      </c>
      <c r="G905" s="65" t="e">
        <v>#N/A</v>
      </c>
      <c r="H905" s="65">
        <v>3.4495911095291376E-3</v>
      </c>
      <c r="I905" s="65" t="e">
        <v>#N/A</v>
      </c>
      <c r="J905" s="65" t="e">
        <v>#N/A</v>
      </c>
      <c r="K905" s="65" t="e">
        <v>#N/A</v>
      </c>
      <c r="L905" s="65" t="e">
        <v>#N/A</v>
      </c>
      <c r="M905" s="65" t="e">
        <v>#N/A</v>
      </c>
    </row>
    <row r="906" spans="1:13">
      <c r="A906" s="64">
        <v>90.4</v>
      </c>
      <c r="B906" s="65">
        <v>3.7622149102389812E-3</v>
      </c>
      <c r="C906" s="65" t="e">
        <v>#N/A</v>
      </c>
      <c r="D906" s="65" t="e">
        <v>#N/A</v>
      </c>
      <c r="E906" s="65" t="e">
        <v>#N/A</v>
      </c>
      <c r="F906" s="65" t="e">
        <v>#N/A</v>
      </c>
      <c r="G906" s="65" t="e">
        <v>#N/A</v>
      </c>
      <c r="H906" s="65">
        <v>3.4723922144621611E-3</v>
      </c>
      <c r="I906" s="65" t="e">
        <v>#N/A</v>
      </c>
      <c r="J906" s="65" t="e">
        <v>#N/A</v>
      </c>
      <c r="K906" s="65" t="e">
        <v>#N/A</v>
      </c>
      <c r="L906" s="65" t="e">
        <v>#N/A</v>
      </c>
      <c r="M906" s="65" t="e">
        <v>#N/A</v>
      </c>
    </row>
    <row r="907" spans="1:13">
      <c r="A907" s="64">
        <v>90.5</v>
      </c>
      <c r="B907" s="65">
        <v>3.7795372772961855E-3</v>
      </c>
      <c r="C907" s="65" t="e">
        <v>#N/A</v>
      </c>
      <c r="D907" s="65" t="e">
        <v>#N/A</v>
      </c>
      <c r="E907" s="65" t="e">
        <v>#N/A</v>
      </c>
      <c r="F907" s="65" t="e">
        <v>#N/A</v>
      </c>
      <c r="G907" s="65" t="e">
        <v>#N/A</v>
      </c>
      <c r="H907" s="65">
        <v>3.4948214888572693E-3</v>
      </c>
      <c r="I907" s="65" t="e">
        <v>#N/A</v>
      </c>
      <c r="J907" s="65" t="e">
        <v>#N/A</v>
      </c>
      <c r="K907" s="65" t="e">
        <v>#N/A</v>
      </c>
      <c r="L907" s="65" t="e">
        <v>#N/A</v>
      </c>
      <c r="M907" s="65" t="e">
        <v>#N/A</v>
      </c>
    </row>
    <row r="908" spans="1:13">
      <c r="A908" s="64">
        <v>90.600000000000009</v>
      </c>
      <c r="B908" s="65">
        <v>3.7963963113725185E-3</v>
      </c>
      <c r="C908" s="65" t="e">
        <v>#N/A</v>
      </c>
      <c r="D908" s="65" t="e">
        <v>#N/A</v>
      </c>
      <c r="E908" s="65" t="e">
        <v>#N/A</v>
      </c>
      <c r="F908" s="65" t="e">
        <v>#N/A</v>
      </c>
      <c r="G908" s="65" t="e">
        <v>#N/A</v>
      </c>
      <c r="H908" s="65">
        <v>3.5168714821338654E-3</v>
      </c>
      <c r="I908" s="65" t="e">
        <v>#N/A</v>
      </c>
      <c r="J908" s="65" t="e">
        <v>#N/A</v>
      </c>
      <c r="K908" s="65" t="e">
        <v>#N/A</v>
      </c>
      <c r="L908" s="65" t="e">
        <v>#N/A</v>
      </c>
      <c r="M908" s="65" t="e">
        <v>#N/A</v>
      </c>
    </row>
    <row r="909" spans="1:13">
      <c r="A909" s="64">
        <v>90.7</v>
      </c>
      <c r="B909" s="65">
        <v>3.8127871230244637E-3</v>
      </c>
      <c r="C909" s="65" t="e">
        <v>#N/A</v>
      </c>
      <c r="D909" s="65" t="e">
        <v>#N/A</v>
      </c>
      <c r="E909" s="65" t="e">
        <v>#N/A</v>
      </c>
      <c r="F909" s="65" t="e">
        <v>#N/A</v>
      </c>
      <c r="G909" s="65" t="e">
        <v>#N/A</v>
      </c>
      <c r="H909" s="65">
        <v>3.5385347437113523E-3</v>
      </c>
      <c r="I909" s="65" t="e">
        <v>#N/A</v>
      </c>
      <c r="J909" s="65" t="e">
        <v>#N/A</v>
      </c>
      <c r="K909" s="65" t="e">
        <v>#N/A</v>
      </c>
      <c r="L909" s="65" t="e">
        <v>#N/A</v>
      </c>
      <c r="M909" s="65" t="e">
        <v>#N/A</v>
      </c>
    </row>
    <row r="910" spans="1:13">
      <c r="A910" s="64">
        <v>90.800000000000011</v>
      </c>
      <c r="B910" s="65">
        <v>3.828706918284297E-3</v>
      </c>
      <c r="C910" s="65" t="e">
        <v>#N/A</v>
      </c>
      <c r="D910" s="65" t="e">
        <v>#N/A</v>
      </c>
      <c r="E910" s="65" t="e">
        <v>#N/A</v>
      </c>
      <c r="F910" s="65" t="e">
        <v>#N/A</v>
      </c>
      <c r="G910" s="65" t="e">
        <v>#N/A</v>
      </c>
      <c r="H910" s="65">
        <v>3.5598052199929953E-3</v>
      </c>
      <c r="I910" s="65" t="e">
        <v>#N/A</v>
      </c>
      <c r="J910" s="65" t="e">
        <v>#N/A</v>
      </c>
      <c r="K910" s="65" t="e">
        <v>#N/A</v>
      </c>
      <c r="L910" s="65" t="e">
        <v>#N/A</v>
      </c>
      <c r="M910" s="65" t="e">
        <v>#N/A</v>
      </c>
    </row>
    <row r="911" spans="1:13">
      <c r="A911" s="64">
        <v>90.9</v>
      </c>
      <c r="B911" s="65">
        <v>3.8441508077085018E-3</v>
      </c>
      <c r="C911" s="65" t="e">
        <v>#N/A</v>
      </c>
      <c r="D911" s="65" t="e">
        <v>#N/A</v>
      </c>
      <c r="E911" s="65" t="e">
        <v>#N/A</v>
      </c>
      <c r="F911" s="65" t="e">
        <v>#N/A</v>
      </c>
      <c r="G911" s="65" t="e">
        <v>#N/A</v>
      </c>
      <c r="H911" s="65">
        <v>3.5806763917207718E-3</v>
      </c>
      <c r="I911" s="65" t="e">
        <v>#N/A</v>
      </c>
      <c r="J911" s="65" t="e">
        <v>#N/A</v>
      </c>
      <c r="K911" s="65" t="e">
        <v>#N/A</v>
      </c>
      <c r="L911" s="65" t="e">
        <v>#N/A</v>
      </c>
      <c r="M911" s="65" t="e">
        <v>#N/A</v>
      </c>
    </row>
    <row r="912" spans="1:13">
      <c r="A912" s="64">
        <v>91</v>
      </c>
      <c r="B912" s="65">
        <v>3.8591150660067797E-3</v>
      </c>
      <c r="C912" s="65" t="e">
        <v>#N/A</v>
      </c>
      <c r="D912" s="65" t="e">
        <v>#N/A</v>
      </c>
      <c r="E912" s="65" t="e">
        <v>#N/A</v>
      </c>
      <c r="F912" s="65" t="e">
        <v>#N/A</v>
      </c>
      <c r="G912" s="65" t="e">
        <v>#N/A</v>
      </c>
      <c r="H912" s="65">
        <v>3.6011417396366596E-3</v>
      </c>
      <c r="I912" s="65" t="e">
        <v>#N/A</v>
      </c>
      <c r="J912" s="65" t="e">
        <v>#N/A</v>
      </c>
      <c r="K912" s="65" t="e">
        <v>#N/A</v>
      </c>
      <c r="L912" s="65" t="e">
        <v>#N/A</v>
      </c>
      <c r="M912" s="65" t="e">
        <v>#N/A</v>
      </c>
    </row>
    <row r="913" spans="1:13">
      <c r="A913" s="64">
        <v>91.100000000000009</v>
      </c>
      <c r="B913" s="65">
        <v>3.8735978305339813E-3</v>
      </c>
      <c r="C913" s="65" t="e">
        <v>#N/A</v>
      </c>
      <c r="D913" s="65" t="e">
        <v>#N/A</v>
      </c>
      <c r="E913" s="65" t="e">
        <v>#N/A</v>
      </c>
      <c r="F913" s="65" t="e">
        <v>#N/A</v>
      </c>
      <c r="G913" s="65" t="e">
        <v>#N/A</v>
      </c>
      <c r="H913" s="65">
        <v>3.6211949773132801E-3</v>
      </c>
      <c r="I913" s="65" t="e">
        <v>#N/A</v>
      </c>
      <c r="J913" s="65" t="e">
        <v>#N/A</v>
      </c>
      <c r="K913" s="65" t="e">
        <v>#N/A</v>
      </c>
      <c r="L913" s="65" t="e">
        <v>#N/A</v>
      </c>
      <c r="M913" s="65" t="e">
        <v>#N/A</v>
      </c>
    </row>
    <row r="914" spans="1:13">
      <c r="A914" s="64">
        <v>91.2</v>
      </c>
      <c r="B914" s="65">
        <v>3.88759421184659E-3</v>
      </c>
      <c r="C914" s="65" t="e">
        <v>#N/A</v>
      </c>
      <c r="D914" s="65" t="e">
        <v>#N/A</v>
      </c>
      <c r="E914" s="65" t="e">
        <v>#N/A</v>
      </c>
      <c r="F914" s="65" t="e">
        <v>#N/A</v>
      </c>
      <c r="G914" s="65" t="e">
        <v>#N/A</v>
      </c>
      <c r="H914" s="65">
        <v>3.6408307496458292E-3</v>
      </c>
      <c r="I914" s="65" t="e">
        <v>#N/A</v>
      </c>
      <c r="J914" s="65" t="e">
        <v>#N/A</v>
      </c>
      <c r="K914" s="65" t="e">
        <v>#N/A</v>
      </c>
      <c r="L914" s="65" t="e">
        <v>#N/A</v>
      </c>
      <c r="M914" s="65" t="e">
        <v>#N/A</v>
      </c>
    </row>
    <row r="915" spans="1:13">
      <c r="A915" s="64">
        <v>91.300000000000011</v>
      </c>
      <c r="B915" s="65">
        <v>3.9011025801301003E-3</v>
      </c>
      <c r="C915" s="65" t="e">
        <v>#N/A</v>
      </c>
      <c r="D915" s="65" t="e">
        <v>#N/A</v>
      </c>
      <c r="E915" s="65" t="e">
        <v>#N/A</v>
      </c>
      <c r="F915" s="65" t="e">
        <v>#N/A</v>
      </c>
      <c r="G915" s="65" t="e">
        <v>#N/A</v>
      </c>
      <c r="H915" s="65">
        <v>3.6600427702069283E-3</v>
      </c>
      <c r="I915" s="65" t="e">
        <v>#N/A</v>
      </c>
      <c r="J915" s="65" t="e">
        <v>#N/A</v>
      </c>
      <c r="K915" s="65" t="e">
        <v>#N/A</v>
      </c>
      <c r="L915" s="65" t="e">
        <v>#N/A</v>
      </c>
      <c r="M915" s="65" t="e">
        <v>#N/A</v>
      </c>
    </row>
    <row r="916" spans="1:13">
      <c r="A916" s="64">
        <v>91.4</v>
      </c>
      <c r="B916" s="65">
        <v>3.9141201414167881E-3</v>
      </c>
      <c r="C916" s="65" t="e">
        <v>#N/A</v>
      </c>
      <c r="D916" s="65" t="e">
        <v>#N/A</v>
      </c>
      <c r="E916" s="65" t="e">
        <v>#N/A</v>
      </c>
      <c r="F916" s="65" t="e">
        <v>#N/A</v>
      </c>
      <c r="G916" s="65" t="e">
        <v>#N/A</v>
      </c>
      <c r="H916" s="65">
        <v>3.6788261495530605E-3</v>
      </c>
      <c r="I916" s="65" t="e">
        <v>#N/A</v>
      </c>
      <c r="J916" s="65" t="e">
        <v>#N/A</v>
      </c>
      <c r="K916" s="65" t="e">
        <v>#N/A</v>
      </c>
      <c r="L916" s="65" t="e">
        <v>#N/A</v>
      </c>
      <c r="M916" s="65" t="e">
        <v>#N/A</v>
      </c>
    </row>
    <row r="917" spans="1:13">
      <c r="A917" s="64">
        <v>91.5</v>
      </c>
      <c r="B917" s="65">
        <v>3.9266436360776424E-3</v>
      </c>
      <c r="C917" s="65" t="e">
        <v>#N/A</v>
      </c>
      <c r="D917" s="65" t="e">
        <v>#N/A</v>
      </c>
      <c r="E917" s="65" t="e">
        <v>#N/A</v>
      </c>
      <c r="F917" s="65" t="e">
        <v>#N/A</v>
      </c>
      <c r="G917" s="65" t="e">
        <v>#N/A</v>
      </c>
      <c r="H917" s="65">
        <v>3.6971750669181347E-3</v>
      </c>
      <c r="I917" s="65" t="e">
        <v>#N/A</v>
      </c>
      <c r="J917" s="65" t="e">
        <v>#N/A</v>
      </c>
      <c r="K917" s="65" t="e">
        <v>#N/A</v>
      </c>
      <c r="L917" s="65" t="e">
        <v>#N/A</v>
      </c>
      <c r="M917" s="65" t="e">
        <v>#N/A</v>
      </c>
    </row>
    <row r="918" spans="1:13">
      <c r="A918" s="64">
        <v>91.600000000000009</v>
      </c>
      <c r="B918" s="65">
        <v>3.9386716671288013E-3</v>
      </c>
      <c r="C918" s="65" t="e">
        <v>#N/A</v>
      </c>
      <c r="D918" s="65" t="e">
        <v>#N/A</v>
      </c>
      <c r="E918" s="65" t="e">
        <v>#N/A</v>
      </c>
      <c r="F918" s="65" t="e">
        <v>#N/A</v>
      </c>
      <c r="G918" s="65" t="e">
        <v>#N/A</v>
      </c>
      <c r="H918" s="65">
        <v>3.715085331350565E-3</v>
      </c>
      <c r="I918" s="65" t="e">
        <v>#N/A</v>
      </c>
      <c r="J918" s="65" t="e">
        <v>#N/A</v>
      </c>
      <c r="K918" s="65" t="e">
        <v>#N/A</v>
      </c>
      <c r="L918" s="65" t="e">
        <v>#N/A</v>
      </c>
      <c r="M918" s="65" t="e">
        <v>#N/A</v>
      </c>
    </row>
    <row r="919" spans="1:13">
      <c r="A919" s="64">
        <v>91.7</v>
      </c>
      <c r="B919" s="65">
        <v>3.9502028375864029E-3</v>
      </c>
      <c r="C919" s="65" t="e">
        <v>#N/A</v>
      </c>
      <c r="D919" s="65" t="e">
        <v>#N/A</v>
      </c>
      <c r="E919" s="65" t="e">
        <v>#N/A</v>
      </c>
      <c r="F919" s="65" t="e">
        <v>#N/A</v>
      </c>
      <c r="G919" s="65" t="e">
        <v>#N/A</v>
      </c>
      <c r="H919" s="65">
        <v>3.7325508892536163E-3</v>
      </c>
      <c r="I919" s="65" t="e">
        <v>#N/A</v>
      </c>
      <c r="J919" s="65" t="e">
        <v>#N/A</v>
      </c>
      <c r="K919" s="65" t="e">
        <v>#N/A</v>
      </c>
      <c r="L919" s="65" t="e">
        <v>#N/A</v>
      </c>
      <c r="M919" s="65" t="e">
        <v>#N/A</v>
      </c>
    </row>
    <row r="920" spans="1:13">
      <c r="A920" s="64">
        <v>91.800000000000011</v>
      </c>
      <c r="B920" s="65">
        <v>3.9612348191440105E-3</v>
      </c>
      <c r="C920" s="65" t="e">
        <v>#N/A</v>
      </c>
      <c r="D920" s="65" t="e">
        <v>#N/A</v>
      </c>
      <c r="E920" s="65" t="e">
        <v>#N/A</v>
      </c>
      <c r="F920" s="65" t="e">
        <v>#N/A</v>
      </c>
      <c r="G920" s="65" t="e">
        <v>#N/A</v>
      </c>
      <c r="H920" s="65">
        <v>3.749568248167634E-3</v>
      </c>
      <c r="I920" s="65" t="e">
        <v>#N/A</v>
      </c>
      <c r="J920" s="65" t="e">
        <v>#N/A</v>
      </c>
      <c r="K920" s="65" t="e">
        <v>#N/A</v>
      </c>
      <c r="L920" s="65" t="e">
        <v>#N/A</v>
      </c>
      <c r="M920" s="65" t="e">
        <v>#N/A</v>
      </c>
    </row>
    <row r="921" spans="1:13">
      <c r="A921" s="64">
        <v>91.9</v>
      </c>
      <c r="B921" s="65">
        <v>3.9717657491564751E-3</v>
      </c>
      <c r="C921" s="65" t="e">
        <v>#N/A</v>
      </c>
      <c r="D921" s="65" t="e">
        <v>#N/A</v>
      </c>
      <c r="E921" s="65" t="e">
        <v>#N/A</v>
      </c>
      <c r="F921" s="65" t="e">
        <v>#N/A</v>
      </c>
      <c r="G921" s="65" t="e">
        <v>#N/A</v>
      </c>
      <c r="H921" s="65">
        <v>3.7661327514797449E-3</v>
      </c>
      <c r="I921" s="65" t="e">
        <v>#N/A</v>
      </c>
      <c r="J921" s="65" t="e">
        <v>#N/A</v>
      </c>
      <c r="K921" s="65" t="e">
        <v>#N/A</v>
      </c>
      <c r="L921" s="65" t="e">
        <v>#N/A</v>
      </c>
      <c r="M921" s="65" t="e">
        <v>#N/A</v>
      </c>
    </row>
    <row r="922" spans="1:13">
      <c r="A922" s="64">
        <v>92</v>
      </c>
      <c r="B922" s="65">
        <v>3.9817951619625092E-3</v>
      </c>
      <c r="C922" s="65" t="e">
        <v>#N/A</v>
      </c>
      <c r="D922" s="65" t="e">
        <v>#N/A</v>
      </c>
      <c r="E922" s="65" t="e">
        <v>#N/A</v>
      </c>
      <c r="F922" s="65" t="e">
        <v>#N/A</v>
      </c>
      <c r="G922" s="65" t="e">
        <v>#N/A</v>
      </c>
      <c r="H922" s="65">
        <v>3.782239742577076E-3</v>
      </c>
      <c r="I922" s="65" t="e">
        <v>#N/A</v>
      </c>
      <c r="J922" s="65" t="e">
        <v>#N/A</v>
      </c>
      <c r="K922" s="65" t="e">
        <v>#N/A</v>
      </c>
      <c r="L922" s="65" t="e">
        <v>#N/A</v>
      </c>
      <c r="M922" s="65" t="e">
        <v>#N/A</v>
      </c>
    </row>
    <row r="923" spans="1:13">
      <c r="A923" s="64">
        <v>92.100000000000009</v>
      </c>
      <c r="B923" s="65">
        <v>3.9913221262395382E-3</v>
      </c>
      <c r="C923" s="65" t="e">
        <v>#N/A</v>
      </c>
      <c r="D923" s="65" t="e">
        <v>#N/A</v>
      </c>
      <c r="E923" s="65" t="e">
        <v>#N/A</v>
      </c>
      <c r="F923" s="65" t="e">
        <v>#N/A</v>
      </c>
      <c r="G923" s="65" t="e">
        <v>#N/A</v>
      </c>
      <c r="H923" s="65">
        <v>3.797885961830616E-3</v>
      </c>
      <c r="I923" s="65" t="e">
        <v>#N/A</v>
      </c>
      <c r="J923" s="65" t="e">
        <v>#N/A</v>
      </c>
      <c r="K923" s="65" t="e">
        <v>#N/A</v>
      </c>
      <c r="L923" s="65" t="e">
        <v>#N/A</v>
      </c>
      <c r="M923" s="65" t="e">
        <v>#N/A</v>
      </c>
    </row>
    <row r="924" spans="1:13">
      <c r="A924" s="64">
        <v>92.2</v>
      </c>
      <c r="B924" s="65">
        <v>4.0003461763262749E-3</v>
      </c>
      <c r="C924" s="65" t="e">
        <v>#N/A</v>
      </c>
      <c r="D924" s="65" t="e">
        <v>#N/A</v>
      </c>
      <c r="E924" s="65" t="e">
        <v>#N/A</v>
      </c>
      <c r="F924" s="65" t="e">
        <v>#N/A</v>
      </c>
      <c r="G924" s="65" t="e">
        <v>#N/A</v>
      </c>
      <c r="H924" s="65">
        <v>3.8130674511194229E-3</v>
      </c>
      <c r="I924" s="65" t="e">
        <v>#N/A</v>
      </c>
      <c r="J924" s="65" t="e">
        <v>#N/A</v>
      </c>
      <c r="K924" s="65" t="e">
        <v>#N/A</v>
      </c>
      <c r="L924" s="65" t="e">
        <v>#N/A</v>
      </c>
      <c r="M924" s="65" t="e">
        <v>#N/A</v>
      </c>
    </row>
    <row r="925" spans="1:13">
      <c r="A925" s="64">
        <v>92.300000000000011</v>
      </c>
      <c r="B925" s="65">
        <v>4.00886544957757E-3</v>
      </c>
      <c r="C925" s="65" t="e">
        <v>#N/A</v>
      </c>
      <c r="D925" s="65" t="e">
        <v>#N/A</v>
      </c>
      <c r="E925" s="65" t="e">
        <v>#N/A</v>
      </c>
      <c r="F925" s="65" t="e">
        <v>#N/A</v>
      </c>
      <c r="G925" s="65" t="e">
        <v>#N/A</v>
      </c>
      <c r="H925" s="65">
        <v>3.8277809508144855E-3</v>
      </c>
      <c r="I925" s="65" t="e">
        <v>#N/A</v>
      </c>
      <c r="J925" s="65" t="e">
        <v>#N/A</v>
      </c>
      <c r="K925" s="65" t="e">
        <v>#N/A</v>
      </c>
      <c r="L925" s="65" t="e">
        <v>#N/A</v>
      </c>
      <c r="M925" s="65" t="e">
        <v>#N/A</v>
      </c>
    </row>
    <row r="926" spans="1:13">
      <c r="A926" s="64">
        <v>92.4</v>
      </c>
      <c r="B926" s="65">
        <v>4.0168813429772854E-3</v>
      </c>
      <c r="C926" s="65" t="e">
        <v>#N/A</v>
      </c>
      <c r="D926" s="65" t="e">
        <v>#N/A</v>
      </c>
      <c r="E926" s="65" t="e">
        <v>#N/A</v>
      </c>
      <c r="F926" s="65" t="e">
        <v>#N/A</v>
      </c>
      <c r="G926" s="65" t="e">
        <v>#N/A</v>
      </c>
      <c r="H926" s="65">
        <v>3.8420225027948618E-3</v>
      </c>
      <c r="I926" s="65" t="e">
        <v>#N/A</v>
      </c>
      <c r="J926" s="65" t="e">
        <v>#N/A</v>
      </c>
      <c r="K926" s="65" t="e">
        <v>#N/A</v>
      </c>
      <c r="L926" s="65" t="e">
        <v>#N/A</v>
      </c>
      <c r="M926" s="65" t="e">
        <v>#N/A</v>
      </c>
    </row>
    <row r="927" spans="1:13">
      <c r="A927" s="64">
        <v>92.5</v>
      </c>
      <c r="B927" s="65">
        <v>4.0243929252028465E-3</v>
      </c>
      <c r="C927" s="65" t="e">
        <v>#N/A</v>
      </c>
      <c r="D927" s="65" t="e">
        <v>#N/A</v>
      </c>
      <c r="E927" s="65" t="e">
        <v>#N/A</v>
      </c>
      <c r="F927" s="65" t="e">
        <v>#N/A</v>
      </c>
      <c r="G927" s="65" t="e">
        <v>#N/A</v>
      </c>
      <c r="H927" s="65">
        <v>3.8557904772460461E-3</v>
      </c>
      <c r="I927" s="65" t="e">
        <v>#N/A</v>
      </c>
      <c r="J927" s="65" t="e">
        <v>#N/A</v>
      </c>
      <c r="K927" s="65" t="e">
        <v>#N/A</v>
      </c>
      <c r="L927" s="65" t="e">
        <v>#N/A</v>
      </c>
      <c r="M927" s="65" t="e">
        <v>#N/A</v>
      </c>
    </row>
    <row r="928" spans="1:13">
      <c r="A928" s="64">
        <v>92.600000000000009</v>
      </c>
      <c r="B928" s="65">
        <v>4.0313997305929661E-3</v>
      </c>
      <c r="C928" s="65" t="e">
        <v>#N/A</v>
      </c>
      <c r="D928" s="65" t="e">
        <v>#N/A</v>
      </c>
      <c r="E928" s="65" t="e">
        <v>#N/A</v>
      </c>
      <c r="F928" s="65" t="e">
        <v>#N/A</v>
      </c>
      <c r="G928" s="65" t="e">
        <v>#N/A</v>
      </c>
      <c r="H928" s="65">
        <v>3.8690809160470963E-3</v>
      </c>
      <c r="I928" s="65" t="e">
        <v>#N/A</v>
      </c>
      <c r="J928" s="65" t="e">
        <v>#N/A</v>
      </c>
      <c r="K928" s="65" t="e">
        <v>#N/A</v>
      </c>
      <c r="L928" s="65" t="e">
        <v>#N/A</v>
      </c>
      <c r="M928" s="65" t="e">
        <v>#N/A</v>
      </c>
    </row>
    <row r="929" spans="1:13">
      <c r="A929" s="64">
        <v>92.7</v>
      </c>
      <c r="B929" s="65">
        <v>4.0379040874540806E-3</v>
      </c>
      <c r="C929" s="65" t="e">
        <v>#N/A</v>
      </c>
      <c r="D929" s="65" t="e">
        <v>#N/A</v>
      </c>
      <c r="E929" s="65" t="e">
        <v>#N/A</v>
      </c>
      <c r="F929" s="65" t="e">
        <v>#N/A</v>
      </c>
      <c r="G929" s="65" t="e">
        <v>#N/A</v>
      </c>
      <c r="H929" s="65">
        <v>3.8818919565528631E-3</v>
      </c>
      <c r="I929" s="65" t="e">
        <v>#N/A</v>
      </c>
      <c r="J929" s="65" t="e">
        <v>#N/A</v>
      </c>
      <c r="K929" s="65" t="e">
        <v>#N/A</v>
      </c>
      <c r="L929" s="65" t="e">
        <v>#N/A</v>
      </c>
      <c r="M929" s="65" t="e">
        <v>#N/A</v>
      </c>
    </row>
    <row r="930" spans="1:13">
      <c r="A930" s="64">
        <v>92.800000000000011</v>
      </c>
      <c r="B930" s="65">
        <v>4.0439055301249027E-3</v>
      </c>
      <c r="C930" s="65" t="e">
        <v>#N/A</v>
      </c>
      <c r="D930" s="65" t="e">
        <v>#N/A</v>
      </c>
      <c r="E930" s="65" t="e">
        <v>#N/A</v>
      </c>
      <c r="F930" s="65" t="e">
        <v>#N/A</v>
      </c>
      <c r="G930" s="65" t="e">
        <v>#N/A</v>
      </c>
      <c r="H930" s="65">
        <v>3.8942210376262665E-3</v>
      </c>
      <c r="I930" s="65" t="e">
        <v>#N/A</v>
      </c>
      <c r="J930" s="65" t="e">
        <v>#N/A</v>
      </c>
      <c r="K930" s="65" t="e">
        <v>#N/A</v>
      </c>
      <c r="L930" s="65" t="e">
        <v>#N/A</v>
      </c>
      <c r="M930" s="65" t="e">
        <v>#N/A</v>
      </c>
    </row>
    <row r="931" spans="1:13">
      <c r="A931" s="64">
        <v>92.9</v>
      </c>
      <c r="B931" s="65">
        <v>4.0494040586054325E-3</v>
      </c>
      <c r="C931" s="65" t="e">
        <v>#N/A</v>
      </c>
      <c r="D931" s="65" t="e">
        <v>#N/A</v>
      </c>
      <c r="E931" s="65" t="e">
        <v>#N/A</v>
      </c>
      <c r="F931" s="65" t="e">
        <v>#N/A</v>
      </c>
      <c r="G931" s="65" t="e">
        <v>#N/A</v>
      </c>
      <c r="H931" s="65">
        <v>3.9060658309608698E-3</v>
      </c>
      <c r="I931" s="65" t="e">
        <v>#N/A</v>
      </c>
      <c r="J931" s="65" t="e">
        <v>#N/A</v>
      </c>
      <c r="K931" s="65" t="e">
        <v>#N/A</v>
      </c>
      <c r="L931" s="65" t="e">
        <v>#N/A</v>
      </c>
      <c r="M931" s="65" t="e">
        <v>#N/A</v>
      </c>
    </row>
    <row r="932" spans="1:13">
      <c r="A932" s="64">
        <v>93</v>
      </c>
      <c r="B932" s="65">
        <v>4.0544020012021065E-3</v>
      </c>
      <c r="C932" s="65" t="e">
        <v>#N/A</v>
      </c>
      <c r="D932" s="65" t="e">
        <v>#N/A</v>
      </c>
      <c r="E932" s="65" t="e">
        <v>#N/A</v>
      </c>
      <c r="F932" s="65" t="e">
        <v>#N/A</v>
      </c>
      <c r="G932" s="65" t="e">
        <v>#N/A</v>
      </c>
      <c r="H932" s="65">
        <v>3.9174249395728111E-3</v>
      </c>
      <c r="I932" s="65" t="e">
        <v>#N/A</v>
      </c>
      <c r="J932" s="65" t="e">
        <v>#N/A</v>
      </c>
      <c r="K932" s="65" t="e">
        <v>#N/A</v>
      </c>
      <c r="L932" s="65" t="e">
        <v>#N/A</v>
      </c>
      <c r="M932" s="65" t="e">
        <v>#N/A</v>
      </c>
    </row>
    <row r="933" spans="1:13">
      <c r="A933" s="64">
        <v>93.100000000000009</v>
      </c>
      <c r="B933" s="65">
        <v>4.0589002892374992E-3</v>
      </c>
      <c r="C933" s="65" t="e">
        <v>#N/A</v>
      </c>
      <c r="D933" s="65" t="e">
        <v>#N/A</v>
      </c>
      <c r="E933" s="65" t="e">
        <v>#N/A</v>
      </c>
      <c r="F933" s="65" t="e">
        <v>#N/A</v>
      </c>
      <c r="G933" s="65" t="e">
        <v>#N/A</v>
      </c>
      <c r="H933" s="65">
        <v>3.9282971993088722E-3</v>
      </c>
      <c r="I933" s="65" t="e">
        <v>#N/A</v>
      </c>
      <c r="J933" s="65" t="e">
        <v>#N/A</v>
      </c>
      <c r="K933" s="65" t="e">
        <v>#N/A</v>
      </c>
      <c r="L933" s="65" t="e">
        <v>#N/A</v>
      </c>
      <c r="M933" s="65" t="e">
        <v>#N/A</v>
      </c>
    </row>
    <row r="934" spans="1:13">
      <c r="A934" s="64">
        <v>93.2</v>
      </c>
      <c r="B934" s="65">
        <v>4.0629003196954727E-3</v>
      </c>
      <c r="C934" s="65" t="e">
        <v>#N/A</v>
      </c>
      <c r="D934" s="65" t="e">
        <v>#N/A</v>
      </c>
      <c r="E934" s="65" t="e">
        <v>#N/A</v>
      </c>
      <c r="F934" s="65" t="e">
        <v>#N/A</v>
      </c>
      <c r="G934" s="65" t="e">
        <v>#N/A</v>
      </c>
      <c r="H934" s="65">
        <v>3.9386800490319729E-3</v>
      </c>
      <c r="I934" s="65" t="e">
        <v>#N/A</v>
      </c>
      <c r="J934" s="65" t="e">
        <v>#N/A</v>
      </c>
      <c r="K934" s="65" t="e">
        <v>#N/A</v>
      </c>
      <c r="L934" s="65" t="e">
        <v>#N/A</v>
      </c>
      <c r="M934" s="65" t="e">
        <v>#N/A</v>
      </c>
    </row>
    <row r="935" spans="1:13">
      <c r="A935" s="64">
        <v>93.300000000000011</v>
      </c>
      <c r="B935" s="65">
        <v>4.0664034895598888E-3</v>
      </c>
      <c r="C935" s="65" t="e">
        <v>#N/A</v>
      </c>
      <c r="D935" s="65" t="e">
        <v>#N/A</v>
      </c>
      <c r="E935" s="65" t="e">
        <v>#N/A</v>
      </c>
      <c r="F935" s="65" t="e">
        <v>#N/A</v>
      </c>
      <c r="G935" s="65" t="e">
        <v>#N/A</v>
      </c>
      <c r="H935" s="65">
        <v>3.9485730230808258E-3</v>
      </c>
      <c r="I935" s="65" t="e">
        <v>#N/A</v>
      </c>
      <c r="J935" s="65" t="e">
        <v>#N/A</v>
      </c>
      <c r="K935" s="65" t="e">
        <v>#N/A</v>
      </c>
      <c r="L935" s="65" t="e">
        <v>#N/A</v>
      </c>
      <c r="M935" s="65" t="e">
        <v>#N/A</v>
      </c>
    </row>
    <row r="936" spans="1:13">
      <c r="A936" s="64">
        <v>93.4</v>
      </c>
      <c r="B936" s="65">
        <v>4.0694121271371841E-3</v>
      </c>
      <c r="C936" s="65" t="e">
        <v>#N/A</v>
      </c>
      <c r="D936" s="65" t="e">
        <v>#N/A</v>
      </c>
      <c r="E936" s="65" t="e">
        <v>#N/A</v>
      </c>
      <c r="F936" s="65" t="e">
        <v>#N/A</v>
      </c>
      <c r="G936" s="65" t="e">
        <v>#N/A</v>
      </c>
      <c r="H936" s="65">
        <v>3.9579751901328564E-3</v>
      </c>
      <c r="I936" s="65" t="e">
        <v>#N/A</v>
      </c>
      <c r="J936" s="65" t="e">
        <v>#N/A</v>
      </c>
      <c r="K936" s="65" t="e">
        <v>#N/A</v>
      </c>
      <c r="L936" s="65" t="e">
        <v>#N/A</v>
      </c>
      <c r="M936" s="65" t="e">
        <v>#N/A</v>
      </c>
    </row>
    <row r="937" spans="1:13">
      <c r="A937" s="64">
        <v>93.5</v>
      </c>
      <c r="B937" s="65">
        <v>4.0719280950725079E-3</v>
      </c>
      <c r="C937" s="65" t="e">
        <v>#N/A</v>
      </c>
      <c r="D937" s="65" t="e">
        <v>#N/A</v>
      </c>
      <c r="E937" s="65" t="e">
        <v>#N/A</v>
      </c>
      <c r="F937" s="65" t="e">
        <v>#N/A</v>
      </c>
      <c r="G937" s="65" t="e">
        <v>#N/A</v>
      </c>
      <c r="H937" s="65">
        <v>3.9668860845267773E-3</v>
      </c>
      <c r="I937" s="65" t="e">
        <v>#N/A</v>
      </c>
      <c r="J937" s="65" t="e">
        <v>#N/A</v>
      </c>
      <c r="K937" s="65" t="e">
        <v>#N/A</v>
      </c>
      <c r="L937" s="65" t="e">
        <v>#N/A</v>
      </c>
      <c r="M937" s="65" t="e">
        <v>#N/A</v>
      </c>
    </row>
    <row r="938" spans="1:13">
      <c r="A938" s="64">
        <v>93.600000000000009</v>
      </c>
      <c r="B938" s="65">
        <v>4.0739537216722965E-3</v>
      </c>
      <c r="C938" s="65" t="e">
        <v>#N/A</v>
      </c>
      <c r="D938" s="65" t="e">
        <v>#N/A</v>
      </c>
      <c r="E938" s="65" t="e">
        <v>#N/A</v>
      </c>
      <c r="F938" s="65" t="e">
        <v>#N/A</v>
      </c>
      <c r="G938" s="65" t="e">
        <v>#N/A</v>
      </c>
      <c r="H938" s="65">
        <v>3.9753047749400139E-3</v>
      </c>
      <c r="I938" s="65" t="e">
        <v>#N/A</v>
      </c>
      <c r="J938" s="65" t="e">
        <v>#N/A</v>
      </c>
      <c r="K938" s="65" t="e">
        <v>#N/A</v>
      </c>
      <c r="L938" s="65" t="e">
        <v>#N/A</v>
      </c>
      <c r="M938" s="65" t="e">
        <v>#N/A</v>
      </c>
    </row>
    <row r="939" spans="1:13">
      <c r="A939" s="64">
        <v>93.7</v>
      </c>
      <c r="B939" s="65">
        <v>4.0754908695816994E-3</v>
      </c>
      <c r="C939" s="65" t="e">
        <v>#N/A</v>
      </c>
      <c r="D939" s="65" t="e">
        <v>#N/A</v>
      </c>
      <c r="E939" s="65" t="e">
        <v>#N/A</v>
      </c>
      <c r="F939" s="65" t="e">
        <v>#N/A</v>
      </c>
      <c r="G939" s="65" t="e">
        <v>#N/A</v>
      </c>
      <c r="H939" s="65">
        <v>3.9832307957112789E-3</v>
      </c>
      <c r="I939" s="65" t="e">
        <v>#N/A</v>
      </c>
      <c r="J939" s="65" t="e">
        <v>#N/A</v>
      </c>
      <c r="K939" s="65" t="e">
        <v>#N/A</v>
      </c>
      <c r="L939" s="65" t="e">
        <v>#N/A</v>
      </c>
      <c r="M939" s="65" t="e">
        <v>#N/A</v>
      </c>
    </row>
    <row r="940" spans="1:13">
      <c r="A940" s="64">
        <v>93.800000000000011</v>
      </c>
      <c r="B940" s="65">
        <v>4.0765432640910149E-3</v>
      </c>
      <c r="C940" s="65" t="e">
        <v>#N/A</v>
      </c>
      <c r="D940" s="65" t="e">
        <v>#N/A</v>
      </c>
      <c r="E940" s="65" t="e">
        <v>#N/A</v>
      </c>
      <c r="F940" s="65" t="e">
        <v>#N/A</v>
      </c>
      <c r="G940" s="65" t="e">
        <v>#N/A</v>
      </c>
      <c r="H940" s="65">
        <v>3.9906646125018597E-3</v>
      </c>
      <c r="I940" s="65" t="e">
        <v>#N/A</v>
      </c>
      <c r="J940" s="65" t="e">
        <v>#N/A</v>
      </c>
      <c r="K940" s="65" t="e">
        <v>#N/A</v>
      </c>
      <c r="L940" s="65" t="e">
        <v>#N/A</v>
      </c>
      <c r="M940" s="65" t="e">
        <v>#N/A</v>
      </c>
    </row>
    <row r="941" spans="1:13">
      <c r="A941" s="64">
        <v>93.9</v>
      </c>
      <c r="B941" s="65">
        <v>4.0771127678453922E-3</v>
      </c>
      <c r="C941" s="65" t="e">
        <v>#N/A</v>
      </c>
      <c r="D941" s="65" t="e">
        <v>#N/A</v>
      </c>
      <c r="E941" s="65" t="e">
        <v>#N/A</v>
      </c>
      <c r="F941" s="65" t="e">
        <v>#N/A</v>
      </c>
      <c r="G941" s="65" t="e">
        <v>#N/A</v>
      </c>
      <c r="H941" s="65">
        <v>3.9976062253117561E-3</v>
      </c>
      <c r="I941" s="65" t="e">
        <v>#N/A</v>
      </c>
      <c r="J941" s="65" t="e">
        <v>#N/A</v>
      </c>
      <c r="K941" s="65" t="e">
        <v>#N/A</v>
      </c>
      <c r="L941" s="65" t="e">
        <v>#N/A</v>
      </c>
      <c r="M941" s="65" t="e">
        <v>#N/A</v>
      </c>
    </row>
    <row r="942" spans="1:13">
      <c r="A942" s="64">
        <v>94</v>
      </c>
      <c r="B942" s="65">
        <v>4.0772031061351299E-3</v>
      </c>
      <c r="C942" s="65" t="e">
        <v>#N/A</v>
      </c>
      <c r="D942" s="65" t="e">
        <v>#N/A</v>
      </c>
      <c r="E942" s="65" t="e">
        <v>#N/A</v>
      </c>
      <c r="F942" s="65" t="e">
        <v>#N/A</v>
      </c>
      <c r="G942" s="65">
        <v>4.0772031061351299E-3</v>
      </c>
      <c r="H942" s="65">
        <v>4.0040560998022556E-3</v>
      </c>
      <c r="I942" s="65" t="e">
        <v>#N/A</v>
      </c>
      <c r="J942" s="65" t="e">
        <v>#N/A</v>
      </c>
      <c r="K942" s="65" t="e">
        <v>#N/A</v>
      </c>
      <c r="L942" s="65" t="e">
        <v>#N/A</v>
      </c>
      <c r="M942" s="65" t="e">
        <v>#N/A</v>
      </c>
    </row>
    <row r="943" spans="1:13">
      <c r="A943" s="64">
        <v>94.100000000000009</v>
      </c>
      <c r="B943" s="65">
        <v>4.0768166072666645E-3</v>
      </c>
      <c r="C943" s="65" t="e">
        <v>#N/A</v>
      </c>
      <c r="D943" s="65" t="e">
        <v>#N/A</v>
      </c>
      <c r="E943" s="65" t="e">
        <v>#N/A</v>
      </c>
      <c r="F943" s="65" t="e">
        <v>#N/A</v>
      </c>
      <c r="G943" s="65" t="e">
        <v>#N/A</v>
      </c>
      <c r="H943" s="65">
        <v>4.0100147016346455E-3</v>
      </c>
      <c r="I943" s="65" t="e">
        <v>#N/A</v>
      </c>
      <c r="J943" s="65" t="e">
        <v>#N/A</v>
      </c>
      <c r="K943" s="65" t="e">
        <v>#N/A</v>
      </c>
      <c r="L943" s="65" t="e">
        <v>#N/A</v>
      </c>
      <c r="M943" s="65" t="e">
        <v>#N/A</v>
      </c>
    </row>
    <row r="944" spans="1:13">
      <c r="A944" s="64">
        <v>94.2</v>
      </c>
      <c r="B944" s="65">
        <v>4.0759574621915817E-3</v>
      </c>
      <c r="C944" s="65" t="e">
        <v>#N/A</v>
      </c>
      <c r="D944" s="65" t="e">
        <v>#N/A</v>
      </c>
      <c r="E944" s="65" t="e">
        <v>#N/A</v>
      </c>
      <c r="F944" s="65" t="e">
        <v>#N/A</v>
      </c>
      <c r="G944" s="65" t="e">
        <v>#N/A</v>
      </c>
      <c r="H944" s="65">
        <v>4.0154829621315002E-3</v>
      </c>
      <c r="I944" s="65" t="e">
        <v>#N/A</v>
      </c>
      <c r="J944" s="65" t="e">
        <v>#N/A</v>
      </c>
      <c r="K944" s="65" t="e">
        <v>#N/A</v>
      </c>
      <c r="L944" s="65" t="e">
        <v>#N/A</v>
      </c>
      <c r="M944" s="65" t="e">
        <v>#N/A</v>
      </c>
    </row>
    <row r="945" spans="1:13">
      <c r="A945" s="64">
        <v>94.300000000000011</v>
      </c>
      <c r="B945" s="65">
        <v>4.0746279992163181E-3</v>
      </c>
      <c r="C945" s="65" t="e">
        <v>#N/A</v>
      </c>
      <c r="D945" s="65" t="e">
        <v>#N/A</v>
      </c>
      <c r="E945" s="65" t="e">
        <v>#N/A</v>
      </c>
      <c r="F945" s="65" t="e">
        <v>#N/A</v>
      </c>
      <c r="G945" s="65" t="e">
        <v>#N/A</v>
      </c>
      <c r="H945" s="65">
        <v>4.0204618126153946E-3</v>
      </c>
      <c r="I945" s="65" t="e">
        <v>#N/A</v>
      </c>
      <c r="J945" s="65" t="e">
        <v>#N/A</v>
      </c>
      <c r="K945" s="65" t="e">
        <v>#N/A</v>
      </c>
      <c r="L945" s="65" t="e">
        <v>#N/A</v>
      </c>
      <c r="M945" s="65" t="e">
        <v>#N/A</v>
      </c>
    </row>
    <row r="946" spans="1:13">
      <c r="A946" s="64">
        <v>94.4</v>
      </c>
      <c r="B946" s="65">
        <v>4.0728333406150341E-3</v>
      </c>
      <c r="C946" s="65" t="e">
        <v>#N/A</v>
      </c>
      <c r="D946" s="65" t="e">
        <v>#N/A</v>
      </c>
      <c r="E946" s="65" t="e">
        <v>#N/A</v>
      </c>
      <c r="F946" s="65" t="e">
        <v>#N/A</v>
      </c>
      <c r="G946" s="65" t="e">
        <v>#N/A</v>
      </c>
      <c r="H946" s="65">
        <v>4.0249531157314777E-3</v>
      </c>
      <c r="I946" s="65" t="e">
        <v>#N/A</v>
      </c>
      <c r="J946" s="65" t="e">
        <v>#N/A</v>
      </c>
      <c r="K946" s="65" t="e">
        <v>#N/A</v>
      </c>
      <c r="L946" s="65" t="e">
        <v>#N/A</v>
      </c>
      <c r="M946" s="65" t="e">
        <v>#N/A</v>
      </c>
    </row>
    <row r="947" spans="1:13">
      <c r="A947" s="64">
        <v>94.5</v>
      </c>
      <c r="B947" s="65">
        <v>4.0705762803554535E-3</v>
      </c>
      <c r="C947" s="65" t="e">
        <v>#N/A</v>
      </c>
      <c r="D947" s="65" t="e">
        <v>#N/A</v>
      </c>
      <c r="E947" s="65" t="e">
        <v>#N/A</v>
      </c>
      <c r="F947" s="65" t="e">
        <v>#N/A</v>
      </c>
      <c r="G947" s="65" t="e">
        <v>#N/A</v>
      </c>
      <c r="H947" s="65">
        <v>4.028957337141037E-3</v>
      </c>
      <c r="I947" s="65" t="e">
        <v>#N/A</v>
      </c>
      <c r="J947" s="65" t="e">
        <v>#N/A</v>
      </c>
      <c r="K947" s="65" t="e">
        <v>#N/A</v>
      </c>
      <c r="L947" s="65" t="e">
        <v>#N/A</v>
      </c>
      <c r="M947" s="65" t="e">
        <v>#N/A</v>
      </c>
    </row>
    <row r="948" spans="1:13">
      <c r="A948" s="64">
        <v>94.600000000000009</v>
      </c>
      <c r="B948" s="65">
        <v>4.0678605437278748E-3</v>
      </c>
      <c r="C948" s="65" t="e">
        <v>#N/A</v>
      </c>
      <c r="D948" s="65" t="e">
        <v>#N/A</v>
      </c>
      <c r="E948" s="65" t="e">
        <v>#N/A</v>
      </c>
      <c r="F948" s="65" t="e">
        <v>#N/A</v>
      </c>
      <c r="G948" s="65" t="e">
        <v>#N/A</v>
      </c>
      <c r="H948" s="65">
        <v>4.032475408166647E-3</v>
      </c>
      <c r="I948" s="65" t="e">
        <v>#N/A</v>
      </c>
      <c r="J948" s="65" t="e">
        <v>#N/A</v>
      </c>
      <c r="K948" s="65" t="e">
        <v>#N/A</v>
      </c>
      <c r="L948" s="65" t="e">
        <v>#N/A</v>
      </c>
      <c r="M948" s="65" t="e">
        <v>#N/A</v>
      </c>
    </row>
    <row r="949" spans="1:13">
      <c r="A949" s="64">
        <v>94.7</v>
      </c>
      <c r="B949" s="65">
        <v>4.0646917186677456E-3</v>
      </c>
      <c r="C949" s="65" t="e">
        <v>#N/A</v>
      </c>
      <c r="D949" s="65" t="e">
        <v>#N/A</v>
      </c>
      <c r="E949" s="65" t="e">
        <v>#N/A</v>
      </c>
      <c r="F949" s="65" t="e">
        <v>#N/A</v>
      </c>
      <c r="G949" s="65" t="e">
        <v>#N/A</v>
      </c>
      <c r="H949" s="65">
        <v>4.0355110540986061E-3</v>
      </c>
      <c r="I949" s="65" t="e">
        <v>#N/A</v>
      </c>
      <c r="J949" s="65" t="e">
        <v>#N/A</v>
      </c>
      <c r="K949" s="65" t="e">
        <v>#N/A</v>
      </c>
      <c r="L949" s="65" t="e">
        <v>#N/A</v>
      </c>
      <c r="M949" s="65" t="e">
        <v>#N/A</v>
      </c>
    </row>
    <row r="950" spans="1:13">
      <c r="A950" s="64">
        <v>94.800000000000011</v>
      </c>
      <c r="B950" s="65">
        <v>4.0610716678202152E-3</v>
      </c>
      <c r="C950" s="65" t="e">
        <v>#N/A</v>
      </c>
      <c r="D950" s="65" t="e">
        <v>#N/A</v>
      </c>
      <c r="E950" s="65" t="e">
        <v>#N/A</v>
      </c>
      <c r="F950" s="65" t="e">
        <v>#N/A</v>
      </c>
      <c r="G950" s="65" t="e">
        <v>#N/A</v>
      </c>
      <c r="H950" s="65">
        <v>4.0380652062594891E-3</v>
      </c>
      <c r="I950" s="65" t="e">
        <v>#N/A</v>
      </c>
      <c r="J950" s="65" t="e">
        <v>#N/A</v>
      </c>
      <c r="K950" s="65" t="e">
        <v>#N/A</v>
      </c>
      <c r="L950" s="65" t="e">
        <v>#N/A</v>
      </c>
      <c r="M950" s="65" t="e">
        <v>#N/A</v>
      </c>
    </row>
    <row r="951" spans="1:13">
      <c r="A951" s="64">
        <v>94.9</v>
      </c>
      <c r="B951" s="65">
        <v>4.057006910443306E-3</v>
      </c>
      <c r="C951" s="65" t="e">
        <v>#N/A</v>
      </c>
      <c r="D951" s="65" t="e">
        <v>#N/A</v>
      </c>
      <c r="E951" s="65" t="e">
        <v>#N/A</v>
      </c>
      <c r="F951" s="65" t="e">
        <v>#N/A</v>
      </c>
      <c r="G951" s="65" t="e">
        <v>#N/A</v>
      </c>
      <c r="H951" s="65">
        <v>4.0401401929557323E-3</v>
      </c>
      <c r="I951" s="65" t="e">
        <v>#N/A</v>
      </c>
      <c r="J951" s="65" t="e">
        <v>#N/A</v>
      </c>
      <c r="K951" s="65" t="e">
        <v>#N/A</v>
      </c>
      <c r="L951" s="65" t="e">
        <v>#N/A</v>
      </c>
      <c r="M951" s="65" t="e">
        <v>#N/A</v>
      </c>
    </row>
    <row r="952" spans="1:13">
      <c r="A952" s="64">
        <v>95</v>
      </c>
      <c r="B952" s="65">
        <v>4.052500706166029E-3</v>
      </c>
      <c r="C952" s="65" t="e">
        <v>#N/A</v>
      </c>
      <c r="D952" s="65" t="e">
        <v>#N/A</v>
      </c>
      <c r="E952" s="65" t="e">
        <v>#N/A</v>
      </c>
      <c r="F952" s="65" t="e">
        <v>#N/A</v>
      </c>
      <c r="G952" s="65" t="e">
        <v>#N/A</v>
      </c>
      <c r="H952" s="65">
        <v>4.0417378768324852E-3</v>
      </c>
      <c r="I952" s="65" t="e">
        <v>#N/A</v>
      </c>
      <c r="J952" s="65" t="e">
        <v>#N/A</v>
      </c>
      <c r="K952" s="65" t="e">
        <v>#N/A</v>
      </c>
      <c r="L952" s="65" t="e">
        <v>#N/A</v>
      </c>
      <c r="M952" s="65" t="e">
        <v>#N/A</v>
      </c>
    </row>
    <row r="953" spans="1:13">
      <c r="A953" s="64">
        <v>95.100000000000009</v>
      </c>
      <c r="B953" s="65">
        <v>4.0475581772625446E-3</v>
      </c>
      <c r="C953" s="65" t="e">
        <v>#N/A</v>
      </c>
      <c r="D953" s="65" t="e">
        <v>#N/A</v>
      </c>
      <c r="E953" s="65" t="e">
        <v>#N/A</v>
      </c>
      <c r="F953" s="65" t="e">
        <v>#N/A</v>
      </c>
      <c r="G953" s="65" t="e">
        <v>#N/A</v>
      </c>
      <c r="H953" s="65">
        <v>4.0428615175187588E-3</v>
      </c>
      <c r="I953" s="65" t="e">
        <v>#N/A</v>
      </c>
      <c r="J953" s="65" t="e">
        <v>#N/A</v>
      </c>
      <c r="K953" s="65" t="e">
        <v>#N/A</v>
      </c>
      <c r="L953" s="65" t="e">
        <v>#N/A</v>
      </c>
      <c r="M953" s="65" t="e">
        <v>#N/A</v>
      </c>
    </row>
    <row r="954" spans="1:13">
      <c r="A954" s="64">
        <v>95.2</v>
      </c>
      <c r="B954" s="65">
        <v>4.042183980345726E-3</v>
      </c>
      <c r="C954" s="65" t="e">
        <v>#N/A</v>
      </c>
      <c r="D954" s="65" t="e">
        <v>#N/A</v>
      </c>
      <c r="E954" s="65" t="e">
        <v>#N/A</v>
      </c>
      <c r="F954" s="65" t="e">
        <v>#N/A</v>
      </c>
      <c r="G954" s="65" t="e">
        <v>#N/A</v>
      </c>
      <c r="H954" s="65">
        <v>4.0435134433209896E-3</v>
      </c>
      <c r="I954" s="65" t="e">
        <v>#N/A</v>
      </c>
      <c r="J954" s="65" t="e">
        <v>#N/A</v>
      </c>
      <c r="K954" s="65" t="e">
        <v>#N/A</v>
      </c>
      <c r="L954" s="65" t="e">
        <v>#N/A</v>
      </c>
      <c r="M954" s="65" t="e">
        <v>#N/A</v>
      </c>
    </row>
    <row r="955" spans="1:13">
      <c r="A955" s="64">
        <v>95.300000000000011</v>
      </c>
      <c r="B955" s="65">
        <v>4.0363827720284462E-3</v>
      </c>
      <c r="C955" s="65" t="e">
        <v>#N/A</v>
      </c>
      <c r="D955" s="65" t="e">
        <v>#N/A</v>
      </c>
      <c r="E955" s="65" t="e">
        <v>#N/A</v>
      </c>
      <c r="F955" s="65" t="e">
        <v>#N/A</v>
      </c>
      <c r="G955" s="65" t="e">
        <v>#N/A</v>
      </c>
      <c r="H955" s="65">
        <v>4.0436964482069016E-3</v>
      </c>
      <c r="I955" s="65" t="e">
        <v>#N/A</v>
      </c>
      <c r="J955" s="65" t="e">
        <v>#N/A</v>
      </c>
      <c r="K955" s="65" t="e">
        <v>#N/A</v>
      </c>
      <c r="L955" s="65" t="e">
        <v>#N/A</v>
      </c>
      <c r="M955" s="65">
        <v>4.0436964482069016E-3</v>
      </c>
    </row>
    <row r="956" spans="1:13">
      <c r="A956" s="64">
        <v>95.4</v>
      </c>
      <c r="B956" s="65">
        <v>4.030158743262291E-3</v>
      </c>
      <c r="C956" s="65" t="e">
        <v>#N/A</v>
      </c>
      <c r="D956" s="65" t="e">
        <v>#N/A</v>
      </c>
      <c r="E956" s="65" t="e">
        <v>#N/A</v>
      </c>
      <c r="F956" s="65" t="e">
        <v>#N/A</v>
      </c>
      <c r="G956" s="65" t="e">
        <v>#N/A</v>
      </c>
      <c r="H956" s="65">
        <v>4.0434142574667931E-3</v>
      </c>
      <c r="I956" s="65" t="e">
        <v>#N/A</v>
      </c>
      <c r="J956" s="65" t="e">
        <v>#N/A</v>
      </c>
      <c r="K956" s="65" t="e">
        <v>#N/A</v>
      </c>
      <c r="L956" s="65" t="e">
        <v>#N/A</v>
      </c>
      <c r="M956" s="65" t="e">
        <v>#N/A</v>
      </c>
    </row>
    <row r="957" spans="1:13">
      <c r="A957" s="64">
        <v>95.5</v>
      </c>
      <c r="B957" s="65">
        <v>4.0235188789665699E-3</v>
      </c>
      <c r="C957" s="65" t="e">
        <v>#N/A</v>
      </c>
      <c r="D957" s="65" t="e">
        <v>#N/A</v>
      </c>
      <c r="E957" s="65" t="e">
        <v>#N/A</v>
      </c>
      <c r="F957" s="65" t="e">
        <v>#N/A</v>
      </c>
      <c r="G957" s="65" t="e">
        <v>#N/A</v>
      </c>
      <c r="H957" s="65">
        <v>4.0426687337458134E-3</v>
      </c>
      <c r="I957" s="65" t="e">
        <v>#N/A</v>
      </c>
      <c r="J957" s="65" t="e">
        <v>#N/A</v>
      </c>
      <c r="K957" s="65" t="e">
        <v>#N/A</v>
      </c>
      <c r="L957" s="65" t="e">
        <v>#N/A</v>
      </c>
      <c r="M957" s="65" t="e">
        <v>#N/A</v>
      </c>
    </row>
    <row r="958" spans="1:13">
      <c r="A958" s="64">
        <v>95.600000000000009</v>
      </c>
      <c r="B958" s="65">
        <v>4.0164669044315815E-3</v>
      </c>
      <c r="C958" s="65" t="e">
        <v>#N/A</v>
      </c>
      <c r="D958" s="65" t="e">
        <v>#N/A</v>
      </c>
      <c r="E958" s="65" t="e">
        <v>#N/A</v>
      </c>
      <c r="F958" s="65" t="e">
        <v>#N/A</v>
      </c>
      <c r="G958" s="65" t="e">
        <v>#N/A</v>
      </c>
      <c r="H958" s="65">
        <v>4.0414640679955482E-3</v>
      </c>
      <c r="I958" s="65" t="e">
        <v>#N/A</v>
      </c>
      <c r="J958" s="65" t="e">
        <v>#N/A</v>
      </c>
      <c r="K958" s="65" t="e">
        <v>#N/A</v>
      </c>
      <c r="L958" s="65" t="e">
        <v>#N/A</v>
      </c>
      <c r="M958" s="65" t="e">
        <v>#N/A</v>
      </c>
    </row>
    <row r="959" spans="1:13">
      <c r="A959" s="64">
        <v>95.7</v>
      </c>
      <c r="B959" s="65">
        <v>4.0090084075927734E-3</v>
      </c>
      <c r="C959" s="65" t="e">
        <v>#N/A</v>
      </c>
      <c r="D959" s="65">
        <v>4.0090084075927734E-3</v>
      </c>
      <c r="E959" s="65" t="e">
        <v>#N/A</v>
      </c>
      <c r="F959" s="65" t="e">
        <v>#N/A</v>
      </c>
      <c r="G959" s="65" t="e">
        <v>#N/A</v>
      </c>
      <c r="H959" s="65">
        <v>4.0398039855062962E-3</v>
      </c>
      <c r="I959" s="65" t="e">
        <v>#N/A</v>
      </c>
      <c r="J959" s="65" t="e">
        <v>#N/A</v>
      </c>
      <c r="K959" s="65" t="e">
        <v>#N/A</v>
      </c>
      <c r="L959" s="65" t="e">
        <v>#N/A</v>
      </c>
      <c r="M959" s="65" t="e">
        <v>#N/A</v>
      </c>
    </row>
    <row r="960" spans="1:13">
      <c r="A960" s="64">
        <v>95.800000000000011</v>
      </c>
      <c r="B960" s="65">
        <v>4.0011489763855934E-3</v>
      </c>
      <c r="C960" s="65" t="e">
        <v>#N/A</v>
      </c>
      <c r="D960" s="65" t="e">
        <v>#N/A</v>
      </c>
      <c r="E960" s="65" t="e">
        <v>#N/A</v>
      </c>
      <c r="F960" s="65" t="e">
        <v>#N/A</v>
      </c>
      <c r="G960" s="65" t="e">
        <v>#N/A</v>
      </c>
      <c r="H960" s="65">
        <v>4.0376922115683556E-3</v>
      </c>
      <c r="I960" s="65" t="e">
        <v>#N/A</v>
      </c>
      <c r="J960" s="65" t="e">
        <v>#N/A</v>
      </c>
      <c r="K960" s="65" t="e">
        <v>#N/A</v>
      </c>
      <c r="L960" s="65" t="e">
        <v>#N/A</v>
      </c>
      <c r="M960" s="65" t="e">
        <v>#N/A</v>
      </c>
    </row>
    <row r="961" spans="1:13">
      <c r="A961" s="64">
        <v>95.9</v>
      </c>
      <c r="B961" s="65">
        <v>3.9928932674229145E-3</v>
      </c>
      <c r="C961" s="65" t="e">
        <v>#N/A</v>
      </c>
      <c r="D961" s="65" t="e">
        <v>#N/A</v>
      </c>
      <c r="E961" s="65" t="e">
        <v>#N/A</v>
      </c>
      <c r="F961" s="65" t="e">
        <v>#N/A</v>
      </c>
      <c r="G961" s="65" t="e">
        <v>#N/A</v>
      </c>
      <c r="H961" s="65">
        <v>4.0351315401494503E-3</v>
      </c>
      <c r="I961" s="65" t="e">
        <v>#N/A</v>
      </c>
      <c r="J961" s="65" t="e">
        <v>#N/A</v>
      </c>
      <c r="K961" s="65" t="e">
        <v>#N/A</v>
      </c>
      <c r="L961" s="65" t="e">
        <v>#N/A</v>
      </c>
      <c r="M961" s="65" t="e">
        <v>#N/A</v>
      </c>
    </row>
    <row r="962" spans="1:13">
      <c r="A962" s="64">
        <v>96</v>
      </c>
      <c r="B962" s="65">
        <v>3.984247799962759E-3</v>
      </c>
      <c r="C962" s="65" t="e">
        <v>#N/A</v>
      </c>
      <c r="D962" s="65" t="e">
        <v>#N/A</v>
      </c>
      <c r="E962" s="65" t="e">
        <v>#N/A</v>
      </c>
      <c r="F962" s="65" t="e">
        <v>#N/A</v>
      </c>
      <c r="G962" s="65" t="e">
        <v>#N/A</v>
      </c>
      <c r="H962" s="65">
        <v>4.0321270935237408E-3</v>
      </c>
      <c r="I962" s="65" t="e">
        <v>#N/A</v>
      </c>
      <c r="J962" s="65" t="e">
        <v>#N/A</v>
      </c>
      <c r="K962" s="65" t="e">
        <v>#N/A</v>
      </c>
      <c r="L962" s="65" t="e">
        <v>#N/A</v>
      </c>
      <c r="M962" s="65" t="e">
        <v>#N/A</v>
      </c>
    </row>
    <row r="963" spans="1:13">
      <c r="A963" s="64">
        <v>96.100000000000009</v>
      </c>
      <c r="B963" s="65">
        <v>3.9752176962792873E-3</v>
      </c>
      <c r="C963" s="65" t="e">
        <v>#N/A</v>
      </c>
      <c r="D963" s="65" t="e">
        <v>#N/A</v>
      </c>
      <c r="E963" s="65" t="e">
        <v>#N/A</v>
      </c>
      <c r="F963" s="65" t="e">
        <v>#N/A</v>
      </c>
      <c r="G963" s="65" t="e">
        <v>#N/A</v>
      </c>
      <c r="H963" s="65">
        <v>4.0286821313202381E-3</v>
      </c>
      <c r="I963" s="65" t="e">
        <v>#N/A</v>
      </c>
      <c r="J963" s="65" t="e">
        <v>#N/A</v>
      </c>
      <c r="K963" s="65" t="e">
        <v>#N/A</v>
      </c>
      <c r="L963" s="65" t="e">
        <v>#N/A</v>
      </c>
      <c r="M963" s="65" t="e">
        <v>#N/A</v>
      </c>
    </row>
    <row r="964" spans="1:13">
      <c r="A964" s="64">
        <v>96.2</v>
      </c>
      <c r="B964" s="65">
        <v>3.9658085443079472E-3</v>
      </c>
      <c r="C964" s="65" t="e">
        <v>#N/A</v>
      </c>
      <c r="D964" s="65" t="e">
        <v>#N/A</v>
      </c>
      <c r="E964" s="65" t="e">
        <v>#N/A</v>
      </c>
      <c r="F964" s="65" t="e">
        <v>#N/A</v>
      </c>
      <c r="G964" s="65" t="e">
        <v>#N/A</v>
      </c>
      <c r="H964" s="65">
        <v>4.0248008444905281E-3</v>
      </c>
      <c r="I964" s="65" t="e">
        <v>#N/A</v>
      </c>
      <c r="J964" s="65" t="e">
        <v>#N/A</v>
      </c>
      <c r="K964" s="65" t="e">
        <v>#N/A</v>
      </c>
      <c r="L964" s="65" t="e">
        <v>#N/A</v>
      </c>
      <c r="M964" s="65" t="e">
        <v>#N/A</v>
      </c>
    </row>
    <row r="965" spans="1:13">
      <c r="A965" s="64">
        <v>96.300000000000011</v>
      </c>
      <c r="B965" s="65">
        <v>3.9560263976454735E-3</v>
      </c>
      <c r="C965" s="65" t="e">
        <v>#N/A</v>
      </c>
      <c r="D965" s="65" t="e">
        <v>#N/A</v>
      </c>
      <c r="E965" s="65" t="e">
        <v>#N/A</v>
      </c>
      <c r="F965" s="65" t="e">
        <v>#N/A</v>
      </c>
      <c r="G965" s="65" t="e">
        <v>#N/A</v>
      </c>
      <c r="H965" s="65">
        <v>4.0204874239861965E-3</v>
      </c>
      <c r="I965" s="65" t="e">
        <v>#N/A</v>
      </c>
      <c r="J965" s="65" t="e">
        <v>#N/A</v>
      </c>
      <c r="K965" s="65" t="e">
        <v>#N/A</v>
      </c>
      <c r="L965" s="65" t="e">
        <v>#N/A</v>
      </c>
      <c r="M965" s="65" t="e">
        <v>#N/A</v>
      </c>
    </row>
    <row r="966" spans="1:13">
      <c r="A966" s="64">
        <v>96.4</v>
      </c>
      <c r="B966" s="65">
        <v>3.945876844227314E-3</v>
      </c>
      <c r="C966" s="65" t="e">
        <v>#N/A</v>
      </c>
      <c r="D966" s="65" t="e">
        <v>#N/A</v>
      </c>
      <c r="E966" s="65" t="e">
        <v>#N/A</v>
      </c>
      <c r="F966" s="65" t="e">
        <v>#N/A</v>
      </c>
      <c r="G966" s="65" t="e">
        <v>#N/A</v>
      </c>
      <c r="H966" s="65">
        <v>4.015747457742691E-3</v>
      </c>
      <c r="I966" s="65" t="e">
        <v>#N/A</v>
      </c>
      <c r="J966" s="65" t="e">
        <v>#N/A</v>
      </c>
      <c r="K966" s="65" t="e">
        <v>#N/A</v>
      </c>
      <c r="L966" s="65" t="e">
        <v>#N/A</v>
      </c>
      <c r="M966" s="65" t="e">
        <v>#N/A</v>
      </c>
    </row>
    <row r="967" spans="1:13">
      <c r="A967" s="64">
        <v>96.5</v>
      </c>
      <c r="B967" s="65">
        <v>3.9353654719889164E-3</v>
      </c>
      <c r="C967" s="65" t="e">
        <v>#N/A</v>
      </c>
      <c r="D967" s="65" t="e">
        <v>#N/A</v>
      </c>
      <c r="E967" s="65" t="e">
        <v>#N/A</v>
      </c>
      <c r="F967" s="65" t="e">
        <v>#N/A</v>
      </c>
      <c r="G967" s="65" t="e">
        <v>#N/A</v>
      </c>
      <c r="H967" s="65">
        <v>4.0105846710503101E-3</v>
      </c>
      <c r="I967" s="65" t="e">
        <v>#N/A</v>
      </c>
      <c r="J967" s="65" t="e">
        <v>#N/A</v>
      </c>
      <c r="K967" s="65" t="e">
        <v>#N/A</v>
      </c>
      <c r="L967" s="65" t="e">
        <v>#N/A</v>
      </c>
      <c r="M967" s="65" t="e">
        <v>#N/A</v>
      </c>
    </row>
    <row r="968" spans="1:13">
      <c r="A968" s="64">
        <v>96.600000000000009</v>
      </c>
      <c r="B968" s="65">
        <v>3.924498800188303E-3</v>
      </c>
      <c r="C968" s="65" t="e">
        <v>#N/A</v>
      </c>
      <c r="D968" s="65" t="e">
        <v>#N/A</v>
      </c>
      <c r="E968" s="65" t="e">
        <v>#N/A</v>
      </c>
      <c r="F968" s="65" t="e">
        <v>#N/A</v>
      </c>
      <c r="G968" s="65" t="e">
        <v>#N/A</v>
      </c>
      <c r="H968" s="65">
        <v>4.0050032548606396E-3</v>
      </c>
      <c r="I968" s="65" t="e">
        <v>#N/A</v>
      </c>
      <c r="J968" s="65" t="e">
        <v>#N/A</v>
      </c>
      <c r="K968" s="65" t="e">
        <v>#N/A</v>
      </c>
      <c r="L968" s="65" t="e">
        <v>#N/A</v>
      </c>
      <c r="M968" s="65" t="e">
        <v>#N/A</v>
      </c>
    </row>
    <row r="969" spans="1:13">
      <c r="A969" s="64">
        <v>96.7</v>
      </c>
      <c r="B969" s="65">
        <v>3.9132819510996342E-3</v>
      </c>
      <c r="C969" s="65" t="e">
        <v>#N/A</v>
      </c>
      <c r="D969" s="65" t="e">
        <v>#N/A</v>
      </c>
      <c r="E969" s="65" t="e">
        <v>#N/A</v>
      </c>
      <c r="F969" s="65">
        <v>3.9132819510996342E-3</v>
      </c>
      <c r="G969" s="65" t="e">
        <v>#N/A</v>
      </c>
      <c r="H969" s="65">
        <v>3.999008797109127E-3</v>
      </c>
      <c r="I969" s="65" t="e">
        <v>#N/A</v>
      </c>
      <c r="J969" s="65" t="e">
        <v>#N/A</v>
      </c>
      <c r="K969" s="65" t="e">
        <v>#N/A</v>
      </c>
      <c r="L969" s="65" t="e">
        <v>#N/A</v>
      </c>
      <c r="M969" s="65" t="e">
        <v>#N/A</v>
      </c>
    </row>
    <row r="970" spans="1:13">
      <c r="A970" s="64">
        <v>96.800000000000011</v>
      </c>
      <c r="B970" s="65">
        <v>3.9017219096422195E-3</v>
      </c>
      <c r="C970" s="65" t="e">
        <v>#N/A</v>
      </c>
      <c r="D970" s="65" t="e">
        <v>#N/A</v>
      </c>
      <c r="E970" s="65" t="e">
        <v>#N/A</v>
      </c>
      <c r="F970" s="65" t="e">
        <v>#N/A</v>
      </c>
      <c r="G970" s="65" t="e">
        <v>#N/A</v>
      </c>
      <c r="H970" s="65">
        <v>3.9926064200699329E-3</v>
      </c>
      <c r="I970" s="65" t="e">
        <v>#N/A</v>
      </c>
      <c r="J970" s="65" t="e">
        <v>#N/A</v>
      </c>
      <c r="K970" s="65" t="e">
        <v>#N/A</v>
      </c>
      <c r="L970" s="65" t="e">
        <v>#N/A</v>
      </c>
      <c r="M970" s="65" t="e">
        <v>#N/A</v>
      </c>
    </row>
    <row r="971" spans="1:13">
      <c r="A971" s="64">
        <v>96.9</v>
      </c>
      <c r="B971" s="65">
        <v>3.8898240309208632E-3</v>
      </c>
      <c r="C971" s="65" t="e">
        <v>#N/A</v>
      </c>
      <c r="D971" s="65" t="e">
        <v>#N/A</v>
      </c>
      <c r="E971" s="65" t="e">
        <v>#N/A</v>
      </c>
      <c r="F971" s="65" t="e">
        <v>#N/A</v>
      </c>
      <c r="G971" s="65" t="e">
        <v>#N/A</v>
      </c>
      <c r="H971" s="65">
        <v>3.9857998490333557E-3</v>
      </c>
      <c r="I971" s="65" t="e">
        <v>#N/A</v>
      </c>
      <c r="J971" s="65" t="e">
        <v>#N/A</v>
      </c>
      <c r="K971" s="65" t="e">
        <v>#N/A</v>
      </c>
      <c r="L971" s="65" t="e">
        <v>#N/A</v>
      </c>
      <c r="M971" s="65" t="e">
        <v>#N/A</v>
      </c>
    </row>
    <row r="972" spans="1:13">
      <c r="A972" s="64">
        <v>97</v>
      </c>
      <c r="B972" s="65">
        <v>3.8775948341935873E-3</v>
      </c>
      <c r="C972" s="65" t="e">
        <v>#N/A</v>
      </c>
      <c r="D972" s="65" t="e">
        <v>#N/A</v>
      </c>
      <c r="E972" s="65" t="e">
        <v>#N/A</v>
      </c>
      <c r="F972" s="65" t="e">
        <v>#N/A</v>
      </c>
      <c r="G972" s="65" t="e">
        <v>#N/A</v>
      </c>
      <c r="H972" s="65">
        <v>3.9785951375961304E-3</v>
      </c>
      <c r="I972" s="65" t="e">
        <v>#N/A</v>
      </c>
      <c r="J972" s="65" t="e">
        <v>#N/A</v>
      </c>
      <c r="K972" s="65" t="e">
        <v>#N/A</v>
      </c>
      <c r="L972" s="65" t="e">
        <v>#N/A</v>
      </c>
      <c r="M972" s="65" t="e">
        <v>#N/A</v>
      </c>
    </row>
    <row r="973" spans="1:13">
      <c r="A973" s="64">
        <v>97.100000000000009</v>
      </c>
      <c r="B973" s="65">
        <v>3.865040373057127E-3</v>
      </c>
      <c r="C973" s="65" t="e">
        <v>#N/A</v>
      </c>
      <c r="D973" s="65" t="e">
        <v>#N/A</v>
      </c>
      <c r="E973" s="65" t="e">
        <v>#N/A</v>
      </c>
      <c r="F973" s="65" t="e">
        <v>#N/A</v>
      </c>
      <c r="G973" s="65" t="e">
        <v>#N/A</v>
      </c>
      <c r="H973" s="65">
        <v>3.97099694237113E-3</v>
      </c>
      <c r="I973" s="65" t="e">
        <v>#N/A</v>
      </c>
      <c r="J973" s="65">
        <v>3.97099694237113E-3</v>
      </c>
      <c r="K973" s="65" t="e">
        <v>#N/A</v>
      </c>
      <c r="L973" s="65" t="e">
        <v>#N/A</v>
      </c>
      <c r="M973" s="65" t="e">
        <v>#N/A</v>
      </c>
    </row>
    <row r="974" spans="1:13">
      <c r="A974" s="64">
        <v>97.2</v>
      </c>
      <c r="B974" s="65">
        <v>3.8521664682775736E-3</v>
      </c>
      <c r="C974" s="65" t="e">
        <v>#N/A</v>
      </c>
      <c r="D974" s="65" t="e">
        <v>#N/A</v>
      </c>
      <c r="E974" s="65" t="e">
        <v>#N/A</v>
      </c>
      <c r="F974" s="65" t="e">
        <v>#N/A</v>
      </c>
      <c r="G974" s="65" t="e">
        <v>#N/A</v>
      </c>
      <c r="H974" s="65">
        <v>3.9630113169550896E-3</v>
      </c>
      <c r="I974" s="65" t="e">
        <v>#N/A</v>
      </c>
      <c r="J974" s="65" t="e">
        <v>#N/A</v>
      </c>
      <c r="K974" s="65" t="e">
        <v>#N/A</v>
      </c>
      <c r="L974" s="65" t="e">
        <v>#N/A</v>
      </c>
      <c r="M974" s="65" t="e">
        <v>#N/A</v>
      </c>
    </row>
    <row r="975" spans="1:13">
      <c r="A975" s="64">
        <v>97.300000000000011</v>
      </c>
      <c r="B975" s="65">
        <v>3.838979871943593E-3</v>
      </c>
      <c r="C975" s="65" t="e">
        <v>#N/A</v>
      </c>
      <c r="D975" s="65" t="e">
        <v>#N/A</v>
      </c>
      <c r="E975" s="65" t="e">
        <v>#N/A</v>
      </c>
      <c r="F975" s="65" t="e">
        <v>#N/A</v>
      </c>
      <c r="G975" s="65" t="e">
        <v>#N/A</v>
      </c>
      <c r="H975" s="65">
        <v>3.9546424522995949E-3</v>
      </c>
      <c r="I975" s="65" t="e">
        <v>#N/A</v>
      </c>
      <c r="J975" s="65" t="e">
        <v>#N/A</v>
      </c>
      <c r="K975" s="65" t="e">
        <v>#N/A</v>
      </c>
      <c r="L975" s="65" t="e">
        <v>#N/A</v>
      </c>
      <c r="M975" s="65" t="e">
        <v>#N/A</v>
      </c>
    </row>
    <row r="976" spans="1:13">
      <c r="A976" s="64">
        <v>97.4</v>
      </c>
      <c r="B976" s="65">
        <v>3.8254859391599894E-3</v>
      </c>
      <c r="C976" s="65" t="e">
        <v>#N/A</v>
      </c>
      <c r="D976" s="65" t="e">
        <v>#N/A</v>
      </c>
      <c r="E976" s="65" t="e">
        <v>#N/A</v>
      </c>
      <c r="F976" s="65" t="e">
        <v>#N/A</v>
      </c>
      <c r="G976" s="65" t="e">
        <v>#N/A</v>
      </c>
      <c r="H976" s="65">
        <v>3.9458968676626682E-3</v>
      </c>
      <c r="I976" s="65" t="e">
        <v>#N/A</v>
      </c>
      <c r="J976" s="65" t="e">
        <v>#N/A</v>
      </c>
      <c r="K976" s="65" t="e">
        <v>#N/A</v>
      </c>
      <c r="L976" s="65" t="e">
        <v>#N/A</v>
      </c>
      <c r="M976" s="65" t="e">
        <v>#N/A</v>
      </c>
    </row>
    <row r="977" spans="1:13">
      <c r="A977" s="64">
        <v>97.5</v>
      </c>
      <c r="B977" s="65">
        <v>3.8116914220154285E-3</v>
      </c>
      <c r="C977" s="65" t="e">
        <v>#N/A</v>
      </c>
      <c r="D977" s="65" t="e">
        <v>#N/A</v>
      </c>
      <c r="E977" s="65" t="e">
        <v>#N/A</v>
      </c>
      <c r="F977" s="65" t="e">
        <v>#N/A</v>
      </c>
      <c r="G977" s="65" t="e">
        <v>#N/A</v>
      </c>
      <c r="H977" s="65">
        <v>3.9367792196571827E-3</v>
      </c>
      <c r="I977" s="65" t="e">
        <v>#N/A</v>
      </c>
      <c r="J977" s="65" t="e">
        <v>#N/A</v>
      </c>
      <c r="K977" s="65" t="e">
        <v>#N/A</v>
      </c>
      <c r="L977" s="65" t="e">
        <v>#N/A</v>
      </c>
      <c r="M977" s="65" t="e">
        <v>#N/A</v>
      </c>
    </row>
    <row r="978" spans="1:13">
      <c r="A978" s="64">
        <v>97.600000000000009</v>
      </c>
      <c r="B978" s="65">
        <v>3.7976026069372892E-3</v>
      </c>
      <c r="C978" s="65" t="e">
        <v>#N/A</v>
      </c>
      <c r="D978" s="65" t="e">
        <v>#N/A</v>
      </c>
      <c r="E978" s="65" t="e">
        <v>#N/A</v>
      </c>
      <c r="F978" s="65" t="e">
        <v>#N/A</v>
      </c>
      <c r="G978" s="65" t="e">
        <v>#N/A</v>
      </c>
      <c r="H978" s="65">
        <v>3.927295096218586E-3</v>
      </c>
      <c r="I978" s="65" t="e">
        <v>#N/A</v>
      </c>
      <c r="J978" s="65" t="e">
        <v>#N/A</v>
      </c>
      <c r="K978" s="65" t="e">
        <v>#N/A</v>
      </c>
      <c r="L978" s="65" t="e">
        <v>#N/A</v>
      </c>
      <c r="M978" s="65" t="e">
        <v>#N/A</v>
      </c>
    </row>
    <row r="979" spans="1:13">
      <c r="A979" s="64">
        <v>97.7</v>
      </c>
      <c r="B979" s="65">
        <v>3.7832257803529501E-3</v>
      </c>
      <c r="C979" s="65" t="e">
        <v>#N/A</v>
      </c>
      <c r="D979" s="65" t="e">
        <v>#N/A</v>
      </c>
      <c r="E979" s="65" t="e">
        <v>#N/A</v>
      </c>
      <c r="F979" s="65" t="e">
        <v>#N/A</v>
      </c>
      <c r="G979" s="65" t="e">
        <v>#N/A</v>
      </c>
      <c r="H979" s="65">
        <v>3.9174505509436131E-3</v>
      </c>
      <c r="I979" s="65" t="e">
        <v>#N/A</v>
      </c>
      <c r="J979" s="65" t="e">
        <v>#N/A</v>
      </c>
      <c r="K979" s="65" t="e">
        <v>#N/A</v>
      </c>
      <c r="L979" s="65" t="e">
        <v>#N/A</v>
      </c>
      <c r="M979" s="65" t="e">
        <v>#N/A</v>
      </c>
    </row>
    <row r="980" spans="1:13">
      <c r="A980" s="64">
        <v>97.800000000000011</v>
      </c>
      <c r="B980" s="65">
        <v>3.7685672286897898E-3</v>
      </c>
      <c r="C980" s="65" t="e">
        <v>#N/A</v>
      </c>
      <c r="D980" s="65" t="e">
        <v>#N/A</v>
      </c>
      <c r="E980" s="65" t="e">
        <v>#N/A</v>
      </c>
      <c r="F980" s="65" t="e">
        <v>#N/A</v>
      </c>
      <c r="G980" s="65" t="e">
        <v>#N/A</v>
      </c>
      <c r="H980" s="65">
        <v>3.9072511717677116E-3</v>
      </c>
      <c r="I980" s="65" t="e">
        <v>#N/A</v>
      </c>
      <c r="J980" s="65" t="e">
        <v>#N/A</v>
      </c>
      <c r="K980" s="65" t="e">
        <v>#N/A</v>
      </c>
      <c r="L980" s="65" t="e">
        <v>#N/A</v>
      </c>
      <c r="M980" s="65" t="e">
        <v>#N/A</v>
      </c>
    </row>
    <row r="981" spans="1:13">
      <c r="A981" s="64">
        <v>97.9</v>
      </c>
      <c r="B981" s="65">
        <v>3.7536330055445433E-3</v>
      </c>
      <c r="C981" s="65" t="e">
        <v>#N/A</v>
      </c>
      <c r="D981" s="65" t="e">
        <v>#N/A</v>
      </c>
      <c r="E981" s="65" t="e">
        <v>#N/A</v>
      </c>
      <c r="F981" s="65" t="e">
        <v>#N/A</v>
      </c>
      <c r="G981" s="65" t="e">
        <v>#N/A</v>
      </c>
      <c r="H981" s="65">
        <v>3.8967023137956858E-3</v>
      </c>
      <c r="I981" s="65" t="e">
        <v>#N/A</v>
      </c>
      <c r="J981" s="65" t="e">
        <v>#N/A</v>
      </c>
      <c r="K981" s="65" t="e">
        <v>#N/A</v>
      </c>
      <c r="L981" s="65" t="e">
        <v>#N/A</v>
      </c>
      <c r="M981" s="65" t="e">
        <v>#N/A</v>
      </c>
    </row>
    <row r="982" spans="1:13">
      <c r="A982" s="64">
        <v>98</v>
      </c>
      <c r="B982" s="65">
        <v>3.7384293973445892E-3</v>
      </c>
      <c r="C982" s="65" t="e">
        <v>#N/A</v>
      </c>
      <c r="D982" s="65" t="e">
        <v>#N/A</v>
      </c>
      <c r="E982" s="65" t="e">
        <v>#N/A</v>
      </c>
      <c r="F982" s="65" t="e">
        <v>#N/A</v>
      </c>
      <c r="G982" s="65" t="e">
        <v>#N/A</v>
      </c>
      <c r="H982" s="65">
        <v>3.8858102634549141E-3</v>
      </c>
      <c r="I982" s="65" t="e">
        <v>#N/A</v>
      </c>
      <c r="J982" s="65" t="e">
        <v>#N/A</v>
      </c>
      <c r="K982" s="65" t="e">
        <v>#N/A</v>
      </c>
      <c r="L982" s="65">
        <v>3.8858102634549141E-3</v>
      </c>
      <c r="M982" s="65" t="e">
        <v>#N/A</v>
      </c>
    </row>
    <row r="983" spans="1:13">
      <c r="A983" s="64">
        <v>98.100000000000009</v>
      </c>
      <c r="B983" s="65">
        <v>3.7229624576866627E-3</v>
      </c>
      <c r="C983" s="65" t="e">
        <v>#N/A</v>
      </c>
      <c r="D983" s="65" t="e">
        <v>#N/A</v>
      </c>
      <c r="E983" s="65" t="e">
        <v>#N/A</v>
      </c>
      <c r="F983" s="65" t="e">
        <v>#N/A</v>
      </c>
      <c r="G983" s="65" t="e">
        <v>#N/A</v>
      </c>
      <c r="H983" s="65">
        <v>3.874580143019557E-3</v>
      </c>
      <c r="I983" s="65" t="e">
        <v>#N/A</v>
      </c>
      <c r="J983" s="65" t="e">
        <v>#N/A</v>
      </c>
      <c r="K983" s="65" t="e">
        <v>#N/A</v>
      </c>
      <c r="L983" s="65" t="e">
        <v>#N/A</v>
      </c>
      <c r="M983" s="65" t="e">
        <v>#N/A</v>
      </c>
    </row>
    <row r="984" spans="1:13">
      <c r="A984" s="64">
        <v>98.2</v>
      </c>
      <c r="B984" s="65">
        <v>3.7072394043207169E-3</v>
      </c>
      <c r="C984" s="65" t="e">
        <v>#N/A</v>
      </c>
      <c r="D984" s="65" t="e">
        <v>#N/A</v>
      </c>
      <c r="E984" s="65" t="e">
        <v>#N/A</v>
      </c>
      <c r="F984" s="65" t="e">
        <v>#N/A</v>
      </c>
      <c r="G984" s="65" t="e">
        <v>#N/A</v>
      </c>
      <c r="H984" s="65">
        <v>3.8630184717476368E-3</v>
      </c>
      <c r="I984" s="65" t="e">
        <v>#N/A</v>
      </c>
      <c r="J984" s="65" t="e">
        <v>#N/A</v>
      </c>
      <c r="K984" s="65" t="e">
        <v>#N/A</v>
      </c>
      <c r="L984" s="65" t="e">
        <v>#N/A</v>
      </c>
      <c r="M984" s="65" t="e">
        <v>#N/A</v>
      </c>
    </row>
    <row r="985" spans="1:13">
      <c r="A985" s="64">
        <v>98.300000000000011</v>
      </c>
      <c r="B985" s="65">
        <v>3.6912648938596249E-3</v>
      </c>
      <c r="C985" s="65" t="e">
        <v>#N/A</v>
      </c>
      <c r="D985" s="65" t="e">
        <v>#N/A</v>
      </c>
      <c r="E985" s="65" t="e">
        <v>#N/A</v>
      </c>
      <c r="F985" s="65" t="e">
        <v>#N/A</v>
      </c>
      <c r="G985" s="65" t="e">
        <v>#N/A</v>
      </c>
      <c r="H985" s="65">
        <v>3.8511308375746012E-3</v>
      </c>
      <c r="I985" s="65" t="e">
        <v>#N/A</v>
      </c>
      <c r="J985" s="65" t="e">
        <v>#N/A</v>
      </c>
      <c r="K985" s="65" t="e">
        <v>#N/A</v>
      </c>
      <c r="L985" s="65" t="e">
        <v>#N/A</v>
      </c>
      <c r="M985" s="65" t="e">
        <v>#N/A</v>
      </c>
    </row>
    <row r="986" spans="1:13">
      <c r="A986" s="64">
        <v>98.4</v>
      </c>
      <c r="B986" s="65">
        <v>3.6750466097146273E-3</v>
      </c>
      <c r="C986" s="65" t="e">
        <v>#N/A</v>
      </c>
      <c r="D986" s="65" t="e">
        <v>#N/A</v>
      </c>
      <c r="E986" s="65" t="e">
        <v>#N/A</v>
      </c>
      <c r="F986" s="65" t="e">
        <v>#N/A</v>
      </c>
      <c r="G986" s="65" t="e">
        <v>#N/A</v>
      </c>
      <c r="H986" s="65">
        <v>3.8389230612665415E-3</v>
      </c>
      <c r="I986" s="65" t="e">
        <v>#N/A</v>
      </c>
      <c r="J986" s="65" t="e">
        <v>#N/A</v>
      </c>
      <c r="K986" s="65" t="e">
        <v>#N/A</v>
      </c>
      <c r="L986" s="65" t="e">
        <v>#N/A</v>
      </c>
      <c r="M986" s="65" t="e">
        <v>#N/A</v>
      </c>
    </row>
    <row r="987" spans="1:13">
      <c r="A987" s="64">
        <v>98.5</v>
      </c>
      <c r="B987" s="65">
        <v>3.6585901398211718E-3</v>
      </c>
      <c r="C987" s="65" t="e">
        <v>#N/A</v>
      </c>
      <c r="D987" s="65" t="e">
        <v>#N/A</v>
      </c>
      <c r="E987" s="65" t="e">
        <v>#N/A</v>
      </c>
      <c r="F987" s="65" t="e">
        <v>#N/A</v>
      </c>
      <c r="G987" s="65" t="e">
        <v>#N/A</v>
      </c>
      <c r="H987" s="65">
        <v>3.8264011964201927E-3</v>
      </c>
      <c r="I987" s="65" t="e">
        <v>#N/A</v>
      </c>
      <c r="J987" s="65" t="e">
        <v>#N/A</v>
      </c>
      <c r="K987" s="65" t="e">
        <v>#N/A</v>
      </c>
      <c r="L987" s="65" t="e">
        <v>#N/A</v>
      </c>
      <c r="M987" s="65" t="e">
        <v>#N/A</v>
      </c>
    </row>
    <row r="988" spans="1:13">
      <c r="A988" s="64">
        <v>98.600000000000009</v>
      </c>
      <c r="B988" s="65">
        <v>3.6419020034372807E-3</v>
      </c>
      <c r="C988" s="65" t="e">
        <v>#N/A</v>
      </c>
      <c r="D988" s="65" t="e">
        <v>#N/A</v>
      </c>
      <c r="E988" s="65" t="e">
        <v>#N/A</v>
      </c>
      <c r="F988" s="65" t="e">
        <v>#N/A</v>
      </c>
      <c r="G988" s="65" t="e">
        <v>#N/A</v>
      </c>
      <c r="H988" s="65">
        <v>3.8135712966322899E-3</v>
      </c>
      <c r="I988" s="65" t="e">
        <v>#N/A</v>
      </c>
      <c r="J988" s="65" t="e">
        <v>#N/A</v>
      </c>
      <c r="K988" s="65" t="e">
        <v>#N/A</v>
      </c>
      <c r="L988" s="65" t="e">
        <v>#N/A</v>
      </c>
      <c r="M988" s="65" t="e">
        <v>#N/A</v>
      </c>
    </row>
    <row r="989" spans="1:13">
      <c r="A989" s="64">
        <v>98.7</v>
      </c>
      <c r="B989" s="65">
        <v>3.6249877884984016E-3</v>
      </c>
      <c r="C989" s="65" t="e">
        <v>#N/A</v>
      </c>
      <c r="D989" s="65" t="e">
        <v>#N/A</v>
      </c>
      <c r="E989" s="65" t="e">
        <v>#N/A</v>
      </c>
      <c r="F989" s="65" t="e">
        <v>#N/A</v>
      </c>
      <c r="G989" s="65" t="e">
        <v>#N/A</v>
      </c>
      <c r="H989" s="65">
        <v>3.8004396483302116E-3</v>
      </c>
      <c r="I989" s="65" t="e">
        <v>#N/A</v>
      </c>
      <c r="J989" s="65" t="e">
        <v>#N/A</v>
      </c>
      <c r="K989" s="65" t="e">
        <v>#N/A</v>
      </c>
      <c r="L989" s="65" t="e">
        <v>#N/A</v>
      </c>
      <c r="M989" s="65" t="e">
        <v>#N/A</v>
      </c>
    </row>
    <row r="990" spans="1:13">
      <c r="A990" s="64">
        <v>98.800000000000011</v>
      </c>
      <c r="B990" s="65">
        <v>3.6078535486012697E-3</v>
      </c>
      <c r="C990" s="65" t="e">
        <v>#N/A</v>
      </c>
      <c r="D990" s="65" t="e">
        <v>#N/A</v>
      </c>
      <c r="E990" s="65" t="e">
        <v>#N/A</v>
      </c>
      <c r="F990" s="65" t="e">
        <v>#N/A</v>
      </c>
      <c r="G990" s="65" t="e">
        <v>#N/A</v>
      </c>
      <c r="H990" s="65">
        <v>3.7870118394494057E-3</v>
      </c>
      <c r="I990" s="65" t="e">
        <v>#N/A</v>
      </c>
      <c r="J990" s="65" t="e">
        <v>#N/A</v>
      </c>
      <c r="K990" s="65" t="e">
        <v>#N/A</v>
      </c>
      <c r="L990" s="65" t="e">
        <v>#N/A</v>
      </c>
      <c r="M990" s="65" t="e">
        <v>#N/A</v>
      </c>
    </row>
    <row r="991" spans="1:13">
      <c r="A991" s="64">
        <v>98.9</v>
      </c>
      <c r="B991" s="65">
        <v>3.5905065014958382E-3</v>
      </c>
      <c r="C991" s="65" t="e">
        <v>#N/A</v>
      </c>
      <c r="D991" s="65" t="e">
        <v>#N/A</v>
      </c>
      <c r="E991" s="65" t="e">
        <v>#N/A</v>
      </c>
      <c r="F991" s="65" t="e">
        <v>#N/A</v>
      </c>
      <c r="G991" s="65" t="e">
        <v>#N/A</v>
      </c>
      <c r="H991" s="65">
        <v>3.7732934579253197E-3</v>
      </c>
      <c r="I991" s="65" t="e">
        <v>#N/A</v>
      </c>
      <c r="J991" s="65" t="e">
        <v>#N/A</v>
      </c>
      <c r="K991" s="65" t="e">
        <v>#N/A</v>
      </c>
      <c r="L991" s="65" t="e">
        <v>#N/A</v>
      </c>
      <c r="M991" s="65" t="e">
        <v>#N/A</v>
      </c>
    </row>
    <row r="992" spans="1:13">
      <c r="A992" s="64">
        <v>99</v>
      </c>
      <c r="B992" s="65">
        <v>3.5729522351175547E-3</v>
      </c>
      <c r="C992" s="65" t="e">
        <v>#N/A</v>
      </c>
      <c r="D992" s="65" t="e">
        <v>#N/A</v>
      </c>
      <c r="E992" s="65" t="e">
        <v>#N/A</v>
      </c>
      <c r="F992" s="65" t="e">
        <v>#N/A</v>
      </c>
      <c r="G992" s="65" t="e">
        <v>#N/A</v>
      </c>
      <c r="H992" s="65">
        <v>3.7592919543385506E-3</v>
      </c>
      <c r="I992" s="65" t="e">
        <v>#N/A</v>
      </c>
      <c r="J992" s="65" t="e">
        <v>#N/A</v>
      </c>
      <c r="K992" s="65" t="e">
        <v>#N/A</v>
      </c>
      <c r="L992" s="65" t="e">
        <v>#N/A</v>
      </c>
      <c r="M992" s="65" t="e">
        <v>#N/A</v>
      </c>
    </row>
    <row r="993" spans="1:13">
      <c r="A993" s="64">
        <v>99.100000000000009</v>
      </c>
      <c r="B993" s="65">
        <v>3.5551965702325106E-3</v>
      </c>
      <c r="C993" s="65" t="e">
        <v>#N/A</v>
      </c>
      <c r="D993" s="65" t="e">
        <v>#N/A</v>
      </c>
      <c r="E993" s="65" t="e">
        <v>#N/A</v>
      </c>
      <c r="F993" s="65" t="e">
        <v>#N/A</v>
      </c>
      <c r="G993" s="65" t="e">
        <v>#N/A</v>
      </c>
      <c r="H993" s="65">
        <v>3.7450122181326151E-3</v>
      </c>
      <c r="I993" s="65" t="e">
        <v>#N/A</v>
      </c>
      <c r="J993" s="65" t="e">
        <v>#N/A</v>
      </c>
      <c r="K993" s="65" t="e">
        <v>#N/A</v>
      </c>
      <c r="L993" s="65" t="e">
        <v>#N/A</v>
      </c>
      <c r="M993" s="65" t="e">
        <v>#N/A</v>
      </c>
    </row>
    <row r="994" spans="1:13">
      <c r="A994" s="64">
        <v>99.2</v>
      </c>
      <c r="B994" s="65">
        <v>3.5372455604374409E-3</v>
      </c>
      <c r="C994" s="65" t="e">
        <v>#N/A</v>
      </c>
      <c r="D994" s="65" t="e">
        <v>#N/A</v>
      </c>
      <c r="E994" s="65" t="e">
        <v>#N/A</v>
      </c>
      <c r="F994" s="65" t="e">
        <v>#N/A</v>
      </c>
      <c r="G994" s="65" t="e">
        <v>#N/A</v>
      </c>
      <c r="H994" s="65">
        <v>3.7304607685655355E-3</v>
      </c>
      <c r="I994" s="65" t="e">
        <v>#N/A</v>
      </c>
      <c r="J994" s="65" t="e">
        <v>#N/A</v>
      </c>
      <c r="K994" s="65" t="e">
        <v>#N/A</v>
      </c>
      <c r="L994" s="65" t="e">
        <v>#N/A</v>
      </c>
      <c r="M994" s="65" t="e">
        <v>#N/A</v>
      </c>
    </row>
    <row r="995" spans="1:13">
      <c r="A995" s="64">
        <v>99.300000000000011</v>
      </c>
      <c r="B995" s="65">
        <v>3.5191054921597242E-3</v>
      </c>
      <c r="C995" s="65" t="e">
        <v>#N/A</v>
      </c>
      <c r="D995" s="65" t="e">
        <v>#N/A</v>
      </c>
      <c r="E995" s="65" t="e">
        <v>#N/A</v>
      </c>
      <c r="F995" s="65" t="e">
        <v>#N/A</v>
      </c>
      <c r="G995" s="65" t="e">
        <v>#N/A</v>
      </c>
      <c r="H995" s="65">
        <v>3.7156436592340469E-3</v>
      </c>
      <c r="I995" s="65" t="e">
        <v>#N/A</v>
      </c>
      <c r="J995" s="65" t="e">
        <v>#N/A</v>
      </c>
      <c r="K995" s="65" t="e">
        <v>#N/A</v>
      </c>
      <c r="L995" s="65" t="e">
        <v>#N/A</v>
      </c>
      <c r="M995" s="65" t="e">
        <v>#N/A</v>
      </c>
    </row>
    <row r="996" spans="1:13">
      <c r="A996" s="64">
        <v>99.4</v>
      </c>
      <c r="B996" s="65">
        <v>3.5007819533348083E-3</v>
      </c>
      <c r="C996" s="65" t="e">
        <v>#N/A</v>
      </c>
      <c r="D996" s="65" t="e">
        <v>#N/A</v>
      </c>
      <c r="E996" s="65" t="e">
        <v>#N/A</v>
      </c>
      <c r="F996" s="65" t="e">
        <v>#N/A</v>
      </c>
      <c r="G996" s="65" t="e">
        <v>#N/A</v>
      </c>
      <c r="H996" s="65">
        <v>3.7005667109042406E-3</v>
      </c>
      <c r="I996" s="65" t="e">
        <v>#N/A</v>
      </c>
      <c r="J996" s="65" t="e">
        <v>#N/A</v>
      </c>
      <c r="K996" s="65" t="e">
        <v>#N/A</v>
      </c>
      <c r="L996" s="65" t="e">
        <v>#N/A</v>
      </c>
      <c r="M996" s="65" t="e">
        <v>#N/A</v>
      </c>
    </row>
    <row r="997" spans="1:13">
      <c r="A997" s="64">
        <v>99.5</v>
      </c>
      <c r="B997" s="65">
        <v>3.4822812303900719E-3</v>
      </c>
      <c r="C997" s="65" t="e">
        <v>#N/A</v>
      </c>
      <c r="D997" s="65" t="e">
        <v>#N/A</v>
      </c>
      <c r="E997" s="65" t="e">
        <v>#N/A</v>
      </c>
      <c r="F997" s="65" t="e">
        <v>#N/A</v>
      </c>
      <c r="G997" s="65" t="e">
        <v>#N/A</v>
      </c>
      <c r="H997" s="65">
        <v>3.6852357443422079E-3</v>
      </c>
      <c r="I997" s="65" t="e">
        <v>#N/A</v>
      </c>
      <c r="J997" s="65" t="e">
        <v>#N/A</v>
      </c>
      <c r="K997" s="65" t="e">
        <v>#N/A</v>
      </c>
      <c r="L997" s="65" t="e">
        <v>#N/A</v>
      </c>
      <c r="M997" s="65" t="e">
        <v>#N/A</v>
      </c>
    </row>
    <row r="998" spans="1:13">
      <c r="A998" s="64">
        <v>99.600000000000009</v>
      </c>
      <c r="B998" s="65">
        <v>3.4636086784303188E-3</v>
      </c>
      <c r="C998" s="65" t="e">
        <v>#N/A</v>
      </c>
      <c r="D998" s="65" t="e">
        <v>#N/A</v>
      </c>
      <c r="E998" s="65" t="e">
        <v>#N/A</v>
      </c>
      <c r="F998" s="65" t="e">
        <v>#N/A</v>
      </c>
      <c r="G998" s="65" t="e">
        <v>#N/A</v>
      </c>
      <c r="H998" s="65">
        <v>3.6696577444672585E-3</v>
      </c>
      <c r="I998" s="65" t="e">
        <v>#N/A</v>
      </c>
      <c r="J998" s="65" t="e">
        <v>#N/A</v>
      </c>
      <c r="K998" s="65" t="e">
        <v>#N/A</v>
      </c>
      <c r="L998" s="65" t="e">
        <v>#N/A</v>
      </c>
      <c r="M998" s="65" t="e">
        <v>#N/A</v>
      </c>
    </row>
    <row r="999" spans="1:13">
      <c r="A999" s="64">
        <v>99.7</v>
      </c>
      <c r="B999" s="65">
        <v>3.4447710495442152E-3</v>
      </c>
      <c r="C999" s="65" t="e">
        <v>#N/A</v>
      </c>
      <c r="D999" s="65" t="e">
        <v>#N/A</v>
      </c>
      <c r="E999" s="65" t="e">
        <v>#N/A</v>
      </c>
      <c r="F999" s="65" t="e">
        <v>#N/A</v>
      </c>
      <c r="G999" s="65" t="e">
        <v>#N/A</v>
      </c>
      <c r="H999" s="65">
        <v>3.6538387648761272E-3</v>
      </c>
      <c r="I999" s="65" t="e">
        <v>#N/A</v>
      </c>
      <c r="J999" s="65" t="e">
        <v>#N/A</v>
      </c>
      <c r="K999" s="65" t="e">
        <v>#N/A</v>
      </c>
      <c r="L999" s="65" t="e">
        <v>#N/A</v>
      </c>
      <c r="M999" s="65" t="e">
        <v>#N/A</v>
      </c>
    </row>
    <row r="1000" spans="1:13">
      <c r="A1000" s="64">
        <v>99.800000000000011</v>
      </c>
      <c r="B1000" s="65">
        <v>3.4257734660059214E-3</v>
      </c>
      <c r="C1000" s="65" t="e">
        <v>#N/A</v>
      </c>
      <c r="D1000" s="65" t="e">
        <v>#N/A</v>
      </c>
      <c r="E1000" s="65" t="e">
        <v>#N/A</v>
      </c>
      <c r="F1000" s="65" t="e">
        <v>#N/A</v>
      </c>
      <c r="G1000" s="65" t="e">
        <v>#N/A</v>
      </c>
      <c r="H1000" s="65">
        <v>3.637783695012331E-3</v>
      </c>
      <c r="I1000" s="65" t="e">
        <v>#N/A</v>
      </c>
      <c r="J1000" s="65" t="e">
        <v>#N/A</v>
      </c>
      <c r="K1000" s="65" t="e">
        <v>#N/A</v>
      </c>
      <c r="L1000" s="65" t="e">
        <v>#N/A</v>
      </c>
      <c r="M1000" s="65" t="e">
        <v>#N/A</v>
      </c>
    </row>
    <row r="1001" spans="1:13">
      <c r="A1001" s="64">
        <v>99.9</v>
      </c>
      <c r="B1001" s="65">
        <v>3.4066219814121723E-3</v>
      </c>
      <c r="C1001" s="65" t="e">
        <v>#N/A</v>
      </c>
      <c r="D1001" s="65" t="e">
        <v>#N/A</v>
      </c>
      <c r="E1001" s="65" t="e">
        <v>#N/A</v>
      </c>
      <c r="F1001" s="65" t="e">
        <v>#N/A</v>
      </c>
      <c r="G1001" s="65" t="e">
        <v>#N/A</v>
      </c>
      <c r="H1001" s="65">
        <v>3.6214988213032484E-3</v>
      </c>
      <c r="I1001" s="65" t="e">
        <v>#N/A</v>
      </c>
      <c r="J1001" s="65" t="e">
        <v>#N/A</v>
      </c>
      <c r="K1001" s="65" t="e">
        <v>#N/A</v>
      </c>
      <c r="L1001" s="65" t="e">
        <v>#N/A</v>
      </c>
      <c r="M1001" s="65" t="e">
        <v>#N/A</v>
      </c>
    </row>
    <row r="1002" spans="1:13">
      <c r="A1002" s="64">
        <v>100</v>
      </c>
      <c r="B1002" s="65">
        <v>3.3873219508677721E-3</v>
      </c>
      <c r="C1002" s="65" t="e">
        <v>#N/A</v>
      </c>
      <c r="D1002" s="65" t="e">
        <v>#N/A</v>
      </c>
      <c r="E1002" s="65" t="e">
        <v>#N/A</v>
      </c>
      <c r="F1002" s="65" t="e">
        <v>#N/A</v>
      </c>
      <c r="G1002" s="65" t="e">
        <v>#N/A</v>
      </c>
      <c r="H1002" s="65">
        <v>3.604991128668189E-3</v>
      </c>
      <c r="I1002" s="65" t="e">
        <v>#N/A</v>
      </c>
      <c r="J1002" s="65" t="e">
        <v>#N/A</v>
      </c>
      <c r="K1002" s="65" t="e">
        <v>#N/A</v>
      </c>
      <c r="L1002" s="65" t="e">
        <v>#N/A</v>
      </c>
      <c r="M1002" s="65" t="e">
        <v>#N/A</v>
      </c>
    </row>
    <row r="1003" spans="1:13">
      <c r="A1003" s="64">
        <v>100.10000000000001</v>
      </c>
      <c r="B1003" s="65">
        <v>3.367879893630743E-3</v>
      </c>
      <c r="C1003" s="65" t="e">
        <v>#N/A</v>
      </c>
      <c r="D1003" s="65" t="e">
        <v>#N/A</v>
      </c>
      <c r="E1003" s="65" t="e">
        <v>#N/A</v>
      </c>
      <c r="F1003" s="65" t="e">
        <v>#N/A</v>
      </c>
      <c r="G1003" s="65" t="e">
        <v>#N/A</v>
      </c>
      <c r="H1003" s="65">
        <v>3.588265972211957E-3</v>
      </c>
      <c r="I1003" s="65" t="e">
        <v>#N/A</v>
      </c>
      <c r="J1003" s="65" t="e">
        <v>#N/A</v>
      </c>
      <c r="K1003" s="65" t="e">
        <v>#N/A</v>
      </c>
      <c r="L1003" s="65" t="e">
        <v>#N/A</v>
      </c>
      <c r="M1003" s="65" t="e">
        <v>#N/A</v>
      </c>
    </row>
    <row r="1004" spans="1:13">
      <c r="A1004" s="64">
        <v>100.2</v>
      </c>
      <c r="B1004" s="65">
        <v>3.3483004663139582E-3</v>
      </c>
      <c r="C1004" s="65" t="e">
        <v>#N/A</v>
      </c>
      <c r="D1004" s="65" t="e">
        <v>#N/A</v>
      </c>
      <c r="E1004" s="65" t="e">
        <v>#N/A</v>
      </c>
      <c r="F1004" s="65" t="e">
        <v>#N/A</v>
      </c>
      <c r="G1004" s="65" t="e">
        <v>#N/A</v>
      </c>
      <c r="H1004" s="65">
        <v>3.5713287070393562E-3</v>
      </c>
      <c r="I1004" s="65" t="e">
        <v>#N/A</v>
      </c>
      <c r="J1004" s="65" t="e">
        <v>#N/A</v>
      </c>
      <c r="K1004" s="65" t="e">
        <v>#N/A</v>
      </c>
      <c r="L1004" s="65" t="e">
        <v>#N/A</v>
      </c>
      <c r="M1004" s="65" t="e">
        <v>#N/A</v>
      </c>
    </row>
    <row r="1005" spans="1:13">
      <c r="A1005" s="64">
        <v>100.30000000000001</v>
      </c>
      <c r="B1005" s="65">
        <v>3.3285892568528652E-3</v>
      </c>
      <c r="C1005" s="65" t="e">
        <v>#N/A</v>
      </c>
      <c r="D1005" s="65" t="e">
        <v>#N/A</v>
      </c>
      <c r="E1005" s="65" t="e">
        <v>#N/A</v>
      </c>
      <c r="F1005" s="65" t="e">
        <v>#N/A</v>
      </c>
      <c r="G1005" s="65" t="e">
        <v>#N/A</v>
      </c>
      <c r="H1005" s="65">
        <v>3.5541867837309837E-3</v>
      </c>
      <c r="I1005" s="65" t="e">
        <v>#N/A</v>
      </c>
      <c r="J1005" s="65" t="e">
        <v>#N/A</v>
      </c>
      <c r="K1005" s="65" t="e">
        <v>#N/A</v>
      </c>
      <c r="L1005" s="65" t="e">
        <v>#N/A</v>
      </c>
      <c r="M1005" s="65" t="e">
        <v>#N/A</v>
      </c>
    </row>
    <row r="1006" spans="1:13">
      <c r="A1006" s="64">
        <v>100.4</v>
      </c>
      <c r="B1006" s="65">
        <v>3.3087518531829119E-3</v>
      </c>
      <c r="C1006" s="65" t="e">
        <v>#N/A</v>
      </c>
      <c r="D1006" s="65" t="e">
        <v>#N/A</v>
      </c>
      <c r="E1006" s="65" t="e">
        <v>#N/A</v>
      </c>
      <c r="F1006" s="65" t="e">
        <v>#N/A</v>
      </c>
      <c r="G1006" s="65" t="e">
        <v>#N/A</v>
      </c>
      <c r="H1006" s="65">
        <v>3.5368446260690689E-3</v>
      </c>
      <c r="I1006" s="65" t="e">
        <v>#N/A</v>
      </c>
      <c r="J1006" s="65" t="e">
        <v>#N/A</v>
      </c>
      <c r="K1006" s="65" t="e">
        <v>#N/A</v>
      </c>
      <c r="L1006" s="65" t="e">
        <v>#N/A</v>
      </c>
      <c r="M1006" s="65" t="e">
        <v>#N/A</v>
      </c>
    </row>
    <row r="1007" spans="1:13">
      <c r="A1007" s="64">
        <v>100.5</v>
      </c>
      <c r="B1007" s="65">
        <v>3.2887940760701895E-3</v>
      </c>
      <c r="C1007" s="65" t="e">
        <v>#N/A</v>
      </c>
      <c r="D1007" s="65" t="e">
        <v>#N/A</v>
      </c>
      <c r="E1007" s="65" t="e">
        <v>#N/A</v>
      </c>
      <c r="F1007" s="65" t="e">
        <v>#N/A</v>
      </c>
      <c r="G1007" s="65" t="e">
        <v>#N/A</v>
      </c>
      <c r="H1007" s="65">
        <v>3.5193087533116341E-3</v>
      </c>
      <c r="I1007" s="65" t="e">
        <v>#N/A</v>
      </c>
      <c r="J1007" s="65" t="e">
        <v>#N/A</v>
      </c>
      <c r="K1007" s="65" t="e">
        <v>#N/A</v>
      </c>
      <c r="L1007" s="65" t="e">
        <v>#N/A</v>
      </c>
      <c r="M1007" s="65" t="e">
        <v>#N/A</v>
      </c>
    </row>
    <row r="1008" spans="1:13">
      <c r="A1008" s="64">
        <v>100.60000000000001</v>
      </c>
      <c r="B1008" s="65">
        <v>3.2687212806195021E-3</v>
      </c>
      <c r="C1008" s="65" t="e">
        <v>#N/A</v>
      </c>
      <c r="D1008" s="65" t="e">
        <v>#N/A</v>
      </c>
      <c r="E1008" s="65" t="e">
        <v>#N/A</v>
      </c>
      <c r="F1008" s="65" t="e">
        <v>#N/A</v>
      </c>
      <c r="G1008" s="65" t="e">
        <v>#N/A</v>
      </c>
      <c r="H1008" s="65">
        <v>3.5015847533941269E-3</v>
      </c>
      <c r="I1008" s="65" t="e">
        <v>#N/A</v>
      </c>
      <c r="J1008" s="65" t="e">
        <v>#N/A</v>
      </c>
      <c r="K1008" s="65" t="e">
        <v>#N/A</v>
      </c>
      <c r="L1008" s="65" t="e">
        <v>#N/A</v>
      </c>
      <c r="M1008" s="65" t="e">
        <v>#N/A</v>
      </c>
    </row>
    <row r="1009" spans="1:13">
      <c r="A1009" s="64">
        <v>100.7</v>
      </c>
      <c r="B1009" s="65">
        <v>3.24853858910501E-3</v>
      </c>
      <c r="C1009" s="65" t="e">
        <v>#N/A</v>
      </c>
      <c r="D1009" s="65" t="e">
        <v>#N/A</v>
      </c>
      <c r="E1009" s="65" t="e">
        <v>#N/A</v>
      </c>
      <c r="F1009" s="65" t="e">
        <v>#N/A</v>
      </c>
      <c r="G1009" s="65" t="e">
        <v>#N/A</v>
      </c>
      <c r="H1009" s="65">
        <v>3.483678912743926E-3</v>
      </c>
      <c r="I1009" s="65" t="e">
        <v>#N/A</v>
      </c>
      <c r="J1009" s="65" t="e">
        <v>#N/A</v>
      </c>
      <c r="K1009" s="65" t="e">
        <v>#N/A</v>
      </c>
      <c r="L1009" s="65" t="e">
        <v>#N/A</v>
      </c>
      <c r="M1009" s="65" t="e">
        <v>#N/A</v>
      </c>
    </row>
    <row r="1010" spans="1:13">
      <c r="A1010" s="64">
        <v>100.80000000000001</v>
      </c>
      <c r="B1010" s="65">
        <v>3.2282513566315174E-3</v>
      </c>
      <c r="C1010" s="65" t="e">
        <v>#N/A</v>
      </c>
      <c r="D1010" s="65" t="e">
        <v>#N/A</v>
      </c>
      <c r="E1010" s="65" t="e">
        <v>#N/A</v>
      </c>
      <c r="F1010" s="65" t="e">
        <v>#N/A</v>
      </c>
      <c r="G1010" s="65" t="e">
        <v>#N/A</v>
      </c>
      <c r="H1010" s="65">
        <v>3.4655963536351919E-3</v>
      </c>
      <c r="I1010" s="65" t="e">
        <v>#N/A</v>
      </c>
      <c r="J1010" s="65" t="e">
        <v>#N/A</v>
      </c>
      <c r="K1010" s="65" t="e">
        <v>#N/A</v>
      </c>
      <c r="L1010" s="65" t="e">
        <v>#N/A</v>
      </c>
      <c r="M1010" s="65" t="e">
        <v>#N/A</v>
      </c>
    </row>
    <row r="1011" spans="1:13">
      <c r="A1011" s="64">
        <v>100.9</v>
      </c>
      <c r="B1011" s="65">
        <v>3.2078647054731846E-3</v>
      </c>
      <c r="C1011" s="65" t="e">
        <v>#N/A</v>
      </c>
      <c r="D1011" s="65" t="e">
        <v>#N/A</v>
      </c>
      <c r="E1011" s="65" t="e">
        <v>#N/A</v>
      </c>
      <c r="F1011" s="65" t="e">
        <v>#N/A</v>
      </c>
      <c r="G1011" s="65" t="e">
        <v>#N/A</v>
      </c>
      <c r="H1011" s="65">
        <v>3.4473431296646595E-3</v>
      </c>
      <c r="I1011" s="65" t="e">
        <v>#N/A</v>
      </c>
      <c r="J1011" s="65" t="e">
        <v>#N/A</v>
      </c>
      <c r="K1011" s="65" t="e">
        <v>#N/A</v>
      </c>
      <c r="L1011" s="65" t="e">
        <v>#N/A</v>
      </c>
      <c r="M1011" s="65" t="e">
        <v>#N/A</v>
      </c>
    </row>
    <row r="1012" spans="1:13">
      <c r="A1012" s="64">
        <v>101</v>
      </c>
      <c r="B1012" s="65">
        <v>3.1873837579041719E-3</v>
      </c>
      <c r="C1012" s="65" t="e">
        <v>#N/A</v>
      </c>
      <c r="D1012" s="65" t="e">
        <v>#N/A</v>
      </c>
      <c r="E1012" s="65" t="e">
        <v>#N/A</v>
      </c>
      <c r="F1012" s="65" t="e">
        <v>#N/A</v>
      </c>
      <c r="G1012" s="65" t="e">
        <v>#N/A</v>
      </c>
      <c r="H1012" s="65">
        <v>3.4289250615984201E-3</v>
      </c>
      <c r="I1012" s="65" t="e">
        <v>#N/A</v>
      </c>
      <c r="J1012" s="65" t="e">
        <v>#N/A</v>
      </c>
      <c r="K1012" s="65" t="e">
        <v>#N/A</v>
      </c>
      <c r="L1012" s="65" t="e">
        <v>#N/A</v>
      </c>
      <c r="M1012" s="65" t="e">
        <v>#N/A</v>
      </c>
    </row>
    <row r="1013" spans="1:13">
      <c r="A1013" s="64">
        <v>101.10000000000001</v>
      </c>
      <c r="B1013" s="65">
        <v>3.1668134033679962E-3</v>
      </c>
      <c r="C1013" s="65" t="e">
        <v>#N/A</v>
      </c>
      <c r="D1013" s="65" t="e">
        <v>#N/A</v>
      </c>
      <c r="E1013" s="65" t="e">
        <v>#N/A</v>
      </c>
      <c r="F1013" s="65" t="e">
        <v>#N/A</v>
      </c>
      <c r="G1013" s="65" t="e">
        <v>#N/A</v>
      </c>
      <c r="H1013" s="65">
        <v>3.4103479702025652E-3</v>
      </c>
      <c r="I1013" s="65" t="e">
        <v>#N/A</v>
      </c>
      <c r="J1013" s="65" t="e">
        <v>#N/A</v>
      </c>
      <c r="K1013" s="65" t="e">
        <v>#N/A</v>
      </c>
      <c r="L1013" s="65" t="e">
        <v>#N/A</v>
      </c>
      <c r="M1013" s="65" t="e">
        <v>#N/A</v>
      </c>
    </row>
    <row r="1014" spans="1:13">
      <c r="A1014" s="64">
        <v>101.2</v>
      </c>
      <c r="B1014" s="65">
        <v>3.1461587641388178E-3</v>
      </c>
      <c r="C1014" s="65" t="e">
        <v>#N/A</v>
      </c>
      <c r="D1014" s="65" t="e">
        <v>#N/A</v>
      </c>
      <c r="E1014" s="65" t="e">
        <v>#N/A</v>
      </c>
      <c r="F1014" s="65" t="e">
        <v>#N/A</v>
      </c>
      <c r="G1014" s="65" t="e">
        <v>#N/A</v>
      </c>
      <c r="H1014" s="65">
        <v>3.3916167449206114E-3</v>
      </c>
      <c r="I1014" s="65" t="e">
        <v>#N/A</v>
      </c>
      <c r="J1014" s="65" t="e">
        <v>#N/A</v>
      </c>
      <c r="K1014" s="65" t="e">
        <v>#N/A</v>
      </c>
      <c r="L1014" s="65" t="e">
        <v>#N/A</v>
      </c>
      <c r="M1014" s="65" t="e">
        <v>#N/A</v>
      </c>
    </row>
    <row r="1015" spans="1:13">
      <c r="A1015" s="64">
        <v>101.30000000000001</v>
      </c>
      <c r="B1015" s="65">
        <v>3.1254251953214407E-3</v>
      </c>
      <c r="C1015" s="65" t="e">
        <v>#N/A</v>
      </c>
      <c r="D1015" s="65" t="e">
        <v>#N/A</v>
      </c>
      <c r="E1015" s="65" t="e">
        <v>#N/A</v>
      </c>
      <c r="F1015" s="65" t="e">
        <v>#N/A</v>
      </c>
      <c r="G1015" s="65" t="e">
        <v>#N/A</v>
      </c>
      <c r="H1015" s="65">
        <v>3.3727372065186501E-3</v>
      </c>
      <c r="I1015" s="65" t="e">
        <v>#N/A</v>
      </c>
      <c r="J1015" s="65" t="e">
        <v>#N/A</v>
      </c>
      <c r="K1015" s="65" t="e">
        <v>#N/A</v>
      </c>
      <c r="L1015" s="65" t="e">
        <v>#N/A</v>
      </c>
      <c r="M1015" s="65" t="e">
        <v>#N/A</v>
      </c>
    </row>
    <row r="1016" spans="1:13">
      <c r="A1016" s="64">
        <v>101.4</v>
      </c>
      <c r="B1016" s="65">
        <v>3.104617353528738E-3</v>
      </c>
      <c r="C1016" s="65" t="e">
        <v>#N/A</v>
      </c>
      <c r="D1016" s="65" t="e">
        <v>#N/A</v>
      </c>
      <c r="E1016" s="65" t="e">
        <v>#N/A</v>
      </c>
      <c r="F1016" s="65" t="e">
        <v>#N/A</v>
      </c>
      <c r="G1016" s="65" t="e">
        <v>#N/A</v>
      </c>
      <c r="H1016" s="65">
        <v>3.3537156414240599E-3</v>
      </c>
      <c r="I1016" s="65" t="e">
        <v>#N/A</v>
      </c>
      <c r="J1016" s="65" t="e">
        <v>#N/A</v>
      </c>
      <c r="K1016" s="65" t="e">
        <v>#N/A</v>
      </c>
      <c r="L1016" s="65" t="e">
        <v>#N/A</v>
      </c>
      <c r="M1016" s="65" t="e">
        <v>#N/A</v>
      </c>
    </row>
    <row r="1017" spans="1:13">
      <c r="A1017" s="64">
        <v>101.5</v>
      </c>
      <c r="B1017" s="65">
        <v>3.0837398953735828E-3</v>
      </c>
      <c r="C1017" s="65" t="e">
        <v>#N/A</v>
      </c>
      <c r="D1017" s="65" t="e">
        <v>#N/A</v>
      </c>
      <c r="E1017" s="65" t="e">
        <v>#N/A</v>
      </c>
      <c r="F1017" s="65" t="e">
        <v>#N/A</v>
      </c>
      <c r="G1017" s="65" t="e">
        <v>#N/A</v>
      </c>
      <c r="H1017" s="65">
        <v>3.3345562405884266E-3</v>
      </c>
      <c r="I1017" s="65" t="e">
        <v>#N/A</v>
      </c>
      <c r="J1017" s="65" t="e">
        <v>#N/A</v>
      </c>
      <c r="K1017" s="65" t="e">
        <v>#N/A</v>
      </c>
      <c r="L1017" s="65" t="e">
        <v>#N/A</v>
      </c>
      <c r="M1017" s="65" t="e">
        <v>#N/A</v>
      </c>
    </row>
    <row r="1018" spans="1:13">
      <c r="A1018" s="64">
        <v>101.60000000000001</v>
      </c>
      <c r="B1018" s="65">
        <v>3.0627977102994919E-3</v>
      </c>
      <c r="C1018" s="65" t="e">
        <v>#N/A</v>
      </c>
      <c r="D1018" s="65" t="e">
        <v>#N/A</v>
      </c>
      <c r="E1018" s="65" t="e">
        <v>#N/A</v>
      </c>
      <c r="F1018" s="65" t="e">
        <v>#N/A</v>
      </c>
      <c r="G1018" s="65" t="e">
        <v>#N/A</v>
      </c>
      <c r="H1018" s="65">
        <v>3.3152650576084852E-3</v>
      </c>
      <c r="I1018" s="65" t="e">
        <v>#N/A</v>
      </c>
      <c r="J1018" s="65" t="e">
        <v>#N/A</v>
      </c>
      <c r="K1018" s="65" t="e">
        <v>#N/A</v>
      </c>
      <c r="L1018" s="65" t="e">
        <v>#N/A</v>
      </c>
      <c r="M1018" s="65" t="e">
        <v>#N/A</v>
      </c>
    </row>
    <row r="1019" spans="1:13">
      <c r="A1019" s="64">
        <v>101.7</v>
      </c>
      <c r="B1019" s="65">
        <v>3.0417956877499819E-3</v>
      </c>
      <c r="C1019" s="65" t="e">
        <v>#N/A</v>
      </c>
      <c r="D1019" s="65" t="e">
        <v>#N/A</v>
      </c>
      <c r="E1019" s="65" t="e">
        <v>#N/A</v>
      </c>
      <c r="F1019" s="65" t="e">
        <v>#N/A</v>
      </c>
      <c r="G1019" s="65" t="e">
        <v>#N/A</v>
      </c>
      <c r="H1019" s="65">
        <v>3.2958476804196835E-3</v>
      </c>
      <c r="I1019" s="65" t="e">
        <v>#N/A</v>
      </c>
      <c r="J1019" s="65" t="e">
        <v>#N/A</v>
      </c>
      <c r="K1019" s="65" t="e">
        <v>#N/A</v>
      </c>
      <c r="L1019" s="65" t="e">
        <v>#N/A</v>
      </c>
      <c r="M1019" s="65" t="e">
        <v>#N/A</v>
      </c>
    </row>
    <row r="1020" spans="1:13">
      <c r="A1020" s="64">
        <v>101.80000000000001</v>
      </c>
      <c r="B1020" s="65">
        <v>3.0207380186766386E-3</v>
      </c>
      <c r="C1020" s="65" t="e">
        <v>#N/A</v>
      </c>
      <c r="D1020" s="65" t="e">
        <v>#N/A</v>
      </c>
      <c r="E1020" s="65" t="e">
        <v>#N/A</v>
      </c>
      <c r="F1020" s="65" t="e">
        <v>#N/A</v>
      </c>
      <c r="G1020" s="65" t="e">
        <v>#N/A</v>
      </c>
      <c r="H1020" s="65">
        <v>3.2763087656348944E-3</v>
      </c>
      <c r="I1020" s="65" t="e">
        <v>#N/A</v>
      </c>
      <c r="J1020" s="65" t="e">
        <v>#N/A</v>
      </c>
      <c r="K1020" s="65" t="e">
        <v>#N/A</v>
      </c>
      <c r="L1020" s="65" t="e">
        <v>#N/A</v>
      </c>
      <c r="M1020" s="65" t="e">
        <v>#N/A</v>
      </c>
    </row>
    <row r="1021" spans="1:13">
      <c r="A1021" s="64">
        <v>101.9</v>
      </c>
      <c r="B1021" s="65">
        <v>2.9996295925229788E-3</v>
      </c>
      <c r="C1021" s="65" t="e">
        <v>#N/A</v>
      </c>
      <c r="D1021" s="65" t="e">
        <v>#N/A</v>
      </c>
      <c r="E1021" s="65" t="e">
        <v>#N/A</v>
      </c>
      <c r="F1021" s="65" t="e">
        <v>#N/A</v>
      </c>
      <c r="G1021" s="65" t="e">
        <v>#N/A</v>
      </c>
      <c r="H1021" s="65">
        <v>3.256654366850853E-3</v>
      </c>
      <c r="I1021" s="65" t="e">
        <v>#N/A</v>
      </c>
      <c r="J1021" s="65" t="e">
        <v>#N/A</v>
      </c>
      <c r="K1021" s="65" t="e">
        <v>#N/A</v>
      </c>
      <c r="L1021" s="65" t="e">
        <v>#N/A</v>
      </c>
      <c r="M1021" s="65" t="e">
        <v>#N/A</v>
      </c>
    </row>
    <row r="1022" spans="1:13">
      <c r="A1022" s="64">
        <v>102</v>
      </c>
      <c r="B1022" s="65">
        <v>2.9784748330712318E-3</v>
      </c>
      <c r="C1022" s="65" t="e">
        <v>#N/A</v>
      </c>
      <c r="D1022" s="65" t="e">
        <v>#N/A</v>
      </c>
      <c r="E1022" s="65" t="e">
        <v>#N/A</v>
      </c>
      <c r="F1022" s="65" t="e">
        <v>#N/A</v>
      </c>
      <c r="G1022" s="65" t="e">
        <v>#N/A</v>
      </c>
      <c r="H1022" s="65">
        <v>3.2368889078497887E-3</v>
      </c>
      <c r="I1022" s="65" t="e">
        <v>#N/A</v>
      </c>
      <c r="J1022" s="65" t="e">
        <v>#N/A</v>
      </c>
      <c r="K1022" s="65" t="e">
        <v>#N/A</v>
      </c>
      <c r="L1022" s="65" t="e">
        <v>#N/A</v>
      </c>
      <c r="M1022" s="65" t="e">
        <v>#N/A</v>
      </c>
    </row>
    <row r="1023" spans="1:13">
      <c r="A1023" s="64">
        <v>102.10000000000001</v>
      </c>
      <c r="B1023" s="65">
        <v>2.9572779312729836E-3</v>
      </c>
      <c r="C1023" s="65" t="e">
        <v>#N/A</v>
      </c>
      <c r="D1023" s="65" t="e">
        <v>#N/A</v>
      </c>
      <c r="E1023" s="65" t="e">
        <v>#N/A</v>
      </c>
      <c r="F1023" s="65" t="e">
        <v>#N/A</v>
      </c>
      <c r="G1023" s="65" t="e">
        <v>#N/A</v>
      </c>
      <c r="H1023" s="65">
        <v>3.2170179765671492E-3</v>
      </c>
      <c r="I1023" s="65" t="e">
        <v>#N/A</v>
      </c>
      <c r="J1023" s="65" t="e">
        <v>#N/A</v>
      </c>
      <c r="K1023" s="65" t="e">
        <v>#N/A</v>
      </c>
      <c r="L1023" s="65" t="e">
        <v>#N/A</v>
      </c>
      <c r="M1023" s="65" t="e">
        <v>#N/A</v>
      </c>
    </row>
    <row r="1024" spans="1:13">
      <c r="A1024" s="64">
        <v>102.2</v>
      </c>
      <c r="B1024" s="65">
        <v>2.936043543741107E-3</v>
      </c>
      <c r="C1024" s="65" t="e">
        <v>#N/A</v>
      </c>
      <c r="D1024" s="65" t="e">
        <v>#N/A</v>
      </c>
      <c r="E1024" s="65" t="e">
        <v>#N/A</v>
      </c>
      <c r="F1024" s="65" t="e">
        <v>#N/A</v>
      </c>
      <c r="G1024" s="65" t="e">
        <v>#N/A</v>
      </c>
      <c r="H1024" s="65">
        <v>3.1970464624464512E-3</v>
      </c>
      <c r="I1024" s="65" t="e">
        <v>#N/A</v>
      </c>
      <c r="J1024" s="65" t="e">
        <v>#N/A</v>
      </c>
      <c r="K1024" s="65" t="e">
        <v>#N/A</v>
      </c>
      <c r="L1024" s="65" t="e">
        <v>#N/A</v>
      </c>
      <c r="M1024" s="65" t="e">
        <v>#N/A</v>
      </c>
    </row>
    <row r="1025" spans="1:13">
      <c r="A1025" s="64">
        <v>102.30000000000001</v>
      </c>
      <c r="B1025" s="65">
        <v>2.9147760942578316E-3</v>
      </c>
      <c r="C1025" s="65" t="e">
        <v>#N/A</v>
      </c>
      <c r="D1025" s="65" t="e">
        <v>#N/A</v>
      </c>
      <c r="E1025" s="65" t="e">
        <v>#N/A</v>
      </c>
      <c r="F1025" s="65" t="e">
        <v>#N/A</v>
      </c>
      <c r="G1025" s="65" t="e">
        <v>#N/A</v>
      </c>
      <c r="H1025" s="65">
        <v>3.1769797205924988E-3</v>
      </c>
      <c r="I1025" s="65" t="e">
        <v>#N/A</v>
      </c>
      <c r="J1025" s="65" t="e">
        <v>#N/A</v>
      </c>
      <c r="K1025" s="65" t="e">
        <v>#N/A</v>
      </c>
      <c r="L1025" s="65" t="e">
        <v>#N/A</v>
      </c>
      <c r="M1025" s="65" t="e">
        <v>#N/A</v>
      </c>
    </row>
    <row r="1026" spans="1:13">
      <c r="A1026" s="64">
        <v>102.4</v>
      </c>
      <c r="B1026" s="65">
        <v>2.8934793081134558E-3</v>
      </c>
      <c r="C1026" s="65" t="e">
        <v>#N/A</v>
      </c>
      <c r="D1026" s="65" t="e">
        <v>#N/A</v>
      </c>
      <c r="E1026" s="65" t="e">
        <v>#N/A</v>
      </c>
      <c r="F1026" s="65" t="e">
        <v>#N/A</v>
      </c>
      <c r="G1026" s="65" t="e">
        <v>#N/A</v>
      </c>
      <c r="H1026" s="65">
        <v>3.1568219419568777E-3</v>
      </c>
      <c r="I1026" s="65" t="e">
        <v>#N/A</v>
      </c>
      <c r="J1026" s="65" t="e">
        <v>#N/A</v>
      </c>
      <c r="K1026" s="65" t="e">
        <v>#N/A</v>
      </c>
      <c r="L1026" s="65" t="e">
        <v>#N/A</v>
      </c>
      <c r="M1026" s="65" t="e">
        <v>#N/A</v>
      </c>
    </row>
    <row r="1027" spans="1:13">
      <c r="A1027" s="64">
        <v>102.5</v>
      </c>
      <c r="B1027" s="65">
        <v>2.872157609090209E-3</v>
      </c>
      <c r="C1027" s="65" t="e">
        <v>#N/A</v>
      </c>
      <c r="D1027" s="65" t="e">
        <v>#N/A</v>
      </c>
      <c r="E1027" s="65" t="e">
        <v>#N/A</v>
      </c>
      <c r="F1027" s="65" t="e">
        <v>#N/A</v>
      </c>
      <c r="G1027" s="65" t="e">
        <v>#N/A</v>
      </c>
      <c r="H1027" s="65">
        <v>3.1365787144750357E-3</v>
      </c>
      <c r="I1027" s="65" t="e">
        <v>#N/A</v>
      </c>
      <c r="J1027" s="65" t="e">
        <v>#N/A</v>
      </c>
      <c r="K1027" s="65" t="e">
        <v>#N/A</v>
      </c>
      <c r="L1027" s="65" t="e">
        <v>#N/A</v>
      </c>
      <c r="M1027" s="65" t="e">
        <v>#N/A</v>
      </c>
    </row>
    <row r="1028" spans="1:13">
      <c r="A1028" s="64">
        <v>102.60000000000001</v>
      </c>
      <c r="B1028" s="65">
        <v>2.850815188139677E-3</v>
      </c>
      <c r="C1028" s="65" t="e">
        <v>#N/A</v>
      </c>
      <c r="D1028" s="65" t="e">
        <v>#N/A</v>
      </c>
      <c r="E1028" s="65" t="e">
        <v>#N/A</v>
      </c>
      <c r="F1028" s="65" t="e">
        <v>#N/A</v>
      </c>
      <c r="G1028" s="65" t="e">
        <v>#N/A</v>
      </c>
      <c r="H1028" s="65">
        <v>3.116255160421133E-3</v>
      </c>
      <c r="I1028" s="65" t="e">
        <v>#N/A</v>
      </c>
      <c r="J1028" s="65" t="e">
        <v>#N/A</v>
      </c>
      <c r="K1028" s="65" t="e">
        <v>#N/A</v>
      </c>
      <c r="L1028" s="65" t="e">
        <v>#N/A</v>
      </c>
      <c r="M1028" s="65" t="e">
        <v>#N/A</v>
      </c>
    </row>
    <row r="1029" spans="1:13">
      <c r="A1029" s="64">
        <v>102.7</v>
      </c>
      <c r="B1029" s="65">
        <v>2.8294562362134457E-3</v>
      </c>
      <c r="C1029" s="65" t="e">
        <v>#N/A</v>
      </c>
      <c r="D1029" s="65" t="e">
        <v>#N/A</v>
      </c>
      <c r="E1029" s="65" t="e">
        <v>#N/A</v>
      </c>
      <c r="F1029" s="65" t="e">
        <v>#N/A</v>
      </c>
      <c r="G1029" s="65" t="e">
        <v>#N/A</v>
      </c>
      <c r="H1029" s="65">
        <v>3.0958550050854683E-3</v>
      </c>
      <c r="I1029" s="65" t="e">
        <v>#N/A</v>
      </c>
      <c r="J1029" s="65" t="e">
        <v>#N/A</v>
      </c>
      <c r="K1029" s="65" t="e">
        <v>#N/A</v>
      </c>
      <c r="L1029" s="65" t="e">
        <v>#N/A</v>
      </c>
      <c r="M1029" s="65" t="e">
        <v>#N/A</v>
      </c>
    </row>
    <row r="1030" spans="1:13">
      <c r="A1030" s="64">
        <v>102.80000000000001</v>
      </c>
      <c r="B1030" s="65">
        <v>2.8080837801098824E-3</v>
      </c>
      <c r="C1030" s="65" t="e">
        <v>#N/A</v>
      </c>
      <c r="D1030" s="65" t="e">
        <v>#N/A</v>
      </c>
      <c r="E1030" s="65" t="e">
        <v>#N/A</v>
      </c>
      <c r="F1030" s="65" t="e">
        <v>#N/A</v>
      </c>
      <c r="G1030" s="65" t="e">
        <v>#N/A</v>
      </c>
      <c r="H1030" s="65">
        <v>3.0753838364034891E-3</v>
      </c>
      <c r="I1030" s="65" t="e">
        <v>#N/A</v>
      </c>
      <c r="J1030" s="65" t="e">
        <v>#N/A</v>
      </c>
      <c r="K1030" s="65" t="e">
        <v>#N/A</v>
      </c>
      <c r="L1030" s="65" t="e">
        <v>#N/A</v>
      </c>
      <c r="M1030" s="65" t="e">
        <v>#N/A</v>
      </c>
    </row>
    <row r="1031" spans="1:13">
      <c r="A1031" s="64">
        <v>102.9</v>
      </c>
      <c r="B1031" s="65">
        <v>2.7867022436112165E-3</v>
      </c>
      <c r="C1031" s="65" t="e">
        <v>#N/A</v>
      </c>
      <c r="D1031" s="65" t="e">
        <v>#N/A</v>
      </c>
      <c r="E1031" s="65" t="e">
        <v>#N/A</v>
      </c>
      <c r="F1031" s="65" t="e">
        <v>#N/A</v>
      </c>
      <c r="G1031" s="65" t="e">
        <v>#N/A</v>
      </c>
      <c r="H1031" s="65">
        <v>3.0548456124961376E-3</v>
      </c>
      <c r="I1031" s="65" t="e">
        <v>#N/A</v>
      </c>
      <c r="J1031" s="65" t="e">
        <v>#N/A</v>
      </c>
      <c r="K1031" s="65" t="e">
        <v>#N/A</v>
      </c>
      <c r="L1031" s="65" t="e">
        <v>#N/A</v>
      </c>
      <c r="M1031" s="65" t="e">
        <v>#N/A</v>
      </c>
    </row>
    <row r="1032" spans="1:13">
      <c r="A1032" s="64">
        <v>103</v>
      </c>
      <c r="B1032" s="65">
        <v>2.7653162833303213E-3</v>
      </c>
      <c r="C1032" s="65" t="e">
        <v>#N/A</v>
      </c>
      <c r="D1032" s="65" t="e">
        <v>#N/A</v>
      </c>
      <c r="E1032" s="65" t="e">
        <v>#N/A</v>
      </c>
      <c r="F1032" s="65" t="e">
        <v>#N/A</v>
      </c>
      <c r="G1032" s="65" t="e">
        <v>#N/A</v>
      </c>
      <c r="H1032" s="65">
        <v>3.0342461541295052E-3</v>
      </c>
      <c r="I1032" s="65" t="e">
        <v>#N/A</v>
      </c>
      <c r="J1032" s="65" t="e">
        <v>#N/A</v>
      </c>
      <c r="K1032" s="65" t="e">
        <v>#N/A</v>
      </c>
      <c r="L1032" s="65" t="e">
        <v>#N/A</v>
      </c>
      <c r="M1032" s="65" t="e">
        <v>#N/A</v>
      </c>
    </row>
    <row r="1033" spans="1:13">
      <c r="A1033" s="64">
        <v>103.10000000000001</v>
      </c>
      <c r="B1033" s="65">
        <v>2.7439282275736332E-3</v>
      </c>
      <c r="C1033" s="65" t="e">
        <v>#N/A</v>
      </c>
      <c r="D1033" s="65" t="e">
        <v>#N/A</v>
      </c>
      <c r="E1033" s="65" t="e">
        <v>#N/A</v>
      </c>
      <c r="F1033" s="65" t="e">
        <v>#N/A</v>
      </c>
      <c r="G1033" s="65" t="e">
        <v>#N/A</v>
      </c>
      <c r="H1033" s="65">
        <v>3.0135882552713156E-3</v>
      </c>
      <c r="I1033" s="65" t="e">
        <v>#N/A</v>
      </c>
      <c r="J1033" s="65" t="e">
        <v>#N/A</v>
      </c>
      <c r="K1033" s="65" t="e">
        <v>#N/A</v>
      </c>
      <c r="L1033" s="65" t="e">
        <v>#N/A</v>
      </c>
      <c r="M1033" s="65" t="e">
        <v>#N/A</v>
      </c>
    </row>
    <row r="1034" spans="1:13">
      <c r="A1034" s="64">
        <v>103.2</v>
      </c>
      <c r="B1034" s="65">
        <v>2.7225427329540253E-3</v>
      </c>
      <c r="C1034" s="65" t="e">
        <v>#N/A</v>
      </c>
      <c r="D1034" s="65" t="e">
        <v>#N/A</v>
      </c>
      <c r="E1034" s="65" t="e">
        <v>#N/A</v>
      </c>
      <c r="F1034" s="65" t="e">
        <v>#N/A</v>
      </c>
      <c r="G1034" s="65" t="e">
        <v>#N/A</v>
      </c>
      <c r="H1034" s="65">
        <v>2.9928777366876602E-3</v>
      </c>
      <c r="I1034" s="65" t="e">
        <v>#N/A</v>
      </c>
      <c r="J1034" s="65" t="e">
        <v>#N/A</v>
      </c>
      <c r="K1034" s="65" t="e">
        <v>#N/A</v>
      </c>
      <c r="L1034" s="65" t="e">
        <v>#N/A</v>
      </c>
      <c r="M1034" s="65" t="e">
        <v>#N/A</v>
      </c>
    </row>
    <row r="1035" spans="1:13">
      <c r="A1035" s="64">
        <v>103.30000000000001</v>
      </c>
      <c r="B1035" s="65">
        <v>2.7011630591005087E-3</v>
      </c>
      <c r="C1035" s="65" t="e">
        <v>#N/A</v>
      </c>
      <c r="D1035" s="65" t="e">
        <v>#N/A</v>
      </c>
      <c r="E1035" s="65" t="e">
        <v>#N/A</v>
      </c>
      <c r="F1035" s="65" t="e">
        <v>#N/A</v>
      </c>
      <c r="G1035" s="65" t="e">
        <v>#N/A</v>
      </c>
      <c r="H1035" s="65">
        <v>2.9721180908381939E-3</v>
      </c>
      <c r="I1035" s="65" t="e">
        <v>#N/A</v>
      </c>
      <c r="J1035" s="65" t="e">
        <v>#N/A</v>
      </c>
      <c r="K1035" s="65" t="e">
        <v>#N/A</v>
      </c>
      <c r="L1035" s="65" t="e">
        <v>#N/A</v>
      </c>
      <c r="M1035" s="65" t="e">
        <v>#N/A</v>
      </c>
    </row>
    <row r="1036" spans="1:13">
      <c r="A1036" s="64">
        <v>103.4</v>
      </c>
      <c r="B1036" s="65">
        <v>2.6797929313033819E-3</v>
      </c>
      <c r="C1036" s="65" t="e">
        <v>#N/A</v>
      </c>
      <c r="D1036" s="65" t="e">
        <v>#N/A</v>
      </c>
      <c r="E1036" s="65" t="e">
        <v>#N/A</v>
      </c>
      <c r="F1036" s="65" t="e">
        <v>#N/A</v>
      </c>
      <c r="G1036" s="65" t="e">
        <v>#N/A</v>
      </c>
      <c r="H1036" s="65">
        <v>2.951314439997077E-3</v>
      </c>
      <c r="I1036" s="65" t="e">
        <v>#N/A</v>
      </c>
      <c r="J1036" s="65" t="e">
        <v>#N/A</v>
      </c>
      <c r="K1036" s="65" t="e">
        <v>#N/A</v>
      </c>
      <c r="L1036" s="65" t="e">
        <v>#N/A</v>
      </c>
      <c r="M1036" s="65" t="e">
        <v>#N/A</v>
      </c>
    </row>
    <row r="1037" spans="1:13">
      <c r="A1037" s="64">
        <v>103.5</v>
      </c>
      <c r="B1037" s="65">
        <v>2.6584351435303688E-3</v>
      </c>
      <c r="C1037" s="65" t="e">
        <v>#N/A</v>
      </c>
      <c r="D1037" s="65" t="e">
        <v>#N/A</v>
      </c>
      <c r="E1037" s="65" t="e">
        <v>#N/A</v>
      </c>
      <c r="F1037" s="65" t="e">
        <v>#N/A</v>
      </c>
      <c r="G1037" s="65" t="e">
        <v>#N/A</v>
      </c>
      <c r="H1037" s="65">
        <v>2.9304707422852516E-3</v>
      </c>
      <c r="I1037" s="65" t="e">
        <v>#N/A</v>
      </c>
      <c r="J1037" s="65" t="e">
        <v>#N/A</v>
      </c>
      <c r="K1037" s="65" t="e">
        <v>#N/A</v>
      </c>
      <c r="L1037" s="65" t="e">
        <v>#N/A</v>
      </c>
      <c r="M1037" s="65" t="e">
        <v>#N/A</v>
      </c>
    </row>
    <row r="1038" spans="1:13">
      <c r="A1038" s="64">
        <v>103.60000000000001</v>
      </c>
      <c r="B1038" s="65">
        <v>2.6370938867330551E-3</v>
      </c>
      <c r="C1038" s="65" t="e">
        <v>#N/A</v>
      </c>
      <c r="D1038" s="65" t="e">
        <v>#N/A</v>
      </c>
      <c r="E1038" s="65" t="e">
        <v>#N/A</v>
      </c>
      <c r="F1038" s="65" t="e">
        <v>#N/A</v>
      </c>
      <c r="G1038" s="65" t="e">
        <v>#N/A</v>
      </c>
      <c r="H1038" s="65">
        <v>2.9095911886543036E-3</v>
      </c>
      <c r="I1038" s="65" t="e">
        <v>#N/A</v>
      </c>
      <c r="J1038" s="65" t="e">
        <v>#N/A</v>
      </c>
      <c r="K1038" s="65" t="e">
        <v>#N/A</v>
      </c>
      <c r="L1038" s="65" t="e">
        <v>#N/A</v>
      </c>
      <c r="M1038" s="65" t="e">
        <v>#N/A</v>
      </c>
    </row>
    <row r="1039" spans="1:13">
      <c r="A1039" s="64">
        <v>103.7</v>
      </c>
      <c r="B1039" s="65">
        <v>2.6157721877098083E-3</v>
      </c>
      <c r="C1039" s="65" t="e">
        <v>#N/A</v>
      </c>
      <c r="D1039" s="65" t="e">
        <v>#N/A</v>
      </c>
      <c r="E1039" s="65" t="e">
        <v>#N/A</v>
      </c>
      <c r="F1039" s="65" t="e">
        <v>#N/A</v>
      </c>
      <c r="G1039" s="65" t="e">
        <v>#N/A</v>
      </c>
      <c r="H1039" s="65">
        <v>2.8886797372251749E-3</v>
      </c>
      <c r="I1039" s="65" t="e">
        <v>#N/A</v>
      </c>
      <c r="J1039" s="65" t="e">
        <v>#N/A</v>
      </c>
      <c r="K1039" s="65" t="e">
        <v>#N/A</v>
      </c>
      <c r="L1039" s="65" t="e">
        <v>#N/A</v>
      </c>
      <c r="M1039" s="65" t="e">
        <v>#N/A</v>
      </c>
    </row>
    <row r="1040" spans="1:13">
      <c r="A1040" s="64">
        <v>103.80000000000001</v>
      </c>
      <c r="B1040" s="65">
        <v>2.5944735389202833E-3</v>
      </c>
      <c r="C1040" s="65" t="e">
        <v>#N/A</v>
      </c>
      <c r="D1040" s="65" t="e">
        <v>#N/A</v>
      </c>
      <c r="E1040" s="65" t="e">
        <v>#N/A</v>
      </c>
      <c r="F1040" s="65" t="e">
        <v>#N/A</v>
      </c>
      <c r="G1040" s="65" t="e">
        <v>#N/A</v>
      </c>
      <c r="H1040" s="65">
        <v>2.8677405789494514E-3</v>
      </c>
      <c r="I1040" s="65" t="e">
        <v>#N/A</v>
      </c>
      <c r="J1040" s="65" t="e">
        <v>#N/A</v>
      </c>
      <c r="K1040" s="65" t="e">
        <v>#N/A</v>
      </c>
      <c r="L1040" s="65" t="e">
        <v>#N/A</v>
      </c>
      <c r="M1040" s="65" t="e">
        <v>#N/A</v>
      </c>
    </row>
    <row r="1041" spans="1:13">
      <c r="A1041" s="64">
        <v>103.9</v>
      </c>
      <c r="B1041" s="65">
        <v>2.5732009671628475E-3</v>
      </c>
      <c r="C1041" s="65" t="e">
        <v>#N/A</v>
      </c>
      <c r="D1041" s="65" t="e">
        <v>#N/A</v>
      </c>
      <c r="E1041" s="65" t="e">
        <v>#N/A</v>
      </c>
      <c r="F1041" s="65" t="e">
        <v>#N/A</v>
      </c>
      <c r="G1041" s="65" t="e">
        <v>#N/A</v>
      </c>
      <c r="H1041" s="65">
        <v>2.8467776719480753E-3</v>
      </c>
      <c r="I1041" s="65" t="e">
        <v>#N/A</v>
      </c>
      <c r="J1041" s="65" t="e">
        <v>#N/A</v>
      </c>
      <c r="K1041" s="65" t="e">
        <v>#N/A</v>
      </c>
      <c r="L1041" s="65" t="e">
        <v>#N/A</v>
      </c>
      <c r="M1041" s="65" t="e">
        <v>#N/A</v>
      </c>
    </row>
    <row r="1042" spans="1:13">
      <c r="A1042" s="64">
        <v>104</v>
      </c>
      <c r="B1042" s="65">
        <v>2.5519572664052248E-3</v>
      </c>
      <c r="C1042" s="65" t="e">
        <v>#N/A</v>
      </c>
      <c r="D1042" s="65" t="e">
        <v>#N/A</v>
      </c>
      <c r="E1042" s="65" t="e">
        <v>#N/A</v>
      </c>
      <c r="F1042" s="65" t="e">
        <v>#N/A</v>
      </c>
      <c r="G1042" s="65" t="e">
        <v>#N/A</v>
      </c>
      <c r="H1042" s="65">
        <v>2.8257952071726322E-3</v>
      </c>
      <c r="I1042" s="65" t="e">
        <v>#N/A</v>
      </c>
      <c r="J1042" s="65" t="e">
        <v>#N/A</v>
      </c>
      <c r="K1042" s="65" t="e">
        <v>#N/A</v>
      </c>
      <c r="L1042" s="65" t="e">
        <v>#N/A</v>
      </c>
      <c r="M1042" s="65" t="e">
        <v>#N/A</v>
      </c>
    </row>
    <row r="1043" spans="1:13">
      <c r="A1043" s="64">
        <v>104.10000000000001</v>
      </c>
      <c r="B1043" s="65">
        <v>2.5307461619377136E-3</v>
      </c>
      <c r="C1043" s="65" t="e">
        <v>#N/A</v>
      </c>
      <c r="D1043" s="65" t="e">
        <v>#N/A</v>
      </c>
      <c r="E1043" s="65" t="e">
        <v>#N/A</v>
      </c>
      <c r="F1043" s="65" t="e">
        <v>#N/A</v>
      </c>
      <c r="G1043" s="65" t="e">
        <v>#N/A</v>
      </c>
      <c r="H1043" s="65">
        <v>2.804796677082777E-3</v>
      </c>
      <c r="I1043" s="65" t="e">
        <v>#N/A</v>
      </c>
      <c r="J1043" s="65" t="e">
        <v>#N/A</v>
      </c>
      <c r="K1043" s="65" t="e">
        <v>#N/A</v>
      </c>
      <c r="L1043" s="65" t="e">
        <v>#N/A</v>
      </c>
      <c r="M1043" s="65" t="e">
        <v>#N/A</v>
      </c>
    </row>
    <row r="1044" spans="1:13">
      <c r="A1044" s="64">
        <v>104.2</v>
      </c>
      <c r="B1044" s="65">
        <v>2.5095699820667505E-3</v>
      </c>
      <c r="C1044" s="65" t="e">
        <v>#N/A</v>
      </c>
      <c r="D1044" s="65" t="e">
        <v>#N/A</v>
      </c>
      <c r="E1044" s="65" t="e">
        <v>#N/A</v>
      </c>
      <c r="F1044" s="65" t="e">
        <v>#N/A</v>
      </c>
      <c r="G1044" s="65" t="e">
        <v>#N/A</v>
      </c>
      <c r="H1044" s="65">
        <v>2.7837865054607391E-3</v>
      </c>
      <c r="I1044" s="65" t="e">
        <v>#N/A</v>
      </c>
      <c r="J1044" s="65" t="e">
        <v>#N/A</v>
      </c>
      <c r="K1044" s="65" t="e">
        <v>#N/A</v>
      </c>
      <c r="L1044" s="65" t="e">
        <v>#N/A</v>
      </c>
      <c r="M1044" s="65" t="e">
        <v>#N/A</v>
      </c>
    </row>
    <row r="1045" spans="1:13">
      <c r="A1045" s="64">
        <v>104.30000000000001</v>
      </c>
      <c r="B1045" s="65">
        <v>2.488432452082634E-3</v>
      </c>
      <c r="C1045" s="65" t="e">
        <v>#N/A</v>
      </c>
      <c r="D1045" s="65" t="e">
        <v>#N/A</v>
      </c>
      <c r="E1045" s="65" t="e">
        <v>#N/A</v>
      </c>
      <c r="F1045" s="65" t="e">
        <v>#N/A</v>
      </c>
      <c r="G1045" s="65" t="e">
        <v>#N/A</v>
      </c>
      <c r="H1045" s="65">
        <v>2.7627674862742424E-3</v>
      </c>
      <c r="I1045" s="65" t="e">
        <v>#N/A</v>
      </c>
      <c r="J1045" s="65" t="e">
        <v>#N/A</v>
      </c>
      <c r="K1045" s="65" t="e">
        <v>#N/A</v>
      </c>
      <c r="L1045" s="65" t="e">
        <v>#N/A</v>
      </c>
      <c r="M1045" s="65" t="e">
        <v>#N/A</v>
      </c>
    </row>
    <row r="1046" spans="1:13">
      <c r="A1046" s="64">
        <v>104.4</v>
      </c>
      <c r="B1046" s="65">
        <v>2.4673356674611568E-3</v>
      </c>
      <c r="C1046" s="65" t="e">
        <v>#N/A</v>
      </c>
      <c r="D1046" s="65" t="e">
        <v>#N/A</v>
      </c>
      <c r="E1046" s="65" t="e">
        <v>#N/A</v>
      </c>
      <c r="F1046" s="65" t="e">
        <v>#N/A</v>
      </c>
      <c r="G1046" s="65" t="e">
        <v>#N/A</v>
      </c>
      <c r="H1046" s="65">
        <v>2.7417438104748726E-3</v>
      </c>
      <c r="I1046" s="65" t="e">
        <v>#N/A</v>
      </c>
      <c r="J1046" s="65" t="e">
        <v>#N/A</v>
      </c>
      <c r="K1046" s="65" t="e">
        <v>#N/A</v>
      </c>
      <c r="L1046" s="65" t="e">
        <v>#N/A</v>
      </c>
      <c r="M1046" s="65" t="e">
        <v>#N/A</v>
      </c>
    </row>
    <row r="1047" spans="1:13">
      <c r="A1047" s="64">
        <v>104.5</v>
      </c>
      <c r="B1047" s="65">
        <v>2.446283120661974E-3</v>
      </c>
      <c r="C1047" s="65" t="e">
        <v>#N/A</v>
      </c>
      <c r="D1047" s="65" t="e">
        <v>#N/A</v>
      </c>
      <c r="E1047" s="65" t="e">
        <v>#N/A</v>
      </c>
      <c r="F1047" s="65" t="e">
        <v>#N/A</v>
      </c>
      <c r="G1047" s="65" t="e">
        <v>#N/A</v>
      </c>
      <c r="H1047" s="65">
        <v>2.7207196690142155E-3</v>
      </c>
      <c r="I1047" s="65" t="e">
        <v>#N/A</v>
      </c>
      <c r="J1047" s="65" t="e">
        <v>#N/A</v>
      </c>
      <c r="K1047" s="65" t="e">
        <v>#N/A</v>
      </c>
      <c r="L1047" s="65" t="e">
        <v>#N/A</v>
      </c>
      <c r="M1047" s="65" t="e">
        <v>#N/A</v>
      </c>
    </row>
    <row r="1048" spans="1:13">
      <c r="A1048" s="64">
        <v>104.60000000000001</v>
      </c>
      <c r="B1048" s="65">
        <v>2.4252776056528091E-3</v>
      </c>
      <c r="C1048" s="65" t="e">
        <v>#N/A</v>
      </c>
      <c r="D1048" s="65" t="e">
        <v>#N/A</v>
      </c>
      <c r="E1048" s="65" t="e">
        <v>#N/A</v>
      </c>
      <c r="F1048" s="65" t="e">
        <v>#N/A</v>
      </c>
      <c r="G1048" s="65" t="e">
        <v>#N/A</v>
      </c>
      <c r="H1048" s="65">
        <v>2.6996976230293512E-3</v>
      </c>
      <c r="I1048" s="65" t="e">
        <v>#N/A</v>
      </c>
      <c r="J1048" s="65" t="e">
        <v>#N/A</v>
      </c>
      <c r="K1048" s="65" t="e">
        <v>#N/A</v>
      </c>
      <c r="L1048" s="65" t="e">
        <v>#N/A</v>
      </c>
      <c r="M1048" s="65" t="e">
        <v>#N/A</v>
      </c>
    </row>
    <row r="1049" spans="1:13">
      <c r="A1049" s="64">
        <v>104.7</v>
      </c>
      <c r="B1049" s="65">
        <v>2.4043209850788116E-3</v>
      </c>
      <c r="C1049" s="65" t="e">
        <v>#N/A</v>
      </c>
      <c r="D1049" s="65" t="e">
        <v>#N/A</v>
      </c>
      <c r="E1049" s="65" t="e">
        <v>#N/A</v>
      </c>
      <c r="F1049" s="65" t="e">
        <v>#N/A</v>
      </c>
      <c r="G1049" s="65" t="e">
        <v>#N/A</v>
      </c>
      <c r="H1049" s="65">
        <v>2.678681630641222E-3</v>
      </c>
      <c r="I1049" s="65" t="e">
        <v>#N/A</v>
      </c>
      <c r="J1049" s="65" t="e">
        <v>#N/A</v>
      </c>
      <c r="K1049" s="65" t="e">
        <v>#N/A</v>
      </c>
      <c r="L1049" s="65" t="e">
        <v>#N/A</v>
      </c>
      <c r="M1049" s="65" t="e">
        <v>#N/A</v>
      </c>
    </row>
    <row r="1050" spans="1:13">
      <c r="A1050" s="64">
        <v>104.80000000000001</v>
      </c>
      <c r="B1050" s="65">
        <v>2.3834160529077053E-3</v>
      </c>
      <c r="C1050" s="65" t="e">
        <v>#N/A</v>
      </c>
      <c r="D1050" s="65" t="e">
        <v>#N/A</v>
      </c>
      <c r="E1050" s="65" t="e">
        <v>#N/A</v>
      </c>
      <c r="F1050" s="65" t="e">
        <v>#N/A</v>
      </c>
      <c r="G1050" s="65" t="e">
        <v>#N/A</v>
      </c>
      <c r="H1050" s="65">
        <v>2.6576749514788389E-3</v>
      </c>
      <c r="I1050" s="65" t="e">
        <v>#N/A</v>
      </c>
      <c r="J1050" s="65" t="e">
        <v>#N/A</v>
      </c>
      <c r="K1050" s="65" t="e">
        <v>#N/A</v>
      </c>
      <c r="L1050" s="65" t="e">
        <v>#N/A</v>
      </c>
      <c r="M1050" s="65" t="e">
        <v>#N/A</v>
      </c>
    </row>
    <row r="1051" spans="1:13">
      <c r="A1051" s="64">
        <v>104.9</v>
      </c>
      <c r="B1051" s="65">
        <v>2.3625663015991449E-3</v>
      </c>
      <c r="C1051" s="65" t="e">
        <v>#N/A</v>
      </c>
      <c r="D1051" s="65" t="e">
        <v>#N/A</v>
      </c>
      <c r="E1051" s="65" t="e">
        <v>#N/A</v>
      </c>
      <c r="F1051" s="65" t="e">
        <v>#N/A</v>
      </c>
      <c r="G1051" s="65" t="e">
        <v>#N/A</v>
      </c>
      <c r="H1051" s="65">
        <v>2.6366810780018568E-3</v>
      </c>
      <c r="I1051" s="65" t="e">
        <v>#N/A</v>
      </c>
      <c r="J1051" s="65" t="e">
        <v>#N/A</v>
      </c>
      <c r="K1051" s="65" t="e">
        <v>#N/A</v>
      </c>
      <c r="L1051" s="65" t="e">
        <v>#N/A</v>
      </c>
      <c r="M1051" s="65" t="e">
        <v>#N/A</v>
      </c>
    </row>
    <row r="1052" spans="1:13">
      <c r="A1052" s="64">
        <v>105</v>
      </c>
      <c r="B1052" s="65">
        <v>2.3417733609676361E-3</v>
      </c>
      <c r="C1052" s="65" t="e">
        <v>#N/A</v>
      </c>
      <c r="D1052" s="65" t="e">
        <v>#N/A</v>
      </c>
      <c r="E1052" s="65" t="e">
        <v>#N/A</v>
      </c>
      <c r="F1052" s="65" t="e">
        <v>#N/A</v>
      </c>
      <c r="G1052" s="65" t="e">
        <v>#N/A</v>
      </c>
      <c r="H1052" s="65">
        <v>2.6157030370086432E-3</v>
      </c>
      <c r="I1052" s="65" t="e">
        <v>#N/A</v>
      </c>
      <c r="J1052" s="65" t="e">
        <v>#N/A</v>
      </c>
      <c r="K1052" s="65" t="e">
        <v>#N/A</v>
      </c>
      <c r="L1052" s="65" t="e">
        <v>#N/A</v>
      </c>
      <c r="M1052" s="65" t="e">
        <v>#N/A</v>
      </c>
    </row>
    <row r="1053" spans="1:13">
      <c r="A1053" s="64">
        <v>105.10000000000001</v>
      </c>
      <c r="B1053" s="65">
        <v>2.3210400249809027E-3</v>
      </c>
      <c r="C1053" s="65" t="e">
        <v>#N/A</v>
      </c>
      <c r="D1053" s="65" t="e">
        <v>#N/A</v>
      </c>
      <c r="E1053" s="65" t="e">
        <v>#N/A</v>
      </c>
      <c r="F1053" s="65" t="e">
        <v>#N/A</v>
      </c>
      <c r="G1053" s="65" t="e">
        <v>#N/A</v>
      </c>
      <c r="H1053" s="65">
        <v>2.5947447866201401E-3</v>
      </c>
      <c r="I1053" s="65" t="e">
        <v>#N/A</v>
      </c>
      <c r="J1053" s="65" t="e">
        <v>#N/A</v>
      </c>
      <c r="K1053" s="65" t="e">
        <v>#N/A</v>
      </c>
      <c r="L1053" s="65" t="e">
        <v>#N/A</v>
      </c>
      <c r="M1053" s="65" t="e">
        <v>#N/A</v>
      </c>
    </row>
    <row r="1054" spans="1:13">
      <c r="A1054" s="64">
        <v>105.2</v>
      </c>
      <c r="B1054" s="65">
        <v>2.3003688547760248E-3</v>
      </c>
      <c r="C1054" s="65" t="e">
        <v>#N/A</v>
      </c>
      <c r="D1054" s="65" t="e">
        <v>#N/A</v>
      </c>
      <c r="E1054" s="65" t="e">
        <v>#N/A</v>
      </c>
      <c r="F1054" s="65" t="e">
        <v>#N/A</v>
      </c>
      <c r="G1054" s="65" t="e">
        <v>#N/A</v>
      </c>
      <c r="H1054" s="65">
        <v>2.5738084223121405E-3</v>
      </c>
      <c r="I1054" s="65" t="e">
        <v>#N/A</v>
      </c>
      <c r="J1054" s="65" t="e">
        <v>#N/A</v>
      </c>
      <c r="K1054" s="65" t="e">
        <v>#N/A</v>
      </c>
      <c r="L1054" s="65" t="e">
        <v>#N/A</v>
      </c>
      <c r="M1054" s="65" t="e">
        <v>#N/A</v>
      </c>
    </row>
    <row r="1055" spans="1:13">
      <c r="A1055" s="64">
        <v>105.30000000000001</v>
      </c>
      <c r="B1055" s="65">
        <v>2.2797617129981518E-3</v>
      </c>
      <c r="C1055" s="65" t="e">
        <v>#N/A</v>
      </c>
      <c r="D1055" s="65" t="e">
        <v>#N/A</v>
      </c>
      <c r="E1055" s="65" t="e">
        <v>#N/A</v>
      </c>
      <c r="F1055" s="65" t="e">
        <v>#N/A</v>
      </c>
      <c r="G1055" s="65" t="e">
        <v>#N/A</v>
      </c>
      <c r="H1055" s="65">
        <v>2.5528979022055864E-3</v>
      </c>
      <c r="I1055" s="65" t="e">
        <v>#N/A</v>
      </c>
      <c r="J1055" s="65" t="e">
        <v>#N/A</v>
      </c>
      <c r="K1055" s="65" t="e">
        <v>#N/A</v>
      </c>
      <c r="L1055" s="65" t="e">
        <v>#N/A</v>
      </c>
      <c r="M1055" s="65" t="e">
        <v>#N/A</v>
      </c>
    </row>
    <row r="1056" spans="1:13">
      <c r="A1056" s="64">
        <v>105.4</v>
      </c>
      <c r="B1056" s="65">
        <v>2.2592211607843637E-3</v>
      </c>
      <c r="C1056" s="65" t="e">
        <v>#N/A</v>
      </c>
      <c r="D1056" s="65" t="e">
        <v>#N/A</v>
      </c>
      <c r="E1056" s="65" t="e">
        <v>#N/A</v>
      </c>
      <c r="F1056" s="65" t="e">
        <v>#N/A</v>
      </c>
      <c r="G1056" s="65" t="e">
        <v>#N/A</v>
      </c>
      <c r="H1056" s="65">
        <v>2.5320160202682018E-3</v>
      </c>
      <c r="I1056" s="65" t="e">
        <v>#N/A</v>
      </c>
      <c r="J1056" s="65" t="e">
        <v>#N/A</v>
      </c>
      <c r="K1056" s="65" t="e">
        <v>#N/A</v>
      </c>
      <c r="L1056" s="65" t="e">
        <v>#N/A</v>
      </c>
      <c r="M1056" s="65" t="e">
        <v>#N/A</v>
      </c>
    </row>
    <row r="1057" spans="1:13">
      <c r="A1057" s="64">
        <v>105.5</v>
      </c>
      <c r="B1057" s="65">
        <v>2.2387488279491663E-3</v>
      </c>
      <c r="C1057" s="65" t="e">
        <v>#N/A</v>
      </c>
      <c r="D1057" s="65" t="e">
        <v>#N/A</v>
      </c>
      <c r="E1057" s="65" t="e">
        <v>#N/A</v>
      </c>
      <c r="F1057" s="65" t="e">
        <v>#N/A</v>
      </c>
      <c r="G1057" s="65" t="e">
        <v>#N/A</v>
      </c>
      <c r="H1057" s="65">
        <v>2.5111651048064232E-3</v>
      </c>
      <c r="I1057" s="65" t="e">
        <v>#N/A</v>
      </c>
      <c r="J1057" s="65" t="e">
        <v>#N/A</v>
      </c>
      <c r="K1057" s="65" t="e">
        <v>#N/A</v>
      </c>
      <c r="L1057" s="65" t="e">
        <v>#N/A</v>
      </c>
      <c r="M1057" s="65" t="e">
        <v>#N/A</v>
      </c>
    </row>
    <row r="1058" spans="1:13">
      <c r="A1058" s="64">
        <v>105.60000000000001</v>
      </c>
      <c r="B1058" s="65">
        <v>2.2183479741215706E-3</v>
      </c>
      <c r="C1058" s="65" t="e">
        <v>#N/A</v>
      </c>
      <c r="D1058" s="65" t="e">
        <v>#N/A</v>
      </c>
      <c r="E1058" s="65" t="e">
        <v>#N/A</v>
      </c>
      <c r="F1058" s="65" t="e">
        <v>#N/A</v>
      </c>
      <c r="G1058" s="65" t="e">
        <v>#N/A</v>
      </c>
      <c r="H1058" s="65">
        <v>2.4903491139411926E-3</v>
      </c>
      <c r="I1058" s="65" t="e">
        <v>#N/A</v>
      </c>
      <c r="J1058" s="65" t="e">
        <v>#N/A</v>
      </c>
      <c r="K1058" s="65" t="e">
        <v>#N/A</v>
      </c>
      <c r="L1058" s="65" t="e">
        <v>#N/A</v>
      </c>
      <c r="M1058" s="65" t="e">
        <v>#N/A</v>
      </c>
    </row>
    <row r="1059" spans="1:13">
      <c r="A1059" s="64">
        <v>105.7</v>
      </c>
      <c r="B1059" s="65">
        <v>2.1980199962854385E-3</v>
      </c>
      <c r="C1059" s="65" t="e">
        <v>#N/A</v>
      </c>
      <c r="D1059" s="65" t="e">
        <v>#N/A</v>
      </c>
      <c r="E1059" s="65" t="e">
        <v>#N/A</v>
      </c>
      <c r="F1059" s="65" t="e">
        <v>#N/A</v>
      </c>
      <c r="G1059" s="65" t="e">
        <v>#N/A</v>
      </c>
      <c r="H1059" s="65">
        <v>2.469570143148303E-3</v>
      </c>
      <c r="I1059" s="65" t="e">
        <v>#N/A</v>
      </c>
      <c r="J1059" s="65" t="e">
        <v>#N/A</v>
      </c>
      <c r="K1059" s="65" t="e">
        <v>#N/A</v>
      </c>
      <c r="L1059" s="65" t="e">
        <v>#N/A</v>
      </c>
      <c r="M1059" s="65" t="e">
        <v>#N/A</v>
      </c>
    </row>
    <row r="1060" spans="1:13">
      <c r="A1060" s="64">
        <v>105.80000000000001</v>
      </c>
      <c r="B1060" s="65">
        <v>2.1777667570859194E-3</v>
      </c>
      <c r="C1060" s="65" t="e">
        <v>#N/A</v>
      </c>
      <c r="D1060" s="65" t="e">
        <v>#N/A</v>
      </c>
      <c r="E1060" s="65" t="e">
        <v>#N/A</v>
      </c>
      <c r="F1060" s="65" t="e">
        <v>#N/A</v>
      </c>
      <c r="G1060" s="65" t="e">
        <v>#N/A</v>
      </c>
      <c r="H1060" s="65">
        <v>2.4488312192261219E-3</v>
      </c>
      <c r="I1060" s="65" t="e">
        <v>#N/A</v>
      </c>
      <c r="J1060" s="65" t="e">
        <v>#N/A</v>
      </c>
      <c r="K1060" s="65" t="e">
        <v>#N/A</v>
      </c>
      <c r="L1060" s="65" t="e">
        <v>#N/A</v>
      </c>
      <c r="M1060" s="65" t="e">
        <v>#N/A</v>
      </c>
    </row>
    <row r="1061" spans="1:13">
      <c r="A1061" s="64">
        <v>105.9</v>
      </c>
      <c r="B1061" s="65">
        <v>2.1575908176600933E-3</v>
      </c>
      <c r="C1061" s="65" t="e">
        <v>#N/A</v>
      </c>
      <c r="D1061" s="65" t="e">
        <v>#N/A</v>
      </c>
      <c r="E1061" s="65" t="e">
        <v>#N/A</v>
      </c>
      <c r="F1061" s="65" t="e">
        <v>#N/A</v>
      </c>
      <c r="G1061" s="65" t="e">
        <v>#N/A</v>
      </c>
      <c r="H1061" s="65">
        <v>2.4281351361423731E-3</v>
      </c>
      <c r="I1061" s="65" t="e">
        <v>#N/A</v>
      </c>
      <c r="J1061" s="65" t="e">
        <v>#N/A</v>
      </c>
      <c r="K1061" s="65" t="e">
        <v>#N/A</v>
      </c>
      <c r="L1061" s="65" t="e">
        <v>#N/A</v>
      </c>
      <c r="M1061" s="65" t="e">
        <v>#N/A</v>
      </c>
    </row>
    <row r="1062" spans="1:13">
      <c r="A1062" s="64">
        <v>106</v>
      </c>
      <c r="B1062" s="65">
        <v>2.1374938078224659E-3</v>
      </c>
      <c r="C1062" s="65" t="e">
        <v>#N/A</v>
      </c>
      <c r="D1062" s="65" t="e">
        <v>#N/A</v>
      </c>
      <c r="E1062" s="65" t="e">
        <v>#N/A</v>
      </c>
      <c r="F1062" s="65" t="e">
        <v>#N/A</v>
      </c>
      <c r="G1062" s="65" t="e">
        <v>#N/A</v>
      </c>
      <c r="H1062" s="65">
        <v>2.4074842222034931E-3</v>
      </c>
      <c r="I1062" s="65" t="e">
        <v>#N/A</v>
      </c>
      <c r="J1062" s="65" t="e">
        <v>#N/A</v>
      </c>
      <c r="K1062" s="65" t="e">
        <v>#N/A</v>
      </c>
      <c r="L1062" s="65" t="e">
        <v>#N/A</v>
      </c>
      <c r="M1062" s="65" t="e">
        <v>#N/A</v>
      </c>
    </row>
    <row r="1063" spans="1:13">
      <c r="A1063" s="64">
        <v>106.10000000000001</v>
      </c>
      <c r="B1063" s="65">
        <v>2.1174775902181864E-3</v>
      </c>
      <c r="C1063" s="65" t="e">
        <v>#N/A</v>
      </c>
      <c r="D1063" s="65" t="e">
        <v>#N/A</v>
      </c>
      <c r="E1063" s="65" t="e">
        <v>#N/A</v>
      </c>
      <c r="F1063" s="65" t="e">
        <v>#N/A</v>
      </c>
      <c r="G1063" s="65" t="e">
        <v>#N/A</v>
      </c>
      <c r="H1063" s="65">
        <v>2.3868819698691368E-3</v>
      </c>
      <c r="I1063" s="65" t="e">
        <v>#N/A</v>
      </c>
      <c r="J1063" s="65" t="e">
        <v>#N/A</v>
      </c>
      <c r="K1063" s="65" t="e">
        <v>#N/A</v>
      </c>
      <c r="L1063" s="65" t="e">
        <v>#N/A</v>
      </c>
      <c r="M1063" s="65" t="e">
        <v>#N/A</v>
      </c>
    </row>
    <row r="1064" spans="1:13">
      <c r="A1064" s="64">
        <v>106.2</v>
      </c>
      <c r="B1064" s="65">
        <v>2.097544027492404E-3</v>
      </c>
      <c r="C1064" s="65" t="e">
        <v>#N/A</v>
      </c>
      <c r="D1064" s="65" t="e">
        <v>#N/A</v>
      </c>
      <c r="E1064" s="65" t="e">
        <v>#N/A</v>
      </c>
      <c r="F1064" s="65" t="e">
        <v>#N/A</v>
      </c>
      <c r="G1064" s="65" t="e">
        <v>#N/A</v>
      </c>
      <c r="H1064" s="65">
        <v>2.3663295432925224E-3</v>
      </c>
      <c r="I1064" s="65" t="e">
        <v>#N/A</v>
      </c>
      <c r="J1064" s="65" t="e">
        <v>#N/A</v>
      </c>
      <c r="K1064" s="65" t="e">
        <v>#N/A</v>
      </c>
      <c r="L1064" s="65" t="e">
        <v>#N/A</v>
      </c>
      <c r="M1064" s="65" t="e">
        <v>#N/A</v>
      </c>
    </row>
    <row r="1065" spans="1:13">
      <c r="A1065" s="64">
        <v>106.30000000000001</v>
      </c>
      <c r="B1065" s="65">
        <v>2.0776947494596243E-3</v>
      </c>
      <c r="C1065" s="65" t="e">
        <v>#N/A</v>
      </c>
      <c r="D1065" s="65" t="e">
        <v>#N/A</v>
      </c>
      <c r="E1065" s="65" t="e">
        <v>#N/A</v>
      </c>
      <c r="F1065" s="65" t="e">
        <v>#N/A</v>
      </c>
      <c r="G1065" s="65" t="e">
        <v>#N/A</v>
      </c>
      <c r="H1065" s="65">
        <v>2.3458304349333048E-3</v>
      </c>
      <c r="I1065" s="65" t="e">
        <v>#N/A</v>
      </c>
      <c r="J1065" s="65" t="e">
        <v>#N/A</v>
      </c>
      <c r="K1065" s="65" t="e">
        <v>#N/A</v>
      </c>
      <c r="L1065" s="65" t="e">
        <v>#N/A</v>
      </c>
      <c r="M1065" s="65" t="e">
        <v>#N/A</v>
      </c>
    </row>
    <row r="1066" spans="1:13">
      <c r="A1066" s="64">
        <v>106.4</v>
      </c>
      <c r="B1066" s="65">
        <v>2.0579318515956402E-3</v>
      </c>
      <c r="C1066" s="65" t="e">
        <v>#N/A</v>
      </c>
      <c r="D1066" s="65" t="e">
        <v>#N/A</v>
      </c>
      <c r="E1066" s="65" t="e">
        <v>#N/A</v>
      </c>
      <c r="F1066" s="65" t="e">
        <v>#N/A</v>
      </c>
      <c r="G1066" s="65" t="e">
        <v>#N/A</v>
      </c>
      <c r="H1066" s="65">
        <v>2.3253869730979204E-3</v>
      </c>
      <c r="I1066" s="65" t="e">
        <v>#N/A</v>
      </c>
      <c r="J1066" s="65" t="e">
        <v>#N/A</v>
      </c>
      <c r="K1066" s="65" t="e">
        <v>#N/A</v>
      </c>
      <c r="L1066" s="65" t="e">
        <v>#N/A</v>
      </c>
      <c r="M1066" s="65" t="e">
        <v>#N/A</v>
      </c>
    </row>
    <row r="1067" spans="1:13">
      <c r="A1067" s="64">
        <v>106.5</v>
      </c>
      <c r="B1067" s="65">
        <v>2.0382564980536699E-3</v>
      </c>
      <c r="C1067" s="65" t="e">
        <v>#N/A</v>
      </c>
      <c r="D1067" s="65" t="e">
        <v>#N/A</v>
      </c>
      <c r="E1067" s="65" t="e">
        <v>#N/A</v>
      </c>
      <c r="F1067" s="65" t="e">
        <v>#N/A</v>
      </c>
      <c r="G1067" s="65" t="e">
        <v>#N/A</v>
      </c>
      <c r="H1067" s="65">
        <v>2.3050010204315186E-3</v>
      </c>
      <c r="I1067" s="65" t="e">
        <v>#N/A</v>
      </c>
      <c r="J1067" s="65" t="e">
        <v>#N/A</v>
      </c>
      <c r="K1067" s="65" t="e">
        <v>#N/A</v>
      </c>
      <c r="L1067" s="65" t="e">
        <v>#N/A</v>
      </c>
      <c r="M1067" s="65" t="e">
        <v>#N/A</v>
      </c>
    </row>
    <row r="1068" spans="1:13">
      <c r="A1068" s="64">
        <v>106.60000000000001</v>
      </c>
      <c r="B1068" s="65">
        <v>2.0186707843095064E-3</v>
      </c>
      <c r="C1068" s="65" t="e">
        <v>#N/A</v>
      </c>
      <c r="D1068" s="65" t="e">
        <v>#N/A</v>
      </c>
      <c r="E1068" s="65" t="e">
        <v>#N/A</v>
      </c>
      <c r="F1068" s="65" t="e">
        <v>#N/A</v>
      </c>
      <c r="G1068" s="65" t="e">
        <v>#N/A</v>
      </c>
      <c r="H1068" s="65">
        <v>2.284675370901823E-3</v>
      </c>
      <c r="I1068" s="65" t="e">
        <v>#N/A</v>
      </c>
      <c r="J1068" s="65" t="e">
        <v>#N/A</v>
      </c>
      <c r="K1068" s="65" t="e">
        <v>#N/A</v>
      </c>
      <c r="L1068" s="65" t="e">
        <v>#N/A</v>
      </c>
      <c r="M1068" s="65" t="e">
        <v>#N/A</v>
      </c>
    </row>
    <row r="1069" spans="1:13">
      <c r="A1069" s="64">
        <v>106.7</v>
      </c>
      <c r="B1069" s="65">
        <v>1.9991758745163679E-3</v>
      </c>
      <c r="C1069" s="65" t="e">
        <v>#N/A</v>
      </c>
      <c r="D1069" s="65" t="e">
        <v>#N/A</v>
      </c>
      <c r="E1069" s="65" t="e">
        <v>#N/A</v>
      </c>
      <c r="F1069" s="65" t="e">
        <v>#N/A</v>
      </c>
      <c r="G1069" s="65" t="e">
        <v>#N/A</v>
      </c>
      <c r="H1069" s="65">
        <v>2.2644121199846268E-3</v>
      </c>
      <c r="I1069" s="65" t="e">
        <v>#N/A</v>
      </c>
      <c r="J1069" s="65" t="e">
        <v>#N/A</v>
      </c>
      <c r="K1069" s="65" t="e">
        <v>#N/A</v>
      </c>
      <c r="L1069" s="65" t="e">
        <v>#N/A</v>
      </c>
      <c r="M1069" s="65" t="e">
        <v>#N/A</v>
      </c>
    </row>
    <row r="1070" spans="1:13">
      <c r="A1070" s="64">
        <v>106.80000000000001</v>
      </c>
      <c r="B1070" s="65">
        <v>1.97977339848876E-3</v>
      </c>
      <c r="C1070" s="65" t="e">
        <v>#N/A</v>
      </c>
      <c r="D1070" s="65" t="e">
        <v>#N/A</v>
      </c>
      <c r="E1070" s="65" t="e">
        <v>#N/A</v>
      </c>
      <c r="F1070" s="65" t="e">
        <v>#N/A</v>
      </c>
      <c r="G1070" s="65" t="e">
        <v>#N/A</v>
      </c>
      <c r="H1070" s="65">
        <v>2.2442135959863663E-3</v>
      </c>
      <c r="I1070" s="65" t="e">
        <v>#N/A</v>
      </c>
      <c r="J1070" s="65" t="e">
        <v>#N/A</v>
      </c>
      <c r="K1070" s="65" t="e">
        <v>#N/A</v>
      </c>
      <c r="L1070" s="65" t="e">
        <v>#N/A</v>
      </c>
      <c r="M1070" s="65" t="e">
        <v>#N/A</v>
      </c>
    </row>
    <row r="1071" spans="1:13">
      <c r="A1071" s="64">
        <v>106.9</v>
      </c>
      <c r="B1071" s="65">
        <v>1.9604649860411882E-3</v>
      </c>
      <c r="C1071" s="65" t="e">
        <v>#N/A</v>
      </c>
      <c r="D1071" s="65" t="e">
        <v>#N/A</v>
      </c>
      <c r="E1071" s="65" t="e">
        <v>#N/A</v>
      </c>
      <c r="F1071" s="65" t="e">
        <v>#N/A</v>
      </c>
      <c r="G1071" s="65" t="e">
        <v>#N/A</v>
      </c>
      <c r="H1071" s="65">
        <v>2.2240818943828344E-3</v>
      </c>
      <c r="I1071" s="65" t="e">
        <v>#N/A</v>
      </c>
      <c r="J1071" s="65" t="e">
        <v>#N/A</v>
      </c>
      <c r="K1071" s="65" t="e">
        <v>#N/A</v>
      </c>
      <c r="L1071" s="65" t="e">
        <v>#N/A</v>
      </c>
      <c r="M1071" s="65" t="e">
        <v>#N/A</v>
      </c>
    </row>
    <row r="1072" spans="1:13">
      <c r="A1072" s="64">
        <v>107</v>
      </c>
      <c r="B1072" s="65">
        <v>1.9412519177421927E-3</v>
      </c>
      <c r="C1072" s="65" t="e">
        <v>#N/A</v>
      </c>
      <c r="D1072" s="65" t="e">
        <v>#N/A</v>
      </c>
      <c r="E1072" s="65" t="e">
        <v>#N/A</v>
      </c>
      <c r="F1072" s="65" t="e">
        <v>#N/A</v>
      </c>
      <c r="G1072" s="65" t="e">
        <v>#N/A</v>
      </c>
      <c r="H1072" s="65">
        <v>2.2040186449885368E-3</v>
      </c>
      <c r="I1072" s="65" t="e">
        <v>#N/A</v>
      </c>
      <c r="J1072" s="65" t="e">
        <v>#N/A</v>
      </c>
      <c r="K1072" s="65" t="e">
        <v>#N/A</v>
      </c>
      <c r="L1072" s="65" t="e">
        <v>#N/A</v>
      </c>
      <c r="M1072" s="65" t="e">
        <v>#N/A</v>
      </c>
    </row>
    <row r="1073" spans="1:13">
      <c r="A1073" s="64">
        <v>107.10000000000001</v>
      </c>
      <c r="B1073" s="65">
        <v>1.9221357069909573E-3</v>
      </c>
      <c r="C1073" s="65" t="e">
        <v>#N/A</v>
      </c>
      <c r="D1073" s="65" t="e">
        <v>#N/A</v>
      </c>
      <c r="E1073" s="65" t="e">
        <v>#N/A</v>
      </c>
      <c r="F1073" s="65" t="e">
        <v>#N/A</v>
      </c>
      <c r="G1073" s="65" t="e">
        <v>#N/A</v>
      </c>
      <c r="H1073" s="65">
        <v>2.18402617610991E-3</v>
      </c>
      <c r="I1073" s="65" t="e">
        <v>#N/A</v>
      </c>
      <c r="J1073" s="65" t="e">
        <v>#N/A</v>
      </c>
      <c r="K1073" s="65" t="e">
        <v>#N/A</v>
      </c>
      <c r="L1073" s="65" t="e">
        <v>#N/A</v>
      </c>
      <c r="M1073" s="65" t="e">
        <v>#N/A</v>
      </c>
    </row>
    <row r="1074" spans="1:13">
      <c r="A1074" s="64">
        <v>107.2</v>
      </c>
      <c r="B1074" s="65">
        <v>1.9031175179407001E-3</v>
      </c>
      <c r="C1074" s="65" t="e">
        <v>#N/A</v>
      </c>
      <c r="D1074" s="65" t="e">
        <v>#N/A</v>
      </c>
      <c r="E1074" s="65" t="e">
        <v>#N/A</v>
      </c>
      <c r="F1074" s="65" t="e">
        <v>#N/A</v>
      </c>
      <c r="G1074" s="65" t="e">
        <v>#N/A</v>
      </c>
      <c r="H1074" s="65">
        <v>2.1641068160533905E-3</v>
      </c>
      <c r="I1074" s="65" t="e">
        <v>#N/A</v>
      </c>
      <c r="J1074" s="65" t="e">
        <v>#N/A</v>
      </c>
      <c r="K1074" s="65" t="e">
        <v>#N/A</v>
      </c>
      <c r="L1074" s="65" t="e">
        <v>#N/A</v>
      </c>
      <c r="M1074" s="65" t="e">
        <v>#N/A</v>
      </c>
    </row>
    <row r="1075" spans="1:13">
      <c r="A1075" s="64">
        <v>107.30000000000001</v>
      </c>
      <c r="B1075" s="65">
        <v>1.8841987475752831E-3</v>
      </c>
      <c r="C1075" s="65" t="e">
        <v>#N/A</v>
      </c>
      <c r="D1075" s="65" t="e">
        <v>#N/A</v>
      </c>
      <c r="E1075" s="65" t="e">
        <v>#N/A</v>
      </c>
      <c r="F1075" s="65" t="e">
        <v>#N/A</v>
      </c>
      <c r="G1075" s="65" t="e">
        <v>#N/A</v>
      </c>
      <c r="H1075" s="65">
        <v>2.1442621946334839E-3</v>
      </c>
      <c r="I1075" s="65" t="e">
        <v>#N/A</v>
      </c>
      <c r="J1075" s="65" t="e">
        <v>#N/A</v>
      </c>
      <c r="K1075" s="65" t="e">
        <v>#N/A</v>
      </c>
      <c r="L1075" s="65" t="e">
        <v>#N/A</v>
      </c>
      <c r="M1075" s="65" t="e">
        <v>#N/A</v>
      </c>
    </row>
    <row r="1076" spans="1:13">
      <c r="A1076" s="64">
        <v>107.4</v>
      </c>
      <c r="B1076" s="65">
        <v>1.8653803272172809E-3</v>
      </c>
      <c r="C1076" s="65" t="e">
        <v>#N/A</v>
      </c>
      <c r="D1076" s="65" t="e">
        <v>#N/A</v>
      </c>
      <c r="E1076" s="65" t="e">
        <v>#N/A</v>
      </c>
      <c r="F1076" s="65" t="e">
        <v>#N/A</v>
      </c>
      <c r="G1076" s="65" t="e">
        <v>#N/A</v>
      </c>
      <c r="H1076" s="65">
        <v>2.1244941744953394E-3</v>
      </c>
      <c r="I1076" s="65" t="e">
        <v>#N/A</v>
      </c>
      <c r="J1076" s="65" t="e">
        <v>#N/A</v>
      </c>
      <c r="K1076" s="65" t="e">
        <v>#N/A</v>
      </c>
      <c r="L1076" s="65" t="e">
        <v>#N/A</v>
      </c>
      <c r="M1076" s="65" t="e">
        <v>#N/A</v>
      </c>
    </row>
    <row r="1077" spans="1:13">
      <c r="A1077" s="64">
        <v>107.5</v>
      </c>
      <c r="B1077" s="65">
        <v>1.8466640030965209E-3</v>
      </c>
      <c r="C1077" s="65" t="e">
        <v>#N/A</v>
      </c>
      <c r="D1077" s="65" t="e">
        <v>#N/A</v>
      </c>
      <c r="E1077" s="65" t="e">
        <v>#N/A</v>
      </c>
      <c r="F1077" s="65" t="e">
        <v>#N/A</v>
      </c>
      <c r="G1077" s="65" t="e">
        <v>#N/A</v>
      </c>
      <c r="H1077" s="65">
        <v>2.1048043854534626E-3</v>
      </c>
      <c r="I1077" s="65" t="e">
        <v>#N/A</v>
      </c>
      <c r="J1077" s="65" t="e">
        <v>#N/A</v>
      </c>
      <c r="K1077" s="65" t="e">
        <v>#N/A</v>
      </c>
      <c r="L1077" s="65" t="e">
        <v>#N/A</v>
      </c>
      <c r="M1077" s="65" t="e">
        <v>#N/A</v>
      </c>
    </row>
    <row r="1078" spans="1:13">
      <c r="A1078" s="64">
        <v>107.60000000000001</v>
      </c>
      <c r="B1078" s="65">
        <v>1.8280504737049341E-3</v>
      </c>
      <c r="C1078" s="65" t="e">
        <v>#N/A</v>
      </c>
      <c r="D1078" s="65" t="e">
        <v>#N/A</v>
      </c>
      <c r="E1078" s="65" t="e">
        <v>#N/A</v>
      </c>
      <c r="F1078" s="65" t="e">
        <v>#N/A</v>
      </c>
      <c r="G1078" s="65" t="e">
        <v>#N/A</v>
      </c>
      <c r="H1078" s="65">
        <v>2.0851949229836464E-3</v>
      </c>
      <c r="I1078" s="65" t="e">
        <v>#N/A</v>
      </c>
      <c r="J1078" s="65" t="e">
        <v>#N/A</v>
      </c>
      <c r="K1078" s="65" t="e">
        <v>#N/A</v>
      </c>
      <c r="L1078" s="65" t="e">
        <v>#N/A</v>
      </c>
      <c r="M1078" s="65" t="e">
        <v>#N/A</v>
      </c>
    </row>
    <row r="1079" spans="1:13">
      <c r="A1079" s="64">
        <v>107.7</v>
      </c>
      <c r="B1079" s="65">
        <v>1.809540786780417E-3</v>
      </c>
      <c r="C1079" s="65" t="e">
        <v>#N/A</v>
      </c>
      <c r="D1079" s="65" t="e">
        <v>#N/A</v>
      </c>
      <c r="E1079" s="65" t="e">
        <v>#N/A</v>
      </c>
      <c r="F1079" s="65" t="e">
        <v>#N/A</v>
      </c>
      <c r="G1079" s="65" t="e">
        <v>#N/A</v>
      </c>
      <c r="H1079" s="65">
        <v>2.0656674169003963E-3</v>
      </c>
      <c r="I1079" s="65" t="e">
        <v>#N/A</v>
      </c>
      <c r="J1079" s="65" t="e">
        <v>#N/A</v>
      </c>
      <c r="K1079" s="65" t="e">
        <v>#N/A</v>
      </c>
      <c r="L1079" s="65" t="e">
        <v>#N/A</v>
      </c>
      <c r="M1079" s="65" t="e">
        <v>#N/A</v>
      </c>
    </row>
    <row r="1080" spans="1:13">
      <c r="A1080" s="64">
        <v>107.80000000000001</v>
      </c>
      <c r="B1080" s="65">
        <v>1.7911363393068314E-3</v>
      </c>
      <c r="C1080" s="65" t="e">
        <v>#N/A</v>
      </c>
      <c r="D1080" s="65" t="e">
        <v>#N/A</v>
      </c>
      <c r="E1080" s="65" t="e">
        <v>#N/A</v>
      </c>
      <c r="F1080" s="65" t="e">
        <v>#N/A</v>
      </c>
      <c r="G1080" s="65" t="e">
        <v>#N/A</v>
      </c>
      <c r="H1080" s="65">
        <v>2.0462237298488617E-3</v>
      </c>
      <c r="I1080" s="65" t="e">
        <v>#N/A</v>
      </c>
      <c r="J1080" s="65" t="e">
        <v>#N/A</v>
      </c>
      <c r="K1080" s="65" t="e">
        <v>#N/A</v>
      </c>
      <c r="L1080" s="65" t="e">
        <v>#N/A</v>
      </c>
      <c r="M1080" s="65" t="e">
        <v>#N/A</v>
      </c>
    </row>
    <row r="1081" spans="1:13">
      <c r="A1081" s="64">
        <v>107.9</v>
      </c>
      <c r="B1081" s="65">
        <v>1.7728379461914301E-3</v>
      </c>
      <c r="C1081" s="65" t="e">
        <v>#N/A</v>
      </c>
      <c r="D1081" s="65" t="e">
        <v>#N/A</v>
      </c>
      <c r="E1081" s="65" t="e">
        <v>#N/A</v>
      </c>
      <c r="F1081" s="65" t="e">
        <v>#N/A</v>
      </c>
      <c r="G1081" s="65" t="e">
        <v>#N/A</v>
      </c>
      <c r="H1081" s="65">
        <v>2.0268650259822607E-3</v>
      </c>
      <c r="I1081" s="65" t="e">
        <v>#N/A</v>
      </c>
      <c r="J1081" s="65" t="e">
        <v>#N/A</v>
      </c>
      <c r="K1081" s="65" t="e">
        <v>#N/A</v>
      </c>
      <c r="L1081" s="65" t="e">
        <v>#N/A</v>
      </c>
      <c r="M1081" s="65" t="e">
        <v>#N/A</v>
      </c>
    </row>
    <row r="1082" spans="1:13">
      <c r="A1082" s="64">
        <v>108</v>
      </c>
      <c r="B1082" s="65">
        <v>1.7546467715874314E-3</v>
      </c>
      <c r="C1082" s="65" t="e">
        <v>#N/A</v>
      </c>
      <c r="D1082" s="65" t="e">
        <v>#N/A</v>
      </c>
      <c r="E1082" s="65" t="e">
        <v>#N/A</v>
      </c>
      <c r="F1082" s="65" t="e">
        <v>#N/A</v>
      </c>
      <c r="G1082" s="65" t="e">
        <v>#N/A</v>
      </c>
      <c r="H1082" s="65">
        <v>2.007592935115099E-3</v>
      </c>
      <c r="I1082" s="65" t="e">
        <v>#N/A</v>
      </c>
      <c r="J1082" s="65" t="e">
        <v>#N/A</v>
      </c>
      <c r="K1082" s="65" t="e">
        <v>#N/A</v>
      </c>
      <c r="L1082" s="65" t="e">
        <v>#N/A</v>
      </c>
      <c r="M1082" s="65" t="e">
        <v>#N/A</v>
      </c>
    </row>
    <row r="1083" spans="1:13">
      <c r="A1083" s="64">
        <v>108.10000000000001</v>
      </c>
      <c r="B1083" s="65">
        <v>1.7365635139867663E-3</v>
      </c>
      <c r="C1083" s="65" t="e">
        <v>#N/A</v>
      </c>
      <c r="D1083" s="65" t="e">
        <v>#N/A</v>
      </c>
      <c r="E1083" s="65" t="e">
        <v>#N/A</v>
      </c>
      <c r="F1083" s="65" t="e">
        <v>#N/A</v>
      </c>
      <c r="G1083" s="65" t="e">
        <v>#N/A</v>
      </c>
      <c r="H1083" s="65">
        <v>1.9884093198925257E-3</v>
      </c>
      <c r="I1083" s="65" t="e">
        <v>#N/A</v>
      </c>
      <c r="J1083" s="65" t="e">
        <v>#N/A</v>
      </c>
      <c r="K1083" s="65" t="e">
        <v>#N/A</v>
      </c>
      <c r="L1083" s="65" t="e">
        <v>#N/A</v>
      </c>
      <c r="M1083" s="65" t="e">
        <v>#N/A</v>
      </c>
    </row>
    <row r="1084" spans="1:13">
      <c r="A1084" s="64">
        <v>108.2</v>
      </c>
      <c r="B1084" s="65">
        <v>1.7185889882966876E-3</v>
      </c>
      <c r="C1084" s="65" t="e">
        <v>#N/A</v>
      </c>
      <c r="D1084" s="65" t="e">
        <v>#N/A</v>
      </c>
      <c r="E1084" s="65" t="e">
        <v>#N/A</v>
      </c>
      <c r="F1084" s="65" t="e">
        <v>#N/A</v>
      </c>
      <c r="G1084" s="65" t="e">
        <v>#N/A</v>
      </c>
      <c r="H1084" s="65">
        <v>1.9693153444677591E-3</v>
      </c>
      <c r="I1084" s="65" t="e">
        <v>#N/A</v>
      </c>
      <c r="J1084" s="65" t="e">
        <v>#N/A</v>
      </c>
      <c r="K1084" s="65" t="e">
        <v>#N/A</v>
      </c>
      <c r="L1084" s="65" t="e">
        <v>#N/A</v>
      </c>
      <c r="M1084" s="65" t="e">
        <v>#N/A</v>
      </c>
    </row>
    <row r="1085" spans="1:13">
      <c r="A1085" s="64">
        <v>108.30000000000001</v>
      </c>
      <c r="B1085" s="65">
        <v>1.7007243586704135E-3</v>
      </c>
      <c r="C1085" s="65" t="e">
        <v>#N/A</v>
      </c>
      <c r="D1085" s="65" t="e">
        <v>#N/A</v>
      </c>
      <c r="E1085" s="65" t="e">
        <v>#N/A</v>
      </c>
      <c r="F1085" s="65" t="e">
        <v>#N/A</v>
      </c>
      <c r="G1085" s="65" t="e">
        <v>#N/A</v>
      </c>
      <c r="H1085" s="65">
        <v>1.9503128714859486E-3</v>
      </c>
      <c r="I1085" s="65" t="e">
        <v>#N/A</v>
      </c>
      <c r="J1085" s="65" t="e">
        <v>#N/A</v>
      </c>
      <c r="K1085" s="65" t="e">
        <v>#N/A</v>
      </c>
      <c r="L1085" s="65" t="e">
        <v>#N/A</v>
      </c>
      <c r="M1085" s="65" t="e">
        <v>#N/A</v>
      </c>
    </row>
    <row r="1086" spans="1:13">
      <c r="A1086" s="64">
        <v>108.4</v>
      </c>
      <c r="B1086" s="65">
        <v>1.6829700907692313E-3</v>
      </c>
      <c r="C1086" s="65" t="e">
        <v>#N/A</v>
      </c>
      <c r="D1086" s="65" t="e">
        <v>#N/A</v>
      </c>
      <c r="E1086" s="65" t="e">
        <v>#N/A</v>
      </c>
      <c r="F1086" s="65" t="e">
        <v>#N/A</v>
      </c>
      <c r="G1086" s="65" t="e">
        <v>#N/A</v>
      </c>
      <c r="H1086" s="65">
        <v>1.9314025994390249E-3</v>
      </c>
      <c r="I1086" s="65" t="e">
        <v>#N/A</v>
      </c>
      <c r="J1086" s="65" t="e">
        <v>#N/A</v>
      </c>
      <c r="K1086" s="65" t="e">
        <v>#N/A</v>
      </c>
      <c r="L1086" s="65" t="e">
        <v>#N/A</v>
      </c>
      <c r="M1086" s="65" t="e">
        <v>#N/A</v>
      </c>
    </row>
    <row r="1087" spans="1:13">
      <c r="A1087" s="64">
        <v>108.5</v>
      </c>
      <c r="B1087" s="65">
        <v>1.6653273487463593E-3</v>
      </c>
      <c r="C1087" s="65" t="e">
        <v>#N/A</v>
      </c>
      <c r="D1087" s="65" t="e">
        <v>#N/A</v>
      </c>
      <c r="E1087" s="65" t="e">
        <v>#N/A</v>
      </c>
      <c r="F1087" s="65" t="e">
        <v>#N/A</v>
      </c>
      <c r="G1087" s="65" t="e">
        <v>#N/A</v>
      </c>
      <c r="H1087" s="65">
        <v>1.9125862745568156E-3</v>
      </c>
      <c r="I1087" s="65" t="e">
        <v>#N/A</v>
      </c>
      <c r="J1087" s="65" t="e">
        <v>#N/A</v>
      </c>
      <c r="K1087" s="65" t="e">
        <v>#N/A</v>
      </c>
      <c r="L1087" s="65" t="e">
        <v>#N/A</v>
      </c>
      <c r="M1087" s="65" t="e">
        <v>#N/A</v>
      </c>
    </row>
    <row r="1088" spans="1:13">
      <c r="A1088" s="64">
        <v>108.60000000000001</v>
      </c>
      <c r="B1088" s="65">
        <v>1.6477967146784067E-3</v>
      </c>
      <c r="C1088" s="65" t="e">
        <v>#N/A</v>
      </c>
      <c r="D1088" s="65" t="e">
        <v>#N/A</v>
      </c>
      <c r="E1088" s="65" t="e">
        <v>#N/A</v>
      </c>
      <c r="F1088" s="65" t="e">
        <v>#N/A</v>
      </c>
      <c r="G1088" s="65" t="e">
        <v>#N/A</v>
      </c>
      <c r="H1088" s="65">
        <v>1.8938654102385044E-3</v>
      </c>
      <c r="I1088" s="65" t="e">
        <v>#N/A</v>
      </c>
      <c r="J1088" s="65" t="e">
        <v>#N/A</v>
      </c>
      <c r="K1088" s="65" t="e">
        <v>#N/A</v>
      </c>
      <c r="L1088" s="65" t="e">
        <v>#N/A</v>
      </c>
      <c r="M1088" s="65" t="e">
        <v>#N/A</v>
      </c>
    </row>
    <row r="1089" spans="1:13">
      <c r="A1089" s="64">
        <v>108.7</v>
      </c>
      <c r="B1089" s="65">
        <v>1.6303787706419826E-3</v>
      </c>
      <c r="C1089" s="65" t="e">
        <v>#N/A</v>
      </c>
      <c r="D1089" s="65" t="e">
        <v>#N/A</v>
      </c>
      <c r="E1089" s="65" t="e">
        <v>#N/A</v>
      </c>
      <c r="F1089" s="65" t="e">
        <v>#N/A</v>
      </c>
      <c r="G1089" s="65" t="e">
        <v>#N/A</v>
      </c>
      <c r="H1089" s="65">
        <v>1.8752407049760222E-3</v>
      </c>
      <c r="I1089" s="65" t="e">
        <v>#N/A</v>
      </c>
      <c r="J1089" s="65" t="e">
        <v>#N/A</v>
      </c>
      <c r="K1089" s="65" t="e">
        <v>#N/A</v>
      </c>
      <c r="L1089" s="65" t="e">
        <v>#N/A</v>
      </c>
      <c r="M1089" s="65" t="e">
        <v>#N/A</v>
      </c>
    </row>
    <row r="1090" spans="1:13">
      <c r="A1090" s="64">
        <v>108.80000000000001</v>
      </c>
      <c r="B1090" s="65">
        <v>1.613074098713696E-3</v>
      </c>
      <c r="C1090" s="65" t="e">
        <v>#N/A</v>
      </c>
      <c r="D1090" s="65" t="e">
        <v>#N/A</v>
      </c>
      <c r="E1090" s="65" t="e">
        <v>#N/A</v>
      </c>
      <c r="F1090" s="65" t="e">
        <v>#N/A</v>
      </c>
      <c r="G1090" s="65" t="e">
        <v>#N/A</v>
      </c>
      <c r="H1090" s="65">
        <v>1.8567139049991965E-3</v>
      </c>
      <c r="I1090" s="65" t="e">
        <v>#N/A</v>
      </c>
      <c r="J1090" s="65" t="e">
        <v>#N/A</v>
      </c>
      <c r="K1090" s="65" t="e">
        <v>#N/A</v>
      </c>
      <c r="L1090" s="65" t="e">
        <v>#N/A</v>
      </c>
      <c r="M1090" s="65" t="e">
        <v>#N/A</v>
      </c>
    </row>
    <row r="1091" spans="1:13">
      <c r="A1091" s="64">
        <v>108.9</v>
      </c>
      <c r="B1091" s="65">
        <v>1.5958835138007998E-3</v>
      </c>
      <c r="C1091" s="65" t="e">
        <v>#N/A</v>
      </c>
      <c r="D1091" s="65" t="e">
        <v>#N/A</v>
      </c>
      <c r="E1091" s="65" t="e">
        <v>#N/A</v>
      </c>
      <c r="F1091" s="65" t="e">
        <v>#N/A</v>
      </c>
      <c r="G1091" s="65" t="e">
        <v>#N/A</v>
      </c>
      <c r="H1091" s="65">
        <v>1.8382855923846364E-3</v>
      </c>
      <c r="I1091" s="65" t="e">
        <v>#N/A</v>
      </c>
      <c r="J1091" s="65" t="e">
        <v>#N/A</v>
      </c>
      <c r="K1091" s="65" t="e">
        <v>#N/A</v>
      </c>
      <c r="L1091" s="65" t="e">
        <v>#N/A</v>
      </c>
      <c r="M1091" s="65" t="e">
        <v>#N/A</v>
      </c>
    </row>
    <row r="1092" spans="1:13">
      <c r="A1092" s="64">
        <v>109</v>
      </c>
      <c r="B1092" s="65">
        <v>1.578807714395225E-3</v>
      </c>
      <c r="C1092" s="65" t="e">
        <v>#N/A</v>
      </c>
      <c r="D1092" s="65" t="e">
        <v>#N/A</v>
      </c>
      <c r="E1092" s="65" t="e">
        <v>#N/A</v>
      </c>
      <c r="F1092" s="65" t="e">
        <v>#N/A</v>
      </c>
      <c r="G1092" s="65" t="e">
        <v>#N/A</v>
      </c>
      <c r="H1092" s="65">
        <v>1.8199573969468474E-3</v>
      </c>
      <c r="I1092" s="65" t="e">
        <v>#N/A</v>
      </c>
      <c r="J1092" s="65" t="e">
        <v>#N/A</v>
      </c>
      <c r="K1092" s="65" t="e">
        <v>#N/A</v>
      </c>
      <c r="L1092" s="65" t="e">
        <v>#N/A</v>
      </c>
      <c r="M1092" s="65" t="e">
        <v>#N/A</v>
      </c>
    </row>
    <row r="1093" spans="1:13">
      <c r="A1093" s="64">
        <v>109.10000000000001</v>
      </c>
      <c r="B1093" s="65">
        <v>1.5618471661582589E-3</v>
      </c>
      <c r="C1093" s="65" t="e">
        <v>#N/A</v>
      </c>
      <c r="D1093" s="65" t="e">
        <v>#N/A</v>
      </c>
      <c r="E1093" s="65" t="e">
        <v>#N/A</v>
      </c>
      <c r="F1093" s="65" t="e">
        <v>#N/A</v>
      </c>
      <c r="G1093" s="65" t="e">
        <v>#N/A</v>
      </c>
      <c r="H1093" s="65">
        <v>1.8017299007624388E-3</v>
      </c>
      <c r="I1093" s="65" t="e">
        <v>#N/A</v>
      </c>
      <c r="J1093" s="65" t="e">
        <v>#N/A</v>
      </c>
      <c r="K1093" s="65" t="e">
        <v>#N/A</v>
      </c>
      <c r="L1093" s="65" t="e">
        <v>#N/A</v>
      </c>
      <c r="M1093" s="65" t="e">
        <v>#N/A</v>
      </c>
    </row>
    <row r="1094" spans="1:13">
      <c r="A1094" s="64">
        <v>109.2</v>
      </c>
      <c r="B1094" s="65">
        <v>1.5450023347511888E-3</v>
      </c>
      <c r="C1094" s="65" t="e">
        <v>#N/A</v>
      </c>
      <c r="D1094" s="65" t="e">
        <v>#N/A</v>
      </c>
      <c r="E1094" s="65" t="e">
        <v>#N/A</v>
      </c>
      <c r="F1094" s="65" t="e">
        <v>#N/A</v>
      </c>
      <c r="G1094" s="65" t="e">
        <v>#N/A</v>
      </c>
      <c r="H1094" s="65">
        <v>1.7836046172305942E-3</v>
      </c>
      <c r="I1094" s="65" t="e">
        <v>#N/A</v>
      </c>
      <c r="J1094" s="65" t="e">
        <v>#N/A</v>
      </c>
      <c r="K1094" s="65" t="e">
        <v>#N/A</v>
      </c>
      <c r="L1094" s="65" t="e">
        <v>#N/A</v>
      </c>
      <c r="M1094" s="65" t="e">
        <v>#N/A</v>
      </c>
    </row>
    <row r="1095" spans="1:13">
      <c r="A1095" s="64">
        <v>109.30000000000001</v>
      </c>
      <c r="B1095" s="65">
        <v>1.5282738022506237E-3</v>
      </c>
      <c r="C1095" s="65" t="e">
        <v>#N/A</v>
      </c>
      <c r="D1095" s="65" t="e">
        <v>#N/A</v>
      </c>
      <c r="E1095" s="65" t="e">
        <v>#N/A</v>
      </c>
      <c r="F1095" s="65" t="e">
        <v>#N/A</v>
      </c>
      <c r="G1095" s="65" t="e">
        <v>#N/A</v>
      </c>
      <c r="H1095" s="65">
        <v>1.7655823612585664E-3</v>
      </c>
      <c r="I1095" s="65" t="e">
        <v>#N/A</v>
      </c>
      <c r="J1095" s="65" t="e">
        <v>#N/A</v>
      </c>
      <c r="K1095" s="65" t="e">
        <v>#N/A</v>
      </c>
      <c r="L1095" s="65" t="e">
        <v>#N/A</v>
      </c>
      <c r="M1095" s="65" t="e">
        <v>#N/A</v>
      </c>
    </row>
    <row r="1096" spans="1:13">
      <c r="A1096" s="64">
        <v>109.4</v>
      </c>
      <c r="B1096" s="65">
        <v>1.5116616850718856E-3</v>
      </c>
      <c r="C1096" s="65" t="e">
        <v>#N/A</v>
      </c>
      <c r="D1096" s="65" t="e">
        <v>#N/A</v>
      </c>
      <c r="E1096" s="65" t="e">
        <v>#N/A</v>
      </c>
      <c r="F1096" s="65" t="e">
        <v>#N/A</v>
      </c>
      <c r="G1096" s="65" t="e">
        <v>#N/A</v>
      </c>
      <c r="H1096" s="65">
        <v>1.7476641805842519E-3</v>
      </c>
      <c r="I1096" s="65" t="e">
        <v>#N/A</v>
      </c>
      <c r="J1096" s="65" t="e">
        <v>#N/A</v>
      </c>
      <c r="K1096" s="65" t="e">
        <v>#N/A</v>
      </c>
      <c r="L1096" s="65" t="e">
        <v>#N/A</v>
      </c>
      <c r="M1096" s="65" t="e">
        <v>#N/A</v>
      </c>
    </row>
    <row r="1097" spans="1:13">
      <c r="A1097" s="64">
        <v>109.5</v>
      </c>
      <c r="B1097" s="65">
        <v>1.4951666817069054E-3</v>
      </c>
      <c r="C1097" s="65" t="e">
        <v>#N/A</v>
      </c>
      <c r="D1097" s="65" t="e">
        <v>#N/A</v>
      </c>
      <c r="E1097" s="65" t="e">
        <v>#N/A</v>
      </c>
      <c r="F1097" s="65" t="e">
        <v>#N/A</v>
      </c>
      <c r="G1097" s="65" t="e">
        <v>#N/A</v>
      </c>
      <c r="H1097" s="65">
        <v>1.7298507736995816E-3</v>
      </c>
      <c r="I1097" s="65" t="e">
        <v>#N/A</v>
      </c>
      <c r="J1097" s="65" t="e">
        <v>#N/A</v>
      </c>
      <c r="K1097" s="65" t="e">
        <v>#N/A</v>
      </c>
      <c r="L1097" s="65" t="e">
        <v>#N/A</v>
      </c>
      <c r="M1097" s="65" t="e">
        <v>#N/A</v>
      </c>
    </row>
    <row r="1098" spans="1:13">
      <c r="A1098" s="64">
        <v>109.60000000000001</v>
      </c>
      <c r="B1098" s="65">
        <v>1.478789490647614E-3</v>
      </c>
      <c r="C1098" s="65" t="e">
        <v>#N/A</v>
      </c>
      <c r="D1098" s="65" t="e">
        <v>#N/A</v>
      </c>
      <c r="E1098" s="65" t="e">
        <v>#N/A</v>
      </c>
      <c r="F1098" s="65" t="e">
        <v>#N/A</v>
      </c>
      <c r="G1098" s="65" t="e">
        <v>#N/A</v>
      </c>
      <c r="H1098" s="65">
        <v>1.7121429555118084E-3</v>
      </c>
      <c r="I1098" s="65" t="e">
        <v>#N/A</v>
      </c>
      <c r="J1098" s="65" t="e">
        <v>#N/A</v>
      </c>
      <c r="K1098" s="65" t="e">
        <v>#N/A</v>
      </c>
      <c r="L1098" s="65" t="e">
        <v>#N/A</v>
      </c>
      <c r="M1098" s="65" t="e">
        <v>#N/A</v>
      </c>
    </row>
    <row r="1099" spans="1:13">
      <c r="A1099" s="64">
        <v>109.7</v>
      </c>
      <c r="B1099" s="65">
        <v>1.4625299954786897E-3</v>
      </c>
      <c r="C1099" s="65" t="e">
        <v>#N/A</v>
      </c>
      <c r="D1099" s="65" t="e">
        <v>#N/A</v>
      </c>
      <c r="E1099" s="65" t="e">
        <v>#N/A</v>
      </c>
      <c r="F1099" s="65" t="e">
        <v>#N/A</v>
      </c>
      <c r="G1099" s="65" t="e">
        <v>#N/A</v>
      </c>
      <c r="H1099" s="65">
        <v>1.6945417737588286E-3</v>
      </c>
      <c r="I1099" s="65" t="e">
        <v>#N/A</v>
      </c>
      <c r="J1099" s="65" t="e">
        <v>#N/A</v>
      </c>
      <c r="K1099" s="65" t="e">
        <v>#N/A</v>
      </c>
      <c r="L1099" s="65" t="e">
        <v>#N/A</v>
      </c>
      <c r="M1099" s="65" t="e">
        <v>#N/A</v>
      </c>
    </row>
    <row r="1100" spans="1:13">
      <c r="A1100" s="64">
        <v>109.80000000000001</v>
      </c>
      <c r="B1100" s="65">
        <v>1.4463885454460979E-3</v>
      </c>
      <c r="C1100" s="65" t="e">
        <v>#N/A</v>
      </c>
      <c r="D1100" s="65" t="e">
        <v>#N/A</v>
      </c>
      <c r="E1100" s="65" t="e">
        <v>#N/A</v>
      </c>
      <c r="F1100" s="65" t="e">
        <v>#N/A</v>
      </c>
      <c r="G1100" s="65" t="e">
        <v>#N/A</v>
      </c>
      <c r="H1100" s="65">
        <v>1.677048159763217E-3</v>
      </c>
      <c r="I1100" s="65" t="e">
        <v>#N/A</v>
      </c>
      <c r="J1100" s="65" t="e">
        <v>#N/A</v>
      </c>
      <c r="K1100" s="65" t="e">
        <v>#N/A</v>
      </c>
      <c r="L1100" s="65" t="e">
        <v>#N/A</v>
      </c>
      <c r="M1100" s="65" t="e">
        <v>#N/A</v>
      </c>
    </row>
    <row r="1101" spans="1:13">
      <c r="A1101" s="64">
        <v>109.9</v>
      </c>
      <c r="B1101" s="65">
        <v>1.4303657226264477E-3</v>
      </c>
      <c r="C1101" s="65" t="e">
        <v>#N/A</v>
      </c>
      <c r="D1101" s="65" t="e">
        <v>#N/A</v>
      </c>
      <c r="E1101" s="65" t="e">
        <v>#N/A</v>
      </c>
      <c r="F1101" s="65" t="e">
        <v>#N/A</v>
      </c>
      <c r="G1101" s="65" t="e">
        <v>#N/A</v>
      </c>
      <c r="H1101" s="65">
        <v>1.6596624627709389E-3</v>
      </c>
      <c r="I1101" s="65" t="e">
        <v>#N/A</v>
      </c>
      <c r="J1101" s="65" t="e">
        <v>#N/A</v>
      </c>
      <c r="K1101" s="65" t="e">
        <v>#N/A</v>
      </c>
      <c r="L1101" s="65" t="e">
        <v>#N/A</v>
      </c>
      <c r="M1101" s="65" t="e">
        <v>#N/A</v>
      </c>
    </row>
    <row r="1102" spans="1:13">
      <c r="A1102" s="64">
        <v>110</v>
      </c>
      <c r="B1102" s="65">
        <v>1.414461643435061E-3</v>
      </c>
      <c r="C1102" s="65" t="e">
        <v>#N/A</v>
      </c>
      <c r="D1102" s="65" t="e">
        <v>#N/A</v>
      </c>
      <c r="E1102" s="65" t="e">
        <v>#N/A</v>
      </c>
      <c r="F1102" s="65" t="e">
        <v>#N/A</v>
      </c>
      <c r="G1102" s="65" t="e">
        <v>#N/A</v>
      </c>
      <c r="H1102" s="65">
        <v>1.6423857305198908E-3</v>
      </c>
      <c r="I1102" s="65" t="e">
        <v>#N/A</v>
      </c>
      <c r="J1102" s="65" t="e">
        <v>#N/A</v>
      </c>
      <c r="K1102" s="65" t="e">
        <v>#N/A</v>
      </c>
      <c r="L1102" s="65" t="e">
        <v>#N/A</v>
      </c>
      <c r="M1102" s="65" t="e">
        <v>#N/A</v>
      </c>
    </row>
    <row r="1103" spans="1:13">
      <c r="A1103" s="64">
        <v>110.10000000000001</v>
      </c>
      <c r="B1103" s="65">
        <v>1.3986767735332251E-3</v>
      </c>
      <c r="C1103" s="65" t="e">
        <v>#N/A</v>
      </c>
      <c r="D1103" s="65" t="e">
        <v>#N/A</v>
      </c>
      <c r="E1103" s="65" t="e">
        <v>#N/A</v>
      </c>
      <c r="F1103" s="65" t="e">
        <v>#N/A</v>
      </c>
      <c r="G1103" s="65" t="e">
        <v>#N/A</v>
      </c>
      <c r="H1103" s="65">
        <v>1.6252185450866818E-3</v>
      </c>
      <c r="I1103" s="65" t="e">
        <v>#N/A</v>
      </c>
      <c r="J1103" s="65" t="e">
        <v>#N/A</v>
      </c>
      <c r="K1103" s="65" t="e">
        <v>#N/A</v>
      </c>
      <c r="L1103" s="65" t="e">
        <v>#N/A</v>
      </c>
      <c r="M1103" s="65" t="e">
        <v>#N/A</v>
      </c>
    </row>
    <row r="1104" spans="1:13">
      <c r="A1104" s="64">
        <v>110.2</v>
      </c>
      <c r="B1104" s="65">
        <v>1.3830108800902963E-3</v>
      </c>
      <c r="C1104" s="65" t="e">
        <v>#N/A</v>
      </c>
      <c r="D1104" s="65" t="e">
        <v>#N/A</v>
      </c>
      <c r="E1104" s="65" t="e">
        <v>#N/A</v>
      </c>
      <c r="F1104" s="65" t="e">
        <v>#N/A</v>
      </c>
      <c r="G1104" s="65" t="e">
        <v>#N/A</v>
      </c>
      <c r="H1104" s="65">
        <v>1.608161604963243E-3</v>
      </c>
      <c r="I1104" s="65" t="e">
        <v>#N/A</v>
      </c>
      <c r="J1104" s="65" t="e">
        <v>#N/A</v>
      </c>
      <c r="K1104" s="65" t="e">
        <v>#N/A</v>
      </c>
      <c r="L1104" s="65" t="e">
        <v>#N/A</v>
      </c>
      <c r="M1104" s="65" t="e">
        <v>#N/A</v>
      </c>
    </row>
    <row r="1105" spans="1:13">
      <c r="A1105" s="64">
        <v>110.30000000000001</v>
      </c>
      <c r="B1105" s="65">
        <v>1.3674646615982056E-3</v>
      </c>
      <c r="C1105" s="65" t="e">
        <v>#N/A</v>
      </c>
      <c r="D1105" s="65" t="e">
        <v>#N/A</v>
      </c>
      <c r="E1105" s="65" t="e">
        <v>#N/A</v>
      </c>
      <c r="F1105" s="65" t="e">
        <v>#N/A</v>
      </c>
      <c r="G1105" s="65" t="e">
        <v>#N/A</v>
      </c>
      <c r="H1105" s="65">
        <v>1.5912152593955398E-3</v>
      </c>
      <c r="I1105" s="65" t="e">
        <v>#N/A</v>
      </c>
      <c r="J1105" s="65" t="e">
        <v>#N/A</v>
      </c>
      <c r="K1105" s="65" t="e">
        <v>#N/A</v>
      </c>
      <c r="L1105" s="65" t="e">
        <v>#N/A</v>
      </c>
      <c r="M1105" s="65" t="e">
        <v>#N/A</v>
      </c>
    </row>
    <row r="1106" spans="1:13">
      <c r="A1106" s="64">
        <v>110.4</v>
      </c>
      <c r="B1106" s="65">
        <v>1.3520378852263093E-3</v>
      </c>
      <c r="C1106" s="65" t="e">
        <v>#N/A</v>
      </c>
      <c r="D1106" s="65" t="e">
        <v>#N/A</v>
      </c>
      <c r="E1106" s="65" t="e">
        <v>#N/A</v>
      </c>
      <c r="F1106" s="65" t="e">
        <v>#N/A</v>
      </c>
      <c r="G1106" s="65" t="e">
        <v>#N/A</v>
      </c>
      <c r="H1106" s="65">
        <v>1.5743804397061467E-3</v>
      </c>
      <c r="I1106" s="65" t="e">
        <v>#N/A</v>
      </c>
      <c r="J1106" s="65" t="e">
        <v>#N/A</v>
      </c>
      <c r="K1106" s="65" t="e">
        <v>#N/A</v>
      </c>
      <c r="L1106" s="65" t="e">
        <v>#N/A</v>
      </c>
      <c r="M1106" s="65" t="e">
        <v>#N/A</v>
      </c>
    </row>
    <row r="1107" spans="1:13">
      <c r="A1107" s="64">
        <v>110.5</v>
      </c>
      <c r="B1107" s="65">
        <v>1.3367307838052511E-3</v>
      </c>
      <c r="C1107" s="65" t="e">
        <v>#N/A</v>
      </c>
      <c r="D1107" s="65" t="e">
        <v>#N/A</v>
      </c>
      <c r="E1107" s="65" t="e">
        <v>#N/A</v>
      </c>
      <c r="F1107" s="65" t="e">
        <v>#N/A</v>
      </c>
      <c r="G1107" s="65" t="e">
        <v>#N/A</v>
      </c>
      <c r="H1107" s="65">
        <v>1.5576576115563512E-3</v>
      </c>
      <c r="I1107" s="65" t="e">
        <v>#N/A</v>
      </c>
      <c r="J1107" s="65" t="e">
        <v>#N/A</v>
      </c>
      <c r="K1107" s="65" t="e">
        <v>#N/A</v>
      </c>
      <c r="L1107" s="65" t="e">
        <v>#N/A</v>
      </c>
      <c r="M1107" s="65" t="e">
        <v>#N/A</v>
      </c>
    </row>
    <row r="1108" spans="1:13">
      <c r="A1108" s="64">
        <v>110.60000000000001</v>
      </c>
      <c r="B1108" s="65">
        <v>1.3215435901656747E-3</v>
      </c>
      <c r="C1108" s="65" t="e">
        <v>#N/A</v>
      </c>
      <c r="D1108" s="65" t="e">
        <v>#N/A</v>
      </c>
      <c r="E1108" s="65" t="e">
        <v>#N/A</v>
      </c>
      <c r="F1108" s="65" t="e">
        <v>#N/A</v>
      </c>
      <c r="G1108" s="65" t="e">
        <v>#N/A</v>
      </c>
      <c r="H1108" s="65">
        <v>1.5410472406074405E-3</v>
      </c>
      <c r="I1108" s="65" t="e">
        <v>#N/A</v>
      </c>
      <c r="J1108" s="65" t="e">
        <v>#N/A</v>
      </c>
      <c r="K1108" s="65" t="e">
        <v>#N/A</v>
      </c>
      <c r="L1108" s="65" t="e">
        <v>#N/A</v>
      </c>
      <c r="M1108" s="65" t="e">
        <v>#N/A</v>
      </c>
    </row>
    <row r="1109" spans="1:13">
      <c r="A1109" s="64">
        <v>110.7</v>
      </c>
      <c r="B1109" s="65">
        <v>1.30647630430758E-3</v>
      </c>
      <c r="C1109" s="65" t="e">
        <v>#N/A</v>
      </c>
      <c r="D1109" s="65" t="e">
        <v>#N/A</v>
      </c>
      <c r="E1109" s="65" t="e">
        <v>#N/A</v>
      </c>
      <c r="F1109" s="65" t="e">
        <v>#N/A</v>
      </c>
      <c r="G1109" s="65" t="e">
        <v>#N/A</v>
      </c>
      <c r="H1109" s="65">
        <v>1.5245496761053801E-3</v>
      </c>
      <c r="I1109" s="65" t="e">
        <v>#N/A</v>
      </c>
      <c r="J1109" s="65" t="e">
        <v>#N/A</v>
      </c>
      <c r="K1109" s="65" t="e">
        <v>#N/A</v>
      </c>
      <c r="L1109" s="65" t="e">
        <v>#N/A</v>
      </c>
      <c r="M1109" s="65" t="e">
        <v>#N/A</v>
      </c>
    </row>
    <row r="1110" spans="1:13">
      <c r="A1110" s="64">
        <v>110.80000000000001</v>
      </c>
      <c r="B1110" s="65">
        <v>1.2915290426462889E-3</v>
      </c>
      <c r="C1110" s="65" t="e">
        <v>#N/A</v>
      </c>
      <c r="D1110" s="65" t="e">
        <v>#N/A</v>
      </c>
      <c r="E1110" s="65" t="e">
        <v>#N/A</v>
      </c>
      <c r="F1110" s="65" t="e">
        <v>#N/A</v>
      </c>
      <c r="G1110" s="65" t="e">
        <v>#N/A</v>
      </c>
      <c r="H1110" s="65">
        <v>1.5081657329574227E-3</v>
      </c>
      <c r="I1110" s="65" t="e">
        <v>#N/A</v>
      </c>
      <c r="J1110" s="65" t="e">
        <v>#N/A</v>
      </c>
      <c r="K1110" s="65" t="e">
        <v>#N/A</v>
      </c>
      <c r="L1110" s="65" t="e">
        <v>#N/A</v>
      </c>
      <c r="M1110" s="65" t="e">
        <v>#N/A</v>
      </c>
    </row>
    <row r="1111" spans="1:13">
      <c r="A1111" s="64">
        <v>110.9</v>
      </c>
      <c r="B1111" s="65">
        <v>1.2767016887664795E-3</v>
      </c>
      <c r="C1111" s="65" t="e">
        <v>#N/A</v>
      </c>
      <c r="D1111" s="65" t="e">
        <v>#N/A</v>
      </c>
      <c r="E1111" s="65" t="e">
        <v>#N/A</v>
      </c>
      <c r="F1111" s="65" t="e">
        <v>#N/A</v>
      </c>
      <c r="G1111" s="65" t="e">
        <v>#N/A</v>
      </c>
      <c r="H1111" s="65">
        <v>1.4918956439942122E-3</v>
      </c>
      <c r="I1111" s="65" t="e">
        <v>#N/A</v>
      </c>
      <c r="J1111" s="65" t="e">
        <v>#N/A</v>
      </c>
      <c r="K1111" s="65" t="e">
        <v>#N/A</v>
      </c>
      <c r="L1111" s="65" t="e">
        <v>#N/A</v>
      </c>
      <c r="M1111" s="65" t="e">
        <v>#N/A</v>
      </c>
    </row>
    <row r="1112" spans="1:13">
      <c r="A1112" s="64">
        <v>111</v>
      </c>
      <c r="B1112" s="65">
        <v>1.2619943590834737E-3</v>
      </c>
      <c r="C1112" s="65" t="e">
        <v>#N/A</v>
      </c>
      <c r="D1112" s="65" t="e">
        <v>#N/A</v>
      </c>
      <c r="E1112" s="65" t="e">
        <v>#N/A</v>
      </c>
      <c r="F1112" s="65" t="e">
        <v>#N/A</v>
      </c>
      <c r="G1112" s="65" t="e">
        <v>#N/A</v>
      </c>
      <c r="H1112" s="65">
        <v>1.475739642046392E-3</v>
      </c>
      <c r="I1112" s="65" t="e">
        <v>#N/A</v>
      </c>
      <c r="J1112" s="65" t="e">
        <v>#N/A</v>
      </c>
      <c r="K1112" s="65" t="e">
        <v>#N/A</v>
      </c>
      <c r="L1112" s="65" t="e">
        <v>#N/A</v>
      </c>
      <c r="M1112" s="65" t="e">
        <v>#N/A</v>
      </c>
    </row>
    <row r="1113" spans="1:13">
      <c r="A1113" s="64">
        <v>111.10000000000001</v>
      </c>
      <c r="B1113" s="65">
        <v>1.2474072864279151E-3</v>
      </c>
      <c r="C1113" s="65" t="e">
        <v>#N/A</v>
      </c>
      <c r="D1113" s="65" t="e">
        <v>#N/A</v>
      </c>
      <c r="E1113" s="65" t="e">
        <v>#N/A</v>
      </c>
      <c r="F1113" s="65" t="e">
        <v>#N/A</v>
      </c>
      <c r="G1113" s="65" t="e">
        <v>#N/A</v>
      </c>
      <c r="H1113" s="65">
        <v>1.4596984256058931E-3</v>
      </c>
      <c r="I1113" s="65" t="e">
        <v>#N/A</v>
      </c>
      <c r="J1113" s="65" t="e">
        <v>#N/A</v>
      </c>
      <c r="K1113" s="65" t="e">
        <v>#N/A</v>
      </c>
      <c r="L1113" s="65" t="e">
        <v>#N/A</v>
      </c>
      <c r="M1113" s="65" t="e">
        <v>#N/A</v>
      </c>
    </row>
    <row r="1114" spans="1:13">
      <c r="A1114" s="64">
        <v>111.2</v>
      </c>
      <c r="B1114" s="65">
        <v>1.2329400051385164E-3</v>
      </c>
      <c r="C1114" s="65" t="e">
        <v>#N/A</v>
      </c>
      <c r="D1114" s="65" t="e">
        <v>#N/A</v>
      </c>
      <c r="E1114" s="65" t="e">
        <v>#N/A</v>
      </c>
      <c r="F1114" s="65" t="e">
        <v>#N/A</v>
      </c>
      <c r="G1114" s="65" t="e">
        <v>#N/A</v>
      </c>
      <c r="H1114" s="65">
        <v>1.4437719946727157E-3</v>
      </c>
      <c r="I1114" s="65" t="e">
        <v>#N/A</v>
      </c>
      <c r="J1114" s="65" t="e">
        <v>#N/A</v>
      </c>
      <c r="K1114" s="65" t="e">
        <v>#N/A</v>
      </c>
      <c r="L1114" s="65" t="e">
        <v>#N/A</v>
      </c>
      <c r="M1114" s="65" t="e">
        <v>#N/A</v>
      </c>
    </row>
    <row r="1115" spans="1:13">
      <c r="A1115" s="64">
        <v>111.30000000000001</v>
      </c>
      <c r="B1115" s="65">
        <v>1.2185925152152777E-3</v>
      </c>
      <c r="C1115" s="65" t="e">
        <v>#N/A</v>
      </c>
      <c r="D1115" s="65" t="e">
        <v>#N/A</v>
      </c>
      <c r="E1115" s="65" t="e">
        <v>#N/A</v>
      </c>
      <c r="F1115" s="65" t="e">
        <v>#N/A</v>
      </c>
      <c r="G1115" s="65" t="e">
        <v>#N/A</v>
      </c>
      <c r="H1115" s="65">
        <v>1.4279608149081469E-3</v>
      </c>
      <c r="I1115" s="65" t="e">
        <v>#N/A</v>
      </c>
      <c r="J1115" s="65" t="e">
        <v>#N/A</v>
      </c>
      <c r="K1115" s="65" t="e">
        <v>#N/A</v>
      </c>
      <c r="L1115" s="65" t="e">
        <v>#N/A</v>
      </c>
      <c r="M1115" s="65" t="e">
        <v>#N/A</v>
      </c>
    </row>
    <row r="1116" spans="1:13">
      <c r="A1116" s="64">
        <v>111.4</v>
      </c>
      <c r="B1116" s="65">
        <v>1.2043650494888425E-3</v>
      </c>
      <c r="C1116" s="65" t="e">
        <v>#N/A</v>
      </c>
      <c r="D1116" s="65" t="e">
        <v>#N/A</v>
      </c>
      <c r="E1116" s="65" t="e">
        <v>#N/A</v>
      </c>
      <c r="F1116" s="65" t="e">
        <v>#N/A</v>
      </c>
      <c r="G1116" s="65" t="e">
        <v>#N/A</v>
      </c>
      <c r="H1116" s="65">
        <v>1.4122652355581522E-3</v>
      </c>
      <c r="I1116" s="65" t="e">
        <v>#N/A</v>
      </c>
      <c r="J1116" s="65" t="e">
        <v>#N/A</v>
      </c>
      <c r="K1116" s="65" t="e">
        <v>#N/A</v>
      </c>
      <c r="L1116" s="65" t="e">
        <v>#N/A</v>
      </c>
      <c r="M1116" s="65" t="e">
        <v>#N/A</v>
      </c>
    </row>
    <row r="1117" spans="1:13">
      <c r="A1117" s="64">
        <v>111.5</v>
      </c>
      <c r="B1117" s="65">
        <v>1.1902572587132454E-3</v>
      </c>
      <c r="C1117" s="65" t="e">
        <v>#N/A</v>
      </c>
      <c r="D1117" s="65" t="e">
        <v>#N/A</v>
      </c>
      <c r="E1117" s="65" t="e">
        <v>#N/A</v>
      </c>
      <c r="F1117" s="65" t="e">
        <v>#N/A</v>
      </c>
      <c r="G1117" s="65" t="e">
        <v>#N/A</v>
      </c>
      <c r="H1117" s="65">
        <v>1.3966852566227317E-3</v>
      </c>
      <c r="I1117" s="65" t="e">
        <v>#N/A</v>
      </c>
      <c r="J1117" s="65" t="e">
        <v>#N/A</v>
      </c>
      <c r="K1117" s="65" t="e">
        <v>#N/A</v>
      </c>
      <c r="L1117" s="65" t="e">
        <v>#N/A</v>
      </c>
      <c r="M1117" s="65" t="e">
        <v>#N/A</v>
      </c>
    </row>
    <row r="1118" spans="1:13">
      <c r="A1118" s="64">
        <v>111.60000000000001</v>
      </c>
      <c r="B1118" s="65">
        <v>1.1762690264731646E-3</v>
      </c>
      <c r="C1118" s="65" t="e">
        <v>#N/A</v>
      </c>
      <c r="D1118" s="65" t="e">
        <v>#N/A</v>
      </c>
      <c r="E1118" s="65" t="e">
        <v>#N/A</v>
      </c>
      <c r="F1118" s="65" t="e">
        <v>#N/A</v>
      </c>
      <c r="G1118" s="65" t="e">
        <v>#N/A</v>
      </c>
      <c r="H1118" s="65">
        <v>1.3812212273478508E-3</v>
      </c>
      <c r="I1118" s="65" t="e">
        <v>#N/A</v>
      </c>
      <c r="J1118" s="65" t="e">
        <v>#N/A</v>
      </c>
      <c r="K1118" s="65" t="e">
        <v>#N/A</v>
      </c>
      <c r="L1118" s="65" t="e">
        <v>#N/A</v>
      </c>
      <c r="M1118" s="65" t="e">
        <v>#N/A</v>
      </c>
    </row>
    <row r="1119" spans="1:13">
      <c r="A1119" s="64">
        <v>111.7</v>
      </c>
      <c r="B1119" s="65">
        <v>1.1624003527686E-3</v>
      </c>
      <c r="C1119" s="65" t="e">
        <v>#N/A</v>
      </c>
      <c r="D1119" s="65" t="e">
        <v>#N/A</v>
      </c>
      <c r="E1119" s="65" t="e">
        <v>#N/A</v>
      </c>
      <c r="F1119" s="65" t="e">
        <v>#N/A</v>
      </c>
      <c r="G1119" s="65" t="e">
        <v>#N/A</v>
      </c>
      <c r="H1119" s="65">
        <v>1.3658737298101187E-3</v>
      </c>
      <c r="I1119" s="65" t="e">
        <v>#N/A</v>
      </c>
      <c r="J1119" s="65" t="e">
        <v>#N/A</v>
      </c>
      <c r="K1119" s="65" t="e">
        <v>#N/A</v>
      </c>
      <c r="L1119" s="65" t="e">
        <v>#N/A</v>
      </c>
      <c r="M1119" s="65" t="e">
        <v>#N/A</v>
      </c>
    </row>
    <row r="1120" spans="1:13">
      <c r="A1120" s="64">
        <v>111.80000000000001</v>
      </c>
      <c r="B1120" s="65">
        <v>1.148651004768908E-3</v>
      </c>
      <c r="C1120" s="65" t="e">
        <v>#N/A</v>
      </c>
      <c r="D1120" s="65" t="e">
        <v>#N/A</v>
      </c>
      <c r="E1120" s="65" t="e">
        <v>#N/A</v>
      </c>
      <c r="F1120" s="65" t="e">
        <v>#N/A</v>
      </c>
      <c r="G1120" s="65" t="e">
        <v>#N/A</v>
      </c>
      <c r="H1120" s="65">
        <v>1.350642298348248E-3</v>
      </c>
      <c r="I1120" s="65" t="e">
        <v>#N/A</v>
      </c>
      <c r="J1120" s="65" t="e">
        <v>#N/A</v>
      </c>
      <c r="K1120" s="65" t="e">
        <v>#N/A</v>
      </c>
      <c r="L1120" s="65" t="e">
        <v>#N/A</v>
      </c>
      <c r="M1120" s="65" t="e">
        <v>#N/A</v>
      </c>
    </row>
    <row r="1121" spans="1:13">
      <c r="A1121" s="64">
        <v>111.9</v>
      </c>
      <c r="B1121" s="65">
        <v>1.1350206332281232E-3</v>
      </c>
      <c r="C1121" s="65" t="e">
        <v>#N/A</v>
      </c>
      <c r="D1121" s="65" t="e">
        <v>#N/A</v>
      </c>
      <c r="E1121" s="65" t="e">
        <v>#N/A</v>
      </c>
      <c r="F1121" s="65" t="e">
        <v>#N/A</v>
      </c>
      <c r="G1121" s="65" t="e">
        <v>#N/A</v>
      </c>
      <c r="H1121" s="65">
        <v>1.3355275150388479E-3</v>
      </c>
      <c r="I1121" s="65" t="e">
        <v>#N/A</v>
      </c>
      <c r="J1121" s="65" t="e">
        <v>#N/A</v>
      </c>
      <c r="K1121" s="65" t="e">
        <v>#N/A</v>
      </c>
      <c r="L1121" s="65" t="e">
        <v>#N/A</v>
      </c>
      <c r="M1121" s="65" t="e">
        <v>#N/A</v>
      </c>
    </row>
    <row r="1122" spans="1:13">
      <c r="A1122" s="64">
        <v>112</v>
      </c>
      <c r="B1122" s="65">
        <v>1.1215094709768891E-3</v>
      </c>
      <c r="C1122" s="65" t="e">
        <v>#N/A</v>
      </c>
      <c r="D1122" s="65" t="e">
        <v>#N/A</v>
      </c>
      <c r="E1122" s="65" t="e">
        <v>#N/A</v>
      </c>
      <c r="F1122" s="65" t="e">
        <v>#N/A</v>
      </c>
      <c r="G1122" s="65" t="e">
        <v>#N/A</v>
      </c>
      <c r="H1122" s="65">
        <v>1.3205291470512748E-3</v>
      </c>
      <c r="I1122" s="65" t="e">
        <v>#N/A</v>
      </c>
      <c r="J1122" s="65" t="e">
        <v>#N/A</v>
      </c>
      <c r="K1122" s="65" t="e">
        <v>#N/A</v>
      </c>
      <c r="L1122" s="65" t="e">
        <v>#N/A</v>
      </c>
      <c r="M1122" s="65" t="e">
        <v>#N/A</v>
      </c>
    </row>
    <row r="1123" spans="1:13">
      <c r="A1123" s="64">
        <v>112.10000000000001</v>
      </c>
      <c r="B1123" s="65">
        <v>1.1081165866926312E-3</v>
      </c>
      <c r="C1123" s="65" t="e">
        <v>#N/A</v>
      </c>
      <c r="D1123" s="65" t="e">
        <v>#N/A</v>
      </c>
      <c r="E1123" s="65" t="e">
        <v>#N/A</v>
      </c>
      <c r="F1123" s="65" t="e">
        <v>#N/A</v>
      </c>
      <c r="G1123" s="65" t="e">
        <v>#N/A</v>
      </c>
      <c r="H1123" s="65">
        <v>1.3056477764621377E-3</v>
      </c>
      <c r="I1123" s="65" t="e">
        <v>#N/A</v>
      </c>
      <c r="J1123" s="65" t="e">
        <v>#N/A</v>
      </c>
      <c r="K1123" s="65" t="e">
        <v>#N/A</v>
      </c>
      <c r="L1123" s="65" t="e">
        <v>#N/A</v>
      </c>
      <c r="M1123" s="65" t="e">
        <v>#N/A</v>
      </c>
    </row>
    <row r="1124" spans="1:13">
      <c r="A1124" s="64">
        <v>112.2</v>
      </c>
      <c r="B1124" s="65">
        <v>1.0948425624519587E-3</v>
      </c>
      <c r="C1124" s="65" t="e">
        <v>#N/A</v>
      </c>
      <c r="D1124" s="65" t="e">
        <v>#N/A</v>
      </c>
      <c r="E1124" s="65" t="e">
        <v>#N/A</v>
      </c>
      <c r="F1124" s="65" t="e">
        <v>#N/A</v>
      </c>
      <c r="G1124" s="65" t="e">
        <v>#N/A</v>
      </c>
      <c r="H1124" s="65">
        <v>1.2908829376101494E-3</v>
      </c>
      <c r="I1124" s="65" t="e">
        <v>#N/A</v>
      </c>
      <c r="J1124" s="65" t="e">
        <v>#N/A</v>
      </c>
      <c r="K1124" s="65" t="e">
        <v>#N/A</v>
      </c>
      <c r="L1124" s="65" t="e">
        <v>#N/A</v>
      </c>
      <c r="M1124" s="65" t="e">
        <v>#N/A</v>
      </c>
    </row>
    <row r="1125" spans="1:13">
      <c r="A1125" s="64">
        <v>112.30000000000001</v>
      </c>
      <c r="B1125" s="65">
        <v>1.0816866997629404E-3</v>
      </c>
      <c r="C1125" s="65" t="e">
        <v>#N/A</v>
      </c>
      <c r="D1125" s="65" t="e">
        <v>#N/A</v>
      </c>
      <c r="E1125" s="65" t="e">
        <v>#N/A</v>
      </c>
      <c r="F1125" s="65" t="e">
        <v>#N/A</v>
      </c>
      <c r="G1125" s="65" t="e">
        <v>#N/A</v>
      </c>
      <c r="H1125" s="65">
        <v>1.2762350961565971E-3</v>
      </c>
      <c r="I1125" s="65" t="e">
        <v>#N/A</v>
      </c>
      <c r="J1125" s="65" t="e">
        <v>#N/A</v>
      </c>
      <c r="K1125" s="65" t="e">
        <v>#N/A</v>
      </c>
      <c r="L1125" s="65" t="e">
        <v>#N/A</v>
      </c>
      <c r="M1125" s="65" t="e">
        <v>#N/A</v>
      </c>
    </row>
    <row r="1126" spans="1:13">
      <c r="A1126" s="64">
        <v>112.4</v>
      </c>
      <c r="B1126" s="65">
        <v>1.0686485329642892E-3</v>
      </c>
      <c r="C1126" s="65" t="e">
        <v>#N/A</v>
      </c>
      <c r="D1126" s="65" t="e">
        <v>#N/A</v>
      </c>
      <c r="E1126" s="65" t="e">
        <v>#N/A</v>
      </c>
      <c r="F1126" s="65" t="e">
        <v>#N/A</v>
      </c>
      <c r="G1126" s="65" t="e">
        <v>#N/A</v>
      </c>
      <c r="H1126" s="65">
        <v>1.2617040192708373E-3</v>
      </c>
      <c r="I1126" s="65" t="e">
        <v>#N/A</v>
      </c>
      <c r="J1126" s="65" t="e">
        <v>#N/A</v>
      </c>
      <c r="K1126" s="65" t="e">
        <v>#N/A</v>
      </c>
      <c r="L1126" s="65" t="e">
        <v>#N/A</v>
      </c>
      <c r="M1126" s="65" t="e">
        <v>#N/A</v>
      </c>
    </row>
    <row r="1127" spans="1:13">
      <c r="A1127" s="64">
        <v>112.5</v>
      </c>
      <c r="B1127" s="65">
        <v>1.0557282948866487E-3</v>
      </c>
      <c r="C1127" s="65" t="e">
        <v>#N/A</v>
      </c>
      <c r="D1127" s="65" t="e">
        <v>#N/A</v>
      </c>
      <c r="E1127" s="65" t="e">
        <v>#N/A</v>
      </c>
      <c r="F1127" s="65" t="e">
        <v>#N/A</v>
      </c>
      <c r="G1127" s="65" t="e">
        <v>#N/A</v>
      </c>
      <c r="H1127" s="65">
        <v>1.2472897069528699E-3</v>
      </c>
      <c r="I1127" s="65" t="e">
        <v>#N/A</v>
      </c>
      <c r="J1127" s="65" t="e">
        <v>#N/A</v>
      </c>
      <c r="K1127" s="65" t="e">
        <v>#N/A</v>
      </c>
      <c r="L1127" s="65" t="e">
        <v>#N/A</v>
      </c>
      <c r="M1127" s="65" t="e">
        <v>#N/A</v>
      </c>
    </row>
    <row r="1128" spans="1:13">
      <c r="A1128" s="64">
        <v>112.60000000000001</v>
      </c>
      <c r="B1128" s="65">
        <v>1.0429252870380878E-3</v>
      </c>
      <c r="C1128" s="65" t="e">
        <v>#N/A</v>
      </c>
      <c r="D1128" s="65" t="e">
        <v>#N/A</v>
      </c>
      <c r="E1128" s="65" t="e">
        <v>#N/A</v>
      </c>
      <c r="F1128" s="65" t="e">
        <v>#N/A</v>
      </c>
      <c r="G1128" s="65" t="e">
        <v>#N/A</v>
      </c>
      <c r="H1128" s="65">
        <v>1.2329925084486604E-3</v>
      </c>
      <c r="I1128" s="65" t="e">
        <v>#N/A</v>
      </c>
      <c r="J1128" s="65" t="e">
        <v>#N/A</v>
      </c>
      <c r="K1128" s="65" t="e">
        <v>#N/A</v>
      </c>
      <c r="L1128" s="65" t="e">
        <v>#N/A</v>
      </c>
      <c r="M1128" s="65" t="e">
        <v>#N/A</v>
      </c>
    </row>
    <row r="1129" spans="1:13">
      <c r="A1129" s="64">
        <v>112.7</v>
      </c>
      <c r="B1129" s="65">
        <v>1.0302393930032849E-3</v>
      </c>
      <c r="C1129" s="65" t="e">
        <v>#N/A</v>
      </c>
      <c r="D1129" s="65" t="e">
        <v>#N/A</v>
      </c>
      <c r="E1129" s="65" t="e">
        <v>#N/A</v>
      </c>
      <c r="F1129" s="65" t="e">
        <v>#N/A</v>
      </c>
      <c r="G1129" s="65" t="e">
        <v>#N/A</v>
      </c>
      <c r="H1129" s="65">
        <v>1.2188119580969214E-3</v>
      </c>
      <c r="I1129" s="65" t="e">
        <v>#N/A</v>
      </c>
      <c r="J1129" s="65" t="e">
        <v>#N/A</v>
      </c>
      <c r="K1129" s="65" t="e">
        <v>#N/A</v>
      </c>
      <c r="L1129" s="65" t="e">
        <v>#N/A</v>
      </c>
      <c r="M1129" s="65" t="e">
        <v>#N/A</v>
      </c>
    </row>
    <row r="1130" spans="1:13">
      <c r="A1130" s="64">
        <v>112.80000000000001</v>
      </c>
      <c r="B1130" s="65">
        <v>1.0176700307056308E-3</v>
      </c>
      <c r="C1130" s="65" t="e">
        <v>#N/A</v>
      </c>
      <c r="D1130" s="65" t="e">
        <v>#N/A</v>
      </c>
      <c r="E1130" s="65" t="e">
        <v>#N/A</v>
      </c>
      <c r="F1130" s="65" t="e">
        <v>#N/A</v>
      </c>
      <c r="G1130" s="65" t="e">
        <v>#N/A</v>
      </c>
      <c r="H1130" s="65">
        <v>1.2047480558976531E-3</v>
      </c>
      <c r="I1130" s="65" t="e">
        <v>#N/A</v>
      </c>
      <c r="J1130" s="65" t="e">
        <v>#N/A</v>
      </c>
      <c r="K1130" s="65" t="e">
        <v>#N/A</v>
      </c>
      <c r="L1130" s="65" t="e">
        <v>#N/A</v>
      </c>
      <c r="M1130" s="65" t="e">
        <v>#N/A</v>
      </c>
    </row>
    <row r="1131" spans="1:13">
      <c r="A1131" s="64">
        <v>112.9</v>
      </c>
      <c r="B1131" s="65">
        <v>1.0052170837298036E-3</v>
      </c>
      <c r="C1131" s="65" t="e">
        <v>#N/A</v>
      </c>
      <c r="D1131" s="65" t="e">
        <v>#N/A</v>
      </c>
      <c r="E1131" s="65" t="e">
        <v>#N/A</v>
      </c>
      <c r="F1131" s="65" t="e">
        <v>#N/A</v>
      </c>
      <c r="G1131" s="65" t="e">
        <v>#N/A</v>
      </c>
      <c r="H1131" s="65">
        <v>1.1908009182661772E-3</v>
      </c>
      <c r="I1131" s="65" t="e">
        <v>#N/A</v>
      </c>
      <c r="J1131" s="65" t="e">
        <v>#N/A</v>
      </c>
      <c r="K1131" s="65" t="e">
        <v>#N/A</v>
      </c>
      <c r="L1131" s="65" t="e">
        <v>#N/A</v>
      </c>
      <c r="M1131" s="65" t="e">
        <v>#N/A</v>
      </c>
    </row>
    <row r="1132" spans="1:13">
      <c r="A1132" s="64">
        <v>113</v>
      </c>
      <c r="B1132" s="65">
        <v>9.9288008641451597E-4</v>
      </c>
      <c r="C1132" s="65" t="e">
        <v>#N/A</v>
      </c>
      <c r="D1132" s="65" t="e">
        <v>#N/A</v>
      </c>
      <c r="E1132" s="65" t="e">
        <v>#N/A</v>
      </c>
      <c r="F1132" s="65" t="e">
        <v>#N/A</v>
      </c>
      <c r="G1132" s="65" t="e">
        <v>#N/A</v>
      </c>
      <c r="H1132" s="65">
        <v>1.1769701959565282E-3</v>
      </c>
      <c r="I1132" s="65" t="e">
        <v>#N/A</v>
      </c>
      <c r="J1132" s="65" t="e">
        <v>#N/A</v>
      </c>
      <c r="K1132" s="65" t="e">
        <v>#N/A</v>
      </c>
      <c r="L1132" s="65" t="e">
        <v>#N/A</v>
      </c>
      <c r="M1132" s="65" t="e">
        <v>#N/A</v>
      </c>
    </row>
    <row r="1133" spans="1:13">
      <c r="A1133" s="64">
        <v>113.10000000000001</v>
      </c>
      <c r="B1133" s="65">
        <v>9.8065880592912436E-4</v>
      </c>
      <c r="C1133" s="65" t="e">
        <v>#N/A</v>
      </c>
      <c r="D1133" s="65" t="e">
        <v>#N/A</v>
      </c>
      <c r="E1133" s="65" t="e">
        <v>#N/A</v>
      </c>
      <c r="F1133" s="65" t="e">
        <v>#N/A</v>
      </c>
      <c r="G1133" s="65" t="e">
        <v>#N/A</v>
      </c>
      <c r="H1133" s="65">
        <v>1.163256005384028E-3</v>
      </c>
      <c r="I1133" s="65" t="e">
        <v>#N/A</v>
      </c>
      <c r="J1133" s="65" t="e">
        <v>#N/A</v>
      </c>
      <c r="K1133" s="65" t="e">
        <v>#N/A</v>
      </c>
      <c r="L1133" s="65" t="e">
        <v>#N/A</v>
      </c>
      <c r="M1133" s="65" t="e">
        <v>#N/A</v>
      </c>
    </row>
    <row r="1134" spans="1:13">
      <c r="A1134" s="64">
        <v>113.2</v>
      </c>
      <c r="B1134" s="65">
        <v>9.6855254378169775E-4</v>
      </c>
      <c r="C1134" s="65" t="e">
        <v>#N/A</v>
      </c>
      <c r="D1134" s="65" t="e">
        <v>#N/A</v>
      </c>
      <c r="E1134" s="65" t="e">
        <v>#N/A</v>
      </c>
      <c r="F1134" s="65" t="e">
        <v>#N/A</v>
      </c>
      <c r="G1134" s="65" t="e">
        <v>#N/A</v>
      </c>
      <c r="H1134" s="65">
        <v>1.1496581137180328E-3</v>
      </c>
      <c r="I1134" s="65" t="e">
        <v>#N/A</v>
      </c>
      <c r="J1134" s="65" t="e">
        <v>#N/A</v>
      </c>
      <c r="K1134" s="65" t="e">
        <v>#N/A</v>
      </c>
      <c r="L1134" s="65" t="e">
        <v>#N/A</v>
      </c>
      <c r="M1134" s="65" t="e">
        <v>#N/A</v>
      </c>
    </row>
    <row r="1135" spans="1:13">
      <c r="A1135" s="64">
        <v>113.30000000000001</v>
      </c>
      <c r="B1135" s="65">
        <v>9.5656118355691433E-4</v>
      </c>
      <c r="C1135" s="65" t="e">
        <v>#N/A</v>
      </c>
      <c r="D1135" s="65" t="e">
        <v>#N/A</v>
      </c>
      <c r="E1135" s="65" t="e">
        <v>#N/A</v>
      </c>
      <c r="F1135" s="65" t="e">
        <v>#N/A</v>
      </c>
      <c r="G1135" s="65" t="e">
        <v>#N/A</v>
      </c>
      <c r="H1135" s="65">
        <v>1.1361762881278992E-3</v>
      </c>
      <c r="I1135" s="65" t="e">
        <v>#N/A</v>
      </c>
      <c r="J1135" s="65" t="e">
        <v>#N/A</v>
      </c>
      <c r="K1135" s="65" t="e">
        <v>#N/A</v>
      </c>
      <c r="L1135" s="65" t="e">
        <v>#N/A</v>
      </c>
      <c r="M1135" s="65" t="e">
        <v>#N/A</v>
      </c>
    </row>
    <row r="1136" spans="1:13">
      <c r="A1136" s="64">
        <v>113.4</v>
      </c>
      <c r="B1136" s="65">
        <v>9.4468408497050405E-4</v>
      </c>
      <c r="C1136" s="65" t="e">
        <v>#N/A</v>
      </c>
      <c r="D1136" s="65" t="e">
        <v>#N/A</v>
      </c>
      <c r="E1136" s="65" t="e">
        <v>#N/A</v>
      </c>
      <c r="F1136" s="65" t="e">
        <v>#N/A</v>
      </c>
      <c r="G1136" s="65" t="e">
        <v>#N/A</v>
      </c>
      <c r="H1136" s="65">
        <v>1.1228102957829833E-3</v>
      </c>
      <c r="I1136" s="65" t="e">
        <v>#N/A</v>
      </c>
      <c r="J1136" s="65" t="e">
        <v>#N/A</v>
      </c>
      <c r="K1136" s="65" t="e">
        <v>#N/A</v>
      </c>
      <c r="L1136" s="65" t="e">
        <v>#N/A</v>
      </c>
      <c r="M1136" s="65" t="e">
        <v>#N/A</v>
      </c>
    </row>
    <row r="1137" spans="1:13">
      <c r="A1137" s="64">
        <v>113.5</v>
      </c>
      <c r="B1137" s="65">
        <v>9.3292089877650142E-4</v>
      </c>
      <c r="C1137" s="65" t="e">
        <v>#N/A</v>
      </c>
      <c r="D1137" s="65" t="e">
        <v>#N/A</v>
      </c>
      <c r="E1137" s="65" t="e">
        <v>#N/A</v>
      </c>
      <c r="F1137" s="65" t="e">
        <v>#N/A</v>
      </c>
      <c r="G1137" s="65" t="e">
        <v>#N/A</v>
      </c>
      <c r="H1137" s="65">
        <v>1.1095602530986071E-3</v>
      </c>
      <c r="I1137" s="65" t="e">
        <v>#N/A</v>
      </c>
      <c r="J1137" s="65" t="e">
        <v>#N/A</v>
      </c>
      <c r="K1137" s="65" t="e">
        <v>#N/A</v>
      </c>
      <c r="L1137" s="65" t="e">
        <v>#N/A</v>
      </c>
      <c r="M1137" s="65" t="e">
        <v>#N/A</v>
      </c>
    </row>
    <row r="1138" spans="1:13">
      <c r="A1138" s="64">
        <v>113.60000000000001</v>
      </c>
      <c r="B1138" s="65">
        <v>9.2127121752128005E-4</v>
      </c>
      <c r="C1138" s="65" t="e">
        <v>#N/A</v>
      </c>
      <c r="D1138" s="65" t="e">
        <v>#N/A</v>
      </c>
      <c r="E1138" s="65" t="e">
        <v>#N/A</v>
      </c>
      <c r="F1138" s="65" t="e">
        <v>#N/A</v>
      </c>
      <c r="G1138" s="65" t="e">
        <v>#N/A</v>
      </c>
      <c r="H1138" s="65">
        <v>1.0964255779981613E-3</v>
      </c>
      <c r="I1138" s="65" t="e">
        <v>#N/A</v>
      </c>
      <c r="J1138" s="65" t="e">
        <v>#N/A</v>
      </c>
      <c r="K1138" s="65" t="e">
        <v>#N/A</v>
      </c>
      <c r="L1138" s="65" t="e">
        <v>#N/A</v>
      </c>
      <c r="M1138" s="65" t="e">
        <v>#N/A</v>
      </c>
    </row>
    <row r="1139" spans="1:13">
      <c r="A1139" s="64">
        <v>113.7</v>
      </c>
      <c r="B1139" s="65">
        <v>9.0973457554355264E-4</v>
      </c>
      <c r="C1139" s="65" t="e">
        <v>#N/A</v>
      </c>
      <c r="D1139" s="65" t="e">
        <v>#N/A</v>
      </c>
      <c r="E1139" s="65" t="e">
        <v>#N/A</v>
      </c>
      <c r="F1139" s="65" t="e">
        <v>#N/A</v>
      </c>
      <c r="G1139" s="65" t="e">
        <v>#N/A</v>
      </c>
      <c r="H1139" s="65">
        <v>1.0834061540663242E-3</v>
      </c>
      <c r="I1139" s="65" t="e">
        <v>#N/A</v>
      </c>
      <c r="J1139" s="65" t="e">
        <v>#N/A</v>
      </c>
      <c r="K1139" s="65" t="e">
        <v>#N/A</v>
      </c>
      <c r="L1139" s="65" t="e">
        <v>#N/A</v>
      </c>
      <c r="M1139" s="65" t="e">
        <v>#N/A</v>
      </c>
    </row>
    <row r="1140" spans="1:13">
      <c r="A1140" s="64">
        <v>113.80000000000001</v>
      </c>
      <c r="B1140" s="65">
        <v>8.9831044897437096E-4</v>
      </c>
      <c r="C1140" s="65" t="e">
        <v>#N/A</v>
      </c>
      <c r="D1140" s="65" t="e">
        <v>#N/A</v>
      </c>
      <c r="E1140" s="65" t="e">
        <v>#N/A</v>
      </c>
      <c r="F1140" s="65" t="e">
        <v>#N/A</v>
      </c>
      <c r="G1140" s="65" t="e">
        <v>#N/A</v>
      </c>
      <c r="H1140" s="65">
        <v>1.070501864887774E-3</v>
      </c>
      <c r="I1140" s="65" t="e">
        <v>#N/A</v>
      </c>
      <c r="J1140" s="65" t="e">
        <v>#N/A</v>
      </c>
      <c r="K1140" s="65" t="e">
        <v>#N/A</v>
      </c>
      <c r="L1140" s="65" t="e">
        <v>#N/A</v>
      </c>
      <c r="M1140" s="65" t="e">
        <v>#N/A</v>
      </c>
    </row>
    <row r="1141" spans="1:13">
      <c r="A1141" s="64">
        <v>113.9</v>
      </c>
      <c r="B1141" s="65">
        <v>8.8699843036010861E-4</v>
      </c>
      <c r="C1141" s="65" t="e">
        <v>#N/A</v>
      </c>
      <c r="D1141" s="65" t="e">
        <v>#N/A</v>
      </c>
      <c r="E1141" s="65" t="e">
        <v>#N/A</v>
      </c>
      <c r="F1141" s="65" t="e">
        <v>#N/A</v>
      </c>
      <c r="G1141" s="65" t="e">
        <v>#N/A</v>
      </c>
      <c r="H1141" s="65">
        <v>1.0577123612165451E-3</v>
      </c>
      <c r="I1141" s="65" t="e">
        <v>#N/A</v>
      </c>
      <c r="J1141" s="65" t="e">
        <v>#N/A</v>
      </c>
      <c r="K1141" s="65" t="e">
        <v>#N/A</v>
      </c>
      <c r="L1141" s="65" t="e">
        <v>#N/A</v>
      </c>
      <c r="M1141" s="65" t="e">
        <v>#N/A</v>
      </c>
    </row>
    <row r="1142" spans="1:13">
      <c r="A1142" s="64">
        <v>114</v>
      </c>
      <c r="B1142" s="65">
        <v>8.7579793762415648E-4</v>
      </c>
      <c r="C1142" s="65" t="e">
        <v>#N/A</v>
      </c>
      <c r="D1142" s="65" t="e">
        <v>#N/A</v>
      </c>
      <c r="E1142" s="65" t="e">
        <v>#N/A</v>
      </c>
      <c r="F1142" s="65" t="e">
        <v>#N/A</v>
      </c>
      <c r="G1142" s="65" t="e">
        <v>#N/A</v>
      </c>
      <c r="H1142" s="65">
        <v>1.0450371773913503E-3</v>
      </c>
      <c r="I1142" s="65" t="e">
        <v>#N/A</v>
      </c>
      <c r="J1142" s="65" t="e">
        <v>#N/A</v>
      </c>
      <c r="K1142" s="65" t="e">
        <v>#N/A</v>
      </c>
      <c r="L1142" s="65" t="e">
        <v>#N/A</v>
      </c>
      <c r="M1142" s="65" t="e">
        <v>#N/A</v>
      </c>
    </row>
    <row r="1143" spans="1:13">
      <c r="A1143" s="64">
        <v>114.10000000000001</v>
      </c>
      <c r="B1143" s="65">
        <v>8.6470850510522723E-4</v>
      </c>
      <c r="C1143" s="65" t="e">
        <v>#N/A</v>
      </c>
      <c r="D1143" s="65" t="e">
        <v>#N/A</v>
      </c>
      <c r="E1143" s="65" t="e">
        <v>#N/A</v>
      </c>
      <c r="F1143" s="65" t="e">
        <v>#N/A</v>
      </c>
      <c r="G1143" s="65" t="e">
        <v>#N/A</v>
      </c>
      <c r="H1143" s="65">
        <v>1.0324761969968677E-3</v>
      </c>
      <c r="I1143" s="65" t="e">
        <v>#N/A</v>
      </c>
      <c r="J1143" s="65" t="e">
        <v>#N/A</v>
      </c>
      <c r="K1143" s="65" t="e">
        <v>#N/A</v>
      </c>
      <c r="L1143" s="65" t="e">
        <v>#N/A</v>
      </c>
      <c r="M1143" s="65" t="e">
        <v>#N/A</v>
      </c>
    </row>
    <row r="1144" spans="1:13">
      <c r="A1144" s="64">
        <v>114.2</v>
      </c>
      <c r="B1144" s="65">
        <v>8.5372960893437266E-4</v>
      </c>
      <c r="C1144" s="65" t="e">
        <v>#N/A</v>
      </c>
      <c r="D1144" s="65" t="e">
        <v>#N/A</v>
      </c>
      <c r="E1144" s="65" t="e">
        <v>#N/A</v>
      </c>
      <c r="F1144" s="65" t="e">
        <v>#N/A</v>
      </c>
      <c r="G1144" s="65" t="e">
        <v>#N/A</v>
      </c>
      <c r="H1144" s="65">
        <v>1.0200291872024536E-3</v>
      </c>
      <c r="I1144" s="65" t="e">
        <v>#N/A</v>
      </c>
      <c r="J1144" s="65" t="e">
        <v>#N/A</v>
      </c>
      <c r="K1144" s="65" t="e">
        <v>#N/A</v>
      </c>
      <c r="L1144" s="65" t="e">
        <v>#N/A</v>
      </c>
      <c r="M1144" s="65" t="e">
        <v>#N/A</v>
      </c>
    </row>
    <row r="1145" spans="1:13">
      <c r="A1145" s="64">
        <v>114.30000000000001</v>
      </c>
      <c r="B1145" s="65">
        <v>8.4286078345030546E-4</v>
      </c>
      <c r="C1145" s="65" t="e">
        <v>#N/A</v>
      </c>
      <c r="D1145" s="65" t="e">
        <v>#N/A</v>
      </c>
      <c r="E1145" s="65" t="e">
        <v>#N/A</v>
      </c>
      <c r="F1145" s="65" t="e">
        <v>#N/A</v>
      </c>
      <c r="G1145" s="65" t="e">
        <v>#N/A</v>
      </c>
      <c r="H1145" s="65">
        <v>1.0076956823468208E-3</v>
      </c>
      <c r="I1145" s="65" t="e">
        <v>#N/A</v>
      </c>
      <c r="J1145" s="65" t="e">
        <v>#N/A</v>
      </c>
      <c r="K1145" s="65" t="e">
        <v>#N/A</v>
      </c>
      <c r="L1145" s="65" t="e">
        <v>#N/A</v>
      </c>
      <c r="M1145" s="65" t="e">
        <v>#N/A</v>
      </c>
    </row>
    <row r="1146" spans="1:13">
      <c r="A1146" s="64">
        <v>114.4</v>
      </c>
      <c r="B1146" s="65">
        <v>8.3210138836875558E-4</v>
      </c>
      <c r="C1146" s="65" t="e">
        <v>#N/A</v>
      </c>
      <c r="D1146" s="65" t="e">
        <v>#N/A</v>
      </c>
      <c r="E1146" s="65" t="e">
        <v>#N/A</v>
      </c>
      <c r="F1146" s="65" t="e">
        <v>#N/A</v>
      </c>
      <c r="G1146" s="65" t="e">
        <v>#N/A</v>
      </c>
      <c r="H1146" s="65">
        <v>9.9547533318400383E-4</v>
      </c>
      <c r="I1146" s="65" t="e">
        <v>#N/A</v>
      </c>
      <c r="J1146" s="65" t="e">
        <v>#N/A</v>
      </c>
      <c r="K1146" s="65" t="e">
        <v>#N/A</v>
      </c>
      <c r="L1146" s="65" t="e">
        <v>#N/A</v>
      </c>
      <c r="M1146" s="65" t="e">
        <v>#N/A</v>
      </c>
    </row>
    <row r="1147" spans="1:13">
      <c r="A1147" s="64">
        <v>114.5</v>
      </c>
      <c r="B1147" s="65">
        <v>8.2145089982077479E-4</v>
      </c>
      <c r="C1147" s="65" t="e">
        <v>#N/A</v>
      </c>
      <c r="D1147" s="65" t="e">
        <v>#N/A</v>
      </c>
      <c r="E1147" s="65" t="e">
        <v>#N/A</v>
      </c>
      <c r="F1147" s="65" t="e">
        <v>#N/A</v>
      </c>
      <c r="G1147" s="65" t="e">
        <v>#N/A</v>
      </c>
      <c r="H1147" s="65">
        <v>9.8336779046803713E-4</v>
      </c>
      <c r="I1147" s="65" t="e">
        <v>#N/A</v>
      </c>
      <c r="J1147" s="65" t="e">
        <v>#N/A</v>
      </c>
      <c r="K1147" s="65" t="e">
        <v>#N/A</v>
      </c>
      <c r="L1147" s="65" t="e">
        <v>#N/A</v>
      </c>
      <c r="M1147" s="65" t="e">
        <v>#N/A</v>
      </c>
    </row>
    <row r="1148" spans="1:13">
      <c r="A1148" s="64">
        <v>114.60000000000001</v>
      </c>
      <c r="B1148" s="65">
        <v>8.1090891035273671E-4</v>
      </c>
      <c r="C1148" s="65" t="e">
        <v>#N/A</v>
      </c>
      <c r="D1148" s="65" t="e">
        <v>#N/A</v>
      </c>
      <c r="E1148" s="65" t="e">
        <v>#N/A</v>
      </c>
      <c r="F1148" s="65" t="e">
        <v>#N/A</v>
      </c>
      <c r="G1148" s="65" t="e">
        <v>#N/A</v>
      </c>
      <c r="H1148" s="65">
        <v>9.7137276316061616E-4</v>
      </c>
      <c r="I1148" s="65" t="e">
        <v>#N/A</v>
      </c>
      <c r="J1148" s="65" t="e">
        <v>#N/A</v>
      </c>
      <c r="K1148" s="65" t="e">
        <v>#N/A</v>
      </c>
      <c r="L1148" s="65" t="e">
        <v>#N/A</v>
      </c>
      <c r="M1148" s="65" t="e">
        <v>#N/A</v>
      </c>
    </row>
    <row r="1149" spans="1:13">
      <c r="A1149" s="64">
        <v>114.7</v>
      </c>
      <c r="B1149" s="65">
        <v>8.0047466326504946E-4</v>
      </c>
      <c r="C1149" s="65" t="e">
        <v>#N/A</v>
      </c>
      <c r="D1149" s="65" t="e">
        <v>#N/A</v>
      </c>
      <c r="E1149" s="65" t="e">
        <v>#N/A</v>
      </c>
      <c r="F1149" s="65" t="e">
        <v>#N/A</v>
      </c>
      <c r="G1149" s="65" t="e">
        <v>#N/A</v>
      </c>
      <c r="H1149" s="65">
        <v>9.5948984380811453E-4</v>
      </c>
      <c r="I1149" s="65" t="e">
        <v>#N/A</v>
      </c>
      <c r="J1149" s="65" t="e">
        <v>#N/A</v>
      </c>
      <c r="K1149" s="65" t="e">
        <v>#N/A</v>
      </c>
      <c r="L1149" s="65" t="e">
        <v>#N/A</v>
      </c>
      <c r="M1149" s="65" t="e">
        <v>#N/A</v>
      </c>
    </row>
    <row r="1150" spans="1:13">
      <c r="A1150" s="64">
        <v>114.80000000000001</v>
      </c>
      <c r="B1150" s="65">
        <v>7.901475764811039E-4</v>
      </c>
      <c r="C1150" s="65" t="e">
        <v>#N/A</v>
      </c>
      <c r="D1150" s="65" t="e">
        <v>#N/A</v>
      </c>
      <c r="E1150" s="65" t="e">
        <v>#N/A</v>
      </c>
      <c r="F1150" s="65" t="e">
        <v>#N/A</v>
      </c>
      <c r="G1150" s="65" t="e">
        <v>#N/A</v>
      </c>
      <c r="H1150" s="65">
        <v>9.4771862495690584E-4</v>
      </c>
      <c r="I1150" s="65" t="e">
        <v>#N/A</v>
      </c>
      <c r="J1150" s="65" t="e">
        <v>#N/A</v>
      </c>
      <c r="K1150" s="65" t="e">
        <v>#N/A</v>
      </c>
      <c r="L1150" s="65" t="e">
        <v>#N/A</v>
      </c>
      <c r="M1150" s="65" t="e">
        <v>#N/A</v>
      </c>
    </row>
    <row r="1151" spans="1:13">
      <c r="A1151" s="64">
        <v>114.9</v>
      </c>
      <c r="B1151" s="65">
        <v>7.7992735896259546E-4</v>
      </c>
      <c r="C1151" s="65" t="e">
        <v>#N/A</v>
      </c>
      <c r="D1151" s="65" t="e">
        <v>#N/A</v>
      </c>
      <c r="E1151" s="65" t="e">
        <v>#N/A</v>
      </c>
      <c r="F1151" s="65" t="e">
        <v>#N/A</v>
      </c>
      <c r="G1151" s="65" t="e">
        <v>#N/A</v>
      </c>
      <c r="H1151" s="65">
        <v>9.3605858273804188E-4</v>
      </c>
      <c r="I1151" s="65" t="e">
        <v>#N/A</v>
      </c>
      <c r="J1151" s="65" t="e">
        <v>#N/A</v>
      </c>
      <c r="K1151" s="65" t="e">
        <v>#N/A</v>
      </c>
      <c r="L1151" s="65" t="e">
        <v>#N/A</v>
      </c>
      <c r="M1151" s="65" t="e">
        <v>#N/A</v>
      </c>
    </row>
    <row r="1152" spans="1:13">
      <c r="A1152" s="64">
        <v>115</v>
      </c>
      <c r="B1152" s="65">
        <v>7.6981307938694954E-4</v>
      </c>
      <c r="C1152" s="65" t="e">
        <v>#N/A</v>
      </c>
      <c r="D1152" s="65" t="e">
        <v>#N/A</v>
      </c>
      <c r="E1152" s="65" t="e">
        <v>#N/A</v>
      </c>
      <c r="F1152" s="65" t="e">
        <v>#N/A</v>
      </c>
      <c r="G1152" s="65" t="e">
        <v>#N/A</v>
      </c>
      <c r="H1152" s="65">
        <v>9.2450942611321807E-4</v>
      </c>
      <c r="I1152" s="65" t="e">
        <v>#N/A</v>
      </c>
      <c r="J1152" s="65" t="e">
        <v>#N/A</v>
      </c>
      <c r="K1152" s="65" t="e">
        <v>#N/A</v>
      </c>
      <c r="L1152" s="65" t="e">
        <v>#N/A</v>
      </c>
      <c r="M1152" s="65" t="e">
        <v>#N/A</v>
      </c>
    </row>
    <row r="1153" spans="1:13">
      <c r="A1153" s="64">
        <v>115.10000000000001</v>
      </c>
      <c r="B1153" s="65">
        <v>7.5980433030053973E-4</v>
      </c>
      <c r="C1153" s="65" t="e">
        <v>#N/A</v>
      </c>
      <c r="D1153" s="65" t="e">
        <v>#N/A</v>
      </c>
      <c r="E1153" s="65" t="e">
        <v>#N/A</v>
      </c>
      <c r="F1153" s="65" t="e">
        <v>#N/A</v>
      </c>
      <c r="G1153" s="65" t="e">
        <v>#N/A</v>
      </c>
      <c r="H1153" s="65">
        <v>9.1307074762880802E-4</v>
      </c>
      <c r="I1153" s="65" t="e">
        <v>#N/A</v>
      </c>
      <c r="J1153" s="65" t="e">
        <v>#N/A</v>
      </c>
      <c r="K1153" s="65" t="e">
        <v>#N/A</v>
      </c>
      <c r="L1153" s="65" t="e">
        <v>#N/A</v>
      </c>
      <c r="M1153" s="65" t="e">
        <v>#N/A</v>
      </c>
    </row>
    <row r="1154" spans="1:13">
      <c r="A1154" s="64">
        <v>115.2</v>
      </c>
      <c r="B1154" s="65">
        <v>7.4990047141909599E-4</v>
      </c>
      <c r="C1154" s="65" t="e">
        <v>#N/A</v>
      </c>
      <c r="D1154" s="65" t="e">
        <v>#N/A</v>
      </c>
      <c r="E1154" s="65">
        <v>7.4990047141909599E-4</v>
      </c>
      <c r="F1154" s="65" t="e">
        <v>#N/A</v>
      </c>
      <c r="G1154" s="65" t="e">
        <v>#N/A</v>
      </c>
      <c r="H1154" s="65">
        <v>9.017419652082026E-4</v>
      </c>
      <c r="I1154" s="65" t="e">
        <v>#N/A</v>
      </c>
      <c r="J1154" s="65" t="e">
        <v>#N/A</v>
      </c>
      <c r="K1154" s="65" t="e">
        <v>#N/A</v>
      </c>
      <c r="L1154" s="65" t="e">
        <v>#N/A</v>
      </c>
      <c r="M1154" s="65" t="e">
        <v>#N/A</v>
      </c>
    </row>
    <row r="1155" spans="1:13">
      <c r="A1155" s="64">
        <v>115.30000000000001</v>
      </c>
      <c r="B1155" s="65">
        <v>7.401009788736701E-4</v>
      </c>
      <c r="C1155" s="65" t="e">
        <v>#N/A</v>
      </c>
      <c r="D1155" s="65" t="e">
        <v>#N/A</v>
      </c>
      <c r="E1155" s="65" t="e">
        <v>#N/A</v>
      </c>
      <c r="F1155" s="65" t="e">
        <v>#N/A</v>
      </c>
      <c r="G1155" s="65" t="e">
        <v>#N/A</v>
      </c>
      <c r="H1155" s="65">
        <v>8.9052278781309724E-4</v>
      </c>
      <c r="I1155" s="65" t="e">
        <v>#N/A</v>
      </c>
      <c r="J1155" s="65" t="e">
        <v>#N/A</v>
      </c>
      <c r="K1155" s="65" t="e">
        <v>#N/A</v>
      </c>
      <c r="L1155" s="65" t="e">
        <v>#N/A</v>
      </c>
      <c r="M1155" s="65" t="e">
        <v>#N/A</v>
      </c>
    </row>
    <row r="1156" spans="1:13">
      <c r="A1156" s="64">
        <v>115.4</v>
      </c>
      <c r="B1156" s="65">
        <v>7.3040509596467018E-4</v>
      </c>
      <c r="C1156" s="65" t="e">
        <v>#N/A</v>
      </c>
      <c r="D1156" s="65" t="e">
        <v>#N/A</v>
      </c>
      <c r="E1156" s="65" t="e">
        <v>#N/A</v>
      </c>
      <c r="F1156" s="65" t="e">
        <v>#N/A</v>
      </c>
      <c r="G1156" s="65" t="e">
        <v>#N/A</v>
      </c>
      <c r="H1156" s="65">
        <v>8.7941251695156097E-4</v>
      </c>
      <c r="I1156" s="65" t="e">
        <v>#N/A</v>
      </c>
      <c r="J1156" s="65" t="e">
        <v>#N/A</v>
      </c>
      <c r="K1156" s="65" t="e">
        <v>#N/A</v>
      </c>
      <c r="L1156" s="65" t="e">
        <v>#N/A</v>
      </c>
      <c r="M1156" s="65" t="e">
        <v>#N/A</v>
      </c>
    </row>
    <row r="1157" spans="1:13">
      <c r="A1157" s="64">
        <v>115.5</v>
      </c>
      <c r="B1157" s="65">
        <v>7.2081218240782619E-4</v>
      </c>
      <c r="C1157" s="65" t="e">
        <v>#N/A</v>
      </c>
      <c r="D1157" s="65" t="e">
        <v>#N/A</v>
      </c>
      <c r="E1157" s="65" t="e">
        <v>#N/A</v>
      </c>
      <c r="F1157" s="65" t="e">
        <v>#N/A</v>
      </c>
      <c r="G1157" s="65" t="e">
        <v>#N/A</v>
      </c>
      <c r="H1157" s="65">
        <v>8.6841097800061107E-4</v>
      </c>
      <c r="I1157" s="65" t="e">
        <v>#N/A</v>
      </c>
      <c r="J1157" s="65" t="e">
        <v>#N/A</v>
      </c>
      <c r="K1157" s="65" t="e">
        <v>#N/A</v>
      </c>
      <c r="L1157" s="65" t="e">
        <v>#N/A</v>
      </c>
      <c r="M1157" s="65" t="e">
        <v>#N/A</v>
      </c>
    </row>
    <row r="1158" spans="1:13">
      <c r="A1158" s="64">
        <v>115.60000000000001</v>
      </c>
      <c r="B1158" s="65">
        <v>7.1132171433418989E-4</v>
      </c>
      <c r="C1158" s="65" t="e">
        <v>#N/A</v>
      </c>
      <c r="D1158" s="65" t="e">
        <v>#N/A</v>
      </c>
      <c r="E1158" s="65" t="e">
        <v>#N/A</v>
      </c>
      <c r="F1158" s="65" t="e">
        <v>#N/A</v>
      </c>
      <c r="G1158" s="65" t="e">
        <v>#N/A</v>
      </c>
      <c r="H1158" s="65">
        <v>8.5751741426065564E-4</v>
      </c>
      <c r="I1158" s="65" t="e">
        <v>#N/A</v>
      </c>
      <c r="J1158" s="65" t="e">
        <v>#N/A</v>
      </c>
      <c r="K1158" s="65" t="e">
        <v>#N/A</v>
      </c>
      <c r="L1158" s="65" t="e">
        <v>#N/A</v>
      </c>
      <c r="M1158" s="65" t="e">
        <v>#N/A</v>
      </c>
    </row>
    <row r="1159" spans="1:13">
      <c r="A1159" s="64">
        <v>115.7</v>
      </c>
      <c r="B1159" s="65">
        <v>7.0193305145949125E-4</v>
      </c>
      <c r="C1159" s="65" t="e">
        <v>#N/A</v>
      </c>
      <c r="D1159" s="65" t="e">
        <v>#N/A</v>
      </c>
      <c r="E1159" s="65" t="e">
        <v>#N/A</v>
      </c>
      <c r="F1159" s="65" t="e">
        <v>#N/A</v>
      </c>
      <c r="G1159" s="65" t="e">
        <v>#N/A</v>
      </c>
      <c r="H1159" s="65">
        <v>8.4673147648572922E-4</v>
      </c>
      <c r="I1159" s="65" t="e">
        <v>#N/A</v>
      </c>
      <c r="J1159" s="65" t="e">
        <v>#N/A</v>
      </c>
      <c r="K1159" s="65" t="e">
        <v>#N/A</v>
      </c>
      <c r="L1159" s="65" t="e">
        <v>#N/A</v>
      </c>
      <c r="M1159" s="65" t="e">
        <v>#N/A</v>
      </c>
    </row>
    <row r="1160" spans="1:13">
      <c r="A1160" s="64">
        <v>115.80000000000001</v>
      </c>
      <c r="B1160" s="65">
        <v>6.9264555349946022E-4</v>
      </c>
      <c r="C1160" s="65" t="e">
        <v>#N/A</v>
      </c>
      <c r="D1160" s="65" t="e">
        <v>#N/A</v>
      </c>
      <c r="E1160" s="65" t="e">
        <v>#N/A</v>
      </c>
      <c r="F1160" s="65" t="e">
        <v>#N/A</v>
      </c>
      <c r="G1160" s="65" t="e">
        <v>#N/A</v>
      </c>
      <c r="H1160" s="65">
        <v>8.3605258259922266E-4</v>
      </c>
      <c r="I1160" s="65" t="e">
        <v>#N/A</v>
      </c>
      <c r="J1160" s="65" t="e">
        <v>#N/A</v>
      </c>
      <c r="K1160" s="65" t="e">
        <v>#N/A</v>
      </c>
      <c r="L1160" s="65" t="e">
        <v>#N/A</v>
      </c>
      <c r="M1160" s="65" t="e">
        <v>#N/A</v>
      </c>
    </row>
    <row r="1161" spans="1:13">
      <c r="A1161" s="64">
        <v>115.9</v>
      </c>
      <c r="B1161" s="65">
        <v>6.8345858016982675E-4</v>
      </c>
      <c r="C1161" s="65" t="e">
        <v>#N/A</v>
      </c>
      <c r="D1161" s="65" t="e">
        <v>#N/A</v>
      </c>
      <c r="E1161" s="65" t="e">
        <v>#N/A</v>
      </c>
      <c r="F1161" s="65" t="e">
        <v>#N/A</v>
      </c>
      <c r="G1161" s="65" t="e">
        <v>#N/A</v>
      </c>
      <c r="H1161" s="65">
        <v>8.2548032514750957E-4</v>
      </c>
      <c r="I1161" s="65" t="e">
        <v>#N/A</v>
      </c>
      <c r="J1161" s="65" t="e">
        <v>#N/A</v>
      </c>
      <c r="K1161" s="65" t="e">
        <v>#N/A</v>
      </c>
      <c r="L1161" s="65" t="e">
        <v>#N/A</v>
      </c>
      <c r="M1161" s="65" t="e">
        <v>#N/A</v>
      </c>
    </row>
    <row r="1162" spans="1:13">
      <c r="A1162" s="64">
        <v>116</v>
      </c>
      <c r="B1162" s="65">
        <v>6.7437137477099895E-4</v>
      </c>
      <c r="C1162" s="65" t="e">
        <v>#N/A</v>
      </c>
      <c r="D1162" s="65" t="e">
        <v>#N/A</v>
      </c>
      <c r="E1162" s="65" t="e">
        <v>#N/A</v>
      </c>
      <c r="F1162" s="65" t="e">
        <v>#N/A</v>
      </c>
      <c r="G1162" s="65" t="e">
        <v>#N/A</v>
      </c>
      <c r="H1162" s="65">
        <v>8.1501406384631991E-4</v>
      </c>
      <c r="I1162" s="65" t="e">
        <v>#N/A</v>
      </c>
      <c r="J1162" s="65" t="e">
        <v>#N/A</v>
      </c>
      <c r="K1162" s="65" t="e">
        <v>#N/A</v>
      </c>
      <c r="L1162" s="65" t="e">
        <v>#N/A</v>
      </c>
      <c r="M1162" s="65" t="e">
        <v>#N/A</v>
      </c>
    </row>
    <row r="1163" spans="1:13">
      <c r="A1163" s="64">
        <v>116.10000000000001</v>
      </c>
      <c r="B1163" s="65">
        <v>6.6538341343402863E-4</v>
      </c>
      <c r="C1163" s="65" t="e">
        <v>#N/A</v>
      </c>
      <c r="D1163" s="65" t="e">
        <v>#N/A</v>
      </c>
      <c r="E1163" s="65" t="e">
        <v>#N/A</v>
      </c>
      <c r="F1163" s="65" t="e">
        <v>#N/A</v>
      </c>
      <c r="G1163" s="65" t="e">
        <v>#N/A</v>
      </c>
      <c r="H1163" s="65">
        <v>8.0465327482670546E-4</v>
      </c>
      <c r="I1163" s="65" t="e">
        <v>#N/A</v>
      </c>
      <c r="J1163" s="65" t="e">
        <v>#N/A</v>
      </c>
      <c r="K1163" s="65" t="e">
        <v>#N/A</v>
      </c>
      <c r="L1163" s="65" t="e">
        <v>#N/A</v>
      </c>
      <c r="M1163" s="65" t="e">
        <v>#N/A</v>
      </c>
    </row>
    <row r="1164" spans="1:13">
      <c r="A1164" s="64">
        <v>116.2</v>
      </c>
      <c r="B1164" s="65">
        <v>6.564939976669848E-4</v>
      </c>
      <c r="C1164" s="65" t="e">
        <v>#N/A</v>
      </c>
      <c r="D1164" s="65" t="e">
        <v>#N/A</v>
      </c>
      <c r="E1164" s="65" t="e">
        <v>#N/A</v>
      </c>
      <c r="F1164" s="65" t="e">
        <v>#N/A</v>
      </c>
      <c r="G1164" s="65" t="e">
        <v>#N/A</v>
      </c>
      <c r="H1164" s="65">
        <v>7.9439749242737889E-4</v>
      </c>
      <c r="I1164" s="65" t="e">
        <v>#N/A</v>
      </c>
      <c r="J1164" s="65" t="e">
        <v>#N/A</v>
      </c>
      <c r="K1164" s="65" t="e">
        <v>#N/A</v>
      </c>
      <c r="L1164" s="65" t="e">
        <v>#N/A</v>
      </c>
      <c r="M1164" s="65" t="e">
        <v>#N/A</v>
      </c>
    </row>
    <row r="1165" spans="1:13">
      <c r="A1165" s="64">
        <v>116.30000000000001</v>
      </c>
      <c r="B1165" s="65">
        <v>6.4770242897793651E-4</v>
      </c>
      <c r="C1165" s="65" t="e">
        <v>#N/A</v>
      </c>
      <c r="D1165" s="65" t="e">
        <v>#N/A</v>
      </c>
      <c r="E1165" s="65" t="e">
        <v>#N/A</v>
      </c>
      <c r="F1165" s="65" t="e">
        <v>#N/A</v>
      </c>
      <c r="G1165" s="65" t="e">
        <v>#N/A</v>
      </c>
      <c r="H1165" s="65">
        <v>7.8424607636407018E-4</v>
      </c>
      <c r="I1165" s="65" t="e">
        <v>#N/A</v>
      </c>
      <c r="J1165" s="65" t="e">
        <v>#N/A</v>
      </c>
      <c r="K1165" s="65" t="e">
        <v>#N/A</v>
      </c>
      <c r="L1165" s="65" t="e">
        <v>#N/A</v>
      </c>
      <c r="M1165" s="65" t="e">
        <v>#N/A</v>
      </c>
    </row>
    <row r="1166" spans="1:13">
      <c r="A1166" s="64">
        <v>116.4</v>
      </c>
      <c r="B1166" s="65">
        <v>6.3900806708261371E-4</v>
      </c>
      <c r="C1166" s="65" t="e">
        <v>#N/A</v>
      </c>
      <c r="D1166" s="65" t="e">
        <v>#N/A</v>
      </c>
      <c r="E1166" s="65" t="e">
        <v>#N/A</v>
      </c>
      <c r="F1166" s="65" t="e">
        <v>#N/A</v>
      </c>
      <c r="G1166" s="65" t="e">
        <v>#N/A</v>
      </c>
      <c r="H1166" s="65">
        <v>7.74198560975492E-4</v>
      </c>
      <c r="I1166" s="65" t="e">
        <v>#N/A</v>
      </c>
      <c r="J1166" s="65" t="e">
        <v>#N/A</v>
      </c>
      <c r="K1166" s="65" t="e">
        <v>#N/A</v>
      </c>
      <c r="L1166" s="65" t="e">
        <v>#N/A</v>
      </c>
      <c r="M1166" s="65" t="e">
        <v>#N/A</v>
      </c>
    </row>
    <row r="1167" spans="1:13">
      <c r="A1167" s="64">
        <v>116.5</v>
      </c>
      <c r="B1167" s="65">
        <v>6.3041015528142452E-4</v>
      </c>
      <c r="C1167" s="65" t="e">
        <v>#N/A</v>
      </c>
      <c r="D1167" s="65" t="e">
        <v>#N/A</v>
      </c>
      <c r="E1167" s="65" t="e">
        <v>#N/A</v>
      </c>
      <c r="F1167" s="65" t="e">
        <v>#N/A</v>
      </c>
      <c r="G1167" s="65" t="e">
        <v>#N/A</v>
      </c>
      <c r="H1167" s="65">
        <v>7.6425430597737432E-4</v>
      </c>
      <c r="I1167" s="65" t="e">
        <v>#N/A</v>
      </c>
      <c r="J1167" s="65" t="e">
        <v>#N/A</v>
      </c>
      <c r="K1167" s="65" t="e">
        <v>#N/A</v>
      </c>
      <c r="L1167" s="65" t="e">
        <v>#N/A</v>
      </c>
      <c r="M1167" s="65" t="e">
        <v>#N/A</v>
      </c>
    </row>
    <row r="1168" spans="1:13">
      <c r="A1168" s="64">
        <v>116.60000000000001</v>
      </c>
      <c r="B1168" s="65">
        <v>6.2190828612074256E-4</v>
      </c>
      <c r="C1168" s="65" t="e">
        <v>#N/A</v>
      </c>
      <c r="D1168" s="65" t="e">
        <v>#N/A</v>
      </c>
      <c r="E1168" s="65" t="e">
        <v>#N/A</v>
      </c>
      <c r="F1168" s="65" t="e">
        <v>#N/A</v>
      </c>
      <c r="G1168" s="65" t="e">
        <v>#N/A</v>
      </c>
      <c r="H1168" s="65">
        <v>7.5441267108544707E-4</v>
      </c>
      <c r="I1168" s="65" t="e">
        <v>#N/A</v>
      </c>
      <c r="J1168" s="65" t="e">
        <v>#N/A</v>
      </c>
      <c r="K1168" s="65" t="e">
        <v>#N/A</v>
      </c>
      <c r="L1168" s="65" t="e">
        <v>#N/A</v>
      </c>
      <c r="M1168" s="65" t="e">
        <v>#N/A</v>
      </c>
    </row>
    <row r="1169" spans="1:13">
      <c r="A1169" s="64">
        <v>116.7</v>
      </c>
      <c r="B1169" s="65">
        <v>6.1350147007033229E-4</v>
      </c>
      <c r="C1169" s="65" t="e">
        <v>#N/A</v>
      </c>
      <c r="D1169" s="65" t="e">
        <v>#N/A</v>
      </c>
      <c r="E1169" s="65" t="e">
        <v>#N/A</v>
      </c>
      <c r="F1169" s="65" t="e">
        <v>#N/A</v>
      </c>
      <c r="G1169" s="65" t="e">
        <v>#N/A</v>
      </c>
      <c r="H1169" s="65">
        <v>7.4467330705374479E-4</v>
      </c>
      <c r="I1169" s="65" t="e">
        <v>#N/A</v>
      </c>
      <c r="J1169" s="65" t="e">
        <v>#N/A</v>
      </c>
      <c r="K1169" s="65">
        <v>7.4467330705374479E-4</v>
      </c>
      <c r="L1169" s="65" t="e">
        <v>#N/A</v>
      </c>
      <c r="M1169" s="65" t="e">
        <v>#N/A</v>
      </c>
    </row>
    <row r="1170" spans="1:13">
      <c r="A1170" s="64">
        <v>116.80000000000001</v>
      </c>
      <c r="B1170" s="65">
        <v>6.0518912505358458E-4</v>
      </c>
      <c r="C1170" s="65" t="e">
        <v>#N/A</v>
      </c>
      <c r="D1170" s="65" t="e">
        <v>#N/A</v>
      </c>
      <c r="E1170" s="65" t="e">
        <v>#N/A</v>
      </c>
      <c r="F1170" s="65" t="e">
        <v>#N/A</v>
      </c>
      <c r="G1170" s="65" t="e">
        <v>#N/A</v>
      </c>
      <c r="H1170" s="65">
        <v>7.3503539897501469E-4</v>
      </c>
      <c r="I1170" s="65" t="e">
        <v>#N/A</v>
      </c>
      <c r="J1170" s="65" t="e">
        <v>#N/A</v>
      </c>
      <c r="K1170" s="65" t="e">
        <v>#N/A</v>
      </c>
      <c r="L1170" s="65" t="e">
        <v>#N/A</v>
      </c>
      <c r="M1170" s="65" t="e">
        <v>#N/A</v>
      </c>
    </row>
    <row r="1171" spans="1:13">
      <c r="A1171" s="64">
        <v>116.9</v>
      </c>
      <c r="B1171" s="65">
        <v>5.969707272015512E-4</v>
      </c>
      <c r="C1171" s="65" t="e">
        <v>#N/A</v>
      </c>
      <c r="D1171" s="65" t="e">
        <v>#N/A</v>
      </c>
      <c r="E1171" s="65" t="e">
        <v>#N/A</v>
      </c>
      <c r="F1171" s="65" t="e">
        <v>#N/A</v>
      </c>
      <c r="G1171" s="65" t="e">
        <v>#N/A</v>
      </c>
      <c r="H1171" s="65">
        <v>7.2549848118796945E-4</v>
      </c>
      <c r="I1171" s="65" t="e">
        <v>#N/A</v>
      </c>
      <c r="J1171" s="65" t="e">
        <v>#N/A</v>
      </c>
      <c r="K1171" s="65" t="e">
        <v>#N/A</v>
      </c>
      <c r="L1171" s="65" t="e">
        <v>#N/A</v>
      </c>
      <c r="M1171" s="65" t="e">
        <v>#N/A</v>
      </c>
    </row>
    <row r="1172" spans="1:13">
      <c r="A1172" s="64">
        <v>117</v>
      </c>
      <c r="B1172" s="65">
        <v>5.8884534519165754E-4</v>
      </c>
      <c r="C1172" s="65" t="e">
        <v>#N/A</v>
      </c>
      <c r="D1172" s="65" t="e">
        <v>#N/A</v>
      </c>
      <c r="E1172" s="65" t="e">
        <v>#N/A</v>
      </c>
      <c r="F1172" s="65" t="e">
        <v>#N/A</v>
      </c>
      <c r="G1172" s="65" t="e">
        <v>#N/A</v>
      </c>
      <c r="H1172" s="65">
        <v>7.1606191340833902E-4</v>
      </c>
      <c r="I1172" s="65" t="e">
        <v>#N/A</v>
      </c>
      <c r="J1172" s="65" t="e">
        <v>#N/A</v>
      </c>
      <c r="K1172" s="65" t="e">
        <v>#N/A</v>
      </c>
      <c r="L1172" s="65" t="e">
        <v>#N/A</v>
      </c>
      <c r="M1172" s="65" t="e">
        <v>#N/A</v>
      </c>
    </row>
    <row r="1173" spans="1:13">
      <c r="A1173" s="64">
        <v>117.10000000000001</v>
      </c>
      <c r="B1173" s="65">
        <v>5.8081239694729447E-4</v>
      </c>
      <c r="C1173" s="65" t="e">
        <v>#N/A</v>
      </c>
      <c r="D1173" s="65" t="e">
        <v>#N/A</v>
      </c>
      <c r="E1173" s="65" t="e">
        <v>#N/A</v>
      </c>
      <c r="F1173" s="65" t="e">
        <v>#N/A</v>
      </c>
      <c r="G1173" s="65" t="e">
        <v>#N/A</v>
      </c>
      <c r="H1173" s="65">
        <v>7.0672511355951428E-4</v>
      </c>
      <c r="I1173" s="65" t="e">
        <v>#N/A</v>
      </c>
      <c r="J1173" s="65" t="e">
        <v>#N/A</v>
      </c>
      <c r="K1173" s="65" t="e">
        <v>#N/A</v>
      </c>
      <c r="L1173" s="65" t="e">
        <v>#N/A</v>
      </c>
      <c r="M1173" s="65" t="e">
        <v>#N/A</v>
      </c>
    </row>
    <row r="1174" spans="1:13">
      <c r="A1174" s="64">
        <v>117.2</v>
      </c>
      <c r="B1174" s="65">
        <v>5.7287124218419194E-4</v>
      </c>
      <c r="C1174" s="65" t="e">
        <v>#N/A</v>
      </c>
      <c r="D1174" s="65" t="e">
        <v>#N/A</v>
      </c>
      <c r="E1174" s="65" t="e">
        <v>#N/A</v>
      </c>
      <c r="F1174" s="65" t="e">
        <v>#N/A</v>
      </c>
      <c r="G1174" s="65" t="e">
        <v>#N/A</v>
      </c>
      <c r="H1174" s="65">
        <v>6.9748744135722518E-4</v>
      </c>
      <c r="I1174" s="65" t="e">
        <v>#N/A</v>
      </c>
      <c r="J1174" s="65" t="e">
        <v>#N/A</v>
      </c>
      <c r="K1174" s="65" t="e">
        <v>#N/A</v>
      </c>
      <c r="L1174" s="65" t="e">
        <v>#N/A</v>
      </c>
      <c r="M1174" s="65" t="e">
        <v>#N/A</v>
      </c>
    </row>
    <row r="1175" spans="1:13">
      <c r="A1175" s="64">
        <v>117.30000000000001</v>
      </c>
      <c r="B1175" s="65">
        <v>5.6502100778743625E-4</v>
      </c>
      <c r="C1175" s="65" t="e">
        <v>#N/A</v>
      </c>
      <c r="D1175" s="65" t="e">
        <v>#N/A</v>
      </c>
      <c r="E1175" s="65" t="e">
        <v>#N/A</v>
      </c>
      <c r="F1175" s="65" t="e">
        <v>#N/A</v>
      </c>
      <c r="G1175" s="65" t="e">
        <v>#N/A</v>
      </c>
      <c r="H1175" s="65">
        <v>6.8834819830954075E-4</v>
      </c>
      <c r="I1175" s="65" t="e">
        <v>#N/A</v>
      </c>
      <c r="J1175" s="65" t="e">
        <v>#N/A</v>
      </c>
      <c r="K1175" s="65" t="e">
        <v>#N/A</v>
      </c>
      <c r="L1175" s="65" t="e">
        <v>#N/A</v>
      </c>
      <c r="M1175" s="65" t="e">
        <v>#N/A</v>
      </c>
    </row>
    <row r="1176" spans="1:13">
      <c r="A1176" s="64">
        <v>117.4</v>
      </c>
      <c r="B1176" s="65">
        <v>5.5726134451106191E-4</v>
      </c>
      <c r="C1176" s="65" t="e">
        <v>#N/A</v>
      </c>
      <c r="D1176" s="65" t="e">
        <v>#N/A</v>
      </c>
      <c r="E1176" s="65" t="e">
        <v>#N/A</v>
      </c>
      <c r="F1176" s="65" t="e">
        <v>#N/A</v>
      </c>
      <c r="G1176" s="65" t="e">
        <v>#N/A</v>
      </c>
      <c r="H1176" s="65">
        <v>6.7930703517049551E-4</v>
      </c>
      <c r="I1176" s="65" t="e">
        <v>#N/A</v>
      </c>
      <c r="J1176" s="65" t="e">
        <v>#N/A</v>
      </c>
      <c r="K1176" s="65" t="e">
        <v>#N/A</v>
      </c>
      <c r="L1176" s="65" t="e">
        <v>#N/A</v>
      </c>
      <c r="M1176" s="65" t="e">
        <v>#N/A</v>
      </c>
    </row>
    <row r="1177" spans="1:13">
      <c r="A1177" s="64">
        <v>117.5</v>
      </c>
      <c r="B1177" s="65">
        <v>5.4959114640951157E-4</v>
      </c>
      <c r="C1177" s="65" t="e">
        <v>#N/A</v>
      </c>
      <c r="D1177" s="65" t="e">
        <v>#N/A</v>
      </c>
      <c r="E1177" s="65" t="e">
        <v>#N/A</v>
      </c>
      <c r="F1177" s="65" t="e">
        <v>#N/A</v>
      </c>
      <c r="G1177" s="65" t="e">
        <v>#N/A</v>
      </c>
      <c r="H1177" s="65">
        <v>6.7036296240985394E-4</v>
      </c>
      <c r="I1177" s="65" t="e">
        <v>#N/A</v>
      </c>
      <c r="J1177" s="65" t="e">
        <v>#N/A</v>
      </c>
      <c r="K1177" s="65" t="e">
        <v>#N/A</v>
      </c>
      <c r="L1177" s="65" t="e">
        <v>#N/A</v>
      </c>
      <c r="M1177" s="65" t="e">
        <v>#N/A</v>
      </c>
    </row>
    <row r="1178" spans="1:13">
      <c r="A1178" s="64">
        <v>117.60000000000001</v>
      </c>
      <c r="B1178" s="65">
        <v>5.4200994782149792E-4</v>
      </c>
      <c r="C1178" s="65" t="e">
        <v>#N/A</v>
      </c>
      <c r="D1178" s="65" t="e">
        <v>#N/A</v>
      </c>
      <c r="E1178" s="65" t="e">
        <v>#N/A</v>
      </c>
      <c r="F1178" s="65" t="e">
        <v>#N/A</v>
      </c>
      <c r="G1178" s="65" t="e">
        <v>#N/A</v>
      </c>
      <c r="H1178" s="65">
        <v>6.6151568898931146E-4</v>
      </c>
      <c r="I1178" s="65" t="e">
        <v>#N/A</v>
      </c>
      <c r="J1178" s="65" t="e">
        <v>#N/A</v>
      </c>
      <c r="K1178" s="65" t="e">
        <v>#N/A</v>
      </c>
      <c r="L1178" s="65" t="e">
        <v>#N/A</v>
      </c>
      <c r="M1178" s="65" t="e">
        <v>#N/A</v>
      </c>
    </row>
    <row r="1179" spans="1:13">
      <c r="A1179" s="64">
        <v>117.7</v>
      </c>
      <c r="B1179" s="65">
        <v>5.3451705025509E-4</v>
      </c>
      <c r="C1179" s="65" t="e">
        <v>#N/A</v>
      </c>
      <c r="D1179" s="65" t="e">
        <v>#N/A</v>
      </c>
      <c r="E1179" s="65" t="e">
        <v>#N/A</v>
      </c>
      <c r="F1179" s="65" t="e">
        <v>#N/A</v>
      </c>
      <c r="G1179" s="65" t="e">
        <v>#N/A</v>
      </c>
      <c r="H1179" s="65">
        <v>6.5276440000161529E-4</v>
      </c>
      <c r="I1179" s="65" t="e">
        <v>#N/A</v>
      </c>
      <c r="J1179" s="65" t="e">
        <v>#N/A</v>
      </c>
      <c r="K1179" s="65" t="e">
        <v>#N/A</v>
      </c>
      <c r="L1179" s="65" t="e">
        <v>#N/A</v>
      </c>
      <c r="M1179" s="65" t="e">
        <v>#N/A</v>
      </c>
    </row>
    <row r="1180" spans="1:13">
      <c r="A1180" s="64">
        <v>117.80000000000001</v>
      </c>
      <c r="B1180" s="65">
        <v>5.2711169701069593E-4</v>
      </c>
      <c r="C1180" s="65" t="e">
        <v>#N/A</v>
      </c>
      <c r="D1180" s="65" t="e">
        <v>#N/A</v>
      </c>
      <c r="E1180" s="65" t="e">
        <v>#N/A</v>
      </c>
      <c r="F1180" s="65" t="e">
        <v>#N/A</v>
      </c>
      <c r="G1180" s="65" t="e">
        <v>#N/A</v>
      </c>
      <c r="H1180" s="65">
        <v>6.4410833874717355E-4</v>
      </c>
      <c r="I1180" s="65" t="e">
        <v>#N/A</v>
      </c>
      <c r="J1180" s="65" t="e">
        <v>#N/A</v>
      </c>
      <c r="K1180" s="65" t="e">
        <v>#N/A</v>
      </c>
      <c r="L1180" s="65" t="e">
        <v>#N/A</v>
      </c>
      <c r="M1180" s="65" t="e">
        <v>#N/A</v>
      </c>
    </row>
    <row r="1181" spans="1:13">
      <c r="A1181" s="64">
        <v>117.9</v>
      </c>
      <c r="B1181" s="65">
        <v>5.1979318959638476E-4</v>
      </c>
      <c r="C1181" s="65" t="e">
        <v>#N/A</v>
      </c>
      <c r="D1181" s="65" t="e">
        <v>#N/A</v>
      </c>
      <c r="E1181" s="65" t="e">
        <v>#N/A</v>
      </c>
      <c r="F1181" s="65" t="e">
        <v>#N/A</v>
      </c>
      <c r="G1181" s="65" t="e">
        <v>#N/A</v>
      </c>
      <c r="H1181" s="65">
        <v>6.3554715598002076E-4</v>
      </c>
      <c r="I1181" s="65" t="e">
        <v>#N/A</v>
      </c>
      <c r="J1181" s="65" t="e">
        <v>#N/A</v>
      </c>
      <c r="K1181" s="65" t="e">
        <v>#N/A</v>
      </c>
      <c r="L1181" s="65" t="e">
        <v>#N/A</v>
      </c>
      <c r="M1181" s="65" t="e">
        <v>#N/A</v>
      </c>
    </row>
    <row r="1182" spans="1:13">
      <c r="A1182" s="64">
        <v>118</v>
      </c>
      <c r="B1182" s="65">
        <v>5.1256077131256461E-4</v>
      </c>
      <c r="C1182" s="65" t="e">
        <v>#N/A</v>
      </c>
      <c r="D1182" s="65" t="e">
        <v>#N/A</v>
      </c>
      <c r="E1182" s="65" t="e">
        <v>#N/A</v>
      </c>
      <c r="F1182" s="65" t="e">
        <v>#N/A</v>
      </c>
      <c r="G1182" s="65" t="e">
        <v>#N/A</v>
      </c>
      <c r="H1182" s="65">
        <v>6.2707997858524323E-4</v>
      </c>
      <c r="I1182" s="65" t="e">
        <v>#N/A</v>
      </c>
      <c r="J1182" s="65" t="e">
        <v>#N/A</v>
      </c>
      <c r="K1182" s="65" t="e">
        <v>#N/A</v>
      </c>
      <c r="L1182" s="65" t="e">
        <v>#N/A</v>
      </c>
      <c r="M1182" s="65" t="e">
        <v>#N/A</v>
      </c>
    </row>
    <row r="1183" spans="1:13">
      <c r="A1183" s="64">
        <v>118.10000000000001</v>
      </c>
      <c r="B1183" s="65">
        <v>5.0541386008262634E-4</v>
      </c>
      <c r="C1183" s="65" t="e">
        <v>#N/A</v>
      </c>
      <c r="D1183" s="65" t="e">
        <v>#N/A</v>
      </c>
      <c r="E1183" s="65" t="e">
        <v>#N/A</v>
      </c>
      <c r="F1183" s="65" t="e">
        <v>#N/A</v>
      </c>
      <c r="G1183" s="65" t="e">
        <v>#N/A</v>
      </c>
      <c r="H1183" s="65">
        <v>6.187062244862318E-4</v>
      </c>
      <c r="I1183" s="65" t="e">
        <v>#N/A</v>
      </c>
      <c r="J1183" s="65" t="e">
        <v>#N/A</v>
      </c>
      <c r="K1183" s="65" t="e">
        <v>#N/A</v>
      </c>
      <c r="L1183" s="65" t="e">
        <v>#N/A</v>
      </c>
      <c r="M1183" s="65" t="e">
        <v>#N/A</v>
      </c>
    </row>
    <row r="1184" spans="1:13">
      <c r="A1184" s="64">
        <v>118.2</v>
      </c>
      <c r="B1184" s="65">
        <v>4.9835164099931717E-4</v>
      </c>
      <c r="C1184" s="65" t="e">
        <v>#N/A</v>
      </c>
      <c r="D1184" s="65" t="e">
        <v>#N/A</v>
      </c>
      <c r="E1184" s="65" t="e">
        <v>#N/A</v>
      </c>
      <c r="F1184" s="65" t="e">
        <v>#N/A</v>
      </c>
      <c r="G1184" s="65" t="e">
        <v>#N/A</v>
      </c>
      <c r="H1184" s="65">
        <v>6.1042525339871645E-4</v>
      </c>
      <c r="I1184" s="65" t="e">
        <v>#N/A</v>
      </c>
      <c r="J1184" s="65" t="e">
        <v>#N/A</v>
      </c>
      <c r="K1184" s="65" t="e">
        <v>#N/A</v>
      </c>
      <c r="L1184" s="65" t="e">
        <v>#N/A</v>
      </c>
      <c r="M1184" s="65" t="e">
        <v>#N/A</v>
      </c>
    </row>
    <row r="1185" spans="1:13">
      <c r="A1185" s="64">
        <v>118.30000000000001</v>
      </c>
      <c r="B1185" s="65">
        <v>4.9137341557070613E-4</v>
      </c>
      <c r="C1185" s="65" t="e">
        <v>#N/A</v>
      </c>
      <c r="D1185" s="65" t="e">
        <v>#N/A</v>
      </c>
      <c r="E1185" s="65" t="e">
        <v>#N/A</v>
      </c>
      <c r="F1185" s="65" t="e">
        <v>#N/A</v>
      </c>
      <c r="G1185" s="65" t="e">
        <v>#N/A</v>
      </c>
      <c r="H1185" s="65">
        <v>6.0223642503842711E-4</v>
      </c>
      <c r="I1185" s="65" t="e">
        <v>#N/A</v>
      </c>
      <c r="J1185" s="65" t="e">
        <v>#N/A</v>
      </c>
      <c r="K1185" s="65" t="e">
        <v>#N/A</v>
      </c>
      <c r="L1185" s="65" t="e">
        <v>#N/A</v>
      </c>
      <c r="M1185" s="65" t="e">
        <v>#N/A</v>
      </c>
    </row>
    <row r="1186" spans="1:13">
      <c r="A1186" s="64">
        <v>118.4</v>
      </c>
      <c r="B1186" s="65">
        <v>4.8447854351252317E-4</v>
      </c>
      <c r="C1186" s="65" t="e">
        <v>#N/A</v>
      </c>
      <c r="D1186" s="65" t="e">
        <v>#N/A</v>
      </c>
      <c r="E1186" s="65" t="e">
        <v>#N/A</v>
      </c>
      <c r="F1186" s="65" t="e">
        <v>#N/A</v>
      </c>
      <c r="G1186" s="65" t="e">
        <v>#N/A</v>
      </c>
      <c r="H1186" s="65">
        <v>5.9413909912109375E-4</v>
      </c>
      <c r="I1186" s="65" t="e">
        <v>#N/A</v>
      </c>
      <c r="J1186" s="65" t="e">
        <v>#N/A</v>
      </c>
      <c r="K1186" s="65" t="e">
        <v>#N/A</v>
      </c>
      <c r="L1186" s="65" t="e">
        <v>#N/A</v>
      </c>
      <c r="M1186" s="65" t="e">
        <v>#N/A</v>
      </c>
    </row>
    <row r="1187" spans="1:13">
      <c r="A1187" s="64">
        <v>118.5</v>
      </c>
      <c r="B1187" s="65">
        <v>4.7766626812517643E-4</v>
      </c>
      <c r="C1187" s="65" t="e">
        <v>#N/A</v>
      </c>
      <c r="D1187" s="65" t="e">
        <v>#N/A</v>
      </c>
      <c r="E1187" s="65" t="e">
        <v>#N/A</v>
      </c>
      <c r="F1187" s="65" t="e">
        <v>#N/A</v>
      </c>
      <c r="G1187" s="65" t="e">
        <v>#N/A</v>
      </c>
      <c r="H1187" s="65">
        <v>5.8613246073946357E-4</v>
      </c>
      <c r="I1187" s="65" t="e">
        <v>#N/A</v>
      </c>
      <c r="J1187" s="65" t="e">
        <v>#N/A</v>
      </c>
      <c r="K1187" s="65" t="e">
        <v>#N/A</v>
      </c>
      <c r="L1187" s="65" t="e">
        <v>#N/A</v>
      </c>
      <c r="M1187" s="65" t="e">
        <v>#N/A</v>
      </c>
    </row>
    <row r="1188" spans="1:13">
      <c r="A1188" s="64">
        <v>118.60000000000001</v>
      </c>
      <c r="B1188" s="65">
        <v>4.7093592002056539E-4</v>
      </c>
      <c r="C1188" s="65" t="e">
        <v>#N/A</v>
      </c>
      <c r="D1188" s="65" t="e">
        <v>#N/A</v>
      </c>
      <c r="E1188" s="65" t="e">
        <v>#N/A</v>
      </c>
      <c r="F1188" s="65" t="e">
        <v>#N/A</v>
      </c>
      <c r="G1188" s="65" t="e">
        <v>#N/A</v>
      </c>
      <c r="H1188" s="65">
        <v>5.7821604423224926E-4</v>
      </c>
      <c r="I1188" s="65" t="e">
        <v>#N/A</v>
      </c>
      <c r="J1188" s="65" t="e">
        <v>#N/A</v>
      </c>
      <c r="K1188" s="65" t="e">
        <v>#N/A</v>
      </c>
      <c r="L1188" s="65" t="e">
        <v>#N/A</v>
      </c>
      <c r="M1188" s="65" t="e">
        <v>#N/A</v>
      </c>
    </row>
    <row r="1189" spans="1:13">
      <c r="A1189" s="64">
        <v>118.7</v>
      </c>
      <c r="B1189" s="65">
        <v>4.642868007067591E-4</v>
      </c>
      <c r="C1189" s="65" t="e">
        <v>#N/A</v>
      </c>
      <c r="D1189" s="65" t="e">
        <v>#N/A</v>
      </c>
      <c r="E1189" s="65" t="e">
        <v>#N/A</v>
      </c>
      <c r="F1189" s="65" t="e">
        <v>#N/A</v>
      </c>
      <c r="G1189" s="65" t="e">
        <v>#N/A</v>
      </c>
      <c r="H1189" s="65">
        <v>5.7038903469219804E-4</v>
      </c>
      <c r="I1189" s="65" t="e">
        <v>#N/A</v>
      </c>
      <c r="J1189" s="65" t="e">
        <v>#N/A</v>
      </c>
      <c r="K1189" s="65" t="e">
        <v>#N/A</v>
      </c>
      <c r="L1189" s="65" t="e">
        <v>#N/A</v>
      </c>
      <c r="M1189" s="65" t="e">
        <v>#N/A</v>
      </c>
    </row>
    <row r="1190" spans="1:13">
      <c r="A1190" s="64">
        <v>118.80000000000001</v>
      </c>
      <c r="B1190" s="65">
        <v>4.5771815348416567E-4</v>
      </c>
      <c r="C1190" s="65" t="e">
        <v>#N/A</v>
      </c>
      <c r="D1190" s="65" t="e">
        <v>#N/A</v>
      </c>
      <c r="E1190" s="65" t="e">
        <v>#N/A</v>
      </c>
      <c r="F1190" s="65" t="e">
        <v>#N/A</v>
      </c>
      <c r="G1190" s="65" t="e">
        <v>#N/A</v>
      </c>
      <c r="H1190" s="65">
        <v>5.6265090825036168E-4</v>
      </c>
      <c r="I1190" s="65" t="e">
        <v>#N/A</v>
      </c>
      <c r="J1190" s="65" t="e">
        <v>#N/A</v>
      </c>
      <c r="K1190" s="65" t="e">
        <v>#N/A</v>
      </c>
      <c r="L1190" s="65" t="e">
        <v>#N/A</v>
      </c>
      <c r="M1190" s="65" t="e">
        <v>#N/A</v>
      </c>
    </row>
    <row r="1191" spans="1:13">
      <c r="A1191" s="64">
        <v>118.9</v>
      </c>
      <c r="B1191" s="65">
        <v>4.5122925075702369E-4</v>
      </c>
      <c r="C1191" s="65" t="e">
        <v>#N/A</v>
      </c>
      <c r="D1191" s="65" t="e">
        <v>#N/A</v>
      </c>
      <c r="E1191" s="65" t="e">
        <v>#N/A</v>
      </c>
      <c r="F1191" s="65" t="e">
        <v>#N/A</v>
      </c>
      <c r="G1191" s="65" t="e">
        <v>#N/A</v>
      </c>
      <c r="H1191" s="65">
        <v>5.5500079179182649E-4</v>
      </c>
      <c r="I1191" s="65" t="e">
        <v>#N/A</v>
      </c>
      <c r="J1191" s="65" t="e">
        <v>#N/A</v>
      </c>
      <c r="K1191" s="65" t="e">
        <v>#N/A</v>
      </c>
      <c r="L1191" s="65" t="e">
        <v>#N/A</v>
      </c>
      <c r="M1191" s="65" t="e">
        <v>#N/A</v>
      </c>
    </row>
    <row r="1192" spans="1:13">
      <c r="A1192" s="64">
        <v>119</v>
      </c>
      <c r="B1192" s="65">
        <v>4.4481948134489357E-4</v>
      </c>
      <c r="C1192" s="65" t="e">
        <v>#N/A</v>
      </c>
      <c r="D1192" s="65" t="e">
        <v>#N/A</v>
      </c>
      <c r="E1192" s="65" t="e">
        <v>#N/A</v>
      </c>
      <c r="F1192" s="65" t="e">
        <v>#N/A</v>
      </c>
      <c r="G1192" s="65" t="e">
        <v>#N/A</v>
      </c>
      <c r="H1192" s="65">
        <v>5.4743816144764423E-4</v>
      </c>
      <c r="I1192" s="65" t="e">
        <v>#N/A</v>
      </c>
      <c r="J1192" s="65" t="e">
        <v>#N/A</v>
      </c>
      <c r="K1192" s="65" t="e">
        <v>#N/A</v>
      </c>
      <c r="L1192" s="65" t="e">
        <v>#N/A</v>
      </c>
      <c r="M1192" s="65" t="e">
        <v>#N/A</v>
      </c>
    </row>
    <row r="1193" spans="1:13">
      <c r="A1193" s="64">
        <v>119.10000000000001</v>
      </c>
      <c r="B1193" s="65">
        <v>4.3848808854818344E-4</v>
      </c>
      <c r="C1193" s="65" t="e">
        <v>#N/A</v>
      </c>
      <c r="D1193" s="65" t="e">
        <v>#N/A</v>
      </c>
      <c r="E1193" s="65" t="e">
        <v>#N/A</v>
      </c>
      <c r="F1193" s="65" t="e">
        <v>#N/A</v>
      </c>
      <c r="G1193" s="65" t="e">
        <v>#N/A</v>
      </c>
      <c r="H1193" s="65">
        <v>5.3996237693354487E-4</v>
      </c>
      <c r="I1193" s="65" t="e">
        <v>#N/A</v>
      </c>
      <c r="J1193" s="65" t="e">
        <v>#N/A</v>
      </c>
      <c r="K1193" s="65" t="e">
        <v>#N/A</v>
      </c>
      <c r="L1193" s="65" t="e">
        <v>#N/A</v>
      </c>
      <c r="M1193" s="65" t="e">
        <v>#N/A</v>
      </c>
    </row>
    <row r="1194" spans="1:13">
      <c r="A1194" s="64">
        <v>119.2</v>
      </c>
      <c r="B1194" s="65">
        <v>4.3223431566730142E-4</v>
      </c>
      <c r="C1194" s="65" t="e">
        <v>#N/A</v>
      </c>
      <c r="D1194" s="65" t="e">
        <v>#N/A</v>
      </c>
      <c r="E1194" s="65" t="e">
        <v>#N/A</v>
      </c>
      <c r="F1194" s="65" t="e">
        <v>#N/A</v>
      </c>
      <c r="G1194" s="65" t="e">
        <v>#N/A</v>
      </c>
      <c r="H1194" s="65">
        <v>5.3257268154993653E-4</v>
      </c>
      <c r="I1194" s="65" t="e">
        <v>#N/A</v>
      </c>
      <c r="J1194" s="65" t="e">
        <v>#N/A</v>
      </c>
      <c r="K1194" s="65" t="e">
        <v>#N/A</v>
      </c>
      <c r="L1194" s="65" t="e">
        <v>#N/A</v>
      </c>
      <c r="M1194" s="65" t="e">
        <v>#N/A</v>
      </c>
    </row>
    <row r="1195" spans="1:13">
      <c r="A1195" s="64">
        <v>119.30000000000001</v>
      </c>
      <c r="B1195" s="65">
        <v>4.2605760972946882E-4</v>
      </c>
      <c r="C1195" s="65" t="e">
        <v>#N/A</v>
      </c>
      <c r="D1195" s="65" t="e">
        <v>#N/A</v>
      </c>
      <c r="E1195" s="65" t="e">
        <v>#N/A</v>
      </c>
      <c r="F1195" s="65" t="e">
        <v>#N/A</v>
      </c>
      <c r="G1195" s="65" t="e">
        <v>#N/A</v>
      </c>
      <c r="H1195" s="65">
        <v>5.2526837680488825E-4</v>
      </c>
      <c r="I1195" s="65" t="e">
        <v>#N/A</v>
      </c>
      <c r="J1195" s="65" t="e">
        <v>#N/A</v>
      </c>
      <c r="K1195" s="65" t="e">
        <v>#N/A</v>
      </c>
      <c r="L1195" s="65" t="e">
        <v>#N/A</v>
      </c>
      <c r="M1195" s="65" t="e">
        <v>#N/A</v>
      </c>
    </row>
    <row r="1196" spans="1:13">
      <c r="A1196" s="64">
        <v>119.4</v>
      </c>
      <c r="B1196" s="65">
        <v>4.1995712672360241E-4</v>
      </c>
      <c r="C1196" s="65" t="e">
        <v>#N/A</v>
      </c>
      <c r="D1196" s="65" t="e">
        <v>#N/A</v>
      </c>
      <c r="E1196" s="65" t="e">
        <v>#N/A</v>
      </c>
      <c r="F1196" s="65" t="e">
        <v>#N/A</v>
      </c>
      <c r="G1196" s="65" t="e">
        <v>#N/A</v>
      </c>
      <c r="H1196" s="65">
        <v>5.1804882241412997E-4</v>
      </c>
      <c r="I1196" s="65" t="e">
        <v>#N/A</v>
      </c>
      <c r="J1196" s="65" t="e">
        <v>#N/A</v>
      </c>
      <c r="K1196" s="65" t="e">
        <v>#N/A</v>
      </c>
      <c r="L1196" s="65" t="e">
        <v>#N/A</v>
      </c>
      <c r="M1196" s="65" t="e">
        <v>#N/A</v>
      </c>
    </row>
    <row r="1197" spans="1:13">
      <c r="A1197" s="64">
        <v>119.5</v>
      </c>
      <c r="B1197" s="65">
        <v>4.1393222636543214E-4</v>
      </c>
      <c r="C1197" s="65" t="e">
        <v>#N/A</v>
      </c>
      <c r="D1197" s="65" t="e">
        <v>#N/A</v>
      </c>
      <c r="E1197" s="65" t="e">
        <v>#N/A</v>
      </c>
      <c r="F1197" s="65" t="e">
        <v>#N/A</v>
      </c>
      <c r="G1197" s="65" t="e">
        <v>#N/A</v>
      </c>
      <c r="H1197" s="65">
        <v>5.1091331988573074E-4</v>
      </c>
      <c r="I1197" s="65" t="e">
        <v>#N/A</v>
      </c>
      <c r="J1197" s="65" t="e">
        <v>#N/A</v>
      </c>
      <c r="K1197" s="65" t="e">
        <v>#N/A</v>
      </c>
      <c r="L1197" s="65" t="e">
        <v>#N/A</v>
      </c>
      <c r="M1197" s="65" t="e">
        <v>#N/A</v>
      </c>
    </row>
    <row r="1198" spans="1:13">
      <c r="A1198" s="64">
        <v>119.60000000000001</v>
      </c>
      <c r="B1198" s="65">
        <v>4.079822392668575E-4</v>
      </c>
      <c r="C1198" s="65" t="e">
        <v>#N/A</v>
      </c>
      <c r="D1198" s="65" t="e">
        <v>#N/A</v>
      </c>
      <c r="E1198" s="65" t="e">
        <v>#N/A</v>
      </c>
      <c r="F1198" s="65" t="e">
        <v>#N/A</v>
      </c>
      <c r="G1198" s="65" t="e">
        <v>#N/A</v>
      </c>
      <c r="H1198" s="65">
        <v>5.0386128714308143E-4</v>
      </c>
      <c r="I1198" s="65" t="e">
        <v>#N/A</v>
      </c>
      <c r="J1198" s="65" t="e">
        <v>#N/A</v>
      </c>
      <c r="K1198" s="65" t="e">
        <v>#N/A</v>
      </c>
      <c r="L1198" s="65" t="e">
        <v>#N/A</v>
      </c>
      <c r="M1198" s="65" t="e">
        <v>#N/A</v>
      </c>
    </row>
    <row r="1199" spans="1:13">
      <c r="A1199" s="64">
        <v>119.7</v>
      </c>
      <c r="B1199" s="65">
        <v>4.0210637962445617E-4</v>
      </c>
      <c r="C1199" s="65" t="e">
        <v>#N/A</v>
      </c>
      <c r="D1199" s="65" t="e">
        <v>#N/A</v>
      </c>
      <c r="E1199" s="65" t="e">
        <v>#N/A</v>
      </c>
      <c r="F1199" s="65" t="e">
        <v>#N/A</v>
      </c>
      <c r="G1199" s="65" t="e">
        <v>#N/A</v>
      </c>
      <c r="H1199" s="65">
        <v>4.9689185107126832E-4</v>
      </c>
      <c r="I1199" s="65" t="e">
        <v>#N/A</v>
      </c>
      <c r="J1199" s="65" t="e">
        <v>#N/A</v>
      </c>
      <c r="K1199" s="65" t="e">
        <v>#N/A</v>
      </c>
      <c r="L1199" s="65" t="e">
        <v>#N/A</v>
      </c>
      <c r="M1199" s="65" t="e">
        <v>#N/A</v>
      </c>
    </row>
    <row r="1200" spans="1:13">
      <c r="A1200" s="64">
        <v>119.80000000000001</v>
      </c>
      <c r="B1200" s="65">
        <v>3.96304065361619E-4</v>
      </c>
      <c r="C1200" s="65" t="e">
        <v>#N/A</v>
      </c>
      <c r="D1200" s="65" t="e">
        <v>#N/A</v>
      </c>
      <c r="E1200" s="65" t="e">
        <v>#N/A</v>
      </c>
      <c r="F1200" s="65" t="e">
        <v>#N/A</v>
      </c>
      <c r="G1200" s="65" t="e">
        <v>#N/A</v>
      </c>
      <c r="H1200" s="65">
        <v>4.9000454600900412E-4</v>
      </c>
      <c r="I1200" s="65" t="e">
        <v>#N/A</v>
      </c>
      <c r="J1200" s="65" t="e">
        <v>#N/A</v>
      </c>
      <c r="K1200" s="65" t="e">
        <v>#N/A</v>
      </c>
      <c r="L1200" s="65" t="e">
        <v>#N/A</v>
      </c>
      <c r="M1200" s="65" t="e">
        <v>#N/A</v>
      </c>
    </row>
    <row r="1201" spans="1:13">
      <c r="A1201" s="64">
        <v>119.9</v>
      </c>
      <c r="B1201" s="65">
        <v>3.9057451067492366E-4</v>
      </c>
      <c r="C1201" s="65" t="e">
        <v>#N/A</v>
      </c>
      <c r="D1201" s="65" t="e">
        <v>#N/A</v>
      </c>
      <c r="E1201" s="65" t="e">
        <v>#N/A</v>
      </c>
      <c r="F1201" s="65" t="e">
        <v>#N/A</v>
      </c>
      <c r="G1201" s="65" t="e">
        <v>#N/A</v>
      </c>
      <c r="H1201" s="65">
        <v>4.8319849884137511E-4</v>
      </c>
      <c r="I1201" s="65" t="e">
        <v>#N/A</v>
      </c>
      <c r="J1201" s="65" t="e">
        <v>#N/A</v>
      </c>
      <c r="K1201" s="65" t="e">
        <v>#N/A</v>
      </c>
      <c r="L1201" s="65" t="e">
        <v>#N/A</v>
      </c>
      <c r="M1201" s="65" t="e">
        <v>#N/A</v>
      </c>
    </row>
    <row r="1202" spans="1:13">
      <c r="A1202" s="64">
        <v>120</v>
      </c>
      <c r="B1202" s="65">
        <v>3.8491707528010011E-4</v>
      </c>
      <c r="C1202" s="65" t="e">
        <v>#N/A</v>
      </c>
      <c r="D1202" s="65" t="e">
        <v>#N/A</v>
      </c>
      <c r="E1202" s="65" t="e">
        <v>#N/A</v>
      </c>
      <c r="F1202" s="65" t="e">
        <v>#N/A</v>
      </c>
      <c r="G1202" s="65" t="e">
        <v>#N/A</v>
      </c>
      <c r="H1202" s="65">
        <v>4.7647315659560263E-4</v>
      </c>
      <c r="I1202" s="65" t="e">
        <v>#N/A</v>
      </c>
      <c r="J1202" s="65" t="e">
        <v>#N/A</v>
      </c>
      <c r="K1202" s="65" t="e">
        <v>#N/A</v>
      </c>
      <c r="L1202" s="65" t="e">
        <v>#N/A</v>
      </c>
      <c r="M1202" s="65" t="e">
        <v>#N/A</v>
      </c>
    </row>
    <row r="1203" spans="1:13">
      <c r="A1203" s="64">
        <v>120.10000000000001</v>
      </c>
      <c r="B1203" s="65">
        <v>3.7933106068521738E-4</v>
      </c>
      <c r="C1203" s="65" t="e">
        <v>#N/A</v>
      </c>
      <c r="D1203" s="65" t="e">
        <v>#N/A</v>
      </c>
      <c r="E1203" s="65" t="e">
        <v>#N/A</v>
      </c>
      <c r="F1203" s="65" t="e">
        <v>#N/A</v>
      </c>
      <c r="G1203" s="65" t="e">
        <v>#N/A</v>
      </c>
      <c r="H1203" s="65">
        <v>4.6982779167592525E-4</v>
      </c>
      <c r="I1203" s="65" t="e">
        <v>#N/A</v>
      </c>
      <c r="J1203" s="65" t="e">
        <v>#N/A</v>
      </c>
      <c r="K1203" s="65" t="e">
        <v>#N/A</v>
      </c>
      <c r="L1203" s="65" t="e">
        <v>#N/A</v>
      </c>
      <c r="M1203" s="65" t="e">
        <v>#N/A</v>
      </c>
    </row>
    <row r="1204" spans="1:13">
      <c r="A1204" s="64">
        <v>120.2</v>
      </c>
      <c r="B1204" s="65">
        <v>3.7381579750217497E-4</v>
      </c>
      <c r="C1204" s="65" t="e">
        <v>#N/A</v>
      </c>
      <c r="D1204" s="65" t="e">
        <v>#N/A</v>
      </c>
      <c r="E1204" s="65" t="e">
        <v>#N/A</v>
      </c>
      <c r="F1204" s="65" t="e">
        <v>#N/A</v>
      </c>
      <c r="G1204" s="65" t="e">
        <v>#N/A</v>
      </c>
      <c r="H1204" s="65">
        <v>4.6326176379807293E-4</v>
      </c>
      <c r="I1204" s="65" t="e">
        <v>#N/A</v>
      </c>
      <c r="J1204" s="65" t="e">
        <v>#N/A</v>
      </c>
      <c r="K1204" s="65" t="e">
        <v>#N/A</v>
      </c>
      <c r="L1204" s="65" t="e">
        <v>#N/A</v>
      </c>
      <c r="M1204" s="65" t="e">
        <v>#N/A</v>
      </c>
    </row>
    <row r="1205" spans="1:13">
      <c r="A1205" s="64">
        <v>120.30000000000001</v>
      </c>
      <c r="B1205" s="65">
        <v>3.6837055813521147E-4</v>
      </c>
      <c r="C1205" s="65" t="e">
        <v>#N/A</v>
      </c>
      <c r="D1205" s="65" t="e">
        <v>#N/A</v>
      </c>
      <c r="E1205" s="65" t="e">
        <v>#N/A</v>
      </c>
      <c r="F1205" s="65" t="e">
        <v>#N/A</v>
      </c>
      <c r="G1205" s="65" t="e">
        <v>#N/A</v>
      </c>
      <c r="H1205" s="65">
        <v>4.5677431626245379E-4</v>
      </c>
      <c r="I1205" s="65" t="e">
        <v>#N/A</v>
      </c>
      <c r="J1205" s="65" t="e">
        <v>#N/A</v>
      </c>
      <c r="K1205" s="65" t="e">
        <v>#N/A</v>
      </c>
      <c r="L1205" s="65" t="e">
        <v>#N/A</v>
      </c>
      <c r="M1205" s="65" t="e">
        <v>#N/A</v>
      </c>
    </row>
    <row r="1206" spans="1:13">
      <c r="A1206" s="64">
        <v>120.4</v>
      </c>
      <c r="B1206" s="65">
        <v>3.6299470230005682E-4</v>
      </c>
      <c r="C1206" s="65" t="e">
        <v>#N/A</v>
      </c>
      <c r="D1206" s="65" t="e">
        <v>#N/A</v>
      </c>
      <c r="E1206" s="65" t="e">
        <v>#N/A</v>
      </c>
      <c r="F1206" s="65" t="e">
        <v>#N/A</v>
      </c>
      <c r="G1206" s="65" t="e">
        <v>#N/A</v>
      </c>
      <c r="H1206" s="65">
        <v>4.503648669924587E-4</v>
      </c>
      <c r="I1206" s="65" t="e">
        <v>#N/A</v>
      </c>
      <c r="J1206" s="65" t="e">
        <v>#N/A</v>
      </c>
      <c r="K1206" s="65" t="e">
        <v>#N/A</v>
      </c>
      <c r="L1206" s="65" t="e">
        <v>#N/A</v>
      </c>
      <c r="M1206" s="65" t="e">
        <v>#N/A</v>
      </c>
    </row>
    <row r="1207" spans="1:13">
      <c r="A1207" s="64">
        <v>120.5</v>
      </c>
      <c r="B1207" s="65">
        <v>3.576875024009496E-4</v>
      </c>
      <c r="C1207" s="65" t="e">
        <v>#N/A</v>
      </c>
      <c r="D1207" s="65" t="e">
        <v>#N/A</v>
      </c>
      <c r="E1207" s="65" t="e">
        <v>#N/A</v>
      </c>
      <c r="F1207" s="65" t="e">
        <v>#N/A</v>
      </c>
      <c r="G1207" s="65" t="e">
        <v>#N/A</v>
      </c>
      <c r="H1207" s="65">
        <v>4.4403265928849578E-4</v>
      </c>
      <c r="I1207" s="65" t="e">
        <v>#N/A</v>
      </c>
      <c r="J1207" s="65" t="e">
        <v>#N/A</v>
      </c>
      <c r="K1207" s="65" t="e">
        <v>#N/A</v>
      </c>
      <c r="L1207" s="65" t="e">
        <v>#N/A</v>
      </c>
      <c r="M1207" s="65" t="e">
        <v>#N/A</v>
      </c>
    </row>
    <row r="1208" spans="1:13">
      <c r="A1208" s="64">
        <v>120.60000000000001</v>
      </c>
      <c r="B1208" s="65">
        <v>3.5244828904978931E-4</v>
      </c>
      <c r="C1208" s="65" t="e">
        <v>#N/A</v>
      </c>
      <c r="D1208" s="65" t="e">
        <v>#N/A</v>
      </c>
      <c r="E1208" s="65" t="e">
        <v>#N/A</v>
      </c>
      <c r="F1208" s="65" t="e">
        <v>#N/A</v>
      </c>
      <c r="G1208" s="65" t="e">
        <v>#N/A</v>
      </c>
      <c r="H1208" s="65">
        <v>4.3777705286629498E-4</v>
      </c>
      <c r="I1208" s="65" t="e">
        <v>#N/A</v>
      </c>
      <c r="J1208" s="65" t="e">
        <v>#N/A</v>
      </c>
      <c r="K1208" s="65" t="e">
        <v>#N/A</v>
      </c>
      <c r="L1208" s="65" t="e">
        <v>#N/A</v>
      </c>
      <c r="M1208" s="65" t="e">
        <v>#N/A</v>
      </c>
    </row>
    <row r="1209" spans="1:13">
      <c r="A1209" s="64">
        <v>120.7</v>
      </c>
      <c r="B1209" s="65">
        <v>3.4727648016996682E-4</v>
      </c>
      <c r="C1209" s="65" t="e">
        <v>#N/A</v>
      </c>
      <c r="D1209" s="65" t="e">
        <v>#N/A</v>
      </c>
      <c r="E1209" s="65" t="e">
        <v>#N/A</v>
      </c>
      <c r="F1209" s="65" t="e">
        <v>#N/A</v>
      </c>
      <c r="G1209" s="65" t="e">
        <v>#N/A</v>
      </c>
      <c r="H1209" s="65">
        <v>4.3159734923392534E-4</v>
      </c>
      <c r="I1209" s="65" t="e">
        <v>#N/A</v>
      </c>
      <c r="J1209" s="65" t="e">
        <v>#N/A</v>
      </c>
      <c r="K1209" s="65" t="e">
        <v>#N/A</v>
      </c>
      <c r="L1209" s="65" t="e">
        <v>#N/A</v>
      </c>
      <c r="M1209" s="65" t="e">
        <v>#N/A</v>
      </c>
    </row>
    <row r="1210" spans="1:13">
      <c r="A1210" s="64">
        <v>120.80000000000001</v>
      </c>
      <c r="B1210" s="65">
        <v>3.4217128995805979E-4</v>
      </c>
      <c r="C1210" s="65" t="e">
        <v>#N/A</v>
      </c>
      <c r="D1210" s="65" t="e">
        <v>#N/A</v>
      </c>
      <c r="E1210" s="65" t="e">
        <v>#N/A</v>
      </c>
      <c r="F1210" s="65" t="e">
        <v>#N/A</v>
      </c>
      <c r="G1210" s="65" t="e">
        <v>#N/A</v>
      </c>
      <c r="H1210" s="65">
        <v>4.2549282079562545E-4</v>
      </c>
      <c r="I1210" s="65" t="e">
        <v>#N/A</v>
      </c>
      <c r="J1210" s="65" t="e">
        <v>#N/A</v>
      </c>
      <c r="K1210" s="65" t="e">
        <v>#N/A</v>
      </c>
      <c r="L1210" s="65" t="e">
        <v>#N/A</v>
      </c>
      <c r="M1210" s="65" t="e">
        <v>#N/A</v>
      </c>
    </row>
    <row r="1211" spans="1:13">
      <c r="A1211" s="64">
        <v>120.9</v>
      </c>
      <c r="B1211" s="65">
        <v>3.3713210723362863E-4</v>
      </c>
      <c r="C1211" s="65" t="e">
        <v>#N/A</v>
      </c>
      <c r="D1211" s="65" t="e">
        <v>#N/A</v>
      </c>
      <c r="E1211" s="65" t="e">
        <v>#N/A</v>
      </c>
      <c r="F1211" s="65" t="e">
        <v>#N/A</v>
      </c>
      <c r="G1211" s="65" t="e">
        <v>#N/A</v>
      </c>
      <c r="H1211" s="65">
        <v>4.1946288547478616E-4</v>
      </c>
      <c r="I1211" s="65" t="e">
        <v>#N/A</v>
      </c>
      <c r="J1211" s="65" t="e">
        <v>#N/A</v>
      </c>
      <c r="K1211" s="65" t="e">
        <v>#N/A</v>
      </c>
      <c r="L1211" s="65" t="e">
        <v>#N/A</v>
      </c>
      <c r="M1211" s="65" t="e">
        <v>#N/A</v>
      </c>
    </row>
    <row r="1212" spans="1:13">
      <c r="A1212" s="64">
        <v>121</v>
      </c>
      <c r="B1212" s="65">
        <v>3.321582917124033E-4</v>
      </c>
      <c r="C1212" s="65" t="e">
        <v>#N/A</v>
      </c>
      <c r="D1212" s="65" t="e">
        <v>#N/A</v>
      </c>
      <c r="E1212" s="65" t="e">
        <v>#N/A</v>
      </c>
      <c r="F1212" s="65" t="e">
        <v>#N/A</v>
      </c>
      <c r="G1212" s="65" t="e">
        <v>#N/A</v>
      </c>
      <c r="H1212" s="65">
        <v>4.1350684477947652E-4</v>
      </c>
      <c r="I1212" s="65" t="e">
        <v>#N/A</v>
      </c>
      <c r="J1212" s="65" t="e">
        <v>#N/A</v>
      </c>
      <c r="K1212" s="65" t="e">
        <v>#N/A</v>
      </c>
      <c r="L1212" s="65" t="e">
        <v>#N/A</v>
      </c>
      <c r="M1212" s="65" t="e">
        <v>#N/A</v>
      </c>
    </row>
    <row r="1213" spans="1:13">
      <c r="A1213" s="64">
        <v>121.10000000000001</v>
      </c>
      <c r="B1213" s="65">
        <v>3.2724899938330054E-4</v>
      </c>
      <c r="C1213" s="65" t="e">
        <v>#N/A</v>
      </c>
      <c r="D1213" s="65" t="e">
        <v>#N/A</v>
      </c>
      <c r="E1213" s="65" t="e">
        <v>#N/A</v>
      </c>
      <c r="F1213" s="65" t="e">
        <v>#N/A</v>
      </c>
      <c r="G1213" s="65" t="e">
        <v>#N/A</v>
      </c>
      <c r="H1213" s="65">
        <v>4.0762405842542648E-4</v>
      </c>
      <c r="I1213" s="65" t="e">
        <v>#N/A</v>
      </c>
      <c r="J1213" s="65" t="e">
        <v>#N/A</v>
      </c>
      <c r="K1213" s="65" t="e">
        <v>#N/A</v>
      </c>
      <c r="L1213" s="65" t="e">
        <v>#N/A</v>
      </c>
      <c r="M1213" s="65" t="e">
        <v>#N/A</v>
      </c>
    </row>
    <row r="1214" spans="1:13">
      <c r="A1214" s="64">
        <v>121.2</v>
      </c>
      <c r="B1214" s="65">
        <v>3.2240385189652443E-4</v>
      </c>
      <c r="C1214" s="65" t="e">
        <v>#N/A</v>
      </c>
      <c r="D1214" s="65" t="e">
        <v>#N/A</v>
      </c>
      <c r="E1214" s="65" t="e">
        <v>#N/A</v>
      </c>
      <c r="F1214" s="65" t="e">
        <v>#N/A</v>
      </c>
      <c r="G1214" s="65" t="e">
        <v>#N/A</v>
      </c>
      <c r="H1214" s="65">
        <v>4.0181376971304417E-4</v>
      </c>
      <c r="I1214" s="65" t="e">
        <v>#N/A</v>
      </c>
      <c r="J1214" s="65" t="e">
        <v>#N/A</v>
      </c>
      <c r="K1214" s="65" t="e">
        <v>#N/A</v>
      </c>
      <c r="L1214" s="65" t="e">
        <v>#N/A</v>
      </c>
      <c r="M1214" s="65" t="e">
        <v>#N/A</v>
      </c>
    </row>
    <row r="1215" spans="1:13">
      <c r="A1215" s="64">
        <v>121.30000000000001</v>
      </c>
      <c r="B1215" s="65">
        <v>3.1762197613716125E-4</v>
      </c>
      <c r="C1215" s="65" t="e">
        <v>#N/A</v>
      </c>
      <c r="D1215" s="65" t="e">
        <v>#N/A</v>
      </c>
      <c r="E1215" s="65" t="e">
        <v>#N/A</v>
      </c>
      <c r="F1215" s="65" t="e">
        <v>#N/A</v>
      </c>
      <c r="G1215" s="65" t="e">
        <v>#N/A</v>
      </c>
      <c r="H1215" s="65">
        <v>3.9607530925422907E-4</v>
      </c>
      <c r="I1215" s="65" t="e">
        <v>#N/A</v>
      </c>
      <c r="J1215" s="65" t="e">
        <v>#N/A</v>
      </c>
      <c r="K1215" s="65" t="e">
        <v>#N/A</v>
      </c>
      <c r="L1215" s="65" t="e">
        <v>#N/A</v>
      </c>
      <c r="M1215" s="65" t="e">
        <v>#N/A</v>
      </c>
    </row>
    <row r="1216" spans="1:13">
      <c r="A1216" s="64">
        <v>121.4</v>
      </c>
      <c r="B1216" s="65">
        <v>3.1290281913243234E-4</v>
      </c>
      <c r="C1216" s="65" t="e">
        <v>#N/A</v>
      </c>
      <c r="D1216" s="65" t="e">
        <v>#N/A</v>
      </c>
      <c r="E1216" s="65" t="e">
        <v>#N/A</v>
      </c>
      <c r="F1216" s="65" t="e">
        <v>#N/A</v>
      </c>
      <c r="G1216" s="65" t="e">
        <v>#N/A</v>
      </c>
      <c r="H1216" s="65">
        <v>3.9040809497237206E-4</v>
      </c>
      <c r="I1216" s="65" t="e">
        <v>#N/A</v>
      </c>
      <c r="J1216" s="65" t="e">
        <v>#N/A</v>
      </c>
      <c r="K1216" s="65" t="e">
        <v>#N/A</v>
      </c>
      <c r="L1216" s="65" t="e">
        <v>#N/A</v>
      </c>
      <c r="M1216" s="65" t="e">
        <v>#N/A</v>
      </c>
    </row>
    <row r="1217" spans="1:13">
      <c r="A1217" s="64">
        <v>121.5</v>
      </c>
      <c r="B1217" s="65">
        <v>3.0824565328657627E-4</v>
      </c>
      <c r="C1217" s="65" t="e">
        <v>#N/A</v>
      </c>
      <c r="D1217" s="65" t="e">
        <v>#N/A</v>
      </c>
      <c r="E1217" s="65" t="e">
        <v>#N/A</v>
      </c>
      <c r="F1217" s="65" t="e">
        <v>#N/A</v>
      </c>
      <c r="G1217" s="65" t="e">
        <v>#N/A</v>
      </c>
      <c r="H1217" s="65">
        <v>3.8481139927171171E-4</v>
      </c>
      <c r="I1217" s="65" t="e">
        <v>#N/A</v>
      </c>
      <c r="J1217" s="65" t="e">
        <v>#N/A</v>
      </c>
      <c r="K1217" s="65" t="e">
        <v>#N/A</v>
      </c>
      <c r="L1217" s="65" t="e">
        <v>#N/A</v>
      </c>
      <c r="M1217" s="65" t="e">
        <v>#N/A</v>
      </c>
    </row>
    <row r="1218" spans="1:13">
      <c r="A1218" s="64">
        <v>121.60000000000001</v>
      </c>
      <c r="B1218" s="65">
        <v>3.0364995473064482E-4</v>
      </c>
      <c r="C1218" s="65" t="e">
        <v>#N/A</v>
      </c>
      <c r="D1218" s="65" t="e">
        <v>#N/A</v>
      </c>
      <c r="E1218" s="65" t="e">
        <v>#N/A</v>
      </c>
      <c r="F1218" s="65" t="e">
        <v>#N/A</v>
      </c>
      <c r="G1218" s="65" t="e">
        <v>#N/A</v>
      </c>
      <c r="H1218" s="65">
        <v>3.7928461097180843E-4</v>
      </c>
      <c r="I1218" s="65" t="e">
        <v>#N/A</v>
      </c>
      <c r="J1218" s="65" t="e">
        <v>#N/A</v>
      </c>
      <c r="K1218" s="65" t="e">
        <v>#N/A</v>
      </c>
      <c r="L1218" s="65" t="e">
        <v>#N/A</v>
      </c>
      <c r="M1218" s="65" t="e">
        <v>#N/A</v>
      </c>
    </row>
    <row r="1219" spans="1:13">
      <c r="A1219" s="64">
        <v>121.7</v>
      </c>
      <c r="B1219" s="65">
        <v>2.9911493766121566E-4</v>
      </c>
      <c r="C1219" s="65" t="e">
        <v>#N/A</v>
      </c>
      <c r="D1219" s="65" t="e">
        <v>#N/A</v>
      </c>
      <c r="E1219" s="65" t="e">
        <v>#N/A</v>
      </c>
      <c r="F1219" s="65" t="e">
        <v>#N/A</v>
      </c>
      <c r="G1219" s="65" t="e">
        <v>#N/A</v>
      </c>
      <c r="H1219" s="65">
        <v>3.7382700247690082E-4</v>
      </c>
      <c r="I1219" s="65" t="e">
        <v>#N/A</v>
      </c>
      <c r="J1219" s="65" t="e">
        <v>#N/A</v>
      </c>
      <c r="K1219" s="65" t="e">
        <v>#N/A</v>
      </c>
      <c r="L1219" s="65" t="e">
        <v>#N/A</v>
      </c>
      <c r="M1219" s="65" t="e">
        <v>#N/A</v>
      </c>
    </row>
    <row r="1220" spans="1:13">
      <c r="A1220" s="64">
        <v>121.80000000000001</v>
      </c>
      <c r="B1220" s="65">
        <v>2.9464004910551012E-4</v>
      </c>
      <c r="C1220" s="65" t="e">
        <v>#N/A</v>
      </c>
      <c r="D1220" s="65" t="e">
        <v>#N/A</v>
      </c>
      <c r="E1220" s="65" t="e">
        <v>#N/A</v>
      </c>
      <c r="F1220" s="65" t="e">
        <v>#N/A</v>
      </c>
      <c r="G1220" s="65" t="e">
        <v>#N/A</v>
      </c>
      <c r="H1220" s="65">
        <v>3.6843787529505789E-4</v>
      </c>
      <c r="I1220" s="65" t="e">
        <v>#N/A</v>
      </c>
      <c r="J1220" s="65" t="e">
        <v>#N/A</v>
      </c>
      <c r="K1220" s="65" t="e">
        <v>#N/A</v>
      </c>
      <c r="L1220" s="65" t="e">
        <v>#N/A</v>
      </c>
      <c r="M1220" s="65" t="e">
        <v>#N/A</v>
      </c>
    </row>
    <row r="1221" spans="1:13">
      <c r="A1221" s="64">
        <v>121.9</v>
      </c>
      <c r="B1221" s="65">
        <v>2.9022464877925813E-4</v>
      </c>
      <c r="C1221" s="65" t="e">
        <v>#N/A</v>
      </c>
      <c r="D1221" s="65" t="e">
        <v>#N/A</v>
      </c>
      <c r="E1221" s="65" t="e">
        <v>#N/A</v>
      </c>
      <c r="F1221" s="65" t="e">
        <v>#N/A</v>
      </c>
      <c r="G1221" s="65" t="e">
        <v>#N/A</v>
      </c>
      <c r="H1221" s="65">
        <v>3.6311670555733144E-4</v>
      </c>
      <c r="I1221" s="65" t="e">
        <v>#N/A</v>
      </c>
      <c r="J1221" s="65" t="e">
        <v>#N/A</v>
      </c>
      <c r="K1221" s="65" t="e">
        <v>#N/A</v>
      </c>
      <c r="L1221" s="65" t="e">
        <v>#N/A</v>
      </c>
      <c r="M1221" s="65" t="e">
        <v>#N/A</v>
      </c>
    </row>
    <row r="1222" spans="1:13">
      <c r="A1222" s="64">
        <v>122</v>
      </c>
      <c r="B1222" s="65">
        <v>2.8586800908669829E-4</v>
      </c>
      <c r="C1222" s="65" t="e">
        <v>#N/A</v>
      </c>
      <c r="D1222" s="65" t="e">
        <v>#N/A</v>
      </c>
      <c r="E1222" s="65" t="e">
        <v>#N/A</v>
      </c>
      <c r="F1222" s="65" t="e">
        <v>#N/A</v>
      </c>
      <c r="G1222" s="65" t="e">
        <v>#N/A</v>
      </c>
      <c r="H1222" s="65">
        <v>3.5786273656412959E-4</v>
      </c>
      <c r="I1222" s="65" t="e">
        <v>#N/A</v>
      </c>
      <c r="J1222" s="65" t="e">
        <v>#N/A</v>
      </c>
      <c r="K1222" s="65" t="e">
        <v>#N/A</v>
      </c>
      <c r="L1222" s="65" t="e">
        <v>#N/A</v>
      </c>
      <c r="M1222" s="65" t="e">
        <v>#N/A</v>
      </c>
    </row>
    <row r="1223" spans="1:13">
      <c r="A1223" s="64">
        <v>122.10000000000001</v>
      </c>
      <c r="B1223" s="65">
        <v>2.8156963526271284E-4</v>
      </c>
      <c r="C1223" s="65" t="e">
        <v>#N/A</v>
      </c>
      <c r="D1223" s="65" t="e">
        <v>#N/A</v>
      </c>
      <c r="E1223" s="65" t="e">
        <v>#N/A</v>
      </c>
      <c r="F1223" s="65" t="e">
        <v>#N/A</v>
      </c>
      <c r="G1223" s="65" t="e">
        <v>#N/A</v>
      </c>
      <c r="H1223" s="65">
        <v>3.5267532803118229E-4</v>
      </c>
      <c r="I1223" s="65" t="e">
        <v>#N/A</v>
      </c>
      <c r="J1223" s="65" t="e">
        <v>#N/A</v>
      </c>
      <c r="K1223" s="65" t="e">
        <v>#N/A</v>
      </c>
      <c r="L1223" s="65" t="e">
        <v>#N/A</v>
      </c>
      <c r="M1223" s="65" t="e">
        <v>#N/A</v>
      </c>
    </row>
    <row r="1224" spans="1:13">
      <c r="A1224" s="64">
        <v>122.2</v>
      </c>
      <c r="B1224" s="65">
        <v>2.7732879971154034E-4</v>
      </c>
      <c r="C1224" s="65" t="e">
        <v>#N/A</v>
      </c>
      <c r="D1224" s="65" t="e">
        <v>#N/A</v>
      </c>
      <c r="E1224" s="65" t="e">
        <v>#N/A</v>
      </c>
      <c r="F1224" s="65" t="e">
        <v>#N/A</v>
      </c>
      <c r="G1224" s="65" t="e">
        <v>#N/A</v>
      </c>
      <c r="H1224" s="65">
        <v>3.475538978818804E-4</v>
      </c>
      <c r="I1224" s="65" t="e">
        <v>#N/A</v>
      </c>
      <c r="J1224" s="65" t="e">
        <v>#N/A</v>
      </c>
      <c r="K1224" s="65" t="e">
        <v>#N/A</v>
      </c>
      <c r="L1224" s="65" t="e">
        <v>#N/A</v>
      </c>
      <c r="M1224" s="65" t="e">
        <v>#N/A</v>
      </c>
    </row>
    <row r="1225" spans="1:13">
      <c r="A1225" s="64">
        <v>122.30000000000001</v>
      </c>
      <c r="B1225" s="65">
        <v>2.7314492035657167E-4</v>
      </c>
      <c r="C1225" s="65" t="e">
        <v>#N/A</v>
      </c>
      <c r="D1225" s="65" t="e">
        <v>#N/A</v>
      </c>
      <c r="E1225" s="65" t="e">
        <v>#N/A</v>
      </c>
      <c r="F1225" s="65" t="e">
        <v>#N/A</v>
      </c>
      <c r="G1225" s="65" t="e">
        <v>#N/A</v>
      </c>
      <c r="H1225" s="65">
        <v>3.4249771852046251E-4</v>
      </c>
      <c r="I1225" s="65" t="e">
        <v>#N/A</v>
      </c>
      <c r="J1225" s="65" t="e">
        <v>#N/A</v>
      </c>
      <c r="K1225" s="65" t="e">
        <v>#N/A</v>
      </c>
      <c r="L1225" s="65" t="e">
        <v>#N/A</v>
      </c>
      <c r="M1225" s="65" t="e">
        <v>#N/A</v>
      </c>
    </row>
    <row r="1226" spans="1:13">
      <c r="A1226" s="64">
        <v>122.4</v>
      </c>
      <c r="B1226" s="65">
        <v>2.6901738601736724E-4</v>
      </c>
      <c r="C1226" s="65" t="e">
        <v>#N/A</v>
      </c>
      <c r="D1226" s="65" t="e">
        <v>#N/A</v>
      </c>
      <c r="E1226" s="65" t="e">
        <v>#N/A</v>
      </c>
      <c r="F1226" s="65" t="e">
        <v>#N/A</v>
      </c>
      <c r="G1226" s="65" t="e">
        <v>#N/A</v>
      </c>
      <c r="H1226" s="65">
        <v>3.3750614966265857E-4</v>
      </c>
      <c r="I1226" s="65" t="e">
        <v>#N/A</v>
      </c>
      <c r="J1226" s="65" t="e">
        <v>#N/A</v>
      </c>
      <c r="K1226" s="65" t="e">
        <v>#N/A</v>
      </c>
      <c r="L1226" s="65" t="e">
        <v>#N/A</v>
      </c>
      <c r="M1226" s="65" t="e">
        <v>#N/A</v>
      </c>
    </row>
    <row r="1227" spans="1:13">
      <c r="A1227" s="64">
        <v>122.5</v>
      </c>
      <c r="B1227" s="65">
        <v>2.64945556409657E-4</v>
      </c>
      <c r="C1227" s="65" t="e">
        <v>#N/A</v>
      </c>
      <c r="D1227" s="65" t="e">
        <v>#N/A</v>
      </c>
      <c r="E1227" s="65" t="e">
        <v>#N/A</v>
      </c>
      <c r="F1227" s="65" t="e">
        <v>#N/A</v>
      </c>
      <c r="G1227" s="65" t="e">
        <v>#N/A</v>
      </c>
      <c r="H1227" s="65">
        <v>3.3257855102419853E-4</v>
      </c>
      <c r="I1227" s="65" t="e">
        <v>#N/A</v>
      </c>
      <c r="J1227" s="65" t="e">
        <v>#N/A</v>
      </c>
      <c r="K1227" s="65" t="e">
        <v>#N/A</v>
      </c>
      <c r="L1227" s="65" t="e">
        <v>#N/A</v>
      </c>
      <c r="M1227" s="65" t="e">
        <v>#N/A</v>
      </c>
    </row>
    <row r="1228" spans="1:13">
      <c r="A1228" s="64">
        <v>122.60000000000001</v>
      </c>
      <c r="B1228" s="65">
        <v>2.6092884945683181E-4</v>
      </c>
      <c r="C1228" s="65" t="e">
        <v>#N/A</v>
      </c>
      <c r="D1228" s="65" t="e">
        <v>#N/A</v>
      </c>
      <c r="E1228" s="65" t="e">
        <v>#N/A</v>
      </c>
      <c r="F1228" s="65" t="e">
        <v>#N/A</v>
      </c>
      <c r="G1228" s="65" t="e">
        <v>#N/A</v>
      </c>
      <c r="H1228" s="65">
        <v>3.277143114246428E-4</v>
      </c>
      <c r="I1228" s="65" t="e">
        <v>#N/A</v>
      </c>
      <c r="J1228" s="65" t="e">
        <v>#N/A</v>
      </c>
      <c r="K1228" s="65" t="e">
        <v>#N/A</v>
      </c>
      <c r="L1228" s="65" t="e">
        <v>#N/A</v>
      </c>
      <c r="M1228" s="65" t="e">
        <v>#N/A</v>
      </c>
    </row>
    <row r="1229" spans="1:13">
      <c r="A1229" s="64">
        <v>122.7</v>
      </c>
      <c r="B1229" s="65">
        <v>2.5696659577079117E-4</v>
      </c>
      <c r="C1229" s="65" t="e">
        <v>#N/A</v>
      </c>
      <c r="D1229" s="65" t="e">
        <v>#N/A</v>
      </c>
      <c r="E1229" s="65" t="e">
        <v>#N/A</v>
      </c>
      <c r="F1229" s="65" t="e">
        <v>#N/A</v>
      </c>
      <c r="G1229" s="65" t="e">
        <v>#N/A</v>
      </c>
      <c r="H1229" s="65">
        <v>3.2291279057972133E-4</v>
      </c>
      <c r="I1229" s="65" t="e">
        <v>#N/A</v>
      </c>
      <c r="J1229" s="65" t="e">
        <v>#N/A</v>
      </c>
      <c r="K1229" s="65" t="e">
        <v>#N/A</v>
      </c>
      <c r="L1229" s="65" t="e">
        <v>#N/A</v>
      </c>
      <c r="M1229" s="65" t="e">
        <v>#N/A</v>
      </c>
    </row>
    <row r="1230" spans="1:13">
      <c r="A1230" s="64">
        <v>122.80000000000001</v>
      </c>
      <c r="B1230" s="65">
        <v>2.530582423787564E-4</v>
      </c>
      <c r="C1230" s="65" t="e">
        <v>#N/A</v>
      </c>
      <c r="D1230" s="65" t="e">
        <v>#N/A</v>
      </c>
      <c r="E1230" s="65" t="e">
        <v>#N/A</v>
      </c>
      <c r="F1230" s="65" t="e">
        <v>#N/A</v>
      </c>
      <c r="G1230" s="65" t="e">
        <v>#N/A</v>
      </c>
      <c r="H1230" s="65">
        <v>3.1817331910133362E-4</v>
      </c>
      <c r="I1230" s="65" t="e">
        <v>#N/A</v>
      </c>
      <c r="J1230" s="65" t="e">
        <v>#N/A</v>
      </c>
      <c r="K1230" s="65" t="e">
        <v>#N/A</v>
      </c>
      <c r="L1230" s="65" t="e">
        <v>#N/A</v>
      </c>
      <c r="M1230" s="65" t="e">
        <v>#N/A</v>
      </c>
    </row>
    <row r="1231" spans="1:13">
      <c r="A1231" s="64">
        <v>122.9</v>
      </c>
      <c r="B1231" s="65">
        <v>2.4920320720411837E-4</v>
      </c>
      <c r="C1231" s="65" t="e">
        <v>#N/A</v>
      </c>
      <c r="D1231" s="65" t="e">
        <v>#N/A</v>
      </c>
      <c r="E1231" s="65" t="e">
        <v>#N/A</v>
      </c>
      <c r="F1231" s="65" t="e">
        <v>#N/A</v>
      </c>
      <c r="G1231" s="65" t="e">
        <v>#N/A</v>
      </c>
      <c r="H1231" s="65">
        <v>3.1349528580904007E-4</v>
      </c>
      <c r="I1231" s="65" t="e">
        <v>#N/A</v>
      </c>
      <c r="J1231" s="65" t="e">
        <v>#N/A</v>
      </c>
      <c r="K1231" s="65" t="e">
        <v>#N/A</v>
      </c>
      <c r="L1231" s="65" t="e">
        <v>#N/A</v>
      </c>
      <c r="M1231" s="65" t="e">
        <v>#N/A</v>
      </c>
    </row>
    <row r="1232" spans="1:13">
      <c r="A1232" s="64">
        <v>123</v>
      </c>
      <c r="B1232" s="65">
        <v>2.4540079175494611E-4</v>
      </c>
      <c r="C1232" s="65" t="e">
        <v>#N/A</v>
      </c>
      <c r="D1232" s="65" t="e">
        <v>#N/A</v>
      </c>
      <c r="E1232" s="65" t="e">
        <v>#N/A</v>
      </c>
      <c r="F1232" s="65" t="e">
        <v>#N/A</v>
      </c>
      <c r="G1232" s="65" t="e">
        <v>#N/A</v>
      </c>
      <c r="H1232" s="65">
        <v>3.0887805041857064E-4</v>
      </c>
      <c r="I1232" s="65" t="e">
        <v>#N/A</v>
      </c>
      <c r="J1232" s="65" t="e">
        <v>#N/A</v>
      </c>
      <c r="K1232" s="65" t="e">
        <v>#N/A</v>
      </c>
      <c r="L1232" s="65" t="e">
        <v>#N/A</v>
      </c>
      <c r="M1232" s="65" t="e">
        <v>#N/A</v>
      </c>
    </row>
    <row r="1233" spans="1:13">
      <c r="A1233" s="64">
        <v>123.10000000000001</v>
      </c>
      <c r="B1233" s="65">
        <v>2.4165053036995232E-4</v>
      </c>
      <c r="C1233" s="65" t="e">
        <v>#N/A</v>
      </c>
      <c r="D1233" s="65" t="e">
        <v>#N/A</v>
      </c>
      <c r="E1233" s="65" t="e">
        <v>#N/A</v>
      </c>
      <c r="F1233" s="65" t="e">
        <v>#N/A</v>
      </c>
      <c r="G1233" s="65" t="e">
        <v>#N/A</v>
      </c>
      <c r="H1233" s="65">
        <v>3.0432100174948573E-4</v>
      </c>
      <c r="I1233" s="65" t="e">
        <v>#N/A</v>
      </c>
      <c r="J1233" s="65" t="e">
        <v>#N/A</v>
      </c>
      <c r="K1233" s="65" t="e">
        <v>#N/A</v>
      </c>
      <c r="L1233" s="65" t="e">
        <v>#N/A</v>
      </c>
      <c r="M1233" s="65" t="e">
        <v>#N/A</v>
      </c>
    </row>
    <row r="1234" spans="1:13">
      <c r="A1234" s="64">
        <v>123.2</v>
      </c>
      <c r="B1234" s="65">
        <v>2.3795176821295172E-4</v>
      </c>
      <c r="C1234" s="65" t="e">
        <v>#N/A</v>
      </c>
      <c r="D1234" s="65" t="e">
        <v>#N/A</v>
      </c>
      <c r="E1234" s="65" t="e">
        <v>#N/A</v>
      </c>
      <c r="F1234" s="65" t="e">
        <v>#N/A</v>
      </c>
      <c r="G1234" s="65" t="e">
        <v>#N/A</v>
      </c>
      <c r="H1234" s="65">
        <v>2.998234995175153E-4</v>
      </c>
      <c r="I1234" s="65" t="e">
        <v>#N/A</v>
      </c>
      <c r="J1234" s="65" t="e">
        <v>#N/A</v>
      </c>
      <c r="K1234" s="65" t="e">
        <v>#N/A</v>
      </c>
      <c r="L1234" s="65" t="e">
        <v>#N/A</v>
      </c>
      <c r="M1234" s="65" t="e">
        <v>#N/A</v>
      </c>
    </row>
    <row r="1235" spans="1:13">
      <c r="A1235" s="64">
        <v>123.30000000000001</v>
      </c>
      <c r="B1235" s="65">
        <v>2.343039377592504E-4</v>
      </c>
      <c r="C1235" s="65" t="e">
        <v>#N/A</v>
      </c>
      <c r="D1235" s="65" t="e">
        <v>#N/A</v>
      </c>
      <c r="E1235" s="65" t="e">
        <v>#N/A</v>
      </c>
      <c r="F1235" s="65" t="e">
        <v>#N/A</v>
      </c>
      <c r="G1235" s="65" t="e">
        <v>#N/A</v>
      </c>
      <c r="H1235" s="65">
        <v>2.9538493254221976E-4</v>
      </c>
      <c r="I1235" s="65" t="e">
        <v>#N/A</v>
      </c>
      <c r="J1235" s="65" t="e">
        <v>#N/A</v>
      </c>
      <c r="K1235" s="65" t="e">
        <v>#N/A</v>
      </c>
      <c r="L1235" s="65" t="e">
        <v>#N/A</v>
      </c>
      <c r="M1235" s="65" t="e">
        <v>#N/A</v>
      </c>
    </row>
    <row r="1236" spans="1:13">
      <c r="A1236" s="64">
        <v>123.4</v>
      </c>
      <c r="B1236" s="65">
        <v>2.3070641327649355E-4</v>
      </c>
      <c r="C1236" s="65" t="e">
        <v>#N/A</v>
      </c>
      <c r="D1236" s="65" t="e">
        <v>#N/A</v>
      </c>
      <c r="E1236" s="65" t="e">
        <v>#N/A</v>
      </c>
      <c r="F1236" s="65" t="e">
        <v>#N/A</v>
      </c>
      <c r="G1236" s="65" t="e">
        <v>#N/A</v>
      </c>
      <c r="H1236" s="65">
        <v>2.9100466053932905E-4</v>
      </c>
      <c r="I1236" s="65" t="e">
        <v>#N/A</v>
      </c>
      <c r="J1236" s="65" t="e">
        <v>#N/A</v>
      </c>
      <c r="K1236" s="65" t="e">
        <v>#N/A</v>
      </c>
      <c r="L1236" s="65" t="e">
        <v>#N/A</v>
      </c>
      <c r="M1236" s="65" t="e">
        <v>#N/A</v>
      </c>
    </row>
    <row r="1237" spans="1:13">
      <c r="A1237" s="64">
        <v>123.5</v>
      </c>
      <c r="B1237" s="65">
        <v>2.2715867089573294E-4</v>
      </c>
      <c r="C1237" s="65" t="e">
        <v>#N/A</v>
      </c>
      <c r="D1237" s="65" t="e">
        <v>#N/A</v>
      </c>
      <c r="E1237" s="65" t="e">
        <v>#N/A</v>
      </c>
      <c r="F1237" s="65" t="e">
        <v>#N/A</v>
      </c>
      <c r="G1237" s="65" t="e">
        <v>#N/A</v>
      </c>
      <c r="H1237" s="65">
        <v>2.8668210143223405E-4</v>
      </c>
      <c r="I1237" s="65" t="e">
        <v>#N/A</v>
      </c>
      <c r="J1237" s="65" t="e">
        <v>#N/A</v>
      </c>
      <c r="K1237" s="65" t="e">
        <v>#N/A</v>
      </c>
      <c r="L1237" s="65" t="e">
        <v>#N/A</v>
      </c>
      <c r="M1237" s="65" t="e">
        <v>#N/A</v>
      </c>
    </row>
    <row r="1238" spans="1:13">
      <c r="A1238" s="64">
        <v>123.60000000000001</v>
      </c>
      <c r="B1238" s="65">
        <v>2.2366015764418989E-4</v>
      </c>
      <c r="C1238" s="65" t="e">
        <v>#N/A</v>
      </c>
      <c r="D1238" s="65" t="e">
        <v>#N/A</v>
      </c>
      <c r="E1238" s="65" t="e">
        <v>#N/A</v>
      </c>
      <c r="F1238" s="65" t="e">
        <v>#N/A</v>
      </c>
      <c r="G1238" s="65" t="e">
        <v>#N/A</v>
      </c>
      <c r="H1238" s="65">
        <v>2.8241667314432561E-4</v>
      </c>
      <c r="I1238" s="65" t="e">
        <v>#N/A</v>
      </c>
      <c r="J1238" s="65" t="e">
        <v>#N/A</v>
      </c>
      <c r="K1238" s="65" t="e">
        <v>#N/A</v>
      </c>
      <c r="L1238" s="65" t="e">
        <v>#N/A</v>
      </c>
      <c r="M1238" s="65" t="e">
        <v>#N/A</v>
      </c>
    </row>
    <row r="1239" spans="1:13">
      <c r="A1239" s="64">
        <v>123.7</v>
      </c>
      <c r="B1239" s="65">
        <v>2.2021021868567914E-4</v>
      </c>
      <c r="C1239" s="65" t="e">
        <v>#N/A</v>
      </c>
      <c r="D1239" s="65" t="e">
        <v>#N/A</v>
      </c>
      <c r="E1239" s="65" t="e">
        <v>#N/A</v>
      </c>
      <c r="F1239" s="65" t="e">
        <v>#N/A</v>
      </c>
      <c r="G1239" s="65" t="e">
        <v>#N/A</v>
      </c>
      <c r="H1239" s="65">
        <v>2.7820767718367279E-4</v>
      </c>
      <c r="I1239" s="65" t="e">
        <v>#N/A</v>
      </c>
      <c r="J1239" s="65" t="e">
        <v>#N/A</v>
      </c>
      <c r="K1239" s="65" t="e">
        <v>#N/A</v>
      </c>
      <c r="L1239" s="65" t="e">
        <v>#N/A</v>
      </c>
      <c r="M1239" s="65" t="e">
        <v>#N/A</v>
      </c>
    </row>
    <row r="1240" spans="1:13">
      <c r="A1240" s="64">
        <v>123.80000000000001</v>
      </c>
      <c r="B1240" s="65">
        <v>2.1680837380699813E-4</v>
      </c>
      <c r="C1240" s="65" t="e">
        <v>#N/A</v>
      </c>
      <c r="D1240" s="65" t="e">
        <v>#N/A</v>
      </c>
      <c r="E1240" s="65" t="e">
        <v>#N/A</v>
      </c>
      <c r="F1240" s="65" t="e">
        <v>#N/A</v>
      </c>
      <c r="G1240" s="65" t="e">
        <v>#N/A</v>
      </c>
      <c r="H1240" s="65">
        <v>2.7405458968132734E-4</v>
      </c>
      <c r="I1240" s="65" t="e">
        <v>#N/A</v>
      </c>
      <c r="J1240" s="65" t="e">
        <v>#N/A</v>
      </c>
      <c r="K1240" s="65" t="e">
        <v>#N/A</v>
      </c>
      <c r="L1240" s="65" t="e">
        <v>#N/A</v>
      </c>
      <c r="M1240" s="65" t="e">
        <v>#N/A</v>
      </c>
    </row>
    <row r="1241" spans="1:13">
      <c r="A1241" s="64">
        <v>123.9</v>
      </c>
      <c r="B1241" s="65">
        <v>2.1345399727579206E-4</v>
      </c>
      <c r="C1241" s="65" t="e">
        <v>#N/A</v>
      </c>
      <c r="D1241" s="65" t="e">
        <v>#N/A</v>
      </c>
      <c r="E1241" s="65" t="e">
        <v>#N/A</v>
      </c>
      <c r="F1241" s="65" t="e">
        <v>#N/A</v>
      </c>
      <c r="G1241" s="65" t="e">
        <v>#N/A</v>
      </c>
      <c r="H1241" s="65">
        <v>2.6995679945684969E-4</v>
      </c>
      <c r="I1241" s="65" t="e">
        <v>#N/A</v>
      </c>
      <c r="J1241" s="65" t="e">
        <v>#N/A</v>
      </c>
      <c r="K1241" s="65" t="e">
        <v>#N/A</v>
      </c>
      <c r="L1241" s="65" t="e">
        <v>#N/A</v>
      </c>
      <c r="M1241" s="65" t="e">
        <v>#N/A</v>
      </c>
    </row>
    <row r="1242" spans="1:13">
      <c r="A1242" s="64">
        <v>124</v>
      </c>
      <c r="B1242" s="65">
        <v>2.1014659432694316E-4</v>
      </c>
      <c r="C1242" s="65" t="e">
        <v>#N/A</v>
      </c>
      <c r="D1242" s="65" t="e">
        <v>#N/A</v>
      </c>
      <c r="E1242" s="65" t="e">
        <v>#N/A</v>
      </c>
      <c r="F1242" s="65" t="e">
        <v>#N/A</v>
      </c>
      <c r="G1242" s="65" t="e">
        <v>#N/A</v>
      </c>
      <c r="H1242" s="65">
        <v>2.6591366622596979E-4</v>
      </c>
      <c r="I1242" s="65" t="e">
        <v>#N/A</v>
      </c>
      <c r="J1242" s="65" t="e">
        <v>#N/A</v>
      </c>
      <c r="K1242" s="65" t="e">
        <v>#N/A</v>
      </c>
      <c r="L1242" s="65" t="e">
        <v>#N/A</v>
      </c>
      <c r="M1242" s="65" t="e">
        <v>#N/A</v>
      </c>
    </row>
    <row r="1243" spans="1:13">
      <c r="A1243" s="64">
        <v>124.10000000000001</v>
      </c>
      <c r="B1243" s="65">
        <v>2.0688558288384229E-4</v>
      </c>
      <c r="C1243" s="65" t="e">
        <v>#N/A</v>
      </c>
      <c r="D1243" s="65" t="e">
        <v>#N/A</v>
      </c>
      <c r="E1243" s="65" t="e">
        <v>#N/A</v>
      </c>
      <c r="F1243" s="65" t="e">
        <v>#N/A</v>
      </c>
      <c r="G1243" s="65" t="e">
        <v>#N/A</v>
      </c>
      <c r="H1243" s="65">
        <v>2.6192463701590896E-4</v>
      </c>
      <c r="I1243" s="65" t="e">
        <v>#N/A</v>
      </c>
      <c r="J1243" s="65" t="e">
        <v>#N/A</v>
      </c>
      <c r="K1243" s="65" t="e">
        <v>#N/A</v>
      </c>
      <c r="L1243" s="65" t="e">
        <v>#N/A</v>
      </c>
      <c r="M1243" s="65" t="e">
        <v>#N/A</v>
      </c>
    </row>
    <row r="1244" spans="1:13">
      <c r="A1244" s="64">
        <v>124.2</v>
      </c>
      <c r="B1244" s="65">
        <v>2.0367039542179555E-4</v>
      </c>
      <c r="C1244" s="65" t="e">
        <v>#N/A</v>
      </c>
      <c r="D1244" s="65" t="e">
        <v>#N/A</v>
      </c>
      <c r="E1244" s="65" t="e">
        <v>#N/A</v>
      </c>
      <c r="F1244" s="65" t="e">
        <v>#N/A</v>
      </c>
      <c r="G1244" s="65" t="e">
        <v>#N/A</v>
      </c>
      <c r="H1244" s="65">
        <v>2.5798907154239714E-4</v>
      </c>
      <c r="I1244" s="65" t="e">
        <v>#N/A</v>
      </c>
      <c r="J1244" s="65" t="e">
        <v>#N/A</v>
      </c>
      <c r="K1244" s="65" t="e">
        <v>#N/A</v>
      </c>
      <c r="L1244" s="65" t="e">
        <v>#N/A</v>
      </c>
      <c r="M1244" s="65" t="e">
        <v>#N/A</v>
      </c>
    </row>
    <row r="1245" spans="1:13">
      <c r="A1245" s="64">
        <v>124.30000000000001</v>
      </c>
      <c r="B1245" s="65">
        <v>2.0050052262376994E-4</v>
      </c>
      <c r="C1245" s="65" t="e">
        <v>#N/A</v>
      </c>
      <c r="D1245" s="65" t="e">
        <v>#N/A</v>
      </c>
      <c r="E1245" s="65" t="e">
        <v>#N/A</v>
      </c>
      <c r="F1245" s="65" t="e">
        <v>#N/A</v>
      </c>
      <c r="G1245" s="65" t="e">
        <v>#N/A</v>
      </c>
      <c r="H1245" s="65">
        <v>2.5410647504031658E-4</v>
      </c>
      <c r="I1245" s="65" t="e">
        <v>#N/A</v>
      </c>
      <c r="J1245" s="65" t="e">
        <v>#N/A</v>
      </c>
      <c r="K1245" s="65" t="e">
        <v>#N/A</v>
      </c>
      <c r="L1245" s="65" t="e">
        <v>#N/A</v>
      </c>
      <c r="M1245" s="65" t="e">
        <v>#N/A</v>
      </c>
    </row>
    <row r="1246" spans="1:13">
      <c r="A1246" s="64">
        <v>124.4</v>
      </c>
      <c r="B1246" s="65">
        <v>1.9737542606890202E-4</v>
      </c>
      <c r="C1246" s="65" t="e">
        <v>#N/A</v>
      </c>
      <c r="D1246" s="65" t="e">
        <v>#N/A</v>
      </c>
      <c r="E1246" s="65" t="e">
        <v>#N/A</v>
      </c>
      <c r="F1246" s="65" t="e">
        <v>#N/A</v>
      </c>
      <c r="G1246" s="65" t="e">
        <v>#N/A</v>
      </c>
      <c r="H1246" s="65">
        <v>2.5027617812156677E-4</v>
      </c>
      <c r="I1246" s="65" t="e">
        <v>#N/A</v>
      </c>
      <c r="J1246" s="65" t="e">
        <v>#N/A</v>
      </c>
      <c r="K1246" s="65" t="e">
        <v>#N/A</v>
      </c>
      <c r="L1246" s="65" t="e">
        <v>#N/A</v>
      </c>
      <c r="M1246" s="65" t="e">
        <v>#N/A</v>
      </c>
    </row>
    <row r="1247" spans="1:13">
      <c r="A1247" s="64">
        <v>124.5</v>
      </c>
      <c r="B1247" s="65">
        <v>1.9429453823249787E-4</v>
      </c>
      <c r="C1247" s="65" t="e">
        <v>#N/A</v>
      </c>
      <c r="D1247" s="65" t="e">
        <v>#N/A</v>
      </c>
      <c r="E1247" s="65" t="e">
        <v>#N/A</v>
      </c>
      <c r="F1247" s="65" t="e">
        <v>#N/A</v>
      </c>
      <c r="G1247" s="65" t="e">
        <v>#N/A</v>
      </c>
      <c r="H1247" s="65">
        <v>2.4649762781336904E-4</v>
      </c>
      <c r="I1247" s="65" t="e">
        <v>#N/A</v>
      </c>
      <c r="J1247" s="65" t="e">
        <v>#N/A</v>
      </c>
      <c r="K1247" s="65" t="e">
        <v>#N/A</v>
      </c>
      <c r="L1247" s="65" t="e">
        <v>#N/A</v>
      </c>
      <c r="M1247" s="65" t="e">
        <v>#N/A</v>
      </c>
    </row>
    <row r="1248" spans="1:13">
      <c r="A1248" s="64">
        <v>124.60000000000001</v>
      </c>
      <c r="B1248" s="65">
        <v>1.912573934532702E-4</v>
      </c>
      <c r="C1248" s="65" t="e">
        <v>#N/A</v>
      </c>
      <c r="D1248" s="65" t="e">
        <v>#N/A</v>
      </c>
      <c r="E1248" s="65" t="e">
        <v>#N/A</v>
      </c>
      <c r="F1248" s="65" t="e">
        <v>#N/A</v>
      </c>
      <c r="G1248" s="65" t="e">
        <v>#N/A</v>
      </c>
      <c r="H1248" s="65">
        <v>2.4277028569485992E-4</v>
      </c>
      <c r="I1248" s="65" t="e">
        <v>#N/A</v>
      </c>
      <c r="J1248" s="65" t="e">
        <v>#N/A</v>
      </c>
      <c r="K1248" s="65" t="e">
        <v>#N/A</v>
      </c>
      <c r="L1248" s="65" t="e">
        <v>#N/A</v>
      </c>
      <c r="M1248" s="65" t="e">
        <v>#N/A</v>
      </c>
    </row>
    <row r="1249" spans="1:13">
      <c r="A1249" s="64">
        <v>124.7</v>
      </c>
      <c r="B1249" s="65">
        <v>1.8826339510269463E-4</v>
      </c>
      <c r="C1249" s="65" t="e">
        <v>#N/A</v>
      </c>
      <c r="D1249" s="65" t="e">
        <v>#N/A</v>
      </c>
      <c r="E1249" s="65" t="e">
        <v>#N/A</v>
      </c>
      <c r="F1249" s="65" t="e">
        <v>#N/A</v>
      </c>
      <c r="G1249" s="65" t="e">
        <v>#N/A</v>
      </c>
      <c r="H1249" s="65">
        <v>2.3909352603368461E-4</v>
      </c>
      <c r="I1249" s="65" t="e">
        <v>#N/A</v>
      </c>
      <c r="J1249" s="65" t="e">
        <v>#N/A</v>
      </c>
      <c r="K1249" s="65" t="e">
        <v>#N/A</v>
      </c>
      <c r="L1249" s="65" t="e">
        <v>#N/A</v>
      </c>
      <c r="M1249" s="65" t="e">
        <v>#N/A</v>
      </c>
    </row>
    <row r="1250" spans="1:13">
      <c r="A1250" s="64">
        <v>124.80000000000001</v>
      </c>
      <c r="B1250" s="65">
        <v>1.8531203386373818E-4</v>
      </c>
      <c r="C1250" s="65" t="e">
        <v>#N/A</v>
      </c>
      <c r="D1250" s="65" t="e">
        <v>#N/A</v>
      </c>
      <c r="E1250" s="65" t="e">
        <v>#N/A</v>
      </c>
      <c r="F1250" s="65" t="e">
        <v>#N/A</v>
      </c>
      <c r="G1250" s="65" t="e">
        <v>#N/A</v>
      </c>
      <c r="H1250" s="65">
        <v>2.3546681040897965E-4</v>
      </c>
      <c r="I1250" s="65" t="e">
        <v>#N/A</v>
      </c>
      <c r="J1250" s="65" t="e">
        <v>#N/A</v>
      </c>
      <c r="K1250" s="65" t="e">
        <v>#N/A</v>
      </c>
      <c r="L1250" s="65" t="e">
        <v>#N/A</v>
      </c>
      <c r="M1250" s="65" t="e">
        <v>#N/A</v>
      </c>
    </row>
    <row r="1251" spans="1:13">
      <c r="A1251" s="64">
        <v>124.9</v>
      </c>
      <c r="B1251" s="65">
        <v>1.8240281497128308E-4</v>
      </c>
      <c r="C1251" s="65" t="e">
        <v>#N/A</v>
      </c>
      <c r="D1251" s="65" t="e">
        <v>#N/A</v>
      </c>
      <c r="E1251" s="65" t="e">
        <v>#N/A</v>
      </c>
      <c r="F1251" s="65" t="e">
        <v>#N/A</v>
      </c>
      <c r="G1251" s="65" t="e">
        <v>#N/A</v>
      </c>
      <c r="H1251" s="65">
        <v>2.318896003998816E-4</v>
      </c>
      <c r="I1251" s="65" t="e">
        <v>#N/A</v>
      </c>
      <c r="J1251" s="65" t="e">
        <v>#N/A</v>
      </c>
      <c r="K1251" s="65" t="e">
        <v>#N/A</v>
      </c>
      <c r="L1251" s="65" t="e">
        <v>#N/A</v>
      </c>
      <c r="M1251" s="65" t="e">
        <v>#N/A</v>
      </c>
    </row>
    <row r="1252" spans="1:13">
      <c r="A1252" s="64">
        <v>125</v>
      </c>
      <c r="B1252" s="65">
        <v>1.7953522910829633E-4</v>
      </c>
      <c r="C1252" s="65" t="e">
        <v>#N/A</v>
      </c>
      <c r="D1252" s="65" t="e">
        <v>#N/A</v>
      </c>
      <c r="E1252" s="65" t="e">
        <v>#N/A</v>
      </c>
      <c r="F1252" s="65" t="e">
        <v>#N/A</v>
      </c>
      <c r="G1252" s="65" t="e">
        <v>#N/A</v>
      </c>
      <c r="H1252" s="65">
        <v>2.2836128482595086E-4</v>
      </c>
      <c r="I1252" s="65" t="e">
        <v>#N/A</v>
      </c>
      <c r="J1252" s="65" t="e">
        <v>#N/A</v>
      </c>
      <c r="K1252" s="65" t="e">
        <v>#N/A</v>
      </c>
      <c r="L1252" s="65" t="e">
        <v>#N/A</v>
      </c>
      <c r="M1252" s="65" t="e">
        <v>#N/A</v>
      </c>
    </row>
    <row r="1253" spans="1:13">
      <c r="A1253" s="64">
        <v>125.10000000000001</v>
      </c>
      <c r="B1253" s="65">
        <v>1.7670876695774496E-4</v>
      </c>
      <c r="C1253" s="65" t="e">
        <v>#N/A</v>
      </c>
      <c r="D1253" s="65" t="e">
        <v>#N/A</v>
      </c>
      <c r="E1253" s="65" t="e">
        <v>#N/A</v>
      </c>
      <c r="F1253" s="65" t="e">
        <v>#N/A</v>
      </c>
      <c r="G1253" s="65" t="e">
        <v>#N/A</v>
      </c>
      <c r="H1253" s="65">
        <v>2.2488133981823921E-4</v>
      </c>
      <c r="I1253" s="65" t="e">
        <v>#N/A</v>
      </c>
      <c r="J1253" s="65" t="e">
        <v>#N/A</v>
      </c>
      <c r="K1253" s="65" t="e">
        <v>#N/A</v>
      </c>
      <c r="L1253" s="65" t="e">
        <v>#N/A</v>
      </c>
      <c r="M1253" s="65" t="e">
        <v>#N/A</v>
      </c>
    </row>
    <row r="1254" spans="1:13">
      <c r="A1254" s="64">
        <v>125.2</v>
      </c>
      <c r="B1254" s="65">
        <v>1.7392289009876549E-4</v>
      </c>
      <c r="C1254" s="65" t="e">
        <v>#N/A</v>
      </c>
      <c r="D1254" s="65" t="e">
        <v>#N/A</v>
      </c>
      <c r="E1254" s="65" t="e">
        <v>#N/A</v>
      </c>
      <c r="F1254" s="65" t="e">
        <v>#N/A</v>
      </c>
      <c r="G1254" s="65" t="e">
        <v>#N/A</v>
      </c>
      <c r="H1254" s="65">
        <v>2.2144919785205275E-4</v>
      </c>
      <c r="I1254" s="65" t="e">
        <v>#N/A</v>
      </c>
      <c r="J1254" s="65" t="e">
        <v>#N/A</v>
      </c>
      <c r="K1254" s="65" t="e">
        <v>#N/A</v>
      </c>
      <c r="L1254" s="65" t="e">
        <v>#N/A</v>
      </c>
      <c r="M1254" s="65" t="e">
        <v>#N/A</v>
      </c>
    </row>
    <row r="1255" spans="1:13">
      <c r="A1255" s="64">
        <v>125.30000000000001</v>
      </c>
      <c r="B1255" s="65">
        <v>1.7117713287007064E-4</v>
      </c>
      <c r="C1255" s="65" t="e">
        <v>#N/A</v>
      </c>
      <c r="D1255" s="65" t="e">
        <v>#N/A</v>
      </c>
      <c r="E1255" s="65" t="e">
        <v>#N/A</v>
      </c>
      <c r="F1255" s="65" t="e">
        <v>#N/A</v>
      </c>
      <c r="G1255" s="65" t="e">
        <v>#N/A</v>
      </c>
      <c r="H1255" s="65">
        <v>2.1806434961035848E-4</v>
      </c>
      <c r="I1255" s="65" t="e">
        <v>#N/A</v>
      </c>
      <c r="J1255" s="65" t="e">
        <v>#N/A</v>
      </c>
      <c r="K1255" s="65" t="e">
        <v>#N/A</v>
      </c>
      <c r="L1255" s="65" t="e">
        <v>#N/A</v>
      </c>
      <c r="M1255" s="65" t="e">
        <v>#N/A</v>
      </c>
    </row>
    <row r="1256" spans="1:13">
      <c r="A1256" s="64">
        <v>125.4</v>
      </c>
      <c r="B1256" s="65">
        <v>1.6847101505845785E-4</v>
      </c>
      <c r="C1256" s="65" t="e">
        <v>#N/A</v>
      </c>
      <c r="D1256" s="65" t="e">
        <v>#N/A</v>
      </c>
      <c r="E1256" s="65" t="e">
        <v>#N/A</v>
      </c>
      <c r="F1256" s="65" t="e">
        <v>#N/A</v>
      </c>
      <c r="G1256" s="65" t="e">
        <v>#N/A</v>
      </c>
      <c r="H1256" s="65">
        <v>2.1472619846463203E-4</v>
      </c>
      <c r="I1256" s="65" t="e">
        <v>#N/A</v>
      </c>
      <c r="J1256" s="65" t="e">
        <v>#N/A</v>
      </c>
      <c r="K1256" s="65" t="e">
        <v>#N/A</v>
      </c>
      <c r="L1256" s="65" t="e">
        <v>#N/A</v>
      </c>
      <c r="M1256" s="65" t="e">
        <v>#N/A</v>
      </c>
    </row>
    <row r="1257" spans="1:13">
      <c r="A1257" s="64">
        <v>125.5</v>
      </c>
      <c r="B1257" s="65">
        <v>1.6580401279497892E-4</v>
      </c>
      <c r="C1257" s="65" t="e">
        <v>#N/A</v>
      </c>
      <c r="D1257" s="65" t="e">
        <v>#N/A</v>
      </c>
      <c r="E1257" s="65" t="e">
        <v>#N/A</v>
      </c>
      <c r="F1257" s="65" t="e">
        <v>#N/A</v>
      </c>
      <c r="G1257" s="65" t="e">
        <v>#N/A</v>
      </c>
      <c r="H1257" s="65">
        <v>2.1143424964975566E-4</v>
      </c>
      <c r="I1257" s="65" t="e">
        <v>#N/A</v>
      </c>
      <c r="J1257" s="65" t="e">
        <v>#N/A</v>
      </c>
      <c r="K1257" s="65" t="e">
        <v>#N/A</v>
      </c>
      <c r="L1257" s="65" t="e">
        <v>#N/A</v>
      </c>
      <c r="M1257" s="65" t="e">
        <v>#N/A</v>
      </c>
    </row>
    <row r="1258" spans="1:13">
      <c r="A1258" s="64">
        <v>125.60000000000001</v>
      </c>
      <c r="B1258" s="65">
        <v>1.6317561676260084E-4</v>
      </c>
      <c r="C1258" s="65" t="e">
        <v>#N/A</v>
      </c>
      <c r="D1258" s="65" t="e">
        <v>#N/A</v>
      </c>
      <c r="E1258" s="65" t="e">
        <v>#N/A</v>
      </c>
      <c r="F1258" s="65" t="e">
        <v>#N/A</v>
      </c>
      <c r="G1258" s="65" t="e">
        <v>#N/A</v>
      </c>
      <c r="H1258" s="65">
        <v>2.0818792108912021E-4</v>
      </c>
      <c r="I1258" s="65" t="e">
        <v>#N/A</v>
      </c>
      <c r="J1258" s="65" t="e">
        <v>#N/A</v>
      </c>
      <c r="K1258" s="65" t="e">
        <v>#N/A</v>
      </c>
      <c r="L1258" s="65" t="e">
        <v>#N/A</v>
      </c>
      <c r="M1258" s="65" t="e">
        <v>#N/A</v>
      </c>
    </row>
    <row r="1259" spans="1:13">
      <c r="A1259" s="64">
        <v>125.7</v>
      </c>
      <c r="B1259" s="65">
        <v>1.60585404955782E-4</v>
      </c>
      <c r="C1259" s="65" t="e">
        <v>#N/A</v>
      </c>
      <c r="D1259" s="65" t="e">
        <v>#N/A</v>
      </c>
      <c r="E1259" s="65" t="e">
        <v>#N/A</v>
      </c>
      <c r="F1259" s="65" t="e">
        <v>#N/A</v>
      </c>
      <c r="G1259" s="65" t="e">
        <v>#N/A</v>
      </c>
      <c r="H1259" s="65">
        <v>2.0498673256952316E-4</v>
      </c>
      <c r="I1259" s="65" t="e">
        <v>#N/A</v>
      </c>
      <c r="J1259" s="65" t="e">
        <v>#N/A</v>
      </c>
      <c r="K1259" s="65" t="e">
        <v>#N/A</v>
      </c>
      <c r="L1259" s="65" t="e">
        <v>#N/A</v>
      </c>
      <c r="M1259" s="65" t="e">
        <v>#N/A</v>
      </c>
    </row>
    <row r="1260" spans="1:13">
      <c r="A1260" s="64">
        <v>125.80000000000001</v>
      </c>
      <c r="B1260" s="65">
        <v>1.580328680574894E-4</v>
      </c>
      <c r="C1260" s="65" t="e">
        <v>#N/A</v>
      </c>
      <c r="D1260" s="65" t="e">
        <v>#N/A</v>
      </c>
      <c r="E1260" s="65" t="e">
        <v>#N/A</v>
      </c>
      <c r="F1260" s="65" t="e">
        <v>#N/A</v>
      </c>
      <c r="G1260" s="65" t="e">
        <v>#N/A</v>
      </c>
      <c r="H1260" s="65">
        <v>2.0183013111818582E-4</v>
      </c>
      <c r="I1260" s="65" t="e">
        <v>#N/A</v>
      </c>
      <c r="J1260" s="65" t="e">
        <v>#N/A</v>
      </c>
      <c r="K1260" s="65" t="e">
        <v>#N/A</v>
      </c>
      <c r="L1260" s="65" t="e">
        <v>#N/A</v>
      </c>
      <c r="M1260" s="65" t="e">
        <v>#N/A</v>
      </c>
    </row>
    <row r="1261" spans="1:13">
      <c r="A1261" s="64">
        <v>125.9</v>
      </c>
      <c r="B1261" s="65">
        <v>1.5551755495835096E-4</v>
      </c>
      <c r="C1261" s="65" t="e">
        <v>#N/A</v>
      </c>
      <c r="D1261" s="65" t="e">
        <v>#N/A</v>
      </c>
      <c r="E1261" s="65" t="e">
        <v>#N/A</v>
      </c>
      <c r="F1261" s="65" t="e">
        <v>#N/A</v>
      </c>
      <c r="G1261" s="65" t="e">
        <v>#N/A</v>
      </c>
      <c r="H1261" s="65">
        <v>1.9871757831424475E-4</v>
      </c>
      <c r="I1261" s="65" t="e">
        <v>#N/A</v>
      </c>
      <c r="J1261" s="65" t="e">
        <v>#N/A</v>
      </c>
      <c r="K1261" s="65" t="e">
        <v>#N/A</v>
      </c>
      <c r="L1261" s="65" t="e">
        <v>#N/A</v>
      </c>
      <c r="M1261" s="65" t="e">
        <v>#N/A</v>
      </c>
    </row>
    <row r="1262" spans="1:13">
      <c r="A1262" s="64">
        <v>126</v>
      </c>
      <c r="B1262" s="65">
        <v>1.5303894178941846E-4</v>
      </c>
      <c r="C1262" s="65" t="e">
        <v>#N/A</v>
      </c>
      <c r="D1262" s="65" t="e">
        <v>#N/A</v>
      </c>
      <c r="E1262" s="65" t="e">
        <v>#N/A</v>
      </c>
      <c r="F1262" s="65" t="e">
        <v>#N/A</v>
      </c>
      <c r="G1262" s="65" t="e">
        <v>#N/A</v>
      </c>
      <c r="H1262" s="65">
        <v>1.9564859394449741E-4</v>
      </c>
      <c r="I1262" s="65" t="e">
        <v>#N/A</v>
      </c>
      <c r="J1262" s="65" t="e">
        <v>#N/A</v>
      </c>
      <c r="K1262" s="65" t="e">
        <v>#N/A</v>
      </c>
      <c r="L1262" s="65" t="e">
        <v>#N/A</v>
      </c>
      <c r="M1262" s="65" t="e">
        <v>#N/A</v>
      </c>
    </row>
    <row r="1263" spans="1:13">
      <c r="A1263" s="64">
        <v>126.10000000000001</v>
      </c>
      <c r="B1263" s="65">
        <v>1.5059662109706551E-4</v>
      </c>
      <c r="C1263" s="65" t="e">
        <v>#N/A</v>
      </c>
      <c r="D1263" s="65" t="e">
        <v>#N/A</v>
      </c>
      <c r="E1263" s="65" t="e">
        <v>#N/A</v>
      </c>
      <c r="F1263" s="65" t="e">
        <v>#N/A</v>
      </c>
      <c r="G1263" s="65" t="e">
        <v>#N/A</v>
      </c>
      <c r="H1263" s="65">
        <v>1.9262263958808035E-4</v>
      </c>
      <c r="I1263" s="65" t="e">
        <v>#N/A</v>
      </c>
      <c r="J1263" s="65" t="e">
        <v>#N/A</v>
      </c>
      <c r="K1263" s="65" t="e">
        <v>#N/A</v>
      </c>
      <c r="L1263" s="65" t="e">
        <v>#N/A</v>
      </c>
      <c r="M1263" s="65" t="e">
        <v>#N/A</v>
      </c>
    </row>
    <row r="1264" spans="1:13">
      <c r="A1264" s="64">
        <v>126.2</v>
      </c>
      <c r="B1264" s="65">
        <v>1.4819011266808957E-4</v>
      </c>
      <c r="C1264" s="65" t="e">
        <v>#N/A</v>
      </c>
      <c r="D1264" s="65" t="e">
        <v>#N/A</v>
      </c>
      <c r="E1264" s="65" t="e">
        <v>#N/A</v>
      </c>
      <c r="F1264" s="65" t="e">
        <v>#N/A</v>
      </c>
      <c r="G1264" s="65" t="e">
        <v>#N/A</v>
      </c>
      <c r="H1264" s="65">
        <v>1.8963917682413012E-4</v>
      </c>
      <c r="I1264" s="65" t="e">
        <v>#N/A</v>
      </c>
      <c r="J1264" s="65" t="e">
        <v>#N/A</v>
      </c>
      <c r="K1264" s="65" t="e">
        <v>#N/A</v>
      </c>
      <c r="L1264" s="65" t="e">
        <v>#N/A</v>
      </c>
      <c r="M1264" s="65" t="e">
        <v>#N/A</v>
      </c>
    </row>
    <row r="1265" spans="1:13">
      <c r="A1265" s="64">
        <v>126.30000000000001</v>
      </c>
      <c r="B1265" s="65">
        <v>1.4581895084120333E-4</v>
      </c>
      <c r="C1265" s="65" t="e">
        <v>#N/A</v>
      </c>
      <c r="D1265" s="65" t="e">
        <v>#N/A</v>
      </c>
      <c r="E1265" s="65" t="e">
        <v>#N/A</v>
      </c>
      <c r="F1265" s="65" t="e">
        <v>#N/A</v>
      </c>
      <c r="G1265" s="65" t="e">
        <v>#N/A</v>
      </c>
      <c r="H1265" s="65">
        <v>1.8669775454327464E-4</v>
      </c>
      <c r="I1265" s="65" t="e">
        <v>#N/A</v>
      </c>
      <c r="J1265" s="65" t="e">
        <v>#N/A</v>
      </c>
      <c r="K1265" s="65" t="e">
        <v>#N/A</v>
      </c>
      <c r="L1265" s="65" t="e">
        <v>#N/A</v>
      </c>
      <c r="M1265" s="65" t="e">
        <v>#N/A</v>
      </c>
    </row>
    <row r="1266" spans="1:13">
      <c r="A1266" s="64">
        <v>126.4</v>
      </c>
      <c r="B1266" s="65">
        <v>1.4348271361086518E-4</v>
      </c>
      <c r="C1266" s="65" t="e">
        <v>#N/A</v>
      </c>
      <c r="D1266" s="65" t="e">
        <v>#N/A</v>
      </c>
      <c r="E1266" s="65" t="e">
        <v>#N/A</v>
      </c>
      <c r="F1266" s="65" t="e">
        <v>#N/A</v>
      </c>
      <c r="G1266" s="65" t="e">
        <v>#N/A</v>
      </c>
      <c r="H1266" s="65">
        <v>1.8379784887656569E-4</v>
      </c>
      <c r="I1266" s="65" t="e">
        <v>#N/A</v>
      </c>
      <c r="J1266" s="65" t="e">
        <v>#N/A</v>
      </c>
      <c r="K1266" s="65" t="e">
        <v>#N/A</v>
      </c>
      <c r="L1266" s="65" t="e">
        <v>#N/A</v>
      </c>
      <c r="M1266" s="65" t="e">
        <v>#N/A</v>
      </c>
    </row>
    <row r="1267" spans="1:13">
      <c r="A1267" s="64">
        <v>126.5</v>
      </c>
      <c r="B1267" s="65">
        <v>1.4118089166004211E-4</v>
      </c>
      <c r="C1267" s="65" t="e">
        <v>#N/A</v>
      </c>
      <c r="D1267" s="65" t="e">
        <v>#N/A</v>
      </c>
      <c r="E1267" s="65" t="e">
        <v>#N/A</v>
      </c>
      <c r="F1267" s="65" t="e">
        <v>#N/A</v>
      </c>
      <c r="G1267" s="65" t="e">
        <v>#N/A</v>
      </c>
      <c r="H1267" s="65">
        <v>1.8093893595505506E-4</v>
      </c>
      <c r="I1267" s="65" t="e">
        <v>#N/A</v>
      </c>
      <c r="J1267" s="65" t="e">
        <v>#N/A</v>
      </c>
      <c r="K1267" s="65" t="e">
        <v>#N/A</v>
      </c>
      <c r="L1267" s="65" t="e">
        <v>#N/A</v>
      </c>
      <c r="M1267" s="65" t="e">
        <v>#N/A</v>
      </c>
    </row>
    <row r="1268" spans="1:13">
      <c r="A1268" s="64">
        <v>126.60000000000001</v>
      </c>
      <c r="B1268" s="65">
        <v>1.3891310663893819E-4</v>
      </c>
      <c r="C1268" s="65" t="e">
        <v>#N/A</v>
      </c>
      <c r="D1268" s="65" t="e">
        <v>#N/A</v>
      </c>
      <c r="E1268" s="65" t="e">
        <v>#N/A</v>
      </c>
      <c r="F1268" s="65" t="e">
        <v>#N/A</v>
      </c>
      <c r="G1268" s="65" t="e">
        <v>#N/A</v>
      </c>
      <c r="H1268" s="65">
        <v>1.7812056466937065E-4</v>
      </c>
      <c r="I1268" s="65" t="e">
        <v>#N/A</v>
      </c>
      <c r="J1268" s="65" t="e">
        <v>#N/A</v>
      </c>
      <c r="K1268" s="65" t="e">
        <v>#N/A</v>
      </c>
      <c r="L1268" s="65" t="e">
        <v>#N/A</v>
      </c>
      <c r="M1268" s="65" t="e">
        <v>#N/A</v>
      </c>
    </row>
    <row r="1269" spans="1:13">
      <c r="A1269" s="64">
        <v>126.7</v>
      </c>
      <c r="B1269" s="65">
        <v>1.3667889288626611E-4</v>
      </c>
      <c r="C1269" s="65" t="e">
        <v>#N/A</v>
      </c>
      <c r="D1269" s="65" t="e">
        <v>#N/A</v>
      </c>
      <c r="E1269" s="65" t="e">
        <v>#N/A</v>
      </c>
      <c r="F1269" s="65" t="e">
        <v>#N/A</v>
      </c>
      <c r="G1269" s="65" t="e">
        <v>#N/A</v>
      </c>
      <c r="H1269" s="65">
        <v>1.7534219659864902E-4</v>
      </c>
      <c r="I1269" s="65" t="e">
        <v>#N/A</v>
      </c>
      <c r="J1269" s="65" t="e">
        <v>#N/A</v>
      </c>
      <c r="K1269" s="65" t="e">
        <v>#N/A</v>
      </c>
      <c r="L1269" s="65" t="e">
        <v>#N/A</v>
      </c>
      <c r="M1269" s="65" t="e">
        <v>#N/A</v>
      </c>
    </row>
    <row r="1270" spans="1:13">
      <c r="A1270" s="64">
        <v>126.80000000000001</v>
      </c>
      <c r="B1270" s="65">
        <v>1.3447781384456903E-4</v>
      </c>
      <c r="C1270" s="65" t="e">
        <v>#N/A</v>
      </c>
      <c r="D1270" s="65" t="e">
        <v>#N/A</v>
      </c>
      <c r="E1270" s="65" t="e">
        <v>#N/A</v>
      </c>
      <c r="F1270" s="65" t="e">
        <v>#N/A</v>
      </c>
      <c r="G1270" s="65" t="e">
        <v>#N/A</v>
      </c>
      <c r="H1270" s="65">
        <v>1.726033806335181E-4</v>
      </c>
      <c r="I1270" s="65" t="e">
        <v>#N/A</v>
      </c>
      <c r="J1270" s="65" t="e">
        <v>#N/A</v>
      </c>
      <c r="K1270" s="65" t="e">
        <v>#N/A</v>
      </c>
      <c r="L1270" s="65" t="e">
        <v>#N/A</v>
      </c>
      <c r="M1270" s="65" t="e">
        <v>#N/A</v>
      </c>
    </row>
    <row r="1271" spans="1:13">
      <c r="A1271" s="64">
        <v>126.9</v>
      </c>
      <c r="B1271" s="65">
        <v>1.3230946206022054E-4</v>
      </c>
      <c r="C1271" s="65" t="e">
        <v>#N/A</v>
      </c>
      <c r="D1271" s="65" t="e">
        <v>#N/A</v>
      </c>
      <c r="E1271" s="65" t="e">
        <v>#N/A</v>
      </c>
      <c r="F1271" s="65" t="e">
        <v>#N/A</v>
      </c>
      <c r="G1271" s="65" t="e">
        <v>#N/A</v>
      </c>
      <c r="H1271" s="65">
        <v>1.6990363656077534E-4</v>
      </c>
      <c r="I1271" s="65" t="e">
        <v>#N/A</v>
      </c>
      <c r="J1271" s="65" t="e">
        <v>#N/A</v>
      </c>
      <c r="K1271" s="65" t="e">
        <v>#N/A</v>
      </c>
      <c r="L1271" s="65" t="e">
        <v>#N/A</v>
      </c>
      <c r="M1271" s="65" t="e">
        <v>#N/A</v>
      </c>
    </row>
    <row r="1272" spans="1:13">
      <c r="A1272" s="64">
        <v>127</v>
      </c>
      <c r="B1272" s="65">
        <v>1.3017337187193334E-4</v>
      </c>
      <c r="C1272" s="65" t="e">
        <v>#N/A</v>
      </c>
      <c r="D1272" s="65" t="e">
        <v>#N/A</v>
      </c>
      <c r="E1272" s="65" t="e">
        <v>#N/A</v>
      </c>
      <c r="F1272" s="65" t="e">
        <v>#N/A</v>
      </c>
      <c r="G1272" s="65" t="e">
        <v>#N/A</v>
      </c>
      <c r="H1272" s="65">
        <v>1.6724246961530298E-4</v>
      </c>
      <c r="I1272" s="65" t="e">
        <v>#N/A</v>
      </c>
      <c r="J1272" s="65" t="e">
        <v>#N/A</v>
      </c>
      <c r="K1272" s="65" t="e">
        <v>#N/A</v>
      </c>
      <c r="L1272" s="65" t="e">
        <v>#N/A</v>
      </c>
      <c r="M1272" s="65" t="e">
        <v>#N/A</v>
      </c>
    </row>
    <row r="1273" spans="1:13">
      <c r="A1273" s="64">
        <v>127.10000000000001</v>
      </c>
      <c r="B1273" s="65">
        <v>1.2806915037799627E-4</v>
      </c>
      <c r="C1273" s="65" t="e">
        <v>#N/A</v>
      </c>
      <c r="D1273" s="65" t="e">
        <v>#N/A</v>
      </c>
      <c r="E1273" s="65" t="e">
        <v>#N/A</v>
      </c>
      <c r="F1273" s="65" t="e">
        <v>#N/A</v>
      </c>
      <c r="G1273" s="65" t="e">
        <v>#N/A</v>
      </c>
      <c r="H1273" s="65">
        <v>1.6461939958389848E-4</v>
      </c>
      <c r="I1273" s="65" t="e">
        <v>#N/A</v>
      </c>
      <c r="J1273" s="65" t="e">
        <v>#N/A</v>
      </c>
      <c r="K1273" s="65" t="e">
        <v>#N/A</v>
      </c>
      <c r="L1273" s="65" t="e">
        <v>#N/A</v>
      </c>
      <c r="M1273" s="65" t="e">
        <v>#N/A</v>
      </c>
    </row>
    <row r="1274" spans="1:13">
      <c r="A1274" s="64">
        <v>127.2</v>
      </c>
      <c r="B1274" s="65">
        <v>1.2599636102095246E-4</v>
      </c>
      <c r="C1274" s="65" t="e">
        <v>#N/A</v>
      </c>
      <c r="D1274" s="65" t="e">
        <v>#N/A</v>
      </c>
      <c r="E1274" s="65" t="e">
        <v>#N/A</v>
      </c>
      <c r="F1274" s="65" t="e">
        <v>#N/A</v>
      </c>
      <c r="G1274" s="65" t="e">
        <v>#N/A</v>
      </c>
      <c r="H1274" s="65">
        <v>1.6203400446102023E-4</v>
      </c>
      <c r="I1274" s="65" t="e">
        <v>#N/A</v>
      </c>
      <c r="J1274" s="65" t="e">
        <v>#N/A</v>
      </c>
      <c r="K1274" s="65" t="e">
        <v>#N/A</v>
      </c>
      <c r="L1274" s="65" t="e">
        <v>#N/A</v>
      </c>
      <c r="M1274" s="65" t="e">
        <v>#N/A</v>
      </c>
    </row>
    <row r="1275" spans="1:13">
      <c r="A1275" s="64">
        <v>127.30000000000001</v>
      </c>
      <c r="B1275" s="65">
        <v>1.23954625451006E-4</v>
      </c>
      <c r="C1275" s="65" t="e">
        <v>#N/A</v>
      </c>
      <c r="D1275" s="65" t="e">
        <v>#N/A</v>
      </c>
      <c r="E1275" s="65" t="e">
        <v>#N/A</v>
      </c>
      <c r="F1275" s="65" t="e">
        <v>#N/A</v>
      </c>
      <c r="G1275" s="65" t="e">
        <v>#N/A</v>
      </c>
      <c r="H1275" s="65">
        <v>1.5948576037772E-4</v>
      </c>
      <c r="I1275" s="65" t="e">
        <v>#N/A</v>
      </c>
      <c r="J1275" s="65" t="e">
        <v>#N/A</v>
      </c>
      <c r="K1275" s="65" t="e">
        <v>#N/A</v>
      </c>
      <c r="L1275" s="65" t="e">
        <v>#N/A</v>
      </c>
      <c r="M1275" s="65" t="e">
        <v>#N/A</v>
      </c>
    </row>
    <row r="1276" spans="1:13">
      <c r="A1276" s="64">
        <v>127.4</v>
      </c>
      <c r="B1276" s="65">
        <v>1.2194349255878478E-4</v>
      </c>
      <c r="C1276" s="65" t="e">
        <v>#N/A</v>
      </c>
      <c r="D1276" s="65" t="e">
        <v>#N/A</v>
      </c>
      <c r="E1276" s="65" t="e">
        <v>#N/A</v>
      </c>
      <c r="F1276" s="65" t="e">
        <v>#N/A</v>
      </c>
      <c r="G1276" s="65" t="e">
        <v>#N/A</v>
      </c>
      <c r="H1276" s="65">
        <v>1.5697424532845616E-4</v>
      </c>
      <c r="I1276" s="65" t="e">
        <v>#N/A</v>
      </c>
      <c r="J1276" s="65" t="e">
        <v>#N/A</v>
      </c>
      <c r="K1276" s="65" t="e">
        <v>#N/A</v>
      </c>
      <c r="L1276" s="65" t="e">
        <v>#N/A</v>
      </c>
      <c r="M1276" s="65" t="e">
        <v>#N/A</v>
      </c>
    </row>
    <row r="1277" spans="1:13">
      <c r="A1277" s="64">
        <v>127.5</v>
      </c>
      <c r="B1277" s="65">
        <v>1.199625912704505E-4</v>
      </c>
      <c r="C1277" s="65" t="e">
        <v>#N/A</v>
      </c>
      <c r="D1277" s="65" t="e">
        <v>#N/A</v>
      </c>
      <c r="E1277" s="65" t="e">
        <v>#N/A</v>
      </c>
      <c r="F1277" s="65" t="e">
        <v>#N/A</v>
      </c>
      <c r="G1277" s="65" t="e">
        <v>#N/A</v>
      </c>
      <c r="H1277" s="65">
        <v>1.5449897910002619E-4</v>
      </c>
      <c r="I1277" s="65" t="e">
        <v>#N/A</v>
      </c>
      <c r="J1277" s="65" t="e">
        <v>#N/A</v>
      </c>
      <c r="K1277" s="65" t="e">
        <v>#N/A</v>
      </c>
      <c r="L1277" s="65" t="e">
        <v>#N/A</v>
      </c>
      <c r="M1277" s="65" t="e">
        <v>#N/A</v>
      </c>
    </row>
    <row r="1278" spans="1:13">
      <c r="A1278" s="64">
        <v>127.60000000000001</v>
      </c>
      <c r="B1278" s="65">
        <v>1.1801150685641915E-4</v>
      </c>
      <c r="C1278" s="65" t="e">
        <v>#N/A</v>
      </c>
      <c r="D1278" s="65" t="e">
        <v>#N/A</v>
      </c>
      <c r="E1278" s="65" t="e">
        <v>#N/A</v>
      </c>
      <c r="F1278" s="65" t="e">
        <v>#N/A</v>
      </c>
      <c r="G1278" s="65" t="e">
        <v>#N/A</v>
      </c>
      <c r="H1278" s="65">
        <v>1.52059510583058E-4</v>
      </c>
      <c r="I1278" s="65" t="e">
        <v>#N/A</v>
      </c>
      <c r="J1278" s="65" t="e">
        <v>#N/A</v>
      </c>
      <c r="K1278" s="65" t="e">
        <v>#N/A</v>
      </c>
      <c r="L1278" s="65" t="e">
        <v>#N/A</v>
      </c>
      <c r="M1278" s="65" t="e">
        <v>#N/A</v>
      </c>
    </row>
    <row r="1279" spans="1:13">
      <c r="A1279" s="64">
        <v>127.7</v>
      </c>
      <c r="B1279" s="65">
        <v>1.160898245871067E-4</v>
      </c>
      <c r="C1279" s="65" t="e">
        <v>#N/A</v>
      </c>
      <c r="D1279" s="65" t="e">
        <v>#N/A</v>
      </c>
      <c r="E1279" s="65" t="e">
        <v>#N/A</v>
      </c>
      <c r="F1279" s="65" t="e">
        <v>#N/A</v>
      </c>
      <c r="G1279" s="65" t="e">
        <v>#N/A</v>
      </c>
      <c r="H1279" s="65">
        <v>1.4965540322009474E-4</v>
      </c>
      <c r="I1279" s="65" t="e">
        <v>#N/A</v>
      </c>
      <c r="J1279" s="65" t="e">
        <v>#N/A</v>
      </c>
      <c r="K1279" s="65" t="e">
        <v>#N/A</v>
      </c>
      <c r="L1279" s="65" t="e">
        <v>#N/A</v>
      </c>
      <c r="M1279" s="65" t="e">
        <v>#N/A</v>
      </c>
    </row>
    <row r="1280" spans="1:13">
      <c r="A1280" s="64">
        <v>127.80000000000001</v>
      </c>
      <c r="B1280" s="65">
        <v>1.1419718066463247E-4</v>
      </c>
      <c r="C1280" s="65" t="e">
        <v>#N/A</v>
      </c>
      <c r="D1280" s="65" t="e">
        <v>#N/A</v>
      </c>
      <c r="E1280" s="65" t="e">
        <v>#N/A</v>
      </c>
      <c r="F1280" s="65" t="e">
        <v>#N/A</v>
      </c>
      <c r="G1280" s="65" t="e">
        <v>#N/A</v>
      </c>
      <c r="H1280" s="65">
        <v>1.4728620590176433E-4</v>
      </c>
      <c r="I1280" s="65" t="e">
        <v>#N/A</v>
      </c>
      <c r="J1280" s="65" t="e">
        <v>#N/A</v>
      </c>
      <c r="K1280" s="65" t="e">
        <v>#N/A</v>
      </c>
      <c r="L1280" s="65" t="e">
        <v>#N/A</v>
      </c>
      <c r="M1280" s="65" t="e">
        <v>#N/A</v>
      </c>
    </row>
    <row r="1281" spans="1:13">
      <c r="A1281" s="64">
        <v>127.9</v>
      </c>
      <c r="B1281" s="65">
        <v>1.1233316763537005E-4</v>
      </c>
      <c r="C1281" s="65" t="e">
        <v>#N/A</v>
      </c>
      <c r="D1281" s="65" t="e">
        <v>#N/A</v>
      </c>
      <c r="E1281" s="65" t="e">
        <v>#N/A</v>
      </c>
      <c r="F1281" s="65" t="e">
        <v>#N/A</v>
      </c>
      <c r="G1281" s="65" t="e">
        <v>#N/A</v>
      </c>
      <c r="H1281" s="65">
        <v>1.4495149662252516E-4</v>
      </c>
      <c r="I1281" s="65" t="e">
        <v>#N/A</v>
      </c>
      <c r="J1281" s="65" t="e">
        <v>#N/A</v>
      </c>
      <c r="K1281" s="65" t="e">
        <v>#N/A</v>
      </c>
      <c r="L1281" s="65" t="e">
        <v>#N/A</v>
      </c>
      <c r="M1281" s="65" t="e">
        <v>#N/A</v>
      </c>
    </row>
    <row r="1282" spans="1:13">
      <c r="A1282" s="64">
        <v>128</v>
      </c>
      <c r="B1282" s="65">
        <v>1.1049742170143872E-4</v>
      </c>
      <c r="C1282" s="65" t="e">
        <v>#N/A</v>
      </c>
      <c r="D1282" s="65" t="e">
        <v>#N/A</v>
      </c>
      <c r="E1282" s="65" t="e">
        <v>#N/A</v>
      </c>
      <c r="F1282" s="65" t="e">
        <v>#N/A</v>
      </c>
      <c r="G1282" s="65" t="e">
        <v>#N/A</v>
      </c>
      <c r="H1282" s="65">
        <v>1.4265082427300513E-4</v>
      </c>
      <c r="I1282" s="65" t="e">
        <v>#N/A</v>
      </c>
      <c r="J1282" s="65" t="e">
        <v>#N/A</v>
      </c>
      <c r="K1282" s="65" t="e">
        <v>#N/A</v>
      </c>
      <c r="L1282" s="65" t="e">
        <v>#N/A</v>
      </c>
      <c r="M1282" s="65" t="e">
        <v>#N/A</v>
      </c>
    </row>
    <row r="1283" spans="1:13">
      <c r="A1283" s="64">
        <v>128.1</v>
      </c>
      <c r="B1283" s="65">
        <v>1.0868954268516973E-4</v>
      </c>
      <c r="C1283" s="65" t="e">
        <v>#N/A</v>
      </c>
      <c r="D1283" s="65" t="e">
        <v>#N/A</v>
      </c>
      <c r="E1283" s="65" t="e">
        <v>#N/A</v>
      </c>
      <c r="F1283" s="65" t="e">
        <v>#N/A</v>
      </c>
      <c r="G1283" s="65" t="e">
        <v>#N/A</v>
      </c>
      <c r="H1283" s="65">
        <v>1.4038372319191694E-4</v>
      </c>
      <c r="I1283" s="65" t="e">
        <v>#N/A</v>
      </c>
      <c r="J1283" s="65" t="e">
        <v>#N/A</v>
      </c>
      <c r="K1283" s="65" t="e">
        <v>#N/A</v>
      </c>
      <c r="L1283" s="65" t="e">
        <v>#N/A</v>
      </c>
      <c r="M1283" s="65" t="e">
        <v>#N/A</v>
      </c>
    </row>
    <row r="1284" spans="1:13">
      <c r="A1284" s="64">
        <v>128.20000000000002</v>
      </c>
      <c r="B1284" s="65">
        <v>1.0690915951272473E-4</v>
      </c>
      <c r="C1284" s="65" t="e">
        <v>#N/A</v>
      </c>
      <c r="D1284" s="65" t="e">
        <v>#N/A</v>
      </c>
      <c r="E1284" s="65" t="e">
        <v>#N/A</v>
      </c>
      <c r="F1284" s="65" t="e">
        <v>#N/A</v>
      </c>
      <c r="G1284" s="65" t="e">
        <v>#N/A</v>
      </c>
      <c r="H1284" s="65">
        <v>1.3814982958137989E-4</v>
      </c>
      <c r="I1284" s="65" t="e">
        <v>#N/A</v>
      </c>
      <c r="J1284" s="65" t="e">
        <v>#N/A</v>
      </c>
      <c r="K1284" s="65" t="e">
        <v>#N/A</v>
      </c>
      <c r="L1284" s="65" t="e">
        <v>#N/A</v>
      </c>
      <c r="M1284" s="65" t="e">
        <v>#N/A</v>
      </c>
    </row>
    <row r="1285" spans="1:13">
      <c r="A1285" s="64">
        <v>128.30000000000001</v>
      </c>
      <c r="B1285" s="65">
        <v>1.0515590838622302E-4</v>
      </c>
      <c r="C1285" s="65" t="e">
        <v>#N/A</v>
      </c>
      <c r="D1285" s="65" t="e">
        <v>#N/A</v>
      </c>
      <c r="E1285" s="65" t="e">
        <v>#N/A</v>
      </c>
      <c r="F1285" s="65" t="e">
        <v>#N/A</v>
      </c>
      <c r="G1285" s="65" t="e">
        <v>#N/A</v>
      </c>
      <c r="H1285" s="65">
        <v>1.3594867778010666E-4</v>
      </c>
      <c r="I1285" s="65" t="e">
        <v>#N/A</v>
      </c>
      <c r="J1285" s="65" t="e">
        <v>#N/A</v>
      </c>
      <c r="K1285" s="65" t="e">
        <v>#N/A</v>
      </c>
      <c r="L1285" s="65" t="e">
        <v>#N/A</v>
      </c>
      <c r="M1285" s="65" t="e">
        <v>#N/A</v>
      </c>
    </row>
    <row r="1286" spans="1:13">
      <c r="A1286" s="64">
        <v>128.4</v>
      </c>
      <c r="B1286" s="65">
        <v>1.0342940367991105E-4</v>
      </c>
      <c r="C1286" s="65" t="e">
        <v>#N/A</v>
      </c>
      <c r="D1286" s="65" t="e">
        <v>#N/A</v>
      </c>
      <c r="E1286" s="65" t="e">
        <v>#N/A</v>
      </c>
      <c r="F1286" s="65" t="e">
        <v>#N/A</v>
      </c>
      <c r="G1286" s="65" t="e">
        <v>#N/A</v>
      </c>
      <c r="H1286" s="65">
        <v>1.337798748863861E-4</v>
      </c>
      <c r="I1286" s="65" t="e">
        <v>#N/A</v>
      </c>
      <c r="J1286" s="65" t="e">
        <v>#N/A</v>
      </c>
      <c r="K1286" s="65" t="e">
        <v>#N/A</v>
      </c>
      <c r="L1286" s="65" t="e">
        <v>#N/A</v>
      </c>
      <c r="M1286" s="65" t="e">
        <v>#N/A</v>
      </c>
    </row>
    <row r="1287" spans="1:13">
      <c r="A1287" s="64">
        <v>128.5</v>
      </c>
      <c r="B1287" s="65">
        <v>1.0172931797569618E-4</v>
      </c>
      <c r="C1287" s="65" t="e">
        <v>#N/A</v>
      </c>
      <c r="D1287" s="65" t="e">
        <v>#N/A</v>
      </c>
      <c r="E1287" s="65" t="e">
        <v>#N/A</v>
      </c>
      <c r="F1287" s="65" t="e">
        <v>#N/A</v>
      </c>
      <c r="G1287" s="65" t="e">
        <v>#N/A</v>
      </c>
      <c r="H1287" s="65">
        <v>1.3164296979084611E-4</v>
      </c>
      <c r="I1287" s="65" t="e">
        <v>#N/A</v>
      </c>
      <c r="J1287" s="65" t="e">
        <v>#N/A</v>
      </c>
      <c r="K1287" s="65" t="e">
        <v>#N/A</v>
      </c>
      <c r="L1287" s="65" t="e">
        <v>#N/A</v>
      </c>
      <c r="M1287" s="65" t="e">
        <v>#N/A</v>
      </c>
    </row>
    <row r="1288" spans="1:13">
      <c r="A1288" s="64">
        <v>128.6</v>
      </c>
      <c r="B1288" s="65">
        <v>1.0005524381995201E-4</v>
      </c>
      <c r="C1288" s="65" t="e">
        <v>#N/A</v>
      </c>
      <c r="D1288" s="65" t="e">
        <v>#N/A</v>
      </c>
      <c r="E1288" s="65" t="e">
        <v>#N/A</v>
      </c>
      <c r="F1288" s="65" t="e">
        <v>#N/A</v>
      </c>
      <c r="G1288" s="65" t="e">
        <v>#N/A</v>
      </c>
      <c r="H1288" s="65">
        <v>1.2953758414369076E-4</v>
      </c>
      <c r="I1288" s="65" t="e">
        <v>#N/A</v>
      </c>
      <c r="J1288" s="65" t="e">
        <v>#N/A</v>
      </c>
      <c r="K1288" s="65" t="e">
        <v>#N/A</v>
      </c>
      <c r="L1288" s="65" t="e">
        <v>#N/A</v>
      </c>
      <c r="M1288" s="65" t="e">
        <v>#N/A</v>
      </c>
    </row>
    <row r="1289" spans="1:13">
      <c r="A1289" s="64">
        <v>128.70000000000002</v>
      </c>
      <c r="B1289" s="65">
        <v>9.8406861070543528E-5</v>
      </c>
      <c r="C1289" s="65" t="e">
        <v>#N/A</v>
      </c>
      <c r="D1289" s="65" t="e">
        <v>#N/A</v>
      </c>
      <c r="E1289" s="65" t="e">
        <v>#N/A</v>
      </c>
      <c r="F1289" s="65" t="e">
        <v>#N/A</v>
      </c>
      <c r="G1289" s="65" t="e">
        <v>#N/A</v>
      </c>
      <c r="H1289" s="65">
        <v>1.2746328138746321E-4</v>
      </c>
      <c r="I1289" s="65" t="e">
        <v>#N/A</v>
      </c>
      <c r="J1289" s="65" t="e">
        <v>#N/A</v>
      </c>
      <c r="K1289" s="65" t="e">
        <v>#N/A</v>
      </c>
      <c r="L1289" s="65" t="e">
        <v>#N/A</v>
      </c>
      <c r="M1289" s="65" t="e">
        <v>#N/A</v>
      </c>
    </row>
    <row r="1290" spans="1:13">
      <c r="A1290" s="64">
        <v>128.80000000000001</v>
      </c>
      <c r="B1290" s="65">
        <v>9.6783798653632402E-5</v>
      </c>
      <c r="C1290" s="65" t="e">
        <v>#N/A</v>
      </c>
      <c r="D1290" s="65" t="e">
        <v>#N/A</v>
      </c>
      <c r="E1290" s="65" t="e">
        <v>#N/A</v>
      </c>
      <c r="F1290" s="65" t="e">
        <v>#N/A</v>
      </c>
      <c r="G1290" s="65" t="e">
        <v>#N/A</v>
      </c>
      <c r="H1290" s="65">
        <v>1.2541968317236751E-4</v>
      </c>
      <c r="I1290" s="65" t="e">
        <v>#N/A</v>
      </c>
      <c r="J1290" s="65" t="e">
        <v>#N/A</v>
      </c>
      <c r="K1290" s="65" t="e">
        <v>#N/A</v>
      </c>
      <c r="L1290" s="65" t="e">
        <v>#N/A</v>
      </c>
      <c r="M1290" s="65" t="e">
        <v>#N/A</v>
      </c>
    </row>
    <row r="1291" spans="1:13">
      <c r="A1291" s="64">
        <v>128.9</v>
      </c>
      <c r="B1291" s="65">
        <v>9.5185721875168383E-5</v>
      </c>
      <c r="C1291" s="65" t="e">
        <v>#N/A</v>
      </c>
      <c r="D1291" s="65" t="e">
        <v>#N/A</v>
      </c>
      <c r="E1291" s="65" t="e">
        <v>#N/A</v>
      </c>
      <c r="F1291" s="65" t="e">
        <v>#N/A</v>
      </c>
      <c r="G1291" s="65" t="e">
        <v>#N/A</v>
      </c>
      <c r="H1291" s="65">
        <v>1.2340638204477727E-4</v>
      </c>
      <c r="I1291" s="65" t="e">
        <v>#N/A</v>
      </c>
      <c r="J1291" s="65" t="e">
        <v>#N/A</v>
      </c>
      <c r="K1291" s="65" t="e">
        <v>#N/A</v>
      </c>
      <c r="L1291" s="65" t="e">
        <v>#N/A</v>
      </c>
      <c r="M1291" s="65" t="e">
        <v>#N/A</v>
      </c>
    </row>
    <row r="1292" spans="1:13">
      <c r="A1292" s="64">
        <v>129</v>
      </c>
      <c r="B1292" s="65">
        <v>9.3612266937270761E-5</v>
      </c>
      <c r="C1292" s="65" t="e">
        <v>#N/A</v>
      </c>
      <c r="D1292" s="65" t="e">
        <v>#N/A</v>
      </c>
      <c r="E1292" s="65" t="e">
        <v>#N/A</v>
      </c>
      <c r="F1292" s="65" t="e">
        <v>#N/A</v>
      </c>
      <c r="G1292" s="65" t="e">
        <v>#N/A</v>
      </c>
      <c r="H1292" s="65">
        <v>1.2142299237893894E-4</v>
      </c>
      <c r="I1292" s="65" t="e">
        <v>#N/A</v>
      </c>
      <c r="J1292" s="65" t="e">
        <v>#N/A</v>
      </c>
      <c r="K1292" s="65" t="e">
        <v>#N/A</v>
      </c>
      <c r="L1292" s="65" t="e">
        <v>#N/A</v>
      </c>
      <c r="M1292" s="65" t="e">
        <v>#N/A</v>
      </c>
    </row>
    <row r="1293" spans="1:13">
      <c r="A1293" s="64">
        <v>129.1</v>
      </c>
      <c r="B1293" s="65">
        <v>9.2063120973762125E-5</v>
      </c>
      <c r="C1293" s="65" t="e">
        <v>#N/A</v>
      </c>
      <c r="D1293" s="65" t="e">
        <v>#N/A</v>
      </c>
      <c r="E1293" s="65" t="e">
        <v>#N/A</v>
      </c>
      <c r="F1293" s="65" t="e">
        <v>#N/A</v>
      </c>
      <c r="G1293" s="65" t="e">
        <v>#N/A</v>
      </c>
      <c r="H1293" s="65">
        <v>1.1946909944526851E-4</v>
      </c>
      <c r="I1293" s="65" t="e">
        <v>#N/A</v>
      </c>
      <c r="J1293" s="65" t="e">
        <v>#N/A</v>
      </c>
      <c r="K1293" s="65" t="e">
        <v>#N/A</v>
      </c>
      <c r="L1293" s="65" t="e">
        <v>#N/A</v>
      </c>
      <c r="M1293" s="65" t="e">
        <v>#N/A</v>
      </c>
    </row>
    <row r="1294" spans="1:13">
      <c r="A1294" s="64">
        <v>129.20000000000002</v>
      </c>
      <c r="B1294" s="65">
        <v>9.0537912910804152E-5</v>
      </c>
      <c r="C1294" s="65" t="e">
        <v>#N/A</v>
      </c>
      <c r="D1294" s="65" t="e">
        <v>#N/A</v>
      </c>
      <c r="E1294" s="65" t="e">
        <v>#N/A</v>
      </c>
      <c r="F1294" s="65" t="e">
        <v>#N/A</v>
      </c>
      <c r="G1294" s="65" t="e">
        <v>#N/A</v>
      </c>
      <c r="H1294" s="65">
        <v>1.1754433216992766E-4</v>
      </c>
      <c r="I1294" s="65" t="e">
        <v>#N/A</v>
      </c>
      <c r="J1294" s="65" t="e">
        <v>#N/A</v>
      </c>
      <c r="K1294" s="65" t="e">
        <v>#N/A</v>
      </c>
      <c r="L1294" s="65" t="e">
        <v>#N/A</v>
      </c>
      <c r="M1294" s="65" t="e">
        <v>#N/A</v>
      </c>
    </row>
    <row r="1295" spans="1:13">
      <c r="A1295" s="64">
        <v>129.30000000000001</v>
      </c>
      <c r="B1295" s="65">
        <v>8.9036337158177048E-5</v>
      </c>
      <c r="C1295" s="65" t="e">
        <v>#N/A</v>
      </c>
      <c r="D1295" s="65" t="e">
        <v>#N/A</v>
      </c>
      <c r="E1295" s="65" t="e">
        <v>#N/A</v>
      </c>
      <c r="F1295" s="65" t="e">
        <v>#N/A</v>
      </c>
      <c r="G1295" s="65" t="e">
        <v>#N/A</v>
      </c>
      <c r="H1295" s="65">
        <v>1.1564829765120521E-4</v>
      </c>
      <c r="I1295" s="65" t="e">
        <v>#N/A</v>
      </c>
      <c r="J1295" s="65" t="e">
        <v>#N/A</v>
      </c>
      <c r="K1295" s="65" t="e">
        <v>#N/A</v>
      </c>
      <c r="L1295" s="65" t="e">
        <v>#N/A</v>
      </c>
      <c r="M1295" s="65" t="e">
        <v>#N/A</v>
      </c>
    </row>
    <row r="1296" spans="1:13">
      <c r="A1296" s="64">
        <v>129.4</v>
      </c>
      <c r="B1296" s="65">
        <v>8.7558073573745787E-5</v>
      </c>
      <c r="C1296" s="65" t="e">
        <v>#N/A</v>
      </c>
      <c r="D1296" s="65" t="e">
        <v>#N/A</v>
      </c>
      <c r="E1296" s="65" t="e">
        <v>#N/A</v>
      </c>
      <c r="F1296" s="65" t="e">
        <v>#N/A</v>
      </c>
      <c r="G1296" s="65" t="e">
        <v>#N/A</v>
      </c>
      <c r="H1296" s="65">
        <v>1.1378063209122047E-4</v>
      </c>
      <c r="I1296" s="65" t="e">
        <v>#N/A</v>
      </c>
      <c r="J1296" s="65" t="e">
        <v>#N/A</v>
      </c>
      <c r="K1296" s="65" t="e">
        <v>#N/A</v>
      </c>
      <c r="L1296" s="65" t="e">
        <v>#N/A</v>
      </c>
      <c r="M1296" s="65" t="e">
        <v>#N/A</v>
      </c>
    </row>
    <row r="1297" spans="1:13">
      <c r="A1297" s="64">
        <v>129.5</v>
      </c>
      <c r="B1297" s="65">
        <v>8.6102758359629661E-5</v>
      </c>
      <c r="C1297" s="65" t="e">
        <v>#N/A</v>
      </c>
      <c r="D1297" s="65" t="e">
        <v>#N/A</v>
      </c>
      <c r="E1297" s="65" t="e">
        <v>#N/A</v>
      </c>
      <c r="F1297" s="65" t="e">
        <v>#N/A</v>
      </c>
      <c r="G1297" s="65" t="e">
        <v>#N/A</v>
      </c>
      <c r="H1297" s="65">
        <v>1.1194094986421987E-4</v>
      </c>
      <c r="I1297" s="65" t="e">
        <v>#N/A</v>
      </c>
      <c r="J1297" s="65" t="e">
        <v>#N/A</v>
      </c>
      <c r="K1297" s="65" t="e">
        <v>#N/A</v>
      </c>
      <c r="L1297" s="65" t="e">
        <v>#N/A</v>
      </c>
      <c r="M1297" s="65" t="e">
        <v>#N/A</v>
      </c>
    </row>
    <row r="1298" spans="1:13">
      <c r="A1298" s="64">
        <v>129.6</v>
      </c>
      <c r="B1298" s="65">
        <v>8.4670093201566488E-5</v>
      </c>
      <c r="C1298" s="65" t="e">
        <v>#N/A</v>
      </c>
      <c r="D1298" s="65" t="e">
        <v>#N/A</v>
      </c>
      <c r="E1298" s="65" t="e">
        <v>#N/A</v>
      </c>
      <c r="F1298" s="65" t="e">
        <v>#N/A</v>
      </c>
      <c r="G1298" s="65" t="e">
        <v>#N/A</v>
      </c>
      <c r="H1298" s="65">
        <v>1.1012887989636511E-4</v>
      </c>
      <c r="I1298" s="65" t="e">
        <v>#N/A</v>
      </c>
      <c r="J1298" s="65" t="e">
        <v>#N/A</v>
      </c>
      <c r="K1298" s="65" t="e">
        <v>#N/A</v>
      </c>
      <c r="L1298" s="65" t="e">
        <v>#N/A</v>
      </c>
      <c r="M1298" s="65" t="e">
        <v>#N/A</v>
      </c>
    </row>
    <row r="1299" spans="1:13">
      <c r="A1299" s="64">
        <v>129.70000000000002</v>
      </c>
      <c r="B1299" s="65">
        <v>8.3259772509336472E-5</v>
      </c>
      <c r="C1299" s="65" t="e">
        <v>#N/A</v>
      </c>
      <c r="D1299" s="65" t="e">
        <v>#N/A</v>
      </c>
      <c r="E1299" s="65" t="e">
        <v>#N/A</v>
      </c>
      <c r="F1299" s="65" t="e">
        <v>#N/A</v>
      </c>
      <c r="G1299" s="65" t="e">
        <v>#N/A</v>
      </c>
      <c r="H1299" s="65">
        <v>1.0834405838977545E-4</v>
      </c>
      <c r="I1299" s="65" t="e">
        <v>#N/A</v>
      </c>
      <c r="J1299" s="65" t="e">
        <v>#N/A</v>
      </c>
      <c r="K1299" s="65" t="e">
        <v>#N/A</v>
      </c>
      <c r="L1299" s="65" t="e">
        <v>#N/A</v>
      </c>
      <c r="M1299" s="65" t="e">
        <v>#N/A</v>
      </c>
    </row>
    <row r="1300" spans="1:13">
      <c r="A1300" s="64">
        <v>129.80000000000001</v>
      </c>
      <c r="B1300" s="65">
        <v>8.187146158888936E-5</v>
      </c>
      <c r="C1300" s="65" t="e">
        <v>#N/A</v>
      </c>
      <c r="D1300" s="65" t="e">
        <v>#N/A</v>
      </c>
      <c r="E1300" s="65" t="e">
        <v>#N/A</v>
      </c>
      <c r="F1300" s="65" t="e">
        <v>#N/A</v>
      </c>
      <c r="G1300" s="65" t="e">
        <v>#N/A</v>
      </c>
      <c r="H1300" s="65">
        <v>1.0658609971869737E-4</v>
      </c>
      <c r="I1300" s="65" t="e">
        <v>#N/A</v>
      </c>
      <c r="J1300" s="65" t="e">
        <v>#N/A</v>
      </c>
      <c r="K1300" s="65" t="e">
        <v>#N/A</v>
      </c>
      <c r="L1300" s="65" t="e">
        <v>#N/A</v>
      </c>
      <c r="M1300" s="65" t="e">
        <v>#N/A</v>
      </c>
    </row>
    <row r="1301" spans="1:13">
      <c r="A1301" s="64">
        <v>129.9</v>
      </c>
      <c r="B1301" s="65">
        <v>8.0504854850005358E-5</v>
      </c>
      <c r="C1301" s="65" t="e">
        <v>#N/A</v>
      </c>
      <c r="D1301" s="65" t="e">
        <v>#N/A</v>
      </c>
      <c r="E1301" s="65" t="e">
        <v>#N/A</v>
      </c>
      <c r="F1301" s="65" t="e">
        <v>#N/A</v>
      </c>
      <c r="G1301" s="65" t="e">
        <v>#N/A</v>
      </c>
      <c r="H1301" s="65">
        <v>1.0485467646503821E-4</v>
      </c>
      <c r="I1301" s="65" t="e">
        <v>#N/A</v>
      </c>
      <c r="J1301" s="65" t="e">
        <v>#N/A</v>
      </c>
      <c r="K1301" s="65" t="e">
        <v>#N/A</v>
      </c>
      <c r="L1301" s="65" t="e">
        <v>#N/A</v>
      </c>
      <c r="M1301" s="65" t="e">
        <v>#N/A</v>
      </c>
    </row>
    <row r="1302" spans="1:13">
      <c r="A1302" s="64">
        <v>130</v>
      </c>
      <c r="B1302" s="65">
        <v>7.915964670246467E-5</v>
      </c>
      <c r="C1302" s="65" t="e">
        <v>#N/A</v>
      </c>
      <c r="D1302" s="65" t="e">
        <v>#N/A</v>
      </c>
      <c r="E1302" s="65" t="e">
        <v>#N/A</v>
      </c>
      <c r="F1302" s="65" t="e">
        <v>#N/A</v>
      </c>
      <c r="G1302" s="65" t="e">
        <v>#N/A</v>
      </c>
      <c r="H1302" s="65">
        <v>1.0314943210687488E-4</v>
      </c>
      <c r="I1302" s="65" t="e">
        <v>#N/A</v>
      </c>
      <c r="J1302" s="65" t="e">
        <v>#N/A</v>
      </c>
      <c r="K1302" s="65" t="e">
        <v>#N/A</v>
      </c>
      <c r="L1302" s="65" t="e">
        <v>#N/A</v>
      </c>
      <c r="M1302" s="65" t="e">
        <v>#N/A</v>
      </c>
    </row>
    <row r="1303" spans="1:13">
      <c r="A1303" s="64">
        <v>130.1</v>
      </c>
      <c r="B1303" s="65">
        <v>7.7835538832005113E-5</v>
      </c>
      <c r="C1303" s="65" t="e">
        <v>#N/A</v>
      </c>
      <c r="D1303" s="65" t="e">
        <v>#N/A</v>
      </c>
      <c r="E1303" s="65" t="e">
        <v>#N/A</v>
      </c>
      <c r="F1303" s="65" t="e">
        <v>#N/A</v>
      </c>
      <c r="G1303" s="65" t="e">
        <v>#N/A</v>
      </c>
      <c r="H1303" s="65">
        <v>1.0146998101845384E-4</v>
      </c>
      <c r="I1303" s="65" t="e">
        <v>#N/A</v>
      </c>
      <c r="J1303" s="65" t="e">
        <v>#N/A</v>
      </c>
      <c r="K1303" s="65" t="e">
        <v>#N/A</v>
      </c>
      <c r="L1303" s="65" t="e">
        <v>#N/A</v>
      </c>
      <c r="M1303" s="65" t="e">
        <v>#N/A</v>
      </c>
    </row>
    <row r="1304" spans="1:13">
      <c r="A1304" s="64">
        <v>130.20000000000002</v>
      </c>
      <c r="B1304" s="65">
        <v>7.6532225648406893E-5</v>
      </c>
      <c r="C1304" s="65" t="e">
        <v>#N/A</v>
      </c>
      <c r="D1304" s="65" t="e">
        <v>#N/A</v>
      </c>
      <c r="E1304" s="65" t="e">
        <v>#N/A</v>
      </c>
      <c r="F1304" s="65" t="e">
        <v>#N/A</v>
      </c>
      <c r="G1304" s="65" t="e">
        <v>#N/A</v>
      </c>
      <c r="H1304" s="65">
        <v>9.9816003057640046E-5</v>
      </c>
      <c r="I1304" s="65" t="e">
        <v>#N/A</v>
      </c>
      <c r="J1304" s="65" t="e">
        <v>#N/A</v>
      </c>
      <c r="K1304" s="65" t="e">
        <v>#N/A</v>
      </c>
      <c r="L1304" s="65" t="e">
        <v>#N/A</v>
      </c>
      <c r="M1304" s="65" t="e">
        <v>#N/A</v>
      </c>
    </row>
    <row r="1305" spans="1:13">
      <c r="A1305" s="64">
        <v>130.30000000000001</v>
      </c>
      <c r="B1305" s="65">
        <v>7.5249416113365442E-5</v>
      </c>
      <c r="C1305" s="65" t="e">
        <v>#N/A</v>
      </c>
      <c r="D1305" s="65" t="e">
        <v>#N/A</v>
      </c>
      <c r="E1305" s="65" t="e">
        <v>#N/A</v>
      </c>
      <c r="F1305" s="65" t="e">
        <v>#N/A</v>
      </c>
      <c r="G1305" s="65" t="e">
        <v>#N/A</v>
      </c>
      <c r="H1305" s="65">
        <v>9.8187141702510417E-5</v>
      </c>
      <c r="I1305" s="65" t="e">
        <v>#N/A</v>
      </c>
      <c r="J1305" s="65" t="e">
        <v>#N/A</v>
      </c>
      <c r="K1305" s="65" t="e">
        <v>#N/A</v>
      </c>
      <c r="L1305" s="65" t="e">
        <v>#N/A</v>
      </c>
      <c r="M1305" s="65" t="e">
        <v>#N/A</v>
      </c>
    </row>
    <row r="1306" spans="1:13">
      <c r="A1306" s="64">
        <v>130.4</v>
      </c>
      <c r="B1306" s="65">
        <v>7.3986811912618577E-5</v>
      </c>
      <c r="C1306" s="65" t="e">
        <v>#N/A</v>
      </c>
      <c r="D1306" s="65" t="e">
        <v>#N/A</v>
      </c>
      <c r="E1306" s="65" t="e">
        <v>#N/A</v>
      </c>
      <c r="F1306" s="65" t="e">
        <v>#N/A</v>
      </c>
      <c r="G1306" s="65" t="e">
        <v>#N/A</v>
      </c>
      <c r="H1306" s="65">
        <v>9.658306953497231E-5</v>
      </c>
      <c r="I1306" s="65" t="e">
        <v>#N/A</v>
      </c>
      <c r="J1306" s="65" t="e">
        <v>#N/A</v>
      </c>
      <c r="K1306" s="65" t="e">
        <v>#N/A</v>
      </c>
      <c r="L1306" s="65" t="e">
        <v>#N/A</v>
      </c>
      <c r="M1306" s="65" t="e">
        <v>#N/A</v>
      </c>
    </row>
    <row r="1307" spans="1:13">
      <c r="A1307" s="64">
        <v>130.5</v>
      </c>
      <c r="B1307" s="65">
        <v>7.2744129283819348E-5</v>
      </c>
      <c r="C1307" s="65" t="e">
        <v>#N/A</v>
      </c>
      <c r="D1307" s="65" t="e">
        <v>#N/A</v>
      </c>
      <c r="E1307" s="65" t="e">
        <v>#N/A</v>
      </c>
      <c r="F1307" s="65" t="e">
        <v>#N/A</v>
      </c>
      <c r="G1307" s="65" t="e">
        <v>#N/A</v>
      </c>
      <c r="H1307" s="65">
        <v>9.5003430033102632E-5</v>
      </c>
      <c r="I1307" s="65" t="e">
        <v>#N/A</v>
      </c>
      <c r="J1307" s="65" t="e">
        <v>#N/A</v>
      </c>
      <c r="K1307" s="65" t="e">
        <v>#N/A</v>
      </c>
      <c r="L1307" s="65" t="e">
        <v>#N/A</v>
      </c>
      <c r="M1307" s="65" t="e">
        <v>#N/A</v>
      </c>
    </row>
    <row r="1308" spans="1:13">
      <c r="A1308" s="64">
        <v>130.6</v>
      </c>
      <c r="B1308" s="65">
        <v>7.1521091740578413E-5</v>
      </c>
      <c r="C1308" s="65" t="e">
        <v>#N/A</v>
      </c>
      <c r="D1308" s="65" t="e">
        <v>#N/A</v>
      </c>
      <c r="E1308" s="65" t="e">
        <v>#N/A</v>
      </c>
      <c r="F1308" s="65" t="e">
        <v>#N/A</v>
      </c>
      <c r="G1308" s="65" t="e">
        <v>#N/A</v>
      </c>
      <c r="H1308" s="65">
        <v>9.3447895778808743E-5</v>
      </c>
      <c r="I1308" s="65" t="e">
        <v>#N/A</v>
      </c>
      <c r="J1308" s="65" t="e">
        <v>#N/A</v>
      </c>
      <c r="K1308" s="65" t="e">
        <v>#N/A</v>
      </c>
      <c r="L1308" s="65" t="e">
        <v>#N/A</v>
      </c>
      <c r="M1308" s="65" t="e">
        <v>#N/A</v>
      </c>
    </row>
    <row r="1309" spans="1:13">
      <c r="A1309" s="64">
        <v>130.70000000000002</v>
      </c>
      <c r="B1309" s="65">
        <v>7.0317393692675978E-5</v>
      </c>
      <c r="C1309" s="65" t="e">
        <v>#N/A</v>
      </c>
      <c r="D1309" s="65" t="e">
        <v>#N/A</v>
      </c>
      <c r="E1309" s="65" t="e">
        <v>#N/A</v>
      </c>
      <c r="F1309" s="65" t="e">
        <v>#N/A</v>
      </c>
      <c r="G1309" s="65" t="e">
        <v>#N/A</v>
      </c>
      <c r="H1309" s="65">
        <v>9.191614662995562E-5</v>
      </c>
      <c r="I1309" s="65" t="e">
        <v>#N/A</v>
      </c>
      <c r="J1309" s="65" t="e">
        <v>#N/A</v>
      </c>
      <c r="K1309" s="65" t="e">
        <v>#N/A</v>
      </c>
      <c r="L1309" s="65" t="e">
        <v>#N/A</v>
      </c>
      <c r="M1309" s="65" t="e">
        <v>#N/A</v>
      </c>
    </row>
    <row r="1310" spans="1:13">
      <c r="A1310" s="64">
        <v>130.80000000000001</v>
      </c>
      <c r="B1310" s="65">
        <v>6.9132765929680318E-5</v>
      </c>
      <c r="C1310" s="65" t="e">
        <v>#N/A</v>
      </c>
      <c r="D1310" s="65" t="e">
        <v>#N/A</v>
      </c>
      <c r="E1310" s="65" t="e">
        <v>#N/A</v>
      </c>
      <c r="F1310" s="65" t="e">
        <v>#N/A</v>
      </c>
      <c r="G1310" s="65" t="e">
        <v>#N/A</v>
      </c>
      <c r="H1310" s="65">
        <v>9.0407855168450624E-5</v>
      </c>
      <c r="I1310" s="65" t="e">
        <v>#N/A</v>
      </c>
      <c r="J1310" s="65" t="e">
        <v>#N/A</v>
      </c>
      <c r="K1310" s="65" t="e">
        <v>#N/A</v>
      </c>
      <c r="L1310" s="65" t="e">
        <v>#N/A</v>
      </c>
      <c r="M1310" s="65" t="e">
        <v>#N/A</v>
      </c>
    </row>
    <row r="1311" spans="1:13">
      <c r="A1311" s="64">
        <v>130.9</v>
      </c>
      <c r="B1311" s="65">
        <v>6.7966939241159707E-5</v>
      </c>
      <c r="C1311" s="65" t="e">
        <v>#N/A</v>
      </c>
      <c r="D1311" s="65" t="e">
        <v>#N/A</v>
      </c>
      <c r="E1311" s="65" t="e">
        <v>#N/A</v>
      </c>
      <c r="F1311" s="65" t="e">
        <v>#N/A</v>
      </c>
      <c r="G1311" s="65" t="e">
        <v>#N/A</v>
      </c>
      <c r="H1311" s="65">
        <v>8.8922693976201117E-5</v>
      </c>
      <c r="I1311" s="65" t="e">
        <v>#N/A</v>
      </c>
      <c r="J1311" s="65" t="e">
        <v>#N/A</v>
      </c>
      <c r="K1311" s="65" t="e">
        <v>#N/A</v>
      </c>
      <c r="L1311" s="65" t="e">
        <v>#N/A</v>
      </c>
      <c r="M1311" s="65" t="e">
        <v>#N/A</v>
      </c>
    </row>
    <row r="1312" spans="1:13">
      <c r="A1312" s="64">
        <v>131</v>
      </c>
      <c r="B1312" s="65">
        <v>6.6819644416682422E-5</v>
      </c>
      <c r="C1312" s="65" t="e">
        <v>#N/A</v>
      </c>
      <c r="D1312" s="65" t="e">
        <v>#N/A</v>
      </c>
      <c r="E1312" s="65" t="e">
        <v>#N/A</v>
      </c>
      <c r="F1312" s="65" t="e">
        <v>#N/A</v>
      </c>
      <c r="G1312" s="65" t="e">
        <v>#N/A</v>
      </c>
      <c r="H1312" s="65">
        <v>8.7460328359156847E-5</v>
      </c>
      <c r="I1312" s="65" t="e">
        <v>#N/A</v>
      </c>
      <c r="J1312" s="65" t="e">
        <v>#N/A</v>
      </c>
      <c r="K1312" s="65" t="e">
        <v>#N/A</v>
      </c>
      <c r="L1312" s="65" t="e">
        <v>#N/A</v>
      </c>
      <c r="M1312" s="65" t="e">
        <v>#N/A</v>
      </c>
    </row>
    <row r="1313" spans="1:13">
      <c r="A1313" s="64">
        <v>131.1</v>
      </c>
      <c r="B1313" s="65">
        <v>6.5690597693901509E-5</v>
      </c>
      <c r="C1313" s="65" t="e">
        <v>#N/A</v>
      </c>
      <c r="D1313" s="65" t="e">
        <v>#N/A</v>
      </c>
      <c r="E1313" s="65" t="e">
        <v>#N/A</v>
      </c>
      <c r="F1313" s="65" t="e">
        <v>#N/A</v>
      </c>
      <c r="G1313" s="65" t="e">
        <v>#N/A</v>
      </c>
      <c r="H1313" s="65">
        <v>8.6020481830928475E-5</v>
      </c>
      <c r="I1313" s="65" t="e">
        <v>#N/A</v>
      </c>
      <c r="J1313" s="65" t="e">
        <v>#N/A</v>
      </c>
      <c r="K1313" s="65" t="e">
        <v>#N/A</v>
      </c>
      <c r="L1313" s="65" t="e">
        <v>#N/A</v>
      </c>
      <c r="M1313" s="65" t="e">
        <v>#N/A</v>
      </c>
    </row>
    <row r="1314" spans="1:13">
      <c r="A1314" s="64">
        <v>131.20000000000002</v>
      </c>
      <c r="B1314" s="65">
        <v>6.45795589662157E-5</v>
      </c>
      <c r="C1314" s="65" t="e">
        <v>#N/A</v>
      </c>
      <c r="D1314" s="65" t="e">
        <v>#N/A</v>
      </c>
      <c r="E1314" s="65" t="e">
        <v>#N/A</v>
      </c>
      <c r="F1314" s="65" t="e">
        <v>#N/A</v>
      </c>
      <c r="G1314" s="65" t="e">
        <v>#N/A</v>
      </c>
      <c r="H1314" s="65">
        <v>8.4602819697465748E-5</v>
      </c>
      <c r="I1314" s="65" t="e">
        <v>#N/A</v>
      </c>
      <c r="J1314" s="65" t="e">
        <v>#N/A</v>
      </c>
      <c r="K1314" s="65" t="e">
        <v>#N/A</v>
      </c>
      <c r="L1314" s="65" t="e">
        <v>#N/A</v>
      </c>
      <c r="M1314" s="65" t="e">
        <v>#N/A</v>
      </c>
    </row>
    <row r="1315" spans="1:13">
      <c r="A1315" s="64">
        <v>131.30000000000001</v>
      </c>
      <c r="B1315" s="65">
        <v>6.3486237195320427E-5</v>
      </c>
      <c r="C1315" s="65" t="e">
        <v>#N/A</v>
      </c>
      <c r="D1315" s="65" t="e">
        <v>#N/A</v>
      </c>
      <c r="E1315" s="65" t="e">
        <v>#N/A</v>
      </c>
      <c r="F1315" s="65" t="e">
        <v>#N/A</v>
      </c>
      <c r="G1315" s="65" t="e">
        <v>#N/A</v>
      </c>
      <c r="H1315" s="65">
        <v>8.3207029092591256E-5</v>
      </c>
      <c r="I1315" s="65" t="e">
        <v>#N/A</v>
      </c>
      <c r="J1315" s="65" t="e">
        <v>#N/A</v>
      </c>
      <c r="K1315" s="65" t="e">
        <v>#N/A</v>
      </c>
      <c r="L1315" s="65" t="e">
        <v>#N/A</v>
      </c>
      <c r="M1315" s="65" t="e">
        <v>#N/A</v>
      </c>
    </row>
    <row r="1316" spans="1:13">
      <c r="A1316" s="64">
        <v>131.4</v>
      </c>
      <c r="B1316" s="65">
        <v>6.2410399550572038E-5</v>
      </c>
      <c r="C1316" s="65" t="e">
        <v>#N/A</v>
      </c>
      <c r="D1316" s="65" t="e">
        <v>#N/A</v>
      </c>
      <c r="E1316" s="65" t="e">
        <v>#N/A</v>
      </c>
      <c r="F1316" s="65" t="e">
        <v>#N/A</v>
      </c>
      <c r="G1316" s="65" t="e">
        <v>#N/A</v>
      </c>
      <c r="H1316" s="65">
        <v>8.1832811702042818E-5</v>
      </c>
      <c r="I1316" s="65" t="e">
        <v>#N/A</v>
      </c>
      <c r="J1316" s="65" t="e">
        <v>#N/A</v>
      </c>
      <c r="K1316" s="65" t="e">
        <v>#N/A</v>
      </c>
      <c r="L1316" s="65" t="e">
        <v>#N/A</v>
      </c>
      <c r="M1316" s="65" t="e">
        <v>#N/A</v>
      </c>
    </row>
    <row r="1317" spans="1:13">
      <c r="A1317" s="64">
        <v>131.5</v>
      </c>
      <c r="B1317" s="65">
        <v>6.1351762269623578E-5</v>
      </c>
      <c r="C1317" s="65" t="e">
        <v>#N/A</v>
      </c>
      <c r="D1317" s="65" t="e">
        <v>#N/A</v>
      </c>
      <c r="E1317" s="65" t="e">
        <v>#N/A</v>
      </c>
      <c r="F1317" s="65" t="e">
        <v>#N/A</v>
      </c>
      <c r="G1317" s="65" t="e">
        <v>#N/A</v>
      </c>
      <c r="H1317" s="65">
        <v>8.0479861935600638E-5</v>
      </c>
      <c r="I1317" s="65" t="e">
        <v>#N/A</v>
      </c>
      <c r="J1317" s="65" t="e">
        <v>#N/A</v>
      </c>
      <c r="K1317" s="65" t="e">
        <v>#N/A</v>
      </c>
      <c r="L1317" s="65" t="e">
        <v>#N/A</v>
      </c>
      <c r="M1317" s="65" t="e">
        <v>#N/A</v>
      </c>
    </row>
    <row r="1318" spans="1:13">
      <c r="A1318" s="64">
        <v>131.6</v>
      </c>
      <c r="B1318" s="65">
        <v>6.0310103435767815E-5</v>
      </c>
      <c r="C1318" s="65" t="e">
        <v>#N/A</v>
      </c>
      <c r="D1318" s="65" t="e">
        <v>#N/A</v>
      </c>
      <c r="E1318" s="65" t="e">
        <v>#N/A</v>
      </c>
      <c r="F1318" s="65" t="e">
        <v>#N/A</v>
      </c>
      <c r="G1318" s="65" t="e">
        <v>#N/A</v>
      </c>
      <c r="H1318" s="65">
        <v>7.9147896030917764E-5</v>
      </c>
      <c r="I1318" s="65" t="e">
        <v>#N/A</v>
      </c>
      <c r="J1318" s="65" t="e">
        <v>#N/A</v>
      </c>
      <c r="K1318" s="65" t="e">
        <v>#N/A</v>
      </c>
      <c r="L1318" s="65" t="e">
        <v>#N/A</v>
      </c>
      <c r="M1318" s="65" t="e">
        <v>#N/A</v>
      </c>
    </row>
    <row r="1319" spans="1:13">
      <c r="A1319" s="64">
        <v>131.70000000000002</v>
      </c>
      <c r="B1319" s="65">
        <v>5.9285153838573024E-5</v>
      </c>
      <c r="C1319" s="65" t="e">
        <v>#N/A</v>
      </c>
      <c r="D1319" s="65" t="e">
        <v>#N/A</v>
      </c>
      <c r="E1319" s="65" t="e">
        <v>#N/A</v>
      </c>
      <c r="F1319" s="65" t="e">
        <v>#N/A</v>
      </c>
      <c r="G1319" s="65" t="e">
        <v>#N/A</v>
      </c>
      <c r="H1319" s="65">
        <v>7.7836608397774398E-5</v>
      </c>
      <c r="I1319" s="65" t="e">
        <v>#N/A</v>
      </c>
      <c r="J1319" s="65" t="e">
        <v>#N/A</v>
      </c>
      <c r="K1319" s="65" t="e">
        <v>#N/A</v>
      </c>
      <c r="L1319" s="65" t="e">
        <v>#N/A</v>
      </c>
      <c r="M1319" s="65" t="e">
        <v>#N/A</v>
      </c>
    </row>
    <row r="1320" spans="1:13">
      <c r="A1320" s="64">
        <v>131.80000000000001</v>
      </c>
      <c r="B1320" s="65">
        <v>5.8276673371437937E-5</v>
      </c>
      <c r="C1320" s="65" t="e">
        <v>#N/A</v>
      </c>
      <c r="D1320" s="65" t="e">
        <v>#N/A</v>
      </c>
      <c r="E1320" s="65" t="e">
        <v>#N/A</v>
      </c>
      <c r="F1320" s="65" t="e">
        <v>#N/A</v>
      </c>
      <c r="G1320" s="65" t="e">
        <v>#N/A</v>
      </c>
      <c r="H1320" s="65">
        <v>7.6545715273823589E-5</v>
      </c>
      <c r="I1320" s="65" t="e">
        <v>#N/A</v>
      </c>
      <c r="J1320" s="65" t="e">
        <v>#N/A</v>
      </c>
      <c r="K1320" s="65" t="e">
        <v>#N/A</v>
      </c>
      <c r="L1320" s="65" t="e">
        <v>#N/A</v>
      </c>
      <c r="M1320" s="65" t="e">
        <v>#N/A</v>
      </c>
    </row>
    <row r="1321" spans="1:13">
      <c r="A1321" s="64">
        <v>131.9</v>
      </c>
      <c r="B1321" s="65">
        <v>5.7284425565740094E-5</v>
      </c>
      <c r="C1321" s="65" t="e">
        <v>#N/A</v>
      </c>
      <c r="D1321" s="65" t="e">
        <v>#N/A</v>
      </c>
      <c r="E1321" s="65" t="e">
        <v>#N/A</v>
      </c>
      <c r="F1321" s="65" t="e">
        <v>#N/A</v>
      </c>
      <c r="G1321" s="65" t="e">
        <v>#N/A</v>
      </c>
      <c r="H1321" s="65">
        <v>7.527491106884554E-5</v>
      </c>
      <c r="I1321" s="65" t="e">
        <v>#N/A</v>
      </c>
      <c r="J1321" s="65" t="e">
        <v>#N/A</v>
      </c>
      <c r="K1321" s="65" t="e">
        <v>#N/A</v>
      </c>
      <c r="L1321" s="65" t="e">
        <v>#N/A</v>
      </c>
      <c r="M1321" s="65" t="e">
        <v>#N/A</v>
      </c>
    </row>
    <row r="1322" spans="1:13">
      <c r="A1322" s="64">
        <v>132</v>
      </c>
      <c r="B1322" s="65">
        <v>5.6308163038920611E-5</v>
      </c>
      <c r="C1322" s="65" t="e">
        <v>#N/A</v>
      </c>
      <c r="D1322" s="65" t="e">
        <v>#N/A</v>
      </c>
      <c r="E1322" s="65" t="e">
        <v>#N/A</v>
      </c>
      <c r="F1322" s="65" t="e">
        <v>#N/A</v>
      </c>
      <c r="G1322" s="65" t="e">
        <v>#N/A</v>
      </c>
      <c r="H1322" s="65">
        <v>7.4023941124323756E-5</v>
      </c>
      <c r="I1322" s="65" t="e">
        <v>#N/A</v>
      </c>
      <c r="J1322" s="65" t="e">
        <v>#N/A</v>
      </c>
      <c r="K1322" s="65" t="e">
        <v>#N/A</v>
      </c>
      <c r="L1322" s="65" t="e">
        <v>#N/A</v>
      </c>
      <c r="M1322" s="65" t="e">
        <v>#N/A</v>
      </c>
    </row>
    <row r="1323" spans="1:13">
      <c r="A1323" s="64">
        <v>132.1</v>
      </c>
      <c r="B1323" s="65">
        <v>5.5347649322357029E-5</v>
      </c>
      <c r="C1323" s="65" t="e">
        <v>#N/A</v>
      </c>
      <c r="D1323" s="65" t="e">
        <v>#N/A</v>
      </c>
      <c r="E1323" s="65" t="e">
        <v>#N/A</v>
      </c>
      <c r="F1323" s="65" t="e">
        <v>#N/A</v>
      </c>
      <c r="G1323" s="65" t="e">
        <v>#N/A</v>
      </c>
      <c r="H1323" s="65">
        <v>7.2792507125996053E-5</v>
      </c>
      <c r="I1323" s="65" t="e">
        <v>#N/A</v>
      </c>
      <c r="J1323" s="65" t="e">
        <v>#N/A</v>
      </c>
      <c r="K1323" s="65" t="e">
        <v>#N/A</v>
      </c>
      <c r="L1323" s="65" t="e">
        <v>#N/A</v>
      </c>
      <c r="M1323" s="65" t="e">
        <v>#N/A</v>
      </c>
    </row>
    <row r="1324" spans="1:13">
      <c r="A1324" s="64">
        <v>132.20000000000002</v>
      </c>
      <c r="B1324" s="65">
        <v>5.4402651585405692E-5</v>
      </c>
      <c r="C1324" s="65" t="e">
        <v>#N/A</v>
      </c>
      <c r="D1324" s="65" t="e">
        <v>#N/A</v>
      </c>
      <c r="E1324" s="65" t="e">
        <v>#N/A</v>
      </c>
      <c r="F1324" s="65" t="e">
        <v>#N/A</v>
      </c>
      <c r="G1324" s="65" t="e">
        <v>#N/A</v>
      </c>
      <c r="H1324" s="65">
        <v>7.1580332587473094E-5</v>
      </c>
      <c r="I1324" s="65" t="e">
        <v>#N/A</v>
      </c>
      <c r="J1324" s="65" t="e">
        <v>#N/A</v>
      </c>
      <c r="K1324" s="65" t="e">
        <v>#N/A</v>
      </c>
      <c r="L1324" s="65" t="e">
        <v>#N/A</v>
      </c>
      <c r="M1324" s="65" t="e">
        <v>#N/A</v>
      </c>
    </row>
    <row r="1325" spans="1:13">
      <c r="A1325" s="64">
        <v>132.30000000000001</v>
      </c>
      <c r="B1325" s="65">
        <v>5.3472944273380563E-5</v>
      </c>
      <c r="C1325" s="65" t="e">
        <v>#N/A</v>
      </c>
      <c r="D1325" s="65" t="e">
        <v>#N/A</v>
      </c>
      <c r="E1325" s="65" t="e">
        <v>#N/A</v>
      </c>
      <c r="F1325" s="65" t="e">
        <v>#N/A</v>
      </c>
      <c r="G1325" s="65" t="e">
        <v>#N/A</v>
      </c>
      <c r="H1325" s="65">
        <v>7.0387133746407926E-5</v>
      </c>
      <c r="I1325" s="65" t="e">
        <v>#N/A</v>
      </c>
      <c r="J1325" s="65" t="e">
        <v>#N/A</v>
      </c>
      <c r="K1325" s="65" t="e">
        <v>#N/A</v>
      </c>
      <c r="L1325" s="65" t="e">
        <v>#N/A</v>
      </c>
      <c r="M1325" s="65" t="e">
        <v>#N/A</v>
      </c>
    </row>
    <row r="1326" spans="1:13">
      <c r="A1326" s="64">
        <v>132.4</v>
      </c>
      <c r="B1326" s="65">
        <v>5.2558287279680371E-5</v>
      </c>
      <c r="C1326" s="65" t="e">
        <v>#N/A</v>
      </c>
      <c r="D1326" s="65" t="e">
        <v>#N/A</v>
      </c>
      <c r="E1326" s="65" t="e">
        <v>#N/A</v>
      </c>
      <c r="F1326" s="65" t="e">
        <v>#N/A</v>
      </c>
      <c r="G1326" s="65" t="e">
        <v>#N/A</v>
      </c>
      <c r="H1326" s="65">
        <v>6.9212677772156894E-5</v>
      </c>
      <c r="I1326" s="65" t="e">
        <v>#N/A</v>
      </c>
      <c r="J1326" s="65" t="e">
        <v>#N/A</v>
      </c>
      <c r="K1326" s="65" t="e">
        <v>#N/A</v>
      </c>
      <c r="L1326" s="65" t="e">
        <v>#N/A</v>
      </c>
      <c r="M1326" s="65" t="e">
        <v>#N/A</v>
      </c>
    </row>
    <row r="1327" spans="1:13">
      <c r="A1327" s="64">
        <v>132.5</v>
      </c>
      <c r="B1327" s="65">
        <v>5.1658469601534307E-5</v>
      </c>
      <c r="C1327" s="65" t="e">
        <v>#N/A</v>
      </c>
      <c r="D1327" s="65" t="e">
        <v>#N/A</v>
      </c>
      <c r="E1327" s="65" t="e">
        <v>#N/A</v>
      </c>
      <c r="F1327" s="65" t="e">
        <v>#N/A</v>
      </c>
      <c r="G1327" s="65" t="e">
        <v>#N/A</v>
      </c>
      <c r="H1327" s="65">
        <v>6.8056666350457817E-5</v>
      </c>
      <c r="I1327" s="65" t="e">
        <v>#N/A</v>
      </c>
      <c r="J1327" s="65" t="e">
        <v>#N/A</v>
      </c>
      <c r="K1327" s="65" t="e">
        <v>#N/A</v>
      </c>
      <c r="L1327" s="65" t="e">
        <v>#N/A</v>
      </c>
      <c r="M1327" s="65" t="e">
        <v>#N/A</v>
      </c>
    </row>
    <row r="1328" spans="1:13">
      <c r="A1328" s="64">
        <v>132.6</v>
      </c>
      <c r="B1328" s="65">
        <v>5.0773258408298716E-5</v>
      </c>
      <c r="C1328" s="65" t="e">
        <v>#N/A</v>
      </c>
      <c r="D1328" s="65" t="e">
        <v>#N/A</v>
      </c>
      <c r="E1328" s="65" t="e">
        <v>#N/A</v>
      </c>
      <c r="F1328" s="65" t="e">
        <v>#N/A</v>
      </c>
      <c r="G1328" s="65" t="e">
        <v>#N/A</v>
      </c>
      <c r="H1328" s="65">
        <v>6.6918830270878971E-5</v>
      </c>
      <c r="I1328" s="65" t="e">
        <v>#N/A</v>
      </c>
      <c r="J1328" s="65" t="e">
        <v>#N/A</v>
      </c>
      <c r="K1328" s="65" t="e">
        <v>#N/A</v>
      </c>
      <c r="L1328" s="65" t="e">
        <v>#N/A</v>
      </c>
      <c r="M1328" s="65" t="e">
        <v>#N/A</v>
      </c>
    </row>
    <row r="1329" spans="1:13">
      <c r="A1329" s="64">
        <v>132.70000000000002</v>
      </c>
      <c r="B1329" s="65">
        <v>4.9902449973160401E-5</v>
      </c>
      <c r="C1329" s="65" t="e">
        <v>#N/A</v>
      </c>
      <c r="D1329" s="65" t="e">
        <v>#N/A</v>
      </c>
      <c r="E1329" s="65" t="e">
        <v>#N/A</v>
      </c>
      <c r="F1329" s="65" t="e">
        <v>#N/A</v>
      </c>
      <c r="G1329" s="65" t="e">
        <v>#N/A</v>
      </c>
      <c r="H1329" s="65">
        <v>6.5798922150861472E-5</v>
      </c>
      <c r="I1329" s="65" t="e">
        <v>#N/A</v>
      </c>
      <c r="J1329" s="65" t="e">
        <v>#N/A</v>
      </c>
      <c r="K1329" s="65" t="e">
        <v>#N/A</v>
      </c>
      <c r="L1329" s="65" t="e">
        <v>#N/A</v>
      </c>
      <c r="M1329" s="65" t="e">
        <v>#N/A</v>
      </c>
    </row>
    <row r="1330" spans="1:13">
      <c r="A1330" s="64">
        <v>132.80000000000001</v>
      </c>
      <c r="B1330" s="65">
        <v>4.9045811465475708E-5</v>
      </c>
      <c r="C1330" s="65" t="e">
        <v>#N/A</v>
      </c>
      <c r="D1330" s="65" t="e">
        <v>#N/A</v>
      </c>
      <c r="E1330" s="65" t="e">
        <v>#N/A</v>
      </c>
      <c r="F1330" s="65" t="e">
        <v>#N/A</v>
      </c>
      <c r="G1330" s="65" t="e">
        <v>#N/A</v>
      </c>
      <c r="H1330" s="65">
        <v>6.4696687331888825E-5</v>
      </c>
      <c r="I1330" s="65" t="e">
        <v>#N/A</v>
      </c>
      <c r="J1330" s="65" t="e">
        <v>#N/A</v>
      </c>
      <c r="K1330" s="65" t="e">
        <v>#N/A</v>
      </c>
      <c r="L1330" s="65" t="e">
        <v>#N/A</v>
      </c>
      <c r="M1330" s="65" t="e">
        <v>#N/A</v>
      </c>
    </row>
    <row r="1331" spans="1:13">
      <c r="A1331" s="64">
        <v>132.9</v>
      </c>
      <c r="B1331" s="65">
        <v>4.8203139158431441E-5</v>
      </c>
      <c r="C1331" s="65" t="e">
        <v>#N/A</v>
      </c>
      <c r="D1331" s="65" t="e">
        <v>#N/A</v>
      </c>
      <c r="E1331" s="65" t="e">
        <v>#N/A</v>
      </c>
      <c r="F1331" s="65" t="e">
        <v>#N/A</v>
      </c>
      <c r="G1331" s="65" t="e">
        <v>#N/A</v>
      </c>
      <c r="H1331" s="65">
        <v>6.3611871155444533E-5</v>
      </c>
      <c r="I1331" s="65" t="e">
        <v>#N/A</v>
      </c>
      <c r="J1331" s="65" t="e">
        <v>#N/A</v>
      </c>
      <c r="K1331" s="65" t="e">
        <v>#N/A</v>
      </c>
      <c r="L1331" s="65" t="e">
        <v>#N/A</v>
      </c>
      <c r="M1331" s="65" t="e">
        <v>#N/A</v>
      </c>
    </row>
    <row r="1332" spans="1:13">
      <c r="A1332" s="64">
        <v>133</v>
      </c>
      <c r="B1332" s="65">
        <v>4.7374222049256787E-5</v>
      </c>
      <c r="C1332" s="65" t="e">
        <v>#N/A</v>
      </c>
      <c r="D1332" s="65" t="e">
        <v>#N/A</v>
      </c>
      <c r="E1332" s="65" t="e">
        <v>#N/A</v>
      </c>
      <c r="F1332" s="65" t="e">
        <v>#N/A</v>
      </c>
      <c r="G1332" s="65" t="e">
        <v>#N/A</v>
      </c>
      <c r="H1332" s="65">
        <v>6.2544211687054485E-5</v>
      </c>
      <c r="I1332" s="65" t="e">
        <v>#N/A</v>
      </c>
      <c r="J1332" s="65" t="e">
        <v>#N/A</v>
      </c>
      <c r="K1332" s="65" t="e">
        <v>#N/A</v>
      </c>
      <c r="L1332" s="65" t="e">
        <v>#N/A</v>
      </c>
      <c r="M1332" s="65" t="e">
        <v>#N/A</v>
      </c>
    </row>
    <row r="1333" spans="1:13">
      <c r="A1333" s="64">
        <v>133.1</v>
      </c>
      <c r="B1333" s="65">
        <v>4.6558849135180935E-5</v>
      </c>
      <c r="C1333" s="65" t="e">
        <v>#N/A</v>
      </c>
      <c r="D1333" s="65" t="e">
        <v>#N/A</v>
      </c>
      <c r="E1333" s="65" t="e">
        <v>#N/A</v>
      </c>
      <c r="F1333" s="65" t="e">
        <v>#N/A</v>
      </c>
      <c r="G1333" s="65" t="e">
        <v>#N/A</v>
      </c>
      <c r="H1333" s="65">
        <v>6.1493476096075028E-5</v>
      </c>
      <c r="I1333" s="65" t="e">
        <v>#N/A</v>
      </c>
      <c r="J1333" s="65" t="e">
        <v>#N/A</v>
      </c>
      <c r="K1333" s="65" t="e">
        <v>#N/A</v>
      </c>
      <c r="L1333" s="65" t="e">
        <v>#N/A</v>
      </c>
      <c r="M1333" s="65" t="e">
        <v>#N/A</v>
      </c>
    </row>
    <row r="1334" spans="1:13">
      <c r="A1334" s="64">
        <v>133.20000000000002</v>
      </c>
      <c r="B1334" s="65">
        <v>4.5756813051411882E-5</v>
      </c>
      <c r="C1334" s="65" t="e">
        <v>#N/A</v>
      </c>
      <c r="D1334" s="65" t="e">
        <v>#N/A</v>
      </c>
      <c r="E1334" s="65" t="e">
        <v>#N/A</v>
      </c>
      <c r="F1334" s="65" t="e">
        <v>#N/A</v>
      </c>
      <c r="G1334" s="65" t="e">
        <v>#N/A</v>
      </c>
      <c r="H1334" s="65">
        <v>6.045939153409563E-5</v>
      </c>
      <c r="I1334" s="65" t="e">
        <v>#N/A</v>
      </c>
      <c r="J1334" s="65" t="e">
        <v>#N/A</v>
      </c>
      <c r="K1334" s="65" t="e">
        <v>#N/A</v>
      </c>
      <c r="L1334" s="65" t="e">
        <v>#N/A</v>
      </c>
      <c r="M1334" s="65" t="e">
        <v>#N/A</v>
      </c>
    </row>
    <row r="1335" spans="1:13">
      <c r="A1335" s="64">
        <v>133.30000000000001</v>
      </c>
      <c r="B1335" s="65">
        <v>4.4967920985072851E-5</v>
      </c>
      <c r="C1335" s="65" t="e">
        <v>#N/A</v>
      </c>
      <c r="D1335" s="65" t="e">
        <v>#N/A</v>
      </c>
      <c r="E1335" s="65" t="e">
        <v>#N/A</v>
      </c>
      <c r="F1335" s="65" t="e">
        <v>#N/A</v>
      </c>
      <c r="G1335" s="65" t="e">
        <v>#N/A</v>
      </c>
      <c r="H1335" s="65">
        <v>5.9441743360366672E-5</v>
      </c>
      <c r="I1335" s="65" t="e">
        <v>#N/A</v>
      </c>
      <c r="J1335" s="65" t="e">
        <v>#N/A</v>
      </c>
      <c r="K1335" s="65" t="e">
        <v>#N/A</v>
      </c>
      <c r="L1335" s="65" t="e">
        <v>#N/A</v>
      </c>
      <c r="M1335" s="65" t="e">
        <v>#N/A</v>
      </c>
    </row>
    <row r="1336" spans="1:13">
      <c r="A1336" s="64">
        <v>133.4</v>
      </c>
      <c r="B1336" s="65">
        <v>4.4191969209350646E-5</v>
      </c>
      <c r="C1336" s="65" t="e">
        <v>#N/A</v>
      </c>
      <c r="D1336" s="65" t="e">
        <v>#N/A</v>
      </c>
      <c r="E1336" s="65" t="e">
        <v>#N/A</v>
      </c>
      <c r="F1336" s="65" t="e">
        <v>#N/A</v>
      </c>
      <c r="G1336" s="65" t="e">
        <v>#N/A</v>
      </c>
      <c r="H1336" s="65">
        <v>5.844028783030808E-5</v>
      </c>
      <c r="I1336" s="65" t="e">
        <v>#N/A</v>
      </c>
      <c r="J1336" s="65" t="e">
        <v>#N/A</v>
      </c>
      <c r="K1336" s="65" t="e">
        <v>#N/A</v>
      </c>
      <c r="L1336" s="65" t="e">
        <v>#N/A</v>
      </c>
      <c r="M1336" s="65" t="e">
        <v>#N/A</v>
      </c>
    </row>
    <row r="1337" spans="1:13">
      <c r="A1337" s="64">
        <v>133.5</v>
      </c>
      <c r="B1337" s="65">
        <v>4.3428761273389682E-5</v>
      </c>
      <c r="C1337" s="65" t="e">
        <v>#N/A</v>
      </c>
      <c r="D1337" s="65" t="e">
        <v>#N/A</v>
      </c>
      <c r="E1337" s="65" t="e">
        <v>#N/A</v>
      </c>
      <c r="F1337" s="65" t="e">
        <v>#N/A</v>
      </c>
      <c r="G1337" s="65" t="e">
        <v>#N/A</v>
      </c>
      <c r="H1337" s="65">
        <v>5.745477756136097E-5</v>
      </c>
      <c r="I1337" s="65" t="e">
        <v>#N/A</v>
      </c>
      <c r="J1337" s="65" t="e">
        <v>#N/A</v>
      </c>
      <c r="K1337" s="65" t="e">
        <v>#N/A</v>
      </c>
      <c r="L1337" s="65" t="e">
        <v>#N/A</v>
      </c>
      <c r="M1337" s="65" t="e">
        <v>#N/A</v>
      </c>
    </row>
    <row r="1338" spans="1:13">
      <c r="A1338" s="64">
        <v>133.6</v>
      </c>
      <c r="B1338" s="65">
        <v>4.2678097088355571E-5</v>
      </c>
      <c r="C1338" s="65" t="e">
        <v>#N/A</v>
      </c>
      <c r="D1338" s="65" t="e">
        <v>#N/A</v>
      </c>
      <c r="E1338" s="65" t="e">
        <v>#N/A</v>
      </c>
      <c r="F1338" s="65" t="e">
        <v>#N/A</v>
      </c>
      <c r="G1338" s="65" t="e">
        <v>#N/A</v>
      </c>
      <c r="H1338" s="65">
        <v>5.6484990636818111E-5</v>
      </c>
      <c r="I1338" s="65" t="e">
        <v>#N/A</v>
      </c>
      <c r="J1338" s="65" t="e">
        <v>#N/A</v>
      </c>
      <c r="K1338" s="65" t="e">
        <v>#N/A</v>
      </c>
      <c r="L1338" s="65" t="e">
        <v>#N/A</v>
      </c>
      <c r="M1338" s="65" t="e">
        <v>#N/A</v>
      </c>
    </row>
    <row r="1339" spans="1:13">
      <c r="A1339" s="64">
        <v>133.70000000000002</v>
      </c>
      <c r="B1339" s="65">
        <v>4.1939794755307958E-5</v>
      </c>
      <c r="C1339" s="65" t="e">
        <v>#N/A</v>
      </c>
      <c r="D1339" s="65" t="e">
        <v>#N/A</v>
      </c>
      <c r="E1339" s="65" t="e">
        <v>#N/A</v>
      </c>
      <c r="F1339" s="65" t="e">
        <v>#N/A</v>
      </c>
      <c r="G1339" s="65" t="e">
        <v>#N/A</v>
      </c>
      <c r="H1339" s="65">
        <v>5.5530690588057041E-5</v>
      </c>
      <c r="I1339" s="65" t="e">
        <v>#N/A</v>
      </c>
      <c r="J1339" s="65" t="e">
        <v>#N/A</v>
      </c>
      <c r="K1339" s="65" t="e">
        <v>#N/A</v>
      </c>
      <c r="L1339" s="65" t="e">
        <v>#N/A</v>
      </c>
      <c r="M1339" s="65" t="e">
        <v>#N/A</v>
      </c>
    </row>
    <row r="1340" spans="1:13">
      <c r="A1340" s="64">
        <v>133.80000000000001</v>
      </c>
      <c r="B1340" s="65">
        <v>4.1213657823391259E-5</v>
      </c>
      <c r="C1340" s="65" t="e">
        <v>#N/A</v>
      </c>
      <c r="D1340" s="65" t="e">
        <v>#N/A</v>
      </c>
      <c r="E1340" s="65" t="e">
        <v>#N/A</v>
      </c>
      <c r="F1340" s="65" t="e">
        <v>#N/A</v>
      </c>
      <c r="G1340" s="65" t="e">
        <v>#N/A</v>
      </c>
      <c r="H1340" s="65">
        <v>5.4591655498370528E-5</v>
      </c>
      <c r="I1340" s="65" t="e">
        <v>#N/A</v>
      </c>
      <c r="J1340" s="65" t="e">
        <v>#N/A</v>
      </c>
      <c r="K1340" s="65" t="e">
        <v>#N/A</v>
      </c>
      <c r="L1340" s="65" t="e">
        <v>#N/A</v>
      </c>
      <c r="M1340" s="65" t="e">
        <v>#N/A</v>
      </c>
    </row>
    <row r="1341" spans="1:13">
      <c r="A1341" s="64">
        <v>133.9</v>
      </c>
      <c r="B1341" s="65">
        <v>4.049950439366512E-5</v>
      </c>
      <c r="C1341" s="65" t="e">
        <v>#N/A</v>
      </c>
      <c r="D1341" s="65" t="e">
        <v>#N/A</v>
      </c>
      <c r="E1341" s="65" t="e">
        <v>#N/A</v>
      </c>
      <c r="F1341" s="65" t="e">
        <v>#N/A</v>
      </c>
      <c r="G1341" s="65" t="e">
        <v>#N/A</v>
      </c>
      <c r="H1341" s="65">
        <v>5.3667656175093725E-5</v>
      </c>
      <c r="I1341" s="65" t="e">
        <v>#N/A</v>
      </c>
      <c r="J1341" s="65" t="e">
        <v>#N/A</v>
      </c>
      <c r="K1341" s="65" t="e">
        <v>#N/A</v>
      </c>
      <c r="L1341" s="65" t="e">
        <v>#N/A</v>
      </c>
      <c r="M1341" s="65" t="e">
        <v>#N/A</v>
      </c>
    </row>
    <row r="1342" spans="1:13">
      <c r="A1342" s="64">
        <v>134</v>
      </c>
      <c r="B1342" s="65">
        <v>3.979714892921038E-5</v>
      </c>
      <c r="C1342" s="65" t="e">
        <v>#N/A</v>
      </c>
      <c r="D1342" s="65" t="e">
        <v>#N/A</v>
      </c>
      <c r="E1342" s="65" t="e">
        <v>#N/A</v>
      </c>
      <c r="F1342" s="65" t="e">
        <v>#N/A</v>
      </c>
      <c r="G1342" s="65" t="e">
        <v>#N/A</v>
      </c>
      <c r="H1342" s="65">
        <v>5.27584707015194E-5</v>
      </c>
      <c r="I1342" s="65" t="e">
        <v>#N/A</v>
      </c>
      <c r="J1342" s="65" t="e">
        <v>#N/A</v>
      </c>
      <c r="K1342" s="65" t="e">
        <v>#N/A</v>
      </c>
      <c r="L1342" s="65" t="e">
        <v>#N/A</v>
      </c>
      <c r="M1342" s="65" t="e">
        <v>#N/A</v>
      </c>
    </row>
    <row r="1343" spans="1:13">
      <c r="A1343" s="64">
        <v>134.1</v>
      </c>
      <c r="B1343" s="65">
        <v>3.9106409531086683E-5</v>
      </c>
      <c r="C1343" s="65" t="e">
        <v>#N/A</v>
      </c>
      <c r="D1343" s="65" t="e">
        <v>#N/A</v>
      </c>
      <c r="E1343" s="65" t="e">
        <v>#N/A</v>
      </c>
      <c r="F1343" s="65" t="e">
        <v>#N/A</v>
      </c>
      <c r="G1343" s="65" t="e">
        <v>#N/A</v>
      </c>
      <c r="H1343" s="65">
        <v>5.1863884436897933E-5</v>
      </c>
      <c r="I1343" s="65" t="e">
        <v>#N/A</v>
      </c>
      <c r="J1343" s="65" t="e">
        <v>#N/A</v>
      </c>
      <c r="K1343" s="65" t="e">
        <v>#N/A</v>
      </c>
      <c r="L1343" s="65" t="e">
        <v>#N/A</v>
      </c>
      <c r="M1343" s="65" t="e">
        <v>#N/A</v>
      </c>
    </row>
    <row r="1344" spans="1:13">
      <c r="A1344" s="64">
        <v>134.20000000000002</v>
      </c>
      <c r="B1344" s="65">
        <v>3.8427107938332483E-5</v>
      </c>
      <c r="C1344" s="65" t="e">
        <v>#N/A</v>
      </c>
      <c r="D1344" s="65" t="e">
        <v>#N/A</v>
      </c>
      <c r="E1344" s="65" t="e">
        <v>#N/A</v>
      </c>
      <c r="F1344" s="65" t="e">
        <v>#N/A</v>
      </c>
      <c r="G1344" s="65" t="e">
        <v>#N/A</v>
      </c>
      <c r="H1344" s="65">
        <v>5.0983675464522094E-5</v>
      </c>
      <c r="I1344" s="65" t="e">
        <v>#N/A</v>
      </c>
      <c r="J1344" s="65" t="e">
        <v>#N/A</v>
      </c>
      <c r="K1344" s="65" t="e">
        <v>#N/A</v>
      </c>
      <c r="L1344" s="65" t="e">
        <v>#N/A</v>
      </c>
      <c r="M1344" s="65" t="e">
        <v>#N/A</v>
      </c>
    </row>
    <row r="1345" spans="1:13">
      <c r="A1345" s="64">
        <v>134.30000000000001</v>
      </c>
      <c r="B1345" s="65">
        <v>3.7759065889986232E-5</v>
      </c>
      <c r="C1345" s="65" t="e">
        <v>#N/A</v>
      </c>
      <c r="D1345" s="65" t="e">
        <v>#N/A</v>
      </c>
      <c r="E1345" s="65" t="e">
        <v>#N/A</v>
      </c>
      <c r="F1345" s="65" t="e">
        <v>#N/A</v>
      </c>
      <c r="G1345" s="65" t="e">
        <v>#N/A</v>
      </c>
      <c r="H1345" s="65">
        <v>5.0117636419599876E-5</v>
      </c>
      <c r="I1345" s="65" t="e">
        <v>#N/A</v>
      </c>
      <c r="J1345" s="65" t="e">
        <v>#N/A</v>
      </c>
      <c r="K1345" s="65" t="e">
        <v>#N/A</v>
      </c>
      <c r="L1345" s="65" t="e">
        <v>#N/A</v>
      </c>
      <c r="M1345" s="65" t="e">
        <v>#N/A</v>
      </c>
    </row>
    <row r="1346" spans="1:13">
      <c r="A1346" s="64">
        <v>134.4</v>
      </c>
      <c r="B1346" s="65">
        <v>3.7102112401043996E-5</v>
      </c>
      <c r="C1346" s="65" t="e">
        <v>#N/A</v>
      </c>
      <c r="D1346" s="65" t="e">
        <v>#N/A</v>
      </c>
      <c r="E1346" s="65" t="e">
        <v>#N/A</v>
      </c>
      <c r="F1346" s="65" t="e">
        <v>#N/A</v>
      </c>
      <c r="G1346" s="65" t="e">
        <v>#N/A</v>
      </c>
      <c r="H1346" s="65">
        <v>4.9265556299360469E-5</v>
      </c>
      <c r="I1346" s="65" t="e">
        <v>#N/A</v>
      </c>
      <c r="J1346" s="65" t="e">
        <v>#N/A</v>
      </c>
      <c r="K1346" s="65" t="e">
        <v>#N/A</v>
      </c>
      <c r="L1346" s="65" t="e">
        <v>#N/A</v>
      </c>
      <c r="M1346" s="65" t="e">
        <v>#N/A</v>
      </c>
    </row>
    <row r="1347" spans="1:13">
      <c r="A1347" s="64">
        <v>134.5</v>
      </c>
      <c r="B1347" s="65">
        <v>3.645608012448065E-5</v>
      </c>
      <c r="C1347" s="65" t="e">
        <v>#N/A</v>
      </c>
      <c r="D1347" s="65" t="e">
        <v>#N/A</v>
      </c>
      <c r="E1347" s="65" t="e">
        <v>#N/A</v>
      </c>
      <c r="F1347" s="65" t="e">
        <v>#N/A</v>
      </c>
      <c r="G1347" s="65" t="e">
        <v>#N/A</v>
      </c>
      <c r="H1347" s="65">
        <v>4.8427224101033062E-5</v>
      </c>
      <c r="I1347" s="65" t="e">
        <v>#N/A</v>
      </c>
      <c r="J1347" s="65" t="e">
        <v>#N/A</v>
      </c>
      <c r="K1347" s="65" t="e">
        <v>#N/A</v>
      </c>
      <c r="L1347" s="65" t="e">
        <v>#N/A</v>
      </c>
      <c r="M1347" s="65" t="e">
        <v>#N/A</v>
      </c>
    </row>
    <row r="1348" spans="1:13">
      <c r="A1348" s="64">
        <v>134.6</v>
      </c>
      <c r="B1348" s="65">
        <v>3.5820783523377031E-5</v>
      </c>
      <c r="C1348" s="65" t="e">
        <v>#N/A</v>
      </c>
      <c r="D1348" s="65" t="e">
        <v>#N/A</v>
      </c>
      <c r="E1348" s="65" t="e">
        <v>#N/A</v>
      </c>
      <c r="F1348" s="65" t="e">
        <v>#N/A</v>
      </c>
      <c r="G1348" s="65" t="e">
        <v>#N/A</v>
      </c>
      <c r="H1348" s="65">
        <v>4.7602436097804457E-5</v>
      </c>
      <c r="I1348" s="65" t="e">
        <v>#N/A</v>
      </c>
      <c r="J1348" s="65" t="e">
        <v>#N/A</v>
      </c>
      <c r="K1348" s="65" t="e">
        <v>#N/A</v>
      </c>
      <c r="L1348" s="65" t="e">
        <v>#N/A</v>
      </c>
      <c r="M1348" s="65" t="e">
        <v>#N/A</v>
      </c>
    </row>
    <row r="1349" spans="1:13">
      <c r="A1349" s="64">
        <v>134.70000000000002</v>
      </c>
      <c r="B1349" s="65">
        <v>3.5196073440602049E-5</v>
      </c>
      <c r="C1349" s="65" t="e">
        <v>#N/A</v>
      </c>
      <c r="D1349" s="65" t="e">
        <v>#N/A</v>
      </c>
      <c r="E1349" s="65" t="e">
        <v>#N/A</v>
      </c>
      <c r="F1349" s="65" t="e">
        <v>#N/A</v>
      </c>
      <c r="G1349" s="65" t="e">
        <v>#N/A</v>
      </c>
      <c r="H1349" s="65">
        <v>4.6790995838819072E-5</v>
      </c>
      <c r="I1349" s="65" t="e">
        <v>#N/A</v>
      </c>
      <c r="J1349" s="65" t="e">
        <v>#N/A</v>
      </c>
      <c r="K1349" s="65" t="e">
        <v>#N/A</v>
      </c>
      <c r="L1349" s="65" t="e">
        <v>#N/A</v>
      </c>
      <c r="M1349" s="65" t="e">
        <v>#N/A</v>
      </c>
    </row>
    <row r="1350" spans="1:13">
      <c r="A1350" s="64">
        <v>134.80000000000001</v>
      </c>
      <c r="B1350" s="65">
        <v>3.4581775253172964E-5</v>
      </c>
      <c r="C1350" s="65" t="e">
        <v>#N/A</v>
      </c>
      <c r="D1350" s="65" t="e">
        <v>#N/A</v>
      </c>
      <c r="E1350" s="65" t="e">
        <v>#N/A</v>
      </c>
      <c r="F1350" s="65" t="e">
        <v>#N/A</v>
      </c>
      <c r="G1350" s="65" t="e">
        <v>#N/A</v>
      </c>
      <c r="H1350" s="65">
        <v>4.5992695959284902E-5</v>
      </c>
      <c r="I1350" s="65" t="e">
        <v>#N/A</v>
      </c>
      <c r="J1350" s="65" t="e">
        <v>#N/A</v>
      </c>
      <c r="K1350" s="65" t="e">
        <v>#N/A</v>
      </c>
      <c r="L1350" s="65" t="e">
        <v>#N/A</v>
      </c>
      <c r="M1350" s="65" t="e">
        <v>#N/A</v>
      </c>
    </row>
    <row r="1351" spans="1:13">
      <c r="A1351" s="64">
        <v>134.9</v>
      </c>
      <c r="B1351" s="65">
        <v>3.397773252800107E-5</v>
      </c>
      <c r="C1351" s="65" t="e">
        <v>#N/A</v>
      </c>
      <c r="D1351" s="65" t="e">
        <v>#N/A</v>
      </c>
      <c r="E1351" s="65" t="e">
        <v>#N/A</v>
      </c>
      <c r="F1351" s="65" t="e">
        <v>#N/A</v>
      </c>
      <c r="G1351" s="65" t="e">
        <v>#N/A</v>
      </c>
      <c r="H1351" s="65">
        <v>4.5207343646325171E-5</v>
      </c>
      <c r="I1351" s="65" t="e">
        <v>#N/A</v>
      </c>
      <c r="J1351" s="65" t="e">
        <v>#N/A</v>
      </c>
      <c r="K1351" s="65" t="e">
        <v>#N/A</v>
      </c>
      <c r="L1351" s="65" t="e">
        <v>#N/A</v>
      </c>
      <c r="M1351" s="65" t="e">
        <v>#N/A</v>
      </c>
    </row>
    <row r="1352" spans="1:13">
      <c r="A1352" s="64">
        <v>135</v>
      </c>
      <c r="B1352" s="65">
        <v>3.3383781556040049E-5</v>
      </c>
      <c r="C1352" s="65" t="e">
        <v>#N/A</v>
      </c>
      <c r="D1352" s="65" t="e">
        <v>#N/A</v>
      </c>
      <c r="E1352" s="65" t="e">
        <v>#N/A</v>
      </c>
      <c r="F1352" s="65" t="e">
        <v>#N/A</v>
      </c>
      <c r="G1352" s="65" t="e">
        <v>#N/A</v>
      </c>
      <c r="H1352" s="65">
        <v>4.4434742449084297E-5</v>
      </c>
      <c r="I1352" s="65" t="e">
        <v>#N/A</v>
      </c>
      <c r="J1352" s="65" t="e">
        <v>#N/A</v>
      </c>
      <c r="K1352" s="65" t="e">
        <v>#N/A</v>
      </c>
      <c r="L1352" s="65" t="e">
        <v>#N/A</v>
      </c>
      <c r="M1352" s="65" t="e">
        <v>#N/A</v>
      </c>
    </row>
    <row r="1353" spans="1:13">
      <c r="A1353" s="64">
        <v>135.1</v>
      </c>
      <c r="B1353" s="65">
        <v>3.2799765904201195E-5</v>
      </c>
      <c r="C1353" s="65" t="e">
        <v>#N/A</v>
      </c>
      <c r="D1353" s="65" t="e">
        <v>#N/A</v>
      </c>
      <c r="E1353" s="65" t="e">
        <v>#N/A</v>
      </c>
      <c r="F1353" s="65" t="e">
        <v>#N/A</v>
      </c>
      <c r="G1353" s="65" t="e">
        <v>#N/A</v>
      </c>
      <c r="H1353" s="65">
        <v>4.3674695916706696E-5</v>
      </c>
      <c r="I1353" s="65" t="e">
        <v>#N/A</v>
      </c>
      <c r="J1353" s="65" t="e">
        <v>#N/A</v>
      </c>
      <c r="K1353" s="65" t="e">
        <v>#N/A</v>
      </c>
      <c r="L1353" s="65" t="e">
        <v>#N/A</v>
      </c>
      <c r="M1353" s="65" t="e">
        <v>#N/A</v>
      </c>
    </row>
    <row r="1354" spans="1:13">
      <c r="A1354" s="64">
        <v>135.20000000000002</v>
      </c>
      <c r="B1354" s="65">
        <v>3.2225529139395803E-5</v>
      </c>
      <c r="C1354" s="65" t="e">
        <v>#N/A</v>
      </c>
      <c r="D1354" s="65" t="e">
        <v>#N/A</v>
      </c>
      <c r="E1354" s="65" t="e">
        <v>#N/A</v>
      </c>
      <c r="F1354" s="65" t="e">
        <v>#N/A</v>
      </c>
      <c r="G1354" s="65" t="e">
        <v>#N/A</v>
      </c>
      <c r="H1354" s="65">
        <v>4.2927025788230821E-5</v>
      </c>
      <c r="I1354" s="65" t="e">
        <v>#N/A</v>
      </c>
      <c r="J1354" s="65" t="e">
        <v>#N/A</v>
      </c>
      <c r="K1354" s="65" t="e">
        <v>#N/A</v>
      </c>
      <c r="L1354" s="65" t="e">
        <v>#N/A</v>
      </c>
      <c r="M1354" s="65" t="e">
        <v>#N/A</v>
      </c>
    </row>
    <row r="1355" spans="1:13">
      <c r="A1355" s="64">
        <v>135.30000000000001</v>
      </c>
      <c r="B1355" s="65">
        <v>3.1660922104492784E-5</v>
      </c>
      <c r="C1355" s="65" t="e">
        <v>#N/A</v>
      </c>
      <c r="D1355" s="65" t="e">
        <v>#N/A</v>
      </c>
      <c r="E1355" s="65" t="e">
        <v>#N/A</v>
      </c>
      <c r="F1355" s="65" t="e">
        <v>#N/A</v>
      </c>
      <c r="G1355" s="65" t="e">
        <v>#N/A</v>
      </c>
      <c r="H1355" s="65">
        <v>4.219153561280109E-5</v>
      </c>
      <c r="I1355" s="65" t="e">
        <v>#N/A</v>
      </c>
      <c r="J1355" s="65" t="e">
        <v>#N/A</v>
      </c>
      <c r="K1355" s="65" t="e">
        <v>#N/A</v>
      </c>
      <c r="L1355" s="65" t="e">
        <v>#N/A</v>
      </c>
      <c r="M1355" s="65" t="e">
        <v>#N/A</v>
      </c>
    </row>
    <row r="1356" spans="1:13">
      <c r="A1356" s="64">
        <v>135.4</v>
      </c>
      <c r="B1356" s="65">
        <v>3.1105784728424624E-5</v>
      </c>
      <c r="C1356" s="65" t="e">
        <v>#N/A</v>
      </c>
      <c r="D1356" s="65" t="e">
        <v>#N/A</v>
      </c>
      <c r="E1356" s="65" t="e">
        <v>#N/A</v>
      </c>
      <c r="F1356" s="65" t="e">
        <v>#N/A</v>
      </c>
      <c r="G1356" s="65" t="e">
        <v>#N/A</v>
      </c>
      <c r="H1356" s="65">
        <v>4.1468047129455954E-5</v>
      </c>
      <c r="I1356" s="65" t="e">
        <v>#N/A</v>
      </c>
      <c r="J1356" s="65" t="e">
        <v>#N/A</v>
      </c>
      <c r="K1356" s="65" t="e">
        <v>#N/A</v>
      </c>
      <c r="L1356" s="65" t="e">
        <v>#N/A</v>
      </c>
      <c r="M1356" s="65" t="e">
        <v>#N/A</v>
      </c>
    </row>
    <row r="1357" spans="1:13">
      <c r="A1357" s="64">
        <v>135.5</v>
      </c>
      <c r="B1357" s="65">
        <v>3.055997149203904E-5</v>
      </c>
      <c r="C1357" s="65" t="e">
        <v>#N/A</v>
      </c>
      <c r="D1357" s="65" t="e">
        <v>#N/A</v>
      </c>
      <c r="E1357" s="65" t="e">
        <v>#N/A</v>
      </c>
      <c r="F1357" s="65" t="e">
        <v>#N/A</v>
      </c>
      <c r="G1357" s="65" t="e">
        <v>#N/A</v>
      </c>
      <c r="H1357" s="65">
        <v>4.0756378439255059E-5</v>
      </c>
      <c r="I1357" s="65" t="e">
        <v>#N/A</v>
      </c>
      <c r="J1357" s="65" t="e">
        <v>#N/A</v>
      </c>
      <c r="K1357" s="65" t="e">
        <v>#N/A</v>
      </c>
      <c r="L1357" s="65" t="e">
        <v>#N/A</v>
      </c>
      <c r="M1357" s="65" t="e">
        <v>#N/A</v>
      </c>
    </row>
    <row r="1358" spans="1:13">
      <c r="A1358" s="64">
        <v>135.6</v>
      </c>
      <c r="B1358" s="65">
        <v>3.0023342333151959E-5</v>
      </c>
      <c r="C1358" s="65" t="e">
        <v>#N/A</v>
      </c>
      <c r="D1358" s="65" t="e">
        <v>#N/A</v>
      </c>
      <c r="E1358" s="65" t="e">
        <v>#N/A</v>
      </c>
      <c r="F1358" s="65" t="e">
        <v>#N/A</v>
      </c>
      <c r="G1358" s="65" t="e">
        <v>#N/A</v>
      </c>
      <c r="H1358" s="65">
        <v>4.0056344005279243E-5</v>
      </c>
      <c r="I1358" s="65" t="e">
        <v>#N/A</v>
      </c>
      <c r="J1358" s="65" t="e">
        <v>#N/A</v>
      </c>
      <c r="K1358" s="65" t="e">
        <v>#N/A</v>
      </c>
      <c r="L1358" s="65" t="e">
        <v>#N/A</v>
      </c>
      <c r="M1358" s="65" t="e">
        <v>#N/A</v>
      </c>
    </row>
    <row r="1359" spans="1:13">
      <c r="A1359" s="64">
        <v>135.70000000000002</v>
      </c>
      <c r="B1359" s="65">
        <v>2.9495746275642887E-5</v>
      </c>
      <c r="C1359" s="65" t="e">
        <v>#N/A</v>
      </c>
      <c r="D1359" s="65" t="e">
        <v>#N/A</v>
      </c>
      <c r="E1359" s="65" t="e">
        <v>#N/A</v>
      </c>
      <c r="F1359" s="65" t="e">
        <v>#N/A</v>
      </c>
      <c r="G1359" s="65" t="e">
        <v>#N/A</v>
      </c>
      <c r="H1359" s="65">
        <v>3.9367780118482187E-5</v>
      </c>
      <c r="I1359" s="65" t="e">
        <v>#N/A</v>
      </c>
      <c r="J1359" s="65" t="e">
        <v>#N/A</v>
      </c>
      <c r="K1359" s="65" t="e">
        <v>#N/A</v>
      </c>
      <c r="L1359" s="65" t="e">
        <v>#N/A</v>
      </c>
      <c r="M1359" s="65" t="e">
        <v>#N/A</v>
      </c>
    </row>
    <row r="1360" spans="1:13">
      <c r="A1360" s="64">
        <v>135.80000000000001</v>
      </c>
      <c r="B1360" s="65">
        <v>2.897703780035954E-5</v>
      </c>
      <c r="C1360" s="65" t="e">
        <v>#N/A</v>
      </c>
      <c r="D1360" s="65" t="e">
        <v>#N/A</v>
      </c>
      <c r="E1360" s="65" t="e">
        <v>#N/A</v>
      </c>
      <c r="F1360" s="65" t="e">
        <v>#N/A</v>
      </c>
      <c r="G1360" s="65" t="e">
        <v>#N/A</v>
      </c>
      <c r="H1360" s="65">
        <v>3.8690497603965923E-5</v>
      </c>
      <c r="I1360" s="65" t="e">
        <v>#N/A</v>
      </c>
      <c r="J1360" s="65" t="e">
        <v>#N/A</v>
      </c>
      <c r="K1360" s="65" t="e">
        <v>#N/A</v>
      </c>
      <c r="L1360" s="65" t="e">
        <v>#N/A</v>
      </c>
      <c r="M1360" s="65" t="e">
        <v>#N/A</v>
      </c>
    </row>
    <row r="1361" spans="1:13">
      <c r="A1361" s="64">
        <v>135.9</v>
      </c>
      <c r="B1361" s="65">
        <v>2.8467084121075459E-5</v>
      </c>
      <c r="C1361" s="65" t="e">
        <v>#N/A</v>
      </c>
      <c r="D1361" s="65" t="e">
        <v>#N/A</v>
      </c>
      <c r="E1361" s="65" t="e">
        <v>#N/A</v>
      </c>
      <c r="F1361" s="65" t="e">
        <v>#N/A</v>
      </c>
      <c r="G1361" s="65" t="e">
        <v>#N/A</v>
      </c>
      <c r="H1361" s="65">
        <v>3.8024325476726517E-5</v>
      </c>
      <c r="I1361" s="65" t="e">
        <v>#N/A</v>
      </c>
      <c r="J1361" s="65" t="e">
        <v>#N/A</v>
      </c>
      <c r="K1361" s="65" t="e">
        <v>#N/A</v>
      </c>
      <c r="L1361" s="65" t="e">
        <v>#N/A</v>
      </c>
      <c r="M1361" s="65" t="e">
        <v>#N/A</v>
      </c>
    </row>
    <row r="1362" spans="1:13">
      <c r="A1362" s="64">
        <v>136</v>
      </c>
      <c r="B1362" s="65">
        <v>2.7965741537627764E-5</v>
      </c>
      <c r="C1362" s="65" t="e">
        <v>#N/A</v>
      </c>
      <c r="D1362" s="65" t="e">
        <v>#N/A</v>
      </c>
      <c r="E1362" s="65" t="e">
        <v>#N/A</v>
      </c>
      <c r="F1362" s="65" t="e">
        <v>#N/A</v>
      </c>
      <c r="G1362" s="65" t="e">
        <v>#N/A</v>
      </c>
      <c r="H1362" s="65">
        <v>3.7369103665696457E-5</v>
      </c>
      <c r="I1362" s="65" t="e">
        <v>#N/A</v>
      </c>
      <c r="J1362" s="65" t="e">
        <v>#N/A</v>
      </c>
      <c r="K1362" s="65" t="e">
        <v>#N/A</v>
      </c>
      <c r="L1362" s="65" t="e">
        <v>#N/A</v>
      </c>
      <c r="M1362" s="65" t="e">
        <v>#N/A</v>
      </c>
    </row>
    <row r="1363" spans="1:13">
      <c r="A1363" s="64">
        <v>136.1</v>
      </c>
      <c r="B1363" s="65">
        <v>2.7472869987832382E-5</v>
      </c>
      <c r="C1363" s="65" t="e">
        <v>#N/A</v>
      </c>
      <c r="D1363" s="65" t="e">
        <v>#N/A</v>
      </c>
      <c r="E1363" s="65" t="e">
        <v>#N/A</v>
      </c>
      <c r="F1363" s="65" t="e">
        <v>#N/A</v>
      </c>
      <c r="G1363" s="65" t="e">
        <v>#N/A</v>
      </c>
      <c r="H1363" s="65">
        <v>3.6724657547893003E-5</v>
      </c>
      <c r="I1363" s="65" t="e">
        <v>#N/A</v>
      </c>
      <c r="J1363" s="65" t="e">
        <v>#N/A</v>
      </c>
      <c r="K1363" s="65" t="e">
        <v>#N/A</v>
      </c>
      <c r="L1363" s="65" t="e">
        <v>#N/A</v>
      </c>
      <c r="M1363" s="65" t="e">
        <v>#N/A</v>
      </c>
    </row>
    <row r="1364" spans="1:13">
      <c r="A1364" s="64">
        <v>136.20000000000002</v>
      </c>
      <c r="B1364" s="65">
        <v>2.6988342142431065E-5</v>
      </c>
      <c r="C1364" s="65" t="e">
        <v>#N/A</v>
      </c>
      <c r="D1364" s="65" t="e">
        <v>#N/A</v>
      </c>
      <c r="E1364" s="65" t="e">
        <v>#N/A</v>
      </c>
      <c r="F1364" s="65" t="e">
        <v>#N/A</v>
      </c>
      <c r="G1364" s="65" t="e">
        <v>#N/A</v>
      </c>
      <c r="H1364" s="65">
        <v>3.6090823414269835E-5</v>
      </c>
      <c r="I1364" s="65" t="e">
        <v>#N/A</v>
      </c>
      <c r="J1364" s="65" t="e">
        <v>#N/A</v>
      </c>
      <c r="K1364" s="65" t="e">
        <v>#N/A</v>
      </c>
      <c r="L1364" s="65" t="e">
        <v>#N/A</v>
      </c>
      <c r="M1364" s="65" t="e">
        <v>#N/A</v>
      </c>
    </row>
    <row r="1365" spans="1:13">
      <c r="A1365" s="64">
        <v>136.30000000000001</v>
      </c>
      <c r="B1365" s="65">
        <v>2.6512021577218547E-5</v>
      </c>
      <c r="C1365" s="65" t="e">
        <v>#N/A</v>
      </c>
      <c r="D1365" s="65" t="e">
        <v>#N/A</v>
      </c>
      <c r="E1365" s="65" t="e">
        <v>#N/A</v>
      </c>
      <c r="F1365" s="65" t="e">
        <v>#N/A</v>
      </c>
      <c r="G1365" s="65" t="e">
        <v>#N/A</v>
      </c>
      <c r="H1365" s="65">
        <v>3.5467437555780634E-5</v>
      </c>
      <c r="I1365" s="65" t="e">
        <v>#N/A</v>
      </c>
      <c r="J1365" s="65" t="e">
        <v>#N/A</v>
      </c>
      <c r="K1365" s="65" t="e">
        <v>#N/A</v>
      </c>
      <c r="L1365" s="65" t="e">
        <v>#N/A</v>
      </c>
      <c r="M1365" s="65" t="e">
        <v>#N/A</v>
      </c>
    </row>
    <row r="1366" spans="1:13">
      <c r="A1366" s="64">
        <v>136.4</v>
      </c>
      <c r="B1366" s="65">
        <v>2.604377550596837E-5</v>
      </c>
      <c r="C1366" s="65" t="e">
        <v>#N/A</v>
      </c>
      <c r="D1366" s="65" t="e">
        <v>#N/A</v>
      </c>
      <c r="E1366" s="65" t="e">
        <v>#N/A</v>
      </c>
      <c r="F1366" s="65" t="e">
        <v>#N/A</v>
      </c>
      <c r="G1366" s="65" t="e">
        <v>#N/A</v>
      </c>
      <c r="H1366" s="65">
        <v>3.4854339901357889E-5</v>
      </c>
      <c r="I1366" s="65" t="e">
        <v>#N/A</v>
      </c>
      <c r="J1366" s="65" t="e">
        <v>#N/A</v>
      </c>
      <c r="K1366" s="65" t="e">
        <v>#N/A</v>
      </c>
      <c r="L1366" s="65" t="e">
        <v>#N/A</v>
      </c>
      <c r="M1366" s="65" t="e">
        <v>#N/A</v>
      </c>
    </row>
    <row r="1367" spans="1:13">
      <c r="A1367" s="64">
        <v>136.5</v>
      </c>
      <c r="B1367" s="65">
        <v>2.5583480237401091E-5</v>
      </c>
      <c r="C1367" s="65" t="e">
        <v>#N/A</v>
      </c>
      <c r="D1367" s="65" t="e">
        <v>#N/A</v>
      </c>
      <c r="E1367" s="65" t="e">
        <v>#N/A</v>
      </c>
      <c r="F1367" s="65" t="e">
        <v>#N/A</v>
      </c>
      <c r="G1367" s="65" t="e">
        <v>#N/A</v>
      </c>
      <c r="H1367" s="65">
        <v>3.4251374017912894E-5</v>
      </c>
      <c r="I1367" s="65" t="e">
        <v>#N/A</v>
      </c>
      <c r="J1367" s="65" t="e">
        <v>#N/A</v>
      </c>
      <c r="K1367" s="65" t="e">
        <v>#N/A</v>
      </c>
      <c r="L1367" s="65" t="e">
        <v>#N/A</v>
      </c>
      <c r="M1367" s="65" t="e">
        <v>#N/A</v>
      </c>
    </row>
    <row r="1368" spans="1:13">
      <c r="A1368" s="64">
        <v>136.6</v>
      </c>
      <c r="B1368" s="65">
        <v>2.5131002985290252E-5</v>
      </c>
      <c r="C1368" s="65" t="e">
        <v>#N/A</v>
      </c>
      <c r="D1368" s="65" t="e">
        <v>#N/A</v>
      </c>
      <c r="E1368" s="65" t="e">
        <v>#N/A</v>
      </c>
      <c r="F1368" s="65" t="e">
        <v>#N/A</v>
      </c>
      <c r="G1368" s="65" t="e">
        <v>#N/A</v>
      </c>
      <c r="H1368" s="65">
        <v>3.3658376196399331E-5</v>
      </c>
      <c r="I1368" s="65" t="e">
        <v>#N/A</v>
      </c>
      <c r="J1368" s="65" t="e">
        <v>#N/A</v>
      </c>
      <c r="K1368" s="65" t="e">
        <v>#N/A</v>
      </c>
      <c r="L1368" s="65" t="e">
        <v>#N/A</v>
      </c>
      <c r="M1368" s="65" t="e">
        <v>#N/A</v>
      </c>
    </row>
    <row r="1369" spans="1:13">
      <c r="A1369" s="64">
        <v>136.70000000000002</v>
      </c>
      <c r="B1369" s="65">
        <v>2.4686218239367008E-5</v>
      </c>
      <c r="C1369" s="65" t="e">
        <v>#N/A</v>
      </c>
      <c r="D1369" s="65" t="e">
        <v>#N/A</v>
      </c>
      <c r="E1369" s="65" t="e">
        <v>#N/A</v>
      </c>
      <c r="F1369" s="65" t="e">
        <v>#N/A</v>
      </c>
      <c r="G1369" s="65" t="e">
        <v>#N/A</v>
      </c>
      <c r="H1369" s="65">
        <v>3.3075200917664915E-5</v>
      </c>
      <c r="I1369" s="65" t="e">
        <v>#N/A</v>
      </c>
      <c r="J1369" s="65" t="e">
        <v>#N/A</v>
      </c>
      <c r="K1369" s="65" t="e">
        <v>#N/A</v>
      </c>
      <c r="L1369" s="65" t="e">
        <v>#N/A</v>
      </c>
      <c r="M1369" s="65" t="e">
        <v>#N/A</v>
      </c>
    </row>
    <row r="1370" spans="1:13">
      <c r="A1370" s="64">
        <v>136.80000000000001</v>
      </c>
      <c r="B1370" s="65">
        <v>2.4249009584309533E-5</v>
      </c>
      <c r="C1370" s="65" t="e">
        <v>#N/A</v>
      </c>
      <c r="D1370" s="65" t="e">
        <v>#N/A</v>
      </c>
      <c r="E1370" s="65" t="e">
        <v>#N/A</v>
      </c>
      <c r="F1370" s="65" t="e">
        <v>#N/A</v>
      </c>
      <c r="G1370" s="65" t="e">
        <v>#N/A</v>
      </c>
      <c r="H1370" s="65">
        <v>3.2501695386599749E-5</v>
      </c>
      <c r="I1370" s="65" t="e">
        <v>#N/A</v>
      </c>
      <c r="J1370" s="65" t="e">
        <v>#N/A</v>
      </c>
      <c r="K1370" s="65" t="e">
        <v>#N/A</v>
      </c>
      <c r="L1370" s="65" t="e">
        <v>#N/A</v>
      </c>
      <c r="M1370" s="65" t="e">
        <v>#N/A</v>
      </c>
    </row>
    <row r="1371" spans="1:13">
      <c r="A1371" s="64">
        <v>136.9</v>
      </c>
      <c r="B1371" s="65">
        <v>2.3819249690859579E-5</v>
      </c>
      <c r="C1371" s="65" t="e">
        <v>#N/A</v>
      </c>
      <c r="D1371" s="65" t="e">
        <v>#N/A</v>
      </c>
      <c r="E1371" s="65" t="e">
        <v>#N/A</v>
      </c>
      <c r="F1371" s="65" t="e">
        <v>#N/A</v>
      </c>
      <c r="G1371" s="65" t="e">
        <v>#N/A</v>
      </c>
      <c r="H1371" s="65">
        <v>3.1937703170115128E-5</v>
      </c>
      <c r="I1371" s="65" t="e">
        <v>#N/A</v>
      </c>
      <c r="J1371" s="65" t="e">
        <v>#N/A</v>
      </c>
      <c r="K1371" s="65" t="e">
        <v>#N/A</v>
      </c>
      <c r="L1371" s="65" t="e">
        <v>#N/A</v>
      </c>
      <c r="M1371" s="65" t="e">
        <v>#N/A</v>
      </c>
    </row>
    <row r="1372" spans="1:13">
      <c r="A1372" s="64">
        <v>137</v>
      </c>
      <c r="B1372" s="65">
        <v>2.339681850571651E-5</v>
      </c>
      <c r="C1372" s="65" t="e">
        <v>#N/A</v>
      </c>
      <c r="D1372" s="65" t="e">
        <v>#N/A</v>
      </c>
      <c r="E1372" s="65" t="e">
        <v>#N/A</v>
      </c>
      <c r="F1372" s="65" t="e">
        <v>#N/A</v>
      </c>
      <c r="G1372" s="65" t="e">
        <v>#N/A</v>
      </c>
      <c r="H1372" s="65">
        <v>3.1383082387037575E-5</v>
      </c>
      <c r="I1372" s="65" t="e">
        <v>#N/A</v>
      </c>
      <c r="J1372" s="65" t="e">
        <v>#N/A</v>
      </c>
      <c r="K1372" s="65" t="e">
        <v>#N/A</v>
      </c>
      <c r="L1372" s="65" t="e">
        <v>#N/A</v>
      </c>
      <c r="M1372" s="65" t="e">
        <v>#N/A</v>
      </c>
    </row>
    <row r="1373" spans="1:13">
      <c r="A1373" s="64">
        <v>137.1</v>
      </c>
      <c r="B1373" s="65">
        <v>2.2981599613558501E-5</v>
      </c>
      <c r="C1373" s="65" t="e">
        <v>#N/A</v>
      </c>
      <c r="D1373" s="65" t="e">
        <v>#N/A</v>
      </c>
      <c r="E1373" s="65" t="e">
        <v>#N/A</v>
      </c>
      <c r="F1373" s="65" t="e">
        <v>#N/A</v>
      </c>
      <c r="G1373" s="65" t="e">
        <v>#N/A</v>
      </c>
      <c r="H1373" s="65">
        <v>3.0837680242257193E-5</v>
      </c>
      <c r="I1373" s="65" t="e">
        <v>#N/A</v>
      </c>
      <c r="J1373" s="65" t="e">
        <v>#N/A</v>
      </c>
      <c r="K1373" s="65" t="e">
        <v>#N/A</v>
      </c>
      <c r="L1373" s="65" t="e">
        <v>#N/A</v>
      </c>
      <c r="M1373" s="65" t="e">
        <v>#N/A</v>
      </c>
    </row>
    <row r="1374" spans="1:13">
      <c r="A1374" s="64">
        <v>137.20000000000002</v>
      </c>
      <c r="B1374" s="65">
        <v>2.2573476599063724E-5</v>
      </c>
      <c r="C1374" s="65" t="e">
        <v>#N/A</v>
      </c>
      <c r="D1374" s="65" t="e">
        <v>#N/A</v>
      </c>
      <c r="E1374" s="65" t="e">
        <v>#N/A</v>
      </c>
      <c r="F1374" s="65" t="e">
        <v>#N/A</v>
      </c>
      <c r="G1374" s="65" t="e">
        <v>#N/A</v>
      </c>
      <c r="H1374" s="65">
        <v>3.0301362130558118E-5</v>
      </c>
      <c r="I1374" s="65" t="e">
        <v>#N/A</v>
      </c>
      <c r="J1374" s="65" t="e">
        <v>#N/A</v>
      </c>
      <c r="K1374" s="65" t="e">
        <v>#N/A</v>
      </c>
      <c r="L1374" s="65" t="e">
        <v>#N/A</v>
      </c>
      <c r="M1374" s="65" t="e">
        <v>#N/A</v>
      </c>
    </row>
    <row r="1375" spans="1:13">
      <c r="A1375" s="64">
        <v>137.30000000000001</v>
      </c>
      <c r="B1375" s="65">
        <v>2.217233668488916E-5</v>
      </c>
      <c r="C1375" s="65" t="e">
        <v>#N/A</v>
      </c>
      <c r="D1375" s="65" t="e">
        <v>#N/A</v>
      </c>
      <c r="E1375" s="65" t="e">
        <v>#N/A</v>
      </c>
      <c r="F1375" s="65" t="e">
        <v>#N/A</v>
      </c>
      <c r="G1375" s="65" t="e">
        <v>#N/A</v>
      </c>
      <c r="H1375" s="65">
        <v>2.9773982532788068E-5</v>
      </c>
      <c r="I1375" s="65" t="e">
        <v>#N/A</v>
      </c>
      <c r="J1375" s="65" t="e">
        <v>#N/A</v>
      </c>
      <c r="K1375" s="65" t="e">
        <v>#N/A</v>
      </c>
      <c r="L1375" s="65" t="e">
        <v>#N/A</v>
      </c>
      <c r="M1375" s="65" t="e">
        <v>#N/A</v>
      </c>
    </row>
    <row r="1376" spans="1:13">
      <c r="A1376" s="64">
        <v>137.4</v>
      </c>
      <c r="B1376" s="65">
        <v>2.1778061636723578E-5</v>
      </c>
      <c r="C1376" s="65" t="e">
        <v>#N/A</v>
      </c>
      <c r="D1376" s="65" t="e">
        <v>#N/A</v>
      </c>
      <c r="E1376" s="65" t="e">
        <v>#N/A</v>
      </c>
      <c r="F1376" s="65" t="e">
        <v>#N/A</v>
      </c>
      <c r="G1376" s="65" t="e">
        <v>#N/A</v>
      </c>
      <c r="H1376" s="65">
        <v>2.9255395929794759E-5</v>
      </c>
      <c r="I1376" s="65" t="e">
        <v>#N/A</v>
      </c>
      <c r="J1376" s="65" t="e">
        <v>#N/A</v>
      </c>
      <c r="K1376" s="65" t="e">
        <v>#N/A</v>
      </c>
      <c r="L1376" s="65" t="e">
        <v>#N/A</v>
      </c>
      <c r="M1376" s="65" t="e">
        <v>#N/A</v>
      </c>
    </row>
    <row r="1377" spans="1:13">
      <c r="A1377" s="64">
        <v>137.5</v>
      </c>
      <c r="B1377" s="65">
        <v>2.1390542315202765E-5</v>
      </c>
      <c r="C1377" s="65" t="e">
        <v>#N/A</v>
      </c>
      <c r="D1377" s="65" t="e">
        <v>#N/A</v>
      </c>
      <c r="E1377" s="65" t="e">
        <v>#N/A</v>
      </c>
      <c r="F1377" s="65" t="e">
        <v>#N/A</v>
      </c>
      <c r="G1377" s="65" t="e">
        <v>#N/A</v>
      </c>
      <c r="H1377" s="65">
        <v>2.8745473173330538E-5</v>
      </c>
      <c r="I1377" s="65" t="e">
        <v>#N/A</v>
      </c>
      <c r="J1377" s="65" t="e">
        <v>#N/A</v>
      </c>
      <c r="K1377" s="65" t="e">
        <v>#N/A</v>
      </c>
      <c r="L1377" s="65" t="e">
        <v>#N/A</v>
      </c>
      <c r="M1377" s="65" t="e">
        <v>#N/A</v>
      </c>
    </row>
    <row r="1378" spans="1:13">
      <c r="A1378" s="64">
        <v>137.6</v>
      </c>
      <c r="B1378" s="65">
        <v>2.1009673218941316E-5</v>
      </c>
      <c r="C1378" s="65" t="e">
        <v>#N/A</v>
      </c>
      <c r="D1378" s="65" t="e">
        <v>#N/A</v>
      </c>
      <c r="E1378" s="65" t="e">
        <v>#N/A</v>
      </c>
      <c r="F1378" s="65" t="e">
        <v>#N/A</v>
      </c>
      <c r="G1378" s="65" t="e">
        <v>#N/A</v>
      </c>
      <c r="H1378" s="65">
        <v>2.8244074201211333E-5</v>
      </c>
      <c r="I1378" s="65" t="e">
        <v>#N/A</v>
      </c>
      <c r="J1378" s="65" t="e">
        <v>#N/A</v>
      </c>
      <c r="K1378" s="65" t="e">
        <v>#N/A</v>
      </c>
      <c r="L1378" s="65" t="e">
        <v>#N/A</v>
      </c>
      <c r="M1378" s="65" t="e">
        <v>#N/A</v>
      </c>
    </row>
    <row r="1379" spans="1:13">
      <c r="A1379" s="64">
        <v>137.70000000000002</v>
      </c>
      <c r="B1379" s="65">
        <v>2.0635341570596211E-5</v>
      </c>
      <c r="C1379" s="65" t="e">
        <v>#N/A</v>
      </c>
      <c r="D1379" s="65" t="e">
        <v>#N/A</v>
      </c>
      <c r="E1379" s="65" t="e">
        <v>#N/A</v>
      </c>
      <c r="F1379" s="65" t="e">
        <v>#N/A</v>
      </c>
      <c r="G1379" s="65" t="e">
        <v>#N/A</v>
      </c>
      <c r="H1379" s="65">
        <v>2.7751066227210686E-5</v>
      </c>
      <c r="I1379" s="65" t="e">
        <v>#N/A</v>
      </c>
      <c r="J1379" s="65" t="e">
        <v>#N/A</v>
      </c>
      <c r="K1379" s="65" t="e">
        <v>#N/A</v>
      </c>
      <c r="L1379" s="65" t="e">
        <v>#N/A</v>
      </c>
      <c r="M1379" s="65" t="e">
        <v>#N/A</v>
      </c>
    </row>
    <row r="1380" spans="1:13">
      <c r="A1380" s="64">
        <v>137.80000000000001</v>
      </c>
      <c r="B1380" s="65">
        <v>2.0267445506760851E-5</v>
      </c>
      <c r="C1380" s="65" t="e">
        <v>#N/A</v>
      </c>
      <c r="D1380" s="65" t="e">
        <v>#N/A</v>
      </c>
      <c r="E1380" s="65" t="e">
        <v>#N/A</v>
      </c>
      <c r="F1380" s="65" t="e">
        <v>#N/A</v>
      </c>
      <c r="G1380" s="65" t="e">
        <v>#N/A</v>
      </c>
      <c r="H1380" s="65">
        <v>2.7266316465102136E-5</v>
      </c>
      <c r="I1380" s="65" t="e">
        <v>#N/A</v>
      </c>
      <c r="J1380" s="65" t="e">
        <v>#N/A</v>
      </c>
      <c r="K1380" s="65" t="e">
        <v>#N/A</v>
      </c>
      <c r="L1380" s="65" t="e">
        <v>#N/A</v>
      </c>
      <c r="M1380" s="65" t="e">
        <v>#N/A</v>
      </c>
    </row>
    <row r="1381" spans="1:13">
      <c r="A1381" s="64">
        <v>137.9</v>
      </c>
      <c r="B1381" s="65">
        <v>1.9905874069081619E-5</v>
      </c>
      <c r="C1381" s="65" t="e">
        <v>#N/A</v>
      </c>
      <c r="D1381" s="65" t="e">
        <v>#N/A</v>
      </c>
      <c r="E1381" s="65" t="e">
        <v>#N/A</v>
      </c>
      <c r="F1381" s="65" t="e">
        <v>#N/A</v>
      </c>
      <c r="G1381" s="65" t="e">
        <v>#N/A</v>
      </c>
      <c r="H1381" s="65">
        <v>2.6789695766638033E-5</v>
      </c>
      <c r="I1381" s="65" t="e">
        <v>#N/A</v>
      </c>
      <c r="J1381" s="65" t="e">
        <v>#N/A</v>
      </c>
      <c r="K1381" s="65" t="e">
        <v>#N/A</v>
      </c>
      <c r="L1381" s="65" t="e">
        <v>#N/A</v>
      </c>
      <c r="M1381" s="65" t="e">
        <v>#N/A</v>
      </c>
    </row>
    <row r="1382" spans="1:13">
      <c r="A1382" s="64">
        <v>138</v>
      </c>
      <c r="B1382" s="65">
        <v>1.9550527213141322E-5</v>
      </c>
      <c r="C1382" s="65" t="e">
        <v>#N/A</v>
      </c>
      <c r="D1382" s="65" t="e">
        <v>#N/A</v>
      </c>
      <c r="E1382" s="65" t="e">
        <v>#N/A</v>
      </c>
      <c r="F1382" s="65" t="e">
        <v>#N/A</v>
      </c>
      <c r="G1382" s="65" t="e">
        <v>#N/A</v>
      </c>
      <c r="H1382" s="65">
        <v>2.6321073164581321E-5</v>
      </c>
      <c r="I1382" s="65" t="e">
        <v>#N/A</v>
      </c>
      <c r="J1382" s="65" t="e">
        <v>#N/A</v>
      </c>
      <c r="K1382" s="65" t="e">
        <v>#N/A</v>
      </c>
      <c r="L1382" s="65" t="e">
        <v>#N/A</v>
      </c>
      <c r="M1382" s="65" t="e">
        <v>#N/A</v>
      </c>
    </row>
    <row r="1383" spans="1:13">
      <c r="A1383" s="64">
        <v>138.1</v>
      </c>
      <c r="B1383" s="65">
        <v>1.9201304894522764E-5</v>
      </c>
      <c r="C1383" s="65" t="e">
        <v>#N/A</v>
      </c>
      <c r="D1383" s="65" t="e">
        <v>#N/A</v>
      </c>
      <c r="E1383" s="65" t="e">
        <v>#N/A</v>
      </c>
      <c r="F1383" s="65" t="e">
        <v>#N/A</v>
      </c>
      <c r="G1383" s="65" t="e">
        <v>#N/A</v>
      </c>
      <c r="H1383" s="65">
        <v>2.5860326786641963E-5</v>
      </c>
      <c r="I1383" s="65" t="e">
        <v>#N/A</v>
      </c>
      <c r="J1383" s="65" t="e">
        <v>#N/A</v>
      </c>
      <c r="K1383" s="65" t="e">
        <v>#N/A</v>
      </c>
      <c r="L1383" s="65" t="e">
        <v>#N/A</v>
      </c>
      <c r="M1383" s="65" t="e">
        <v>#N/A</v>
      </c>
    </row>
    <row r="1384" spans="1:13">
      <c r="A1384" s="64">
        <v>138.20000000000002</v>
      </c>
      <c r="B1384" s="65">
        <v>1.8858107068808749E-5</v>
      </c>
      <c r="C1384" s="65" t="e">
        <v>#N/A</v>
      </c>
      <c r="D1384" s="65" t="e">
        <v>#N/A</v>
      </c>
      <c r="E1384" s="65" t="e">
        <v>#N/A</v>
      </c>
      <c r="F1384" s="65" t="e">
        <v>#N/A</v>
      </c>
      <c r="G1384" s="65" t="e">
        <v>#N/A</v>
      </c>
      <c r="H1384" s="65">
        <v>2.540732930356171E-5</v>
      </c>
      <c r="I1384" s="65" t="e">
        <v>#N/A</v>
      </c>
      <c r="J1384" s="65" t="e">
        <v>#N/A</v>
      </c>
      <c r="K1384" s="65" t="e">
        <v>#N/A</v>
      </c>
      <c r="L1384" s="65" t="e">
        <v>#N/A</v>
      </c>
      <c r="M1384" s="65" t="e">
        <v>#N/A</v>
      </c>
    </row>
    <row r="1385" spans="1:13">
      <c r="A1385" s="64">
        <v>138.30000000000001</v>
      </c>
      <c r="B1385" s="65">
        <v>1.852083187259268E-5</v>
      </c>
      <c r="C1385" s="65" t="e">
        <v>#N/A</v>
      </c>
      <c r="D1385" s="65" t="e">
        <v>#N/A</v>
      </c>
      <c r="E1385" s="65" t="e">
        <v>#N/A</v>
      </c>
      <c r="F1385" s="65" t="e">
        <v>#N/A</v>
      </c>
      <c r="G1385" s="65" t="e">
        <v>#N/A</v>
      </c>
      <c r="H1385" s="65">
        <v>2.4961955205071718E-5</v>
      </c>
      <c r="I1385" s="65" t="e">
        <v>#N/A</v>
      </c>
      <c r="J1385" s="65" t="e">
        <v>#N/A</v>
      </c>
      <c r="K1385" s="65" t="e">
        <v>#N/A</v>
      </c>
      <c r="L1385" s="65" t="e">
        <v>#N/A</v>
      </c>
      <c r="M1385" s="65" t="e">
        <v>#N/A</v>
      </c>
    </row>
    <row r="1386" spans="1:13">
      <c r="A1386" s="64">
        <v>138.4</v>
      </c>
      <c r="B1386" s="65">
        <v>1.8189382899436168E-5</v>
      </c>
      <c r="C1386" s="65" t="e">
        <v>#N/A</v>
      </c>
      <c r="D1386" s="65" t="e">
        <v>#N/A</v>
      </c>
      <c r="E1386" s="65" t="e">
        <v>#N/A</v>
      </c>
      <c r="F1386" s="65" t="e">
        <v>#N/A</v>
      </c>
      <c r="G1386" s="65" t="e">
        <v>#N/A</v>
      </c>
      <c r="H1386" s="65">
        <v>2.4524091713828966E-5</v>
      </c>
      <c r="I1386" s="65" t="e">
        <v>#N/A</v>
      </c>
      <c r="J1386" s="65" t="e">
        <v>#N/A</v>
      </c>
      <c r="K1386" s="65" t="e">
        <v>#N/A</v>
      </c>
      <c r="L1386" s="65" t="e">
        <v>#N/A</v>
      </c>
      <c r="M1386" s="65" t="e">
        <v>#N/A</v>
      </c>
    </row>
    <row r="1387" spans="1:13">
      <c r="A1387" s="64">
        <v>138.5</v>
      </c>
      <c r="B1387" s="65">
        <v>1.7863667380879633E-5</v>
      </c>
      <c r="C1387" s="65" t="e">
        <v>#N/A</v>
      </c>
      <c r="D1387" s="65" t="e">
        <v>#N/A</v>
      </c>
      <c r="E1387" s="65" t="e">
        <v>#N/A</v>
      </c>
      <c r="F1387" s="65" t="e">
        <v>#N/A</v>
      </c>
      <c r="G1387" s="65" t="e">
        <v>#N/A</v>
      </c>
      <c r="H1387" s="65">
        <v>2.40936078625964E-5</v>
      </c>
      <c r="I1387" s="65" t="e">
        <v>#N/A</v>
      </c>
      <c r="J1387" s="65" t="e">
        <v>#N/A</v>
      </c>
      <c r="K1387" s="65" t="e">
        <v>#N/A</v>
      </c>
      <c r="L1387" s="65" t="e">
        <v>#N/A</v>
      </c>
      <c r="M1387" s="65" t="e">
        <v>#N/A</v>
      </c>
    </row>
    <row r="1388" spans="1:13">
      <c r="A1388" s="64">
        <v>138.6</v>
      </c>
      <c r="B1388" s="65">
        <v>1.7543587091495283E-5</v>
      </c>
      <c r="C1388" s="65" t="e">
        <v>#N/A</v>
      </c>
      <c r="D1388" s="65" t="e">
        <v>#N/A</v>
      </c>
      <c r="E1388" s="65" t="e">
        <v>#N/A</v>
      </c>
      <c r="F1388" s="65" t="e">
        <v>#N/A</v>
      </c>
      <c r="G1388" s="65" t="e">
        <v>#N/A</v>
      </c>
      <c r="H1388" s="65">
        <v>2.3670398149988614E-5</v>
      </c>
      <c r="I1388" s="65" t="e">
        <v>#N/A</v>
      </c>
      <c r="J1388" s="65" t="e">
        <v>#N/A</v>
      </c>
      <c r="K1388" s="65" t="e">
        <v>#N/A</v>
      </c>
      <c r="L1388" s="65" t="e">
        <v>#N/A</v>
      </c>
      <c r="M1388" s="65" t="e">
        <v>#N/A</v>
      </c>
    </row>
    <row r="1389" spans="1:13">
      <c r="A1389" s="64">
        <v>138.70000000000002</v>
      </c>
      <c r="B1389" s="65">
        <v>1.7229054719791748E-5</v>
      </c>
      <c r="C1389" s="65" t="e">
        <v>#N/A</v>
      </c>
      <c r="D1389" s="65" t="e">
        <v>#N/A</v>
      </c>
      <c r="E1389" s="65" t="e">
        <v>#N/A</v>
      </c>
      <c r="F1389" s="65" t="e">
        <v>#N/A</v>
      </c>
      <c r="G1389" s="65" t="e">
        <v>#N/A</v>
      </c>
      <c r="H1389" s="65">
        <v>2.3254337065736763E-5</v>
      </c>
      <c r="I1389" s="65" t="e">
        <v>#N/A</v>
      </c>
      <c r="J1389" s="65" t="e">
        <v>#N/A</v>
      </c>
      <c r="K1389" s="65" t="e">
        <v>#N/A</v>
      </c>
      <c r="L1389" s="65" t="e">
        <v>#N/A</v>
      </c>
      <c r="M1389" s="65" t="e">
        <v>#N/A</v>
      </c>
    </row>
    <row r="1390" spans="1:13">
      <c r="A1390" s="64">
        <v>138.80000000000001</v>
      </c>
      <c r="B1390" s="65">
        <v>1.6919972040341236E-5</v>
      </c>
      <c r="C1390" s="65" t="e">
        <v>#N/A</v>
      </c>
      <c r="D1390" s="65" t="e">
        <v>#N/A</v>
      </c>
      <c r="E1390" s="65" t="e">
        <v>#N/A</v>
      </c>
      <c r="F1390" s="65" t="e">
        <v>#N/A</v>
      </c>
      <c r="G1390" s="65" t="e">
        <v>#N/A</v>
      </c>
      <c r="H1390" s="65">
        <v>2.2845317289466038E-5</v>
      </c>
      <c r="I1390" s="65" t="e">
        <v>#N/A</v>
      </c>
      <c r="J1390" s="65" t="e">
        <v>#N/A</v>
      </c>
      <c r="K1390" s="65" t="e">
        <v>#N/A</v>
      </c>
      <c r="L1390" s="65" t="e">
        <v>#N/A</v>
      </c>
      <c r="M1390" s="65" t="e">
        <v>#N/A</v>
      </c>
    </row>
    <row r="1391" spans="1:13">
      <c r="A1391" s="64">
        <v>138.9</v>
      </c>
      <c r="B1391" s="65">
        <v>1.661625356064178E-5</v>
      </c>
      <c r="C1391" s="65" t="e">
        <v>#N/A</v>
      </c>
      <c r="D1391" s="65" t="e">
        <v>#N/A</v>
      </c>
      <c r="E1391" s="65" t="e">
        <v>#N/A</v>
      </c>
      <c r="F1391" s="65" t="e">
        <v>#N/A</v>
      </c>
      <c r="G1391" s="65" t="e">
        <v>#N/A</v>
      </c>
      <c r="H1391" s="65">
        <v>2.2443222405854613E-5</v>
      </c>
      <c r="I1391" s="65" t="e">
        <v>#N/A</v>
      </c>
      <c r="J1391" s="65" t="e">
        <v>#N/A</v>
      </c>
      <c r="K1391" s="65" t="e">
        <v>#N/A</v>
      </c>
      <c r="L1391" s="65" t="e">
        <v>#N/A</v>
      </c>
      <c r="M1391" s="65" t="e">
        <v>#N/A</v>
      </c>
    </row>
    <row r="1392" spans="1:13">
      <c r="A1392" s="64">
        <v>139</v>
      </c>
      <c r="B1392" s="65">
        <v>1.6317810150212608E-5</v>
      </c>
      <c r="C1392" s="65" t="e">
        <v>#N/A</v>
      </c>
      <c r="D1392" s="65" t="e">
        <v>#N/A</v>
      </c>
      <c r="E1392" s="65" t="e">
        <v>#N/A</v>
      </c>
      <c r="F1392" s="65" t="e">
        <v>#N/A</v>
      </c>
      <c r="G1392" s="65" t="e">
        <v>#N/A</v>
      </c>
      <c r="H1392" s="65">
        <v>2.2047943275538273E-5</v>
      </c>
      <c r="I1392" s="65" t="e">
        <v>#N/A</v>
      </c>
      <c r="J1392" s="65" t="e">
        <v>#N/A</v>
      </c>
      <c r="K1392" s="65" t="e">
        <v>#N/A</v>
      </c>
      <c r="L1392" s="65" t="e">
        <v>#N/A</v>
      </c>
      <c r="M1392" s="65" t="e">
        <v>#N/A</v>
      </c>
    </row>
    <row r="1393" spans="1:13">
      <c r="A1393" s="64">
        <v>139.1</v>
      </c>
      <c r="B1393" s="65">
        <v>1.6024554497562349E-5</v>
      </c>
      <c r="C1393" s="65" t="e">
        <v>#N/A</v>
      </c>
      <c r="D1393" s="65" t="e">
        <v>#N/A</v>
      </c>
      <c r="E1393" s="65" t="e">
        <v>#N/A</v>
      </c>
      <c r="F1393" s="65" t="e">
        <v>#N/A</v>
      </c>
      <c r="G1393" s="65" t="e">
        <v>#N/A</v>
      </c>
      <c r="H1393" s="65">
        <v>2.1659368940163404E-5</v>
      </c>
      <c r="I1393" s="65" t="e">
        <v>#N/A</v>
      </c>
      <c r="J1393" s="65" t="e">
        <v>#N/A</v>
      </c>
      <c r="K1393" s="65" t="e">
        <v>#N/A</v>
      </c>
      <c r="L1393" s="65" t="e">
        <v>#N/A</v>
      </c>
      <c r="M1393" s="65" t="e">
        <v>#N/A</v>
      </c>
    </row>
    <row r="1394" spans="1:13">
      <c r="A1394" s="64">
        <v>139.20000000000002</v>
      </c>
      <c r="B1394" s="65">
        <v>1.5736399291199632E-5</v>
      </c>
      <c r="C1394" s="65" t="e">
        <v>#N/A</v>
      </c>
      <c r="D1394" s="65" t="e">
        <v>#N/A</v>
      </c>
      <c r="E1394" s="65" t="e">
        <v>#N/A</v>
      </c>
      <c r="F1394" s="65" t="e">
        <v>#N/A</v>
      </c>
      <c r="G1394" s="65" t="e">
        <v>#N/A</v>
      </c>
      <c r="H1394" s="65">
        <v>2.1277393898344599E-5</v>
      </c>
      <c r="I1394" s="65" t="e">
        <v>#N/A</v>
      </c>
      <c r="J1394" s="65" t="e">
        <v>#N/A</v>
      </c>
      <c r="K1394" s="65" t="e">
        <v>#N/A</v>
      </c>
      <c r="L1394" s="65" t="e">
        <v>#N/A</v>
      </c>
      <c r="M1394" s="65" t="e">
        <v>#N/A</v>
      </c>
    </row>
    <row r="1395" spans="1:13">
      <c r="A1395" s="64">
        <v>139.30000000000001</v>
      </c>
      <c r="B1395" s="65">
        <v>1.5453262676601298E-5</v>
      </c>
      <c r="C1395" s="65" t="e">
        <v>#N/A</v>
      </c>
      <c r="D1395" s="65" t="e">
        <v>#N/A</v>
      </c>
      <c r="E1395" s="65" t="e">
        <v>#N/A</v>
      </c>
      <c r="F1395" s="65" t="e">
        <v>#N/A</v>
      </c>
      <c r="G1395" s="65" t="e">
        <v>#N/A</v>
      </c>
      <c r="H1395" s="65">
        <v>2.0901910829707049E-5</v>
      </c>
      <c r="I1395" s="65" t="e">
        <v>#N/A</v>
      </c>
      <c r="J1395" s="65" t="e">
        <v>#N/A</v>
      </c>
      <c r="K1395" s="65" t="e">
        <v>#N/A</v>
      </c>
      <c r="L1395" s="65" t="e">
        <v>#N/A</v>
      </c>
      <c r="M1395" s="65" t="e">
        <v>#N/A</v>
      </c>
    </row>
    <row r="1396" spans="1:13">
      <c r="A1396" s="64">
        <v>139.4</v>
      </c>
      <c r="B1396" s="65">
        <v>1.5175058251770679E-5</v>
      </c>
      <c r="C1396" s="65" t="e">
        <v>#N/A</v>
      </c>
      <c r="D1396" s="65" t="e">
        <v>#N/A</v>
      </c>
      <c r="E1396" s="65" t="e">
        <v>#N/A</v>
      </c>
      <c r="F1396" s="65" t="e">
        <v>#N/A</v>
      </c>
      <c r="G1396" s="65" t="e">
        <v>#N/A</v>
      </c>
      <c r="H1396" s="65">
        <v>2.0532817870844156E-5</v>
      </c>
      <c r="I1396" s="65" t="e">
        <v>#N/A</v>
      </c>
      <c r="J1396" s="65" t="e">
        <v>#N/A</v>
      </c>
      <c r="K1396" s="65" t="e">
        <v>#N/A</v>
      </c>
      <c r="L1396" s="65" t="e">
        <v>#N/A</v>
      </c>
      <c r="M1396" s="65" t="e">
        <v>#N/A</v>
      </c>
    </row>
    <row r="1397" spans="1:13">
      <c r="A1397" s="64">
        <v>139.5</v>
      </c>
      <c r="B1397" s="65">
        <v>1.4901705981174018E-5</v>
      </c>
      <c r="C1397" s="65" t="e">
        <v>#N/A</v>
      </c>
      <c r="D1397" s="65" t="e">
        <v>#N/A</v>
      </c>
      <c r="E1397" s="65" t="e">
        <v>#N/A</v>
      </c>
      <c r="F1397" s="65" t="e">
        <v>#N/A</v>
      </c>
      <c r="G1397" s="65" t="e">
        <v>#N/A</v>
      </c>
      <c r="H1397" s="65">
        <v>2.0170005882391706E-5</v>
      </c>
      <c r="I1397" s="65" t="e">
        <v>#N/A</v>
      </c>
      <c r="J1397" s="65" t="e">
        <v>#N/A</v>
      </c>
      <c r="K1397" s="65" t="e">
        <v>#N/A</v>
      </c>
      <c r="L1397" s="65" t="e">
        <v>#N/A</v>
      </c>
      <c r="M1397" s="65" t="e">
        <v>#N/A</v>
      </c>
    </row>
    <row r="1398" spans="1:13">
      <c r="A1398" s="64">
        <v>139.6</v>
      </c>
      <c r="B1398" s="65">
        <v>1.463312582927756E-5</v>
      </c>
      <c r="C1398" s="65" t="e">
        <v>#N/A</v>
      </c>
      <c r="D1398" s="65" t="e">
        <v>#N/A</v>
      </c>
      <c r="E1398" s="65" t="e">
        <v>#N/A</v>
      </c>
      <c r="F1398" s="65" t="e">
        <v>#N/A</v>
      </c>
      <c r="G1398" s="65" t="e">
        <v>#N/A</v>
      </c>
      <c r="H1398" s="65">
        <v>1.9813378457911313E-5</v>
      </c>
      <c r="I1398" s="65" t="e">
        <v>#N/A</v>
      </c>
      <c r="J1398" s="65" t="e">
        <v>#N/A</v>
      </c>
      <c r="K1398" s="65" t="e">
        <v>#N/A</v>
      </c>
      <c r="L1398" s="65" t="e">
        <v>#N/A</v>
      </c>
      <c r="M1398" s="65" t="e">
        <v>#N/A</v>
      </c>
    </row>
    <row r="1399" spans="1:13">
      <c r="A1399" s="64">
        <v>139.70000000000002</v>
      </c>
      <c r="B1399" s="65">
        <v>1.4369235032063443E-5</v>
      </c>
      <c r="C1399" s="65" t="e">
        <v>#N/A</v>
      </c>
      <c r="D1399" s="65" t="e">
        <v>#N/A</v>
      </c>
      <c r="E1399" s="65" t="e">
        <v>#N/A</v>
      </c>
      <c r="F1399" s="65" t="e">
        <v>#N/A</v>
      </c>
      <c r="G1399" s="65" t="e">
        <v>#N/A</v>
      </c>
      <c r="H1399" s="65">
        <v>1.946283555298578E-5</v>
      </c>
      <c r="I1399" s="65" t="e">
        <v>#N/A</v>
      </c>
      <c r="J1399" s="65" t="e">
        <v>#N/A</v>
      </c>
      <c r="K1399" s="65" t="e">
        <v>#N/A</v>
      </c>
      <c r="L1399" s="65" t="e">
        <v>#N/A</v>
      </c>
      <c r="M1399" s="65" t="e">
        <v>#N/A</v>
      </c>
    </row>
    <row r="1400" spans="1:13">
      <c r="A1400" s="64">
        <v>139.80000000000001</v>
      </c>
      <c r="B1400" s="65">
        <v>1.410995810147142E-5</v>
      </c>
      <c r="C1400" s="65" t="e">
        <v>#N/A</v>
      </c>
      <c r="D1400" s="65" t="e">
        <v>#N/A</v>
      </c>
      <c r="E1400" s="65" t="e">
        <v>#N/A</v>
      </c>
      <c r="F1400" s="65" t="e">
        <v>#N/A</v>
      </c>
      <c r="G1400" s="65" t="e">
        <v>#N/A</v>
      </c>
      <c r="H1400" s="65">
        <v>1.9118277123197913E-5</v>
      </c>
      <c r="I1400" s="65" t="e">
        <v>#N/A</v>
      </c>
      <c r="J1400" s="65" t="e">
        <v>#N/A</v>
      </c>
      <c r="K1400" s="65" t="e">
        <v>#N/A</v>
      </c>
      <c r="L1400" s="65" t="e">
        <v>#N/A</v>
      </c>
      <c r="M1400" s="65" t="e">
        <v>#N/A</v>
      </c>
    </row>
    <row r="1401" spans="1:13">
      <c r="A1401" s="64">
        <v>139.9</v>
      </c>
      <c r="B1401" s="65">
        <v>1.3855216820957139E-5</v>
      </c>
      <c r="C1401" s="65" t="e">
        <v>#N/A</v>
      </c>
      <c r="D1401" s="65" t="e">
        <v>#N/A</v>
      </c>
      <c r="E1401" s="65" t="e">
        <v>#N/A</v>
      </c>
      <c r="F1401" s="65" t="e">
        <v>#N/A</v>
      </c>
      <c r="G1401" s="65" t="e">
        <v>#N/A</v>
      </c>
      <c r="H1401" s="65">
        <v>1.8779606762109324E-5</v>
      </c>
      <c r="I1401" s="65" t="e">
        <v>#N/A</v>
      </c>
      <c r="J1401" s="65" t="e">
        <v>#N/A</v>
      </c>
      <c r="K1401" s="65" t="e">
        <v>#N/A</v>
      </c>
      <c r="L1401" s="65" t="e">
        <v>#N/A</v>
      </c>
      <c r="M1401" s="65" t="e">
        <v>#N/A</v>
      </c>
    </row>
    <row r="1402" spans="1:13">
      <c r="A1402" s="64">
        <v>140</v>
      </c>
      <c r="B1402" s="65">
        <v>1.3604937521449756E-5</v>
      </c>
      <c r="C1402" s="65" t="e">
        <v>#N/A</v>
      </c>
      <c r="D1402" s="65" t="e">
        <v>#N/A</v>
      </c>
      <c r="E1402" s="65" t="e">
        <v>#N/A</v>
      </c>
      <c r="F1402" s="65" t="e">
        <v>#N/A</v>
      </c>
      <c r="G1402" s="65" t="e">
        <v>#N/A</v>
      </c>
      <c r="H1402" s="65">
        <v>1.8446728063281626E-5</v>
      </c>
      <c r="I1402" s="65" t="e">
        <v>#N/A</v>
      </c>
      <c r="J1402" s="65" t="e">
        <v>#N/A</v>
      </c>
      <c r="K1402" s="65" t="e">
        <v>#N/A</v>
      </c>
      <c r="L1402" s="65" t="e">
        <v>#N/A</v>
      </c>
      <c r="M1402" s="65" t="e">
        <v>#N/A</v>
      </c>
    </row>
    <row r="1403" spans="1:13">
      <c r="A1403" s="64">
        <v>140.1</v>
      </c>
      <c r="B1403" s="72">
        <v>1.3359041076910216E-5</v>
      </c>
      <c r="C1403" s="65" t="e">
        <v>#N/A</v>
      </c>
      <c r="D1403" s="65" t="e">
        <v>#N/A</v>
      </c>
      <c r="E1403" s="65" t="e">
        <v>#N/A</v>
      </c>
      <c r="F1403" s="65" t="e">
        <v>#N/A</v>
      </c>
      <c r="G1403" s="65" t="e">
        <v>#N/A</v>
      </c>
      <c r="H1403" s="65">
        <v>1.8119550077244639E-5</v>
      </c>
      <c r="I1403" s="65" t="e">
        <v>#N/A</v>
      </c>
      <c r="J1403" s="65" t="e">
        <v>#N/A</v>
      </c>
      <c r="K1403" s="65" t="e">
        <v>#N/A</v>
      </c>
      <c r="L1403" s="65" t="e">
        <v>#N/A</v>
      </c>
      <c r="M1403" s="65" t="e">
        <v>#N/A</v>
      </c>
    </row>
    <row r="1404" spans="1:13">
      <c r="A1404" s="64">
        <v>140.20000000000002</v>
      </c>
      <c r="B1404" s="72">
        <v>1.3117460184730589E-5</v>
      </c>
      <c r="C1404" s="65" t="e">
        <v>#N/A</v>
      </c>
      <c r="D1404" s="65" t="e">
        <v>#N/A</v>
      </c>
      <c r="E1404" s="65" t="e">
        <v>#N/A</v>
      </c>
      <c r="F1404" s="65" t="e">
        <v>#N/A</v>
      </c>
      <c r="G1404" s="65" t="e">
        <v>#N/A</v>
      </c>
      <c r="H1404" s="65">
        <v>1.7797978216549382E-5</v>
      </c>
      <c r="I1404" s="65" t="e">
        <v>#N/A</v>
      </c>
      <c r="J1404" s="65" t="e">
        <v>#N/A</v>
      </c>
      <c r="K1404" s="65" t="e">
        <v>#N/A</v>
      </c>
      <c r="L1404" s="65" t="e">
        <v>#N/A</v>
      </c>
      <c r="M1404" s="65" t="e">
        <v>#N/A</v>
      </c>
    </row>
    <row r="1405" spans="1:13">
      <c r="A1405" s="64">
        <v>140.30000000000001</v>
      </c>
      <c r="B1405" s="72">
        <v>1.2880116628366522E-5</v>
      </c>
      <c r="C1405" s="65" t="e">
        <v>#N/A</v>
      </c>
      <c r="D1405" s="65" t="e">
        <v>#N/A</v>
      </c>
      <c r="E1405" s="65" t="e">
        <v>#N/A</v>
      </c>
      <c r="F1405" s="65" t="e">
        <v>#N/A</v>
      </c>
      <c r="G1405" s="65" t="e">
        <v>#N/A</v>
      </c>
      <c r="H1405" s="65">
        <v>1.7481917893746868E-5</v>
      </c>
      <c r="I1405" s="65" t="e">
        <v>#N/A</v>
      </c>
      <c r="J1405" s="65" t="e">
        <v>#N/A</v>
      </c>
      <c r="K1405" s="65" t="e">
        <v>#N/A</v>
      </c>
      <c r="L1405" s="65" t="e">
        <v>#N/A</v>
      </c>
      <c r="M1405" s="65" t="e">
        <v>#N/A</v>
      </c>
    </row>
    <row r="1406" spans="1:13">
      <c r="A1406" s="64">
        <v>140.4</v>
      </c>
      <c r="B1406" s="72">
        <v>1.2646943105210084E-5</v>
      </c>
      <c r="C1406" s="65" t="e">
        <v>#N/A</v>
      </c>
      <c r="D1406" s="65" t="e">
        <v>#N/A</v>
      </c>
      <c r="E1406" s="65" t="e">
        <v>#N/A</v>
      </c>
      <c r="F1406" s="65" t="e">
        <v>#N/A</v>
      </c>
      <c r="G1406" s="65" t="e">
        <v>#N/A</v>
      </c>
      <c r="H1406" s="65">
        <v>1.7171283616335131E-5</v>
      </c>
      <c r="I1406" s="65" t="e">
        <v>#N/A</v>
      </c>
      <c r="J1406" s="65" t="e">
        <v>#N/A</v>
      </c>
      <c r="K1406" s="65" t="e">
        <v>#N/A</v>
      </c>
      <c r="L1406" s="65" t="e">
        <v>#N/A</v>
      </c>
      <c r="M1406" s="65" t="e">
        <v>#N/A</v>
      </c>
    </row>
    <row r="1407" spans="1:13">
      <c r="A1407" s="64">
        <v>140.5</v>
      </c>
      <c r="B1407" s="72">
        <v>1.2417867765179835E-5</v>
      </c>
      <c r="C1407" s="65" t="e">
        <v>#N/A</v>
      </c>
      <c r="D1407" s="65" t="e">
        <v>#N/A</v>
      </c>
      <c r="E1407" s="65" t="e">
        <v>#N/A</v>
      </c>
      <c r="F1407" s="65" t="e">
        <v>#N/A</v>
      </c>
      <c r="G1407" s="65" t="e">
        <v>#N/A</v>
      </c>
      <c r="H1407" s="65">
        <v>1.6865986253833398E-5</v>
      </c>
      <c r="I1407" s="65" t="e">
        <v>#N/A</v>
      </c>
      <c r="J1407" s="65" t="e">
        <v>#N/A</v>
      </c>
      <c r="K1407" s="65" t="e">
        <v>#N/A</v>
      </c>
      <c r="L1407" s="65" t="e">
        <v>#N/A</v>
      </c>
      <c r="M1407" s="65" t="e">
        <v>#N/A</v>
      </c>
    </row>
    <row r="1408" spans="1:13">
      <c r="A1408" s="64">
        <v>140.6</v>
      </c>
      <c r="B1408" s="72">
        <v>1.219282148667844E-5</v>
      </c>
      <c r="C1408" s="65" t="e">
        <v>#N/A</v>
      </c>
      <c r="D1408" s="65" t="e">
        <v>#N/A</v>
      </c>
      <c r="E1408" s="65" t="e">
        <v>#N/A</v>
      </c>
      <c r="F1408" s="65" t="e">
        <v>#N/A</v>
      </c>
      <c r="G1408" s="65" t="e">
        <v>#N/A</v>
      </c>
      <c r="H1408" s="65">
        <v>1.6565940313739702E-5</v>
      </c>
      <c r="I1408" s="65" t="e">
        <v>#N/A</v>
      </c>
      <c r="J1408" s="65" t="e">
        <v>#N/A</v>
      </c>
      <c r="K1408" s="65" t="e">
        <v>#N/A</v>
      </c>
      <c r="L1408" s="65" t="e">
        <v>#N/A</v>
      </c>
      <c r="M1408" s="65" t="e">
        <v>#N/A</v>
      </c>
    </row>
    <row r="1409" spans="1:13">
      <c r="A1409" s="64">
        <v>140.70000000000002</v>
      </c>
      <c r="B1409" s="72">
        <v>1.1971736967097968E-5</v>
      </c>
      <c r="C1409" s="65" t="e">
        <v>#N/A</v>
      </c>
      <c r="D1409" s="65" t="e">
        <v>#N/A</v>
      </c>
      <c r="E1409" s="65" t="e">
        <v>#N/A</v>
      </c>
      <c r="F1409" s="65" t="e">
        <v>#N/A</v>
      </c>
      <c r="G1409" s="65" t="e">
        <v>#N/A</v>
      </c>
      <c r="H1409" s="65">
        <v>1.6271054846583866E-5</v>
      </c>
      <c r="I1409" s="65" t="e">
        <v>#N/A</v>
      </c>
      <c r="J1409" s="65" t="e">
        <v>#N/A</v>
      </c>
      <c r="K1409" s="65" t="e">
        <v>#N/A</v>
      </c>
      <c r="L1409" s="65" t="e">
        <v>#N/A</v>
      </c>
      <c r="M1409" s="65" t="e">
        <v>#N/A</v>
      </c>
    </row>
    <row r="1410" spans="1:13">
      <c r="A1410" s="64">
        <v>140.80000000000001</v>
      </c>
      <c r="B1410" s="72">
        <v>1.1754548722819891E-5</v>
      </c>
      <c r="C1410" s="65" t="e">
        <v>#N/A</v>
      </c>
      <c r="D1410" s="65" t="e">
        <v>#N/A</v>
      </c>
      <c r="E1410" s="65" t="e">
        <v>#N/A</v>
      </c>
      <c r="F1410" s="65" t="e">
        <v>#N/A</v>
      </c>
      <c r="G1410" s="65" t="e">
        <v>#N/A</v>
      </c>
      <c r="H1410" s="65">
        <v>1.5981247997842729E-5</v>
      </c>
      <c r="I1410" s="65" t="e">
        <v>#N/A</v>
      </c>
      <c r="J1410" s="65" t="e">
        <v>#N/A</v>
      </c>
      <c r="K1410" s="65" t="e">
        <v>#N/A</v>
      </c>
      <c r="L1410" s="65" t="e">
        <v>#N/A</v>
      </c>
      <c r="M1410" s="65" t="e">
        <v>#N/A</v>
      </c>
    </row>
    <row r="1411" spans="1:13">
      <c r="A1411" s="64">
        <v>140.9</v>
      </c>
      <c r="B1411" s="72">
        <v>1.1541188541741576E-5</v>
      </c>
      <c r="C1411" s="65" t="e">
        <v>#N/A</v>
      </c>
      <c r="D1411" s="65" t="e">
        <v>#N/A</v>
      </c>
      <c r="E1411" s="65" t="e">
        <v>#N/A</v>
      </c>
      <c r="F1411" s="65" t="e">
        <v>#N/A</v>
      </c>
      <c r="G1411" s="65" t="e">
        <v>#N/A</v>
      </c>
      <c r="H1411" s="65">
        <v>1.569643609400373E-5</v>
      </c>
      <c r="I1411" s="65" t="e">
        <v>#N/A</v>
      </c>
      <c r="J1411" s="65" t="e">
        <v>#N/A</v>
      </c>
      <c r="K1411" s="65" t="e">
        <v>#N/A</v>
      </c>
      <c r="L1411" s="65" t="e">
        <v>#N/A</v>
      </c>
      <c r="M1411" s="65" t="e">
        <v>#N/A</v>
      </c>
    </row>
    <row r="1412" spans="1:13">
      <c r="A1412" s="64">
        <v>141</v>
      </c>
      <c r="B1412" s="72">
        <v>1.1331592759233899E-5</v>
      </c>
      <c r="C1412" s="65" t="e">
        <v>#N/A</v>
      </c>
      <c r="D1412" s="65" t="e">
        <v>#N/A</v>
      </c>
      <c r="E1412" s="65" t="e">
        <v>#N/A</v>
      </c>
      <c r="F1412" s="65" t="e">
        <v>#N/A</v>
      </c>
      <c r="G1412" s="65" t="e">
        <v>#N/A</v>
      </c>
      <c r="H1412" s="65">
        <v>1.5416539099533111E-5</v>
      </c>
      <c r="I1412" s="65" t="e">
        <v>#N/A</v>
      </c>
      <c r="J1412" s="65" t="e">
        <v>#N/A</v>
      </c>
      <c r="K1412" s="65" t="e">
        <v>#N/A</v>
      </c>
      <c r="L1412" s="65" t="e">
        <v>#N/A</v>
      </c>
      <c r="M1412" s="65" t="e">
        <v>#N/A</v>
      </c>
    </row>
    <row r="1413" spans="1:13">
      <c r="A1413" s="64">
        <v>141.1</v>
      </c>
      <c r="B1413" s="72">
        <v>1.1125697710667737E-5</v>
      </c>
      <c r="C1413" s="65" t="e">
        <v>#N/A</v>
      </c>
      <c r="D1413" s="65" t="e">
        <v>#N/A</v>
      </c>
      <c r="E1413" s="65" t="e">
        <v>#N/A</v>
      </c>
      <c r="F1413" s="65" t="e">
        <v>#N/A</v>
      </c>
      <c r="G1413" s="65" t="e">
        <v>#N/A</v>
      </c>
      <c r="H1413" s="65">
        <v>1.5141472431423608E-5</v>
      </c>
      <c r="I1413" s="65" t="e">
        <v>#N/A</v>
      </c>
      <c r="J1413" s="65" t="e">
        <v>#N/A</v>
      </c>
      <c r="K1413" s="65" t="e">
        <v>#N/A</v>
      </c>
      <c r="L1413" s="65" t="e">
        <v>#N/A</v>
      </c>
      <c r="M1413" s="65" t="e">
        <v>#N/A</v>
      </c>
    </row>
    <row r="1414" spans="1:13">
      <c r="A1414" s="64">
        <v>141.20000000000002</v>
      </c>
      <c r="B1414" s="72">
        <v>1.0923441550403368E-5</v>
      </c>
      <c r="C1414" s="65" t="e">
        <v>#N/A</v>
      </c>
      <c r="D1414" s="65" t="e">
        <v>#N/A</v>
      </c>
      <c r="E1414" s="65" t="e">
        <v>#N/A</v>
      </c>
      <c r="F1414" s="65" t="e">
        <v>#N/A</v>
      </c>
      <c r="G1414" s="65" t="e">
        <v>#N/A</v>
      </c>
      <c r="H1414" s="65">
        <v>1.4871158782625571E-5</v>
      </c>
      <c r="I1414" s="65" t="e">
        <v>#N/A</v>
      </c>
      <c r="J1414" s="65" t="e">
        <v>#N/A</v>
      </c>
      <c r="K1414" s="65" t="e">
        <v>#N/A</v>
      </c>
      <c r="L1414" s="65" t="e">
        <v>#N/A</v>
      </c>
      <c r="M1414" s="65" t="e">
        <v>#N/A</v>
      </c>
    </row>
    <row r="1415" spans="1:13">
      <c r="A1415" s="64">
        <v>141.30000000000001</v>
      </c>
      <c r="B1415" s="72">
        <v>1.0724760613811668E-5</v>
      </c>
      <c r="C1415" s="65" t="e">
        <v>#N/A</v>
      </c>
      <c r="D1415" s="65" t="e">
        <v>#N/A</v>
      </c>
      <c r="E1415" s="65" t="e">
        <v>#N/A</v>
      </c>
      <c r="F1415" s="65" t="e">
        <v>#N/A</v>
      </c>
      <c r="G1415" s="65" t="e">
        <v>#N/A</v>
      </c>
      <c r="H1415" s="65">
        <v>1.460552175558405E-5</v>
      </c>
      <c r="I1415" s="65" t="e">
        <v>#N/A</v>
      </c>
      <c r="J1415" s="65" t="e">
        <v>#N/A</v>
      </c>
      <c r="K1415" s="65" t="e">
        <v>#N/A</v>
      </c>
      <c r="L1415" s="65" t="e">
        <v>#N/A</v>
      </c>
      <c r="M1415" s="65" t="e">
        <v>#N/A</v>
      </c>
    </row>
    <row r="1416" spans="1:13">
      <c r="A1416" s="64">
        <v>141.4</v>
      </c>
      <c r="B1416" s="72">
        <v>1.0529595783737022E-5</v>
      </c>
      <c r="C1416" s="65" t="e">
        <v>#N/A</v>
      </c>
      <c r="D1416" s="65" t="e">
        <v>#N/A</v>
      </c>
      <c r="E1416" s="65" t="e">
        <v>#N/A</v>
      </c>
      <c r="F1416" s="65" t="e">
        <v>#N/A</v>
      </c>
      <c r="G1416" s="65" t="e">
        <v>#N/A</v>
      </c>
      <c r="H1416" s="65">
        <v>1.4344481314765289E-5</v>
      </c>
      <c r="I1416" s="65" t="e">
        <v>#N/A</v>
      </c>
      <c r="J1416" s="65" t="e">
        <v>#N/A</v>
      </c>
      <c r="K1416" s="65" t="e">
        <v>#N/A</v>
      </c>
      <c r="L1416" s="65" t="e">
        <v>#N/A</v>
      </c>
      <c r="M1416" s="65" t="e">
        <v>#N/A</v>
      </c>
    </row>
    <row r="1417" spans="1:13">
      <c r="A1417" s="64">
        <v>141.5</v>
      </c>
      <c r="B1417" s="72">
        <v>1.0337887943023816E-5</v>
      </c>
      <c r="C1417" s="65" t="e">
        <v>#N/A</v>
      </c>
      <c r="D1417" s="65" t="e">
        <v>#N/A</v>
      </c>
      <c r="E1417" s="65" t="e">
        <v>#N/A</v>
      </c>
      <c r="F1417" s="65" t="e">
        <v>#N/A</v>
      </c>
      <c r="G1417" s="65" t="e">
        <v>#N/A</v>
      </c>
      <c r="H1417" s="65">
        <v>1.4087961972109042E-5</v>
      </c>
      <c r="I1417" s="65" t="e">
        <v>#N/A</v>
      </c>
      <c r="J1417" s="65" t="e">
        <v>#N/A</v>
      </c>
      <c r="K1417" s="65" t="e">
        <v>#N/A</v>
      </c>
      <c r="L1417" s="65" t="e">
        <v>#N/A</v>
      </c>
      <c r="M1417" s="65" t="e">
        <v>#N/A</v>
      </c>
    </row>
    <row r="1418" spans="1:13">
      <c r="A1418" s="64">
        <v>141.6</v>
      </c>
      <c r="B1418" s="72">
        <v>1.0149575246032327E-5</v>
      </c>
      <c r="C1418" s="65" t="e">
        <v>#N/A</v>
      </c>
      <c r="D1418" s="65" t="e">
        <v>#N/A</v>
      </c>
      <c r="E1418" s="65" t="e">
        <v>#N/A</v>
      </c>
      <c r="F1418" s="65" t="e">
        <v>#N/A</v>
      </c>
      <c r="G1418" s="65" t="e">
        <v>#N/A</v>
      </c>
      <c r="H1418" s="65">
        <v>1.3835889149049763E-5</v>
      </c>
      <c r="I1418" s="65" t="e">
        <v>#N/A</v>
      </c>
      <c r="J1418" s="65" t="e">
        <v>#N/A</v>
      </c>
      <c r="K1418" s="65" t="e">
        <v>#N/A</v>
      </c>
      <c r="L1418" s="65" t="e">
        <v>#N/A</v>
      </c>
      <c r="M1418" s="65" t="e">
        <v>#N/A</v>
      </c>
    </row>
    <row r="1419" spans="1:13">
      <c r="A1419" s="64">
        <v>141.70000000000002</v>
      </c>
      <c r="B1419" s="72">
        <v>9.964603123080451E-6</v>
      </c>
      <c r="C1419" s="65" t="e">
        <v>#N/A</v>
      </c>
      <c r="D1419" s="65" t="e">
        <v>#N/A</v>
      </c>
      <c r="E1419" s="65" t="e">
        <v>#N/A</v>
      </c>
      <c r="F1419" s="65" t="e">
        <v>#N/A</v>
      </c>
      <c r="G1419" s="65" t="e">
        <v>#N/A</v>
      </c>
      <c r="H1419" s="65">
        <v>1.3588189176516607E-5</v>
      </c>
      <c r="I1419" s="65" t="e">
        <v>#N/A</v>
      </c>
      <c r="J1419" s="65" t="e">
        <v>#N/A</v>
      </c>
      <c r="K1419" s="65" t="e">
        <v>#N/A</v>
      </c>
      <c r="L1419" s="65" t="e">
        <v>#N/A</v>
      </c>
      <c r="M1419" s="65" t="e">
        <v>#N/A</v>
      </c>
    </row>
    <row r="1420" spans="1:13">
      <c r="A1420" s="64">
        <v>141.80000000000001</v>
      </c>
      <c r="B1420" s="72">
        <v>9.7829133665072732E-6</v>
      </c>
      <c r="C1420" s="65" t="e">
        <v>#N/A</v>
      </c>
      <c r="D1420" s="65" t="e">
        <v>#N/A</v>
      </c>
      <c r="E1420" s="65" t="e">
        <v>#N/A</v>
      </c>
      <c r="F1420" s="65" t="e">
        <v>#N/A</v>
      </c>
      <c r="G1420" s="65" t="e">
        <v>#N/A</v>
      </c>
      <c r="H1420" s="65">
        <v>1.3344789294933435E-5</v>
      </c>
      <c r="I1420" s="65" t="e">
        <v>#N/A</v>
      </c>
      <c r="J1420" s="65" t="e">
        <v>#N/A</v>
      </c>
      <c r="K1420" s="65" t="e">
        <v>#N/A</v>
      </c>
      <c r="L1420" s="65" t="e">
        <v>#N/A</v>
      </c>
      <c r="M1420" s="65" t="e">
        <v>#N/A</v>
      </c>
    </row>
    <row r="1421" spans="1:13">
      <c r="A1421" s="64">
        <v>141.9</v>
      </c>
      <c r="B1421" s="72">
        <v>9.6044486781465821E-6</v>
      </c>
      <c r="C1421" s="65" t="e">
        <v>#N/A</v>
      </c>
      <c r="D1421" s="65" t="e">
        <v>#N/A</v>
      </c>
      <c r="E1421" s="65" t="e">
        <v>#N/A</v>
      </c>
      <c r="F1421" s="65" t="e">
        <v>#N/A</v>
      </c>
      <c r="G1421" s="65" t="e">
        <v>#N/A</v>
      </c>
      <c r="H1421" s="65">
        <v>1.3105621292197611E-5</v>
      </c>
      <c r="I1421" s="65" t="e">
        <v>#N/A</v>
      </c>
      <c r="J1421" s="65" t="e">
        <v>#N/A</v>
      </c>
      <c r="K1421" s="65" t="e">
        <v>#N/A</v>
      </c>
      <c r="L1421" s="65" t="e">
        <v>#N/A</v>
      </c>
      <c r="M1421" s="65" t="e">
        <v>#N/A</v>
      </c>
    </row>
    <row r="1422" spans="1:13">
      <c r="A1422" s="64">
        <v>142</v>
      </c>
      <c r="B1422" s="72">
        <v>9.429156307305675E-6</v>
      </c>
      <c r="C1422" s="65" t="e">
        <v>#N/A</v>
      </c>
      <c r="D1422" s="65" t="e">
        <v>#N/A</v>
      </c>
      <c r="E1422" s="65" t="e">
        <v>#N/A</v>
      </c>
      <c r="F1422" s="65" t="e">
        <v>#N/A</v>
      </c>
      <c r="G1422" s="65" t="e">
        <v>#N/A</v>
      </c>
      <c r="H1422" s="65">
        <v>1.287060968024889E-5</v>
      </c>
      <c r="I1422" s="65" t="e">
        <v>#N/A</v>
      </c>
      <c r="J1422" s="65" t="e">
        <v>#N/A</v>
      </c>
      <c r="K1422" s="65" t="e">
        <v>#N/A</v>
      </c>
      <c r="L1422" s="65" t="e">
        <v>#N/A</v>
      </c>
      <c r="M1422" s="65" t="e">
        <v>#N/A</v>
      </c>
    </row>
    <row r="1423" spans="1:13">
      <c r="A1423" s="64">
        <v>142.1</v>
      </c>
      <c r="B1423" s="72">
        <v>9.2569807748077437E-6</v>
      </c>
      <c r="C1423" s="65" t="e">
        <v>#N/A</v>
      </c>
      <c r="D1423" s="65" t="e">
        <v>#N/A</v>
      </c>
      <c r="E1423" s="65" t="e">
        <v>#N/A</v>
      </c>
      <c r="F1423" s="65" t="e">
        <v>#N/A</v>
      </c>
      <c r="G1423" s="65" t="e">
        <v>#N/A</v>
      </c>
      <c r="H1423" s="65">
        <v>1.2639688975468744E-5</v>
      </c>
      <c r="I1423" s="65" t="e">
        <v>#N/A</v>
      </c>
      <c r="J1423" s="65" t="e">
        <v>#N/A</v>
      </c>
      <c r="K1423" s="65" t="e">
        <v>#N/A</v>
      </c>
      <c r="L1423" s="65" t="e">
        <v>#N/A</v>
      </c>
      <c r="M1423" s="65" t="e">
        <v>#N/A</v>
      </c>
    </row>
    <row r="1424" spans="1:13">
      <c r="A1424" s="64">
        <v>142.20000000000002</v>
      </c>
      <c r="B1424" s="72">
        <v>9.0878693299600855E-6</v>
      </c>
      <c r="C1424" s="65" t="e">
        <v>#N/A</v>
      </c>
      <c r="D1424" s="65" t="e">
        <v>#N/A</v>
      </c>
      <c r="E1424" s="65" t="e">
        <v>#N/A</v>
      </c>
      <c r="F1424" s="65" t="e">
        <v>#N/A</v>
      </c>
      <c r="G1424" s="65" t="e">
        <v>#N/A</v>
      </c>
      <c r="H1424" s="65">
        <v>1.2412789146765135E-5</v>
      </c>
      <c r="I1424" s="65" t="e">
        <v>#N/A</v>
      </c>
      <c r="J1424" s="65" t="e">
        <v>#N/A</v>
      </c>
      <c r="K1424" s="65" t="e">
        <v>#N/A</v>
      </c>
      <c r="L1424" s="65" t="e">
        <v>#N/A</v>
      </c>
      <c r="M1424" s="65" t="e">
        <v>#N/A</v>
      </c>
    </row>
    <row r="1425" spans="1:13">
      <c r="A1425" s="64">
        <v>142.30000000000001</v>
      </c>
      <c r="B1425" s="72">
        <v>8.9217692220699973E-6</v>
      </c>
      <c r="C1425" s="65" t="e">
        <v>#N/A</v>
      </c>
      <c r="D1425" s="65" t="e">
        <v>#N/A</v>
      </c>
      <c r="E1425" s="65" t="e">
        <v>#N/A</v>
      </c>
      <c r="F1425" s="65" t="e">
        <v>#N/A</v>
      </c>
      <c r="G1425" s="65" t="e">
        <v>#N/A</v>
      </c>
      <c r="H1425" s="65">
        <v>1.2189844710519537E-5</v>
      </c>
      <c r="I1425" s="65" t="e">
        <v>#N/A</v>
      </c>
      <c r="J1425" s="65" t="e">
        <v>#N/A</v>
      </c>
      <c r="K1425" s="65" t="e">
        <v>#N/A</v>
      </c>
      <c r="L1425" s="65" t="e">
        <v>#N/A</v>
      </c>
      <c r="M1425" s="65" t="e">
        <v>#N/A</v>
      </c>
    </row>
    <row r="1426" spans="1:13">
      <c r="A1426" s="64">
        <v>142.4</v>
      </c>
      <c r="B1426" s="72">
        <v>8.7586286099394783E-6</v>
      </c>
      <c r="C1426" s="65" t="e">
        <v>#N/A</v>
      </c>
      <c r="D1426" s="65" t="e">
        <v>#N/A</v>
      </c>
      <c r="E1426" s="65" t="e">
        <v>#N/A</v>
      </c>
      <c r="F1426" s="65" t="e">
        <v>#N/A</v>
      </c>
      <c r="G1426" s="65" t="e">
        <v>#N/A</v>
      </c>
      <c r="H1426" s="65">
        <v>1.1970787454629317E-5</v>
      </c>
      <c r="I1426" s="65" t="e">
        <v>#N/A</v>
      </c>
      <c r="J1426" s="65" t="e">
        <v>#N/A</v>
      </c>
      <c r="K1426" s="65" t="e">
        <v>#N/A</v>
      </c>
      <c r="L1426" s="65" t="e">
        <v>#N/A</v>
      </c>
      <c r="M1426" s="65" t="e">
        <v>#N/A</v>
      </c>
    </row>
    <row r="1427" spans="1:13">
      <c r="A1427" s="64">
        <v>142.5</v>
      </c>
      <c r="B1427" s="72">
        <v>8.5983965618652292E-6</v>
      </c>
      <c r="C1427" s="65" t="e">
        <v>#N/A</v>
      </c>
      <c r="D1427" s="65" t="e">
        <v>#N/A</v>
      </c>
      <c r="E1427" s="65" t="e">
        <v>#N/A</v>
      </c>
      <c r="F1427" s="65" t="e">
        <v>#N/A</v>
      </c>
      <c r="G1427" s="65" t="e">
        <v>#N/A</v>
      </c>
      <c r="H1427" s="65">
        <v>1.1755555533454753E-5</v>
      </c>
      <c r="I1427" s="65" t="e">
        <v>#N/A</v>
      </c>
      <c r="J1427" s="65" t="e">
        <v>#N/A</v>
      </c>
      <c r="K1427" s="65" t="e">
        <v>#N/A</v>
      </c>
      <c r="L1427" s="65" t="e">
        <v>#N/A</v>
      </c>
      <c r="M1427" s="65" t="e">
        <v>#N/A</v>
      </c>
    </row>
    <row r="1428" spans="1:13">
      <c r="A1428" s="64">
        <v>142.6</v>
      </c>
      <c r="B1428" s="72">
        <v>8.4410230556386523E-6</v>
      </c>
      <c r="C1428" s="65" t="e">
        <v>#N/A</v>
      </c>
      <c r="D1428" s="65" t="e">
        <v>#N/A</v>
      </c>
      <c r="E1428" s="65" t="e">
        <v>#N/A</v>
      </c>
      <c r="F1428" s="65" t="e">
        <v>#N/A</v>
      </c>
      <c r="G1428" s="65" t="e">
        <v>#N/A</v>
      </c>
      <c r="H1428" s="65">
        <v>1.1544082553882618E-5</v>
      </c>
      <c r="I1428" s="65" t="e">
        <v>#N/A</v>
      </c>
      <c r="J1428" s="65" t="e">
        <v>#N/A</v>
      </c>
      <c r="K1428" s="65" t="e">
        <v>#N/A</v>
      </c>
      <c r="L1428" s="65" t="e">
        <v>#N/A</v>
      </c>
      <c r="M1428" s="65" t="e">
        <v>#N/A</v>
      </c>
    </row>
    <row r="1429" spans="1:13">
      <c r="A1429" s="64">
        <v>142.70000000000002</v>
      </c>
      <c r="B1429" s="72">
        <v>8.2864598880405538E-6</v>
      </c>
      <c r="C1429" s="65" t="e">
        <v>#N/A</v>
      </c>
      <c r="D1429" s="65" t="e">
        <v>#N/A</v>
      </c>
      <c r="E1429" s="65" t="e">
        <v>#N/A</v>
      </c>
      <c r="F1429" s="65" t="e">
        <v>#N/A</v>
      </c>
      <c r="G1429" s="65" t="e">
        <v>#N/A</v>
      </c>
      <c r="H1429" s="65">
        <v>1.1336306670273189E-5</v>
      </c>
      <c r="I1429" s="65" t="e">
        <v>#N/A</v>
      </c>
      <c r="J1429" s="65" t="e">
        <v>#N/A</v>
      </c>
      <c r="K1429" s="65" t="e">
        <v>#N/A</v>
      </c>
      <c r="L1429" s="65" t="e">
        <v>#N/A</v>
      </c>
      <c r="M1429" s="65" t="e">
        <v>#N/A</v>
      </c>
    </row>
    <row r="1430" spans="1:13">
      <c r="A1430" s="64">
        <v>142.80000000000001</v>
      </c>
      <c r="B1430" s="72">
        <v>8.1346588558517396E-6</v>
      </c>
      <c r="C1430" s="65" t="e">
        <v>#N/A</v>
      </c>
      <c r="D1430" s="65" t="e">
        <v>#N/A</v>
      </c>
      <c r="E1430" s="65" t="e">
        <v>#N/A</v>
      </c>
      <c r="F1430" s="65" t="e">
        <v>#N/A</v>
      </c>
      <c r="G1430" s="65" t="e">
        <v>#N/A</v>
      </c>
      <c r="H1430" s="65">
        <v>1.1132166036986746E-5</v>
      </c>
      <c r="I1430" s="65" t="e">
        <v>#N/A</v>
      </c>
      <c r="J1430" s="65" t="e">
        <v>#N/A</v>
      </c>
      <c r="K1430" s="65" t="e">
        <v>#N/A</v>
      </c>
      <c r="L1430" s="65" t="e">
        <v>#N/A</v>
      </c>
      <c r="M1430" s="65" t="e">
        <v>#N/A</v>
      </c>
    </row>
    <row r="1431" spans="1:13">
      <c r="A1431" s="64">
        <v>142.9</v>
      </c>
      <c r="B1431" s="72">
        <v>7.9855690273689106E-6</v>
      </c>
      <c r="C1431" s="65" t="e">
        <v>#N/A</v>
      </c>
      <c r="D1431" s="65" t="e">
        <v>#N/A</v>
      </c>
      <c r="E1431" s="65" t="e">
        <v>#N/A</v>
      </c>
      <c r="F1431" s="65" t="e">
        <v>#N/A</v>
      </c>
      <c r="G1431" s="65" t="e">
        <v>#N/A</v>
      </c>
      <c r="H1431" s="65">
        <v>1.0931599717878271E-5</v>
      </c>
      <c r="I1431" s="65" t="e">
        <v>#N/A</v>
      </c>
      <c r="J1431" s="65" t="e">
        <v>#N/A</v>
      </c>
      <c r="K1431" s="65" t="e">
        <v>#N/A</v>
      </c>
      <c r="L1431" s="65" t="e">
        <v>#N/A</v>
      </c>
      <c r="M1431" s="65" t="e">
        <v>#N/A</v>
      </c>
    </row>
    <row r="1432" spans="1:13">
      <c r="A1432" s="64">
        <v>143</v>
      </c>
      <c r="B1432" s="72">
        <v>7.8391485658357851E-6</v>
      </c>
      <c r="C1432" s="65" t="e">
        <v>#N/A</v>
      </c>
      <c r="D1432" s="65" t="e">
        <v>#N/A</v>
      </c>
      <c r="E1432" s="65" t="e">
        <v>#N/A</v>
      </c>
      <c r="F1432" s="65" t="e">
        <v>#N/A</v>
      </c>
      <c r="G1432" s="65" t="e">
        <v>#N/A</v>
      </c>
      <c r="H1432" s="65">
        <v>1.0734545867308043E-5</v>
      </c>
      <c r="I1432" s="65" t="e">
        <v>#N/A</v>
      </c>
      <c r="J1432" s="65" t="e">
        <v>#N/A</v>
      </c>
      <c r="K1432" s="65" t="e">
        <v>#N/A</v>
      </c>
      <c r="L1432" s="65" t="e">
        <v>#N/A</v>
      </c>
      <c r="M1432" s="65" t="e">
        <v>#N/A</v>
      </c>
    </row>
    <row r="1433" spans="1:13">
      <c r="A1433" s="64">
        <v>143.1</v>
      </c>
      <c r="B1433" s="72">
        <v>7.6953492680331692E-6</v>
      </c>
      <c r="C1433" s="65" t="e">
        <v>#N/A</v>
      </c>
      <c r="D1433" s="65" t="e">
        <v>#N/A</v>
      </c>
      <c r="E1433" s="65" t="e">
        <v>#N/A</v>
      </c>
      <c r="F1433" s="65" t="e">
        <v>#N/A</v>
      </c>
      <c r="G1433" s="65" t="e">
        <v>#N/A</v>
      </c>
      <c r="H1433" s="65">
        <v>1.054094718710985E-5</v>
      </c>
      <c r="I1433" s="65" t="e">
        <v>#N/A</v>
      </c>
      <c r="J1433" s="65" t="e">
        <v>#N/A</v>
      </c>
      <c r="K1433" s="65" t="e">
        <v>#N/A</v>
      </c>
      <c r="L1433" s="65" t="e">
        <v>#N/A</v>
      </c>
      <c r="M1433" s="65" t="e">
        <v>#N/A</v>
      </c>
    </row>
    <row r="1434" spans="1:13">
      <c r="A1434" s="64">
        <v>143.20000000000002</v>
      </c>
      <c r="B1434" s="72">
        <v>7.5541238402365707E-6</v>
      </c>
      <c r="C1434" s="65" t="e">
        <v>#N/A</v>
      </c>
      <c r="D1434" s="65" t="e">
        <v>#N/A</v>
      </c>
      <c r="E1434" s="65" t="e">
        <v>#N/A</v>
      </c>
      <c r="F1434" s="65" t="e">
        <v>#N/A</v>
      </c>
      <c r="G1434" s="65" t="e">
        <v>#N/A</v>
      </c>
      <c r="H1434" s="65">
        <v>1.035074546962278E-5</v>
      </c>
      <c r="I1434" s="65" t="e">
        <v>#N/A</v>
      </c>
      <c r="J1434" s="65" t="e">
        <v>#N/A</v>
      </c>
      <c r="K1434" s="65" t="e">
        <v>#N/A</v>
      </c>
      <c r="L1434" s="65" t="e">
        <v>#N/A</v>
      </c>
      <c r="M1434" s="65" t="e">
        <v>#N/A</v>
      </c>
    </row>
    <row r="1435" spans="1:13">
      <c r="A1435" s="64">
        <v>143.30000000000001</v>
      </c>
      <c r="B1435" s="72">
        <v>7.4154313551844098E-6</v>
      </c>
      <c r="C1435" s="65" t="e">
        <v>#N/A</v>
      </c>
      <c r="D1435" s="65" t="e">
        <v>#N/A</v>
      </c>
      <c r="E1435" s="65" t="e">
        <v>#N/A</v>
      </c>
      <c r="F1435" s="65" t="e">
        <v>#N/A</v>
      </c>
      <c r="G1435" s="65" t="e">
        <v>#N/A</v>
      </c>
      <c r="H1435" s="65">
        <v>1.0163883416680619E-5</v>
      </c>
      <c r="I1435" s="65" t="e">
        <v>#N/A</v>
      </c>
      <c r="J1435" s="65" t="e">
        <v>#N/A</v>
      </c>
      <c r="K1435" s="65" t="e">
        <v>#N/A</v>
      </c>
      <c r="L1435" s="65" t="e">
        <v>#N/A</v>
      </c>
      <c r="M1435" s="65" t="e">
        <v>#N/A</v>
      </c>
    </row>
    <row r="1436" spans="1:13">
      <c r="A1436" s="64">
        <v>143.4</v>
      </c>
      <c r="B1436" s="72">
        <v>7.2792245191521943E-6</v>
      </c>
      <c r="C1436" s="65" t="e">
        <v>#N/A</v>
      </c>
      <c r="D1436" s="65" t="e">
        <v>#N/A</v>
      </c>
      <c r="E1436" s="65" t="e">
        <v>#N/A</v>
      </c>
      <c r="F1436" s="65" t="e">
        <v>#N/A</v>
      </c>
      <c r="G1436" s="65" t="e">
        <v>#N/A</v>
      </c>
      <c r="H1436" s="65">
        <v>9.9803037301171571E-6</v>
      </c>
      <c r="I1436" s="65" t="e">
        <v>#N/A</v>
      </c>
      <c r="J1436" s="65" t="e">
        <v>#N/A</v>
      </c>
      <c r="K1436" s="65" t="e">
        <v>#N/A</v>
      </c>
      <c r="L1436" s="65" t="e">
        <v>#N/A</v>
      </c>
      <c r="M1436" s="65" t="e">
        <v>#N/A</v>
      </c>
    </row>
    <row r="1437" spans="1:13">
      <c r="A1437" s="64">
        <v>143.5</v>
      </c>
      <c r="B1437" s="72">
        <v>7.1454628596256953E-6</v>
      </c>
      <c r="C1437" s="65" t="e">
        <v>#N/A</v>
      </c>
      <c r="D1437" s="65" t="e">
        <v>#N/A</v>
      </c>
      <c r="E1437" s="65" t="e">
        <v>#N/A</v>
      </c>
      <c r="F1437" s="65" t="e">
        <v>#N/A</v>
      </c>
      <c r="G1437" s="65" t="e">
        <v>#N/A</v>
      </c>
      <c r="H1437" s="65">
        <v>9.7999518402502872E-6</v>
      </c>
      <c r="I1437" s="65" t="e">
        <v>#N/A</v>
      </c>
      <c r="J1437" s="65" t="e">
        <v>#N/A</v>
      </c>
      <c r="K1437" s="65" t="e">
        <v>#N/A</v>
      </c>
      <c r="L1437" s="65" t="e">
        <v>#N/A</v>
      </c>
      <c r="M1437" s="65" t="e">
        <v>#N/A</v>
      </c>
    </row>
    <row r="1438" spans="1:13">
      <c r="A1438" s="64">
        <v>143.6</v>
      </c>
      <c r="B1438" s="72">
        <v>7.0141036303539295E-6</v>
      </c>
      <c r="C1438" s="65" t="e">
        <v>#N/A</v>
      </c>
      <c r="D1438" s="65" t="e">
        <v>#N/A</v>
      </c>
      <c r="E1438" s="65" t="e">
        <v>#N/A</v>
      </c>
      <c r="F1438" s="65" t="e">
        <v>#N/A</v>
      </c>
      <c r="G1438" s="65" t="e">
        <v>#N/A</v>
      </c>
      <c r="H1438" s="65">
        <v>9.6227740868926048E-6</v>
      </c>
      <c r="I1438" s="65" t="e">
        <v>#N/A</v>
      </c>
      <c r="J1438" s="65" t="e">
        <v>#N/A</v>
      </c>
      <c r="K1438" s="65" t="e">
        <v>#N/A</v>
      </c>
      <c r="L1438" s="65" t="e">
        <v>#N/A</v>
      </c>
      <c r="M1438" s="65" t="e">
        <v>#N/A</v>
      </c>
    </row>
    <row r="1439" spans="1:13">
      <c r="A1439" s="64">
        <v>143.70000000000002</v>
      </c>
      <c r="B1439" s="72">
        <v>6.8851031755912118E-6</v>
      </c>
      <c r="C1439" s="65" t="e">
        <v>#N/A</v>
      </c>
      <c r="D1439" s="65" t="e">
        <v>#N/A</v>
      </c>
      <c r="E1439" s="65" t="e">
        <v>#N/A</v>
      </c>
      <c r="F1439" s="65" t="e">
        <v>#N/A</v>
      </c>
      <c r="G1439" s="65" t="e">
        <v>#N/A</v>
      </c>
      <c r="H1439" s="65">
        <v>9.4487140813726E-6</v>
      </c>
      <c r="I1439" s="65" t="e">
        <v>#N/A</v>
      </c>
      <c r="J1439" s="65" t="e">
        <v>#N/A</v>
      </c>
      <c r="K1439" s="65" t="e">
        <v>#N/A</v>
      </c>
      <c r="L1439" s="65" t="e">
        <v>#N/A</v>
      </c>
      <c r="M1439" s="65" t="e">
        <v>#N/A</v>
      </c>
    </row>
    <row r="1440" spans="1:13">
      <c r="A1440" s="64">
        <v>143.80000000000001</v>
      </c>
      <c r="B1440" s="72">
        <v>6.7584223870653659E-6</v>
      </c>
      <c r="C1440" s="65" t="e">
        <v>#N/A</v>
      </c>
      <c r="D1440" s="65" t="e">
        <v>#N/A</v>
      </c>
      <c r="E1440" s="65" t="e">
        <v>#N/A</v>
      </c>
      <c r="F1440" s="65" t="e">
        <v>#N/A</v>
      </c>
      <c r="G1440" s="65" t="e">
        <v>#N/A</v>
      </c>
      <c r="H1440" s="65">
        <v>9.2777218014816754E-6</v>
      </c>
      <c r="I1440" s="65" t="e">
        <v>#N/A</v>
      </c>
      <c r="J1440" s="65" t="e">
        <v>#N/A</v>
      </c>
      <c r="K1440" s="65" t="e">
        <v>#N/A</v>
      </c>
      <c r="L1440" s="65" t="e">
        <v>#N/A</v>
      </c>
      <c r="M1440" s="65" t="e">
        <v>#N/A</v>
      </c>
    </row>
    <row r="1441" spans="1:13">
      <c r="A1441" s="64">
        <v>143.9</v>
      </c>
      <c r="B1441" s="72">
        <v>6.6340212470095139E-6</v>
      </c>
      <c r="C1441" s="65" t="e">
        <v>#N/A</v>
      </c>
      <c r="D1441" s="65" t="e">
        <v>#N/A</v>
      </c>
      <c r="E1441" s="65" t="e">
        <v>#N/A</v>
      </c>
      <c r="F1441" s="65" t="e">
        <v>#N/A</v>
      </c>
      <c r="G1441" s="65" t="e">
        <v>#N/A</v>
      </c>
      <c r="H1441" s="65">
        <v>9.1097454060218297E-6</v>
      </c>
      <c r="I1441" s="65" t="e">
        <v>#N/A</v>
      </c>
      <c r="J1441" s="65" t="e">
        <v>#N/A</v>
      </c>
      <c r="K1441" s="65" t="e">
        <v>#N/A</v>
      </c>
      <c r="L1441" s="65" t="e">
        <v>#N/A</v>
      </c>
      <c r="M1441" s="65" t="e">
        <v>#N/A</v>
      </c>
    </row>
    <row r="1442" spans="1:13">
      <c r="A1442" s="64">
        <v>144</v>
      </c>
      <c r="B1442" s="72">
        <v>6.5118583734147251E-6</v>
      </c>
      <c r="C1442" s="65" t="e">
        <v>#N/A</v>
      </c>
      <c r="D1442" s="65" t="e">
        <v>#N/A</v>
      </c>
      <c r="E1442" s="65" t="e">
        <v>#N/A</v>
      </c>
      <c r="F1442" s="65" t="e">
        <v>#N/A</v>
      </c>
      <c r="G1442" s="65" t="e">
        <v>#N/A</v>
      </c>
      <c r="H1442" s="65">
        <v>8.9447303253109567E-6</v>
      </c>
      <c r="I1442" s="65" t="e">
        <v>#N/A</v>
      </c>
      <c r="J1442" s="65" t="e">
        <v>#N/A</v>
      </c>
      <c r="K1442" s="65" t="e">
        <v>#N/A</v>
      </c>
      <c r="L1442" s="65" t="e">
        <v>#N/A</v>
      </c>
      <c r="M1442" s="65" t="e">
        <v>#N/A</v>
      </c>
    </row>
    <row r="1443" spans="1:13">
      <c r="A1443" s="64">
        <v>144.1</v>
      </c>
      <c r="B1443" s="72">
        <v>6.3918964769982267E-6</v>
      </c>
      <c r="C1443" s="65" t="e">
        <v>#N/A</v>
      </c>
      <c r="D1443" s="65" t="e">
        <v>#N/A</v>
      </c>
      <c r="E1443" s="65" t="e">
        <v>#N/A</v>
      </c>
      <c r="F1443" s="65" t="e">
        <v>#N/A</v>
      </c>
      <c r="G1443" s="65" t="e">
        <v>#N/A</v>
      </c>
      <c r="H1443" s="65">
        <v>8.7826292656245641E-6</v>
      </c>
      <c r="I1443" s="65" t="e">
        <v>#N/A</v>
      </c>
      <c r="J1443" s="65" t="e">
        <v>#N/A</v>
      </c>
      <c r="K1443" s="65" t="e">
        <v>#N/A</v>
      </c>
      <c r="L1443" s="65" t="e">
        <v>#N/A</v>
      </c>
      <c r="M1443" s="65" t="e">
        <v>#N/A</v>
      </c>
    </row>
    <row r="1444" spans="1:13">
      <c r="A1444" s="64">
        <v>144.20000000000002</v>
      </c>
      <c r="B1444" s="72">
        <v>6.2740964494878426E-6</v>
      </c>
      <c r="C1444" s="65" t="e">
        <v>#N/A</v>
      </c>
      <c r="D1444" s="65" t="e">
        <v>#N/A</v>
      </c>
      <c r="E1444" s="65" t="e">
        <v>#N/A</v>
      </c>
      <c r="F1444" s="65" t="e">
        <v>#N/A</v>
      </c>
      <c r="G1444" s="65" t="e">
        <v>#N/A</v>
      </c>
      <c r="H1444" s="65">
        <v>8.6233931142487563E-6</v>
      </c>
      <c r="I1444" s="65" t="e">
        <v>#N/A</v>
      </c>
      <c r="J1444" s="65" t="e">
        <v>#N/A</v>
      </c>
      <c r="K1444" s="65" t="e">
        <v>#N/A</v>
      </c>
      <c r="L1444" s="65" t="e">
        <v>#N/A</v>
      </c>
      <c r="M1444" s="65" t="e">
        <v>#N/A</v>
      </c>
    </row>
    <row r="1445" spans="1:13">
      <c r="A1445" s="64">
        <v>144.30000000000001</v>
      </c>
      <c r="B1445" s="72">
        <v>6.1584210016008001E-6</v>
      </c>
      <c r="C1445" s="65" t="e">
        <v>#N/A</v>
      </c>
      <c r="D1445" s="65" t="e">
        <v>#N/A</v>
      </c>
      <c r="E1445" s="65" t="e">
        <v>#N/A</v>
      </c>
      <c r="F1445" s="65" t="e">
        <v>#N/A</v>
      </c>
      <c r="G1445" s="65" t="e">
        <v>#N/A</v>
      </c>
      <c r="H1445" s="65">
        <v>8.4669700299855322E-6</v>
      </c>
      <c r="I1445" s="65" t="e">
        <v>#N/A</v>
      </c>
      <c r="J1445" s="65" t="e">
        <v>#N/A</v>
      </c>
      <c r="K1445" s="65" t="e">
        <v>#N/A</v>
      </c>
      <c r="L1445" s="65" t="e">
        <v>#N/A</v>
      </c>
      <c r="M1445" s="65" t="e">
        <v>#N/A</v>
      </c>
    </row>
    <row r="1446" spans="1:13">
      <c r="A1446" s="64">
        <v>144.4</v>
      </c>
      <c r="B1446" s="72">
        <v>6.0448314798122738E-6</v>
      </c>
      <c r="C1446" s="65" t="e">
        <v>#N/A</v>
      </c>
      <c r="D1446" s="65" t="e">
        <v>#N/A</v>
      </c>
      <c r="E1446" s="65" t="e">
        <v>#N/A</v>
      </c>
      <c r="F1446" s="65" t="e">
        <v>#N/A</v>
      </c>
      <c r="G1446" s="65" t="e">
        <v>#N/A</v>
      </c>
      <c r="H1446" s="65">
        <v>8.3133154475945048E-6</v>
      </c>
      <c r="I1446" s="65" t="e">
        <v>#N/A</v>
      </c>
      <c r="J1446" s="65" t="e">
        <v>#N/A</v>
      </c>
      <c r="K1446" s="65" t="e">
        <v>#N/A</v>
      </c>
      <c r="L1446" s="65" t="e">
        <v>#N/A</v>
      </c>
      <c r="M1446" s="65" t="e">
        <v>#N/A</v>
      </c>
    </row>
    <row r="1447" spans="1:13">
      <c r="A1447" s="64">
        <v>144.5</v>
      </c>
      <c r="B1447" s="72">
        <v>5.9332937780709472E-6</v>
      </c>
      <c r="C1447" s="65" t="e">
        <v>#N/A</v>
      </c>
      <c r="D1447" s="65" t="e">
        <v>#N/A</v>
      </c>
      <c r="E1447" s="65" t="e">
        <v>#N/A</v>
      </c>
      <c r="F1447" s="65" t="e">
        <v>#N/A</v>
      </c>
      <c r="G1447" s="65" t="e">
        <v>#N/A</v>
      </c>
      <c r="H1447" s="65">
        <v>8.1623802543617785E-6</v>
      </c>
      <c r="I1447" s="65" t="e">
        <v>#N/A</v>
      </c>
      <c r="J1447" s="65" t="e">
        <v>#N/A</v>
      </c>
      <c r="K1447" s="65" t="e">
        <v>#N/A</v>
      </c>
      <c r="L1447" s="65" t="e">
        <v>#N/A</v>
      </c>
      <c r="M1447" s="65" t="e">
        <v>#N/A</v>
      </c>
    </row>
    <row r="1448" spans="1:13">
      <c r="A1448" s="64">
        <v>144.6</v>
      </c>
      <c r="B1448" s="72">
        <v>5.8237701523466967E-6</v>
      </c>
      <c r="C1448" s="65" t="e">
        <v>#N/A</v>
      </c>
      <c r="D1448" s="65" t="e">
        <v>#N/A</v>
      </c>
      <c r="E1448" s="65" t="e">
        <v>#N/A</v>
      </c>
      <c r="F1448" s="65" t="e">
        <v>#N/A</v>
      </c>
      <c r="G1448" s="65" t="e">
        <v>#N/A</v>
      </c>
      <c r="H1448" s="65">
        <v>8.0141180660575628E-6</v>
      </c>
      <c r="I1448" s="65" t="e">
        <v>#N/A</v>
      </c>
      <c r="J1448" s="65" t="e">
        <v>#N/A</v>
      </c>
      <c r="K1448" s="65" t="e">
        <v>#N/A</v>
      </c>
      <c r="L1448" s="65" t="e">
        <v>#N/A</v>
      </c>
      <c r="M1448" s="65" t="e">
        <v>#N/A</v>
      </c>
    </row>
    <row r="1449" spans="1:13">
      <c r="A1449" s="64">
        <v>144.70000000000002</v>
      </c>
      <c r="B1449" s="72">
        <v>5.7162264965882059E-6</v>
      </c>
      <c r="C1449" s="65" t="e">
        <v>#N/A</v>
      </c>
      <c r="D1449" s="65" t="e">
        <v>#N/A</v>
      </c>
      <c r="E1449" s="65" t="e">
        <v>#N/A</v>
      </c>
      <c r="F1449" s="65" t="e">
        <v>#N/A</v>
      </c>
      <c r="G1449" s="65" t="e">
        <v>#N/A</v>
      </c>
      <c r="H1449" s="65">
        <v>7.8684843174414709E-6</v>
      </c>
      <c r="I1449" s="65" t="e">
        <v>#N/A</v>
      </c>
      <c r="J1449" s="65" t="e">
        <v>#N/A</v>
      </c>
      <c r="K1449" s="65" t="e">
        <v>#N/A</v>
      </c>
      <c r="L1449" s="65" t="e">
        <v>#N/A</v>
      </c>
      <c r="M1449" s="65" t="e">
        <v>#N/A</v>
      </c>
    </row>
    <row r="1450" spans="1:13">
      <c r="A1450" s="64">
        <v>144.80000000000001</v>
      </c>
      <c r="B1450" s="72">
        <v>5.6106273405021057E-6</v>
      </c>
      <c r="C1450" s="65" t="e">
        <v>#N/A</v>
      </c>
      <c r="D1450" s="65" t="e">
        <v>#N/A</v>
      </c>
      <c r="E1450" s="65" t="e">
        <v>#N/A</v>
      </c>
      <c r="F1450" s="65" t="e">
        <v>#N/A</v>
      </c>
      <c r="G1450" s="65" t="e">
        <v>#N/A</v>
      </c>
      <c r="H1450" s="65">
        <v>7.7254335337784141E-6</v>
      </c>
      <c r="I1450" s="65" t="e">
        <v>#N/A</v>
      </c>
      <c r="J1450" s="65" t="e">
        <v>#N/A</v>
      </c>
      <c r="K1450" s="65" t="e">
        <v>#N/A</v>
      </c>
      <c r="L1450" s="65" t="e">
        <v>#N/A</v>
      </c>
      <c r="M1450" s="65" t="e">
        <v>#N/A</v>
      </c>
    </row>
    <row r="1451" spans="1:13">
      <c r="A1451" s="64">
        <v>144.9</v>
      </c>
      <c r="B1451" s="72">
        <v>5.5069390327844303E-6</v>
      </c>
      <c r="C1451" s="65" t="e">
        <v>#N/A</v>
      </c>
      <c r="D1451" s="65" t="e">
        <v>#N/A</v>
      </c>
      <c r="E1451" s="65" t="e">
        <v>#N/A</v>
      </c>
      <c r="F1451" s="65" t="e">
        <v>#N/A</v>
      </c>
      <c r="G1451" s="65" t="e">
        <v>#N/A</v>
      </c>
      <c r="H1451" s="65">
        <v>7.5849211498280056E-6</v>
      </c>
      <c r="I1451" s="65" t="e">
        <v>#N/A</v>
      </c>
      <c r="J1451" s="65" t="e">
        <v>#N/A</v>
      </c>
      <c r="K1451" s="65" t="e">
        <v>#N/A</v>
      </c>
      <c r="L1451" s="65" t="e">
        <v>#N/A</v>
      </c>
      <c r="M1451" s="65" t="e">
        <v>#N/A</v>
      </c>
    </row>
    <row r="1452" spans="1:13">
      <c r="A1452" s="64">
        <v>145</v>
      </c>
      <c r="B1452" s="72">
        <v>5.4051283768785652E-6</v>
      </c>
      <c r="C1452" s="65" t="e">
        <v>#N/A</v>
      </c>
      <c r="D1452" s="65" t="e">
        <v>#N/A</v>
      </c>
      <c r="E1452" s="65" t="e">
        <v>#N/A</v>
      </c>
      <c r="F1452" s="65" t="e">
        <v>#N/A</v>
      </c>
      <c r="G1452" s="65" t="e">
        <v>#N/A</v>
      </c>
      <c r="H1452" s="65">
        <v>7.4469035098445602E-6</v>
      </c>
      <c r="I1452" s="65" t="e">
        <v>#N/A</v>
      </c>
      <c r="J1452" s="65" t="e">
        <v>#N/A</v>
      </c>
      <c r="K1452" s="65" t="e">
        <v>#N/A</v>
      </c>
      <c r="L1452" s="65" t="e">
        <v>#N/A</v>
      </c>
      <c r="M1452" s="65" t="e">
        <v>#N/A</v>
      </c>
    </row>
    <row r="1453" spans="1:13">
      <c r="A1453" s="64">
        <v>145.1</v>
      </c>
      <c r="B1453" s="72">
        <v>5.3051617214805447E-6</v>
      </c>
      <c r="C1453" s="65" t="e">
        <v>#N/A</v>
      </c>
      <c r="D1453" s="65" t="e">
        <v>#N/A</v>
      </c>
      <c r="E1453" s="65" t="e">
        <v>#N/A</v>
      </c>
      <c r="F1453" s="65" t="e">
        <v>#N/A</v>
      </c>
      <c r="G1453" s="65" t="e">
        <v>#N/A</v>
      </c>
      <c r="H1453" s="65">
        <v>7.3113392318191472E-6</v>
      </c>
      <c r="I1453" s="65" t="e">
        <v>#N/A</v>
      </c>
      <c r="J1453" s="65" t="e">
        <v>#N/A</v>
      </c>
      <c r="K1453" s="65" t="e">
        <v>#N/A</v>
      </c>
      <c r="L1453" s="65" t="e">
        <v>#N/A</v>
      </c>
      <c r="M1453" s="65" t="e">
        <v>#N/A</v>
      </c>
    </row>
    <row r="1454" spans="1:13">
      <c r="A1454" s="64">
        <v>145.20000000000002</v>
      </c>
      <c r="B1454" s="72">
        <v>5.2070067795284558E-6</v>
      </c>
      <c r="C1454" s="65" t="e">
        <v>#N/A</v>
      </c>
      <c r="D1454" s="65" t="e">
        <v>#N/A</v>
      </c>
      <c r="E1454" s="65" t="e">
        <v>#N/A</v>
      </c>
      <c r="F1454" s="65" t="e">
        <v>#N/A</v>
      </c>
      <c r="G1454" s="65" t="e">
        <v>#N/A</v>
      </c>
      <c r="H1454" s="65">
        <v>7.1781846600060817E-6</v>
      </c>
      <c r="I1454" s="65" t="e">
        <v>#N/A</v>
      </c>
      <c r="J1454" s="65" t="e">
        <v>#N/A</v>
      </c>
      <c r="K1454" s="65" t="e">
        <v>#N/A</v>
      </c>
      <c r="L1454" s="65" t="e">
        <v>#N/A</v>
      </c>
      <c r="M1454" s="65" t="e">
        <v>#N/A</v>
      </c>
    </row>
    <row r="1455" spans="1:13">
      <c r="A1455" s="64">
        <v>145.30000000000001</v>
      </c>
      <c r="B1455" s="72">
        <v>5.1106326282024384E-6</v>
      </c>
      <c r="C1455" s="65" t="e">
        <v>#N/A</v>
      </c>
      <c r="D1455" s="65" t="e">
        <v>#N/A</v>
      </c>
      <c r="E1455" s="65" t="e">
        <v>#N/A</v>
      </c>
      <c r="F1455" s="65" t="e">
        <v>#N/A</v>
      </c>
      <c r="G1455" s="65" t="e">
        <v>#N/A</v>
      </c>
      <c r="H1455" s="65">
        <v>7.0473997766384855E-6</v>
      </c>
      <c r="I1455" s="65" t="e">
        <v>#N/A</v>
      </c>
      <c r="J1455" s="65" t="e">
        <v>#N/A</v>
      </c>
      <c r="K1455" s="65" t="e">
        <v>#N/A</v>
      </c>
      <c r="L1455" s="65" t="e">
        <v>#N/A</v>
      </c>
      <c r="M1455" s="65" t="e">
        <v>#N/A</v>
      </c>
    </row>
    <row r="1456" spans="1:13">
      <c r="A1456" s="64">
        <v>145.4</v>
      </c>
      <c r="B1456" s="72">
        <v>5.0160065256932285E-6</v>
      </c>
      <c r="C1456" s="65" t="e">
        <v>#N/A</v>
      </c>
      <c r="D1456" s="65" t="e">
        <v>#N/A</v>
      </c>
      <c r="E1456" s="65" t="e">
        <v>#N/A</v>
      </c>
      <c r="F1456" s="65" t="e">
        <v>#N/A</v>
      </c>
      <c r="G1456" s="65" t="e">
        <v>#N/A</v>
      </c>
      <c r="H1456" s="65">
        <v>6.9189427449600771E-6</v>
      </c>
      <c r="I1456" s="65" t="e">
        <v>#N/A</v>
      </c>
      <c r="J1456" s="65" t="e">
        <v>#N/A</v>
      </c>
      <c r="K1456" s="65" t="e">
        <v>#N/A</v>
      </c>
      <c r="L1456" s="65" t="e">
        <v>#N/A</v>
      </c>
      <c r="M1456" s="65" t="e">
        <v>#N/A</v>
      </c>
    </row>
    <row r="1457" spans="1:13">
      <c r="A1457" s="64">
        <v>145.5</v>
      </c>
      <c r="B1457" s="72">
        <v>4.9230980039283168E-6</v>
      </c>
      <c r="C1457" s="65" t="e">
        <v>#N/A</v>
      </c>
      <c r="D1457" s="65" t="e">
        <v>#N/A</v>
      </c>
      <c r="E1457" s="65" t="e">
        <v>#N/A</v>
      </c>
      <c r="F1457" s="65" t="e">
        <v>#N/A</v>
      </c>
      <c r="G1457" s="65" t="e">
        <v>#N/A</v>
      </c>
      <c r="H1457" s="65">
        <v>6.7927740019513294E-6</v>
      </c>
      <c r="I1457" s="65" t="e">
        <v>#N/A</v>
      </c>
      <c r="J1457" s="65" t="e">
        <v>#N/A</v>
      </c>
      <c r="K1457" s="65" t="e">
        <v>#N/A</v>
      </c>
      <c r="L1457" s="65" t="e">
        <v>#N/A</v>
      </c>
      <c r="M1457" s="65" t="e">
        <v>#N/A</v>
      </c>
    </row>
    <row r="1458" spans="1:13">
      <c r="A1458" s="64">
        <v>145.6</v>
      </c>
      <c r="B1458" s="72">
        <v>4.8318775043298956E-6</v>
      </c>
      <c r="C1458" s="65" t="e">
        <v>#N/A</v>
      </c>
      <c r="D1458" s="65" t="e">
        <v>#N/A</v>
      </c>
      <c r="E1458" s="65" t="e">
        <v>#N/A</v>
      </c>
      <c r="F1458" s="65" t="e">
        <v>#N/A</v>
      </c>
      <c r="G1458" s="65" t="e">
        <v>#N/A</v>
      </c>
      <c r="H1458" s="65">
        <v>6.6688544393400662E-6</v>
      </c>
      <c r="I1458" s="65" t="e">
        <v>#N/A</v>
      </c>
      <c r="J1458" s="65" t="e">
        <v>#N/A</v>
      </c>
      <c r="K1458" s="65" t="e">
        <v>#N/A</v>
      </c>
      <c r="L1458" s="65" t="e">
        <v>#N/A</v>
      </c>
      <c r="M1458" s="65" t="e">
        <v>#N/A</v>
      </c>
    </row>
    <row r="1459" spans="1:13">
      <c r="A1459" s="64">
        <v>145.70000000000002</v>
      </c>
      <c r="B1459" s="72">
        <v>4.7423150135728065E-6</v>
      </c>
      <c r="C1459" s="65" t="e">
        <v>#N/A</v>
      </c>
      <c r="D1459" s="65" t="e">
        <v>#N/A</v>
      </c>
      <c r="E1459" s="65" t="e">
        <v>#N/A</v>
      </c>
      <c r="F1459" s="65" t="e">
        <v>#N/A</v>
      </c>
      <c r="G1459" s="65" t="e">
        <v>#N/A</v>
      </c>
      <c r="H1459" s="65">
        <v>6.5471440393594094E-6</v>
      </c>
      <c r="I1459" s="65" t="e">
        <v>#N/A</v>
      </c>
      <c r="J1459" s="65" t="e">
        <v>#N/A</v>
      </c>
      <c r="K1459" s="65" t="e">
        <v>#N/A</v>
      </c>
      <c r="L1459" s="65" t="e">
        <v>#N/A</v>
      </c>
      <c r="M1459" s="65" t="e">
        <v>#N/A</v>
      </c>
    </row>
    <row r="1460" spans="1:13">
      <c r="A1460" s="64">
        <v>145.80000000000001</v>
      </c>
      <c r="B1460" s="72">
        <v>4.6543805183318909E-6</v>
      </c>
      <c r="C1460" s="65" t="e">
        <v>#N/A</v>
      </c>
      <c r="D1460" s="65" t="e">
        <v>#N/A</v>
      </c>
      <c r="E1460" s="65" t="e">
        <v>#N/A</v>
      </c>
      <c r="F1460" s="65" t="e">
        <v>#N/A</v>
      </c>
      <c r="G1460" s="65" t="e">
        <v>#N/A</v>
      </c>
      <c r="H1460" s="65">
        <v>6.4276064222212881E-6</v>
      </c>
      <c r="I1460" s="65" t="e">
        <v>#N/A</v>
      </c>
      <c r="J1460" s="65" t="e">
        <v>#N/A</v>
      </c>
      <c r="K1460" s="65" t="e">
        <v>#N/A</v>
      </c>
      <c r="L1460" s="65" t="e">
        <v>#N/A</v>
      </c>
      <c r="M1460" s="65" t="e">
        <v>#N/A</v>
      </c>
    </row>
    <row r="1461" spans="1:13">
      <c r="A1461" s="64">
        <v>145.9</v>
      </c>
      <c r="B1461" s="72">
        <v>4.5680462790187448E-6</v>
      </c>
      <c r="C1461" s="65" t="e">
        <v>#N/A</v>
      </c>
      <c r="D1461" s="65" t="e">
        <v>#N/A</v>
      </c>
      <c r="E1461" s="65" t="e">
        <v>#N/A</v>
      </c>
      <c r="F1461" s="65" t="e">
        <v>#N/A</v>
      </c>
      <c r="G1461" s="65" t="e">
        <v>#N/A</v>
      </c>
      <c r="H1461" s="65">
        <v>6.3102033891482279E-6</v>
      </c>
      <c r="I1461" s="65" t="e">
        <v>#N/A</v>
      </c>
      <c r="J1461" s="65" t="e">
        <v>#N/A</v>
      </c>
      <c r="K1461" s="65" t="e">
        <v>#N/A</v>
      </c>
      <c r="L1461" s="65" t="e">
        <v>#N/A</v>
      </c>
      <c r="M1461" s="65" t="e">
        <v>#N/A</v>
      </c>
    </row>
    <row r="1462" spans="1:13">
      <c r="A1462" s="64">
        <v>146</v>
      </c>
      <c r="B1462" s="72">
        <v>4.4832831918029115E-6</v>
      </c>
      <c r="C1462" s="65" t="e">
        <v>#N/A</v>
      </c>
      <c r="D1462" s="65" t="e">
        <v>#N/A</v>
      </c>
      <c r="E1462" s="65" t="e">
        <v>#N/A</v>
      </c>
      <c r="F1462" s="65" t="e">
        <v>#N/A</v>
      </c>
      <c r="G1462" s="65" t="e">
        <v>#N/A</v>
      </c>
      <c r="H1462" s="65">
        <v>6.194897650857456E-6</v>
      </c>
      <c r="I1462" s="65" t="e">
        <v>#N/A</v>
      </c>
      <c r="J1462" s="65" t="e">
        <v>#N/A</v>
      </c>
      <c r="K1462" s="65" t="e">
        <v>#N/A</v>
      </c>
      <c r="L1462" s="65" t="e">
        <v>#N/A</v>
      </c>
      <c r="M1462" s="65" t="e">
        <v>#N/A</v>
      </c>
    </row>
    <row r="1463" spans="1:13">
      <c r="A1463" s="64">
        <v>146.1</v>
      </c>
      <c r="B1463" s="72">
        <v>4.4000644265906885E-6</v>
      </c>
      <c r="C1463" s="65" t="e">
        <v>#N/A</v>
      </c>
      <c r="D1463" s="65" t="e">
        <v>#N/A</v>
      </c>
      <c r="E1463" s="65" t="e">
        <v>#N/A</v>
      </c>
      <c r="F1463" s="65" t="e">
        <v>#N/A</v>
      </c>
      <c r="G1463" s="65" t="e">
        <v>#N/A</v>
      </c>
      <c r="H1463" s="65">
        <v>6.0816528275609016E-6</v>
      </c>
      <c r="I1463" s="65" t="e">
        <v>#N/A</v>
      </c>
      <c r="J1463" s="65" t="e">
        <v>#N/A</v>
      </c>
      <c r="K1463" s="65" t="e">
        <v>#N/A</v>
      </c>
      <c r="L1463" s="65" t="e">
        <v>#N/A</v>
      </c>
      <c r="M1463" s="65" t="e">
        <v>#N/A</v>
      </c>
    </row>
    <row r="1464" spans="1:13">
      <c r="A1464" s="64">
        <v>146.20000000000002</v>
      </c>
      <c r="B1464" s="72">
        <v>4.3183613342989702E-6</v>
      </c>
      <c r="C1464" s="65" t="e">
        <v>#N/A</v>
      </c>
      <c r="D1464" s="65" t="e">
        <v>#N/A</v>
      </c>
      <c r="E1464" s="65" t="e">
        <v>#N/A</v>
      </c>
      <c r="F1464" s="65" t="e">
        <v>#N/A</v>
      </c>
      <c r="G1464" s="65" t="e">
        <v>#N/A</v>
      </c>
      <c r="H1464" s="65">
        <v>5.9704339037125465E-6</v>
      </c>
      <c r="I1464" s="65" t="e">
        <v>#N/A</v>
      </c>
      <c r="J1464" s="65" t="e">
        <v>#N/A</v>
      </c>
      <c r="K1464" s="65" t="e">
        <v>#N/A</v>
      </c>
      <c r="L1464" s="65" t="e">
        <v>#N/A</v>
      </c>
      <c r="M1464" s="65" t="e">
        <v>#N/A</v>
      </c>
    </row>
    <row r="1465" spans="1:13">
      <c r="A1465" s="64">
        <v>146.30000000000001</v>
      </c>
      <c r="B1465" s="72">
        <v>4.238147539581405E-6</v>
      </c>
      <c r="C1465" s="65" t="e">
        <v>#N/A</v>
      </c>
      <c r="D1465" s="65" t="e">
        <v>#N/A</v>
      </c>
      <c r="E1465" s="65" t="e">
        <v>#N/A</v>
      </c>
      <c r="F1465" s="65" t="e">
        <v>#N/A</v>
      </c>
      <c r="G1465" s="65" t="e">
        <v>#N/A</v>
      </c>
      <c r="H1465" s="65">
        <v>5.8612058637663722E-6</v>
      </c>
      <c r="I1465" s="65" t="e">
        <v>#N/A</v>
      </c>
      <c r="J1465" s="65" t="e">
        <v>#N/A</v>
      </c>
      <c r="K1465" s="65" t="e">
        <v>#N/A</v>
      </c>
      <c r="L1465" s="65" t="e">
        <v>#N/A</v>
      </c>
      <c r="M1465" s="65" t="e">
        <v>#N/A</v>
      </c>
    </row>
    <row r="1466" spans="1:13">
      <c r="A1466" s="64">
        <v>146.4</v>
      </c>
      <c r="B1466" s="72">
        <v>4.1593975765863433E-6</v>
      </c>
      <c r="C1466" s="65" t="e">
        <v>#N/A</v>
      </c>
      <c r="D1466" s="65" t="e">
        <v>#N/A</v>
      </c>
      <c r="E1466" s="65" t="e">
        <v>#N/A</v>
      </c>
      <c r="F1466" s="65" t="e">
        <v>#N/A</v>
      </c>
      <c r="G1466" s="65" t="e">
        <v>#N/A</v>
      </c>
      <c r="H1466" s="65">
        <v>5.7539341469237115E-6</v>
      </c>
      <c r="I1466" s="65" t="e">
        <v>#N/A</v>
      </c>
      <c r="J1466" s="65" t="e">
        <v>#N/A</v>
      </c>
      <c r="K1466" s="65" t="e">
        <v>#N/A</v>
      </c>
      <c r="L1466" s="65" t="e">
        <v>#N/A</v>
      </c>
      <c r="M1466" s="65" t="e">
        <v>#N/A</v>
      </c>
    </row>
    <row r="1467" spans="1:13">
      <c r="A1467" s="64">
        <v>146.5</v>
      </c>
      <c r="B1467" s="72">
        <v>4.082084160472732E-6</v>
      </c>
      <c r="C1467" s="65" t="e">
        <v>#N/A</v>
      </c>
      <c r="D1467" s="65" t="e">
        <v>#N/A</v>
      </c>
      <c r="E1467" s="65" t="e">
        <v>#N/A</v>
      </c>
      <c r="F1467" s="65" t="e">
        <v>#N/A</v>
      </c>
      <c r="G1467" s="65" t="e">
        <v>#N/A</v>
      </c>
      <c r="H1467" s="65">
        <v>5.6485837376385462E-6</v>
      </c>
      <c r="I1467" s="65" t="e">
        <v>#N/A</v>
      </c>
      <c r="J1467" s="65" t="e">
        <v>#N/A</v>
      </c>
      <c r="K1467" s="65" t="e">
        <v>#N/A</v>
      </c>
      <c r="L1467" s="65" t="e">
        <v>#N/A</v>
      </c>
      <c r="M1467" s="65" t="e">
        <v>#N/A</v>
      </c>
    </row>
    <row r="1468" spans="1:13">
      <c r="A1468" s="64">
        <v>146.6</v>
      </c>
      <c r="B1468" s="72">
        <v>4.0061827348836232E-6</v>
      </c>
      <c r="C1468" s="65" t="e">
        <v>#N/A</v>
      </c>
      <c r="D1468" s="65" t="e">
        <v>#N/A</v>
      </c>
      <c r="E1468" s="65" t="e">
        <v>#N/A</v>
      </c>
      <c r="F1468" s="65" t="e">
        <v>#N/A</v>
      </c>
      <c r="G1468" s="65" t="e">
        <v>#N/A</v>
      </c>
      <c r="H1468" s="65">
        <v>5.545122803596314E-6</v>
      </c>
      <c r="I1468" s="65" t="e">
        <v>#N/A</v>
      </c>
      <c r="J1468" s="65" t="e">
        <v>#N/A</v>
      </c>
      <c r="K1468" s="65" t="e">
        <v>#N/A</v>
      </c>
      <c r="L1468" s="65" t="e">
        <v>#N/A</v>
      </c>
      <c r="M1468" s="65" t="e">
        <v>#N/A</v>
      </c>
    </row>
    <row r="1469" spans="1:13">
      <c r="A1469" s="64">
        <v>146.70000000000002</v>
      </c>
      <c r="B1469" s="72">
        <v>3.9316673792200163E-6</v>
      </c>
      <c r="C1469" s="65" t="e">
        <v>#N/A</v>
      </c>
      <c r="D1469" s="65" t="e">
        <v>#N/A</v>
      </c>
      <c r="E1469" s="65" t="e">
        <v>#N/A</v>
      </c>
      <c r="F1469" s="65" t="e">
        <v>#N/A</v>
      </c>
      <c r="G1469" s="65" t="e">
        <v>#N/A</v>
      </c>
      <c r="H1469" s="65">
        <v>5.4435172387456987E-6</v>
      </c>
      <c r="I1469" s="65" t="e">
        <v>#N/A</v>
      </c>
      <c r="J1469" s="65" t="e">
        <v>#N/A</v>
      </c>
      <c r="K1469" s="65" t="e">
        <v>#N/A</v>
      </c>
      <c r="L1469" s="65" t="e">
        <v>#N/A</v>
      </c>
      <c r="M1469" s="65" t="e">
        <v>#N/A</v>
      </c>
    </row>
    <row r="1470" spans="1:13">
      <c r="A1470" s="64">
        <v>146.80000000000001</v>
      </c>
      <c r="B1470" s="72">
        <v>3.8585144466196653E-6</v>
      </c>
      <c r="C1470" s="65" t="e">
        <v>#N/A</v>
      </c>
      <c r="D1470" s="65" t="e">
        <v>#N/A</v>
      </c>
      <c r="E1470" s="65" t="e">
        <v>#N/A</v>
      </c>
      <c r="F1470" s="65" t="e">
        <v>#N/A</v>
      </c>
      <c r="G1470" s="65" t="e">
        <v>#N/A</v>
      </c>
      <c r="H1470" s="65">
        <v>5.3437361202668399E-6</v>
      </c>
      <c r="I1470" s="65" t="e">
        <v>#N/A</v>
      </c>
      <c r="J1470" s="65" t="e">
        <v>#N/A</v>
      </c>
      <c r="K1470" s="65" t="e">
        <v>#N/A</v>
      </c>
      <c r="L1470" s="65" t="e">
        <v>#N/A</v>
      </c>
      <c r="M1470" s="65" t="e">
        <v>#N/A</v>
      </c>
    </row>
    <row r="1471" spans="1:13">
      <c r="A1471" s="64">
        <v>146.9</v>
      </c>
      <c r="B1471" s="72">
        <v>3.7866989259782713E-6</v>
      </c>
      <c r="C1471" s="65" t="e">
        <v>#N/A</v>
      </c>
      <c r="D1471" s="65" t="e">
        <v>#N/A</v>
      </c>
      <c r="E1471" s="65" t="e">
        <v>#N/A</v>
      </c>
      <c r="F1471" s="65" t="e">
        <v>#N/A</v>
      </c>
      <c r="G1471" s="65" t="e">
        <v>#N/A</v>
      </c>
      <c r="H1471" s="65">
        <v>5.2457467063504737E-6</v>
      </c>
      <c r="I1471" s="65" t="e">
        <v>#N/A</v>
      </c>
      <c r="J1471" s="65" t="e">
        <v>#N/A</v>
      </c>
      <c r="K1471" s="65" t="e">
        <v>#N/A</v>
      </c>
      <c r="L1471" s="65" t="e">
        <v>#N/A</v>
      </c>
      <c r="M1471" s="65" t="e">
        <v>#N/A</v>
      </c>
    </row>
    <row r="1472" spans="1:13">
      <c r="A1472" s="64">
        <v>147</v>
      </c>
      <c r="B1472" s="72">
        <v>3.7161971704335883E-6</v>
      </c>
      <c r="C1472" s="65" t="e">
        <v>#N/A</v>
      </c>
      <c r="D1472" s="65" t="e">
        <v>#N/A</v>
      </c>
      <c r="E1472" s="65" t="e">
        <v>#N/A</v>
      </c>
      <c r="F1472" s="65" t="e">
        <v>#N/A</v>
      </c>
      <c r="G1472" s="65" t="e">
        <v>#N/A</v>
      </c>
      <c r="H1472" s="65">
        <v>5.149517619429389E-6</v>
      </c>
      <c r="I1472" s="65" t="e">
        <v>#N/A</v>
      </c>
      <c r="J1472" s="65" t="e">
        <v>#N/A</v>
      </c>
      <c r="K1472" s="65" t="e">
        <v>#N/A</v>
      </c>
      <c r="L1472" s="65" t="e">
        <v>#N/A</v>
      </c>
      <c r="M1472" s="65" t="e">
        <v>#N/A</v>
      </c>
    </row>
    <row r="1473" spans="1:13">
      <c r="A1473" s="64">
        <v>147.1</v>
      </c>
      <c r="B1473" s="72">
        <v>3.6469857604970457E-6</v>
      </c>
      <c r="C1473" s="65" t="e">
        <v>#N/A</v>
      </c>
      <c r="D1473" s="65" t="e">
        <v>#N/A</v>
      </c>
      <c r="E1473" s="65" t="e">
        <v>#N/A</v>
      </c>
      <c r="F1473" s="65" t="e">
        <v>#N/A</v>
      </c>
      <c r="G1473" s="65" t="e">
        <v>#N/A</v>
      </c>
      <c r="H1473" s="65">
        <v>5.0550183914310765E-6</v>
      </c>
      <c r="I1473" s="65" t="e">
        <v>#N/A</v>
      </c>
      <c r="J1473" s="65" t="e">
        <v>#N/A</v>
      </c>
      <c r="K1473" s="65" t="e">
        <v>#N/A</v>
      </c>
      <c r="L1473" s="65" t="e">
        <v>#N/A</v>
      </c>
      <c r="M1473" s="65" t="e">
        <v>#N/A</v>
      </c>
    </row>
    <row r="1474" spans="1:13">
      <c r="A1474" s="64">
        <v>147.20000000000002</v>
      </c>
      <c r="B1474" s="72">
        <v>3.5790415040537482E-6</v>
      </c>
      <c r="C1474" s="65" t="e">
        <v>#N/A</v>
      </c>
      <c r="D1474" s="65" t="e">
        <v>#N/A</v>
      </c>
      <c r="E1474" s="65" t="e">
        <v>#N/A</v>
      </c>
      <c r="F1474" s="65" t="e">
        <v>#N/A</v>
      </c>
      <c r="G1474" s="65" t="e">
        <v>#N/A</v>
      </c>
      <c r="H1474" s="65">
        <v>4.9622194637777284E-6</v>
      </c>
      <c r="I1474" s="65" t="e">
        <v>#N/A</v>
      </c>
      <c r="J1474" s="65" t="e">
        <v>#N/A</v>
      </c>
      <c r="K1474" s="65" t="e">
        <v>#N/A</v>
      </c>
      <c r="L1474" s="65" t="e">
        <v>#N/A</v>
      </c>
      <c r="M1474" s="65" t="e">
        <v>#N/A</v>
      </c>
    </row>
    <row r="1475" spans="1:13">
      <c r="A1475" s="64">
        <v>147.30000000000001</v>
      </c>
      <c r="B1475" s="72">
        <v>3.5123421184835024E-6</v>
      </c>
      <c r="C1475" s="65" t="e">
        <v>#N/A</v>
      </c>
      <c r="D1475" s="65" t="e">
        <v>#N/A</v>
      </c>
      <c r="E1475" s="65" t="e">
        <v>#N/A</v>
      </c>
      <c r="F1475" s="65" t="e">
        <v>#N/A</v>
      </c>
      <c r="G1475" s="65" t="e">
        <v>#N/A</v>
      </c>
      <c r="H1475" s="65">
        <v>4.8710908231441863E-6</v>
      </c>
      <c r="I1475" s="65" t="e">
        <v>#N/A</v>
      </c>
      <c r="J1475" s="65" t="e">
        <v>#N/A</v>
      </c>
      <c r="K1475" s="65" t="e">
        <v>#N/A</v>
      </c>
      <c r="L1475" s="65" t="e">
        <v>#N/A</v>
      </c>
      <c r="M1475" s="65" t="e">
        <v>#N/A</v>
      </c>
    </row>
    <row r="1476" spans="1:13">
      <c r="A1476" s="64">
        <v>147.4</v>
      </c>
      <c r="B1476" s="72">
        <v>3.4468653211661149E-6</v>
      </c>
      <c r="C1476" s="65" t="e">
        <v>#N/A</v>
      </c>
      <c r="D1476" s="65" t="e">
        <v>#N/A</v>
      </c>
      <c r="E1476" s="65" t="e">
        <v>#N/A</v>
      </c>
      <c r="F1476" s="65" t="e">
        <v>#N/A</v>
      </c>
      <c r="G1476" s="65" t="e">
        <v>#N/A</v>
      </c>
      <c r="H1476" s="65">
        <v>4.7816024562052917E-6</v>
      </c>
      <c r="I1476" s="65" t="e">
        <v>#N/A</v>
      </c>
      <c r="J1476" s="65" t="e">
        <v>#N/A</v>
      </c>
      <c r="K1476" s="65" t="e">
        <v>#N/A</v>
      </c>
      <c r="L1476" s="65" t="e">
        <v>#N/A</v>
      </c>
      <c r="M1476" s="65" t="e">
        <v>#N/A</v>
      </c>
    </row>
    <row r="1477" spans="1:13">
      <c r="A1477" s="64">
        <v>147.5</v>
      </c>
      <c r="B1477" s="72">
        <v>3.3825890568550676E-6</v>
      </c>
      <c r="C1477" s="65" t="e">
        <v>#N/A</v>
      </c>
      <c r="D1477" s="65" t="e">
        <v>#N/A</v>
      </c>
      <c r="E1477" s="65" t="e">
        <v>#N/A</v>
      </c>
      <c r="F1477" s="65" t="e">
        <v>#N/A</v>
      </c>
      <c r="G1477" s="65" t="e">
        <v>#N/A</v>
      </c>
      <c r="H1477" s="65">
        <v>4.6937275328673422E-6</v>
      </c>
      <c r="I1477" s="65" t="e">
        <v>#N/A</v>
      </c>
      <c r="J1477" s="65" t="e">
        <v>#N/A</v>
      </c>
      <c r="K1477" s="65" t="e">
        <v>#N/A</v>
      </c>
      <c r="L1477" s="65" t="e">
        <v>#N/A</v>
      </c>
      <c r="M1477" s="65" t="e">
        <v>#N/A</v>
      </c>
    </row>
    <row r="1478" spans="1:13">
      <c r="A1478" s="64">
        <v>147.6</v>
      </c>
      <c r="B1478" s="72">
        <v>3.3194921797985444E-6</v>
      </c>
      <c r="C1478" s="65" t="e">
        <v>#N/A</v>
      </c>
      <c r="D1478" s="65" t="e">
        <v>#N/A</v>
      </c>
      <c r="E1478" s="65" t="e">
        <v>#N/A</v>
      </c>
      <c r="F1478" s="65" t="e">
        <v>#N/A</v>
      </c>
      <c r="G1478" s="65" t="e">
        <v>#N/A</v>
      </c>
      <c r="H1478" s="65">
        <v>4.6074360398051795E-6</v>
      </c>
      <c r="I1478" s="65" t="e">
        <v>#N/A</v>
      </c>
      <c r="J1478" s="65" t="e">
        <v>#N/A</v>
      </c>
      <c r="K1478" s="65" t="e">
        <v>#N/A</v>
      </c>
      <c r="L1478" s="65" t="e">
        <v>#N/A</v>
      </c>
      <c r="M1478" s="65" t="e">
        <v>#N/A</v>
      </c>
    </row>
    <row r="1479" spans="1:13">
      <c r="A1479" s="64">
        <v>147.70000000000002</v>
      </c>
      <c r="B1479" s="72">
        <v>3.2575533168710535E-6</v>
      </c>
      <c r="C1479" s="65" t="e">
        <v>#N/A</v>
      </c>
      <c r="D1479" s="65" t="e">
        <v>#N/A</v>
      </c>
      <c r="E1479" s="65" t="e">
        <v>#N/A</v>
      </c>
      <c r="F1479" s="65" t="e">
        <v>#N/A</v>
      </c>
      <c r="G1479" s="65" t="e">
        <v>#N/A</v>
      </c>
      <c r="H1479" s="65">
        <v>4.5227006921777502E-6</v>
      </c>
      <c r="I1479" s="65" t="e">
        <v>#N/A</v>
      </c>
      <c r="J1479" s="65" t="e">
        <v>#N/A</v>
      </c>
      <c r="K1479" s="65" t="e">
        <v>#N/A</v>
      </c>
      <c r="L1479" s="65" t="e">
        <v>#N/A</v>
      </c>
      <c r="M1479" s="65" t="e">
        <v>#N/A</v>
      </c>
    </row>
    <row r="1480" spans="1:13">
      <c r="A1480" s="64">
        <v>147.80000000000001</v>
      </c>
      <c r="B1480" s="72">
        <v>3.1967515496944543E-6</v>
      </c>
      <c r="C1480" s="65" t="e">
        <v>#N/A</v>
      </c>
      <c r="D1480" s="65" t="e">
        <v>#N/A</v>
      </c>
      <c r="E1480" s="65" t="e">
        <v>#N/A</v>
      </c>
      <c r="F1480" s="65" t="e">
        <v>#N/A</v>
      </c>
      <c r="G1480" s="65" t="e">
        <v>#N/A</v>
      </c>
      <c r="H1480" s="65">
        <v>4.4394942051440012E-6</v>
      </c>
      <c r="I1480" s="65" t="e">
        <v>#N/A</v>
      </c>
      <c r="J1480" s="65" t="e">
        <v>#N/A</v>
      </c>
      <c r="K1480" s="65" t="e">
        <v>#N/A</v>
      </c>
      <c r="L1480" s="65" t="e">
        <v>#N/A</v>
      </c>
      <c r="M1480" s="65" t="e">
        <v>#N/A</v>
      </c>
    </row>
    <row r="1481" spans="1:13">
      <c r="A1481" s="64">
        <v>147.9</v>
      </c>
      <c r="B1481" s="72">
        <v>3.1370668693853077E-6</v>
      </c>
      <c r="C1481" s="65" t="e">
        <v>#N/A</v>
      </c>
      <c r="D1481" s="65" t="e">
        <v>#N/A</v>
      </c>
      <c r="E1481" s="65" t="e">
        <v>#N/A</v>
      </c>
      <c r="F1481" s="65" t="e">
        <v>#N/A</v>
      </c>
      <c r="G1481" s="65" t="e">
        <v>#N/A</v>
      </c>
      <c r="H1481" s="65">
        <v>4.357790203357581E-6</v>
      </c>
      <c r="I1481" s="65" t="e">
        <v>#N/A</v>
      </c>
      <c r="J1481" s="65" t="e">
        <v>#N/A</v>
      </c>
      <c r="K1481" s="65" t="e">
        <v>#N/A</v>
      </c>
      <c r="L1481" s="65" t="e">
        <v>#N/A</v>
      </c>
      <c r="M1481" s="65" t="e">
        <v>#N/A</v>
      </c>
    </row>
    <row r="1482" spans="1:13">
      <c r="A1482" s="64">
        <v>148</v>
      </c>
      <c r="B1482" s="72">
        <v>3.0784790396864992E-6</v>
      </c>
      <c r="C1482" s="65" t="e">
        <v>#N/A</v>
      </c>
      <c r="D1482" s="65" t="e">
        <v>#N/A</v>
      </c>
      <c r="E1482" s="65" t="e">
        <v>#N/A</v>
      </c>
      <c r="F1482" s="65" t="e">
        <v>#N/A</v>
      </c>
      <c r="G1482" s="65" t="e">
        <v>#N/A</v>
      </c>
      <c r="H1482" s="65">
        <v>4.2775627662194893E-6</v>
      </c>
      <c r="I1482" s="65" t="e">
        <v>#N/A</v>
      </c>
      <c r="J1482" s="65" t="e">
        <v>#N/A</v>
      </c>
      <c r="K1482" s="65" t="e">
        <v>#N/A</v>
      </c>
      <c r="L1482" s="65" t="e">
        <v>#N/A</v>
      </c>
      <c r="M1482" s="65" t="e">
        <v>#N/A</v>
      </c>
    </row>
    <row r="1483" spans="1:13">
      <c r="A1483" s="64">
        <v>148.1</v>
      </c>
      <c r="B1483" s="72">
        <v>3.0209687338356161E-6</v>
      </c>
      <c r="C1483" s="65" t="e">
        <v>#N/A</v>
      </c>
      <c r="D1483" s="65" t="e">
        <v>#N/A</v>
      </c>
      <c r="E1483" s="65" t="e">
        <v>#N/A</v>
      </c>
      <c r="F1483" s="65" t="e">
        <v>#N/A</v>
      </c>
      <c r="G1483" s="65" t="e">
        <v>#N/A</v>
      </c>
      <c r="H1483" s="65">
        <v>4.1987846088886727E-6</v>
      </c>
      <c r="I1483" s="65" t="e">
        <v>#N/A</v>
      </c>
      <c r="J1483" s="65" t="e">
        <v>#N/A</v>
      </c>
      <c r="K1483" s="65" t="e">
        <v>#N/A</v>
      </c>
      <c r="L1483" s="65" t="e">
        <v>#N/A</v>
      </c>
      <c r="M1483" s="65" t="e">
        <v>#N/A</v>
      </c>
    </row>
    <row r="1484" spans="1:13">
      <c r="A1484" s="64">
        <v>148.20000000000002</v>
      </c>
      <c r="B1484" s="72">
        <v>2.9645161703228951E-6</v>
      </c>
      <c r="C1484" s="65" t="e">
        <v>#N/A</v>
      </c>
      <c r="D1484" s="65" t="e">
        <v>#N/A</v>
      </c>
      <c r="E1484" s="65" t="e">
        <v>#N/A</v>
      </c>
      <c r="F1484" s="65" t="e">
        <v>#N/A</v>
      </c>
      <c r="G1484" s="65" t="e">
        <v>#N/A</v>
      </c>
      <c r="H1484" s="65">
        <v>4.1214311750081833E-6</v>
      </c>
      <c r="I1484" s="65" t="e">
        <v>#N/A</v>
      </c>
      <c r="J1484" s="65" t="e">
        <v>#N/A</v>
      </c>
      <c r="K1484" s="65" t="e">
        <v>#N/A</v>
      </c>
      <c r="L1484" s="65" t="e">
        <v>#N/A</v>
      </c>
      <c r="M1484" s="65" t="e">
        <v>#N/A</v>
      </c>
    </row>
    <row r="1485" spans="1:13">
      <c r="A1485" s="64">
        <v>148.30000000000001</v>
      </c>
      <c r="B1485" s="72">
        <v>2.9091024771332741E-6</v>
      </c>
      <c r="C1485" s="65" t="e">
        <v>#N/A</v>
      </c>
      <c r="D1485" s="65" t="e">
        <v>#N/A</v>
      </c>
      <c r="E1485" s="65" t="e">
        <v>#N/A</v>
      </c>
      <c r="F1485" s="65" t="e">
        <v>#N/A</v>
      </c>
      <c r="G1485" s="65" t="e">
        <v>#N/A</v>
      </c>
      <c r="H1485" s="65">
        <v>4.0454769987263717E-6</v>
      </c>
      <c r="I1485" s="65" t="e">
        <v>#N/A</v>
      </c>
      <c r="J1485" s="65" t="e">
        <v>#N/A</v>
      </c>
      <c r="K1485" s="65" t="e">
        <v>#N/A</v>
      </c>
      <c r="L1485" s="65" t="e">
        <v>#N/A</v>
      </c>
      <c r="M1485" s="65" t="e">
        <v>#N/A</v>
      </c>
    </row>
    <row r="1486" spans="1:13">
      <c r="A1486" s="64">
        <v>148.4</v>
      </c>
      <c r="B1486" s="72">
        <v>2.8547090096253669E-6</v>
      </c>
      <c r="C1486" s="65" t="e">
        <v>#N/A</v>
      </c>
      <c r="D1486" s="65" t="e">
        <v>#N/A</v>
      </c>
      <c r="E1486" s="65" t="e">
        <v>#N/A</v>
      </c>
      <c r="F1486" s="65" t="e">
        <v>#N/A</v>
      </c>
      <c r="G1486" s="65" t="e">
        <v>#N/A</v>
      </c>
      <c r="H1486" s="65">
        <v>3.9708979784336407E-6</v>
      </c>
      <c r="I1486" s="65" t="e">
        <v>#N/A</v>
      </c>
      <c r="J1486" s="65" t="e">
        <v>#N/A</v>
      </c>
      <c r="K1486" s="65" t="e">
        <v>#N/A</v>
      </c>
      <c r="L1486" s="65" t="e">
        <v>#N/A</v>
      </c>
      <c r="M1486" s="65" t="e">
        <v>#N/A</v>
      </c>
    </row>
    <row r="1487" spans="1:13">
      <c r="A1487" s="64">
        <v>148.5</v>
      </c>
      <c r="B1487" s="72">
        <v>2.8013178052788135E-6</v>
      </c>
      <c r="C1487" s="65" t="e">
        <v>#N/A</v>
      </c>
      <c r="D1487" s="65" t="e">
        <v>#N/A</v>
      </c>
      <c r="E1487" s="65" t="e">
        <v>#N/A</v>
      </c>
      <c r="F1487" s="65" t="e">
        <v>#N/A</v>
      </c>
      <c r="G1487" s="65" t="e">
        <v>#N/A</v>
      </c>
      <c r="H1487" s="65">
        <v>3.8976691030256916E-6</v>
      </c>
      <c r="I1487" s="65" t="e">
        <v>#N/A</v>
      </c>
      <c r="J1487" s="65" t="e">
        <v>#N/A</v>
      </c>
      <c r="K1487" s="65" t="e">
        <v>#N/A</v>
      </c>
      <c r="L1487" s="65" t="e">
        <v>#N/A</v>
      </c>
      <c r="M1487" s="65" t="e">
        <v>#N/A</v>
      </c>
    </row>
    <row r="1488" spans="1:13">
      <c r="A1488" s="64">
        <v>148.6</v>
      </c>
      <c r="B1488" s="72">
        <v>2.748909992078552E-6</v>
      </c>
      <c r="C1488" s="65" t="e">
        <v>#N/A</v>
      </c>
      <c r="D1488" s="65" t="e">
        <v>#N/A</v>
      </c>
      <c r="E1488" s="65" t="e">
        <v>#N/A</v>
      </c>
      <c r="F1488" s="65" t="e">
        <v>#N/A</v>
      </c>
      <c r="G1488" s="65" t="e">
        <v>#N/A</v>
      </c>
      <c r="H1488" s="65">
        <v>3.8257671803876292E-6</v>
      </c>
      <c r="I1488" s="65" t="e">
        <v>#N/A</v>
      </c>
      <c r="J1488" s="65" t="e">
        <v>#N/A</v>
      </c>
      <c r="K1488" s="65" t="e">
        <v>#N/A</v>
      </c>
      <c r="L1488" s="65" t="e">
        <v>#N/A</v>
      </c>
      <c r="M1488" s="65" t="e">
        <v>#N/A</v>
      </c>
    </row>
    <row r="1489" spans="1:13">
      <c r="A1489" s="64">
        <v>148.70000000000002</v>
      </c>
      <c r="B1489" s="72">
        <v>2.6974682896252489E-6</v>
      </c>
      <c r="C1489" s="65" t="e">
        <v>#N/A</v>
      </c>
      <c r="D1489" s="65" t="e">
        <v>#N/A</v>
      </c>
      <c r="E1489" s="65" t="e">
        <v>#N/A</v>
      </c>
      <c r="F1489" s="65" t="e">
        <v>#N/A</v>
      </c>
      <c r="G1489" s="65" t="e">
        <v>#N/A</v>
      </c>
      <c r="H1489" s="65">
        <v>3.755168336283532E-6</v>
      </c>
      <c r="I1489" s="65" t="e">
        <v>#N/A</v>
      </c>
      <c r="J1489" s="65" t="e">
        <v>#N/A</v>
      </c>
      <c r="K1489" s="65" t="e">
        <v>#N/A</v>
      </c>
      <c r="L1489" s="65" t="e">
        <v>#N/A</v>
      </c>
      <c r="M1489" s="65" t="e">
        <v>#N/A</v>
      </c>
    </row>
    <row r="1490" spans="1:13">
      <c r="A1490" s="64">
        <v>148.80000000000001</v>
      </c>
      <c r="B1490" s="72">
        <v>2.6469756448932458E-6</v>
      </c>
      <c r="C1490" s="65" t="e">
        <v>#N/A</v>
      </c>
      <c r="D1490" s="65" t="e">
        <v>#N/A</v>
      </c>
      <c r="E1490" s="65" t="e">
        <v>#N/A</v>
      </c>
      <c r="F1490" s="65" t="e">
        <v>#N/A</v>
      </c>
      <c r="G1490" s="65" t="e">
        <v>#N/A</v>
      </c>
      <c r="H1490" s="65">
        <v>3.685850060719531E-6</v>
      </c>
      <c r="I1490" s="65" t="e">
        <v>#N/A</v>
      </c>
      <c r="J1490" s="65" t="e">
        <v>#N/A</v>
      </c>
      <c r="K1490" s="65" t="e">
        <v>#N/A</v>
      </c>
      <c r="L1490" s="65" t="e">
        <v>#N/A</v>
      </c>
      <c r="M1490" s="65" t="e">
        <v>#N/A</v>
      </c>
    </row>
    <row r="1491" spans="1:13">
      <c r="A1491" s="64">
        <v>148.9</v>
      </c>
      <c r="B1491" s="72">
        <v>2.5974143227358581E-6</v>
      </c>
      <c r="C1491" s="65" t="e">
        <v>#N/A</v>
      </c>
      <c r="D1491" s="65" t="e">
        <v>#N/A</v>
      </c>
      <c r="E1491" s="65" t="e">
        <v>#N/A</v>
      </c>
      <c r="F1491" s="65" t="e">
        <v>#N/A</v>
      </c>
      <c r="G1491" s="65" t="e">
        <v>#N/A</v>
      </c>
      <c r="H1491" s="65">
        <v>3.6177889342070557E-6</v>
      </c>
      <c r="I1491" s="65" t="e">
        <v>#N/A</v>
      </c>
      <c r="J1491" s="65" t="e">
        <v>#N/A</v>
      </c>
      <c r="K1491" s="65" t="e">
        <v>#N/A</v>
      </c>
      <c r="L1491" s="65" t="e">
        <v>#N/A</v>
      </c>
      <c r="M1491" s="65" t="e">
        <v>#N/A</v>
      </c>
    </row>
    <row r="1492" spans="1:13">
      <c r="A1492" s="64">
        <v>149</v>
      </c>
      <c r="B1492" s="72">
        <v>2.5487679522484541E-6</v>
      </c>
      <c r="C1492" s="65" t="e">
        <v>#N/A</v>
      </c>
      <c r="D1492" s="65" t="e">
        <v>#N/A</v>
      </c>
      <c r="E1492" s="65" t="e">
        <v>#N/A</v>
      </c>
      <c r="F1492" s="65" t="e">
        <v>#N/A</v>
      </c>
      <c r="G1492" s="65" t="e">
        <v>#N/A</v>
      </c>
      <c r="H1492" s="65">
        <v>3.5509642657416407E-6</v>
      </c>
      <c r="I1492" s="65" t="e">
        <v>#N/A</v>
      </c>
      <c r="J1492" s="65" t="e">
        <v>#N/A</v>
      </c>
      <c r="K1492" s="65" t="e">
        <v>#N/A</v>
      </c>
      <c r="L1492" s="65" t="e">
        <v>#N/A</v>
      </c>
      <c r="M1492" s="65" t="e">
        <v>#N/A</v>
      </c>
    </row>
    <row r="1493" spans="1:13">
      <c r="A1493" s="64">
        <v>149.1</v>
      </c>
      <c r="B1493" s="72">
        <v>2.5010199351527262E-6</v>
      </c>
      <c r="C1493" s="65" t="e">
        <v>#N/A</v>
      </c>
      <c r="D1493" s="65" t="e">
        <v>#N/A</v>
      </c>
      <c r="E1493" s="65" t="e">
        <v>#N/A</v>
      </c>
      <c r="F1493" s="65" t="e">
        <v>#N/A</v>
      </c>
      <c r="G1493" s="65" t="e">
        <v>#N/A</v>
      </c>
      <c r="H1493" s="65">
        <v>3.4853526358347153E-6</v>
      </c>
      <c r="I1493" s="65" t="e">
        <v>#N/A</v>
      </c>
      <c r="J1493" s="65" t="e">
        <v>#N/A</v>
      </c>
      <c r="K1493" s="65" t="e">
        <v>#N/A</v>
      </c>
      <c r="L1493" s="65" t="e">
        <v>#N/A</v>
      </c>
      <c r="M1493" s="65" t="e">
        <v>#N/A</v>
      </c>
    </row>
    <row r="1494" spans="1:13">
      <c r="A1494" s="64">
        <v>149.20000000000002</v>
      </c>
      <c r="B1494" s="72">
        <v>2.4541539005440427E-6</v>
      </c>
      <c r="C1494" s="65" t="e">
        <v>#N/A</v>
      </c>
      <c r="D1494" s="65" t="e">
        <v>#N/A</v>
      </c>
      <c r="E1494" s="65" t="e">
        <v>#N/A</v>
      </c>
      <c r="F1494" s="65" t="e">
        <v>#N/A</v>
      </c>
      <c r="G1494" s="65" t="e">
        <v>#N/A</v>
      </c>
      <c r="H1494" s="65">
        <v>3.4209333534818143E-6</v>
      </c>
      <c r="I1494" s="65" t="e">
        <v>#N/A</v>
      </c>
      <c r="J1494" s="65" t="e">
        <v>#N/A</v>
      </c>
      <c r="K1494" s="65" t="e">
        <v>#N/A</v>
      </c>
      <c r="L1494" s="65" t="e">
        <v>#N/A</v>
      </c>
      <c r="M1494" s="65" t="e">
        <v>#N/A</v>
      </c>
    </row>
    <row r="1495" spans="1:13">
      <c r="A1495" s="64">
        <v>149.30000000000001</v>
      </c>
      <c r="B1495" s="72">
        <v>2.4081539322651224E-6</v>
      </c>
      <c r="C1495" s="65" t="e">
        <v>#N/A</v>
      </c>
      <c r="D1495" s="65" t="e">
        <v>#N/A</v>
      </c>
      <c r="E1495" s="65" t="e">
        <v>#N/A</v>
      </c>
      <c r="F1495" s="65" t="e">
        <v>#N/A</v>
      </c>
      <c r="G1495" s="65" t="e">
        <v>#N/A</v>
      </c>
      <c r="H1495" s="65">
        <v>3.3576848181837704E-6</v>
      </c>
      <c r="I1495" s="65" t="e">
        <v>#N/A</v>
      </c>
      <c r="J1495" s="65" t="e">
        <v>#N/A</v>
      </c>
      <c r="K1495" s="65" t="e">
        <v>#N/A</v>
      </c>
      <c r="L1495" s="65" t="e">
        <v>#N/A</v>
      </c>
      <c r="M1495" s="65" t="e">
        <v>#N/A</v>
      </c>
    </row>
    <row r="1496" spans="1:13">
      <c r="A1496" s="64">
        <v>149.4</v>
      </c>
      <c r="B1496" s="72">
        <v>2.3630043415323598E-6</v>
      </c>
      <c r="C1496" s="65" t="e">
        <v>#N/A</v>
      </c>
      <c r="D1496" s="65" t="e">
        <v>#N/A</v>
      </c>
      <c r="E1496" s="65" t="e">
        <v>#N/A</v>
      </c>
      <c r="F1496" s="65" t="e">
        <v>#N/A</v>
      </c>
      <c r="G1496" s="65" t="e">
        <v>#N/A</v>
      </c>
      <c r="H1496" s="65">
        <v>3.2955870210571447E-6</v>
      </c>
      <c r="I1496" s="65" t="e">
        <v>#N/A</v>
      </c>
      <c r="J1496" s="65" t="e">
        <v>#N/A</v>
      </c>
      <c r="K1496" s="65" t="e">
        <v>#N/A</v>
      </c>
      <c r="L1496" s="65" t="e">
        <v>#N/A</v>
      </c>
      <c r="M1496" s="65" t="e">
        <v>#N/A</v>
      </c>
    </row>
    <row r="1497" spans="1:13">
      <c r="A1497" s="64">
        <v>149.5</v>
      </c>
      <c r="B1497" s="72">
        <v>2.3186898943095002E-6</v>
      </c>
      <c r="C1497" s="65" t="e">
        <v>#N/A</v>
      </c>
      <c r="D1497" s="65" t="e">
        <v>#N/A</v>
      </c>
      <c r="E1497" s="65" t="e">
        <v>#N/A</v>
      </c>
      <c r="F1497" s="65" t="e">
        <v>#N/A</v>
      </c>
      <c r="G1497" s="65" t="e">
        <v>#N/A</v>
      </c>
      <c r="H1497" s="65">
        <v>3.2346188163501211E-6</v>
      </c>
      <c r="I1497" s="65" t="e">
        <v>#N/A</v>
      </c>
      <c r="J1497" s="65" t="e">
        <v>#N/A</v>
      </c>
      <c r="K1497" s="65" t="e">
        <v>#N/A</v>
      </c>
      <c r="L1497" s="65" t="e">
        <v>#N/A</v>
      </c>
      <c r="M1497" s="65" t="e">
        <v>#N/A</v>
      </c>
    </row>
    <row r="1498" spans="1:13">
      <c r="A1498" s="64">
        <v>149.6</v>
      </c>
      <c r="B1498" s="72">
        <v>2.2751953565602889E-6</v>
      </c>
      <c r="C1498" s="65" t="e">
        <v>#N/A</v>
      </c>
      <c r="D1498" s="65" t="e">
        <v>#N/A</v>
      </c>
      <c r="E1498" s="65" t="e">
        <v>#N/A</v>
      </c>
      <c r="F1498" s="65" t="e">
        <v>#N/A</v>
      </c>
      <c r="G1498" s="65" t="e">
        <v>#N/A</v>
      </c>
      <c r="H1498" s="65">
        <v>3.1747601951792603E-6</v>
      </c>
      <c r="I1498" s="65" t="e">
        <v>#N/A</v>
      </c>
      <c r="J1498" s="65" t="e">
        <v>#N/A</v>
      </c>
      <c r="K1498" s="65" t="e">
        <v>#N/A</v>
      </c>
      <c r="L1498" s="65" t="e">
        <v>#N/A</v>
      </c>
      <c r="M1498" s="65" t="e">
        <v>#N/A</v>
      </c>
    </row>
    <row r="1499" spans="1:13">
      <c r="A1499" s="64">
        <v>149.70000000000002</v>
      </c>
      <c r="B1499" s="72">
        <v>2.2325059489958221E-6</v>
      </c>
      <c r="C1499" s="65" t="e">
        <v>#N/A</v>
      </c>
      <c r="D1499" s="65" t="e">
        <v>#N/A</v>
      </c>
      <c r="E1499" s="65" t="e">
        <v>#N/A</v>
      </c>
      <c r="F1499" s="65" t="e">
        <v>#N/A</v>
      </c>
      <c r="G1499" s="65" t="e">
        <v>#N/A</v>
      </c>
      <c r="H1499" s="65">
        <v>3.1159918307821499E-6</v>
      </c>
      <c r="I1499" s="65" t="e">
        <v>#N/A</v>
      </c>
      <c r="J1499" s="65" t="e">
        <v>#N/A</v>
      </c>
      <c r="K1499" s="65" t="e">
        <v>#N/A</v>
      </c>
      <c r="L1499" s="65" t="e">
        <v>#N/A</v>
      </c>
      <c r="M1499" s="65" t="e">
        <v>#N/A</v>
      </c>
    </row>
    <row r="1500" spans="1:13">
      <c r="A1500" s="64">
        <v>149.80000000000001</v>
      </c>
      <c r="B1500" s="72">
        <v>2.1906071197008714E-6</v>
      </c>
      <c r="C1500" s="65" t="e">
        <v>#N/A</v>
      </c>
      <c r="D1500" s="65" t="e">
        <v>#N/A</v>
      </c>
      <c r="E1500" s="65" t="e">
        <v>#N/A</v>
      </c>
      <c r="F1500" s="65" t="e">
        <v>#N/A</v>
      </c>
      <c r="G1500" s="65" t="e">
        <v>#N/A</v>
      </c>
      <c r="H1500" s="65">
        <v>3.0582943963963771E-6</v>
      </c>
      <c r="I1500" s="65" t="e">
        <v>#N/A</v>
      </c>
      <c r="J1500" s="65" t="e">
        <v>#N/A</v>
      </c>
      <c r="K1500" s="65" t="e">
        <v>#N/A</v>
      </c>
      <c r="L1500" s="65" t="e">
        <v>#N/A</v>
      </c>
      <c r="M1500" s="65" t="e">
        <v>#N/A</v>
      </c>
    </row>
    <row r="1501" spans="1:13">
      <c r="A1501" s="64">
        <v>149.9</v>
      </c>
      <c r="B1501" s="72">
        <v>2.1494843167602085E-6</v>
      </c>
      <c r="C1501" s="65" t="e">
        <v>#N/A</v>
      </c>
      <c r="D1501" s="65" t="e">
        <v>#N/A</v>
      </c>
      <c r="E1501" s="65" t="e">
        <v>#N/A</v>
      </c>
      <c r="F1501" s="65" t="e">
        <v>#N/A</v>
      </c>
      <c r="G1501" s="65" t="e">
        <v>#N/A</v>
      </c>
      <c r="H1501" s="65">
        <v>3.0016485652595293E-6</v>
      </c>
      <c r="I1501" s="65" t="e">
        <v>#N/A</v>
      </c>
      <c r="J1501" s="65" t="e">
        <v>#N/A</v>
      </c>
      <c r="K1501" s="65" t="e">
        <v>#N/A</v>
      </c>
      <c r="L1501" s="65" t="e">
        <v>#N/A</v>
      </c>
      <c r="M1501" s="65" t="e">
        <v>#N/A</v>
      </c>
    </row>
    <row r="1502" spans="1:13">
      <c r="A1502" s="64">
        <v>150</v>
      </c>
      <c r="B1502" s="72">
        <v>2.1091234430059558E-6</v>
      </c>
      <c r="C1502" s="65" t="e">
        <v>#N/A</v>
      </c>
      <c r="D1502" s="65" t="e">
        <v>#N/A</v>
      </c>
      <c r="E1502" s="65" t="e">
        <v>#N/A</v>
      </c>
      <c r="F1502" s="65" t="e">
        <v>#N/A</v>
      </c>
      <c r="G1502" s="65" t="e">
        <v>#N/A</v>
      </c>
      <c r="H1502" s="65">
        <v>2.9460359201038955E-6</v>
      </c>
      <c r="I1502" s="65" t="e">
        <v>#N/A</v>
      </c>
      <c r="J1502" s="65" t="e">
        <v>#N/A</v>
      </c>
      <c r="K1502" s="65" t="e">
        <v>#N/A</v>
      </c>
      <c r="L1502" s="65" t="e">
        <v>#N/A</v>
      </c>
      <c r="M1502" s="65" t="e">
        <v>#N/A</v>
      </c>
    </row>
    <row r="1503" spans="1:13">
      <c r="A1503" s="64">
        <v>150.1</v>
      </c>
      <c r="B1503" s="72">
        <v>2.0695110833912622E-6</v>
      </c>
      <c r="C1503" s="65" t="e">
        <v>#N/A</v>
      </c>
      <c r="D1503" s="65" t="e">
        <v>#N/A</v>
      </c>
      <c r="E1503" s="65" t="e">
        <v>#N/A</v>
      </c>
      <c r="F1503" s="65" t="e">
        <v>#N/A</v>
      </c>
      <c r="G1503" s="65" t="e">
        <v>#N/A</v>
      </c>
      <c r="H1503" s="65">
        <v>2.8914373615407385E-6</v>
      </c>
      <c r="I1503" s="65" t="e">
        <v>#N/A</v>
      </c>
      <c r="J1503" s="65" t="e">
        <v>#N/A</v>
      </c>
      <c r="K1503" s="65" t="e">
        <v>#N/A</v>
      </c>
      <c r="L1503" s="65" t="e">
        <v>#N/A</v>
      </c>
      <c r="M1503" s="65" t="e">
        <v>#N/A</v>
      </c>
    </row>
    <row r="1504" spans="1:13">
      <c r="A1504" s="64">
        <v>150.19999999999999</v>
      </c>
      <c r="B1504" s="72">
        <v>2.0306331407482503E-6</v>
      </c>
      <c r="C1504" s="65" t="e">
        <v>#N/A</v>
      </c>
      <c r="D1504" s="65" t="e">
        <v>#N/A</v>
      </c>
      <c r="E1504" s="65" t="e">
        <v>#N/A</v>
      </c>
      <c r="F1504" s="65" t="e">
        <v>#N/A</v>
      </c>
      <c r="G1504" s="65" t="e">
        <v>#N/A</v>
      </c>
      <c r="H1504" s="65">
        <v>2.8378358365444001E-6</v>
      </c>
      <c r="I1504" s="65" t="e">
        <v>#N/A</v>
      </c>
      <c r="J1504" s="65" t="e">
        <v>#N/A</v>
      </c>
      <c r="K1504" s="65" t="e">
        <v>#N/A</v>
      </c>
      <c r="L1504" s="65" t="e">
        <v>#N/A</v>
      </c>
      <c r="M1504" s="65" t="e">
        <v>#N/A</v>
      </c>
    </row>
    <row r="1505" spans="1:13">
      <c r="A1505" s="64">
        <v>150.29999999999998</v>
      </c>
      <c r="B1505" s="72">
        <v>1.9924766547774198E-6</v>
      </c>
      <c r="C1505" s="65" t="e">
        <v>#N/A</v>
      </c>
      <c r="D1505" s="65" t="e">
        <v>#N/A</v>
      </c>
      <c r="E1505" s="65" t="e">
        <v>#N/A</v>
      </c>
      <c r="F1505" s="65" t="e">
        <v>#N/A</v>
      </c>
      <c r="G1505" s="65" t="e">
        <v>#N/A</v>
      </c>
      <c r="H1505" s="65">
        <v>2.7852127004734939E-6</v>
      </c>
      <c r="I1505" s="65" t="e">
        <v>#N/A</v>
      </c>
      <c r="J1505" s="65" t="e">
        <v>#N/A</v>
      </c>
      <c r="K1505" s="65" t="e">
        <v>#N/A</v>
      </c>
      <c r="L1505" s="65" t="e">
        <v>#N/A</v>
      </c>
      <c r="M1505" s="65" t="e">
        <v>#N/A</v>
      </c>
    </row>
    <row r="1506" spans="1:13">
      <c r="A1506" s="64">
        <v>150.4</v>
      </c>
      <c r="B1506" s="72">
        <v>1.955027983058244E-6</v>
      </c>
      <c r="C1506" s="65" t="e">
        <v>#N/A</v>
      </c>
      <c r="D1506" s="65" t="e">
        <v>#N/A</v>
      </c>
      <c r="E1506" s="65" t="e">
        <v>#N/A</v>
      </c>
      <c r="F1506" s="65" t="e">
        <v>#N/A</v>
      </c>
      <c r="G1506" s="65" t="e">
        <v>#N/A</v>
      </c>
      <c r="H1506" s="65">
        <v>2.7335509003023617E-6</v>
      </c>
      <c r="I1506" s="65" t="e">
        <v>#N/A</v>
      </c>
      <c r="J1506" s="65" t="e">
        <v>#N/A</v>
      </c>
      <c r="K1506" s="65" t="e">
        <v>#N/A</v>
      </c>
      <c r="L1506" s="65" t="e">
        <v>#N/A</v>
      </c>
      <c r="M1506" s="65" t="e">
        <v>#N/A</v>
      </c>
    </row>
    <row r="1507" spans="1:13">
      <c r="A1507" s="64">
        <v>150.5</v>
      </c>
      <c r="B1507" s="72">
        <v>1.9182748474122491E-6</v>
      </c>
      <c r="C1507" s="65" t="e">
        <v>#N/A</v>
      </c>
      <c r="D1507" s="65" t="e">
        <v>#N/A</v>
      </c>
      <c r="E1507" s="65" t="e">
        <v>#N/A</v>
      </c>
      <c r="F1507" s="65" t="e">
        <v>#N/A</v>
      </c>
      <c r="G1507" s="65" t="e">
        <v>#N/A</v>
      </c>
      <c r="H1507" s="65">
        <v>2.6828336103790207E-6</v>
      </c>
      <c r="I1507" s="65" t="e">
        <v>#N/A</v>
      </c>
      <c r="J1507" s="65" t="e">
        <v>#N/A</v>
      </c>
      <c r="K1507" s="65" t="e">
        <v>#N/A</v>
      </c>
      <c r="L1507" s="65" t="e">
        <v>#N/A</v>
      </c>
      <c r="M1507" s="65" t="e">
        <v>#N/A</v>
      </c>
    </row>
    <row r="1508" spans="1:13">
      <c r="A1508" s="64">
        <v>150.6</v>
      </c>
      <c r="B1508" s="72">
        <v>1.8822042875399347E-6</v>
      </c>
      <c r="C1508" s="65" t="e">
        <v>#N/A</v>
      </c>
      <c r="D1508" s="65" t="e">
        <v>#N/A</v>
      </c>
      <c r="E1508" s="65" t="e">
        <v>#N/A</v>
      </c>
      <c r="F1508" s="65" t="e">
        <v>#N/A</v>
      </c>
      <c r="G1508" s="65" t="e">
        <v>#N/A</v>
      </c>
      <c r="H1508" s="65">
        <v>2.6330428681831108E-6</v>
      </c>
      <c r="I1508" s="65" t="e">
        <v>#N/A</v>
      </c>
      <c r="J1508" s="65" t="e">
        <v>#N/A</v>
      </c>
      <c r="K1508" s="65" t="e">
        <v>#N/A</v>
      </c>
      <c r="L1508" s="65" t="e">
        <v>#N/A</v>
      </c>
      <c r="M1508" s="65" t="e">
        <v>#N/A</v>
      </c>
    </row>
    <row r="1509" spans="1:13">
      <c r="A1509" s="64">
        <v>150.69999999999999</v>
      </c>
      <c r="B1509" s="72">
        <v>1.8468036842023139E-6</v>
      </c>
      <c r="C1509" s="65" t="e">
        <v>#N/A</v>
      </c>
      <c r="D1509" s="65" t="e">
        <v>#N/A</v>
      </c>
      <c r="E1509" s="65" t="e">
        <v>#N/A</v>
      </c>
      <c r="F1509" s="65" t="e">
        <v>#N/A</v>
      </c>
      <c r="G1509" s="65" t="e">
        <v>#N/A</v>
      </c>
      <c r="H1509" s="65">
        <v>2.5841634396783775E-6</v>
      </c>
      <c r="I1509" s="65" t="e">
        <v>#N/A</v>
      </c>
      <c r="J1509" s="65" t="e">
        <v>#N/A</v>
      </c>
      <c r="K1509" s="65" t="e">
        <v>#N/A</v>
      </c>
      <c r="L1509" s="65" t="e">
        <v>#N/A</v>
      </c>
      <c r="M1509" s="65" t="e">
        <v>#N/A</v>
      </c>
    </row>
    <row r="1510" spans="1:13">
      <c r="A1510" s="64">
        <v>150.79999999999998</v>
      </c>
      <c r="B1510" s="72">
        <v>1.8120612139682635E-6</v>
      </c>
      <c r="C1510" s="65" t="e">
        <v>#N/A</v>
      </c>
      <c r="D1510" s="65" t="e">
        <v>#N/A</v>
      </c>
      <c r="E1510" s="65" t="e">
        <v>#N/A</v>
      </c>
      <c r="F1510" s="65" t="e">
        <v>#N/A</v>
      </c>
      <c r="G1510" s="65" t="e">
        <v>#N/A</v>
      </c>
      <c r="H1510" s="65">
        <v>2.5361780444654869E-6</v>
      </c>
      <c r="I1510" s="65" t="e">
        <v>#N/A</v>
      </c>
      <c r="J1510" s="65" t="e">
        <v>#N/A</v>
      </c>
      <c r="K1510" s="65" t="e">
        <v>#N/A</v>
      </c>
      <c r="L1510" s="65" t="e">
        <v>#N/A</v>
      </c>
      <c r="M1510" s="65" t="e">
        <v>#N/A</v>
      </c>
    </row>
    <row r="1511" spans="1:13">
      <c r="A1511" s="64">
        <v>150.9</v>
      </c>
      <c r="B1511" s="72">
        <v>1.7779647123461473E-6</v>
      </c>
      <c r="C1511" s="65" t="e">
        <v>#N/A</v>
      </c>
      <c r="D1511" s="65" t="e">
        <v>#N/A</v>
      </c>
      <c r="E1511" s="65" t="e">
        <v>#N/A</v>
      </c>
      <c r="F1511" s="65" t="e">
        <v>#N/A</v>
      </c>
      <c r="G1511" s="65" t="e">
        <v>#N/A</v>
      </c>
      <c r="H1511" s="65">
        <v>2.4890709937608335E-6</v>
      </c>
      <c r="I1511" s="65" t="e">
        <v>#N/A</v>
      </c>
      <c r="J1511" s="65" t="e">
        <v>#N/A</v>
      </c>
      <c r="K1511" s="65" t="e">
        <v>#N/A</v>
      </c>
      <c r="L1511" s="65" t="e">
        <v>#N/A</v>
      </c>
      <c r="M1511" s="65" t="e">
        <v>#N/A</v>
      </c>
    </row>
    <row r="1512" spans="1:13">
      <c r="A1512" s="64">
        <v>151</v>
      </c>
      <c r="B1512" s="72">
        <v>1.7445022422180045E-6</v>
      </c>
      <c r="C1512" s="65" t="e">
        <v>#N/A</v>
      </c>
      <c r="D1512" s="65" t="e">
        <v>#N/A</v>
      </c>
      <c r="E1512" s="65" t="e">
        <v>#N/A</v>
      </c>
      <c r="F1512" s="65" t="e">
        <v>#N/A</v>
      </c>
      <c r="G1512" s="65" t="e">
        <v>#N/A</v>
      </c>
      <c r="H1512" s="65">
        <v>2.4428265987808118E-6</v>
      </c>
      <c r="I1512" s="65" t="e">
        <v>#N/A</v>
      </c>
      <c r="J1512" s="65" t="e">
        <v>#N/A</v>
      </c>
      <c r="K1512" s="65" t="e">
        <v>#N/A</v>
      </c>
      <c r="L1512" s="65" t="e">
        <v>#N/A</v>
      </c>
      <c r="M1512" s="65" t="e">
        <v>#N/A</v>
      </c>
    </row>
    <row r="1513" spans="1:13">
      <c r="A1513" s="64">
        <v>151.1</v>
      </c>
      <c r="B1513" s="72">
        <v>1.7116626622737385E-6</v>
      </c>
      <c r="C1513" s="65" t="e">
        <v>#N/A</v>
      </c>
      <c r="D1513" s="65" t="e">
        <v>#N/A</v>
      </c>
      <c r="E1513" s="65" t="e">
        <v>#N/A</v>
      </c>
      <c r="F1513" s="65" t="e">
        <v>#N/A</v>
      </c>
      <c r="G1513" s="65" t="e">
        <v>#N/A</v>
      </c>
      <c r="H1513" s="65">
        <v>2.3974298528628424E-6</v>
      </c>
      <c r="I1513" s="65" t="e">
        <v>#N/A</v>
      </c>
      <c r="J1513" s="65" t="e">
        <v>#N/A</v>
      </c>
      <c r="K1513" s="65" t="e">
        <v>#N/A</v>
      </c>
      <c r="L1513" s="65" t="e">
        <v>#N/A</v>
      </c>
      <c r="M1513" s="65" t="e">
        <v>#N/A</v>
      </c>
    </row>
    <row r="1514" spans="1:13">
      <c r="A1514" s="64">
        <v>151.19999999999999</v>
      </c>
      <c r="B1514" s="72">
        <v>1.6794340353953885E-6</v>
      </c>
      <c r="C1514" s="65" t="e">
        <v>#N/A</v>
      </c>
      <c r="D1514" s="65" t="e">
        <v>#N/A</v>
      </c>
      <c r="E1514" s="65" t="e">
        <v>#N/A</v>
      </c>
      <c r="F1514" s="65" t="e">
        <v>#N/A</v>
      </c>
      <c r="G1514" s="65" t="e">
        <v>#N/A</v>
      </c>
      <c r="H1514" s="65">
        <v>2.3528648398496443E-6</v>
      </c>
      <c r="I1514" s="65" t="e">
        <v>#N/A</v>
      </c>
      <c r="J1514" s="65" t="e">
        <v>#N/A</v>
      </c>
      <c r="K1514" s="65" t="e">
        <v>#N/A</v>
      </c>
      <c r="L1514" s="65" t="e">
        <v>#N/A</v>
      </c>
      <c r="M1514" s="65" t="e">
        <v>#N/A</v>
      </c>
    </row>
    <row r="1515" spans="1:13">
      <c r="A1515" s="64">
        <v>151.29999999999998</v>
      </c>
      <c r="B1515" s="72">
        <v>1.6478054476465331E-6</v>
      </c>
      <c r="C1515" s="65" t="e">
        <v>#N/A</v>
      </c>
      <c r="D1515" s="65" t="e">
        <v>#N/A</v>
      </c>
      <c r="E1515" s="65" t="e">
        <v>#N/A</v>
      </c>
      <c r="F1515" s="65" t="e">
        <v>#N/A</v>
      </c>
      <c r="G1515" s="65" t="e">
        <v>#N/A</v>
      </c>
      <c r="H1515" s="65">
        <v>2.3091172351996647E-6</v>
      </c>
      <c r="I1515" s="65" t="e">
        <v>#N/A</v>
      </c>
      <c r="J1515" s="65" t="e">
        <v>#N/A</v>
      </c>
      <c r="K1515" s="65" t="e">
        <v>#N/A</v>
      </c>
      <c r="L1515" s="65" t="e">
        <v>#N/A</v>
      </c>
      <c r="M1515" s="65" t="e">
        <v>#N/A</v>
      </c>
    </row>
    <row r="1516" spans="1:13">
      <c r="A1516" s="64">
        <v>151.4</v>
      </c>
      <c r="B1516" s="72">
        <v>1.6167660987775889E-6</v>
      </c>
      <c r="C1516" s="65" t="e">
        <v>#N/A</v>
      </c>
      <c r="D1516" s="65" t="e">
        <v>#N/A</v>
      </c>
      <c r="E1516" s="65" t="e">
        <v>#N/A</v>
      </c>
      <c r="F1516" s="65" t="e">
        <v>#N/A</v>
      </c>
      <c r="G1516" s="65" t="e">
        <v>#N/A</v>
      </c>
      <c r="H1516" s="65">
        <v>2.2661718048766488E-6</v>
      </c>
      <c r="I1516" s="65" t="e">
        <v>#N/A</v>
      </c>
      <c r="J1516" s="65" t="e">
        <v>#N/A</v>
      </c>
      <c r="K1516" s="65" t="e">
        <v>#N/A</v>
      </c>
      <c r="L1516" s="65" t="e">
        <v>#N/A</v>
      </c>
      <c r="M1516" s="65" t="e">
        <v>#N/A</v>
      </c>
    </row>
    <row r="1517" spans="1:13">
      <c r="A1517" s="64">
        <v>151.5</v>
      </c>
      <c r="B1517" s="72">
        <v>1.5863047337916214E-6</v>
      </c>
      <c r="C1517" s="65" t="e">
        <v>#N/A</v>
      </c>
      <c r="D1517" s="65" t="e">
        <v>#N/A</v>
      </c>
      <c r="E1517" s="65" t="e">
        <v>#N/A</v>
      </c>
      <c r="F1517" s="65" t="e">
        <v>#N/A</v>
      </c>
      <c r="G1517" s="65" t="e">
        <v>#N/A</v>
      </c>
      <c r="H1517" s="65">
        <v>2.2240142243390437E-6</v>
      </c>
      <c r="I1517" s="65" t="e">
        <v>#N/A</v>
      </c>
      <c r="J1517" s="65" t="e">
        <v>#N/A</v>
      </c>
      <c r="K1517" s="65" t="e">
        <v>#N/A</v>
      </c>
      <c r="L1517" s="65" t="e">
        <v>#N/A</v>
      </c>
      <c r="M1517" s="65" t="e">
        <v>#N/A</v>
      </c>
    </row>
    <row r="1518" spans="1:13">
      <c r="A1518" s="64">
        <v>151.6</v>
      </c>
      <c r="B1518" s="72">
        <v>1.5564114619337488E-6</v>
      </c>
      <c r="C1518" s="65" t="e">
        <v>#N/A</v>
      </c>
      <c r="D1518" s="65" t="e">
        <v>#N/A</v>
      </c>
      <c r="E1518" s="65" t="e">
        <v>#N/A</v>
      </c>
      <c r="F1518" s="65" t="e">
        <v>#N/A</v>
      </c>
      <c r="G1518" s="65" t="e">
        <v>#N/A</v>
      </c>
      <c r="H1518" s="65">
        <v>2.1826303964189719E-6</v>
      </c>
      <c r="I1518" s="65" t="e">
        <v>#N/A</v>
      </c>
      <c r="J1518" s="65" t="e">
        <v>#N/A</v>
      </c>
      <c r="K1518" s="65" t="e">
        <v>#N/A</v>
      </c>
      <c r="L1518" s="65" t="e">
        <v>#N/A</v>
      </c>
      <c r="M1518" s="65" t="e">
        <v>#N/A</v>
      </c>
    </row>
    <row r="1519" spans="1:13">
      <c r="A1519" s="64">
        <v>151.69999999999999</v>
      </c>
      <c r="B1519" s="72">
        <v>1.5270753692675498E-6</v>
      </c>
      <c r="C1519" s="65" t="e">
        <v>#N/A</v>
      </c>
      <c r="D1519" s="65" t="e">
        <v>#N/A</v>
      </c>
      <c r="E1519" s="65" t="e">
        <v>#N/A</v>
      </c>
      <c r="F1519" s="65" t="e">
        <v>#N/A</v>
      </c>
      <c r="G1519" s="65" t="e">
        <v>#N/A</v>
      </c>
      <c r="H1519" s="65">
        <v>2.1420071334432578E-6</v>
      </c>
      <c r="I1519" s="65" t="e">
        <v>#N/A</v>
      </c>
      <c r="J1519" s="65" t="e">
        <v>#N/A</v>
      </c>
      <c r="K1519" s="65" t="e">
        <v>#N/A</v>
      </c>
      <c r="L1519" s="65" t="e">
        <v>#N/A</v>
      </c>
      <c r="M1519" s="65" t="e">
        <v>#N/A</v>
      </c>
    </row>
    <row r="1520" spans="1:13">
      <c r="A1520" s="64">
        <v>151.79999999999998</v>
      </c>
      <c r="B1520" s="72">
        <v>1.4982862239776296E-6</v>
      </c>
      <c r="C1520" s="65" t="e">
        <v>#N/A</v>
      </c>
      <c r="D1520" s="65" t="e">
        <v>#N/A</v>
      </c>
      <c r="E1520" s="65" t="e">
        <v>#N/A</v>
      </c>
      <c r="F1520" s="65" t="e">
        <v>#N/A</v>
      </c>
      <c r="G1520" s="65" t="e">
        <v>#N/A</v>
      </c>
      <c r="H1520" s="65">
        <v>2.102129428749322E-6</v>
      </c>
      <c r="I1520" s="65" t="e">
        <v>#N/A</v>
      </c>
      <c r="J1520" s="65" t="e">
        <v>#N/A</v>
      </c>
      <c r="K1520" s="65" t="e">
        <v>#N/A</v>
      </c>
      <c r="L1520" s="65" t="e">
        <v>#N/A</v>
      </c>
      <c r="M1520" s="65" t="e">
        <v>#N/A</v>
      </c>
    </row>
    <row r="1521" spans="1:13">
      <c r="A1521" s="64">
        <v>151.9</v>
      </c>
      <c r="B1521" s="72">
        <v>1.4700341353091062E-6</v>
      </c>
      <c r="C1521" s="65" t="e">
        <v>#N/A</v>
      </c>
      <c r="D1521" s="65" t="e">
        <v>#N/A</v>
      </c>
      <c r="E1521" s="65" t="e">
        <v>#N/A</v>
      </c>
      <c r="F1521" s="65" t="e">
        <v>#N/A</v>
      </c>
      <c r="G1521" s="65" t="e">
        <v>#N/A</v>
      </c>
      <c r="H1521" s="65">
        <v>2.0629850041586906E-6</v>
      </c>
      <c r="I1521" s="65" t="e">
        <v>#N/A</v>
      </c>
      <c r="J1521" s="65" t="e">
        <v>#N/A</v>
      </c>
      <c r="K1521" s="65" t="e">
        <v>#N/A</v>
      </c>
      <c r="L1521" s="65" t="e">
        <v>#N/A</v>
      </c>
      <c r="M1521" s="65" t="e">
        <v>#N/A</v>
      </c>
    </row>
    <row r="1522" spans="1:13">
      <c r="A1522" s="64">
        <v>152</v>
      </c>
      <c r="B1522" s="72">
        <v>1.4423095535676111E-6</v>
      </c>
      <c r="C1522" s="65" t="e">
        <v>#N/A</v>
      </c>
      <c r="D1522" s="65" t="e">
        <v>#N/A</v>
      </c>
      <c r="E1522" s="65" t="e">
        <v>#N/A</v>
      </c>
      <c r="F1522" s="65" t="e">
        <v>#N/A</v>
      </c>
      <c r="G1522" s="65" t="e">
        <v>#N/A</v>
      </c>
      <c r="H1522" s="65">
        <v>2.024560217250837E-6</v>
      </c>
      <c r="I1522" s="65" t="e">
        <v>#N/A</v>
      </c>
      <c r="J1522" s="65" t="e">
        <v>#N/A</v>
      </c>
      <c r="K1522" s="65" t="e">
        <v>#N/A</v>
      </c>
      <c r="L1522" s="65" t="e">
        <v>#N/A</v>
      </c>
      <c r="M1522" s="65" t="e">
        <v>#N/A</v>
      </c>
    </row>
    <row r="1523" spans="1:13">
      <c r="A1523" s="64">
        <v>152.1</v>
      </c>
      <c r="B1523" s="72">
        <v>1.4151023606245872E-6</v>
      </c>
      <c r="C1523" s="65" t="e">
        <v>#N/A</v>
      </c>
      <c r="D1523" s="65" t="e">
        <v>#N/A</v>
      </c>
      <c r="E1523" s="65" t="e">
        <v>#N/A</v>
      </c>
      <c r="F1523" s="65" t="e">
        <v>#N/A</v>
      </c>
      <c r="G1523" s="65" t="e">
        <v>#N/A</v>
      </c>
      <c r="H1523" s="65">
        <v>1.986842107726261E-6</v>
      </c>
      <c r="I1523" s="65" t="e">
        <v>#N/A</v>
      </c>
      <c r="J1523" s="65" t="e">
        <v>#N/A</v>
      </c>
      <c r="K1523" s="65" t="e">
        <v>#N/A</v>
      </c>
      <c r="L1523" s="65" t="e">
        <v>#N/A</v>
      </c>
      <c r="M1523" s="65" t="e">
        <v>#N/A</v>
      </c>
    </row>
    <row r="1524" spans="1:13">
      <c r="A1524" s="64">
        <v>152.19999999999999</v>
      </c>
      <c r="B1524" s="72">
        <v>1.3884032341593411E-6</v>
      </c>
      <c r="C1524" s="65" t="e">
        <v>#N/A</v>
      </c>
      <c r="D1524" s="65" t="e">
        <v>#N/A</v>
      </c>
      <c r="E1524" s="65" t="e">
        <v>#N/A</v>
      </c>
      <c r="F1524" s="65" t="e">
        <v>#N/A</v>
      </c>
      <c r="G1524" s="65" t="e">
        <v>#N/A</v>
      </c>
      <c r="H1524" s="65">
        <v>1.9498177152854623E-6</v>
      </c>
      <c r="I1524" s="65" t="e">
        <v>#N/A</v>
      </c>
      <c r="J1524" s="65" t="e">
        <v>#N/A</v>
      </c>
      <c r="K1524" s="65" t="e">
        <v>#N/A</v>
      </c>
      <c r="L1524" s="65" t="e">
        <v>#N/A</v>
      </c>
      <c r="M1524" s="65" t="e">
        <v>#N/A</v>
      </c>
    </row>
    <row r="1525" spans="1:13">
      <c r="A1525" s="64">
        <v>152.29999999999998</v>
      </c>
      <c r="B1525" s="72">
        <v>1.3622028518511797E-6</v>
      </c>
      <c r="C1525" s="65" t="e">
        <v>#N/A</v>
      </c>
      <c r="D1525" s="65" t="e">
        <v>#N/A</v>
      </c>
      <c r="E1525" s="65" t="e">
        <v>#N/A</v>
      </c>
      <c r="F1525" s="65" t="e">
        <v>#N/A</v>
      </c>
      <c r="G1525" s="65" t="e">
        <v>#N/A</v>
      </c>
      <c r="H1525" s="65">
        <v>1.9134749891236424E-6</v>
      </c>
      <c r="I1525" s="65" t="e">
        <v>#N/A</v>
      </c>
      <c r="J1525" s="65" t="e">
        <v>#N/A</v>
      </c>
      <c r="K1525" s="65" t="e">
        <v>#N/A</v>
      </c>
      <c r="L1525" s="65" t="e">
        <v>#N/A</v>
      </c>
      <c r="M1525" s="65" t="e">
        <v>#N/A</v>
      </c>
    </row>
    <row r="1526" spans="1:13">
      <c r="A1526" s="64">
        <v>152.4</v>
      </c>
      <c r="B1526" s="72">
        <v>1.3364921187530854E-6</v>
      </c>
      <c r="C1526" s="65" t="e">
        <v>#N/A</v>
      </c>
      <c r="D1526" s="65" t="e">
        <v>#N/A</v>
      </c>
      <c r="E1526" s="65" t="e">
        <v>#N/A</v>
      </c>
      <c r="F1526" s="65" t="e">
        <v>#N/A</v>
      </c>
      <c r="G1526" s="65" t="e">
        <v>#N/A</v>
      </c>
      <c r="H1526" s="65">
        <v>1.877801423688652E-6</v>
      </c>
      <c r="I1526" s="65" t="e">
        <v>#N/A</v>
      </c>
      <c r="J1526" s="65" t="e">
        <v>#N/A</v>
      </c>
      <c r="K1526" s="65" t="e">
        <v>#N/A</v>
      </c>
      <c r="L1526" s="65" t="e">
        <v>#N/A</v>
      </c>
      <c r="M1526" s="65" t="e">
        <v>#N/A</v>
      </c>
    </row>
    <row r="1527" spans="1:13">
      <c r="A1527" s="64">
        <v>152.5</v>
      </c>
      <c r="B1527" s="72">
        <v>1.3112618262312026E-6</v>
      </c>
      <c r="C1527" s="65" t="e">
        <v>#N/A</v>
      </c>
      <c r="D1527" s="65" t="e">
        <v>#N/A</v>
      </c>
      <c r="E1527" s="65" t="e">
        <v>#N/A</v>
      </c>
      <c r="F1527" s="65" t="e">
        <v>#N/A</v>
      </c>
      <c r="G1527" s="65" t="e">
        <v>#N/A</v>
      </c>
      <c r="H1527" s="65">
        <v>1.8427846271151793E-6</v>
      </c>
      <c r="I1527" s="65" t="e">
        <v>#N/A</v>
      </c>
      <c r="J1527" s="65" t="e">
        <v>#N/A</v>
      </c>
      <c r="K1527" s="65" t="e">
        <v>#N/A</v>
      </c>
      <c r="L1527" s="65" t="e">
        <v>#N/A</v>
      </c>
      <c r="M1527" s="65" t="e">
        <v>#N/A</v>
      </c>
    </row>
    <row r="1528" spans="1:13">
      <c r="A1528" s="64">
        <v>152.6</v>
      </c>
      <c r="B1528" s="72">
        <v>1.286503106712189E-6</v>
      </c>
      <c r="C1528" s="65" t="e">
        <v>#N/A</v>
      </c>
      <c r="D1528" s="65" t="e">
        <v>#N/A</v>
      </c>
      <c r="E1528" s="65" t="e">
        <v>#N/A</v>
      </c>
      <c r="F1528" s="65" t="e">
        <v>#N/A</v>
      </c>
      <c r="G1528" s="65" t="e">
        <v>#N/A</v>
      </c>
      <c r="H1528" s="65">
        <v>1.8084132307194523E-6</v>
      </c>
      <c r="I1528" s="65" t="e">
        <v>#N/A</v>
      </c>
      <c r="J1528" s="65" t="e">
        <v>#N/A</v>
      </c>
      <c r="K1528" s="65" t="e">
        <v>#N/A</v>
      </c>
      <c r="L1528" s="65" t="e">
        <v>#N/A</v>
      </c>
      <c r="M1528" s="65" t="e">
        <v>#N/A</v>
      </c>
    </row>
    <row r="1529" spans="1:13">
      <c r="A1529" s="64">
        <v>152.69999999999999</v>
      </c>
      <c r="B1529" s="72">
        <v>1.2622076610568911E-6</v>
      </c>
      <c r="C1529" s="65" t="e">
        <v>#N/A</v>
      </c>
      <c r="D1529" s="65" t="e">
        <v>#N/A</v>
      </c>
      <c r="E1529" s="65" t="e">
        <v>#N/A</v>
      </c>
      <c r="F1529" s="65" t="e">
        <v>#N/A</v>
      </c>
      <c r="G1529" s="65" t="e">
        <v>#N/A</v>
      </c>
      <c r="H1529" s="65">
        <v>1.7746754110703478E-6</v>
      </c>
      <c r="I1529" s="65" t="e">
        <v>#N/A</v>
      </c>
      <c r="J1529" s="65" t="e">
        <v>#N/A</v>
      </c>
      <c r="K1529" s="65" t="e">
        <v>#N/A</v>
      </c>
      <c r="L1529" s="65" t="e">
        <v>#N/A</v>
      </c>
      <c r="M1529" s="65" t="e">
        <v>#N/A</v>
      </c>
    </row>
    <row r="1530" spans="1:13">
      <c r="A1530" s="64">
        <v>152.79999999999998</v>
      </c>
      <c r="B1530" s="72">
        <v>1.2383665080051287E-6</v>
      </c>
      <c r="C1530" s="65" t="e">
        <v>#N/A</v>
      </c>
      <c r="D1530" s="65" t="e">
        <v>#N/A</v>
      </c>
      <c r="E1530" s="65" t="e">
        <v>#N/A</v>
      </c>
      <c r="F1530" s="65" t="e">
        <v>#N/A</v>
      </c>
      <c r="G1530" s="65" t="e">
        <v>#N/A</v>
      </c>
      <c r="H1530" s="65">
        <v>1.7415595721104182E-6</v>
      </c>
      <c r="I1530" s="65" t="e">
        <v>#N/A</v>
      </c>
      <c r="J1530" s="65" t="e">
        <v>#N/A</v>
      </c>
      <c r="K1530" s="65" t="e">
        <v>#N/A</v>
      </c>
      <c r="L1530" s="65" t="e">
        <v>#N/A</v>
      </c>
      <c r="M1530" s="65" t="e">
        <v>#N/A</v>
      </c>
    </row>
    <row r="1531" spans="1:13">
      <c r="A1531" s="64">
        <v>152.9</v>
      </c>
      <c r="B1531" s="72">
        <v>1.2149718031650991E-6</v>
      </c>
      <c r="C1531" s="65" t="e">
        <v>#N/A</v>
      </c>
      <c r="D1531" s="65" t="e">
        <v>#N/A</v>
      </c>
      <c r="E1531" s="65" t="e">
        <v>#N/A</v>
      </c>
      <c r="F1531" s="65" t="e">
        <v>#N/A</v>
      </c>
      <c r="G1531" s="65" t="e">
        <v>#N/A</v>
      </c>
      <c r="H1531" s="65">
        <v>1.7090543451558915E-6</v>
      </c>
      <c r="I1531" s="65" t="e">
        <v>#N/A</v>
      </c>
      <c r="J1531" s="65" t="e">
        <v>#N/A</v>
      </c>
      <c r="K1531" s="65" t="e">
        <v>#N/A</v>
      </c>
      <c r="L1531" s="65" t="e">
        <v>#N/A</v>
      </c>
      <c r="M1531" s="65" t="e">
        <v>#N/A</v>
      </c>
    </row>
    <row r="1532" spans="1:13">
      <c r="A1532" s="64">
        <v>153</v>
      </c>
      <c r="B1532" s="72">
        <v>1.1920147926502977E-6</v>
      </c>
      <c r="C1532" s="65" t="e">
        <v>#N/A</v>
      </c>
      <c r="D1532" s="65" t="e">
        <v>#N/A</v>
      </c>
      <c r="E1532" s="65" t="e">
        <v>#N/A</v>
      </c>
      <c r="F1532" s="65" t="e">
        <v>#N/A</v>
      </c>
      <c r="G1532" s="65" t="e">
        <v>#N/A</v>
      </c>
      <c r="H1532" s="65">
        <v>1.677148929957184E-6</v>
      </c>
      <c r="I1532" s="65" t="e">
        <v>#N/A</v>
      </c>
      <c r="J1532" s="65" t="e">
        <v>#N/A</v>
      </c>
      <c r="K1532" s="65" t="e">
        <v>#N/A</v>
      </c>
      <c r="L1532" s="65" t="e">
        <v>#N/A</v>
      </c>
      <c r="M1532" s="65" t="e">
        <v>#N/A</v>
      </c>
    </row>
    <row r="1533" spans="1:13">
      <c r="A1533" s="64">
        <v>153.1</v>
      </c>
      <c r="B1533" s="72">
        <v>1.1694876320689218E-6</v>
      </c>
      <c r="C1533" s="65" t="e">
        <v>#N/A</v>
      </c>
      <c r="D1533" s="65" t="e">
        <v>#N/A</v>
      </c>
      <c r="E1533" s="65" t="e">
        <v>#N/A</v>
      </c>
      <c r="F1533" s="65" t="e">
        <v>#N/A</v>
      </c>
      <c r="G1533" s="65" t="e">
        <v>#N/A</v>
      </c>
      <c r="H1533" s="65">
        <v>1.6458324125778745E-6</v>
      </c>
      <c r="I1533" s="65" t="e">
        <v>#N/A</v>
      </c>
      <c r="J1533" s="65" t="e">
        <v>#N/A</v>
      </c>
      <c r="K1533" s="65" t="e">
        <v>#N/A</v>
      </c>
      <c r="L1533" s="65" t="e">
        <v>#N/A</v>
      </c>
      <c r="M1533" s="65" t="e">
        <v>#N/A</v>
      </c>
    </row>
    <row r="1534" spans="1:13">
      <c r="A1534" s="64">
        <v>153.19999999999999</v>
      </c>
      <c r="B1534" s="72">
        <v>1.1473825907160062E-6</v>
      </c>
      <c r="C1534" s="65" t="e">
        <v>#N/A</v>
      </c>
      <c r="D1534" s="65" t="e">
        <v>#N/A</v>
      </c>
      <c r="E1534" s="65" t="e">
        <v>#N/A</v>
      </c>
      <c r="F1534" s="65" t="e">
        <v>#N/A</v>
      </c>
      <c r="G1534" s="65" t="e">
        <v>#N/A</v>
      </c>
      <c r="H1534" s="65">
        <v>1.6150943338288926E-6</v>
      </c>
      <c r="I1534" s="65" t="e">
        <v>#N/A</v>
      </c>
      <c r="J1534" s="65" t="e">
        <v>#N/A</v>
      </c>
      <c r="K1534" s="65" t="e">
        <v>#N/A</v>
      </c>
      <c r="L1534" s="65" t="e">
        <v>#N/A</v>
      </c>
      <c r="M1534" s="65" t="e">
        <v>#N/A</v>
      </c>
    </row>
    <row r="1535" spans="1:13">
      <c r="A1535" s="64">
        <v>153.29999999999998</v>
      </c>
      <c r="B1535" s="72">
        <v>1.1256914831392351E-6</v>
      </c>
      <c r="C1535" s="65" t="e">
        <v>#N/A</v>
      </c>
      <c r="D1535" s="65" t="e">
        <v>#N/A</v>
      </c>
      <c r="E1535" s="65" t="e">
        <v>#N/A</v>
      </c>
      <c r="F1535" s="65" t="e">
        <v>#N/A</v>
      </c>
      <c r="G1535" s="65" t="e">
        <v>#N/A</v>
      </c>
      <c r="H1535" s="65">
        <v>1.5849237797738169E-6</v>
      </c>
      <c r="I1535" s="65" t="e">
        <v>#N/A</v>
      </c>
      <c r="J1535" s="65" t="e">
        <v>#N/A</v>
      </c>
      <c r="K1535" s="65" t="e">
        <v>#N/A</v>
      </c>
      <c r="L1535" s="65" t="e">
        <v>#N/A</v>
      </c>
      <c r="M1535" s="65" t="e">
        <v>#N/A</v>
      </c>
    </row>
    <row r="1536" spans="1:13">
      <c r="A1536" s="64">
        <v>153.4</v>
      </c>
      <c r="B1536" s="72">
        <v>1.1044069196941564E-6</v>
      </c>
      <c r="C1536" s="65" t="e">
        <v>#N/A</v>
      </c>
      <c r="D1536" s="65" t="e">
        <v>#N/A</v>
      </c>
      <c r="E1536" s="65" t="e">
        <v>#N/A</v>
      </c>
      <c r="F1536" s="65" t="e">
        <v>#N/A</v>
      </c>
      <c r="G1536" s="65" t="e">
        <v>#N/A</v>
      </c>
      <c r="H1536" s="65">
        <v>1.5553106322840904E-6</v>
      </c>
      <c r="I1536" s="65" t="e">
        <v>#N/A</v>
      </c>
      <c r="J1536" s="65" t="e">
        <v>#N/A</v>
      </c>
      <c r="K1536" s="65" t="e">
        <v>#N/A</v>
      </c>
      <c r="L1536" s="65" t="e">
        <v>#N/A</v>
      </c>
      <c r="M1536" s="65" t="e">
        <v>#N/A</v>
      </c>
    </row>
    <row r="1537" spans="1:13">
      <c r="A1537" s="64">
        <v>153.5</v>
      </c>
      <c r="B1537" s="72">
        <v>1.0835213970494806E-6</v>
      </c>
      <c r="C1537" s="65" t="e">
        <v>#N/A</v>
      </c>
      <c r="D1537" s="65" t="e">
        <v>#N/A</v>
      </c>
      <c r="E1537" s="65" t="e">
        <v>#N/A</v>
      </c>
      <c r="F1537" s="65" t="e">
        <v>#N/A</v>
      </c>
      <c r="G1537" s="65" t="e">
        <v>#N/A</v>
      </c>
      <c r="H1537" s="65">
        <v>1.5262448869179934E-6</v>
      </c>
      <c r="I1537" s="65" t="e">
        <v>#N/A</v>
      </c>
      <c r="J1537" s="65" t="e">
        <v>#N/A</v>
      </c>
      <c r="K1537" s="65" t="e">
        <v>#N/A</v>
      </c>
      <c r="L1537" s="65" t="e">
        <v>#N/A</v>
      </c>
      <c r="M1537" s="65" t="e">
        <v>#N/A</v>
      </c>
    </row>
    <row r="1538" spans="1:13">
      <c r="A1538" s="64">
        <v>153.6</v>
      </c>
      <c r="B1538" s="72">
        <v>1.0630275255607557E-6</v>
      </c>
      <c r="C1538" s="65" t="e">
        <v>#N/A</v>
      </c>
      <c r="D1538" s="65" t="e">
        <v>#N/A</v>
      </c>
      <c r="E1538" s="65" t="e">
        <v>#N/A</v>
      </c>
      <c r="F1538" s="65" t="e">
        <v>#N/A</v>
      </c>
      <c r="G1538" s="65" t="e">
        <v>#N/A</v>
      </c>
      <c r="H1538" s="65">
        <v>1.4977166529206443E-6</v>
      </c>
      <c r="I1538" s="65" t="e">
        <v>#N/A</v>
      </c>
      <c r="J1538" s="65" t="e">
        <v>#N/A</v>
      </c>
      <c r="K1538" s="65" t="e">
        <v>#N/A</v>
      </c>
      <c r="L1538" s="65" t="e">
        <v>#N/A</v>
      </c>
      <c r="M1538" s="65" t="e">
        <v>#N/A</v>
      </c>
    </row>
    <row r="1539" spans="1:13">
      <c r="A1539" s="64">
        <v>153.69999999999999</v>
      </c>
      <c r="B1539" s="72">
        <v>1.0429181429572054E-6</v>
      </c>
      <c r="C1539" s="65" t="e">
        <v>#N/A</v>
      </c>
      <c r="D1539" s="65" t="e">
        <v>#N/A</v>
      </c>
      <c r="E1539" s="65" t="e">
        <v>#N/A</v>
      </c>
      <c r="F1539" s="65" t="e">
        <v>#N/A</v>
      </c>
      <c r="G1539" s="65" t="e">
        <v>#N/A</v>
      </c>
      <c r="H1539" s="65">
        <v>1.4697155847898102E-6</v>
      </c>
      <c r="I1539" s="65" t="e">
        <v>#N/A</v>
      </c>
      <c r="J1539" s="65" t="e">
        <v>#N/A</v>
      </c>
      <c r="K1539" s="65" t="e">
        <v>#N/A</v>
      </c>
      <c r="L1539" s="65" t="e">
        <v>#N/A</v>
      </c>
      <c r="M1539" s="65" t="e">
        <v>#N/A</v>
      </c>
    </row>
    <row r="1540" spans="1:13">
      <c r="A1540" s="64">
        <v>153.79999999999998</v>
      </c>
      <c r="B1540" s="72">
        <v>1.02318574590754E-6</v>
      </c>
      <c r="C1540" s="65" t="e">
        <v>#N/A</v>
      </c>
      <c r="D1540" s="65" t="e">
        <v>#N/A</v>
      </c>
      <c r="E1540" s="65" t="e">
        <v>#N/A</v>
      </c>
      <c r="F1540" s="65" t="e">
        <v>#N/A</v>
      </c>
      <c r="G1540" s="65" t="e">
        <v>#N/A</v>
      </c>
      <c r="H1540" s="65">
        <v>1.4422328149521491E-6</v>
      </c>
      <c r="I1540" s="65" t="e">
        <v>#N/A</v>
      </c>
      <c r="J1540" s="65" t="e">
        <v>#N/A</v>
      </c>
      <c r="K1540" s="65" t="e">
        <v>#N/A</v>
      </c>
      <c r="L1540" s="65" t="e">
        <v>#N/A</v>
      </c>
      <c r="M1540" s="65" t="e">
        <v>#N/A</v>
      </c>
    </row>
    <row r="1541" spans="1:13">
      <c r="A1541" s="64">
        <v>153.9</v>
      </c>
      <c r="B1541" s="72">
        <v>1.0038237405751715E-6</v>
      </c>
      <c r="C1541" s="65" t="e">
        <v>#N/A</v>
      </c>
      <c r="D1541" s="65" t="e">
        <v>#N/A</v>
      </c>
      <c r="E1541" s="65" t="e">
        <v>#N/A</v>
      </c>
      <c r="F1541" s="65" t="e">
        <v>#N/A</v>
      </c>
      <c r="G1541" s="65" t="e">
        <v>#N/A</v>
      </c>
      <c r="H1541" s="65">
        <v>1.4152586800264544E-6</v>
      </c>
      <c r="I1541" s="65" t="e">
        <v>#N/A</v>
      </c>
      <c r="J1541" s="65" t="e">
        <v>#N/A</v>
      </c>
      <c r="K1541" s="65" t="e">
        <v>#N/A</v>
      </c>
      <c r="L1541" s="65" t="e">
        <v>#N/A</v>
      </c>
      <c r="M1541" s="65" t="e">
        <v>#N/A</v>
      </c>
    </row>
    <row r="1542" spans="1:13">
      <c r="A1542" s="64">
        <v>154</v>
      </c>
      <c r="B1542" s="72">
        <v>9.8482530574983684E-7</v>
      </c>
      <c r="C1542" s="65" t="e">
        <v>#N/A</v>
      </c>
      <c r="D1542" s="65" t="e">
        <v>#N/A</v>
      </c>
      <c r="E1542" s="65" t="e">
        <v>#N/A</v>
      </c>
      <c r="F1542" s="65" t="e">
        <v>#N/A</v>
      </c>
      <c r="G1542" s="65" t="e">
        <v>#N/A</v>
      </c>
      <c r="H1542" s="65">
        <v>1.3887836303183576E-6</v>
      </c>
      <c r="I1542" s="65" t="e">
        <v>#N/A</v>
      </c>
      <c r="J1542" s="65" t="e">
        <v>#N/A</v>
      </c>
      <c r="K1542" s="65" t="e">
        <v>#N/A</v>
      </c>
      <c r="L1542" s="65" t="e">
        <v>#N/A</v>
      </c>
      <c r="M1542" s="65" t="e">
        <v>#N/A</v>
      </c>
    </row>
    <row r="1543" spans="1:13">
      <c r="A1543" s="64">
        <v>154.1</v>
      </c>
      <c r="B1543" s="72">
        <v>9.6618350653443485E-7</v>
      </c>
      <c r="C1543" s="65" t="e">
        <v>#N/A</v>
      </c>
      <c r="D1543" s="65" t="e">
        <v>#N/A</v>
      </c>
      <c r="E1543" s="65" t="e">
        <v>#N/A</v>
      </c>
      <c r="F1543" s="65" t="e">
        <v>#N/A</v>
      </c>
      <c r="G1543" s="65" t="e">
        <v>#N/A</v>
      </c>
      <c r="H1543" s="65">
        <v>1.3627990256281919E-6</v>
      </c>
      <c r="I1543" s="65" t="e">
        <v>#N/A</v>
      </c>
      <c r="J1543" s="65" t="e">
        <v>#N/A</v>
      </c>
      <c r="K1543" s="65" t="e">
        <v>#N/A</v>
      </c>
      <c r="L1543" s="65" t="e">
        <v>#N/A</v>
      </c>
      <c r="M1543" s="65" t="e">
        <v>#N/A</v>
      </c>
    </row>
    <row r="1544" spans="1:13">
      <c r="A1544" s="64">
        <v>154.19999999999999</v>
      </c>
      <c r="B1544" s="72">
        <v>9.4789186277921544E-7</v>
      </c>
      <c r="C1544" s="65" t="e">
        <v>#N/A</v>
      </c>
      <c r="D1544" s="65" t="e">
        <v>#N/A</v>
      </c>
      <c r="E1544" s="65" t="e">
        <v>#N/A</v>
      </c>
      <c r="F1544" s="65" t="e">
        <v>#N/A</v>
      </c>
      <c r="G1544" s="65" t="e">
        <v>#N/A</v>
      </c>
      <c r="H1544" s="65">
        <v>1.3372957710089395E-6</v>
      </c>
      <c r="I1544" s="65" t="e">
        <v>#N/A</v>
      </c>
      <c r="J1544" s="65" t="e">
        <v>#N/A</v>
      </c>
      <c r="K1544" s="65" t="e">
        <v>#N/A</v>
      </c>
      <c r="L1544" s="65" t="e">
        <v>#N/A</v>
      </c>
      <c r="M1544" s="65" t="e">
        <v>#N/A</v>
      </c>
    </row>
    <row r="1545" spans="1:13">
      <c r="A1545" s="64">
        <v>154.29999999999998</v>
      </c>
      <c r="B1545" s="72">
        <v>9.2994383749100962E-7</v>
      </c>
      <c r="C1545" s="65" t="e">
        <v>#N/A</v>
      </c>
      <c r="D1545" s="65" t="e">
        <v>#N/A</v>
      </c>
      <c r="E1545" s="65" t="e">
        <v>#N/A</v>
      </c>
      <c r="F1545" s="65" t="e">
        <v>#N/A</v>
      </c>
      <c r="G1545" s="65" t="e">
        <v>#N/A</v>
      </c>
      <c r="H1545" s="65">
        <v>1.3122648852004204E-6</v>
      </c>
      <c r="I1545" s="65" t="e">
        <v>#N/A</v>
      </c>
      <c r="J1545" s="65" t="e">
        <v>#N/A</v>
      </c>
      <c r="K1545" s="65" t="e">
        <v>#N/A</v>
      </c>
      <c r="L1545" s="65" t="e">
        <v>#N/A</v>
      </c>
      <c r="M1545" s="65" t="e">
        <v>#N/A</v>
      </c>
    </row>
    <row r="1546" spans="1:13">
      <c r="A1546" s="64">
        <v>154.4</v>
      </c>
      <c r="B1546" s="72">
        <v>9.1233306420690496E-7</v>
      </c>
      <c r="C1546" s="65" t="e">
        <v>#N/A</v>
      </c>
      <c r="D1546" s="65" t="e">
        <v>#N/A</v>
      </c>
      <c r="E1546" s="65" t="e">
        <v>#N/A</v>
      </c>
      <c r="F1546" s="65" t="e">
        <v>#N/A</v>
      </c>
      <c r="G1546" s="65" t="e">
        <v>#N/A</v>
      </c>
      <c r="H1546" s="65">
        <v>1.2876980690634809E-6</v>
      </c>
      <c r="I1546" s="65" t="e">
        <v>#N/A</v>
      </c>
      <c r="J1546" s="65" t="e">
        <v>#N/A</v>
      </c>
      <c r="K1546" s="65" t="e">
        <v>#N/A</v>
      </c>
      <c r="L1546" s="65" t="e">
        <v>#N/A</v>
      </c>
      <c r="M1546" s="65" t="e">
        <v>#N/A</v>
      </c>
    </row>
    <row r="1547" spans="1:13">
      <c r="A1547" s="64">
        <v>154.5</v>
      </c>
      <c r="B1547" s="72">
        <v>8.950532901508268E-7</v>
      </c>
      <c r="C1547" s="65" t="e">
        <v>#N/A</v>
      </c>
      <c r="D1547" s="65" t="e">
        <v>#N/A</v>
      </c>
      <c r="E1547" s="65" t="e">
        <v>#N/A</v>
      </c>
      <c r="F1547" s="65" t="e">
        <v>#N/A</v>
      </c>
      <c r="G1547" s="65" t="e">
        <v>#N/A</v>
      </c>
      <c r="H1547" s="65">
        <v>1.2635866823984543E-6</v>
      </c>
      <c r="I1547" s="65" t="e">
        <v>#N/A</v>
      </c>
      <c r="J1547" s="65" t="e">
        <v>#N/A</v>
      </c>
      <c r="K1547" s="65" t="e">
        <v>#N/A</v>
      </c>
      <c r="L1547" s="65" t="e">
        <v>#N/A</v>
      </c>
      <c r="M1547" s="65" t="e">
        <v>#N/A</v>
      </c>
    </row>
    <row r="1548" spans="1:13">
      <c r="A1548" s="64">
        <v>154.6</v>
      </c>
      <c r="B1548" s="72">
        <v>8.7809837623353815E-7</v>
      </c>
      <c r="C1548" s="65" t="e">
        <v>#N/A</v>
      </c>
      <c r="D1548" s="65" t="e">
        <v>#N/A</v>
      </c>
      <c r="E1548" s="65" t="e">
        <v>#N/A</v>
      </c>
      <c r="F1548" s="65" t="e">
        <v>#N/A</v>
      </c>
      <c r="G1548" s="65" t="e">
        <v>#N/A</v>
      </c>
      <c r="H1548" s="65">
        <v>1.2399225397530245E-6</v>
      </c>
      <c r="I1548" s="65" t="e">
        <v>#N/A</v>
      </c>
      <c r="J1548" s="65" t="e">
        <v>#N/A</v>
      </c>
      <c r="K1548" s="65" t="e">
        <v>#N/A</v>
      </c>
      <c r="L1548" s="65" t="e">
        <v>#N/A</v>
      </c>
      <c r="M1548" s="65" t="e">
        <v>#N/A</v>
      </c>
    </row>
    <row r="1549" spans="1:13">
      <c r="A1549" s="64">
        <v>154.69999999999999</v>
      </c>
      <c r="B1549" s="72">
        <v>8.6146229705263977E-7</v>
      </c>
      <c r="C1549" s="65" t="e">
        <v>#N/A</v>
      </c>
      <c r="D1549" s="65" t="e">
        <v>#N/A</v>
      </c>
      <c r="E1549" s="65" t="e">
        <v>#N/A</v>
      </c>
      <c r="F1549" s="65" t="e">
        <v>#N/A</v>
      </c>
      <c r="G1549" s="65" t="e">
        <v>#N/A</v>
      </c>
      <c r="H1549" s="65">
        <v>1.2166973419880378E-6</v>
      </c>
      <c r="I1549" s="65" t="e">
        <v>#N/A</v>
      </c>
      <c r="J1549" s="65" t="e">
        <v>#N/A</v>
      </c>
      <c r="K1549" s="65" t="e">
        <v>#N/A</v>
      </c>
      <c r="L1549" s="65" t="e">
        <v>#N/A</v>
      </c>
      <c r="M1549" s="65" t="e">
        <v>#N/A</v>
      </c>
    </row>
    <row r="1550" spans="1:13">
      <c r="A1550" s="64">
        <v>154.79999999999998</v>
      </c>
      <c r="B1550" s="72">
        <v>8.4513914089257014E-7</v>
      </c>
      <c r="C1550" s="65" t="e">
        <v>#N/A</v>
      </c>
      <c r="D1550" s="65" t="e">
        <v>#N/A</v>
      </c>
      <c r="E1550" s="65" t="e">
        <v>#N/A</v>
      </c>
      <c r="F1550" s="65" t="e">
        <v>#N/A</v>
      </c>
      <c r="G1550" s="65" t="e">
        <v>#N/A</v>
      </c>
      <c r="H1550" s="65">
        <v>1.1939032447116915E-6</v>
      </c>
      <c r="I1550" s="65" t="e">
        <v>#N/A</v>
      </c>
      <c r="J1550" s="65" t="e">
        <v>#N/A</v>
      </c>
      <c r="K1550" s="65" t="e">
        <v>#N/A</v>
      </c>
      <c r="L1550" s="65" t="e">
        <v>#N/A</v>
      </c>
      <c r="M1550" s="65" t="e">
        <v>#N/A</v>
      </c>
    </row>
    <row r="1551" spans="1:13">
      <c r="A1551" s="64">
        <v>154.9</v>
      </c>
      <c r="B1551" s="72">
        <v>8.2912316656802432E-7</v>
      </c>
      <c r="C1551" s="65" t="e">
        <v>#N/A</v>
      </c>
      <c r="D1551" s="65" t="e">
        <v>#N/A</v>
      </c>
      <c r="E1551" s="65" t="e">
        <v>#N/A</v>
      </c>
      <c r="F1551" s="65" t="e">
        <v>#N/A</v>
      </c>
      <c r="G1551" s="65" t="e">
        <v>#N/A</v>
      </c>
      <c r="H1551" s="65">
        <v>1.1715319487848319E-6</v>
      </c>
      <c r="I1551" s="65" t="e">
        <v>#N/A</v>
      </c>
      <c r="J1551" s="65" t="e">
        <v>#N/A</v>
      </c>
      <c r="K1551" s="65" t="e">
        <v>#N/A</v>
      </c>
      <c r="L1551" s="65" t="e">
        <v>#N/A</v>
      </c>
      <c r="M1551" s="65" t="e">
        <v>#N/A</v>
      </c>
    </row>
    <row r="1552" spans="1:13">
      <c r="A1552" s="64">
        <v>155</v>
      </c>
      <c r="B1552" s="72">
        <v>8.1340846236344078E-7</v>
      </c>
      <c r="C1552" s="65" t="e">
        <v>#N/A</v>
      </c>
      <c r="D1552" s="65" t="e">
        <v>#N/A</v>
      </c>
      <c r="E1552" s="65" t="e">
        <v>#N/A</v>
      </c>
      <c r="F1552" s="65" t="e">
        <v>#N/A</v>
      </c>
      <c r="G1552" s="65" t="e">
        <v>#N/A</v>
      </c>
      <c r="H1552" s="65">
        <v>1.1495762919366825E-6</v>
      </c>
      <c r="I1552" s="65" t="e">
        <v>#N/A</v>
      </c>
      <c r="J1552" s="65" t="e">
        <v>#N/A</v>
      </c>
      <c r="K1552" s="65" t="e">
        <v>#N/A</v>
      </c>
      <c r="L1552" s="65" t="e">
        <v>#N/A</v>
      </c>
      <c r="M1552" s="65" t="e">
        <v>#N/A</v>
      </c>
    </row>
    <row r="1553" spans="1:13">
      <c r="A1553" s="64">
        <v>155.1</v>
      </c>
      <c r="B1553" s="72">
        <v>7.979896849974466E-7</v>
      </c>
      <c r="C1553" s="65" t="e">
        <v>#N/A</v>
      </c>
      <c r="D1553" s="65" t="e">
        <v>#N/A</v>
      </c>
      <c r="E1553" s="65" t="e">
        <v>#N/A</v>
      </c>
      <c r="F1553" s="65" t="e">
        <v>#N/A</v>
      </c>
      <c r="G1553" s="65" t="e">
        <v>#N/A</v>
      </c>
      <c r="H1553" s="65">
        <v>1.1280284297754406E-6</v>
      </c>
      <c r="I1553" s="65" t="e">
        <v>#N/A</v>
      </c>
      <c r="J1553" s="65" t="e">
        <v>#N/A</v>
      </c>
      <c r="K1553" s="65" t="e">
        <v>#N/A</v>
      </c>
      <c r="L1553" s="65" t="e">
        <v>#N/A</v>
      </c>
      <c r="M1553" s="65" t="e">
        <v>#N/A</v>
      </c>
    </row>
    <row r="1554" spans="1:13">
      <c r="A1554" s="64">
        <v>155.19999999999999</v>
      </c>
      <c r="B1554" s="72">
        <v>7.8286109328473685E-7</v>
      </c>
      <c r="C1554" s="65" t="e">
        <v>#N/A</v>
      </c>
      <c r="D1554" s="65" t="e">
        <v>#N/A</v>
      </c>
      <c r="E1554" s="65" t="e">
        <v>#N/A</v>
      </c>
      <c r="F1554" s="65" t="e">
        <v>#N/A</v>
      </c>
      <c r="G1554" s="65" t="e">
        <v>#N/A</v>
      </c>
      <c r="H1554" s="65">
        <v>1.1068808589698165E-6</v>
      </c>
      <c r="I1554" s="65" t="e">
        <v>#N/A</v>
      </c>
      <c r="J1554" s="65" t="e">
        <v>#N/A</v>
      </c>
      <c r="K1554" s="65" t="e">
        <v>#N/A</v>
      </c>
      <c r="L1554" s="65" t="e">
        <v>#N/A</v>
      </c>
      <c r="M1554" s="65" t="e">
        <v>#N/A</v>
      </c>
    </row>
    <row r="1555" spans="1:13">
      <c r="A1555" s="64">
        <v>155.29999999999998</v>
      </c>
      <c r="B1555" s="72">
        <v>7.680175144741952E-7</v>
      </c>
      <c r="C1555" s="65" t="e">
        <v>#N/A</v>
      </c>
      <c r="D1555" s="65" t="e">
        <v>#N/A</v>
      </c>
      <c r="E1555" s="65" t="e">
        <v>#N/A</v>
      </c>
      <c r="F1555" s="65" t="e">
        <v>#N/A</v>
      </c>
      <c r="G1555" s="65" t="e">
        <v>#N/A</v>
      </c>
      <c r="H1555" s="65">
        <v>1.086126303562196E-6</v>
      </c>
      <c r="I1555" s="65" t="e">
        <v>#N/A</v>
      </c>
      <c r="J1555" s="65" t="e">
        <v>#N/A</v>
      </c>
      <c r="K1555" s="65" t="e">
        <v>#N/A</v>
      </c>
      <c r="L1555" s="65" t="e">
        <v>#N/A</v>
      </c>
      <c r="M1555" s="65" t="e">
        <v>#N/A</v>
      </c>
    </row>
    <row r="1556" spans="1:13">
      <c r="A1556" s="64">
        <v>155.4</v>
      </c>
      <c r="B1556" s="72">
        <v>7.5345354844102985E-7</v>
      </c>
      <c r="C1556" s="65" t="e">
        <v>#N/A</v>
      </c>
      <c r="D1556" s="65" t="e">
        <v>#N/A</v>
      </c>
      <c r="E1556" s="65" t="e">
        <v>#N/A</v>
      </c>
      <c r="F1556" s="65" t="e">
        <v>#N/A</v>
      </c>
      <c r="G1556" s="65" t="e">
        <v>#N/A</v>
      </c>
      <c r="H1556" s="65">
        <v>1.0657574875949649E-6</v>
      </c>
      <c r="I1556" s="65" t="e">
        <v>#N/A</v>
      </c>
      <c r="J1556" s="65" t="e">
        <v>#N/A</v>
      </c>
      <c r="K1556" s="65" t="e">
        <v>#N/A</v>
      </c>
      <c r="L1556" s="65" t="e">
        <v>#N/A</v>
      </c>
      <c r="M1556" s="65" t="e">
        <v>#N/A</v>
      </c>
    </row>
    <row r="1557" spans="1:13">
      <c r="A1557" s="64">
        <v>155.5</v>
      </c>
      <c r="B1557" s="72">
        <v>7.3916396559070563E-7</v>
      </c>
      <c r="C1557" s="65" t="e">
        <v>#N/A</v>
      </c>
      <c r="D1557" s="65" t="e">
        <v>#N/A</v>
      </c>
      <c r="E1557" s="65" t="e">
        <v>#N/A</v>
      </c>
      <c r="F1557" s="65" t="e">
        <v>#N/A</v>
      </c>
      <c r="G1557" s="65" t="e">
        <v>#N/A</v>
      </c>
      <c r="H1557" s="65">
        <v>1.0457673624841846E-6</v>
      </c>
      <c r="I1557" s="65" t="e">
        <v>#N/A</v>
      </c>
      <c r="J1557" s="65" t="e">
        <v>#N/A</v>
      </c>
      <c r="K1557" s="65" t="e">
        <v>#N/A</v>
      </c>
      <c r="L1557" s="65" t="e">
        <v>#N/A</v>
      </c>
      <c r="M1557" s="65" t="e">
        <v>#N/A</v>
      </c>
    </row>
    <row r="1558" spans="1:13">
      <c r="A1558" s="64">
        <v>155.6</v>
      </c>
      <c r="B1558" s="72">
        <v>7.2514359317210619E-7</v>
      </c>
      <c r="C1558" s="65" t="e">
        <v>#N/A</v>
      </c>
      <c r="D1558" s="65" t="e">
        <v>#N/A</v>
      </c>
      <c r="E1558" s="65" t="e">
        <v>#N/A</v>
      </c>
      <c r="F1558" s="65" t="e">
        <v>#N/A</v>
      </c>
      <c r="G1558" s="65" t="e">
        <v>#N/A</v>
      </c>
      <c r="H1558" s="65">
        <v>1.0261492207064293E-6</v>
      </c>
      <c r="I1558" s="65" t="e">
        <v>#N/A</v>
      </c>
      <c r="J1558" s="65" t="e">
        <v>#N/A</v>
      </c>
      <c r="K1558" s="65" t="e">
        <v>#N/A</v>
      </c>
      <c r="L1558" s="65" t="e">
        <v>#N/A</v>
      </c>
      <c r="M1558" s="65" t="e">
        <v>#N/A</v>
      </c>
    </row>
    <row r="1559" spans="1:13">
      <c r="A1559" s="64">
        <v>155.69999999999999</v>
      </c>
      <c r="B1559" s="72">
        <v>7.1138748580779065E-7</v>
      </c>
      <c r="C1559" s="65" t="e">
        <v>#N/A</v>
      </c>
      <c r="D1559" s="65" t="e">
        <v>#N/A</v>
      </c>
      <c r="E1559" s="65" t="e">
        <v>#N/A</v>
      </c>
      <c r="F1559" s="65" t="e">
        <v>#N/A</v>
      </c>
      <c r="G1559" s="65" t="e">
        <v>#N/A</v>
      </c>
      <c r="H1559" s="65">
        <v>1.0068958999909228E-6</v>
      </c>
      <c r="I1559" s="65" t="e">
        <v>#N/A</v>
      </c>
      <c r="J1559" s="65" t="e">
        <v>#N/A</v>
      </c>
      <c r="K1559" s="65" t="e">
        <v>#N/A</v>
      </c>
      <c r="L1559" s="65" t="e">
        <v>#N/A</v>
      </c>
      <c r="M1559" s="65" t="e">
        <v>#N/A</v>
      </c>
    </row>
    <row r="1560" spans="1:13">
      <c r="A1560" s="64">
        <v>155.79999999999998</v>
      </c>
      <c r="B1560" s="72">
        <v>6.9789081180715584E-7</v>
      </c>
      <c r="C1560" s="65" t="e">
        <v>#N/A</v>
      </c>
      <c r="D1560" s="65" t="e">
        <v>#N/A</v>
      </c>
      <c r="E1560" s="65" t="e">
        <v>#N/A</v>
      </c>
      <c r="F1560" s="65" t="e">
        <v>#N/A</v>
      </c>
      <c r="G1560" s="65" t="e">
        <v>#N/A</v>
      </c>
      <c r="H1560" s="65">
        <v>9.8800080650107702E-7</v>
      </c>
      <c r="I1560" s="65" t="e">
        <v>#N/A</v>
      </c>
      <c r="J1560" s="65" t="e">
        <v>#N/A</v>
      </c>
      <c r="K1560" s="65" t="e">
        <v>#N/A</v>
      </c>
      <c r="L1560" s="65" t="e">
        <v>#N/A</v>
      </c>
      <c r="M1560" s="65" t="e">
        <v>#N/A</v>
      </c>
    </row>
    <row r="1561" spans="1:13">
      <c r="A1561" s="64">
        <v>155.9</v>
      </c>
      <c r="B1561" s="72">
        <v>6.8464856894934201E-7</v>
      </c>
      <c r="C1561" s="65" t="e">
        <v>#N/A</v>
      </c>
      <c r="D1561" s="65" t="e">
        <v>#N/A</v>
      </c>
      <c r="E1561" s="65" t="e">
        <v>#N/A</v>
      </c>
      <c r="F1561" s="65" t="e">
        <v>#N/A</v>
      </c>
      <c r="G1561" s="65" t="e">
        <v>#N/A</v>
      </c>
      <c r="H1561" s="65">
        <v>9.694576874608174E-7</v>
      </c>
      <c r="I1561" s="65" t="e">
        <v>#N/A</v>
      </c>
      <c r="J1561" s="65" t="e">
        <v>#N/A</v>
      </c>
      <c r="K1561" s="65" t="e">
        <v>#N/A</v>
      </c>
      <c r="L1561" s="65" t="e">
        <v>#N/A</v>
      </c>
      <c r="M1561" s="65" t="e">
        <v>#N/A</v>
      </c>
    </row>
    <row r="1562" spans="1:13">
      <c r="A1562" s="64">
        <v>156</v>
      </c>
      <c r="B1562" s="72">
        <v>6.7165620976084028E-7</v>
      </c>
      <c r="C1562" s="65" t="e">
        <v>#N/A</v>
      </c>
      <c r="D1562" s="65" t="e">
        <v>#N/A</v>
      </c>
      <c r="E1562" s="65" t="e">
        <v>#N/A</v>
      </c>
      <c r="F1562" s="65" t="e">
        <v>#N/A</v>
      </c>
      <c r="G1562" s="65" t="e">
        <v>#N/A</v>
      </c>
      <c r="H1562" s="65">
        <v>9.5125955112962401E-7</v>
      </c>
      <c r="I1562" s="65" t="e">
        <v>#N/A</v>
      </c>
      <c r="J1562" s="65" t="e">
        <v>#N/A</v>
      </c>
      <c r="K1562" s="65" t="e">
        <v>#N/A</v>
      </c>
      <c r="L1562" s="65" t="e">
        <v>#N/A</v>
      </c>
      <c r="M1562" s="65" t="e">
        <v>#N/A</v>
      </c>
    </row>
    <row r="1563" spans="1:13">
      <c r="A1563" s="64">
        <v>156.1</v>
      </c>
      <c r="B1563" s="72">
        <v>6.589089025510475E-7</v>
      </c>
      <c r="C1563" s="65" t="e">
        <v>#N/A</v>
      </c>
      <c r="D1563" s="65" t="e">
        <v>#N/A</v>
      </c>
      <c r="E1563" s="65" t="e">
        <v>#N/A</v>
      </c>
      <c r="F1563" s="65" t="e">
        <v>#N/A</v>
      </c>
      <c r="G1563" s="65" t="e">
        <v>#N/A</v>
      </c>
      <c r="H1563" s="65">
        <v>9.3340042894851649E-7</v>
      </c>
      <c r="I1563" s="65" t="e">
        <v>#N/A</v>
      </c>
      <c r="J1563" s="65" t="e">
        <v>#N/A</v>
      </c>
      <c r="K1563" s="65" t="e">
        <v>#N/A</v>
      </c>
      <c r="L1563" s="65" t="e">
        <v>#N/A</v>
      </c>
      <c r="M1563" s="65" t="e">
        <v>#N/A</v>
      </c>
    </row>
    <row r="1564" spans="1:13">
      <c r="A1564" s="64">
        <v>156.19999999999999</v>
      </c>
      <c r="B1564" s="72">
        <v>6.4640221353329252E-7</v>
      </c>
      <c r="C1564" s="65" t="e">
        <v>#N/A</v>
      </c>
      <c r="D1564" s="65" t="e">
        <v>#N/A</v>
      </c>
      <c r="E1564" s="65" t="e">
        <v>#N/A</v>
      </c>
      <c r="F1564" s="65" t="e">
        <v>#N/A</v>
      </c>
      <c r="G1564" s="65" t="e">
        <v>#N/A</v>
      </c>
      <c r="H1564" s="65">
        <v>9.1587406814142014E-7</v>
      </c>
      <c r="I1564" s="65" t="e">
        <v>#N/A</v>
      </c>
      <c r="J1564" s="65" t="e">
        <v>#N/A</v>
      </c>
      <c r="K1564" s="65" t="e">
        <v>#N/A</v>
      </c>
      <c r="L1564" s="65" t="e">
        <v>#N/A</v>
      </c>
      <c r="M1564" s="65" t="e">
        <v>#N/A</v>
      </c>
    </row>
    <row r="1565" spans="1:13">
      <c r="A1565" s="64">
        <v>156.29999999999998</v>
      </c>
      <c r="B1565" s="72">
        <v>6.3413153839064762E-7</v>
      </c>
      <c r="C1565" s="65" t="e">
        <v>#N/A</v>
      </c>
      <c r="D1565" s="65" t="e">
        <v>#N/A</v>
      </c>
      <c r="E1565" s="65" t="e">
        <v>#N/A</v>
      </c>
      <c r="F1565" s="65" t="e">
        <v>#N/A</v>
      </c>
      <c r="G1565" s="65" t="e">
        <v>#N/A</v>
      </c>
      <c r="H1565" s="65">
        <v>8.9867427277567913E-7</v>
      </c>
      <c r="I1565" s="65" t="e">
        <v>#N/A</v>
      </c>
      <c r="J1565" s="65" t="e">
        <v>#N/A</v>
      </c>
      <c r="K1565" s="65" t="e">
        <v>#N/A</v>
      </c>
      <c r="L1565" s="65" t="e">
        <v>#N/A</v>
      </c>
      <c r="M1565" s="65" t="e">
        <v>#N/A</v>
      </c>
    </row>
    <row r="1566" spans="1:13">
      <c r="A1566" s="64">
        <v>156.4</v>
      </c>
      <c r="B1566" s="72">
        <v>6.2209244333644165E-7</v>
      </c>
      <c r="C1566" s="65" t="e">
        <v>#N/A</v>
      </c>
      <c r="D1566" s="65" t="e">
        <v>#N/A</v>
      </c>
      <c r="E1566" s="65" t="e">
        <v>#N/A</v>
      </c>
      <c r="F1566" s="65" t="e">
        <v>#N/A</v>
      </c>
      <c r="G1566" s="65" t="e">
        <v>#N/A</v>
      </c>
      <c r="H1566" s="65">
        <v>8.8179496060547535E-7</v>
      </c>
      <c r="I1566" s="65" t="e">
        <v>#N/A</v>
      </c>
      <c r="J1566" s="65" t="e">
        <v>#N/A</v>
      </c>
      <c r="K1566" s="65" t="e">
        <v>#N/A</v>
      </c>
      <c r="L1566" s="65" t="e">
        <v>#N/A</v>
      </c>
      <c r="M1566" s="65" t="e">
        <v>#N/A</v>
      </c>
    </row>
    <row r="1567" spans="1:13">
      <c r="A1567" s="64">
        <v>156.5</v>
      </c>
      <c r="B1567" s="72">
        <v>6.1028072195767891E-7</v>
      </c>
      <c r="C1567" s="65" t="e">
        <v>#N/A</v>
      </c>
      <c r="D1567" s="65" t="e">
        <v>#N/A</v>
      </c>
      <c r="E1567" s="65" t="e">
        <v>#N/A</v>
      </c>
      <c r="F1567" s="65" t="e">
        <v>#N/A</v>
      </c>
      <c r="G1567" s="65" t="e">
        <v>#N/A</v>
      </c>
      <c r="H1567" s="65">
        <v>8.6523039044550387E-7</v>
      </c>
      <c r="I1567" s="65" t="e">
        <v>#N/A</v>
      </c>
      <c r="J1567" s="65" t="e">
        <v>#N/A</v>
      </c>
      <c r="K1567" s="65" t="e">
        <v>#N/A</v>
      </c>
      <c r="L1567" s="65" t="e">
        <v>#N/A</v>
      </c>
      <c r="M1567" s="65" t="e">
        <v>#N/A</v>
      </c>
    </row>
    <row r="1568" spans="1:13">
      <c r="A1568" s="64">
        <v>156.6</v>
      </c>
      <c r="B1568" s="72">
        <v>5.9869211099794484E-7</v>
      </c>
      <c r="C1568" s="65" t="e">
        <v>#N/A</v>
      </c>
      <c r="D1568" s="65" t="e">
        <v>#N/A</v>
      </c>
      <c r="E1568" s="65" t="e">
        <v>#N/A</v>
      </c>
      <c r="F1568" s="65" t="e">
        <v>#N/A</v>
      </c>
      <c r="G1568" s="65" t="e">
        <v>#N/A</v>
      </c>
      <c r="H1568" s="65">
        <v>8.4897470742362202E-7</v>
      </c>
      <c r="I1568" s="65" t="e">
        <v>#N/A</v>
      </c>
      <c r="J1568" s="65" t="e">
        <v>#N/A</v>
      </c>
      <c r="K1568" s="65" t="e">
        <v>#N/A</v>
      </c>
      <c r="L1568" s="65" t="e">
        <v>#N/A</v>
      </c>
      <c r="M1568" s="65" t="e">
        <v>#N/A</v>
      </c>
    </row>
    <row r="1569" spans="1:13">
      <c r="A1569" s="64">
        <v>156.69999999999999</v>
      </c>
      <c r="B1569" s="72">
        <v>5.8732234720082488E-7</v>
      </c>
      <c r="C1569" s="65" t="e">
        <v>#N/A</v>
      </c>
      <c r="D1569" s="65" t="e">
        <v>#N/A</v>
      </c>
      <c r="E1569" s="65" t="e">
        <v>#N/A</v>
      </c>
      <c r="F1569" s="65" t="e">
        <v>#N/A</v>
      </c>
      <c r="G1569" s="65" t="e">
        <v>#N/A</v>
      </c>
      <c r="H1569" s="65">
        <v>8.3302222719794372E-7</v>
      </c>
      <c r="I1569" s="65" t="e">
        <v>#N/A</v>
      </c>
      <c r="J1569" s="65" t="e">
        <v>#N/A</v>
      </c>
      <c r="K1569" s="65" t="e">
        <v>#N/A</v>
      </c>
      <c r="L1569" s="65" t="e">
        <v>#N/A</v>
      </c>
      <c r="M1569" s="65" t="e">
        <v>#N/A</v>
      </c>
    </row>
    <row r="1570" spans="1:13">
      <c r="A1570" s="64">
        <v>156.79999999999998</v>
      </c>
      <c r="B1570" s="72">
        <v>5.7616739468357991E-7</v>
      </c>
      <c r="C1570" s="65" t="e">
        <v>#N/A</v>
      </c>
      <c r="D1570" s="65" t="e">
        <v>#N/A</v>
      </c>
      <c r="E1570" s="65" t="e">
        <v>#N/A</v>
      </c>
      <c r="F1570" s="65" t="e">
        <v>#N/A</v>
      </c>
      <c r="G1570" s="65" t="e">
        <v>#N/A</v>
      </c>
      <c r="H1570" s="65">
        <v>8.1736726542658289E-7</v>
      </c>
      <c r="I1570" s="65" t="e">
        <v>#N/A</v>
      </c>
      <c r="J1570" s="65" t="e">
        <v>#N/A</v>
      </c>
      <c r="K1570" s="65" t="e">
        <v>#N/A</v>
      </c>
      <c r="L1570" s="65" t="e">
        <v>#N/A</v>
      </c>
      <c r="M1570" s="65" t="e">
        <v>#N/A</v>
      </c>
    </row>
    <row r="1571" spans="1:13">
      <c r="A1571" s="64">
        <v>156.9</v>
      </c>
      <c r="B1571" s="72">
        <v>5.6522321756347083E-7</v>
      </c>
      <c r="C1571" s="65" t="e">
        <v>#N/A</v>
      </c>
      <c r="D1571" s="65" t="e">
        <v>#N/A</v>
      </c>
      <c r="E1571" s="65" t="e">
        <v>#N/A</v>
      </c>
      <c r="F1571" s="65" t="e">
        <v>#N/A</v>
      </c>
      <c r="G1571" s="65" t="e">
        <v>#N/A</v>
      </c>
      <c r="H1571" s="65">
        <v>8.0200453567158547E-7</v>
      </c>
      <c r="I1571" s="65" t="e">
        <v>#N/A</v>
      </c>
      <c r="J1571" s="65" t="e">
        <v>#N/A</v>
      </c>
      <c r="K1571" s="65" t="e">
        <v>#N/A</v>
      </c>
      <c r="L1571" s="65" t="e">
        <v>#N/A</v>
      </c>
      <c r="M1571" s="65" t="e">
        <v>#N/A</v>
      </c>
    </row>
    <row r="1572" spans="1:13">
      <c r="A1572" s="64">
        <v>157</v>
      </c>
      <c r="B1572" s="72">
        <v>5.5448589364459622E-7</v>
      </c>
      <c r="C1572" s="65" t="e">
        <v>#N/A</v>
      </c>
      <c r="D1572" s="65" t="e">
        <v>#N/A</v>
      </c>
      <c r="E1572" s="65" t="e">
        <v>#N/A</v>
      </c>
      <c r="F1572" s="65" t="e">
        <v>#N/A</v>
      </c>
      <c r="G1572" s="65" t="e">
        <v>#N/A</v>
      </c>
      <c r="H1572" s="65">
        <v>7.8692858096474083E-7</v>
      </c>
      <c r="I1572" s="65" t="e">
        <v>#N/A</v>
      </c>
      <c r="J1572" s="65" t="e">
        <v>#N/A</v>
      </c>
      <c r="K1572" s="65" t="e">
        <v>#N/A</v>
      </c>
      <c r="L1572" s="65" t="e">
        <v>#N/A</v>
      </c>
      <c r="M1572" s="65" t="e">
        <v>#N/A</v>
      </c>
    </row>
    <row r="1573" spans="1:13">
      <c r="A1573" s="64">
        <v>157.1</v>
      </c>
      <c r="B1573" s="72">
        <v>5.4395167126131128E-7</v>
      </c>
      <c r="C1573" s="65" t="e">
        <v>#N/A</v>
      </c>
      <c r="D1573" s="65" t="e">
        <v>#N/A</v>
      </c>
      <c r="E1573" s="65" t="e">
        <v>#N/A</v>
      </c>
      <c r="F1573" s="65" t="e">
        <v>#N/A</v>
      </c>
      <c r="G1573" s="65" t="e">
        <v>#N/A</v>
      </c>
      <c r="H1573" s="65">
        <v>7.7213405802467605E-7</v>
      </c>
      <c r="I1573" s="65" t="e">
        <v>#N/A</v>
      </c>
      <c r="J1573" s="65" t="e">
        <v>#N/A</v>
      </c>
      <c r="K1573" s="65" t="e">
        <v>#N/A</v>
      </c>
      <c r="L1573" s="65" t="e">
        <v>#N/A</v>
      </c>
      <c r="M1573" s="65" t="e">
        <v>#N/A</v>
      </c>
    </row>
    <row r="1574" spans="1:13">
      <c r="A1574" s="64">
        <v>157.19999999999999</v>
      </c>
      <c r="B1574" s="72">
        <v>5.3361651453087688E-7</v>
      </c>
      <c r="C1574" s="65" t="e">
        <v>#N/A</v>
      </c>
      <c r="D1574" s="65" t="e">
        <v>#N/A</v>
      </c>
      <c r="E1574" s="65" t="e">
        <v>#N/A</v>
      </c>
      <c r="F1574" s="65" t="e">
        <v>#N/A</v>
      </c>
      <c r="G1574" s="65" t="e">
        <v>#N/A</v>
      </c>
      <c r="H1574" s="65">
        <v>7.5761585094369366E-7</v>
      </c>
      <c r="I1574" s="65" t="e">
        <v>#N/A</v>
      </c>
      <c r="J1574" s="65" t="e">
        <v>#N/A</v>
      </c>
      <c r="K1574" s="65" t="e">
        <v>#N/A</v>
      </c>
      <c r="L1574" s="65" t="e">
        <v>#N/A</v>
      </c>
      <c r="M1574" s="65" t="e">
        <v>#N/A</v>
      </c>
    </row>
    <row r="1575" spans="1:13">
      <c r="A1575" s="64">
        <v>157.29999999999998</v>
      </c>
      <c r="B1575" s="72">
        <v>5.2347684231790481E-7</v>
      </c>
      <c r="C1575" s="65" t="e">
        <v>#N/A</v>
      </c>
      <c r="D1575" s="65" t="e">
        <v>#N/A</v>
      </c>
      <c r="E1575" s="65" t="e">
        <v>#N/A</v>
      </c>
      <c r="F1575" s="65" t="e">
        <v>#N/A</v>
      </c>
      <c r="G1575" s="65" t="e">
        <v>#N/A</v>
      </c>
      <c r="H1575" s="65">
        <v>7.4336878697067732E-7</v>
      </c>
      <c r="I1575" s="65" t="e">
        <v>#N/A</v>
      </c>
      <c r="J1575" s="65" t="e">
        <v>#N/A</v>
      </c>
      <c r="K1575" s="65" t="e">
        <v>#N/A</v>
      </c>
      <c r="L1575" s="65" t="e">
        <v>#N/A</v>
      </c>
      <c r="M1575" s="65" t="e">
        <v>#N/A</v>
      </c>
    </row>
    <row r="1576" spans="1:13">
      <c r="A1576" s="64">
        <v>157.4</v>
      </c>
      <c r="B1576" s="72">
        <v>5.1352890295675024E-7</v>
      </c>
      <c r="C1576" s="65" t="e">
        <v>#N/A</v>
      </c>
      <c r="D1576" s="65" t="e">
        <v>#N/A</v>
      </c>
      <c r="E1576" s="65" t="e">
        <v>#N/A</v>
      </c>
      <c r="F1576" s="65" t="e">
        <v>#N/A</v>
      </c>
      <c r="G1576" s="65" t="e">
        <v>#N/A</v>
      </c>
      <c r="H1576" s="65">
        <v>7.2938786388476728E-7</v>
      </c>
      <c r="I1576" s="65" t="e">
        <v>#N/A</v>
      </c>
      <c r="J1576" s="65" t="e">
        <v>#N/A</v>
      </c>
      <c r="K1576" s="65" t="e">
        <v>#N/A</v>
      </c>
      <c r="L1576" s="65" t="e">
        <v>#N/A</v>
      </c>
      <c r="M1576" s="65" t="e">
        <v>#N/A</v>
      </c>
    </row>
    <row r="1577" spans="1:13">
      <c r="A1577" s="64">
        <v>157.5</v>
      </c>
      <c r="B1577" s="72">
        <v>5.0376922899886267E-7</v>
      </c>
      <c r="C1577" s="65" t="e">
        <v>#N/A</v>
      </c>
      <c r="D1577" s="65" t="e">
        <v>#N/A</v>
      </c>
      <c r="E1577" s="65" t="e">
        <v>#N/A</v>
      </c>
      <c r="F1577" s="65" t="e">
        <v>#N/A</v>
      </c>
      <c r="G1577" s="65" t="e">
        <v>#N/A</v>
      </c>
      <c r="H1577" s="65">
        <v>7.1566836368219811E-7</v>
      </c>
      <c r="I1577" s="65" t="e">
        <v>#N/A</v>
      </c>
      <c r="J1577" s="65" t="e">
        <v>#N/A</v>
      </c>
      <c r="K1577" s="65" t="e">
        <v>#N/A</v>
      </c>
      <c r="L1577" s="65" t="e">
        <v>#N/A</v>
      </c>
      <c r="M1577" s="65" t="e">
        <v>#N/A</v>
      </c>
    </row>
    <row r="1578" spans="1:13">
      <c r="A1578" s="64">
        <v>157.6</v>
      </c>
      <c r="B1578" s="72">
        <v>4.9419423930885387E-7</v>
      </c>
      <c r="C1578" s="65" t="e">
        <v>#N/A</v>
      </c>
      <c r="D1578" s="65" t="e">
        <v>#N/A</v>
      </c>
      <c r="E1578" s="65" t="e">
        <v>#N/A</v>
      </c>
      <c r="F1578" s="65" t="e">
        <v>#N/A</v>
      </c>
      <c r="G1578" s="65" t="e">
        <v>#N/A</v>
      </c>
      <c r="H1578" s="65">
        <v>7.0220511361185345E-7</v>
      </c>
      <c r="I1578" s="65" t="e">
        <v>#N/A</v>
      </c>
      <c r="J1578" s="65" t="e">
        <v>#N/A</v>
      </c>
      <c r="K1578" s="65" t="e">
        <v>#N/A</v>
      </c>
      <c r="L1578" s="65" t="e">
        <v>#N/A</v>
      </c>
      <c r="M1578" s="65" t="e">
        <v>#N/A</v>
      </c>
    </row>
    <row r="1579" spans="1:13">
      <c r="A1579" s="64">
        <v>157.69999999999999</v>
      </c>
      <c r="B1579" s="72">
        <v>4.8480040959475446E-7</v>
      </c>
      <c r="C1579" s="65" t="e">
        <v>#N/A</v>
      </c>
      <c r="D1579" s="65" t="e">
        <v>#N/A</v>
      </c>
      <c r="E1579" s="65" t="e">
        <v>#N/A</v>
      </c>
      <c r="F1579" s="65" t="e">
        <v>#N/A</v>
      </c>
      <c r="G1579" s="65" t="e">
        <v>#N/A</v>
      </c>
      <c r="H1579" s="65">
        <v>6.8899367988706217E-7</v>
      </c>
      <c r="I1579" s="65" t="e">
        <v>#N/A</v>
      </c>
      <c r="J1579" s="65" t="e">
        <v>#N/A</v>
      </c>
      <c r="K1579" s="65" t="e">
        <v>#N/A</v>
      </c>
      <c r="L1579" s="65" t="e">
        <v>#N/A</v>
      </c>
      <c r="M1579" s="65" t="e">
        <v>#N/A</v>
      </c>
    </row>
    <row r="1580" spans="1:13">
      <c r="A1580" s="64">
        <v>157.79999999999998</v>
      </c>
      <c r="B1580" s="72">
        <v>4.7558441451656108E-7</v>
      </c>
      <c r="C1580" s="65" t="e">
        <v>#N/A</v>
      </c>
      <c r="D1580" s="65" t="e">
        <v>#N/A</v>
      </c>
      <c r="E1580" s="65" t="e">
        <v>#N/A</v>
      </c>
      <c r="F1580" s="65" t="e">
        <v>#N/A</v>
      </c>
      <c r="G1580" s="65" t="e">
        <v>#N/A</v>
      </c>
      <c r="H1580" s="65">
        <v>6.7602928766063997E-7</v>
      </c>
      <c r="I1580" s="65" t="e">
        <v>#N/A</v>
      </c>
      <c r="J1580" s="65" t="e">
        <v>#N/A</v>
      </c>
      <c r="K1580" s="65" t="e">
        <v>#N/A</v>
      </c>
      <c r="L1580" s="65" t="e">
        <v>#N/A</v>
      </c>
      <c r="M1580" s="65" t="e">
        <v>#N/A</v>
      </c>
    </row>
    <row r="1581" spans="1:13">
      <c r="A1581" s="64">
        <v>157.9</v>
      </c>
      <c r="B1581" s="72">
        <v>4.6654290031256096E-7</v>
      </c>
      <c r="C1581" s="65" t="e">
        <v>#N/A</v>
      </c>
      <c r="D1581" s="65" t="e">
        <v>#N/A</v>
      </c>
      <c r="E1581" s="65" t="e">
        <v>#N/A</v>
      </c>
      <c r="F1581" s="65" t="e">
        <v>#N/A</v>
      </c>
      <c r="G1581" s="65" t="e">
        <v>#N/A</v>
      </c>
      <c r="H1581" s="65">
        <v>6.6330727577224025E-7</v>
      </c>
      <c r="I1581" s="65" t="e">
        <v>#N/A</v>
      </c>
      <c r="J1581" s="65" t="e">
        <v>#N/A</v>
      </c>
      <c r="K1581" s="65" t="e">
        <v>#N/A</v>
      </c>
      <c r="L1581" s="65" t="e">
        <v>#N/A</v>
      </c>
      <c r="M1581" s="65" t="e">
        <v>#N/A</v>
      </c>
    </row>
    <row r="1582" spans="1:13">
      <c r="A1582" s="64">
        <v>158</v>
      </c>
      <c r="B1582" s="72">
        <v>4.5767259848616959E-7</v>
      </c>
      <c r="C1582" s="65" t="e">
        <v>#N/A</v>
      </c>
      <c r="D1582" s="65" t="e">
        <v>#N/A</v>
      </c>
      <c r="E1582" s="65" t="e">
        <v>#N/A</v>
      </c>
      <c r="F1582" s="65" t="e">
        <v>#N/A</v>
      </c>
      <c r="G1582" s="65" t="e">
        <v>#N/A</v>
      </c>
      <c r="H1582" s="65">
        <v>6.5082338096544845E-7</v>
      </c>
      <c r="I1582" s="65" t="e">
        <v>#N/A</v>
      </c>
      <c r="J1582" s="65" t="e">
        <v>#N/A</v>
      </c>
      <c r="K1582" s="65" t="e">
        <v>#N/A</v>
      </c>
      <c r="L1582" s="65" t="e">
        <v>#N/A</v>
      </c>
      <c r="M1582" s="65" t="e">
        <v>#N/A</v>
      </c>
    </row>
    <row r="1583" spans="1:13">
      <c r="A1583" s="64">
        <v>158.1</v>
      </c>
      <c r="B1583" s="72">
        <v>4.4897026896251191E-7</v>
      </c>
      <c r="C1583" s="65" t="e">
        <v>#N/A</v>
      </c>
      <c r="D1583" s="65" t="e">
        <v>#N/A</v>
      </c>
      <c r="E1583" s="65" t="e">
        <v>#N/A</v>
      </c>
      <c r="F1583" s="65" t="e">
        <v>#N/A</v>
      </c>
      <c r="G1583" s="65" t="e">
        <v>#N/A</v>
      </c>
      <c r="H1583" s="65">
        <v>6.3857299892333685E-7</v>
      </c>
      <c r="I1583" s="65" t="e">
        <v>#N/A</v>
      </c>
      <c r="J1583" s="65" t="e">
        <v>#N/A</v>
      </c>
      <c r="K1583" s="65" t="e">
        <v>#N/A</v>
      </c>
      <c r="L1583" s="65" t="e">
        <v>#N/A</v>
      </c>
      <c r="M1583" s="65" t="e">
        <v>#N/A</v>
      </c>
    </row>
    <row r="1584" spans="1:13">
      <c r="A1584" s="64">
        <v>158.19999999999999</v>
      </c>
      <c r="B1584" s="72">
        <v>4.4043275693184114E-7</v>
      </c>
      <c r="C1584" s="65" t="e">
        <v>#N/A</v>
      </c>
      <c r="D1584" s="65" t="e">
        <v>#N/A</v>
      </c>
      <c r="E1584" s="65" t="e">
        <v>#N/A</v>
      </c>
      <c r="F1584" s="65" t="e">
        <v>#N/A</v>
      </c>
      <c r="G1584" s="65" t="e">
        <v>#N/A</v>
      </c>
      <c r="H1584" s="65">
        <v>6.2655192323290976E-7</v>
      </c>
      <c r="I1584" s="65" t="e">
        <v>#N/A</v>
      </c>
      <c r="J1584" s="65" t="e">
        <v>#N/A</v>
      </c>
      <c r="K1584" s="65" t="e">
        <v>#N/A</v>
      </c>
      <c r="L1584" s="65" t="e">
        <v>#N/A</v>
      </c>
      <c r="M1584" s="65" t="e">
        <v>#N/A</v>
      </c>
    </row>
    <row r="1585" spans="1:13">
      <c r="A1585" s="64">
        <v>158.29999999999998</v>
      </c>
      <c r="B1585" s="72">
        <v>4.320569928495388E-7</v>
      </c>
      <c r="C1585" s="65" t="e">
        <v>#N/A</v>
      </c>
      <c r="D1585" s="65" t="e">
        <v>#N/A</v>
      </c>
      <c r="E1585" s="65" t="e">
        <v>#N/A</v>
      </c>
      <c r="F1585" s="65" t="e">
        <v>#N/A</v>
      </c>
      <c r="G1585" s="65" t="e">
        <v>#N/A</v>
      </c>
      <c r="H1585" s="65">
        <v>6.147558906377526E-7</v>
      </c>
      <c r="I1585" s="65" t="e">
        <v>#N/A</v>
      </c>
      <c r="J1585" s="65" t="e">
        <v>#N/A</v>
      </c>
      <c r="K1585" s="65" t="e">
        <v>#N/A</v>
      </c>
      <c r="L1585" s="65" t="e">
        <v>#N/A</v>
      </c>
      <c r="M1585" s="65" t="e">
        <v>#N/A</v>
      </c>
    </row>
    <row r="1586" spans="1:13">
      <c r="A1586" s="64">
        <v>158.4</v>
      </c>
      <c r="B1586" s="72">
        <v>4.2383993559269584E-7</v>
      </c>
      <c r="C1586" s="65" t="e">
        <v>#N/A</v>
      </c>
      <c r="D1586" s="65" t="e">
        <v>#N/A</v>
      </c>
      <c r="E1586" s="65" t="e">
        <v>#N/A</v>
      </c>
      <c r="F1586" s="65" t="e">
        <v>#N/A</v>
      </c>
      <c r="G1586" s="65" t="e">
        <v>#N/A</v>
      </c>
      <c r="H1586" s="65">
        <v>6.0318069472486968E-7</v>
      </c>
      <c r="I1586" s="65" t="e">
        <v>#N/A</v>
      </c>
      <c r="J1586" s="65" t="e">
        <v>#N/A</v>
      </c>
      <c r="K1586" s="65" t="e">
        <v>#N/A</v>
      </c>
      <c r="L1586" s="65" t="e">
        <v>#N/A</v>
      </c>
      <c r="M1586" s="65" t="e">
        <v>#N/A</v>
      </c>
    </row>
    <row r="1587" spans="1:13">
      <c r="A1587" s="64">
        <v>158.5</v>
      </c>
      <c r="B1587" s="72">
        <v>4.1577862930353149E-7</v>
      </c>
      <c r="C1587" s="65" t="e">
        <v>#N/A</v>
      </c>
      <c r="D1587" s="65" t="e">
        <v>#N/A</v>
      </c>
      <c r="E1587" s="65" t="e">
        <v>#N/A</v>
      </c>
      <c r="F1587" s="65" t="e">
        <v>#N/A</v>
      </c>
      <c r="G1587" s="65" t="e">
        <v>#N/A</v>
      </c>
      <c r="H1587" s="65">
        <v>5.9182229961152188E-7</v>
      </c>
      <c r="I1587" s="65" t="e">
        <v>#N/A</v>
      </c>
      <c r="J1587" s="65" t="e">
        <v>#N/A</v>
      </c>
      <c r="K1587" s="65" t="e">
        <v>#N/A</v>
      </c>
      <c r="L1587" s="65" t="e">
        <v>#N/A</v>
      </c>
      <c r="M1587" s="65" t="e">
        <v>#N/A</v>
      </c>
    </row>
    <row r="1588" spans="1:13">
      <c r="A1588" s="64">
        <v>158.6</v>
      </c>
      <c r="B1588" s="72">
        <v>4.0787006128084613E-7</v>
      </c>
      <c r="C1588" s="65" t="e">
        <v>#N/A</v>
      </c>
      <c r="D1588" s="65" t="e">
        <v>#N/A</v>
      </c>
      <c r="E1588" s="65" t="e">
        <v>#N/A</v>
      </c>
      <c r="F1588" s="65" t="e">
        <v>#N/A</v>
      </c>
      <c r="G1588" s="65" t="e">
        <v>#N/A</v>
      </c>
      <c r="H1588" s="65">
        <v>5.8067666941497009E-7</v>
      </c>
      <c r="I1588" s="65" t="e">
        <v>#N/A</v>
      </c>
      <c r="J1588" s="65" t="e">
        <v>#N/A</v>
      </c>
      <c r="K1588" s="65" t="e">
        <v>#N/A</v>
      </c>
      <c r="L1588" s="65" t="e">
        <v>#N/A</v>
      </c>
      <c r="M1588" s="65" t="e">
        <v>#N/A</v>
      </c>
    </row>
    <row r="1589" spans="1:13">
      <c r="A1589" s="64">
        <v>158.69999999999999</v>
      </c>
      <c r="B1589" s="72">
        <v>4.0011144619711558E-7</v>
      </c>
      <c r="C1589" s="65" t="e">
        <v>#N/A</v>
      </c>
      <c r="D1589" s="65" t="e">
        <v>#N/A</v>
      </c>
      <c r="E1589" s="65" t="e">
        <v>#N/A</v>
      </c>
      <c r="F1589" s="65" t="e">
        <v>#N/A</v>
      </c>
      <c r="G1589" s="65" t="e">
        <v>#N/A</v>
      </c>
      <c r="H1589" s="65">
        <v>5.6973982509589405E-7</v>
      </c>
      <c r="I1589" s="65" t="e">
        <v>#N/A</v>
      </c>
      <c r="J1589" s="65" t="e">
        <v>#N/A</v>
      </c>
      <c r="K1589" s="65" t="e">
        <v>#N/A</v>
      </c>
      <c r="L1589" s="65" t="e">
        <v>#N/A</v>
      </c>
      <c r="M1589" s="65" t="e">
        <v>#N/A</v>
      </c>
    </row>
    <row r="1590" spans="1:13">
      <c r="A1590" s="64">
        <v>158.79999999999998</v>
      </c>
      <c r="B1590" s="72">
        <v>3.9249994188139681E-7</v>
      </c>
      <c r="C1590" s="65" t="e">
        <v>#N/A</v>
      </c>
      <c r="D1590" s="65" t="e">
        <v>#N/A</v>
      </c>
      <c r="E1590" s="65" t="e">
        <v>#N/A</v>
      </c>
      <c r="F1590" s="65" t="e">
        <v>#N/A</v>
      </c>
      <c r="G1590" s="65" t="e">
        <v>#N/A</v>
      </c>
      <c r="H1590" s="65">
        <v>5.5900790130181122E-7</v>
      </c>
      <c r="I1590" s="65" t="e">
        <v>#N/A</v>
      </c>
      <c r="J1590" s="65" t="e">
        <v>#N/A</v>
      </c>
      <c r="K1590" s="65" t="e">
        <v>#N/A</v>
      </c>
      <c r="L1590" s="65" t="e">
        <v>#N/A</v>
      </c>
      <c r="M1590" s="65" t="e">
        <v>#N/A</v>
      </c>
    </row>
    <row r="1591" spans="1:13">
      <c r="A1591" s="64">
        <v>158.9</v>
      </c>
      <c r="B1591" s="72">
        <v>3.8503281984958448E-7</v>
      </c>
      <c r="C1591" s="65" t="e">
        <v>#N/A</v>
      </c>
      <c r="D1591" s="65" t="e">
        <v>#N/A</v>
      </c>
      <c r="E1591" s="65" t="e">
        <v>#N/A</v>
      </c>
      <c r="F1591" s="65" t="e">
        <v>#N/A</v>
      </c>
      <c r="G1591" s="65" t="e">
        <v>#N/A</v>
      </c>
      <c r="H1591" s="65">
        <v>5.4847720321049565E-7</v>
      </c>
      <c r="I1591" s="65" t="e">
        <v>#N/A</v>
      </c>
      <c r="J1591" s="65" t="e">
        <v>#N/A</v>
      </c>
      <c r="K1591" s="65" t="e">
        <v>#N/A</v>
      </c>
      <c r="L1591" s="65" t="e">
        <v>#N/A</v>
      </c>
      <c r="M1591" s="65" t="e">
        <v>#N/A</v>
      </c>
    </row>
    <row r="1592" spans="1:13">
      <c r="A1592" s="64">
        <v>159</v>
      </c>
      <c r="B1592" s="72">
        <v>3.7770718108731671E-7</v>
      </c>
      <c r="C1592" s="65" t="e">
        <v>#N/A</v>
      </c>
      <c r="D1592" s="65" t="e">
        <v>#N/A</v>
      </c>
      <c r="E1592" s="65" t="e">
        <v>#N/A</v>
      </c>
      <c r="F1592" s="65" t="e">
        <v>#N/A</v>
      </c>
      <c r="G1592" s="65" t="e">
        <v>#N/A</v>
      </c>
      <c r="H1592" s="65">
        <v>5.3814380862604594E-7</v>
      </c>
      <c r="I1592" s="65" t="e">
        <v>#N/A</v>
      </c>
      <c r="J1592" s="65" t="e">
        <v>#N/A</v>
      </c>
      <c r="K1592" s="65" t="e">
        <v>#N/A</v>
      </c>
      <c r="L1592" s="65" t="e">
        <v>#N/A</v>
      </c>
      <c r="M1592" s="65" t="e">
        <v>#N/A</v>
      </c>
    </row>
    <row r="1593" spans="1:13">
      <c r="A1593" s="64">
        <v>159.1</v>
      </c>
      <c r="B1593" s="72">
        <v>3.7052058132758248E-7</v>
      </c>
      <c r="C1593" s="65" t="e">
        <v>#N/A</v>
      </c>
      <c r="D1593" s="65" t="e">
        <v>#N/A</v>
      </c>
      <c r="E1593" s="65" t="e">
        <v>#N/A</v>
      </c>
      <c r="F1593" s="65" t="e">
        <v>#N/A</v>
      </c>
      <c r="G1593" s="65" t="e">
        <v>#N/A</v>
      </c>
      <c r="H1593" s="65">
        <v>5.2800419325649273E-7</v>
      </c>
      <c r="I1593" s="65" t="e">
        <v>#N/A</v>
      </c>
      <c r="J1593" s="65" t="e">
        <v>#N/A</v>
      </c>
      <c r="K1593" s="65" t="e">
        <v>#N/A</v>
      </c>
      <c r="L1593" s="65" t="e">
        <v>#N/A</v>
      </c>
      <c r="M1593" s="65" t="e">
        <v>#N/A</v>
      </c>
    </row>
    <row r="1594" spans="1:13">
      <c r="A1594" s="64">
        <v>159.19999999999999</v>
      </c>
      <c r="B1594" s="72">
        <v>3.6347032050798589E-7</v>
      </c>
      <c r="C1594" s="65" t="e">
        <v>#N/A</v>
      </c>
      <c r="D1594" s="65" t="e">
        <v>#N/A</v>
      </c>
      <c r="E1594" s="65" t="e">
        <v>#N/A</v>
      </c>
      <c r="F1594" s="65" t="e">
        <v>#N/A</v>
      </c>
      <c r="G1594" s="65" t="e">
        <v>#N/A</v>
      </c>
      <c r="H1594" s="65">
        <v>5.1805471912302892E-7</v>
      </c>
      <c r="I1594" s="65" t="e">
        <v>#N/A</v>
      </c>
      <c r="J1594" s="65" t="e">
        <v>#N/A</v>
      </c>
      <c r="K1594" s="65" t="e">
        <v>#N/A</v>
      </c>
      <c r="L1594" s="65" t="e">
        <v>#N/A</v>
      </c>
      <c r="M1594" s="65" t="e">
        <v>#N/A</v>
      </c>
    </row>
    <row r="1595" spans="1:13">
      <c r="A1595" s="64">
        <v>159.29999999999998</v>
      </c>
      <c r="B1595" s="72">
        <v>3.5655381225296878E-7</v>
      </c>
      <c r="C1595" s="65" t="e">
        <v>#N/A</v>
      </c>
      <c r="D1595" s="65" t="e">
        <v>#N/A</v>
      </c>
      <c r="E1595" s="65" t="e">
        <v>#N/A</v>
      </c>
      <c r="F1595" s="65" t="e">
        <v>#N/A</v>
      </c>
      <c r="G1595" s="65" t="e">
        <v>#N/A</v>
      </c>
      <c r="H1595" s="65">
        <v>5.0829186193368514E-7</v>
      </c>
      <c r="I1595" s="65" t="e">
        <v>#N/A</v>
      </c>
      <c r="J1595" s="65" t="e">
        <v>#N/A</v>
      </c>
      <c r="K1595" s="65" t="e">
        <v>#N/A</v>
      </c>
      <c r="L1595" s="65" t="e">
        <v>#N/A</v>
      </c>
      <c r="M1595" s="65" t="e">
        <v>#N/A</v>
      </c>
    </row>
    <row r="1596" spans="1:13">
      <c r="A1596" s="64">
        <v>159.4</v>
      </c>
      <c r="B1596" s="72">
        <v>3.4976858387381071E-7</v>
      </c>
      <c r="C1596" s="65" t="e">
        <v>#N/A</v>
      </c>
      <c r="D1596" s="65" t="e">
        <v>#N/A</v>
      </c>
      <c r="E1596" s="65" t="e">
        <v>#N/A</v>
      </c>
      <c r="F1596" s="65" t="e">
        <v>#N/A</v>
      </c>
      <c r="G1596" s="65" t="e">
        <v>#N/A</v>
      </c>
      <c r="H1596" s="65">
        <v>4.9871221108332975E-7</v>
      </c>
      <c r="I1596" s="65" t="e">
        <v>#N/A</v>
      </c>
      <c r="J1596" s="65" t="e">
        <v>#N/A</v>
      </c>
      <c r="K1596" s="65" t="e">
        <v>#N/A</v>
      </c>
      <c r="L1596" s="65" t="e">
        <v>#N/A</v>
      </c>
      <c r="M1596" s="65" t="e">
        <v>#N/A</v>
      </c>
    </row>
    <row r="1597" spans="1:13">
      <c r="A1597" s="64">
        <v>159.5</v>
      </c>
      <c r="B1597" s="72">
        <v>3.4311210583837237E-7</v>
      </c>
      <c r="C1597" s="65" t="e">
        <v>#N/A</v>
      </c>
      <c r="D1597" s="65" t="e">
        <v>#N/A</v>
      </c>
      <c r="E1597" s="65" t="e">
        <v>#N/A</v>
      </c>
      <c r="F1597" s="65" t="e">
        <v>#N/A</v>
      </c>
      <c r="G1597" s="65" t="e">
        <v>#N/A</v>
      </c>
      <c r="H1597" s="65">
        <v>4.8931224227999337E-7</v>
      </c>
      <c r="I1597" s="65" t="e">
        <v>#N/A</v>
      </c>
      <c r="J1597" s="65" t="e">
        <v>#N/A</v>
      </c>
      <c r="K1597" s="65" t="e">
        <v>#N/A</v>
      </c>
      <c r="L1597" s="65" t="e">
        <v>#N/A</v>
      </c>
      <c r="M1597" s="65" t="e">
        <v>#N/A</v>
      </c>
    </row>
    <row r="1598" spans="1:13">
      <c r="A1598" s="64">
        <v>159.6</v>
      </c>
      <c r="B1598" s="72">
        <v>3.3658199072306161E-7</v>
      </c>
      <c r="C1598" s="65" t="e">
        <v>#N/A</v>
      </c>
      <c r="D1598" s="65" t="e">
        <v>#N/A</v>
      </c>
      <c r="E1598" s="65" t="e">
        <v>#N/A</v>
      </c>
      <c r="F1598" s="65" t="e">
        <v>#N/A</v>
      </c>
      <c r="G1598" s="65" t="e">
        <v>#N/A</v>
      </c>
      <c r="H1598" s="65">
        <v>4.8008871544880094E-7</v>
      </c>
      <c r="I1598" s="65" t="e">
        <v>#N/A</v>
      </c>
      <c r="J1598" s="65" t="e">
        <v>#N/A</v>
      </c>
      <c r="K1598" s="65" t="e">
        <v>#N/A</v>
      </c>
      <c r="L1598" s="65" t="e">
        <v>#N/A</v>
      </c>
      <c r="M1598" s="65" t="e">
        <v>#N/A</v>
      </c>
    </row>
    <row r="1599" spans="1:13">
      <c r="A1599" s="64">
        <v>159.69999999999999</v>
      </c>
      <c r="B1599" s="72">
        <v>3.3017585110428627E-7</v>
      </c>
      <c r="C1599" s="65" t="e">
        <v>#N/A</v>
      </c>
      <c r="D1599" s="65" t="e">
        <v>#N/A</v>
      </c>
      <c r="E1599" s="65" t="e">
        <v>#N/A</v>
      </c>
      <c r="F1599" s="65" t="e">
        <v>#N/A</v>
      </c>
      <c r="G1599" s="65" t="e">
        <v>#N/A</v>
      </c>
      <c r="H1599" s="65">
        <v>4.7103819156291138E-7</v>
      </c>
      <c r="I1599" s="65" t="e">
        <v>#N/A</v>
      </c>
      <c r="J1599" s="65" t="e">
        <v>#N/A</v>
      </c>
      <c r="K1599" s="65" t="e">
        <v>#N/A</v>
      </c>
      <c r="L1599" s="65" t="e">
        <v>#N/A</v>
      </c>
      <c r="M1599" s="65" t="e">
        <v>#N/A</v>
      </c>
    </row>
    <row r="1600" spans="1:13">
      <c r="A1600" s="64">
        <v>159.79999999999998</v>
      </c>
      <c r="B1600" s="72">
        <v>3.2389132798016362E-7</v>
      </c>
      <c r="C1600" s="65" t="e">
        <v>#N/A</v>
      </c>
      <c r="D1600" s="65" t="e">
        <v>#N/A</v>
      </c>
      <c r="E1600" s="65" t="e">
        <v>#N/A</v>
      </c>
      <c r="F1600" s="65" t="e">
        <v>#N/A</v>
      </c>
      <c r="G1600" s="65" t="e">
        <v>#N/A</v>
      </c>
      <c r="H1600" s="65">
        <v>4.6215771476454393E-7</v>
      </c>
      <c r="I1600" s="65" t="e">
        <v>#N/A</v>
      </c>
      <c r="J1600" s="65" t="e">
        <v>#N/A</v>
      </c>
      <c r="K1600" s="65" t="e">
        <v>#N/A</v>
      </c>
      <c r="L1600" s="65" t="e">
        <v>#N/A</v>
      </c>
      <c r="M1600" s="65" t="e">
        <v>#N/A</v>
      </c>
    </row>
    <row r="1601" spans="1:13">
      <c r="A1601" s="64">
        <v>159.9</v>
      </c>
      <c r="B1601" s="72">
        <v>3.1772617603564868E-7</v>
      </c>
      <c r="C1601" s="65" t="e">
        <v>#N/A</v>
      </c>
      <c r="D1601" s="65" t="e">
        <v>#N/A</v>
      </c>
      <c r="E1601" s="65" t="e">
        <v>#N/A</v>
      </c>
      <c r="F1601" s="65" t="e">
        <v>#N/A</v>
      </c>
      <c r="G1601" s="65" t="e">
        <v>#N/A</v>
      </c>
      <c r="H1601" s="65">
        <v>4.5344390287027636E-7</v>
      </c>
      <c r="I1601" s="65" t="e">
        <v>#N/A</v>
      </c>
      <c r="J1601" s="65" t="e">
        <v>#N/A</v>
      </c>
      <c r="K1601" s="65" t="e">
        <v>#N/A</v>
      </c>
      <c r="L1601" s="65" t="e">
        <v>#N/A</v>
      </c>
      <c r="M1601" s="65" t="e">
        <v>#N/A</v>
      </c>
    </row>
    <row r="1602" spans="1:13">
      <c r="A1602" s="64">
        <v>160</v>
      </c>
      <c r="B1602" s="72">
        <v>3.1167809311227757E-7</v>
      </c>
      <c r="C1602" s="65" t="e">
        <v>#N/A</v>
      </c>
      <c r="D1602" s="65" t="e">
        <v>#N/A</v>
      </c>
      <c r="E1602" s="65" t="e">
        <v>#N/A</v>
      </c>
      <c r="F1602" s="65" t="e">
        <v>#N/A</v>
      </c>
      <c r="G1602" s="65" t="e">
        <v>#N/A</v>
      </c>
      <c r="H1602" s="65">
        <v>4.4489377160061849E-7</v>
      </c>
      <c r="I1602" s="65" t="e">
        <v>#N/A</v>
      </c>
      <c r="J1602" s="65" t="e">
        <v>#N/A</v>
      </c>
      <c r="K1602" s="65" t="e">
        <v>#N/A</v>
      </c>
      <c r="L1602" s="65" t="e">
        <v>#N/A</v>
      </c>
      <c r="M1602" s="65" t="e">
        <v>#N/A</v>
      </c>
    </row>
  </sheetData>
  <autoFilter ref="A1:M1602" xr:uid="{00000000-0009-0000-0000-000000000000}"/>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0AD9C-8C90-49CB-818A-8543F92DDFA8}">
  <sheetPr>
    <tabColor theme="2"/>
  </sheetPr>
  <dimension ref="B3:J38"/>
  <sheetViews>
    <sheetView showGridLines="0" topLeftCell="B1" zoomScale="55" zoomScaleNormal="55" workbookViewId="0">
      <selection activeCell="B5" sqref="B5:S71"/>
    </sheetView>
  </sheetViews>
  <sheetFormatPr defaultColWidth="8.69140625" defaultRowHeight="14.6"/>
  <cols>
    <col min="1" max="1" width="8.69140625" style="118"/>
    <col min="2" max="2" width="49.3828125" style="118" bestFit="1" customWidth="1"/>
    <col min="3" max="6" width="15.53515625" style="118" customWidth="1"/>
    <col min="7" max="16384" width="8.69140625" style="118"/>
  </cols>
  <sheetData>
    <row r="3" spans="2:10">
      <c r="B3" s="117" t="s">
        <v>1339</v>
      </c>
    </row>
    <row r="4" spans="2:10" ht="21">
      <c r="B4" s="118" t="s">
        <v>1340</v>
      </c>
      <c r="J4" s="119" t="s">
        <v>1341</v>
      </c>
    </row>
    <row r="5" spans="2:10" ht="21">
      <c r="C5" s="120" t="s">
        <v>1342</v>
      </c>
      <c r="D5" s="120" t="s">
        <v>1343</v>
      </c>
      <c r="E5" s="120" t="s">
        <v>1344</v>
      </c>
      <c r="F5" s="120" t="s">
        <v>1345</v>
      </c>
      <c r="J5" s="121" t="s">
        <v>1346</v>
      </c>
    </row>
    <row r="6" spans="2:10" ht="29.15">
      <c r="B6" s="122" t="s">
        <v>1347</v>
      </c>
      <c r="D6" s="118">
        <v>0</v>
      </c>
      <c r="E6" s="118">
        <v>114.2894141566145</v>
      </c>
      <c r="F6" s="123">
        <v>114.2894141566145</v>
      </c>
    </row>
    <row r="7" spans="2:10" ht="43.75">
      <c r="B7" s="122" t="s">
        <v>1348</v>
      </c>
      <c r="C7" s="118">
        <v>114.2894141566145</v>
      </c>
      <c r="D7" s="118">
        <v>0</v>
      </c>
      <c r="E7" s="118">
        <v>1.1987495919933338</v>
      </c>
      <c r="F7" s="123">
        <v>1.1987495919933338</v>
      </c>
    </row>
    <row r="8" spans="2:10" ht="29.15">
      <c r="B8" s="122" t="s">
        <v>1349</v>
      </c>
      <c r="C8" s="118">
        <v>115.48816374860783</v>
      </c>
      <c r="D8" s="118">
        <v>0</v>
      </c>
      <c r="E8" s="118">
        <v>3.9607189147673666E-2</v>
      </c>
      <c r="F8" s="123">
        <v>3.9607189147673666E-2</v>
      </c>
    </row>
    <row r="9" spans="2:10" ht="29.15">
      <c r="B9" s="122" t="s">
        <v>1350</v>
      </c>
      <c r="C9" s="118">
        <v>115.52777093775551</v>
      </c>
      <c r="D9" s="118">
        <v>0</v>
      </c>
      <c r="E9" s="118">
        <v>0.39478354681311217</v>
      </c>
      <c r="F9" s="123">
        <v>0.39478354681311217</v>
      </c>
    </row>
    <row r="10" spans="2:10" ht="29.15">
      <c r="B10" s="122" t="s">
        <v>1351</v>
      </c>
      <c r="C10" s="118">
        <v>115.92255448456862</v>
      </c>
      <c r="D10" s="118">
        <v>0</v>
      </c>
      <c r="E10" s="118">
        <v>0.29530645036810832</v>
      </c>
      <c r="F10" s="123">
        <v>0.29530645036810832</v>
      </c>
    </row>
    <row r="11" spans="2:10" ht="29.15">
      <c r="B11" s="122" t="s">
        <v>1352</v>
      </c>
      <c r="C11" s="118">
        <v>116.21786093493672</v>
      </c>
      <c r="D11" s="118">
        <v>0</v>
      </c>
      <c r="E11" s="118">
        <v>0.21500783594573314</v>
      </c>
      <c r="F11" s="123">
        <v>0.21500783594573314</v>
      </c>
    </row>
    <row r="12" spans="2:10">
      <c r="B12" s="118" t="s">
        <v>1353</v>
      </c>
      <c r="C12" s="118">
        <v>116.43286877088245</v>
      </c>
      <c r="D12" s="118">
        <v>0</v>
      </c>
      <c r="E12" s="118">
        <v>0.14424023771966216</v>
      </c>
      <c r="F12" s="123">
        <v>0.14424023771966216</v>
      </c>
    </row>
    <row r="13" spans="2:10">
      <c r="B13" s="118" t="s">
        <v>1354</v>
      </c>
      <c r="C13" s="118">
        <v>116.57710900860211</v>
      </c>
      <c r="D13" s="118">
        <v>0</v>
      </c>
      <c r="E13" s="118">
        <v>6.1104691564826518E-3</v>
      </c>
      <c r="F13" s="123">
        <v>6.1104691564826518E-3</v>
      </c>
    </row>
    <row r="14" spans="2:10" ht="29.15">
      <c r="B14" s="122" t="s">
        <v>1355</v>
      </c>
      <c r="C14" s="118">
        <v>116.58321947775859</v>
      </c>
      <c r="F14" s="123">
        <v>116.58321947775859</v>
      </c>
    </row>
    <row r="16" spans="2:10">
      <c r="C16" s="124" t="s">
        <v>1356</v>
      </c>
      <c r="D16" s="125" t="s">
        <v>1357</v>
      </c>
    </row>
    <row r="17" spans="2:4">
      <c r="B17" s="126" t="s">
        <v>1358</v>
      </c>
      <c r="C17" s="118">
        <v>96.251537273241041</v>
      </c>
    </row>
    <row r="18" spans="2:4">
      <c r="B18" s="126" t="s">
        <v>1359</v>
      </c>
      <c r="C18" s="118">
        <v>97.450286865234375</v>
      </c>
    </row>
    <row r="19" spans="2:4">
      <c r="B19" s="126" t="s">
        <v>1360</v>
      </c>
      <c r="C19" s="118">
        <v>114.2894141566145</v>
      </c>
    </row>
    <row r="20" spans="2:4">
      <c r="B20" s="127" t="s">
        <v>1361</v>
      </c>
      <c r="C20" s="128">
        <v>116.58322143554688</v>
      </c>
    </row>
    <row r="21" spans="2:4">
      <c r="B21" s="129" t="s">
        <v>1362</v>
      </c>
      <c r="C21" s="130">
        <v>2.2938072789323769</v>
      </c>
    </row>
    <row r="22" spans="2:4">
      <c r="B22" s="131" t="s">
        <v>1363</v>
      </c>
    </row>
    <row r="23" spans="2:4">
      <c r="B23" s="132" t="s">
        <v>1364</v>
      </c>
      <c r="C23" s="118">
        <v>-0.25323862822151</v>
      </c>
      <c r="D23" s="133">
        <v>-0.25323862822151</v>
      </c>
    </row>
    <row r="24" spans="2:4">
      <c r="B24" s="132" t="s">
        <v>1365</v>
      </c>
      <c r="C24" s="118">
        <v>1.4519882202148438</v>
      </c>
      <c r="D24" s="133">
        <v>1.4519882202148438</v>
      </c>
    </row>
    <row r="25" spans="2:4">
      <c r="B25" s="132" t="s">
        <v>1366</v>
      </c>
      <c r="C25" s="118">
        <v>-0.12235754728317261</v>
      </c>
    </row>
    <row r="26" spans="2:4">
      <c r="B26" s="132" t="s">
        <v>1367</v>
      </c>
      <c r="C26" s="118">
        <v>1.2174132764339447</v>
      </c>
      <c r="D26" s="118">
        <v>1.0950557291507719</v>
      </c>
    </row>
    <row r="27" spans="2:4">
      <c r="B27" s="134" t="s">
        <v>1363</v>
      </c>
    </row>
    <row r="28" spans="2:4">
      <c r="B28" s="135" t="s">
        <v>1368</v>
      </c>
      <c r="C28" s="118">
        <v>4.4032752513885498E-2</v>
      </c>
      <c r="D28" s="133">
        <v>3.9607189147673666E-2</v>
      </c>
    </row>
    <row r="29" spans="2:4">
      <c r="B29" s="135" t="s">
        <v>1369</v>
      </c>
      <c r="C29" s="118">
        <v>0.28732872009277344</v>
      </c>
      <c r="D29" s="133">
        <v>0.25845041053667378</v>
      </c>
    </row>
    <row r="30" spans="2:4">
      <c r="B30" s="135" t="s">
        <v>1370</v>
      </c>
      <c r="C30" s="118">
        <v>4.0974199771881104E-2</v>
      </c>
      <c r="D30" s="133">
        <v>3.6856039831434512E-2</v>
      </c>
    </row>
    <row r="31" spans="2:4">
      <c r="B31" s="135" t="s">
        <v>1371</v>
      </c>
      <c r="C31" s="118">
        <v>9.1894388198852539E-2</v>
      </c>
      <c r="D31" s="133">
        <v>8.2658435078614492E-2</v>
      </c>
    </row>
    <row r="32" spans="2:4">
      <c r="B32" s="135" t="s">
        <v>1372</v>
      </c>
      <c r="C32" s="118">
        <v>0.14713764190673828</v>
      </c>
      <c r="D32" s="133">
        <v>0.13234940086711866</v>
      </c>
    </row>
    <row r="33" spans="2:4">
      <c r="B33" s="135" t="s">
        <v>1373</v>
      </c>
      <c r="C33" s="118">
        <v>0.43889522552490234</v>
      </c>
      <c r="D33" s="133">
        <v>0.39478354681311217</v>
      </c>
    </row>
    <row r="34" spans="2:4">
      <c r="B34" s="135" t="s">
        <v>1353</v>
      </c>
      <c r="C34" s="118">
        <v>0.16035711765289307</v>
      </c>
      <c r="D34" s="133">
        <v>0.14424023771966216</v>
      </c>
    </row>
    <row r="35" spans="2:4">
      <c r="B35" s="136" t="s">
        <v>1354</v>
      </c>
      <c r="C35" s="128">
        <v>6.7932307720184326E-3</v>
      </c>
      <c r="D35" s="137">
        <v>6.1104691564826518E-3</v>
      </c>
    </row>
    <row r="37" spans="2:4">
      <c r="C37" s="133">
        <v>2.2938053211441058</v>
      </c>
      <c r="D37" s="133">
        <v>2.2938053211441058</v>
      </c>
    </row>
    <row r="38" spans="2:4">
      <c r="C38" s="126" t="b">
        <v>1</v>
      </c>
      <c r="D38" s="118" t="b">
        <v>1</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6EFF-B4FB-48C1-8C78-8525A87F9E54}">
  <sheetPr>
    <tabColor theme="2"/>
  </sheetPr>
  <dimension ref="B1:AF55"/>
  <sheetViews>
    <sheetView showGridLines="0" topLeftCell="A46" zoomScale="85" zoomScaleNormal="85" workbookViewId="0"/>
  </sheetViews>
  <sheetFormatPr defaultColWidth="8.69140625" defaultRowHeight="14.6"/>
  <cols>
    <col min="1" max="1" width="3" style="141" customWidth="1"/>
    <col min="2" max="2" width="6.69140625" style="140" customWidth="1"/>
    <col min="3" max="4" width="8.69140625" style="141"/>
    <col min="5" max="5" width="14.84375" style="141" customWidth="1"/>
    <col min="6" max="11" width="8.69140625" style="141"/>
    <col min="12" max="12" width="6" style="141" customWidth="1"/>
    <col min="13" max="16384" width="8.69140625" style="141"/>
  </cols>
  <sheetData>
    <row r="1" spans="2:23" hidden="1">
      <c r="C1" s="141" t="s">
        <v>1383</v>
      </c>
      <c r="D1" s="141" t="s">
        <v>1391</v>
      </c>
      <c r="E1" s="141" t="s">
        <v>1400</v>
      </c>
      <c r="F1" s="141" t="s">
        <v>1387</v>
      </c>
      <c r="G1" s="141" t="s">
        <v>1395</v>
      </c>
      <c r="H1" s="141" t="s">
        <v>1404</v>
      </c>
      <c r="I1" s="141" t="s">
        <v>1384</v>
      </c>
      <c r="J1" s="141" t="s">
        <v>1392</v>
      </c>
      <c r="K1" s="141" t="s">
        <v>1401</v>
      </c>
      <c r="L1" s="141" t="s">
        <v>1385</v>
      </c>
      <c r="M1" s="141" t="s">
        <v>1393</v>
      </c>
      <c r="N1" s="141" t="s">
        <v>1402</v>
      </c>
      <c r="O1" s="141" t="s">
        <v>1386</v>
      </c>
      <c r="P1" s="141" t="s">
        <v>1394</v>
      </c>
      <c r="Q1" s="141" t="s">
        <v>1403</v>
      </c>
      <c r="R1" s="141" t="s">
        <v>1388</v>
      </c>
      <c r="S1" s="141" t="s">
        <v>1396</v>
      </c>
      <c r="T1" s="141" t="s">
        <v>1405</v>
      </c>
      <c r="U1" s="141" t="s">
        <v>1389</v>
      </c>
      <c r="V1" s="141" t="s">
        <v>1397</v>
      </c>
      <c r="W1" s="141" t="s">
        <v>1406</v>
      </c>
    </row>
    <row r="2" spans="2:23" hidden="1">
      <c r="B2" s="142">
        <v>0</v>
      </c>
      <c r="C2" s="143">
        <v>2.4125020503997803</v>
      </c>
      <c r="D2" s="143">
        <v>2.7408726215362549</v>
      </c>
      <c r="E2" s="143">
        <v>2.0841317176818848</v>
      </c>
      <c r="F2" s="143">
        <v>-1.7772970721125603E-2</v>
      </c>
      <c r="G2" s="143">
        <v>-1.4473742805421352E-2</v>
      </c>
      <c r="H2" s="143">
        <v>-2.1072199568152428E-2</v>
      </c>
      <c r="I2" s="143">
        <v>-0.11857563257217407</v>
      </c>
      <c r="J2" s="143">
        <v>-5.4751310497522354E-2</v>
      </c>
      <c r="K2" s="143">
        <v>-0.18239995837211609</v>
      </c>
      <c r="L2" s="143">
        <v>1.1249053478240967</v>
      </c>
      <c r="M2" s="143">
        <v>1.2563859224319458</v>
      </c>
      <c r="N2" s="143">
        <v>0.99342477321624756</v>
      </c>
      <c r="O2" s="143">
        <v>-0.14826947450637817</v>
      </c>
      <c r="P2" s="143">
        <v>1.0188394226133823E-2</v>
      </c>
      <c r="Q2" s="143">
        <v>-0.30672734975814819</v>
      </c>
      <c r="R2" s="143">
        <v>-1.7052860930562019E-3</v>
      </c>
      <c r="S2" s="143">
        <v>-1.7549943004269153E-4</v>
      </c>
      <c r="T2" s="143">
        <v>-3.2350725959986448E-3</v>
      </c>
      <c r="U2" s="143">
        <v>0.1845133900642395</v>
      </c>
      <c r="V2" s="143">
        <v>0.32476165890693665</v>
      </c>
      <c r="W2" s="143">
        <v>4.4265132397413254E-2</v>
      </c>
    </row>
    <row r="3" spans="2:23" hidden="1">
      <c r="B3" s="140">
        <v>1</v>
      </c>
      <c r="C3" s="141">
        <v>3.2655987739562988</v>
      </c>
      <c r="D3" s="141">
        <v>3.6797535419464111</v>
      </c>
      <c r="E3" s="141">
        <v>2.8514442443847656</v>
      </c>
      <c r="F3" s="141">
        <v>-2.0401671528816223E-2</v>
      </c>
      <c r="G3" s="141">
        <v>-1.6864411532878876E-2</v>
      </c>
      <c r="H3" s="141">
        <v>-2.3938929662108421E-2</v>
      </c>
      <c r="I3" s="141">
        <v>-0.1026962473988533</v>
      </c>
      <c r="J3" s="141">
        <v>-3.4061078913509846E-3</v>
      </c>
      <c r="K3" s="141">
        <v>-0.20198638737201691</v>
      </c>
      <c r="L3" s="141">
        <v>1.2053170204162598</v>
      </c>
      <c r="M3" s="141">
        <v>1.3770109415054321</v>
      </c>
      <c r="N3" s="141">
        <v>1.033623218536377</v>
      </c>
      <c r="O3" s="141">
        <v>0.22453626990318298</v>
      </c>
      <c r="P3" s="141">
        <v>0.4906725287437439</v>
      </c>
      <c r="Q3" s="141">
        <v>-4.1599992662668228E-2</v>
      </c>
      <c r="R3" s="141">
        <v>-4.5809848234057426E-3</v>
      </c>
      <c r="S3" s="141">
        <v>-1.9954084418714046E-3</v>
      </c>
      <c r="T3" s="141">
        <v>-7.1665607392787933E-3</v>
      </c>
      <c r="U3" s="141">
        <v>0.37516859173774719</v>
      </c>
      <c r="V3" s="141">
        <v>0.61876934766769409</v>
      </c>
      <c r="W3" s="141">
        <v>0.13156783580780029</v>
      </c>
    </row>
    <row r="4" spans="2:23" hidden="1">
      <c r="B4" s="140">
        <v>2</v>
      </c>
      <c r="C4" s="141">
        <v>3.2822558879852295</v>
      </c>
      <c r="D4" s="141">
        <v>3.7747468948364258</v>
      </c>
      <c r="E4" s="141">
        <v>2.7897648811340332</v>
      </c>
      <c r="F4" s="141">
        <v>-1.7868911847472191E-2</v>
      </c>
      <c r="G4" s="141">
        <v>-1.4519440941512585E-2</v>
      </c>
      <c r="H4" s="141">
        <v>-2.1218381822109222E-2</v>
      </c>
      <c r="I4" s="141">
        <v>-4.0646258741617203E-2</v>
      </c>
      <c r="J4" s="141">
        <v>5.9329550713300705E-2</v>
      </c>
      <c r="K4" s="141">
        <v>-0.14062206447124481</v>
      </c>
      <c r="L4" s="141">
        <v>0.79426717758178711</v>
      </c>
      <c r="M4" s="141">
        <v>0.97394943237304688</v>
      </c>
      <c r="N4" s="141">
        <v>0.61458486318588257</v>
      </c>
      <c r="O4" s="141">
        <v>0.2877042293548584</v>
      </c>
      <c r="P4" s="141">
        <v>0.52359092235565186</v>
      </c>
      <c r="Q4" s="141">
        <v>5.1817521452903748E-2</v>
      </c>
      <c r="R4" s="141">
        <v>1.3568900758400559E-3</v>
      </c>
      <c r="S4" s="141">
        <v>4.5176004059612751E-3</v>
      </c>
      <c r="T4" s="141">
        <v>-1.8038204871118069E-3</v>
      </c>
      <c r="U4" s="141">
        <v>-0.29862892627716064</v>
      </c>
      <c r="V4" s="141">
        <v>-4.1769076138734818E-2</v>
      </c>
      <c r="W4" s="141">
        <v>-0.55548876523971558</v>
      </c>
    </row>
    <row r="5" spans="2:23" hidden="1">
      <c r="B5" s="140">
        <v>3</v>
      </c>
      <c r="C5" s="141">
        <v>2.0126504898071289</v>
      </c>
      <c r="D5" s="141">
        <v>2.5820837020874023</v>
      </c>
      <c r="E5" s="141">
        <v>1.4432171583175659</v>
      </c>
      <c r="F5" s="141">
        <v>-1.1456860229372978E-2</v>
      </c>
      <c r="G5" s="141">
        <v>-8.2309674471616745E-3</v>
      </c>
      <c r="H5" s="141">
        <v>-1.4682752080261707E-2</v>
      </c>
      <c r="I5" s="141">
        <v>0.10833857953548431</v>
      </c>
      <c r="J5" s="141">
        <v>0.23149330914020538</v>
      </c>
      <c r="K5" s="141">
        <v>-1.4816150069236755E-2</v>
      </c>
      <c r="L5" s="141">
        <v>0.55263471603393555</v>
      </c>
      <c r="M5" s="141">
        <v>0.78831267356872559</v>
      </c>
      <c r="N5" s="141">
        <v>0.31695675849914551</v>
      </c>
      <c r="O5" s="141">
        <v>-0.40554377436637878</v>
      </c>
      <c r="P5" s="141">
        <v>-0.20904313027858734</v>
      </c>
      <c r="Q5" s="141">
        <v>-0.60204446315765381</v>
      </c>
      <c r="R5" s="141">
        <v>2.0957630127668381E-2</v>
      </c>
      <c r="S5" s="141">
        <v>2.5681296363472939E-2</v>
      </c>
      <c r="T5" s="141">
        <v>1.6233963891863823E-2</v>
      </c>
      <c r="U5" s="141">
        <v>-0.43517962098121643</v>
      </c>
      <c r="V5" s="141">
        <v>-0.1972041130065918</v>
      </c>
      <c r="W5" s="141">
        <v>-0.67315512895584106</v>
      </c>
    </row>
    <row r="6" spans="2:23" hidden="1">
      <c r="B6" s="142">
        <v>4</v>
      </c>
      <c r="C6" s="143">
        <v>4.5160341262817383</v>
      </c>
      <c r="D6" s="143">
        <v>5.4992566108703613</v>
      </c>
      <c r="E6" s="143">
        <v>3.532811164855957</v>
      </c>
      <c r="F6" s="143">
        <v>-2.2528065368533134E-2</v>
      </c>
      <c r="G6" s="143">
        <v>-1.6594503074884415E-2</v>
      </c>
      <c r="H6" s="143">
        <v>-2.8461629524827003E-2</v>
      </c>
      <c r="I6" s="143">
        <v>0.12718293070793152</v>
      </c>
      <c r="J6" s="143">
        <v>0.31234496831893921</v>
      </c>
      <c r="K6" s="143">
        <v>-5.7979106903076172E-2</v>
      </c>
      <c r="L6" s="143">
        <v>0.88504832983016968</v>
      </c>
      <c r="M6" s="143">
        <v>1.1921199560165405</v>
      </c>
      <c r="N6" s="143">
        <v>0.57797682285308838</v>
      </c>
      <c r="O6" s="143">
        <v>3.5017259418964386E-2</v>
      </c>
      <c r="P6" s="143">
        <v>0.35549858212471008</v>
      </c>
      <c r="Q6" s="143">
        <v>-0.2854640781879425</v>
      </c>
      <c r="R6" s="143">
        <v>7.0307734422385693E-3</v>
      </c>
      <c r="S6" s="143">
        <v>1.3735957443714142E-2</v>
      </c>
      <c r="T6" s="143">
        <v>3.2558932434767485E-4</v>
      </c>
      <c r="U6" s="143">
        <v>2.5089100003242493E-2</v>
      </c>
      <c r="V6" s="143">
        <v>0.34960317611694336</v>
      </c>
      <c r="W6" s="143">
        <v>-0.29942497611045837</v>
      </c>
    </row>
    <row r="7" spans="2:23" hidden="1">
      <c r="B7" s="140">
        <v>5</v>
      </c>
      <c r="C7" s="141">
        <v>6.3601474761962891</v>
      </c>
      <c r="D7" s="141">
        <v>7.672635555267334</v>
      </c>
      <c r="E7" s="141">
        <v>5.0476589202880859</v>
      </c>
      <c r="F7" s="141">
        <v>-3.431570902466774E-2</v>
      </c>
      <c r="G7" s="141">
        <v>-2.722175233066082E-2</v>
      </c>
      <c r="H7" s="141">
        <v>-4.140966385602951E-2</v>
      </c>
      <c r="I7" s="141">
        <v>7.7749930322170258E-2</v>
      </c>
      <c r="J7" s="141">
        <v>0.28876563906669617</v>
      </c>
      <c r="K7" s="141">
        <v>-0.13326577842235565</v>
      </c>
      <c r="L7" s="141">
        <v>1.4857715368270874</v>
      </c>
      <c r="M7" s="141">
        <v>1.8049663305282593</v>
      </c>
      <c r="N7" s="141">
        <v>1.1665767431259155</v>
      </c>
      <c r="O7" s="141">
        <v>0.14463354647159576</v>
      </c>
      <c r="P7" s="141">
        <v>0.42217126488685608</v>
      </c>
      <c r="Q7" s="141">
        <v>-0.13290417194366455</v>
      </c>
      <c r="R7" s="141">
        <v>-8.6875660344958305E-3</v>
      </c>
      <c r="S7" s="141">
        <v>4.7689393977634609E-4</v>
      </c>
      <c r="T7" s="141">
        <v>-1.7852025106549263E-2</v>
      </c>
      <c r="U7" s="141">
        <v>0.62222349643707275</v>
      </c>
      <c r="V7" s="141">
        <v>0.93286645412445068</v>
      </c>
      <c r="W7" s="141">
        <v>0.31158050894737244</v>
      </c>
    </row>
    <row r="8" spans="2:23" hidden="1"/>
    <row r="9" spans="2:23" hidden="1">
      <c r="B9" s="140" t="s">
        <v>1374</v>
      </c>
      <c r="C9" s="140" t="s">
        <v>1375</v>
      </c>
      <c r="D9" s="140" t="s">
        <v>1376</v>
      </c>
      <c r="E9" s="140" t="s">
        <v>1377</v>
      </c>
      <c r="F9" s="140" t="s">
        <v>1378</v>
      </c>
      <c r="G9" s="140" t="s">
        <v>1379</v>
      </c>
      <c r="H9" s="140" t="s">
        <v>1380</v>
      </c>
      <c r="I9" s="141" t="s">
        <v>1381</v>
      </c>
      <c r="K9" s="140" t="s">
        <v>1382</v>
      </c>
      <c r="L9" s="140" t="s">
        <v>1375</v>
      </c>
      <c r="M9" s="140" t="s">
        <v>1376</v>
      </c>
      <c r="N9" s="140" t="s">
        <v>1377</v>
      </c>
      <c r="O9" s="140" t="s">
        <v>1378</v>
      </c>
      <c r="P9" s="140" t="s">
        <v>1379</v>
      </c>
      <c r="Q9" s="140" t="s">
        <v>1380</v>
      </c>
      <c r="R9" s="141" t="s">
        <v>1381</v>
      </c>
    </row>
    <row r="10" spans="2:23" hidden="1">
      <c r="C10" s="141" t="s">
        <v>1383</v>
      </c>
      <c r="D10" s="141" t="s">
        <v>1384</v>
      </c>
      <c r="E10" s="141" t="s">
        <v>1385</v>
      </c>
      <c r="F10" s="141" t="s">
        <v>1386</v>
      </c>
      <c r="G10" s="141" t="s">
        <v>1387</v>
      </c>
      <c r="H10" s="141" t="s">
        <v>1388</v>
      </c>
      <c r="I10" s="141" t="s">
        <v>1389</v>
      </c>
      <c r="K10" s="140"/>
      <c r="L10" s="141" t="s">
        <v>1383</v>
      </c>
      <c r="M10" s="141" t="s">
        <v>1384</v>
      </c>
      <c r="N10" s="141" t="s">
        <v>1385</v>
      </c>
      <c r="O10" s="141" t="s">
        <v>1386</v>
      </c>
      <c r="P10" s="141" t="s">
        <v>1387</v>
      </c>
      <c r="Q10" s="141" t="s">
        <v>1388</v>
      </c>
      <c r="R10" s="141" t="s">
        <v>1389</v>
      </c>
    </row>
    <row r="11" spans="2:23" hidden="1">
      <c r="B11" s="140">
        <v>0</v>
      </c>
      <c r="C11" s="141">
        <f t="shared" ref="C11:I11" si="0">VLOOKUP($B11,$B$1:$W$7,MATCH(C10,$B$1:$W$1,0),0)</f>
        <v>2.4125020503997803</v>
      </c>
      <c r="D11" s="141">
        <f t="shared" si="0"/>
        <v>-0.11857563257217407</v>
      </c>
      <c r="E11" s="141">
        <f t="shared" si="0"/>
        <v>1.1249053478240967</v>
      </c>
      <c r="F11" s="141">
        <f t="shared" si="0"/>
        <v>-0.14826947450637817</v>
      </c>
      <c r="G11" s="141">
        <f t="shared" si="0"/>
        <v>-1.7772970721125603E-2</v>
      </c>
      <c r="H11" s="141">
        <f t="shared" si="0"/>
        <v>-1.7052860930562019E-3</v>
      </c>
      <c r="I11" s="141">
        <f t="shared" si="0"/>
        <v>0.1845133900642395</v>
      </c>
      <c r="K11" s="140">
        <v>4</v>
      </c>
      <c r="L11" s="141">
        <f t="shared" ref="L11:R11" si="1">VLOOKUP($K11,$B$1:$W$7,MATCH(L10,$B$1:$W$1,0),0)</f>
        <v>4.5160341262817383</v>
      </c>
      <c r="M11" s="141">
        <f t="shared" si="1"/>
        <v>0.12718293070793152</v>
      </c>
      <c r="N11" s="141">
        <f t="shared" si="1"/>
        <v>0.88504832983016968</v>
      </c>
      <c r="O11" s="141">
        <f t="shared" si="1"/>
        <v>3.5017259418964386E-2</v>
      </c>
      <c r="P11" s="141">
        <f t="shared" si="1"/>
        <v>-2.2528065368533134E-2</v>
      </c>
      <c r="Q11" s="141">
        <f t="shared" si="1"/>
        <v>7.0307734422385693E-3</v>
      </c>
      <c r="R11" s="141">
        <f t="shared" si="1"/>
        <v>2.5089100003242493E-2</v>
      </c>
    </row>
    <row r="12" spans="2:23" hidden="1"/>
    <row r="13" spans="2:23" hidden="1">
      <c r="B13" s="141" t="s">
        <v>1390</v>
      </c>
      <c r="C13" s="141" t="s">
        <v>1391</v>
      </c>
      <c r="D13" s="141" t="s">
        <v>1392</v>
      </c>
      <c r="E13" s="141" t="s">
        <v>1393</v>
      </c>
      <c r="F13" s="141" t="s">
        <v>1394</v>
      </c>
      <c r="G13" s="141" t="s">
        <v>1395</v>
      </c>
      <c r="H13" s="141" t="s">
        <v>1396</v>
      </c>
      <c r="I13" s="141" t="s">
        <v>1397</v>
      </c>
      <c r="K13" s="141" t="s">
        <v>1390</v>
      </c>
      <c r="L13" s="141" t="s">
        <v>1391</v>
      </c>
      <c r="M13" s="141" t="s">
        <v>1392</v>
      </c>
      <c r="N13" s="141" t="s">
        <v>1393</v>
      </c>
      <c r="O13" s="141" t="s">
        <v>1394</v>
      </c>
      <c r="P13" s="141" t="s">
        <v>1395</v>
      </c>
      <c r="Q13" s="141" t="s">
        <v>1396</v>
      </c>
      <c r="R13" s="141" t="s">
        <v>1397</v>
      </c>
    </row>
    <row r="14" spans="2:23" hidden="1">
      <c r="B14" s="140">
        <v>0</v>
      </c>
      <c r="C14" s="141">
        <f>VLOOKUP($B14,$B$1:$W$7,MATCH(C13,$B$1:$W$1,0),0)</f>
        <v>2.7408726215362549</v>
      </c>
      <c r="D14" s="141">
        <f t="shared" ref="D14:I14" si="2">VLOOKUP($B14,$B$1:$W$7,MATCH(D13,$B$1:$W$1,0),0)</f>
        <v>-5.4751310497522354E-2</v>
      </c>
      <c r="E14" s="141">
        <f t="shared" si="2"/>
        <v>1.2563859224319458</v>
      </c>
      <c r="F14" s="141">
        <f t="shared" si="2"/>
        <v>1.0188394226133823E-2</v>
      </c>
      <c r="G14" s="141">
        <f t="shared" si="2"/>
        <v>-1.4473742805421352E-2</v>
      </c>
      <c r="H14" s="141">
        <f t="shared" si="2"/>
        <v>-1.7549943004269153E-4</v>
      </c>
      <c r="I14" s="141">
        <f t="shared" si="2"/>
        <v>0.32476165890693665</v>
      </c>
      <c r="K14" s="140">
        <v>4</v>
      </c>
      <c r="L14" s="141">
        <f>VLOOKUP($K14,$B$1:$W$7,MATCH(L13,$B$1:$W$1,0),0)</f>
        <v>5.4992566108703613</v>
      </c>
      <c r="M14" s="141">
        <f t="shared" ref="M14:R14" si="3">VLOOKUP($K14,$B$1:$W$7,MATCH(M13,$B$1:$W$1,0),0)</f>
        <v>0.31234496831893921</v>
      </c>
      <c r="N14" s="141">
        <f t="shared" si="3"/>
        <v>1.1921199560165405</v>
      </c>
      <c r="O14" s="141">
        <f t="shared" si="3"/>
        <v>0.35549858212471008</v>
      </c>
      <c r="P14" s="141">
        <f t="shared" si="3"/>
        <v>-1.6594503074884415E-2</v>
      </c>
      <c r="Q14" s="141">
        <f t="shared" si="3"/>
        <v>1.3735957443714142E-2</v>
      </c>
      <c r="R14" s="141">
        <f t="shared" si="3"/>
        <v>0.34960317611694336</v>
      </c>
    </row>
    <row r="15" spans="2:23" hidden="1">
      <c r="B15" s="141" t="s">
        <v>1398</v>
      </c>
      <c r="C15" s="141">
        <f>C14-C$11</f>
        <v>0.32837057113647461</v>
      </c>
      <c r="D15" s="141">
        <f t="shared" ref="D15:I15" si="4">D14-D$11</f>
        <v>6.3824322074651718E-2</v>
      </c>
      <c r="E15" s="141">
        <f t="shared" si="4"/>
        <v>0.13148057460784912</v>
      </c>
      <c r="F15" s="141">
        <f t="shared" si="4"/>
        <v>0.158457868732512</v>
      </c>
      <c r="G15" s="141">
        <f t="shared" si="4"/>
        <v>3.2992279157042503E-3</v>
      </c>
      <c r="H15" s="141">
        <f t="shared" si="4"/>
        <v>1.5297866630135104E-3</v>
      </c>
      <c r="I15" s="141">
        <f t="shared" si="4"/>
        <v>0.14024826884269714</v>
      </c>
      <c r="K15" s="141" t="s">
        <v>1398</v>
      </c>
      <c r="L15" s="141">
        <f>L14-L$11</f>
        <v>0.98322248458862305</v>
      </c>
      <c r="M15" s="141">
        <f t="shared" ref="M15:Q15" si="5">M14-M$11</f>
        <v>0.18516203761100769</v>
      </c>
      <c r="N15" s="141">
        <f t="shared" si="5"/>
        <v>0.30707162618637085</v>
      </c>
      <c r="O15" s="141">
        <f t="shared" si="5"/>
        <v>0.3204813227057457</v>
      </c>
      <c r="P15" s="141">
        <f t="shared" si="5"/>
        <v>5.9335622936487198E-3</v>
      </c>
      <c r="Q15" s="141">
        <f t="shared" si="5"/>
        <v>6.7051840014755726E-3</v>
      </c>
      <c r="R15" s="141">
        <f>R14-R11</f>
        <v>0.32451407611370087</v>
      </c>
    </row>
    <row r="16" spans="2:23" hidden="1">
      <c r="B16" s="141" t="s">
        <v>1399</v>
      </c>
      <c r="C16" s="141" t="s">
        <v>1400</v>
      </c>
      <c r="D16" s="141" t="s">
        <v>1401</v>
      </c>
      <c r="E16" s="141" t="s">
        <v>1402</v>
      </c>
      <c r="F16" s="141" t="s">
        <v>1403</v>
      </c>
      <c r="G16" s="141" t="s">
        <v>1404</v>
      </c>
      <c r="H16" s="141" t="s">
        <v>1405</v>
      </c>
      <c r="I16" s="141" t="s">
        <v>1406</v>
      </c>
      <c r="K16" s="141" t="s">
        <v>1399</v>
      </c>
      <c r="L16" s="141" t="s">
        <v>1400</v>
      </c>
      <c r="M16" s="141" t="s">
        <v>1401</v>
      </c>
      <c r="N16" s="141" t="s">
        <v>1402</v>
      </c>
      <c r="O16" s="141" t="s">
        <v>1403</v>
      </c>
      <c r="P16" s="141" t="s">
        <v>1404</v>
      </c>
      <c r="Q16" s="141" t="s">
        <v>1405</v>
      </c>
      <c r="R16" s="141" t="s">
        <v>1406</v>
      </c>
    </row>
    <row r="17" spans="2:18" hidden="1">
      <c r="B17" s="140">
        <v>0</v>
      </c>
      <c r="C17" s="141">
        <f>VLOOKUP($B17,$B$1:$W$7,MATCH(C16,$B$1:$W$1,0),0)</f>
        <v>2.0841317176818848</v>
      </c>
      <c r="D17" s="141">
        <f t="shared" ref="D17:I17" si="6">VLOOKUP($B17,$B$1:$W$7,MATCH(D16,$B$1:$W$1,0),0)</f>
        <v>-0.18239995837211609</v>
      </c>
      <c r="E17" s="141">
        <f t="shared" si="6"/>
        <v>0.99342477321624756</v>
      </c>
      <c r="F17" s="141">
        <f t="shared" si="6"/>
        <v>-0.30672734975814819</v>
      </c>
      <c r="G17" s="141">
        <f t="shared" si="6"/>
        <v>-2.1072199568152428E-2</v>
      </c>
      <c r="H17" s="141">
        <f t="shared" si="6"/>
        <v>-3.2350725959986448E-3</v>
      </c>
      <c r="I17" s="141">
        <f t="shared" si="6"/>
        <v>4.4265132397413254E-2</v>
      </c>
      <c r="K17" s="140">
        <v>4</v>
      </c>
      <c r="L17" s="141">
        <f>VLOOKUP($K17,$B$1:$W$7,MATCH(L16,$B$1:$W$1,0),0)</f>
        <v>3.532811164855957</v>
      </c>
      <c r="M17" s="141">
        <f t="shared" ref="M17:R17" si="7">VLOOKUP($K17,$B$1:$W$7,MATCH(M16,$B$1:$W$1,0),0)</f>
        <v>-5.7979106903076172E-2</v>
      </c>
      <c r="N17" s="141">
        <f t="shared" si="7"/>
        <v>0.57797682285308838</v>
      </c>
      <c r="O17" s="141">
        <f t="shared" si="7"/>
        <v>-0.2854640781879425</v>
      </c>
      <c r="P17" s="141">
        <f t="shared" si="7"/>
        <v>-2.8461629524827003E-2</v>
      </c>
      <c r="Q17" s="141">
        <f t="shared" si="7"/>
        <v>3.2558932434767485E-4</v>
      </c>
      <c r="R17" s="141">
        <f t="shared" si="7"/>
        <v>-0.29942497611045837</v>
      </c>
    </row>
    <row r="18" spans="2:18" hidden="1">
      <c r="B18" s="141" t="s">
        <v>1398</v>
      </c>
      <c r="C18" s="141">
        <f>ABS(C17-C$11)</f>
        <v>0.32837033271789551</v>
      </c>
      <c r="D18" s="141">
        <f t="shared" ref="D18:I18" si="8">ABS(D17-D$11)</f>
        <v>6.3824325799942017E-2</v>
      </c>
      <c r="E18" s="141">
        <f t="shared" si="8"/>
        <v>0.13148057460784912</v>
      </c>
      <c r="F18" s="141">
        <f t="shared" si="8"/>
        <v>0.15845787525177002</v>
      </c>
      <c r="G18" s="141">
        <f t="shared" si="8"/>
        <v>3.299228847026825E-3</v>
      </c>
      <c r="H18" s="141">
        <f t="shared" si="8"/>
        <v>1.5297865029424429E-3</v>
      </c>
      <c r="I18" s="141">
        <f t="shared" si="8"/>
        <v>0.14024825766682625</v>
      </c>
      <c r="K18" s="141" t="s">
        <v>1398</v>
      </c>
      <c r="L18" s="141">
        <f>ABS(L17-L$11)</f>
        <v>0.98322296142578125</v>
      </c>
      <c r="M18" s="141">
        <f t="shared" ref="M18:R18" si="9">ABS(M17-M$11)</f>
        <v>0.18516203761100769</v>
      </c>
      <c r="N18" s="141">
        <f t="shared" si="9"/>
        <v>0.3070715069770813</v>
      </c>
      <c r="O18" s="141">
        <f t="shared" si="9"/>
        <v>0.32048133760690689</v>
      </c>
      <c r="P18" s="141">
        <f t="shared" si="9"/>
        <v>5.933564156293869E-3</v>
      </c>
      <c r="Q18" s="141">
        <f t="shared" si="9"/>
        <v>6.7051841178908944E-3</v>
      </c>
      <c r="R18" s="141">
        <f t="shared" si="9"/>
        <v>0.32451407611370087</v>
      </c>
    </row>
    <row r="19" spans="2:18" hidden="1"/>
    <row r="20" spans="2:18" hidden="1">
      <c r="B20" s="144"/>
      <c r="C20" s="145" t="s">
        <v>1407</v>
      </c>
      <c r="D20" s="146"/>
      <c r="E20" s="146"/>
      <c r="F20" s="146"/>
      <c r="G20" s="146"/>
      <c r="H20" s="146"/>
      <c r="I20" s="146"/>
    </row>
    <row r="21" spans="2:18" hidden="1">
      <c r="B21" s="144" t="s">
        <v>1408</v>
      </c>
      <c r="C21" s="144" t="s">
        <v>1375</v>
      </c>
      <c r="D21" s="144" t="s">
        <v>1409</v>
      </c>
      <c r="E21" s="144" t="s">
        <v>1410</v>
      </c>
      <c r="F21" s="144" t="s">
        <v>1411</v>
      </c>
      <c r="G21" s="144" t="s">
        <v>1412</v>
      </c>
      <c r="H21" s="144" t="s">
        <v>1413</v>
      </c>
      <c r="I21" s="146" t="s">
        <v>1414</v>
      </c>
    </row>
    <row r="22" spans="2:18" hidden="1">
      <c r="B22" s="144"/>
      <c r="C22" s="146" t="s">
        <v>1383</v>
      </c>
      <c r="D22" s="146" t="s">
        <v>1384</v>
      </c>
      <c r="E22" s="146" t="s">
        <v>1385</v>
      </c>
      <c r="F22" s="146" t="s">
        <v>1386</v>
      </c>
      <c r="G22" s="146" t="s">
        <v>1387</v>
      </c>
      <c r="H22" s="146" t="s">
        <v>1388</v>
      </c>
      <c r="I22" s="146" t="s">
        <v>1389</v>
      </c>
    </row>
    <row r="23" spans="2:18" hidden="1">
      <c r="B23" s="144">
        <v>0</v>
      </c>
      <c r="C23" s="146">
        <f>VLOOKUP($B23,$B$1:$W$7,MATCH(C$22,$B$1:$W$1,0),0)</f>
        <v>2.4125020503997803</v>
      </c>
      <c r="D23" s="146">
        <f t="shared" ref="D23:I26" si="10">VLOOKUP($B23,$B$1:$W$7,MATCH(D$22,$B$1:$W$1,0),0)</f>
        <v>-0.11857563257217407</v>
      </c>
      <c r="E23" s="146">
        <f t="shared" si="10"/>
        <v>1.1249053478240967</v>
      </c>
      <c r="F23" s="146"/>
      <c r="G23" s="146"/>
      <c r="H23" s="146"/>
      <c r="I23" s="146"/>
    </row>
    <row r="24" spans="2:18" hidden="1">
      <c r="B24" s="144">
        <v>4</v>
      </c>
      <c r="C24" s="146">
        <f>VLOOKUP($B24,$B$1:$W$7,MATCH(C$22,$B$1:$W$1,0),0)</f>
        <v>4.5160341262817383</v>
      </c>
      <c r="D24" s="146">
        <f t="shared" si="10"/>
        <v>0.12718293070793152</v>
      </c>
      <c r="E24" s="146">
        <f t="shared" si="10"/>
        <v>0.88504832983016968</v>
      </c>
      <c r="F24" s="146"/>
      <c r="G24" s="146"/>
      <c r="H24" s="146"/>
      <c r="I24" s="146"/>
    </row>
    <row r="25" spans="2:18" hidden="1">
      <c r="B25" s="144">
        <v>0</v>
      </c>
      <c r="C25" s="146"/>
      <c r="D25" s="146"/>
      <c r="E25" s="146"/>
      <c r="F25" s="146">
        <f t="shared" si="10"/>
        <v>-0.14826947450637817</v>
      </c>
      <c r="G25" s="146">
        <f t="shared" si="10"/>
        <v>-1.7772970721125603E-2</v>
      </c>
      <c r="H25" s="146">
        <f>VLOOKUP($B25,$B$1:$W$7,MATCH(H$22,$B$1:$W$1,0),0)</f>
        <v>-1.7052860930562019E-3</v>
      </c>
      <c r="I25" s="146">
        <f t="shared" si="10"/>
        <v>0.1845133900642395</v>
      </c>
    </row>
    <row r="26" spans="2:18" hidden="1">
      <c r="B26" s="144">
        <v>4</v>
      </c>
      <c r="C26" s="146"/>
      <c r="D26" s="146"/>
      <c r="E26" s="146"/>
      <c r="F26" s="146">
        <f t="shared" si="10"/>
        <v>3.5017259418964386E-2</v>
      </c>
      <c r="G26" s="146">
        <f t="shared" si="10"/>
        <v>-2.2528065368533134E-2</v>
      </c>
      <c r="H26" s="146">
        <f>VLOOKUP($B26,$B$1:$W$7,MATCH(H$22,$B$1:$W$1,0),0)</f>
        <v>7.0307734422385693E-3</v>
      </c>
      <c r="I26" s="146">
        <f t="shared" si="10"/>
        <v>2.5089100003242493E-2</v>
      </c>
    </row>
    <row r="27" spans="2:18" ht="21.65" hidden="1" customHeight="1"/>
    <row r="28" spans="2:18" ht="6.65" hidden="1" customHeight="1"/>
    <row r="29" spans="2:18" hidden="1"/>
    <row r="30" spans="2:18" hidden="1"/>
    <row r="31" spans="2:18" hidden="1"/>
    <row r="32" spans="2:18" hidden="1"/>
    <row r="33" spans="2:11" hidden="1"/>
    <row r="34" spans="2:11" hidden="1"/>
    <row r="35" spans="2:11" hidden="1"/>
    <row r="36" spans="2:11" hidden="1"/>
    <row r="37" spans="2:11" hidden="1"/>
    <row r="38" spans="2:11" hidden="1"/>
    <row r="39" spans="2:11" hidden="1"/>
    <row r="40" spans="2:11" hidden="1"/>
    <row r="41" spans="2:11" hidden="1"/>
    <row r="42" spans="2:11" hidden="1"/>
    <row r="43" spans="2:11" hidden="1"/>
    <row r="44" spans="2:11" ht="8.15" hidden="1" customHeight="1"/>
    <row r="45" spans="2:11" hidden="1"/>
    <row r="47" spans="2:11">
      <c r="B47" s="303"/>
      <c r="C47" s="304" t="s">
        <v>1415</v>
      </c>
      <c r="D47" s="305"/>
      <c r="E47" s="305"/>
      <c r="F47" s="305"/>
      <c r="G47" s="305"/>
      <c r="H47" s="305"/>
      <c r="I47" s="305"/>
      <c r="J47" s="305"/>
      <c r="K47" s="305"/>
    </row>
    <row r="48" spans="2:11">
      <c r="B48" s="306" t="s">
        <v>1408</v>
      </c>
      <c r="C48" s="303" t="s">
        <v>1375</v>
      </c>
      <c r="D48" s="303"/>
      <c r="E48" s="306" t="s">
        <v>1416</v>
      </c>
      <c r="F48" s="306" t="s">
        <v>1417</v>
      </c>
      <c r="G48" s="303" t="s">
        <v>1411</v>
      </c>
      <c r="H48" s="306" t="s">
        <v>1418</v>
      </c>
      <c r="I48" s="306" t="s">
        <v>1419</v>
      </c>
      <c r="J48" s="307"/>
      <c r="K48" s="307" t="s">
        <v>1420</v>
      </c>
    </row>
    <row r="49" spans="2:32">
      <c r="B49" s="303"/>
      <c r="C49" s="305" t="s">
        <v>1383</v>
      </c>
      <c r="D49" s="305"/>
      <c r="E49" s="305" t="s">
        <v>1385</v>
      </c>
      <c r="F49" s="305" t="s">
        <v>1384</v>
      </c>
      <c r="G49" s="305" t="s">
        <v>1386</v>
      </c>
      <c r="H49" s="305" t="s">
        <v>1387</v>
      </c>
      <c r="I49" s="307" t="s">
        <v>1388</v>
      </c>
      <c r="J49" s="307"/>
      <c r="K49" s="307" t="s">
        <v>1389</v>
      </c>
      <c r="L49" s="299"/>
      <c r="M49" s="301" t="s">
        <v>1374</v>
      </c>
      <c r="N49" s="305" t="s">
        <v>1400</v>
      </c>
      <c r="O49" s="305"/>
      <c r="P49" s="305" t="s">
        <v>1402</v>
      </c>
      <c r="Q49" s="305" t="s">
        <v>1401</v>
      </c>
      <c r="R49" s="305" t="s">
        <v>1403</v>
      </c>
      <c r="S49" s="305" t="s">
        <v>1404</v>
      </c>
      <c r="T49" s="307" t="s">
        <v>1405</v>
      </c>
      <c r="U49" s="307"/>
      <c r="V49" s="307" t="s">
        <v>1406</v>
      </c>
      <c r="W49" s="301" t="s">
        <v>1382</v>
      </c>
      <c r="X49" s="305" t="s">
        <v>1400</v>
      </c>
      <c r="Y49" s="305"/>
      <c r="Z49" s="305" t="s">
        <v>1402</v>
      </c>
      <c r="AA49" s="305" t="s">
        <v>1401</v>
      </c>
      <c r="AB49" s="305" t="s">
        <v>1403</v>
      </c>
      <c r="AC49" s="305" t="s">
        <v>1404</v>
      </c>
      <c r="AD49" s="307" t="s">
        <v>1405</v>
      </c>
      <c r="AE49" s="307"/>
      <c r="AF49" s="307" t="s">
        <v>1406</v>
      </c>
    </row>
    <row r="50" spans="2:32">
      <c r="B50" s="303">
        <v>0</v>
      </c>
      <c r="C50" s="305">
        <v>2.4125020503997803</v>
      </c>
      <c r="D50" s="305"/>
      <c r="E50" s="305"/>
      <c r="F50" s="305"/>
      <c r="G50" s="305"/>
      <c r="H50" s="305"/>
      <c r="I50" s="305"/>
      <c r="J50" s="305"/>
      <c r="K50" s="305">
        <v>0.1845133900642395</v>
      </c>
      <c r="L50" s="299"/>
      <c r="M50" s="300" t="s">
        <v>1398</v>
      </c>
      <c r="N50" s="301">
        <v>0.32837033271789551</v>
      </c>
      <c r="O50" s="299"/>
      <c r="P50" s="301">
        <v>0.13148057460784912</v>
      </c>
      <c r="Q50" s="301">
        <v>6.3824325799942017E-2</v>
      </c>
      <c r="R50" s="301">
        <v>0.15845787525177002</v>
      </c>
      <c r="S50" s="301">
        <v>0.3299228847026825</v>
      </c>
      <c r="T50" s="301">
        <v>0.15297865029424429</v>
      </c>
      <c r="U50" s="299"/>
      <c r="V50" s="301">
        <v>0.14024825766682625</v>
      </c>
      <c r="W50" s="300" t="s">
        <v>1398</v>
      </c>
      <c r="X50" s="301">
        <v>0.98322296142578125</v>
      </c>
      <c r="Y50" s="299"/>
      <c r="Z50" s="301">
        <v>0.3070715069770813</v>
      </c>
      <c r="AA50" s="301">
        <v>0.18516203761100769</v>
      </c>
      <c r="AB50" s="301">
        <v>0.32048133760690689</v>
      </c>
      <c r="AC50" s="301">
        <v>0.5933564156293869</v>
      </c>
      <c r="AD50" s="301">
        <v>0.67051841178908944</v>
      </c>
      <c r="AE50" s="299"/>
      <c r="AF50" s="301">
        <v>0.32451407611370087</v>
      </c>
    </row>
    <row r="51" spans="2:32">
      <c r="B51" s="303">
        <v>4</v>
      </c>
      <c r="C51" s="305">
        <v>4.5160341262817383</v>
      </c>
      <c r="D51" s="305"/>
      <c r="E51" s="305"/>
      <c r="F51" s="305"/>
      <c r="G51" s="305"/>
      <c r="H51" s="305"/>
      <c r="I51" s="305"/>
      <c r="J51" s="305"/>
      <c r="K51" s="305">
        <v>2.5089100003242493E-2</v>
      </c>
      <c r="L51" s="299"/>
      <c r="M51" s="300"/>
      <c r="N51" s="299"/>
      <c r="O51" s="299"/>
      <c r="P51" s="299"/>
      <c r="Q51" s="299"/>
      <c r="R51" s="299"/>
      <c r="S51" s="299"/>
      <c r="T51" s="299"/>
      <c r="U51" s="299"/>
      <c r="V51" s="299"/>
      <c r="W51" s="299"/>
      <c r="X51" s="299"/>
      <c r="Y51" s="299"/>
      <c r="Z51" s="299"/>
      <c r="AA51" s="299"/>
      <c r="AB51" s="299"/>
      <c r="AC51" s="302"/>
      <c r="AD51" s="302"/>
      <c r="AE51" s="299"/>
      <c r="AF51" s="299"/>
    </row>
    <row r="52" spans="2:32">
      <c r="B52" s="303">
        <v>0</v>
      </c>
      <c r="C52" s="305"/>
      <c r="D52" s="305"/>
      <c r="E52" s="305">
        <v>1.1249053478240967</v>
      </c>
      <c r="F52" s="305">
        <v>-0.11857563257217407</v>
      </c>
      <c r="G52" s="305">
        <v>-0.14826947450637817</v>
      </c>
      <c r="H52" s="305">
        <v>-1.7772970721125603</v>
      </c>
      <c r="I52" s="305">
        <v>-0.17052860930562019</v>
      </c>
      <c r="J52" s="305"/>
      <c r="K52" s="305"/>
      <c r="L52" s="299"/>
      <c r="M52" s="299"/>
      <c r="N52" s="299"/>
      <c r="O52" s="299"/>
      <c r="P52" s="299"/>
      <c r="Q52" s="299"/>
      <c r="R52" s="299"/>
      <c r="S52" s="299"/>
      <c r="T52" s="299"/>
      <c r="U52" s="299"/>
      <c r="V52" s="299"/>
      <c r="W52" s="299"/>
      <c r="X52" s="299"/>
      <c r="Y52" s="299"/>
      <c r="Z52" s="299"/>
      <c r="AA52" s="299"/>
      <c r="AB52" s="299"/>
      <c r="AC52" s="299"/>
      <c r="AD52" s="299"/>
      <c r="AE52" s="299"/>
      <c r="AF52" s="299"/>
    </row>
    <row r="53" spans="2:32">
      <c r="B53" s="303">
        <v>4</v>
      </c>
      <c r="C53" s="305"/>
      <c r="D53" s="305"/>
      <c r="E53" s="305">
        <v>0.88504832983016968</v>
      </c>
      <c r="F53" s="305">
        <v>0.12718293070793152</v>
      </c>
      <c r="G53" s="305">
        <v>3.5017259418964386E-2</v>
      </c>
      <c r="H53" s="305">
        <v>-2.2528065368533134</v>
      </c>
      <c r="I53" s="305">
        <v>0.70307734422385693</v>
      </c>
      <c r="J53" s="305"/>
      <c r="K53" s="305"/>
      <c r="L53" s="299"/>
      <c r="M53" s="299"/>
      <c r="N53" s="299"/>
      <c r="O53" s="299"/>
      <c r="P53" s="299"/>
      <c r="Q53" s="299"/>
      <c r="R53" s="299"/>
      <c r="S53" s="299"/>
      <c r="T53" s="299"/>
      <c r="U53" s="299"/>
      <c r="V53" s="299"/>
      <c r="W53" s="299"/>
      <c r="X53" s="299"/>
      <c r="Y53" s="299"/>
      <c r="Z53" s="299"/>
      <c r="AA53" s="299"/>
      <c r="AB53" s="299"/>
      <c r="AC53" s="299"/>
      <c r="AD53" s="299"/>
      <c r="AE53" s="299"/>
      <c r="AF53" s="299"/>
    </row>
    <row r="54" spans="2:32" ht="24.75" customHeight="1"/>
    <row r="55" spans="2:32" ht="7.5" customHeight="1"/>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DE89-05B2-4357-992B-BB51F9471BFD}">
  <sheetPr>
    <tabColor theme="2"/>
  </sheetPr>
  <dimension ref="A2:S50"/>
  <sheetViews>
    <sheetView showGridLines="0" topLeftCell="A7" workbookViewId="0"/>
  </sheetViews>
  <sheetFormatPr defaultColWidth="8.69140625" defaultRowHeight="14.6"/>
  <cols>
    <col min="1" max="1" width="9.3828125" style="138" customWidth="1"/>
    <col min="2" max="14" width="8.69140625" style="147"/>
    <col min="15" max="15" width="5.23046875" style="147" customWidth="1"/>
    <col min="16" max="16384" width="8.69140625" style="147"/>
  </cols>
  <sheetData>
    <row r="2" spans="1:19">
      <c r="B2" s="361" t="s">
        <v>1375</v>
      </c>
      <c r="C2" s="361"/>
      <c r="D2" s="148" t="s">
        <v>1430</v>
      </c>
      <c r="E2" s="361" t="s">
        <v>1431</v>
      </c>
      <c r="F2" s="361"/>
      <c r="H2" s="361" t="s">
        <v>1432</v>
      </c>
      <c r="I2" s="361"/>
      <c r="K2" s="138"/>
      <c r="L2" s="361" t="s">
        <v>1375</v>
      </c>
      <c r="M2" s="361"/>
      <c r="N2" s="148" t="s">
        <v>1430</v>
      </c>
      <c r="O2" s="361" t="s">
        <v>1431</v>
      </c>
      <c r="P2" s="361"/>
      <c r="R2" s="361" t="s">
        <v>1432</v>
      </c>
      <c r="S2" s="361"/>
    </row>
    <row r="3" spans="1:19">
      <c r="A3" s="138" t="s">
        <v>1882</v>
      </c>
      <c r="B3" s="138" t="s">
        <v>1433</v>
      </c>
      <c r="C3" s="138" t="s">
        <v>1434</v>
      </c>
      <c r="D3" s="138"/>
      <c r="E3" s="138" t="s">
        <v>1433</v>
      </c>
      <c r="F3" s="138" t="s">
        <v>1434</v>
      </c>
      <c r="G3" s="138"/>
      <c r="H3" s="138" t="s">
        <v>1433</v>
      </c>
      <c r="I3" s="138" t="s">
        <v>1434</v>
      </c>
      <c r="K3" s="138" t="s">
        <v>1883</v>
      </c>
      <c r="L3" s="138" t="s">
        <v>1433</v>
      </c>
      <c r="M3" s="138" t="s">
        <v>1434</v>
      </c>
      <c r="N3" s="138"/>
      <c r="O3" s="138" t="s">
        <v>1433</v>
      </c>
      <c r="P3" s="138" t="s">
        <v>1434</v>
      </c>
      <c r="Q3" s="138"/>
      <c r="R3" s="138" t="s">
        <v>1433</v>
      </c>
      <c r="S3" s="138" t="s">
        <v>1434</v>
      </c>
    </row>
    <row r="4" spans="1:19">
      <c r="B4" s="147" t="s">
        <v>1383</v>
      </c>
      <c r="C4" s="147" t="s">
        <v>1424</v>
      </c>
      <c r="E4" s="147" t="s">
        <v>1385</v>
      </c>
      <c r="F4" s="147" t="s">
        <v>1427</v>
      </c>
      <c r="H4" s="147" t="s">
        <v>1384</v>
      </c>
      <c r="I4" s="147" t="s">
        <v>1421</v>
      </c>
      <c r="K4" s="138"/>
      <c r="L4" s="147" t="s">
        <v>1383</v>
      </c>
      <c r="M4" s="147" t="s">
        <v>1424</v>
      </c>
      <c r="O4" s="147" t="s">
        <v>1385</v>
      </c>
      <c r="P4" s="147" t="s">
        <v>1427</v>
      </c>
      <c r="R4" s="147" t="s">
        <v>1384</v>
      </c>
      <c r="S4" s="147" t="s">
        <v>1421</v>
      </c>
    </row>
    <row r="5" spans="1:19">
      <c r="A5" s="138">
        <v>0</v>
      </c>
      <c r="B5" s="147">
        <v>2.6729328632354736</v>
      </c>
      <c r="C5" s="147">
        <v>2.2038421630859375</v>
      </c>
      <c r="E5" s="147">
        <v>1.1604961156845093</v>
      </c>
      <c r="F5" s="147">
        <v>0.74176627397537231</v>
      </c>
      <c r="H5" s="147">
        <v>-8.4404334425926208E-2</v>
      </c>
      <c r="I5" s="147">
        <v>-0.17077420651912689</v>
      </c>
      <c r="K5" s="138">
        <v>4</v>
      </c>
      <c r="L5" s="147">
        <v>4.4558758735656738</v>
      </c>
      <c r="M5" s="147">
        <v>6.361454963684082</v>
      </c>
      <c r="O5" s="147">
        <v>0.99437451362609863</v>
      </c>
      <c r="P5" s="147">
        <v>0.27372503280639648</v>
      </c>
      <c r="R5" s="147">
        <v>4.7421354800462723E-2</v>
      </c>
      <c r="S5" s="147">
        <v>7.4892610311508179E-2</v>
      </c>
    </row>
    <row r="6" spans="1:19">
      <c r="K6" s="138"/>
    </row>
    <row r="7" spans="1:19">
      <c r="A7" s="147" t="s">
        <v>1390</v>
      </c>
      <c r="B7" s="147" t="s">
        <v>1391</v>
      </c>
      <c r="C7" s="147" t="s">
        <v>1425</v>
      </c>
      <c r="E7" s="147" t="s">
        <v>1393</v>
      </c>
      <c r="F7" s="147" t="s">
        <v>1428</v>
      </c>
      <c r="H7" s="147" t="s">
        <v>1392</v>
      </c>
      <c r="I7" s="147" t="s">
        <v>1422</v>
      </c>
      <c r="K7" s="147" t="s">
        <v>1390</v>
      </c>
      <c r="L7" s="147" t="s">
        <v>1391</v>
      </c>
      <c r="M7" s="147" t="s">
        <v>1425</v>
      </c>
      <c r="O7" s="147" t="s">
        <v>1393</v>
      </c>
      <c r="P7" s="147" t="s">
        <v>1428</v>
      </c>
      <c r="R7" s="147" t="s">
        <v>1392</v>
      </c>
      <c r="S7" s="147" t="s">
        <v>1422</v>
      </c>
    </row>
    <row r="8" spans="1:19">
      <c r="A8" s="138">
        <v>0</v>
      </c>
      <c r="B8" s="147">
        <v>3.1041736602783203</v>
      </c>
      <c r="C8" s="147">
        <v>2.6061689853668213</v>
      </c>
      <c r="E8" s="147">
        <v>1.280204176902771</v>
      </c>
      <c r="F8" s="147">
        <v>0.92482316493988037</v>
      </c>
      <c r="H8" s="147">
        <v>-1.408348698168993E-2</v>
      </c>
      <c r="I8" s="147">
        <v>-5.7909626513719559E-2</v>
      </c>
      <c r="K8" s="138">
        <v>4</v>
      </c>
      <c r="L8" s="147">
        <v>5.5691332817077637</v>
      </c>
      <c r="M8" s="147">
        <v>8.6171798706054688</v>
      </c>
      <c r="O8" s="147">
        <v>1.285794734954834</v>
      </c>
      <c r="P8" s="147">
        <v>0.80606734752655029</v>
      </c>
      <c r="R8" s="147">
        <v>0.24567168951034546</v>
      </c>
      <c r="S8" s="147">
        <v>0.56443631649017334</v>
      </c>
    </row>
    <row r="9" spans="1:19">
      <c r="A9" s="149"/>
      <c r="B9" s="147">
        <v>0.43124079704284668</v>
      </c>
      <c r="C9" s="147">
        <v>0.40232682228088379</v>
      </c>
      <c r="E9" s="147">
        <v>0.11970806121826172</v>
      </c>
      <c r="F9" s="147">
        <v>0.18305689096450806</v>
      </c>
      <c r="H9" s="147">
        <v>7.0320847444236279E-2</v>
      </c>
      <c r="I9" s="147">
        <v>0.11286458000540733</v>
      </c>
      <c r="K9" s="149"/>
      <c r="L9" s="147">
        <v>1.1132574081420898</v>
      </c>
      <c r="M9" s="147">
        <v>2.2557249069213867</v>
      </c>
      <c r="O9" s="147">
        <v>0.29142022132873535</v>
      </c>
      <c r="P9" s="147">
        <v>0.53234231472015381</v>
      </c>
      <c r="R9" s="147">
        <v>0.19825033470988274</v>
      </c>
      <c r="S9" s="147">
        <v>0.48954370617866516</v>
      </c>
    </row>
    <row r="10" spans="1:19">
      <c r="A10" s="147" t="s">
        <v>1399</v>
      </c>
      <c r="B10" s="147" t="s">
        <v>1400</v>
      </c>
      <c r="C10" s="147" t="s">
        <v>1426</v>
      </c>
      <c r="E10" s="147" t="s">
        <v>1402</v>
      </c>
      <c r="F10" s="147" t="s">
        <v>1429</v>
      </c>
      <c r="H10" s="147" t="s">
        <v>1401</v>
      </c>
      <c r="I10" s="147" t="s">
        <v>1423</v>
      </c>
      <c r="K10" s="147" t="s">
        <v>1399</v>
      </c>
      <c r="L10" s="147" t="s">
        <v>1400</v>
      </c>
      <c r="M10" s="147" t="s">
        <v>1426</v>
      </c>
      <c r="O10" s="147" t="s">
        <v>1402</v>
      </c>
      <c r="P10" s="147" t="s">
        <v>1429</v>
      </c>
      <c r="R10" s="147" t="s">
        <v>1401</v>
      </c>
      <c r="S10" s="147" t="s">
        <v>1423</v>
      </c>
    </row>
    <row r="11" spans="1:19">
      <c r="A11" s="138">
        <v>0</v>
      </c>
      <c r="B11" s="147">
        <v>2.241692066192627</v>
      </c>
      <c r="C11" s="147">
        <v>1.8015152215957642</v>
      </c>
      <c r="E11" s="147">
        <v>1.0407880544662476</v>
      </c>
      <c r="F11" s="147">
        <v>0.55870938301086426</v>
      </c>
      <c r="H11" s="147">
        <v>-0.15472517907619476</v>
      </c>
      <c r="I11" s="147">
        <v>-0.28363877534866333</v>
      </c>
      <c r="K11" s="138">
        <v>4</v>
      </c>
      <c r="L11" s="147">
        <v>3.3426187038421631</v>
      </c>
      <c r="M11" s="147">
        <v>4.1057305335998535</v>
      </c>
      <c r="O11" s="147">
        <v>0.70295435190200806</v>
      </c>
      <c r="P11" s="147">
        <v>-0.25861725211143494</v>
      </c>
      <c r="R11" s="147">
        <v>-0.15082897245883942</v>
      </c>
      <c r="S11" s="147">
        <v>-0.41465109586715698</v>
      </c>
    </row>
    <row r="12" spans="1:19">
      <c r="B12" s="147">
        <v>0.43124079704284668</v>
      </c>
      <c r="C12" s="147">
        <v>0.40232694149017334</v>
      </c>
      <c r="E12" s="147">
        <v>0.11970806121826172</v>
      </c>
      <c r="F12" s="147">
        <v>0.18305689096450806</v>
      </c>
      <c r="H12" s="147">
        <v>7.0320844650268555E-2</v>
      </c>
      <c r="I12" s="147">
        <v>0.11286456882953644</v>
      </c>
      <c r="K12" s="138"/>
      <c r="L12" s="147">
        <v>1.1132571697235107</v>
      </c>
      <c r="M12" s="147">
        <v>2.2557244300842285</v>
      </c>
      <c r="O12" s="147">
        <v>0.29142016172409058</v>
      </c>
      <c r="P12" s="147">
        <v>0.53234228491783142</v>
      </c>
      <c r="R12" s="147">
        <v>0.19825032725930214</v>
      </c>
      <c r="S12" s="147">
        <v>0.48954370617866516</v>
      </c>
    </row>
    <row r="14" spans="1:19" hidden="1"/>
    <row r="15" spans="1:19" hidden="1"/>
    <row r="16" spans="1:19" hidden="1"/>
    <row r="17" hidden="1"/>
    <row r="18" hidden="1"/>
    <row r="19" hidden="1"/>
    <row r="20" hidden="1"/>
    <row r="21" hidden="1"/>
    <row r="22" hidden="1"/>
    <row r="23" hidden="1"/>
    <row r="24" hidden="1"/>
    <row r="25" hidden="1"/>
    <row r="26" hidden="1"/>
    <row r="27" hidden="1"/>
    <row r="28" hidden="1"/>
    <row r="29" hidden="1"/>
    <row r="30" hidden="1"/>
    <row r="31" hidden="1"/>
    <row r="32" ht="4" customHeight="1"/>
    <row r="50" ht="10.5" customHeight="1"/>
  </sheetData>
  <mergeCells count="6">
    <mergeCell ref="R2:S2"/>
    <mergeCell ref="B2:C2"/>
    <mergeCell ref="E2:F2"/>
    <mergeCell ref="H2:I2"/>
    <mergeCell ref="L2:M2"/>
    <mergeCell ref="O2:P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F6103-2BE9-4E0E-978C-FD339A48E2B7}">
  <sheetPr>
    <tabColor theme="2"/>
  </sheetPr>
  <dimension ref="A1:AC87"/>
  <sheetViews>
    <sheetView topLeftCell="A31" zoomScale="55" zoomScaleNormal="55" workbookViewId="0">
      <selection activeCell="B5" sqref="B5:S71"/>
    </sheetView>
  </sheetViews>
  <sheetFormatPr defaultRowHeight="12.45"/>
  <cols>
    <col min="1" max="16384" width="9.23046875" style="290"/>
  </cols>
  <sheetData>
    <row r="1" spans="1:17">
      <c r="B1" s="362" t="s">
        <v>1884</v>
      </c>
      <c r="C1" s="362"/>
      <c r="D1" s="362"/>
      <c r="E1" s="362"/>
      <c r="F1" s="297"/>
      <c r="G1" s="297"/>
      <c r="N1" s="362" t="s">
        <v>1885</v>
      </c>
      <c r="O1" s="362"/>
      <c r="P1" s="362"/>
      <c r="Q1" s="297"/>
    </row>
    <row r="2" spans="1:17">
      <c r="A2" s="290" t="s">
        <v>1886</v>
      </c>
      <c r="B2" s="290" t="s">
        <v>1662</v>
      </c>
      <c r="C2" s="290" t="s">
        <v>21</v>
      </c>
      <c r="D2" s="290" t="s">
        <v>1887</v>
      </c>
      <c r="E2" s="290" t="s">
        <v>1888</v>
      </c>
      <c r="F2" s="290" t="s">
        <v>909</v>
      </c>
      <c r="M2" s="290" t="s">
        <v>1662</v>
      </c>
      <c r="N2" s="290" t="s">
        <v>21</v>
      </c>
      <c r="O2" s="290" t="s">
        <v>1887</v>
      </c>
      <c r="P2" s="290" t="s">
        <v>1888</v>
      </c>
      <c r="Q2" s="290" t="s">
        <v>909</v>
      </c>
    </row>
    <row r="3" spans="1:17">
      <c r="A3" s="290">
        <v>-1</v>
      </c>
      <c r="B3" s="290">
        <v>0</v>
      </c>
      <c r="C3" s="290">
        <v>0</v>
      </c>
      <c r="D3" s="290">
        <v>0</v>
      </c>
      <c r="E3" s="290">
        <v>0</v>
      </c>
      <c r="F3" s="290">
        <v>0</v>
      </c>
      <c r="M3" s="290">
        <v>0</v>
      </c>
      <c r="N3" s="290">
        <v>0</v>
      </c>
      <c r="O3" s="290">
        <v>0</v>
      </c>
      <c r="P3" s="290">
        <v>0</v>
      </c>
      <c r="Q3" s="290">
        <v>0</v>
      </c>
    </row>
    <row r="4" spans="1:17">
      <c r="A4" s="290">
        <v>0</v>
      </c>
      <c r="B4" s="290">
        <v>0</v>
      </c>
      <c r="C4" s="290">
        <v>9.6928502975515212</v>
      </c>
      <c r="D4" s="290">
        <v>-5.9370468420626441</v>
      </c>
      <c r="E4" s="290">
        <v>24.648669162129025</v>
      </c>
      <c r="F4" s="290">
        <f>E4-D4</f>
        <v>30.585716004191667</v>
      </c>
      <c r="M4" s="290">
        <v>0</v>
      </c>
      <c r="N4" s="290">
        <v>4.188505266662375</v>
      </c>
      <c r="O4" s="290">
        <v>0.16567610662847918</v>
      </c>
      <c r="P4" s="290">
        <v>8.1940272755554027</v>
      </c>
      <c r="Q4" s="290">
        <f>P4-O4</f>
        <v>8.0283511689269229</v>
      </c>
    </row>
    <row r="5" spans="1:17">
      <c r="A5" s="290">
        <v>1</v>
      </c>
      <c r="B5" s="290">
        <v>0</v>
      </c>
      <c r="C5" s="290">
        <v>34.64678897794979</v>
      </c>
      <c r="D5" s="290">
        <v>19.920633308973621</v>
      </c>
      <c r="E5" s="290">
        <v>48.874455035631065</v>
      </c>
      <c r="F5" s="290">
        <f t="shared" ref="F5:F15" si="0">E5-D5</f>
        <v>28.953821726657445</v>
      </c>
      <c r="M5" s="290">
        <v>0</v>
      </c>
      <c r="N5" s="290">
        <v>13.442771820900823</v>
      </c>
      <c r="O5" s="290">
        <v>8.1721703245951147</v>
      </c>
      <c r="P5" s="290">
        <v>18.067152809652406</v>
      </c>
      <c r="Q5" s="290">
        <f t="shared" ref="Q5:Q15" si="1">P5-O5</f>
        <v>9.8949824850572909</v>
      </c>
    </row>
    <row r="6" spans="1:17">
      <c r="A6" s="290">
        <v>2</v>
      </c>
      <c r="B6" s="290">
        <v>0</v>
      </c>
      <c r="C6" s="290">
        <v>34.26377790409132</v>
      </c>
      <c r="D6" s="290">
        <v>22.620591624594699</v>
      </c>
      <c r="E6" s="290">
        <v>47.450968362610759</v>
      </c>
      <c r="F6" s="290">
        <f t="shared" si="0"/>
        <v>24.83037673801606</v>
      </c>
      <c r="M6" s="290">
        <v>0</v>
      </c>
      <c r="N6" s="290">
        <v>19.748512535173059</v>
      </c>
      <c r="O6" s="290">
        <v>13.717365879142948</v>
      </c>
      <c r="P6" s="290">
        <v>25.490982644033107</v>
      </c>
      <c r="Q6" s="290">
        <f t="shared" si="1"/>
        <v>11.773616764890159</v>
      </c>
    </row>
    <row r="7" spans="1:17">
      <c r="A7" s="290">
        <v>3</v>
      </c>
      <c r="B7" s="290">
        <v>0</v>
      </c>
      <c r="C7" s="290">
        <v>27.067454318794514</v>
      </c>
      <c r="D7" s="290">
        <v>16.518945559983315</v>
      </c>
      <c r="E7" s="290">
        <v>39.787314217140064</v>
      </c>
      <c r="F7" s="290">
        <f t="shared" si="0"/>
        <v>23.268368657156749</v>
      </c>
      <c r="M7" s="290">
        <v>0</v>
      </c>
      <c r="N7" s="290">
        <v>20.735996015372351</v>
      </c>
      <c r="O7" s="290">
        <v>14.755451256237189</v>
      </c>
      <c r="P7" s="290">
        <v>27.939444304893531</v>
      </c>
      <c r="Q7" s="290">
        <f t="shared" si="1"/>
        <v>13.183993048656342</v>
      </c>
    </row>
    <row r="8" spans="1:17">
      <c r="A8" s="290">
        <v>4</v>
      </c>
      <c r="B8" s="290">
        <v>0</v>
      </c>
      <c r="C8" s="290">
        <v>19.199069557312903</v>
      </c>
      <c r="D8" s="290">
        <v>10.164299022005208</v>
      </c>
      <c r="E8" s="290">
        <v>31.358120187457299</v>
      </c>
      <c r="F8" s="290">
        <f t="shared" si="0"/>
        <v>21.193821165452093</v>
      </c>
      <c r="M8" s="290">
        <v>0</v>
      </c>
      <c r="N8" s="290">
        <v>19.03397402342317</v>
      </c>
      <c r="O8" s="290">
        <v>13.280393760990119</v>
      </c>
      <c r="P8" s="290">
        <v>27.410219471457417</v>
      </c>
      <c r="Q8" s="290">
        <f t="shared" si="1"/>
        <v>14.129825710467298</v>
      </c>
    </row>
    <row r="9" spans="1:17">
      <c r="A9" s="290">
        <v>5</v>
      </c>
      <c r="B9" s="290">
        <v>0</v>
      </c>
      <c r="C9" s="290">
        <v>13.4071141426985</v>
      </c>
      <c r="D9" s="290">
        <v>4.3272701278869121</v>
      </c>
      <c r="E9" s="290">
        <v>25.008057358892778</v>
      </c>
      <c r="F9" s="290">
        <f t="shared" si="0"/>
        <v>20.680787231005866</v>
      </c>
      <c r="M9" s="290">
        <v>0</v>
      </c>
      <c r="N9" s="290">
        <v>16.598718679764787</v>
      </c>
      <c r="O9" s="290">
        <v>10.907767924033896</v>
      </c>
      <c r="P9" s="290">
        <v>25.124375020298075</v>
      </c>
      <c r="Q9" s="290">
        <f t="shared" si="1"/>
        <v>14.216607096264179</v>
      </c>
    </row>
    <row r="10" spans="1:17">
      <c r="A10" s="290">
        <v>6</v>
      </c>
      <c r="B10" s="290">
        <v>0</v>
      </c>
      <c r="C10" s="290">
        <v>8.8063935125550774</v>
      </c>
      <c r="D10" s="290">
        <v>0.50515558389037951</v>
      </c>
      <c r="E10" s="290">
        <v>19.820899237837395</v>
      </c>
      <c r="F10" s="290">
        <f t="shared" si="0"/>
        <v>19.315743653947017</v>
      </c>
      <c r="M10" s="290">
        <v>0</v>
      </c>
      <c r="N10" s="290">
        <v>13.956047048297114</v>
      </c>
      <c r="O10" s="290">
        <v>8.4157230129606564</v>
      </c>
      <c r="P10" s="290">
        <v>22.571462031721151</v>
      </c>
      <c r="Q10" s="290">
        <f t="shared" si="1"/>
        <v>14.155739018760494</v>
      </c>
    </row>
    <row r="11" spans="1:17">
      <c r="A11" s="290">
        <v>7</v>
      </c>
      <c r="B11" s="290">
        <v>0</v>
      </c>
      <c r="C11" s="290">
        <v>6.1562663140901508</v>
      </c>
      <c r="D11" s="290">
        <v>-1.564848201853521</v>
      </c>
      <c r="E11" s="290">
        <v>16.826210756915451</v>
      </c>
      <c r="F11" s="290">
        <f t="shared" si="0"/>
        <v>18.391058958768973</v>
      </c>
      <c r="M11" s="290">
        <v>0</v>
      </c>
      <c r="N11" s="290">
        <v>11.544872285042102</v>
      </c>
      <c r="O11" s="290">
        <v>5.9851194550152806</v>
      </c>
      <c r="P11" s="290">
        <v>19.942167036011412</v>
      </c>
      <c r="Q11" s="290">
        <f t="shared" si="1"/>
        <v>13.957047580996132</v>
      </c>
    </row>
    <row r="12" spans="1:17">
      <c r="A12" s="290">
        <v>8</v>
      </c>
      <c r="B12" s="290">
        <v>0</v>
      </c>
      <c r="C12" s="290">
        <v>4.5048569111185861</v>
      </c>
      <c r="D12" s="290">
        <v>-3.2959699454310578</v>
      </c>
      <c r="E12" s="290">
        <v>14.10911965048313</v>
      </c>
      <c r="F12" s="290">
        <f t="shared" si="0"/>
        <v>17.405089595914188</v>
      </c>
      <c r="M12" s="290">
        <v>0</v>
      </c>
      <c r="N12" s="290">
        <v>9.8105876161729046</v>
      </c>
      <c r="O12" s="290">
        <v>4.4010825389202743</v>
      </c>
      <c r="P12" s="290">
        <v>17.924590632648929</v>
      </c>
      <c r="Q12" s="290">
        <f t="shared" si="1"/>
        <v>13.523508093728655</v>
      </c>
    </row>
    <row r="13" spans="1:17">
      <c r="A13" s="290">
        <v>9</v>
      </c>
      <c r="B13" s="290">
        <v>0</v>
      </c>
      <c r="C13" s="290">
        <v>3.3107279696227421</v>
      </c>
      <c r="D13" s="290">
        <v>-4.0947379213307995</v>
      </c>
      <c r="E13" s="290">
        <v>11.995540291085947</v>
      </c>
      <c r="F13" s="290">
        <f t="shared" si="0"/>
        <v>16.090278212416745</v>
      </c>
      <c r="M13" s="290">
        <v>0</v>
      </c>
      <c r="N13" s="290">
        <v>8.4536973062110405</v>
      </c>
      <c r="O13" s="290">
        <v>3.0693219093071344</v>
      </c>
      <c r="P13" s="290">
        <v>16.484931775358696</v>
      </c>
      <c r="Q13" s="290">
        <f t="shared" si="1"/>
        <v>13.415609866051561</v>
      </c>
    </row>
    <row r="14" spans="1:17">
      <c r="A14" s="290">
        <v>10</v>
      </c>
      <c r="B14" s="290">
        <v>0</v>
      </c>
      <c r="C14" s="290">
        <v>2.6675430124574864</v>
      </c>
      <c r="D14" s="290">
        <v>-4.6904065409955118</v>
      </c>
      <c r="E14" s="290">
        <v>10.694449627244712</v>
      </c>
      <c r="F14" s="290">
        <f t="shared" si="0"/>
        <v>15.384856168240223</v>
      </c>
      <c r="M14" s="290">
        <v>0</v>
      </c>
      <c r="N14" s="290">
        <v>7.3024988892991738</v>
      </c>
      <c r="O14" s="290">
        <v>2.1594632445950097</v>
      </c>
      <c r="P14" s="290">
        <v>15.429530911194421</v>
      </c>
      <c r="Q14" s="290">
        <f t="shared" si="1"/>
        <v>13.270067666599411</v>
      </c>
    </row>
    <row r="15" spans="1:17">
      <c r="A15" s="290">
        <v>11</v>
      </c>
      <c r="B15" s="290">
        <v>0</v>
      </c>
      <c r="C15" s="290">
        <v>2.1804576903812025</v>
      </c>
      <c r="D15" s="290">
        <v>-4.8885650433754453</v>
      </c>
      <c r="E15" s="290">
        <v>9.6188814777938845</v>
      </c>
      <c r="F15" s="290">
        <f t="shared" si="0"/>
        <v>14.50744652116933</v>
      </c>
      <c r="M15" s="290">
        <v>0</v>
      </c>
      <c r="N15" s="290">
        <v>6.4751841787025892</v>
      </c>
      <c r="O15" s="290">
        <v>1.5452736467552632</v>
      </c>
      <c r="P15" s="290">
        <v>14.693354752905867</v>
      </c>
      <c r="Q15" s="290">
        <f t="shared" si="1"/>
        <v>13.148081106150604</v>
      </c>
    </row>
    <row r="17" spans="2:6">
      <c r="C17" s="362" t="s">
        <v>1889</v>
      </c>
      <c r="D17" s="362"/>
      <c r="E17" s="362"/>
      <c r="F17" s="297"/>
    </row>
    <row r="18" spans="2:6">
      <c r="B18" s="290" t="s">
        <v>1662</v>
      </c>
      <c r="C18" s="290" t="s">
        <v>21</v>
      </c>
      <c r="D18" s="290" t="s">
        <v>1887</v>
      </c>
      <c r="E18" s="290" t="s">
        <v>1888</v>
      </c>
      <c r="F18" s="290" t="s">
        <v>909</v>
      </c>
    </row>
    <row r="19" spans="2:6">
      <c r="B19" s="290">
        <v>0</v>
      </c>
      <c r="C19" s="290">
        <v>0</v>
      </c>
      <c r="D19" s="290">
        <v>0</v>
      </c>
      <c r="E19" s="290">
        <v>0</v>
      </c>
      <c r="F19" s="290">
        <v>0</v>
      </c>
    </row>
    <row r="20" spans="2:6">
      <c r="B20" s="290">
        <v>0</v>
      </c>
      <c r="C20" s="290">
        <v>-1.6091428554787195</v>
      </c>
      <c r="D20" s="290">
        <v>-2.679390260729329</v>
      </c>
      <c r="E20" s="290">
        <v>-0.42463545637186595</v>
      </c>
      <c r="F20" s="290">
        <f>E20-D20</f>
        <v>2.254754804357463</v>
      </c>
    </row>
    <row r="21" spans="2:6">
      <c r="B21" s="290">
        <v>0</v>
      </c>
      <c r="C21" s="290">
        <v>-4.6618621699120517</v>
      </c>
      <c r="D21" s="290">
        <v>-6.4099533447105745</v>
      </c>
      <c r="E21" s="290">
        <v>-2.9458034106856954</v>
      </c>
      <c r="F21" s="290">
        <f t="shared" ref="F21:F31" si="2">E21-D21</f>
        <v>3.4641499340248791</v>
      </c>
    </row>
    <row r="22" spans="2:6">
      <c r="B22" s="290">
        <v>0</v>
      </c>
      <c r="C22" s="290">
        <v>-7.0951540547858185</v>
      </c>
      <c r="D22" s="290">
        <v>-9.6567909732011117</v>
      </c>
      <c r="E22" s="290">
        <v>-4.8207752791375329</v>
      </c>
      <c r="F22" s="290">
        <f t="shared" si="2"/>
        <v>4.8360156940635788</v>
      </c>
    </row>
    <row r="23" spans="2:6">
      <c r="B23" s="290">
        <v>0</v>
      </c>
      <c r="C23" s="290">
        <v>-8.2474339944356192</v>
      </c>
      <c r="D23" s="290">
        <v>-11.57443478524722</v>
      </c>
      <c r="E23" s="290">
        <v>-5.4677242413871108</v>
      </c>
      <c r="F23" s="290">
        <f t="shared" si="2"/>
        <v>6.1067105438601095</v>
      </c>
    </row>
    <row r="24" spans="2:6">
      <c r="B24" s="290">
        <v>0</v>
      </c>
      <c r="C24" s="290">
        <v>-8.4149724502929111</v>
      </c>
      <c r="D24" s="290">
        <v>-12.423513421863492</v>
      </c>
      <c r="E24" s="290">
        <v>-5.3870617264581249</v>
      </c>
      <c r="F24" s="290">
        <f t="shared" si="2"/>
        <v>7.0364516954053666</v>
      </c>
    </row>
    <row r="25" spans="2:6">
      <c r="B25" s="290">
        <v>0</v>
      </c>
      <c r="C25" s="290">
        <v>-8.043938443031097</v>
      </c>
      <c r="D25" s="290">
        <v>-12.456107918828108</v>
      </c>
      <c r="E25" s="290">
        <v>-4.6511635509949345</v>
      </c>
      <c r="F25" s="290">
        <f t="shared" si="2"/>
        <v>7.8049443678331736</v>
      </c>
    </row>
    <row r="26" spans="2:6">
      <c r="B26" s="290">
        <v>0</v>
      </c>
      <c r="C26" s="290">
        <v>-7.5083314973319313</v>
      </c>
      <c r="D26" s="290">
        <v>-12.192885936656024</v>
      </c>
      <c r="E26" s="290">
        <v>-3.8853154367261236</v>
      </c>
      <c r="F26" s="290">
        <f t="shared" si="2"/>
        <v>8.3075704999299003</v>
      </c>
    </row>
    <row r="27" spans="2:6">
      <c r="B27" s="290">
        <v>0</v>
      </c>
      <c r="C27" s="290">
        <v>-6.9089303578587247</v>
      </c>
      <c r="D27" s="290">
        <v>-11.642743808106646</v>
      </c>
      <c r="E27" s="290">
        <v>-3.2312361568101768</v>
      </c>
      <c r="F27" s="290">
        <f t="shared" si="2"/>
        <v>8.4115076512964695</v>
      </c>
    </row>
    <row r="28" spans="2:6">
      <c r="B28" s="290">
        <v>0</v>
      </c>
      <c r="C28" s="290">
        <v>-6.3444661072417778</v>
      </c>
      <c r="D28" s="290">
        <v>-11.09223908012477</v>
      </c>
      <c r="E28" s="290">
        <v>-2.6977255308080306</v>
      </c>
      <c r="F28" s="290">
        <f t="shared" si="2"/>
        <v>8.3945135493167395</v>
      </c>
    </row>
    <row r="29" spans="2:6">
      <c r="B29" s="290">
        <v>0</v>
      </c>
      <c r="C29" s="290">
        <v>-5.8346807805541525</v>
      </c>
      <c r="D29" s="290">
        <v>-10.645779862582625</v>
      </c>
      <c r="E29" s="290">
        <v>-2.2383037291703198</v>
      </c>
      <c r="F29" s="290">
        <f t="shared" si="2"/>
        <v>8.407476133412306</v>
      </c>
    </row>
    <row r="30" spans="2:6">
      <c r="B30" s="290">
        <v>0</v>
      </c>
      <c r="C30" s="290">
        <v>-5.3347476088370058</v>
      </c>
      <c r="D30" s="290">
        <v>-10.161427001712957</v>
      </c>
      <c r="E30" s="290">
        <v>-1.7197251437873902</v>
      </c>
      <c r="F30" s="290">
        <f t="shared" si="2"/>
        <v>8.4417018579255672</v>
      </c>
    </row>
    <row r="31" spans="2:6">
      <c r="B31" s="290">
        <v>0</v>
      </c>
      <c r="C31" s="290">
        <v>-4.9200526580281894</v>
      </c>
      <c r="D31" s="290">
        <v>-9.6943069595496159</v>
      </c>
      <c r="E31" s="290">
        <v>-1.3749558016186152</v>
      </c>
      <c r="F31" s="290">
        <f t="shared" si="2"/>
        <v>8.3193511579310009</v>
      </c>
    </row>
    <row r="37" spans="8:29">
      <c r="H37" s="298"/>
      <c r="I37" s="298"/>
      <c r="J37" s="298"/>
      <c r="K37" s="298"/>
      <c r="L37" s="298"/>
      <c r="M37" s="298"/>
      <c r="N37" s="298"/>
      <c r="O37" s="298"/>
      <c r="P37" s="298"/>
      <c r="Q37" s="298"/>
      <c r="R37" s="298"/>
      <c r="S37" s="298"/>
      <c r="T37" s="298"/>
      <c r="U37" s="298"/>
      <c r="V37" s="298"/>
      <c r="W37" s="298"/>
      <c r="X37" s="298"/>
      <c r="Y37" s="298"/>
      <c r="Z37" s="298"/>
    </row>
    <row r="38" spans="8:29">
      <c r="H38" s="298"/>
      <c r="I38" s="298"/>
      <c r="J38" s="298"/>
      <c r="K38" s="298"/>
      <c r="L38" s="298"/>
      <c r="M38" s="298"/>
      <c r="N38" s="298"/>
      <c r="O38" s="298"/>
      <c r="P38" s="298"/>
      <c r="Q38" s="298"/>
      <c r="R38" s="298"/>
      <c r="S38" s="298"/>
      <c r="T38" s="298"/>
      <c r="U38" s="298"/>
      <c r="V38" s="298"/>
      <c r="W38" s="298"/>
      <c r="X38" s="298"/>
      <c r="Y38" s="298"/>
      <c r="Z38" s="298"/>
      <c r="AA38" s="298"/>
      <c r="AB38" s="298"/>
      <c r="AC38" s="298"/>
    </row>
    <row r="39" spans="8:29">
      <c r="H39" s="298"/>
      <c r="I39" s="298"/>
      <c r="J39" s="298"/>
      <c r="K39" s="298"/>
      <c r="L39" s="298"/>
      <c r="M39" s="298"/>
      <c r="N39" s="298"/>
      <c r="O39" s="298"/>
      <c r="P39" s="298"/>
      <c r="Q39" s="298"/>
      <c r="R39" s="298"/>
      <c r="S39" s="298"/>
      <c r="T39" s="298"/>
      <c r="U39" s="298"/>
      <c r="V39" s="298"/>
      <c r="W39" s="298"/>
      <c r="X39" s="298"/>
      <c r="Y39" s="298"/>
      <c r="Z39" s="298"/>
      <c r="AA39" s="298"/>
      <c r="AB39" s="298"/>
      <c r="AC39" s="298"/>
    </row>
    <row r="40" spans="8:29">
      <c r="H40" s="298"/>
      <c r="I40" s="298"/>
      <c r="J40" s="298"/>
      <c r="K40" s="298"/>
      <c r="L40" s="298"/>
      <c r="M40" s="298"/>
      <c r="N40" s="298"/>
      <c r="O40" s="298"/>
      <c r="P40" s="298"/>
      <c r="Q40" s="298"/>
      <c r="R40" s="298"/>
      <c r="S40" s="298"/>
      <c r="T40" s="298"/>
      <c r="U40" s="298"/>
      <c r="V40" s="298"/>
      <c r="W40" s="298"/>
      <c r="X40" s="298"/>
      <c r="Y40" s="298"/>
      <c r="Z40" s="298"/>
      <c r="AA40" s="298"/>
      <c r="AB40" s="298"/>
      <c r="AC40" s="298"/>
    </row>
    <row r="41" spans="8:29">
      <c r="H41" s="298"/>
      <c r="I41" s="298"/>
      <c r="J41" s="298"/>
      <c r="K41" s="298"/>
      <c r="L41" s="298"/>
      <c r="M41" s="298"/>
      <c r="N41" s="298"/>
      <c r="O41" s="298"/>
      <c r="P41" s="298"/>
      <c r="Q41" s="298"/>
      <c r="R41" s="298"/>
      <c r="S41" s="298"/>
      <c r="T41" s="298"/>
      <c r="U41" s="298"/>
      <c r="V41" s="298"/>
      <c r="W41" s="298"/>
      <c r="X41" s="298"/>
      <c r="Y41" s="298"/>
      <c r="Z41" s="298"/>
      <c r="AA41" s="298"/>
      <c r="AB41" s="298"/>
      <c r="AC41" s="298"/>
    </row>
    <row r="42" spans="8:29">
      <c r="H42" s="298"/>
      <c r="I42" s="298"/>
      <c r="J42" s="298"/>
      <c r="K42" s="298"/>
      <c r="L42" s="298"/>
      <c r="M42" s="298"/>
      <c r="N42" s="298"/>
      <c r="O42" s="298"/>
      <c r="P42" s="298"/>
      <c r="Q42" s="298"/>
      <c r="R42" s="298"/>
      <c r="S42" s="298"/>
      <c r="T42" s="298"/>
      <c r="U42" s="298"/>
      <c r="V42" s="298"/>
      <c r="W42" s="298"/>
      <c r="X42" s="298"/>
      <c r="Y42" s="298"/>
      <c r="Z42" s="298"/>
      <c r="AA42" s="298"/>
      <c r="AB42" s="298"/>
      <c r="AC42" s="298"/>
    </row>
    <row r="43" spans="8:29">
      <c r="H43" s="298"/>
      <c r="I43" s="298"/>
      <c r="J43" s="298"/>
      <c r="K43" s="298"/>
      <c r="L43" s="298"/>
      <c r="M43" s="298"/>
      <c r="N43" s="298"/>
      <c r="O43" s="298"/>
      <c r="P43" s="298"/>
      <c r="Q43" s="298"/>
      <c r="R43" s="298"/>
      <c r="S43" s="298"/>
      <c r="T43" s="298"/>
      <c r="U43" s="298"/>
      <c r="V43" s="298"/>
      <c r="W43" s="298"/>
      <c r="X43" s="298"/>
      <c r="Y43" s="298"/>
      <c r="Z43" s="298"/>
      <c r="AA43" s="298"/>
      <c r="AB43" s="298"/>
      <c r="AC43" s="298"/>
    </row>
    <row r="44" spans="8:29">
      <c r="H44" s="298"/>
      <c r="I44" s="298"/>
      <c r="J44" s="298"/>
      <c r="K44" s="298"/>
      <c r="L44" s="298"/>
      <c r="M44" s="298"/>
      <c r="N44" s="298"/>
      <c r="O44" s="298"/>
      <c r="P44" s="298"/>
      <c r="Q44" s="298"/>
      <c r="R44" s="298"/>
      <c r="S44" s="298"/>
      <c r="T44" s="298"/>
      <c r="U44" s="298"/>
      <c r="V44" s="298"/>
      <c r="W44" s="298"/>
      <c r="X44" s="298"/>
      <c r="Y44" s="298"/>
      <c r="Z44" s="298"/>
      <c r="AA44" s="298"/>
      <c r="AB44" s="298"/>
      <c r="AC44" s="298"/>
    </row>
    <row r="45" spans="8:29">
      <c r="H45" s="298"/>
      <c r="I45" s="298"/>
      <c r="J45" s="298"/>
      <c r="K45" s="298"/>
      <c r="L45" s="298"/>
      <c r="M45" s="298"/>
      <c r="N45" s="298"/>
      <c r="O45" s="298"/>
      <c r="P45" s="298"/>
      <c r="Q45" s="298"/>
      <c r="R45" s="298"/>
      <c r="S45" s="298"/>
      <c r="T45" s="298"/>
      <c r="U45" s="298"/>
      <c r="V45" s="298"/>
      <c r="W45" s="298"/>
      <c r="X45" s="298"/>
      <c r="Y45" s="298"/>
      <c r="Z45" s="298"/>
      <c r="AA45" s="298"/>
      <c r="AB45" s="298"/>
      <c r="AC45" s="298"/>
    </row>
    <row r="46" spans="8:29">
      <c r="H46" s="298"/>
      <c r="I46" s="298"/>
      <c r="J46" s="298"/>
      <c r="K46" s="298"/>
      <c r="L46" s="298"/>
      <c r="M46" s="298"/>
      <c r="N46" s="298"/>
      <c r="O46" s="298"/>
      <c r="P46" s="298"/>
      <c r="Q46" s="298"/>
      <c r="R46" s="298"/>
      <c r="S46" s="298"/>
      <c r="T46" s="298"/>
      <c r="U46" s="298"/>
      <c r="V46" s="298"/>
      <c r="W46" s="298"/>
      <c r="X46" s="298"/>
      <c r="Y46" s="298"/>
      <c r="Z46" s="298"/>
      <c r="AA46" s="298"/>
      <c r="AB46" s="298"/>
      <c r="AC46" s="298"/>
    </row>
    <row r="47" spans="8:29">
      <c r="H47" s="298"/>
      <c r="I47" s="298"/>
      <c r="J47" s="298"/>
      <c r="K47" s="298"/>
      <c r="L47" s="298"/>
      <c r="M47" s="298"/>
      <c r="N47" s="298"/>
      <c r="O47" s="298"/>
      <c r="P47" s="298"/>
      <c r="Q47" s="298"/>
      <c r="R47" s="298"/>
      <c r="S47" s="298"/>
      <c r="T47" s="298"/>
      <c r="U47" s="298"/>
      <c r="V47" s="298"/>
      <c r="W47" s="298"/>
      <c r="X47" s="298"/>
      <c r="Y47" s="298"/>
      <c r="Z47" s="298"/>
      <c r="AA47" s="298"/>
      <c r="AB47" s="298"/>
      <c r="AC47" s="298"/>
    </row>
    <row r="48" spans="8:29">
      <c r="H48" s="298"/>
      <c r="I48" s="298"/>
      <c r="J48" s="298"/>
      <c r="K48" s="298"/>
      <c r="L48" s="298"/>
      <c r="M48" s="298"/>
      <c r="N48" s="298"/>
      <c r="O48" s="298"/>
      <c r="P48" s="298"/>
      <c r="Q48" s="298"/>
      <c r="R48" s="298"/>
      <c r="S48" s="298"/>
      <c r="T48" s="298"/>
      <c r="U48" s="298"/>
      <c r="V48" s="298"/>
      <c r="W48" s="298"/>
      <c r="X48" s="298"/>
      <c r="Y48" s="298"/>
      <c r="Z48" s="298"/>
      <c r="AA48" s="298"/>
      <c r="AB48" s="298"/>
      <c r="AC48" s="298"/>
    </row>
    <row r="49" spans="8:29">
      <c r="H49" s="298"/>
      <c r="I49" s="298"/>
      <c r="J49" s="298"/>
      <c r="K49" s="298"/>
      <c r="L49" s="298"/>
      <c r="M49" s="298"/>
      <c r="N49" s="298"/>
      <c r="O49" s="298"/>
      <c r="P49" s="298"/>
      <c r="Q49" s="298"/>
      <c r="R49" s="298"/>
      <c r="S49" s="298"/>
      <c r="T49" s="298"/>
      <c r="U49" s="298"/>
      <c r="V49" s="298"/>
      <c r="W49" s="298"/>
      <c r="X49" s="298"/>
      <c r="Y49" s="298"/>
      <c r="Z49" s="298"/>
      <c r="AA49" s="298"/>
      <c r="AB49" s="298"/>
      <c r="AC49" s="298"/>
    </row>
    <row r="50" spans="8:29">
      <c r="H50" s="298"/>
      <c r="I50" s="298"/>
      <c r="J50" s="298"/>
      <c r="K50" s="298"/>
      <c r="L50" s="298"/>
      <c r="M50" s="298"/>
      <c r="N50" s="298"/>
      <c r="O50" s="298"/>
      <c r="P50" s="298"/>
      <c r="Q50" s="298"/>
      <c r="R50" s="298"/>
      <c r="S50" s="298"/>
      <c r="T50" s="298"/>
      <c r="U50" s="298"/>
      <c r="V50" s="298"/>
      <c r="W50" s="298"/>
      <c r="X50" s="298"/>
      <c r="Y50" s="298"/>
      <c r="Z50" s="298"/>
      <c r="AA50" s="298"/>
      <c r="AB50" s="298"/>
      <c r="AC50" s="298"/>
    </row>
    <row r="51" spans="8:29">
      <c r="H51" s="298"/>
      <c r="I51" s="298"/>
      <c r="J51" s="298"/>
      <c r="K51" s="298"/>
      <c r="L51" s="298"/>
      <c r="M51" s="298"/>
      <c r="N51" s="298"/>
      <c r="O51" s="298"/>
      <c r="P51" s="298"/>
      <c r="Q51" s="298"/>
      <c r="R51" s="298"/>
      <c r="S51" s="298"/>
      <c r="T51" s="298"/>
      <c r="U51" s="298"/>
      <c r="V51" s="298"/>
      <c r="W51" s="298"/>
      <c r="X51" s="298"/>
      <c r="Y51" s="298"/>
      <c r="Z51" s="298"/>
      <c r="AA51" s="298"/>
      <c r="AB51" s="298"/>
      <c r="AC51" s="298"/>
    </row>
    <row r="52" spans="8:29">
      <c r="H52" s="298"/>
      <c r="I52" s="298"/>
      <c r="J52" s="298"/>
      <c r="K52" s="298"/>
      <c r="L52" s="298"/>
      <c r="M52" s="298"/>
      <c r="N52" s="298"/>
      <c r="O52" s="298"/>
      <c r="P52" s="298"/>
      <c r="Q52" s="298"/>
      <c r="R52" s="298"/>
      <c r="S52" s="298"/>
      <c r="T52" s="298"/>
      <c r="U52" s="298"/>
      <c r="V52" s="298"/>
      <c r="W52" s="298"/>
      <c r="X52" s="298"/>
      <c r="Y52" s="298"/>
      <c r="Z52" s="298"/>
      <c r="AA52" s="298"/>
      <c r="AB52" s="298"/>
      <c r="AC52" s="298"/>
    </row>
    <row r="53" spans="8:29">
      <c r="H53" s="298"/>
      <c r="I53" s="298"/>
      <c r="J53" s="298"/>
      <c r="K53" s="298"/>
      <c r="L53" s="298"/>
      <c r="M53" s="298"/>
      <c r="N53" s="298"/>
      <c r="O53" s="298"/>
      <c r="P53" s="298"/>
      <c r="Q53" s="298"/>
      <c r="R53" s="298"/>
      <c r="S53" s="298"/>
      <c r="T53" s="298"/>
      <c r="U53" s="298"/>
      <c r="V53" s="298"/>
      <c r="W53" s="298"/>
      <c r="X53" s="298"/>
      <c r="Y53" s="298"/>
      <c r="Z53" s="298"/>
      <c r="AA53" s="298"/>
      <c r="AB53" s="298"/>
      <c r="AC53" s="298"/>
    </row>
    <row r="54" spans="8:29">
      <c r="H54" s="298"/>
      <c r="I54" s="298"/>
      <c r="J54" s="298"/>
      <c r="K54" s="298"/>
      <c r="L54" s="298"/>
      <c r="M54" s="298"/>
      <c r="N54" s="298"/>
      <c r="O54" s="298"/>
      <c r="P54" s="298"/>
      <c r="Q54" s="298"/>
      <c r="R54" s="298"/>
      <c r="S54" s="298"/>
      <c r="T54" s="298"/>
      <c r="U54" s="298"/>
      <c r="V54" s="298"/>
      <c r="W54" s="298"/>
      <c r="X54" s="298"/>
      <c r="Y54" s="298"/>
      <c r="Z54" s="298"/>
      <c r="AA54" s="298"/>
      <c r="AB54" s="298"/>
      <c r="AC54" s="298"/>
    </row>
    <row r="55" spans="8:29">
      <c r="H55" s="298"/>
      <c r="I55" s="298"/>
      <c r="J55" s="298"/>
      <c r="K55" s="298"/>
      <c r="L55" s="298"/>
      <c r="M55" s="298"/>
      <c r="N55" s="298"/>
      <c r="O55" s="298"/>
      <c r="P55" s="298"/>
      <c r="Q55" s="298"/>
      <c r="R55" s="298"/>
      <c r="S55" s="298"/>
      <c r="T55" s="298"/>
      <c r="U55" s="298"/>
      <c r="V55" s="298"/>
      <c r="W55" s="298"/>
      <c r="X55" s="298"/>
      <c r="Y55" s="298"/>
      <c r="Z55" s="298"/>
      <c r="AA55" s="298"/>
      <c r="AB55" s="298"/>
      <c r="AC55" s="298"/>
    </row>
    <row r="56" spans="8:29">
      <c r="H56" s="298"/>
      <c r="I56" s="298"/>
      <c r="J56" s="298"/>
      <c r="K56" s="298"/>
      <c r="L56" s="298"/>
      <c r="M56" s="298"/>
      <c r="N56" s="298"/>
      <c r="O56" s="298"/>
      <c r="P56" s="298"/>
      <c r="Q56" s="298"/>
      <c r="R56" s="298"/>
      <c r="S56" s="298"/>
      <c r="T56" s="298"/>
      <c r="U56" s="298"/>
      <c r="V56" s="298"/>
      <c r="W56" s="298"/>
      <c r="X56" s="298"/>
      <c r="Y56" s="298"/>
      <c r="Z56" s="298"/>
      <c r="AA56" s="298"/>
      <c r="AB56" s="298"/>
      <c r="AC56" s="298"/>
    </row>
    <row r="57" spans="8:29">
      <c r="H57" s="298"/>
      <c r="I57" s="298"/>
      <c r="J57" s="298"/>
      <c r="K57" s="298"/>
      <c r="L57" s="298"/>
      <c r="M57" s="298"/>
      <c r="N57" s="298"/>
      <c r="O57" s="298"/>
      <c r="P57" s="298"/>
      <c r="Q57" s="298"/>
      <c r="R57" s="298"/>
      <c r="S57" s="298"/>
      <c r="T57" s="298"/>
      <c r="U57" s="298"/>
      <c r="V57" s="298"/>
      <c r="W57" s="298"/>
      <c r="X57" s="298"/>
      <c r="Y57" s="298"/>
      <c r="Z57" s="298"/>
      <c r="AA57" s="298"/>
      <c r="AB57" s="298"/>
      <c r="AC57" s="298"/>
    </row>
    <row r="58" spans="8:29">
      <c r="H58" s="298"/>
      <c r="I58" s="298"/>
      <c r="J58" s="298"/>
      <c r="K58" s="298"/>
      <c r="L58" s="298"/>
      <c r="M58" s="298"/>
      <c r="N58" s="298"/>
      <c r="O58" s="298"/>
      <c r="P58" s="298"/>
      <c r="Q58" s="298"/>
      <c r="R58" s="298"/>
      <c r="S58" s="298"/>
      <c r="T58" s="298"/>
      <c r="U58" s="298"/>
      <c r="V58" s="298"/>
      <c r="W58" s="298"/>
      <c r="X58" s="298"/>
      <c r="Y58" s="298"/>
      <c r="Z58" s="298"/>
      <c r="AA58" s="298"/>
      <c r="AB58" s="298"/>
      <c r="AC58" s="298"/>
    </row>
    <row r="59" spans="8:29">
      <c r="H59" s="298"/>
      <c r="I59" s="298"/>
      <c r="J59" s="298"/>
      <c r="K59" s="298"/>
      <c r="L59" s="298"/>
      <c r="M59" s="298"/>
      <c r="N59" s="298"/>
      <c r="O59" s="298"/>
      <c r="P59" s="298"/>
      <c r="Q59" s="298"/>
      <c r="R59" s="298"/>
      <c r="S59" s="298"/>
      <c r="T59" s="298"/>
      <c r="U59" s="298"/>
      <c r="V59" s="298"/>
      <c r="W59" s="298"/>
      <c r="X59" s="298"/>
      <c r="Y59" s="298"/>
      <c r="Z59" s="298"/>
      <c r="AA59" s="298"/>
      <c r="AB59" s="298"/>
      <c r="AC59" s="298"/>
    </row>
    <row r="60" spans="8:29">
      <c r="H60" s="298"/>
      <c r="I60" s="298"/>
      <c r="J60" s="298"/>
      <c r="K60" s="298"/>
      <c r="L60" s="298"/>
      <c r="M60" s="298"/>
      <c r="N60" s="298"/>
      <c r="O60" s="298"/>
      <c r="P60" s="298"/>
      <c r="Q60" s="298"/>
      <c r="R60" s="298"/>
      <c r="S60" s="298"/>
      <c r="T60" s="298"/>
      <c r="U60" s="298"/>
      <c r="V60" s="298"/>
      <c r="W60" s="298"/>
      <c r="X60" s="298"/>
      <c r="Y60" s="298"/>
      <c r="Z60" s="298"/>
      <c r="AA60" s="298"/>
      <c r="AB60" s="298"/>
      <c r="AC60" s="298"/>
    </row>
    <row r="61" spans="8:29">
      <c r="H61" s="298"/>
      <c r="I61" s="298"/>
      <c r="J61" s="298"/>
      <c r="K61" s="298"/>
      <c r="L61" s="298"/>
      <c r="M61" s="298"/>
      <c r="N61" s="298"/>
      <c r="O61" s="298"/>
      <c r="P61" s="298"/>
      <c r="Q61" s="298"/>
      <c r="R61" s="298"/>
      <c r="S61" s="298"/>
      <c r="T61" s="298"/>
      <c r="U61" s="298"/>
      <c r="V61" s="298"/>
      <c r="W61" s="298"/>
      <c r="X61" s="298"/>
      <c r="Y61" s="298"/>
      <c r="Z61" s="298"/>
      <c r="AA61" s="298"/>
      <c r="AB61" s="298"/>
      <c r="AC61" s="298"/>
    </row>
    <row r="62" spans="8:29">
      <c r="H62" s="298"/>
      <c r="I62" s="298"/>
      <c r="J62" s="298"/>
      <c r="K62" s="298"/>
      <c r="L62" s="298"/>
      <c r="M62" s="298"/>
      <c r="N62" s="298"/>
      <c r="O62" s="298"/>
      <c r="P62" s="298"/>
      <c r="Q62" s="298"/>
      <c r="R62" s="298"/>
      <c r="S62" s="298"/>
      <c r="T62" s="298"/>
      <c r="U62" s="298"/>
      <c r="V62" s="298"/>
      <c r="W62" s="298"/>
      <c r="X62" s="298"/>
      <c r="Y62" s="298"/>
      <c r="Z62" s="298"/>
      <c r="AA62" s="298"/>
      <c r="AB62" s="298"/>
      <c r="AC62" s="298"/>
    </row>
    <row r="63" spans="8:29">
      <c r="H63" s="298"/>
      <c r="I63" s="298"/>
      <c r="J63" s="298"/>
      <c r="K63" s="298"/>
      <c r="L63" s="298"/>
      <c r="M63" s="298"/>
      <c r="N63" s="298"/>
      <c r="O63" s="298"/>
      <c r="P63" s="298"/>
      <c r="Q63" s="298"/>
      <c r="R63" s="298"/>
      <c r="S63" s="298"/>
      <c r="T63" s="298"/>
      <c r="U63" s="298"/>
      <c r="V63" s="298"/>
      <c r="W63" s="298"/>
      <c r="X63" s="298"/>
      <c r="Y63" s="298"/>
      <c r="Z63" s="298"/>
      <c r="AA63" s="298"/>
      <c r="AB63" s="298"/>
      <c r="AC63" s="298"/>
    </row>
    <row r="64" spans="8:29">
      <c r="H64" s="298"/>
      <c r="I64" s="298"/>
      <c r="J64" s="298"/>
      <c r="K64" s="298"/>
      <c r="L64" s="298"/>
      <c r="M64" s="298"/>
      <c r="N64" s="298"/>
      <c r="O64" s="298"/>
      <c r="P64" s="298"/>
      <c r="Q64" s="298"/>
      <c r="R64" s="298"/>
      <c r="S64" s="298"/>
      <c r="T64" s="298"/>
      <c r="U64" s="298"/>
      <c r="V64" s="298"/>
      <c r="W64" s="298"/>
      <c r="X64" s="298"/>
      <c r="Y64" s="298"/>
      <c r="Z64" s="298"/>
      <c r="AA64" s="298"/>
      <c r="AB64" s="298"/>
      <c r="AC64" s="298"/>
    </row>
    <row r="65" spans="8:29">
      <c r="H65" s="298"/>
      <c r="I65" s="298"/>
      <c r="J65" s="298"/>
      <c r="K65" s="298"/>
      <c r="L65" s="298"/>
      <c r="M65" s="298"/>
      <c r="N65" s="298"/>
      <c r="O65" s="298"/>
      <c r="P65" s="298"/>
      <c r="Q65" s="298"/>
      <c r="R65" s="298"/>
      <c r="S65" s="298"/>
      <c r="T65" s="298"/>
      <c r="U65" s="298"/>
      <c r="V65" s="298"/>
      <c r="W65" s="298"/>
      <c r="X65" s="298"/>
      <c r="Y65" s="298"/>
      <c r="Z65" s="298"/>
      <c r="AA65" s="298"/>
      <c r="AB65" s="298"/>
      <c r="AC65" s="298"/>
    </row>
    <row r="66" spans="8:29" s="308" customFormat="1"/>
    <row r="67" spans="8:29" s="308" customFormat="1"/>
    <row r="68" spans="8:29" s="308" customFormat="1"/>
    <row r="69" spans="8:29" s="308" customFormat="1"/>
    <row r="70" spans="8:29" s="308" customFormat="1"/>
    <row r="71" spans="8:29" s="308" customFormat="1"/>
    <row r="72" spans="8:29" s="308" customFormat="1"/>
    <row r="73" spans="8:29" s="308" customFormat="1"/>
    <row r="74" spans="8:29" s="308" customFormat="1"/>
    <row r="75" spans="8:29" s="308" customFormat="1"/>
    <row r="76" spans="8:29" s="308" customFormat="1"/>
    <row r="77" spans="8:29" s="308" customFormat="1"/>
    <row r="78" spans="8:29" s="308" customFormat="1"/>
    <row r="79" spans="8:29" s="308" customFormat="1"/>
    <row r="80" spans="8:29" s="308" customFormat="1"/>
    <row r="81" s="308" customFormat="1"/>
    <row r="82" s="308" customFormat="1"/>
    <row r="83" s="308" customFormat="1"/>
    <row r="84" s="308" customFormat="1"/>
    <row r="85" s="308" customFormat="1"/>
    <row r="86" s="308" customFormat="1"/>
    <row r="87" s="308" customFormat="1"/>
  </sheetData>
  <mergeCells count="3">
    <mergeCell ref="B1:E1"/>
    <mergeCell ref="N1:P1"/>
    <mergeCell ref="C17:E1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99996-203D-4E99-B2A7-A079B23BCFEB}">
  <sheetPr>
    <tabColor theme="2"/>
  </sheetPr>
  <dimension ref="G2:AR5"/>
  <sheetViews>
    <sheetView zoomScale="70" zoomScaleNormal="70" workbookViewId="0">
      <selection activeCell="AB20" sqref="AB20"/>
    </sheetView>
  </sheetViews>
  <sheetFormatPr defaultRowHeight="14.6"/>
  <cols>
    <col min="1" max="1" width="3.84375" bestFit="1" customWidth="1"/>
    <col min="10" max="10" width="11.84375" bestFit="1" customWidth="1"/>
  </cols>
  <sheetData>
    <row r="2" spans="7:44">
      <c r="G2" s="159" t="s">
        <v>1944</v>
      </c>
      <c r="J2">
        <v>1996</v>
      </c>
      <c r="K2">
        <v>1997</v>
      </c>
      <c r="L2">
        <v>1998</v>
      </c>
      <c r="M2">
        <v>1999</v>
      </c>
      <c r="N2">
        <v>2000</v>
      </c>
      <c r="O2">
        <v>2001</v>
      </c>
      <c r="P2">
        <v>2002</v>
      </c>
      <c r="Q2">
        <v>2003</v>
      </c>
      <c r="R2">
        <v>2004</v>
      </c>
      <c r="S2">
        <v>2005</v>
      </c>
      <c r="T2">
        <v>2006</v>
      </c>
      <c r="U2">
        <v>2007</v>
      </c>
      <c r="V2">
        <v>2008</v>
      </c>
      <c r="W2">
        <v>2009</v>
      </c>
      <c r="X2">
        <v>2010</v>
      </c>
      <c r="Y2">
        <v>2011</v>
      </c>
      <c r="Z2">
        <v>2012</v>
      </c>
      <c r="AA2">
        <v>2013</v>
      </c>
      <c r="AB2">
        <v>2014</v>
      </c>
      <c r="AC2">
        <v>2015</v>
      </c>
      <c r="AD2">
        <v>2016</v>
      </c>
      <c r="AE2">
        <v>2017</v>
      </c>
      <c r="AF2">
        <v>2018</v>
      </c>
      <c r="AG2">
        <v>2019</v>
      </c>
      <c r="AH2">
        <v>2020</v>
      </c>
      <c r="AI2">
        <v>2021</v>
      </c>
      <c r="AJ2">
        <v>2022</v>
      </c>
      <c r="AK2">
        <v>2023</v>
      </c>
      <c r="AL2">
        <v>2024</v>
      </c>
      <c r="AM2">
        <v>2025</v>
      </c>
      <c r="AN2">
        <v>2026</v>
      </c>
      <c r="AO2">
        <v>2027</v>
      </c>
      <c r="AP2">
        <v>2028</v>
      </c>
      <c r="AQ2">
        <v>2029</v>
      </c>
      <c r="AR2">
        <v>2030</v>
      </c>
    </row>
    <row r="3" spans="7:44">
      <c r="I3" t="s">
        <v>79</v>
      </c>
      <c r="J3" s="377">
        <v>5.9115518675463345</v>
      </c>
      <c r="K3" s="377">
        <v>5.5184151088780364</v>
      </c>
      <c r="L3" s="377">
        <v>5.374899424253317</v>
      </c>
      <c r="M3" s="377">
        <v>4.8597359585774429</v>
      </c>
      <c r="N3" s="377">
        <v>4.7449545125842656</v>
      </c>
      <c r="O3" s="377">
        <v>5.2106147491056509</v>
      </c>
      <c r="P3" s="377">
        <v>4.6704136650650838</v>
      </c>
      <c r="Q3" s="377">
        <v>4.1951947440992292</v>
      </c>
      <c r="R3" s="377">
        <v>3.819527191690701</v>
      </c>
      <c r="S3" s="377">
        <v>3.8724323645230245</v>
      </c>
      <c r="T3" s="377">
        <v>3.979758735617402</v>
      </c>
      <c r="U3" s="377">
        <v>4.1907079543799579</v>
      </c>
      <c r="V3" s="377">
        <v>3.7320758389796107</v>
      </c>
      <c r="W3" s="377">
        <v>3.0132643937610166</v>
      </c>
      <c r="X3" s="377">
        <v>2.8768697853144469</v>
      </c>
      <c r="Y3" s="377">
        <v>2.9620926547973796</v>
      </c>
      <c r="Z3" s="377">
        <v>2.7357733004140825</v>
      </c>
      <c r="AA3" s="377">
        <v>2.5325509695179131</v>
      </c>
      <c r="AB3" s="377">
        <v>2.5322467705385705</v>
      </c>
      <c r="AC3" s="377">
        <v>2.2431517723262058</v>
      </c>
      <c r="AD3" s="377">
        <v>2.193025808770364</v>
      </c>
      <c r="AE3" s="377">
        <v>2.1789681131412633</v>
      </c>
      <c r="AF3" s="377">
        <v>2.2248478273629173</v>
      </c>
      <c r="AG3" s="377">
        <v>2.1193509804993647</v>
      </c>
      <c r="AH3" s="377">
        <v>1.6105348416627518</v>
      </c>
      <c r="AI3" s="377">
        <v>1.7373219809407747</v>
      </c>
      <c r="AJ3" s="377">
        <v>2.2204701095641424</v>
      </c>
      <c r="AK3" s="377">
        <v>2.4437155913173685</v>
      </c>
      <c r="AL3" s="377">
        <v>2.6955279437250965</v>
      </c>
      <c r="AM3" s="377">
        <v>2.7434645676461886</v>
      </c>
      <c r="AN3" s="377">
        <v>2.8171988606368661</v>
      </c>
      <c r="AO3" s="377">
        <v>2.8644446367927774</v>
      </c>
      <c r="AP3" s="377">
        <v>2.875082803300288</v>
      </c>
      <c r="AQ3" s="377">
        <v>2.905179225931831</v>
      </c>
      <c r="AR3" s="377">
        <v>2.9091102519223728</v>
      </c>
    </row>
    <row r="4" spans="7:44">
      <c r="I4" t="s">
        <v>80</v>
      </c>
      <c r="J4" s="377">
        <v>5.6008460572980319</v>
      </c>
      <c r="K4" s="377">
        <v>6.2153651369500835</v>
      </c>
      <c r="L4" s="377">
        <v>5.6019170054097822</v>
      </c>
      <c r="M4" s="377">
        <v>5.4306124131614908</v>
      </c>
      <c r="N4" s="377">
        <v>7.1476230681753306</v>
      </c>
      <c r="O4" s="377">
        <v>7.140422448780293</v>
      </c>
      <c r="P4" s="377">
        <v>6.5241299316593979</v>
      </c>
      <c r="Q4" s="377">
        <v>6.2636674372927841</v>
      </c>
      <c r="R4" s="377">
        <v>5.8120773391694653</v>
      </c>
      <c r="S4" s="377">
        <v>5.9408950320581946</v>
      </c>
      <c r="T4" s="377">
        <v>6.005912861650569</v>
      </c>
      <c r="U4" s="377">
        <v>5.8293869653980828</v>
      </c>
      <c r="V4" s="377">
        <v>5.5160453069295885</v>
      </c>
      <c r="W4" s="377">
        <v>4.8349018821352567</v>
      </c>
      <c r="X4" s="377">
        <v>4.8341937147493788</v>
      </c>
      <c r="Y4" s="377">
        <v>4.8027543518009193</v>
      </c>
      <c r="Z4" s="377">
        <v>4.6463578436381017</v>
      </c>
      <c r="AA4" s="377">
        <v>4.4562747784733325</v>
      </c>
      <c r="AB4" s="377">
        <v>4.3158745790994928</v>
      </c>
      <c r="AC4" s="377">
        <v>4.1069158977190883</v>
      </c>
      <c r="AD4" s="377">
        <v>3.9064993082549986</v>
      </c>
      <c r="AE4" s="377">
        <v>3.9290912012575427</v>
      </c>
      <c r="AF4" s="377">
        <v>3.8447560809565089</v>
      </c>
      <c r="AG4" s="377">
        <v>3.7478806917646956</v>
      </c>
      <c r="AH4" s="377">
        <v>3.2507887316125466</v>
      </c>
      <c r="AI4" s="377">
        <v>3.205293828208601</v>
      </c>
      <c r="AJ4" s="377">
        <v>3.4569457628036644</v>
      </c>
      <c r="AK4" s="377">
        <v>3.7555267288555418</v>
      </c>
      <c r="AL4" s="377">
        <v>4.0096915722835131</v>
      </c>
      <c r="AM4" s="377">
        <v>4.2599730971380465</v>
      </c>
      <c r="AN4" s="377">
        <v>4.252327079931745</v>
      </c>
      <c r="AO4" s="377">
        <v>4.2125165604824923</v>
      </c>
      <c r="AP4" s="377">
        <v>4.1931319862637899</v>
      </c>
      <c r="AQ4" s="377">
        <v>4.2052063658117049</v>
      </c>
      <c r="AR4" s="377">
        <v>4.2029519807983364</v>
      </c>
    </row>
    <row r="5" spans="7:44">
      <c r="I5" t="s">
        <v>54</v>
      </c>
      <c r="J5" s="377">
        <v>5.7972987622216596</v>
      </c>
      <c r="K5" s="377">
        <v>5.4285691395442823</v>
      </c>
      <c r="L5" s="377">
        <v>6.301203209139552</v>
      </c>
      <c r="M5" s="377">
        <v>4.0838325284687604</v>
      </c>
      <c r="N5" s="377">
        <v>3.5150286477325903</v>
      </c>
      <c r="O5" s="377">
        <v>3.553622315436888</v>
      </c>
      <c r="P5" s="377">
        <v>2.8236086986042062</v>
      </c>
      <c r="Q5" s="377">
        <v>4.2818602824348906</v>
      </c>
      <c r="R5" s="377">
        <v>2.8597936881907988</v>
      </c>
      <c r="S5" s="377">
        <v>4.5033370128780517</v>
      </c>
      <c r="T5" s="377">
        <v>4.4420069246399585</v>
      </c>
      <c r="U5" s="377">
        <v>4.5302906901531959</v>
      </c>
      <c r="V5" s="377">
        <v>4.9330194043717119</v>
      </c>
      <c r="W5" s="377">
        <v>4.4403304030289048</v>
      </c>
      <c r="X5" s="377">
        <v>4.2163476005096046</v>
      </c>
      <c r="Y5" s="377">
        <v>3.7254530709434599</v>
      </c>
      <c r="Z5" s="377">
        <v>4.1735550126377738</v>
      </c>
      <c r="AA5" s="377">
        <v>4.146375106944185</v>
      </c>
      <c r="AB5" s="377">
        <v>4.218133983422879</v>
      </c>
      <c r="AC5" s="377">
        <v>4.0878744828625972</v>
      </c>
      <c r="AD5" s="377">
        <v>4.0435252006988902</v>
      </c>
      <c r="AE5" s="377">
        <v>3.9517180835161341</v>
      </c>
      <c r="AF5" s="377">
        <v>4.5194616228855669</v>
      </c>
      <c r="AG5" s="377">
        <v>4.3633701468612651</v>
      </c>
      <c r="AH5" s="377">
        <v>4.2537414079345535</v>
      </c>
      <c r="AI5" s="377">
        <v>4.3874404347450078</v>
      </c>
      <c r="AJ5" s="377">
        <v>4.1275638944531661</v>
      </c>
      <c r="AK5" s="377">
        <v>4.351939110589166</v>
      </c>
      <c r="AL5" s="377">
        <v>4.3306896391124239</v>
      </c>
      <c r="AM5" s="377">
        <v>4.6708123165138957</v>
      </c>
      <c r="AN5" s="377">
        <v>4.6414889480278685</v>
      </c>
      <c r="AO5" s="377">
        <v>4.7714909064280722</v>
      </c>
      <c r="AP5" s="377">
        <v>4.8691652457006001</v>
      </c>
      <c r="AQ5" s="377">
        <v>5.0731687659091849</v>
      </c>
      <c r="AR5" s="377">
        <v>5.2813198627837741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F812-9D8B-4128-AB9B-5CE3CBBFA182}">
  <sheetPr>
    <tabColor theme="2"/>
  </sheetPr>
  <dimension ref="A1:F365"/>
  <sheetViews>
    <sheetView zoomScale="55" zoomScaleNormal="55" workbookViewId="0"/>
  </sheetViews>
  <sheetFormatPr defaultColWidth="9.15234375" defaultRowHeight="12.45"/>
  <cols>
    <col min="1" max="1" width="9.84375" style="52" bestFit="1" customWidth="1"/>
    <col min="2" max="4" width="9.15234375" style="56"/>
    <col min="5" max="16384" width="9.15234375" style="52"/>
  </cols>
  <sheetData>
    <row r="1" spans="1:6" ht="14.6">
      <c r="A1" s="52" t="s">
        <v>13</v>
      </c>
      <c r="B1" s="54" t="s">
        <v>14</v>
      </c>
      <c r="C1" s="54" t="s">
        <v>15</v>
      </c>
      <c r="D1" s="54" t="s">
        <v>1729</v>
      </c>
      <c r="F1" t="s">
        <v>14</v>
      </c>
    </row>
    <row r="2" spans="1:6" ht="14.6">
      <c r="A2" s="55">
        <v>34700</v>
      </c>
      <c r="B2" s="56">
        <v>76.930115957086869</v>
      </c>
      <c r="C2" s="54"/>
      <c r="D2" s="54">
        <v>61.470074986113353</v>
      </c>
      <c r="F2" t="s">
        <v>16</v>
      </c>
    </row>
    <row r="3" spans="1:6">
      <c r="A3" s="55">
        <v>34731</v>
      </c>
      <c r="B3" s="56">
        <v>73.989009574919379</v>
      </c>
      <c r="C3" s="54"/>
      <c r="D3" s="54">
        <v>57.442182502735598</v>
      </c>
      <c r="F3" s="58" t="s">
        <v>1728</v>
      </c>
    </row>
    <row r="4" spans="1:6">
      <c r="A4" s="55">
        <v>34759</v>
      </c>
      <c r="B4" s="56">
        <v>60.859756901583459</v>
      </c>
      <c r="C4" s="54"/>
      <c r="D4" s="54">
        <v>60.930389029000033</v>
      </c>
    </row>
    <row r="5" spans="1:6">
      <c r="A5" s="55">
        <v>34790</v>
      </c>
      <c r="B5" s="56">
        <v>67.972236387870851</v>
      </c>
      <c r="C5" s="54"/>
      <c r="D5" s="54">
        <v>62.313157277436424</v>
      </c>
    </row>
    <row r="6" spans="1:6">
      <c r="A6" s="55">
        <v>34820</v>
      </c>
      <c r="B6" s="56">
        <v>116.45243439980814</v>
      </c>
      <c r="C6" s="54"/>
      <c r="D6" s="54">
        <v>61.428124547686458</v>
      </c>
    </row>
    <row r="7" spans="1:6">
      <c r="A7" s="55">
        <v>34851</v>
      </c>
      <c r="B7" s="56">
        <v>116.06797604919802</v>
      </c>
      <c r="C7" s="54"/>
      <c r="D7" s="54">
        <v>59.579703679325455</v>
      </c>
    </row>
    <row r="8" spans="1:6">
      <c r="A8" s="55">
        <v>34881</v>
      </c>
      <c r="B8" s="56">
        <v>74.62336585342608</v>
      </c>
      <c r="C8" s="54"/>
      <c r="D8" s="54">
        <v>62.670572958956683</v>
      </c>
    </row>
    <row r="9" spans="1:6">
      <c r="A9" s="55">
        <v>34912</v>
      </c>
      <c r="B9" s="56">
        <v>50.056477249438828</v>
      </c>
      <c r="C9" s="54"/>
      <c r="D9" s="54">
        <v>64.094161864619409</v>
      </c>
    </row>
    <row r="10" spans="1:6">
      <c r="A10" s="55">
        <v>34943</v>
      </c>
      <c r="B10" s="56">
        <v>58.841350560880279</v>
      </c>
      <c r="C10" s="54"/>
      <c r="D10" s="54">
        <v>60.381900125151091</v>
      </c>
    </row>
    <row r="11" spans="1:6">
      <c r="A11" s="55">
        <v>34973</v>
      </c>
      <c r="B11" s="56">
        <v>53.939506590601127</v>
      </c>
      <c r="C11" s="54"/>
      <c r="D11" s="54">
        <v>71.901750674938825</v>
      </c>
    </row>
    <row r="12" spans="1:6">
      <c r="A12" s="55">
        <v>35004</v>
      </c>
      <c r="B12" s="56">
        <v>58.649121385575221</v>
      </c>
      <c r="C12" s="54"/>
      <c r="D12" s="54">
        <v>62.445449779305498</v>
      </c>
    </row>
    <row r="13" spans="1:6">
      <c r="A13" s="55">
        <v>35034</v>
      </c>
      <c r="B13" s="56">
        <v>59.994725612710667</v>
      </c>
      <c r="C13" s="54"/>
      <c r="D13" s="54">
        <v>58.836920761411427</v>
      </c>
    </row>
    <row r="14" spans="1:6">
      <c r="A14" s="55">
        <v>35065</v>
      </c>
      <c r="B14" s="56">
        <v>75.815186740317486</v>
      </c>
      <c r="C14" s="54"/>
      <c r="D14" s="54">
        <v>67.476467216695269</v>
      </c>
    </row>
    <row r="15" spans="1:6">
      <c r="A15" s="55">
        <v>35096</v>
      </c>
      <c r="B15" s="56">
        <v>87.791064361823018</v>
      </c>
      <c r="C15" s="54"/>
      <c r="D15" s="54">
        <v>75.285817747482469</v>
      </c>
    </row>
    <row r="16" spans="1:6">
      <c r="A16" s="55">
        <v>35125</v>
      </c>
      <c r="B16" s="56">
        <v>76.238090925988615</v>
      </c>
      <c r="C16" s="54"/>
      <c r="D16" s="54">
        <v>88.954658095011425</v>
      </c>
    </row>
    <row r="17" spans="1:4">
      <c r="A17" s="55">
        <v>35156</v>
      </c>
      <c r="B17" s="56">
        <v>65.319473768660956</v>
      </c>
      <c r="C17" s="54"/>
      <c r="D17" s="54">
        <v>83.009402937485802</v>
      </c>
    </row>
    <row r="18" spans="1:4">
      <c r="A18" s="55">
        <v>35186</v>
      </c>
      <c r="B18" s="56">
        <v>72.028271986807709</v>
      </c>
      <c r="C18" s="54"/>
      <c r="D18" s="54">
        <v>80.861583849654181</v>
      </c>
    </row>
    <row r="19" spans="1:4">
      <c r="A19" s="55">
        <v>35217</v>
      </c>
      <c r="B19" s="56">
        <v>64.646671655093229</v>
      </c>
      <c r="C19" s="54"/>
      <c r="D19" s="54">
        <v>82.106763917380107</v>
      </c>
    </row>
    <row r="20" spans="1:4">
      <c r="A20" s="55">
        <v>35247</v>
      </c>
      <c r="B20" s="56">
        <v>58.726013055697244</v>
      </c>
      <c r="C20" s="54"/>
      <c r="D20" s="54">
        <v>90.037673160446261</v>
      </c>
    </row>
    <row r="21" spans="1:4">
      <c r="A21" s="55">
        <v>35278</v>
      </c>
      <c r="B21" s="56">
        <v>55.919467096243302</v>
      </c>
      <c r="C21" s="54"/>
      <c r="D21" s="54">
        <v>78.928936907242246</v>
      </c>
    </row>
    <row r="22" spans="1:4">
      <c r="A22" s="55">
        <v>35309</v>
      </c>
      <c r="B22" s="56">
        <v>49.095331372913506</v>
      </c>
      <c r="C22" s="54"/>
      <c r="D22" s="54">
        <v>83.023234658269445</v>
      </c>
    </row>
    <row r="23" spans="1:4">
      <c r="A23" s="55">
        <v>35339</v>
      </c>
      <c r="B23" s="56">
        <v>50.883062703250602</v>
      </c>
      <c r="C23" s="54"/>
      <c r="D23" s="54">
        <v>82.040352994127261</v>
      </c>
    </row>
    <row r="24" spans="1:4">
      <c r="A24" s="55">
        <v>35370</v>
      </c>
      <c r="B24" s="56">
        <v>56.188587941670384</v>
      </c>
      <c r="C24" s="54"/>
      <c r="D24" s="54">
        <v>80.113565256866721</v>
      </c>
    </row>
    <row r="25" spans="1:4">
      <c r="A25" s="55">
        <v>35400</v>
      </c>
      <c r="B25" s="56">
        <v>64.377550809666133</v>
      </c>
      <c r="C25" s="54"/>
      <c r="D25" s="54">
        <v>96.459559009866283</v>
      </c>
    </row>
    <row r="26" spans="1:4">
      <c r="A26" s="55">
        <v>35431</v>
      </c>
      <c r="B26" s="56">
        <v>51.498196064226811</v>
      </c>
      <c r="C26" s="54"/>
      <c r="D26" s="54">
        <v>97.523170642540336</v>
      </c>
    </row>
    <row r="27" spans="1:4">
      <c r="A27" s="55">
        <v>35462</v>
      </c>
      <c r="B27" s="56">
        <v>67.587778037260719</v>
      </c>
      <c r="C27" s="54"/>
      <c r="D27" s="54">
        <v>100.85922605732011</v>
      </c>
    </row>
    <row r="28" spans="1:4">
      <c r="A28" s="55">
        <v>35490</v>
      </c>
      <c r="B28" s="56">
        <v>58.22621719990407</v>
      </c>
      <c r="C28" s="54"/>
      <c r="D28" s="54">
        <v>101.0121029712447</v>
      </c>
    </row>
    <row r="29" spans="1:4">
      <c r="A29" s="55">
        <v>35521</v>
      </c>
      <c r="B29" s="56">
        <v>61.68634235539524</v>
      </c>
      <c r="C29" s="54"/>
      <c r="D29" s="54">
        <v>98.469386087058453</v>
      </c>
    </row>
    <row r="30" spans="1:4">
      <c r="A30" s="55">
        <v>35551</v>
      </c>
      <c r="B30" s="56">
        <v>64.665894572623742</v>
      </c>
      <c r="C30" s="54"/>
      <c r="D30" s="54">
        <v>99.78394155683408</v>
      </c>
    </row>
    <row r="31" spans="1:4">
      <c r="A31" s="55">
        <v>35582</v>
      </c>
      <c r="B31" s="56">
        <v>66.069167552350706</v>
      </c>
      <c r="C31" s="54"/>
      <c r="D31" s="54">
        <v>101.13372672296303</v>
      </c>
    </row>
    <row r="32" spans="1:4">
      <c r="A32" s="55">
        <v>35612</v>
      </c>
      <c r="B32" s="56">
        <v>58.879796395941284</v>
      </c>
      <c r="C32" s="54"/>
      <c r="D32" s="54">
        <v>102.81044347125108</v>
      </c>
    </row>
    <row r="33" spans="1:4">
      <c r="A33" s="55">
        <v>35643</v>
      </c>
      <c r="B33" s="56">
        <v>52.632348198526692</v>
      </c>
      <c r="C33" s="54"/>
      <c r="D33" s="54">
        <v>115.60933795689026</v>
      </c>
    </row>
    <row r="34" spans="1:4">
      <c r="A34" s="55">
        <v>35674</v>
      </c>
      <c r="B34" s="56">
        <v>64.896569582989812</v>
      </c>
      <c r="C34" s="54"/>
      <c r="D34" s="54">
        <v>119.25328094954936</v>
      </c>
    </row>
    <row r="35" spans="1:4">
      <c r="A35" s="55">
        <v>35704</v>
      </c>
      <c r="B35" s="56">
        <v>70.663444842141757</v>
      </c>
      <c r="C35" s="54"/>
      <c r="D35" s="54">
        <v>119.54619407708927</v>
      </c>
    </row>
    <row r="36" spans="1:4">
      <c r="A36" s="55">
        <v>35735</v>
      </c>
      <c r="B36" s="56">
        <v>90.501495733624409</v>
      </c>
      <c r="C36" s="54"/>
      <c r="D36" s="54">
        <v>161.28939077138838</v>
      </c>
    </row>
    <row r="37" spans="1:4">
      <c r="A37" s="55">
        <v>35765</v>
      </c>
      <c r="B37" s="56">
        <v>61.455667345029156</v>
      </c>
      <c r="C37" s="54"/>
      <c r="D37" s="54">
        <v>131.59299699287229</v>
      </c>
    </row>
    <row r="38" spans="1:4">
      <c r="A38" s="55">
        <v>35796</v>
      </c>
      <c r="B38" s="56">
        <v>58.995133901124333</v>
      </c>
      <c r="C38" s="54"/>
      <c r="D38" s="54">
        <v>119.52431113352561</v>
      </c>
    </row>
    <row r="39" spans="1:4">
      <c r="A39" s="55">
        <v>35827</v>
      </c>
      <c r="B39" s="56">
        <v>49.076108455383</v>
      </c>
      <c r="C39" s="54"/>
      <c r="D39" s="54">
        <v>100.15546509149482</v>
      </c>
    </row>
    <row r="40" spans="1:4">
      <c r="A40" s="55">
        <v>35855</v>
      </c>
      <c r="B40" s="56">
        <v>57.361185911031285</v>
      </c>
      <c r="C40" s="54"/>
      <c r="D40" s="54">
        <v>100.95519346175084</v>
      </c>
    </row>
    <row r="41" spans="1:4">
      <c r="A41" s="55">
        <v>35886</v>
      </c>
      <c r="B41" s="56">
        <v>59.14891724136838</v>
      </c>
      <c r="C41" s="54"/>
      <c r="D41" s="54">
        <v>110.31989714686546</v>
      </c>
    </row>
    <row r="42" spans="1:4">
      <c r="A42" s="55">
        <v>35916</v>
      </c>
      <c r="B42" s="56">
        <v>49.326006383279584</v>
      </c>
      <c r="C42" s="54"/>
      <c r="D42" s="54">
        <v>104.53776090340914</v>
      </c>
    </row>
    <row r="43" spans="1:4">
      <c r="A43" s="55">
        <v>35947</v>
      </c>
      <c r="B43" s="56">
        <v>64.473665397318669</v>
      </c>
      <c r="C43" s="54"/>
      <c r="D43" s="54">
        <v>108.48773613835985</v>
      </c>
    </row>
    <row r="44" spans="1:4">
      <c r="A44" s="55">
        <v>35977</v>
      </c>
      <c r="B44" s="56">
        <v>69.83685938832997</v>
      </c>
      <c r="C44" s="54"/>
      <c r="D44" s="54">
        <v>99.810174130734126</v>
      </c>
    </row>
    <row r="45" spans="1:4">
      <c r="A45" s="55">
        <v>36008</v>
      </c>
      <c r="B45" s="56">
        <v>62.109246541066391</v>
      </c>
      <c r="C45" s="54"/>
      <c r="D45" s="54">
        <v>158.19434451442541</v>
      </c>
    </row>
    <row r="46" spans="1:4">
      <c r="A46" s="55">
        <v>36039</v>
      </c>
      <c r="B46" s="56">
        <v>62.378367386493473</v>
      </c>
      <c r="C46" s="54"/>
      <c r="D46" s="54">
        <v>191.33085490905785</v>
      </c>
    </row>
    <row r="47" spans="1:4">
      <c r="A47" s="55">
        <v>36069</v>
      </c>
      <c r="B47" s="56">
        <v>64.915792500520325</v>
      </c>
      <c r="C47" s="54"/>
      <c r="D47" s="54">
        <v>183.33512302470155</v>
      </c>
    </row>
    <row r="48" spans="1:4">
      <c r="A48" s="55">
        <v>36100</v>
      </c>
      <c r="B48" s="56">
        <v>58.053210942129517</v>
      </c>
      <c r="C48" s="54"/>
      <c r="D48" s="54">
        <v>131.32574993628904</v>
      </c>
    </row>
    <row r="49" spans="1:4">
      <c r="A49" s="55">
        <v>36130</v>
      </c>
      <c r="B49" s="56">
        <v>68.625815583908079</v>
      </c>
      <c r="C49" s="54"/>
      <c r="D49" s="54">
        <v>127.60022580678213</v>
      </c>
    </row>
    <row r="50" spans="1:4">
      <c r="A50" s="55">
        <v>36161</v>
      </c>
      <c r="B50" s="56">
        <v>65.723155036801586</v>
      </c>
      <c r="C50" s="54"/>
      <c r="D50" s="54">
        <v>140.40163058657441</v>
      </c>
    </row>
    <row r="51" spans="1:4">
      <c r="A51" s="55">
        <v>36192</v>
      </c>
      <c r="B51" s="56">
        <v>66.146059222472729</v>
      </c>
      <c r="C51" s="54"/>
      <c r="D51" s="54">
        <v>144.34480064228464</v>
      </c>
    </row>
    <row r="52" spans="1:4">
      <c r="A52" s="55">
        <v>36220</v>
      </c>
      <c r="B52" s="56">
        <v>75.180830461810771</v>
      </c>
      <c r="C52" s="54"/>
      <c r="D52" s="54">
        <v>126.75123489819356</v>
      </c>
    </row>
    <row r="53" spans="1:4">
      <c r="A53" s="55">
        <v>36251</v>
      </c>
      <c r="B53" s="56">
        <v>67.145650934059077</v>
      </c>
      <c r="C53" s="54"/>
      <c r="D53" s="54">
        <v>117.58155055828364</v>
      </c>
    </row>
    <row r="54" spans="1:4">
      <c r="A54" s="55">
        <v>36281</v>
      </c>
      <c r="B54" s="56">
        <v>58.283885952495595</v>
      </c>
      <c r="C54" s="54"/>
      <c r="D54" s="54">
        <v>131.23310125483303</v>
      </c>
    </row>
    <row r="55" spans="1:4">
      <c r="A55" s="55">
        <v>36312</v>
      </c>
      <c r="B55" s="56">
        <v>63.531742438323846</v>
      </c>
      <c r="C55" s="54"/>
      <c r="D55" s="54">
        <v>118.32169937890109</v>
      </c>
    </row>
    <row r="56" spans="1:4">
      <c r="A56" s="55">
        <v>36342</v>
      </c>
      <c r="B56" s="56">
        <v>60.93664857170549</v>
      </c>
      <c r="C56" s="54"/>
      <c r="D56" s="54">
        <v>105.41440582755932</v>
      </c>
    </row>
    <row r="57" spans="1:4">
      <c r="A57" s="55">
        <v>36373</v>
      </c>
      <c r="B57" s="56">
        <v>61.993909035883341</v>
      </c>
      <c r="C57" s="54"/>
      <c r="D57" s="54">
        <v>121.81366688144514</v>
      </c>
    </row>
    <row r="58" spans="1:4">
      <c r="A58" s="55">
        <v>36404</v>
      </c>
      <c r="B58" s="56">
        <v>58.418446375209143</v>
      </c>
      <c r="C58" s="54"/>
      <c r="D58" s="54">
        <v>122.90437828054486</v>
      </c>
    </row>
    <row r="59" spans="1:4">
      <c r="A59" s="55">
        <v>36434</v>
      </c>
      <c r="B59" s="56">
        <v>62.743602819573098</v>
      </c>
      <c r="C59" s="54"/>
      <c r="D59" s="54">
        <v>120.30019912610524</v>
      </c>
    </row>
    <row r="60" spans="1:4">
      <c r="A60" s="55">
        <v>36465</v>
      </c>
      <c r="B60" s="56">
        <v>94.076958394298615</v>
      </c>
      <c r="C60" s="54"/>
      <c r="D60" s="54">
        <v>109.26582463197323</v>
      </c>
    </row>
    <row r="61" spans="1:4">
      <c r="A61" s="55">
        <v>36495</v>
      </c>
      <c r="B61" s="56">
        <v>79.92889109184587</v>
      </c>
      <c r="C61" s="54"/>
      <c r="D61" s="54">
        <v>110.97354351305222</v>
      </c>
    </row>
    <row r="62" spans="1:4">
      <c r="A62" s="55">
        <v>36526</v>
      </c>
      <c r="B62" s="56">
        <v>61.744011107986751</v>
      </c>
      <c r="C62" s="54"/>
      <c r="D62" s="54">
        <v>116.19647065636191</v>
      </c>
    </row>
    <row r="63" spans="1:4">
      <c r="A63" s="55">
        <v>36557</v>
      </c>
      <c r="B63" s="56">
        <v>54.170181600967204</v>
      </c>
      <c r="C63" s="54"/>
      <c r="D63" s="54">
        <v>118.16713315111575</v>
      </c>
    </row>
    <row r="64" spans="1:4">
      <c r="A64" s="55">
        <v>36586</v>
      </c>
      <c r="B64" s="56">
        <v>70.817228182385819</v>
      </c>
      <c r="C64" s="54"/>
      <c r="D64" s="54">
        <v>113.77388727239072</v>
      </c>
    </row>
    <row r="65" spans="1:4">
      <c r="A65" s="55">
        <v>36617</v>
      </c>
      <c r="B65" s="56">
        <v>67.818453047626804</v>
      </c>
      <c r="C65" s="54"/>
      <c r="D65" s="54">
        <v>136.03936692200199</v>
      </c>
    </row>
    <row r="66" spans="1:4">
      <c r="A66" s="55">
        <v>36647</v>
      </c>
      <c r="B66" s="56">
        <v>94.826652177988365</v>
      </c>
      <c r="C66" s="54"/>
      <c r="D66" s="54">
        <v>132.07786601376009</v>
      </c>
    </row>
    <row r="67" spans="1:4">
      <c r="A67" s="55">
        <v>36678</v>
      </c>
      <c r="B67" s="56">
        <v>52.613125280996186</v>
      </c>
      <c r="C67" s="54"/>
      <c r="D67" s="54">
        <v>107.87311343582601</v>
      </c>
    </row>
    <row r="68" spans="1:4">
      <c r="A68" s="55">
        <v>36708</v>
      </c>
      <c r="B68" s="56">
        <v>61.397998592437645</v>
      </c>
      <c r="C68" s="54"/>
      <c r="D68" s="54">
        <v>99.624876767822073</v>
      </c>
    </row>
    <row r="69" spans="1:4">
      <c r="A69" s="55">
        <v>36739</v>
      </c>
      <c r="B69" s="56">
        <v>56.15014210660938</v>
      </c>
      <c r="C69" s="54"/>
      <c r="D69" s="54">
        <v>90.588854131526915</v>
      </c>
    </row>
    <row r="70" spans="1:4">
      <c r="A70" s="55">
        <v>36770</v>
      </c>
      <c r="B70" s="56">
        <v>64.262213304483112</v>
      </c>
      <c r="C70" s="54"/>
      <c r="D70" s="54">
        <v>98.595725198134858</v>
      </c>
    </row>
    <row r="71" spans="1:4">
      <c r="A71" s="55">
        <v>36800</v>
      </c>
      <c r="B71" s="56">
        <v>48.979993867730464</v>
      </c>
      <c r="C71" s="54"/>
      <c r="D71" s="54">
        <v>126.20252825361263</v>
      </c>
    </row>
    <row r="72" spans="1:4">
      <c r="A72" s="55">
        <v>36831</v>
      </c>
      <c r="B72" s="56">
        <v>51.709648157062382</v>
      </c>
      <c r="C72" s="54"/>
      <c r="D72" s="54">
        <v>132.12632039612913</v>
      </c>
    </row>
    <row r="73" spans="1:4">
      <c r="A73" s="55">
        <v>36861</v>
      </c>
      <c r="B73" s="56">
        <v>57.322740075970266</v>
      </c>
      <c r="C73" s="54"/>
      <c r="D73" s="54">
        <v>132.86572126319325</v>
      </c>
    </row>
    <row r="74" spans="1:4">
      <c r="A74" s="55">
        <v>36892</v>
      </c>
      <c r="B74" s="56">
        <v>49.960362661786291</v>
      </c>
      <c r="C74" s="54"/>
      <c r="D74" s="54">
        <v>124.7931236013472</v>
      </c>
    </row>
    <row r="75" spans="1:4">
      <c r="A75" s="55">
        <v>36923</v>
      </c>
      <c r="B75" s="56">
        <v>39.695324700495846</v>
      </c>
      <c r="C75" s="54"/>
      <c r="D75" s="54">
        <v>117.24604974472008</v>
      </c>
    </row>
    <row r="76" spans="1:4">
      <c r="A76" s="55">
        <v>36951</v>
      </c>
      <c r="B76" s="56">
        <v>48.211077166510201</v>
      </c>
      <c r="C76" s="54"/>
      <c r="D76" s="54">
        <v>142.71311514797503</v>
      </c>
    </row>
    <row r="77" spans="1:4">
      <c r="A77" s="55">
        <v>36982</v>
      </c>
      <c r="B77" s="56">
        <v>65.953830047167671</v>
      </c>
      <c r="C77" s="54"/>
      <c r="D77" s="54">
        <v>140.89610832885464</v>
      </c>
    </row>
    <row r="78" spans="1:4">
      <c r="A78" s="55">
        <v>37012</v>
      </c>
      <c r="B78" s="56">
        <v>53.420487817277454</v>
      </c>
      <c r="C78" s="54"/>
      <c r="D78" s="54">
        <v>114.90485242888894</v>
      </c>
    </row>
    <row r="79" spans="1:4">
      <c r="A79" s="55">
        <v>37043</v>
      </c>
      <c r="B79" s="56">
        <v>57.976319272007494</v>
      </c>
      <c r="C79" s="54"/>
      <c r="D79" s="54">
        <v>104.87067611399499</v>
      </c>
    </row>
    <row r="80" spans="1:4">
      <c r="A80" s="55">
        <v>37073</v>
      </c>
      <c r="B80" s="56">
        <v>65.934607129637158</v>
      </c>
      <c r="C80" s="54"/>
      <c r="D80" s="54">
        <v>111.7603039319218</v>
      </c>
    </row>
    <row r="81" spans="1:4">
      <c r="A81" s="55">
        <v>37104</v>
      </c>
      <c r="B81" s="56">
        <v>54.381633693802776</v>
      </c>
      <c r="C81" s="54"/>
      <c r="D81" s="54">
        <v>109.48439485245254</v>
      </c>
    </row>
    <row r="82" spans="1:4">
      <c r="A82" s="55">
        <v>37135</v>
      </c>
      <c r="B82" s="56">
        <v>46.384900001112086</v>
      </c>
      <c r="C82" s="54"/>
      <c r="D82" s="54">
        <v>175.60848098104543</v>
      </c>
    </row>
    <row r="83" spans="1:4">
      <c r="A83" s="55">
        <v>37165</v>
      </c>
      <c r="B83" s="56">
        <v>46.211893743337534</v>
      </c>
      <c r="C83" s="54"/>
      <c r="D83" s="54">
        <v>163.86949747823729</v>
      </c>
    </row>
    <row r="84" spans="1:4">
      <c r="A84" s="55">
        <v>37196</v>
      </c>
      <c r="B84" s="56">
        <v>64.704340407684739</v>
      </c>
      <c r="C84" s="54"/>
      <c r="D84" s="54">
        <v>133.36879048721249</v>
      </c>
    </row>
    <row r="85" spans="1:4">
      <c r="A85" s="55">
        <v>37226</v>
      </c>
      <c r="B85" s="56">
        <v>65.915384212106659</v>
      </c>
      <c r="C85" s="54"/>
      <c r="D85" s="54">
        <v>118.79063373713062</v>
      </c>
    </row>
    <row r="86" spans="1:4">
      <c r="A86" s="55">
        <v>37257</v>
      </c>
      <c r="B86" s="56">
        <v>60.802088148991942</v>
      </c>
      <c r="C86" s="54"/>
      <c r="D86" s="54">
        <v>111.44312826567595</v>
      </c>
    </row>
    <row r="87" spans="1:4">
      <c r="A87" s="55">
        <v>37288</v>
      </c>
      <c r="B87" s="56">
        <v>61.417221509968144</v>
      </c>
      <c r="C87" s="54"/>
      <c r="D87" s="54">
        <v>114.56279632445738</v>
      </c>
    </row>
    <row r="88" spans="1:4">
      <c r="A88" s="55">
        <v>37316</v>
      </c>
      <c r="B88" s="56">
        <v>103.57307965436881</v>
      </c>
      <c r="C88" s="54"/>
      <c r="D88" s="54">
        <v>95.077579321223638</v>
      </c>
    </row>
    <row r="89" spans="1:4">
      <c r="A89" s="55">
        <v>37347</v>
      </c>
      <c r="B89" s="56">
        <v>70.259763574001113</v>
      </c>
      <c r="C89" s="54"/>
      <c r="D89" s="54">
        <v>99.662209406050053</v>
      </c>
    </row>
    <row r="90" spans="1:4">
      <c r="A90" s="55">
        <v>37377</v>
      </c>
      <c r="B90" s="56">
        <v>79.044636885442571</v>
      </c>
      <c r="C90" s="54"/>
      <c r="D90" s="54">
        <v>100.60007812250909</v>
      </c>
    </row>
    <row r="91" spans="1:4">
      <c r="A91" s="55">
        <v>37408</v>
      </c>
      <c r="B91" s="56">
        <v>76.468765936354714</v>
      </c>
      <c r="C91" s="54"/>
      <c r="D91" s="54">
        <v>126.55809886893034</v>
      </c>
    </row>
    <row r="92" spans="1:4">
      <c r="A92" s="55">
        <v>37438</v>
      </c>
      <c r="B92" s="56">
        <v>78.064268091386751</v>
      </c>
      <c r="C92" s="54"/>
      <c r="D92" s="54">
        <v>170.52137786706115</v>
      </c>
    </row>
    <row r="93" spans="1:4">
      <c r="A93" s="55">
        <v>37469</v>
      </c>
      <c r="B93" s="56">
        <v>66.338288397777802</v>
      </c>
      <c r="C93" s="54"/>
      <c r="D93" s="54">
        <v>168.98482111072656</v>
      </c>
    </row>
    <row r="94" spans="1:4">
      <c r="A94" s="55">
        <v>37500</v>
      </c>
      <c r="B94" s="56">
        <v>53.228258641972396</v>
      </c>
      <c r="C94" s="54"/>
      <c r="D94" s="54">
        <v>188.54006676301117</v>
      </c>
    </row>
    <row r="95" spans="1:4">
      <c r="A95" s="55">
        <v>37530</v>
      </c>
      <c r="B95" s="56">
        <v>62.570596561798531</v>
      </c>
      <c r="C95" s="54"/>
      <c r="D95" s="54">
        <v>176.49845993287761</v>
      </c>
    </row>
    <row r="96" spans="1:4">
      <c r="A96" s="55">
        <v>37561</v>
      </c>
      <c r="B96" s="56">
        <v>61.224992334663085</v>
      </c>
      <c r="C96" s="54"/>
      <c r="D96" s="54">
        <v>141.10143783910857</v>
      </c>
    </row>
    <row r="97" spans="1:4">
      <c r="A97" s="55">
        <v>37591</v>
      </c>
      <c r="B97" s="56">
        <v>47.519052135411968</v>
      </c>
      <c r="C97" s="54"/>
      <c r="D97" s="54">
        <v>141.27910390779513</v>
      </c>
    </row>
    <row r="98" spans="1:4">
      <c r="A98" s="55">
        <v>37622</v>
      </c>
      <c r="B98" s="56">
        <v>48.576312599589826</v>
      </c>
      <c r="C98" s="54"/>
      <c r="D98" s="54">
        <v>137.34183304334476</v>
      </c>
    </row>
    <row r="99" spans="1:4">
      <c r="A99" s="55">
        <v>37653</v>
      </c>
      <c r="B99" s="56">
        <v>60.686750643808892</v>
      </c>
      <c r="C99" s="54"/>
      <c r="D99" s="54">
        <v>161.35103941196525</v>
      </c>
    </row>
    <row r="100" spans="1:4">
      <c r="A100" s="55">
        <v>37681</v>
      </c>
      <c r="B100" s="56">
        <v>44.731729093488539</v>
      </c>
      <c r="C100" s="54"/>
      <c r="D100" s="54">
        <v>153.417631285174</v>
      </c>
    </row>
    <row r="101" spans="1:4">
      <c r="A101" s="55">
        <v>37712</v>
      </c>
      <c r="B101" s="56">
        <v>31.237240987073001</v>
      </c>
      <c r="C101" s="54"/>
      <c r="D101" s="54">
        <v>120.15234280048685</v>
      </c>
    </row>
    <row r="102" spans="1:4">
      <c r="A102" s="55">
        <v>37742</v>
      </c>
      <c r="B102" s="56">
        <v>54.977544137248479</v>
      </c>
      <c r="C102" s="54"/>
      <c r="D102" s="54">
        <v>101.36028077028152</v>
      </c>
    </row>
    <row r="103" spans="1:4">
      <c r="A103" s="55">
        <v>37773</v>
      </c>
      <c r="B103" s="56">
        <v>63.166507005244235</v>
      </c>
      <c r="C103" s="54"/>
      <c r="D103" s="54">
        <v>101.97555386720956</v>
      </c>
    </row>
    <row r="104" spans="1:4">
      <c r="A104" s="55">
        <v>37803</v>
      </c>
      <c r="B104" s="56">
        <v>54.650754539229872</v>
      </c>
      <c r="C104" s="54"/>
      <c r="D104" s="54">
        <v>95.960814908568537</v>
      </c>
    </row>
    <row r="105" spans="1:4">
      <c r="A105" s="55">
        <v>37834</v>
      </c>
      <c r="B105" s="56">
        <v>47.192262537393361</v>
      </c>
      <c r="C105" s="54"/>
      <c r="D105" s="54">
        <v>96.526332834339087</v>
      </c>
    </row>
    <row r="106" spans="1:4">
      <c r="A106" s="55">
        <v>37865</v>
      </c>
      <c r="B106" s="56">
        <v>76.526434688946239</v>
      </c>
      <c r="C106" s="54"/>
      <c r="D106" s="54">
        <v>97.818883293777077</v>
      </c>
    </row>
    <row r="107" spans="1:4">
      <c r="A107" s="55">
        <v>37895</v>
      </c>
      <c r="B107" s="56">
        <v>60.359961045790286</v>
      </c>
      <c r="C107" s="54"/>
      <c r="D107" s="54">
        <v>90.262243033562086</v>
      </c>
    </row>
    <row r="108" spans="1:4">
      <c r="A108" s="55">
        <v>37926</v>
      </c>
      <c r="B108" s="56">
        <v>96.460600168081427</v>
      </c>
      <c r="C108" s="54"/>
      <c r="D108" s="54">
        <v>87.145112554739796</v>
      </c>
    </row>
    <row r="109" spans="1:4">
      <c r="A109" s="55">
        <v>37956</v>
      </c>
      <c r="B109" s="56">
        <v>89.655687362282137</v>
      </c>
      <c r="C109" s="54"/>
      <c r="D109" s="54">
        <v>84.267048897767538</v>
      </c>
    </row>
    <row r="110" spans="1:4">
      <c r="A110" s="55">
        <v>37987</v>
      </c>
      <c r="B110" s="56">
        <v>59.360369334203952</v>
      </c>
      <c r="C110" s="54"/>
      <c r="D110" s="54">
        <v>80.63440108775464</v>
      </c>
    </row>
    <row r="111" spans="1:4">
      <c r="A111" s="55">
        <v>38018</v>
      </c>
      <c r="B111" s="56">
        <v>68.049128057992874</v>
      </c>
      <c r="C111" s="54"/>
      <c r="D111" s="54">
        <v>80.120681940790789</v>
      </c>
    </row>
    <row r="112" spans="1:4">
      <c r="A112" s="55">
        <v>38047</v>
      </c>
      <c r="B112" s="56">
        <v>52.132552342733533</v>
      </c>
      <c r="C112" s="54"/>
      <c r="D112" s="54">
        <v>88.579107175383285</v>
      </c>
    </row>
    <row r="113" spans="1:4">
      <c r="A113" s="55">
        <v>38078</v>
      </c>
      <c r="B113" s="56">
        <v>54.554639951577336</v>
      </c>
      <c r="C113" s="54"/>
      <c r="D113" s="54">
        <v>78.619023978398488</v>
      </c>
    </row>
    <row r="114" spans="1:4">
      <c r="A114" s="55">
        <v>38108</v>
      </c>
      <c r="B114" s="56">
        <v>59.59104434457003</v>
      </c>
      <c r="C114" s="54"/>
      <c r="D114" s="54">
        <v>88.667292171833793</v>
      </c>
    </row>
    <row r="115" spans="1:4">
      <c r="A115" s="55">
        <v>38139</v>
      </c>
      <c r="B115" s="56">
        <v>44.097372814981824</v>
      </c>
      <c r="C115" s="54"/>
      <c r="D115" s="54">
        <v>76.909137116005439</v>
      </c>
    </row>
    <row r="116" spans="1:4">
      <c r="A116" s="55">
        <v>38169</v>
      </c>
      <c r="B116" s="56">
        <v>65.838492541984621</v>
      </c>
      <c r="C116" s="54"/>
      <c r="D116" s="54">
        <v>77.636494846869979</v>
      </c>
    </row>
    <row r="117" spans="1:4">
      <c r="A117" s="55">
        <v>38200</v>
      </c>
      <c r="B117" s="56">
        <v>55.496562910572159</v>
      </c>
      <c r="C117" s="54"/>
      <c r="D117" s="54">
        <v>83.554541838904242</v>
      </c>
    </row>
    <row r="118" spans="1:4">
      <c r="A118" s="55">
        <v>38231</v>
      </c>
      <c r="B118" s="56">
        <v>54.842983714534945</v>
      </c>
      <c r="C118" s="54"/>
      <c r="D118" s="54">
        <v>70.517928202179235</v>
      </c>
    </row>
    <row r="119" spans="1:4">
      <c r="A119" s="55">
        <v>38261</v>
      </c>
      <c r="B119" s="56">
        <v>56.438485869566968</v>
      </c>
      <c r="C119" s="54"/>
      <c r="D119" s="54">
        <v>74.989389662412108</v>
      </c>
    </row>
    <row r="120" spans="1:4">
      <c r="A120" s="55">
        <v>38292</v>
      </c>
      <c r="B120" s="56">
        <v>59.706381849753065</v>
      </c>
      <c r="C120" s="54"/>
      <c r="D120" s="54">
        <v>67.994831548885173</v>
      </c>
    </row>
    <row r="121" spans="1:4">
      <c r="A121" s="55">
        <v>38322</v>
      </c>
      <c r="B121" s="56">
        <v>57.860981766824452</v>
      </c>
      <c r="C121" s="54"/>
      <c r="D121" s="54">
        <v>62.397862589462051</v>
      </c>
    </row>
    <row r="122" spans="1:4">
      <c r="A122" s="55">
        <v>38353</v>
      </c>
      <c r="B122" s="56">
        <v>53.074475301728341</v>
      </c>
      <c r="C122" s="54"/>
      <c r="D122" s="54">
        <v>67.297998994922466</v>
      </c>
    </row>
    <row r="123" spans="1:4">
      <c r="A123" s="55">
        <v>38384</v>
      </c>
      <c r="B123" s="56">
        <v>38.292051720768875</v>
      </c>
      <c r="C123" s="54"/>
      <c r="D123" s="54">
        <v>58.63883972552464</v>
      </c>
    </row>
    <row r="124" spans="1:4">
      <c r="A124" s="55">
        <v>38412</v>
      </c>
      <c r="B124" s="56">
        <v>44.366493660408914</v>
      </c>
      <c r="C124" s="54"/>
      <c r="D124" s="54">
        <v>65.737312606562497</v>
      </c>
    </row>
    <row r="125" spans="1:4">
      <c r="A125" s="55">
        <v>38443</v>
      </c>
      <c r="B125" s="56">
        <v>60.552190221095358</v>
      </c>
      <c r="C125" s="54"/>
      <c r="D125" s="54">
        <v>72.41144308187252</v>
      </c>
    </row>
    <row r="126" spans="1:4">
      <c r="A126" s="55">
        <v>38473</v>
      </c>
      <c r="B126" s="56">
        <v>64.069984129178039</v>
      </c>
      <c r="C126" s="54"/>
      <c r="D126" s="54">
        <v>69.950350694160349</v>
      </c>
    </row>
    <row r="127" spans="1:4">
      <c r="A127" s="55">
        <v>38504</v>
      </c>
      <c r="B127" s="56">
        <v>74.296576255407473</v>
      </c>
      <c r="C127" s="54"/>
      <c r="D127" s="54">
        <v>59.438568095780653</v>
      </c>
    </row>
    <row r="128" spans="1:4">
      <c r="A128" s="55">
        <v>38534</v>
      </c>
      <c r="B128" s="56">
        <v>65.415588356313492</v>
      </c>
      <c r="C128" s="54"/>
      <c r="D128" s="54">
        <v>55.333798995006575</v>
      </c>
    </row>
    <row r="129" spans="1:4">
      <c r="A129" s="55">
        <v>38565</v>
      </c>
      <c r="B129" s="56">
        <v>43.809029052024222</v>
      </c>
      <c r="C129" s="54"/>
      <c r="D129" s="54">
        <v>64.860609241176888</v>
      </c>
    </row>
    <row r="130" spans="1:4">
      <c r="A130" s="55">
        <v>38596</v>
      </c>
      <c r="B130" s="56">
        <v>44.020481144859794</v>
      </c>
      <c r="C130" s="54"/>
      <c r="D130" s="54">
        <v>63.241966114088299</v>
      </c>
    </row>
    <row r="131" spans="1:4">
      <c r="A131" s="55">
        <v>38626</v>
      </c>
      <c r="B131" s="56">
        <v>66.049944634820207</v>
      </c>
      <c r="C131" s="54"/>
      <c r="D131" s="54">
        <v>74.808146424557336</v>
      </c>
    </row>
    <row r="132" spans="1:4">
      <c r="A132" s="55">
        <v>38657</v>
      </c>
      <c r="B132" s="56">
        <v>53.901060755540122</v>
      </c>
      <c r="C132" s="54"/>
      <c r="D132" s="54">
        <v>60.835723653621656</v>
      </c>
    </row>
    <row r="133" spans="1:4">
      <c r="A133" s="55">
        <v>38687</v>
      </c>
      <c r="B133" s="56">
        <v>61.724788190456245</v>
      </c>
      <c r="C133" s="54"/>
      <c r="D133" s="54">
        <v>56.390494767288814</v>
      </c>
    </row>
    <row r="134" spans="1:4">
      <c r="A134" s="55">
        <v>38718</v>
      </c>
      <c r="B134" s="56">
        <v>45.481422877178289</v>
      </c>
      <c r="C134" s="54"/>
      <c r="D134" s="54">
        <v>60.276731351606408</v>
      </c>
    </row>
    <row r="135" spans="1:4">
      <c r="A135" s="55">
        <v>38749</v>
      </c>
      <c r="B135" s="56">
        <v>46.692466681600195</v>
      </c>
      <c r="C135" s="54"/>
      <c r="D135" s="54">
        <v>62.455490955917945</v>
      </c>
    </row>
    <row r="136" spans="1:4">
      <c r="A136" s="55">
        <v>38777</v>
      </c>
      <c r="B136" s="56">
        <v>46.750135434191712</v>
      </c>
      <c r="C136" s="54"/>
      <c r="D136" s="54">
        <v>58.563547272414851</v>
      </c>
    </row>
    <row r="137" spans="1:4">
      <c r="A137" s="55">
        <v>38808</v>
      </c>
      <c r="B137" s="56">
        <v>51.075291878555674</v>
      </c>
      <c r="C137" s="54"/>
      <c r="D137" s="54">
        <v>59.332057455906849</v>
      </c>
    </row>
    <row r="138" spans="1:4">
      <c r="A138" s="55">
        <v>38838</v>
      </c>
      <c r="B138" s="56">
        <v>51.997991920019984</v>
      </c>
      <c r="C138" s="54"/>
      <c r="D138" s="54">
        <v>72.388896076206379</v>
      </c>
    </row>
    <row r="139" spans="1:4">
      <c r="A139" s="55">
        <v>38869</v>
      </c>
      <c r="B139" s="56">
        <v>51.59431065187934</v>
      </c>
      <c r="C139" s="54"/>
      <c r="D139" s="54">
        <v>84.729154114857778</v>
      </c>
    </row>
    <row r="140" spans="1:4">
      <c r="A140" s="55">
        <v>38899</v>
      </c>
      <c r="B140" s="56">
        <v>59.418038086795477</v>
      </c>
      <c r="C140" s="54"/>
      <c r="D140" s="54">
        <v>76.753172540272502</v>
      </c>
    </row>
    <row r="141" spans="1:4">
      <c r="A141" s="55">
        <v>38930</v>
      </c>
      <c r="B141" s="56">
        <v>40.329680979002561</v>
      </c>
      <c r="C141" s="54"/>
      <c r="D141" s="54">
        <v>66.866001382680992</v>
      </c>
    </row>
    <row r="142" spans="1:4">
      <c r="A142" s="55">
        <v>38961</v>
      </c>
      <c r="B142" s="56">
        <v>51.498196064226811</v>
      </c>
      <c r="C142" s="54"/>
      <c r="D142" s="54">
        <v>61.020424821672336</v>
      </c>
    </row>
    <row r="143" spans="1:4">
      <c r="A143" s="55">
        <v>38991</v>
      </c>
      <c r="B143" s="56">
        <v>45.539091629769814</v>
      </c>
      <c r="C143" s="54"/>
      <c r="D143" s="54">
        <v>56.622685566023826</v>
      </c>
    </row>
    <row r="144" spans="1:4">
      <c r="A144" s="55">
        <v>39022</v>
      </c>
      <c r="B144" s="56">
        <v>49.979585579316797</v>
      </c>
      <c r="C144" s="54"/>
      <c r="D144" s="54">
        <v>54.175034662458778</v>
      </c>
    </row>
    <row r="145" spans="1:4">
      <c r="A145" s="55">
        <v>39052</v>
      </c>
      <c r="B145" s="56">
        <v>51.863431497306436</v>
      </c>
      <c r="C145" s="54"/>
      <c r="D145" s="54">
        <v>54.910619882410138</v>
      </c>
    </row>
    <row r="146" spans="1:4">
      <c r="A146" s="55">
        <v>39083</v>
      </c>
      <c r="B146" s="56">
        <v>43.251564443639538</v>
      </c>
      <c r="C146" s="54"/>
      <c r="D146" s="54">
        <v>55.301246755576095</v>
      </c>
    </row>
    <row r="147" spans="1:4">
      <c r="A147" s="55">
        <v>39114</v>
      </c>
      <c r="B147" s="56">
        <v>52.978360714075812</v>
      </c>
      <c r="C147" s="54"/>
      <c r="D147" s="54">
        <v>55.865968803995813</v>
      </c>
    </row>
    <row r="148" spans="1:4">
      <c r="A148" s="55">
        <v>39142</v>
      </c>
      <c r="B148" s="56">
        <v>51.344412723982757</v>
      </c>
      <c r="C148" s="54"/>
      <c r="D148" s="54">
        <v>75.93549670786453</v>
      </c>
    </row>
    <row r="149" spans="1:4">
      <c r="A149" s="55">
        <v>39173</v>
      </c>
      <c r="B149" s="56">
        <v>58.514560962861673</v>
      </c>
      <c r="C149" s="54"/>
      <c r="D149" s="54">
        <v>64.768940393014773</v>
      </c>
    </row>
    <row r="150" spans="1:4">
      <c r="A150" s="55">
        <v>39203</v>
      </c>
      <c r="B150" s="56">
        <v>57.111287983134694</v>
      </c>
      <c r="C150" s="54"/>
      <c r="D150" s="54">
        <v>66.595508009730125</v>
      </c>
    </row>
    <row r="151" spans="1:4">
      <c r="A151" s="55">
        <v>39234</v>
      </c>
      <c r="B151" s="56">
        <v>65.876938377045647</v>
      </c>
      <c r="C151" s="54"/>
      <c r="D151" s="54">
        <v>74.858226792911935</v>
      </c>
    </row>
    <row r="152" spans="1:4">
      <c r="A152" s="55">
        <v>39264</v>
      </c>
      <c r="B152" s="56">
        <v>46.846250021844249</v>
      </c>
      <c r="C152" s="54"/>
      <c r="D152" s="54">
        <v>86.505489604526545</v>
      </c>
    </row>
    <row r="153" spans="1:4">
      <c r="A153" s="55">
        <v>39295</v>
      </c>
      <c r="B153" s="56">
        <v>44.539499918183473</v>
      </c>
      <c r="C153" s="54"/>
      <c r="D153" s="54">
        <v>125.33156532570639</v>
      </c>
    </row>
    <row r="154" spans="1:4">
      <c r="A154" s="55">
        <v>39326</v>
      </c>
      <c r="B154" s="56">
        <v>36.523543307962278</v>
      </c>
      <c r="C154" s="54"/>
      <c r="D154" s="54">
        <v>111.17314612950864</v>
      </c>
    </row>
    <row r="155" spans="1:4">
      <c r="A155" s="55">
        <v>39356</v>
      </c>
      <c r="B155" s="56">
        <v>49.74891056895072</v>
      </c>
      <c r="C155" s="54"/>
      <c r="D155" s="54">
        <v>95.731890220813199</v>
      </c>
    </row>
    <row r="156" spans="1:4">
      <c r="A156" s="55">
        <v>39387</v>
      </c>
      <c r="B156" s="56">
        <v>52.613125280996186</v>
      </c>
      <c r="C156" s="54"/>
      <c r="D156" s="54">
        <v>128.11750614831502</v>
      </c>
    </row>
    <row r="157" spans="1:4">
      <c r="A157" s="55">
        <v>39417</v>
      </c>
      <c r="B157" s="56">
        <v>41.944406051565103</v>
      </c>
      <c r="C157" s="54"/>
      <c r="D157" s="54">
        <v>108.42900552456219</v>
      </c>
    </row>
    <row r="158" spans="1:4">
      <c r="A158" s="55">
        <v>39448</v>
      </c>
      <c r="B158" s="56">
        <v>53.574271157521515</v>
      </c>
      <c r="C158" s="54">
        <v>75.680247252317415</v>
      </c>
      <c r="D158" s="54">
        <v>129.28843285603466</v>
      </c>
    </row>
    <row r="159" spans="1:4">
      <c r="A159" s="55">
        <v>39479</v>
      </c>
      <c r="B159" s="56">
        <v>47.845841733430582</v>
      </c>
      <c r="C159" s="54">
        <v>70.476794145807588</v>
      </c>
      <c r="D159" s="54">
        <v>127.48458568349059</v>
      </c>
    </row>
    <row r="160" spans="1:4">
      <c r="A160" s="55">
        <v>39508</v>
      </c>
      <c r="B160" s="56">
        <v>49.941139744255793</v>
      </c>
      <c r="C160" s="54">
        <v>52.420719707565141</v>
      </c>
      <c r="D160" s="54">
        <v>135.73532636991231</v>
      </c>
    </row>
    <row r="161" spans="1:4">
      <c r="A161" s="55">
        <v>39539</v>
      </c>
      <c r="B161" s="56">
        <v>61.090431911949537</v>
      </c>
      <c r="C161" s="54">
        <v>62.657790688045445</v>
      </c>
      <c r="D161" s="54">
        <v>107.98693245481377</v>
      </c>
    </row>
    <row r="162" spans="1:4">
      <c r="A162" s="55">
        <v>39569</v>
      </c>
      <c r="B162" s="56">
        <v>49.287560548218565</v>
      </c>
      <c r="C162" s="54">
        <v>65.693321187980374</v>
      </c>
      <c r="D162" s="54">
        <v>91.663767545051186</v>
      </c>
    </row>
    <row r="163" spans="1:4">
      <c r="A163" s="55">
        <v>39600</v>
      </c>
      <c r="B163" s="56">
        <v>66.088390469881219</v>
      </c>
      <c r="C163" s="54">
        <v>72.216837290558502</v>
      </c>
      <c r="D163" s="54">
        <v>110.73007921148417</v>
      </c>
    </row>
    <row r="164" spans="1:4">
      <c r="A164" s="55">
        <v>39630</v>
      </c>
      <c r="B164" s="56">
        <v>63.377959098079806</v>
      </c>
      <c r="C164" s="54">
        <v>43.463776306716213</v>
      </c>
      <c r="D164" s="54">
        <v>121.80228497954637</v>
      </c>
    </row>
    <row r="165" spans="1:4">
      <c r="A165" s="55">
        <v>39661</v>
      </c>
      <c r="B165" s="56">
        <v>49.92191682672528</v>
      </c>
      <c r="C165" s="54">
        <v>55.379012479006718</v>
      </c>
      <c r="D165" s="54">
        <v>103.64489947902982</v>
      </c>
    </row>
    <row r="166" spans="1:4">
      <c r="A166" s="55">
        <v>39692</v>
      </c>
      <c r="B166" s="56">
        <v>56.861390055238118</v>
      </c>
      <c r="C166" s="54">
        <v>57.570633025005712</v>
      </c>
      <c r="D166" s="54">
        <v>151.43587956599879</v>
      </c>
    </row>
    <row r="167" spans="1:4">
      <c r="A167" s="55">
        <v>39722</v>
      </c>
      <c r="B167" s="56">
        <v>60.955871489235989</v>
      </c>
      <c r="C167" s="54">
        <v>68.070575592801475</v>
      </c>
      <c r="D167" s="54">
        <v>306.37862914957424</v>
      </c>
    </row>
    <row r="168" spans="1:4">
      <c r="A168" s="55">
        <v>39753</v>
      </c>
      <c r="B168" s="56">
        <v>55.515785828102658</v>
      </c>
      <c r="C168" s="54">
        <v>71.31850984609315</v>
      </c>
      <c r="D168" s="54">
        <v>313.70079156440494</v>
      </c>
    </row>
    <row r="169" spans="1:4">
      <c r="A169" s="55">
        <v>39783</v>
      </c>
      <c r="B169" s="56">
        <v>60.225400623076744</v>
      </c>
      <c r="C169" s="54">
        <v>49.978076543962729</v>
      </c>
      <c r="D169" s="54">
        <v>262.44617036232421</v>
      </c>
    </row>
    <row r="170" spans="1:4">
      <c r="A170" s="55">
        <v>39814</v>
      </c>
      <c r="B170" s="56">
        <v>44.808620763610563</v>
      </c>
      <c r="C170" s="54">
        <v>51.664141048914303</v>
      </c>
      <c r="D170" s="54">
        <v>223.77410991889573</v>
      </c>
    </row>
    <row r="171" spans="1:4">
      <c r="A171" s="55">
        <v>39845</v>
      </c>
      <c r="B171" s="56">
        <v>50.364043929926929</v>
      </c>
      <c r="C171" s="54">
        <v>66.211603900200004</v>
      </c>
      <c r="D171" s="54">
        <v>228.21887440081022</v>
      </c>
    </row>
    <row r="172" spans="1:4">
      <c r="A172" s="55">
        <v>39873</v>
      </c>
      <c r="B172" s="56">
        <v>65.646263366679563</v>
      </c>
      <c r="C172" s="54">
        <v>89.533887099353137</v>
      </c>
      <c r="D172" s="54">
        <v>224.33728642484715</v>
      </c>
    </row>
    <row r="173" spans="1:4">
      <c r="A173" s="55">
        <v>39904</v>
      </c>
      <c r="B173" s="56">
        <v>44.193487402634354</v>
      </c>
      <c r="C173" s="54">
        <v>73.446935886961214</v>
      </c>
      <c r="D173" s="54">
        <v>190.62496019320241</v>
      </c>
    </row>
    <row r="174" spans="1:4">
      <c r="A174" s="55">
        <v>39934</v>
      </c>
      <c r="B174" s="56">
        <v>40.983260175039774</v>
      </c>
      <c r="C174" s="54">
        <v>70.506635995452754</v>
      </c>
      <c r="D174" s="54">
        <v>160.14700192436604</v>
      </c>
    </row>
    <row r="175" spans="1:4">
      <c r="A175" s="55">
        <v>39965</v>
      </c>
      <c r="B175" s="56">
        <v>40.656470577021167</v>
      </c>
      <c r="C175" s="54">
        <v>78.47353214925046</v>
      </c>
      <c r="D175" s="54">
        <v>145.93646976570801</v>
      </c>
    </row>
    <row r="176" spans="1:4">
      <c r="A176" s="55">
        <v>39995</v>
      </c>
      <c r="B176" s="56">
        <v>47.480606300350956</v>
      </c>
      <c r="C176" s="54">
        <v>53.825480894538067</v>
      </c>
      <c r="D176" s="54">
        <v>131.02390189793354</v>
      </c>
    </row>
    <row r="177" spans="1:4">
      <c r="A177" s="55">
        <v>40026</v>
      </c>
      <c r="B177" s="56">
        <v>55.996358766365319</v>
      </c>
      <c r="C177" s="54">
        <v>63.283152978403592</v>
      </c>
      <c r="D177" s="54">
        <v>126.88934473390441</v>
      </c>
    </row>
    <row r="178" spans="1:4">
      <c r="A178" s="55">
        <v>40057</v>
      </c>
      <c r="B178" s="56">
        <v>71.393915708301009</v>
      </c>
      <c r="C178" s="54">
        <v>60.413508054437337</v>
      </c>
      <c r="D178" s="54">
        <v>124.83366485192002</v>
      </c>
    </row>
    <row r="179" spans="1:4">
      <c r="A179" s="55">
        <v>40087</v>
      </c>
      <c r="B179" s="56">
        <v>54.439302446394301</v>
      </c>
      <c r="C179" s="54">
        <v>84.673176413032564</v>
      </c>
      <c r="D179" s="54">
        <v>121.4562751618236</v>
      </c>
    </row>
    <row r="180" spans="1:4">
      <c r="A180" s="55">
        <v>40118</v>
      </c>
      <c r="B180" s="56">
        <v>53.708831580235064</v>
      </c>
      <c r="C180" s="54">
        <v>91.194937112690383</v>
      </c>
      <c r="D180" s="54">
        <v>119.10864407618237</v>
      </c>
    </row>
    <row r="181" spans="1:4">
      <c r="A181" s="55">
        <v>40148</v>
      </c>
      <c r="B181" s="56">
        <v>59.821719354936107</v>
      </c>
      <c r="C181" s="54">
        <v>84.975544566054865</v>
      </c>
      <c r="D181" s="54">
        <v>106.36842600480803</v>
      </c>
    </row>
    <row r="182" spans="1:4">
      <c r="A182" s="55">
        <v>40179</v>
      </c>
      <c r="B182" s="56">
        <v>47.076925032210319</v>
      </c>
      <c r="C182" s="54">
        <v>101.57682883409571</v>
      </c>
      <c r="D182" s="54">
        <v>103.38169513707591</v>
      </c>
    </row>
    <row r="183" spans="1:4">
      <c r="A183" s="55">
        <v>40210</v>
      </c>
      <c r="B183" s="56">
        <v>36.235199545004683</v>
      </c>
      <c r="C183" s="54">
        <v>130.17146470438061</v>
      </c>
      <c r="D183" s="54">
        <v>112.88115027128684</v>
      </c>
    </row>
    <row r="184" spans="1:4">
      <c r="A184" s="55">
        <v>40238</v>
      </c>
      <c r="B184" s="56">
        <v>54.900652467126456</v>
      </c>
      <c r="C184" s="54">
        <v>85.851929474016416</v>
      </c>
      <c r="D184" s="54">
        <v>88.979750122220153</v>
      </c>
    </row>
    <row r="185" spans="1:4">
      <c r="A185" s="55">
        <v>40269</v>
      </c>
      <c r="B185" s="56">
        <v>48.99921678526097</v>
      </c>
      <c r="C185" s="54">
        <v>103.6249451913599</v>
      </c>
      <c r="D185" s="54">
        <v>87.261464688736581</v>
      </c>
    </row>
    <row r="186" spans="1:4">
      <c r="A186" s="55">
        <v>40299</v>
      </c>
      <c r="B186" s="56">
        <v>41.156266432814334</v>
      </c>
      <c r="C186" s="54">
        <v>99.093372552596264</v>
      </c>
      <c r="D186" s="54">
        <v>159.9041121378462</v>
      </c>
    </row>
    <row r="187" spans="1:4">
      <c r="A187" s="55">
        <v>40330</v>
      </c>
      <c r="B187" s="56">
        <v>52.632348198526692</v>
      </c>
      <c r="C187" s="54">
        <v>101.79844845278406</v>
      </c>
      <c r="D187" s="54">
        <v>149.82225107394964</v>
      </c>
    </row>
    <row r="188" spans="1:4">
      <c r="A188" s="55">
        <v>40360</v>
      </c>
      <c r="B188" s="56">
        <v>55.150550395023046</v>
      </c>
      <c r="C188" s="54">
        <v>90.120630525464591</v>
      </c>
      <c r="D188" s="54">
        <v>128.03165408827854</v>
      </c>
    </row>
    <row r="189" spans="1:4">
      <c r="A189" s="55">
        <v>40391</v>
      </c>
      <c r="B189" s="56">
        <v>57.265071323378749</v>
      </c>
      <c r="C189" s="54">
        <v>141.2094382672494</v>
      </c>
      <c r="D189" s="54">
        <v>123.92842425423747</v>
      </c>
    </row>
    <row r="190" spans="1:4">
      <c r="A190" s="55">
        <v>40422</v>
      </c>
      <c r="B190" s="56">
        <v>60.552190221095358</v>
      </c>
      <c r="C190" s="54">
        <v>90.648567953745911</v>
      </c>
      <c r="D190" s="54">
        <v>112.76906563735034</v>
      </c>
    </row>
    <row r="191" spans="1:4">
      <c r="A191" s="55">
        <v>40452</v>
      </c>
      <c r="B191" s="56">
        <v>59.61026726210055</v>
      </c>
      <c r="C191" s="54">
        <v>119.24320382403077</v>
      </c>
      <c r="D191" s="54">
        <v>102.03040379445507</v>
      </c>
    </row>
    <row r="192" spans="1:4">
      <c r="A192" s="55">
        <v>40483</v>
      </c>
      <c r="B192" s="56">
        <v>58.610675550514202</v>
      </c>
      <c r="C192" s="54">
        <v>61.292526066779352</v>
      </c>
      <c r="D192" s="54">
        <v>100.64007737775333</v>
      </c>
    </row>
    <row r="193" spans="1:4">
      <c r="A193" s="55">
        <v>40513</v>
      </c>
      <c r="B193" s="56">
        <v>61.917017365761318</v>
      </c>
      <c r="C193" s="54">
        <v>62.771014176405018</v>
      </c>
      <c r="D193" s="54">
        <v>87.988930818666816</v>
      </c>
    </row>
    <row r="194" spans="1:4">
      <c r="A194" s="55">
        <v>40544</v>
      </c>
      <c r="B194" s="56">
        <v>58.130102612251534</v>
      </c>
      <c r="C194" s="54">
        <v>67.800243543074728</v>
      </c>
      <c r="D194" s="54">
        <v>86.716661824421806</v>
      </c>
    </row>
    <row r="195" spans="1:4">
      <c r="A195" s="55">
        <v>40575</v>
      </c>
      <c r="B195" s="56">
        <v>47.961179238613624</v>
      </c>
      <c r="C195" s="54">
        <v>62.58274721320246</v>
      </c>
      <c r="D195" s="54">
        <v>87.290082042082062</v>
      </c>
    </row>
    <row r="196" spans="1:4">
      <c r="A196" s="55">
        <v>40603</v>
      </c>
      <c r="B196" s="56">
        <v>57.572638003866849</v>
      </c>
      <c r="C196" s="54">
        <v>55.073133520143827</v>
      </c>
      <c r="D196" s="54">
        <v>103.7839424893063</v>
      </c>
    </row>
    <row r="197" spans="1:4">
      <c r="A197" s="55">
        <v>40634</v>
      </c>
      <c r="B197" s="56">
        <v>60.917425654174984</v>
      </c>
      <c r="C197" s="54">
        <v>47.653923077480812</v>
      </c>
      <c r="D197" s="54">
        <v>81.350550355225536</v>
      </c>
    </row>
    <row r="198" spans="1:4">
      <c r="A198" s="55">
        <v>40664</v>
      </c>
      <c r="B198" s="56">
        <v>40.022114298514452</v>
      </c>
      <c r="C198" s="54">
        <v>62.08465163456632</v>
      </c>
      <c r="D198" s="54">
        <v>84.693057225978791</v>
      </c>
    </row>
    <row r="199" spans="1:4">
      <c r="A199" s="55">
        <v>40695</v>
      </c>
      <c r="B199" s="56">
        <v>57.226625488317737</v>
      </c>
      <c r="C199" s="54">
        <v>55.387350642878161</v>
      </c>
      <c r="D199" s="54">
        <v>95.919840061732955</v>
      </c>
    </row>
    <row r="200" spans="1:4">
      <c r="A200" s="55">
        <v>40725</v>
      </c>
      <c r="B200" s="56">
        <v>58.764458890758256</v>
      </c>
      <c r="C200" s="54">
        <v>73.962146644070302</v>
      </c>
      <c r="D200" s="54">
        <v>96.292028253822878</v>
      </c>
    </row>
    <row r="201" spans="1:4">
      <c r="A201" s="55">
        <v>40756</v>
      </c>
      <c r="B201" s="56">
        <v>59.264254746551416</v>
      </c>
      <c r="C201" s="54">
        <v>69.040435706269193</v>
      </c>
      <c r="D201" s="54">
        <v>175.42717553155293</v>
      </c>
    </row>
    <row r="202" spans="1:4">
      <c r="A202" s="55">
        <v>40787</v>
      </c>
      <c r="B202" s="56">
        <v>40.82947683479572</v>
      </c>
      <c r="C202" s="54">
        <v>82.008474780011753</v>
      </c>
      <c r="D202" s="54">
        <v>182.94358559938371</v>
      </c>
    </row>
    <row r="203" spans="1:4">
      <c r="A203" s="55">
        <v>40817</v>
      </c>
      <c r="B203" s="56">
        <v>70.68266775967227</v>
      </c>
      <c r="C203" s="54">
        <v>98.013360905879495</v>
      </c>
      <c r="D203" s="54">
        <v>164.40907974928774</v>
      </c>
    </row>
    <row r="204" spans="1:4">
      <c r="A204" s="55">
        <v>40848</v>
      </c>
      <c r="B204" s="56">
        <v>69.93297397598252</v>
      </c>
      <c r="C204" s="54">
        <v>80.357079482736182</v>
      </c>
      <c r="D204" s="54">
        <v>159.96623564240036</v>
      </c>
    </row>
    <row r="205" spans="1:4">
      <c r="A205" s="55">
        <v>40878</v>
      </c>
      <c r="B205" s="56">
        <v>59.533375591978512</v>
      </c>
      <c r="C205" s="54">
        <v>78.671014977784608</v>
      </c>
      <c r="D205" s="54">
        <v>125.4393988310662</v>
      </c>
    </row>
    <row r="206" spans="1:4">
      <c r="A206" s="55">
        <v>40909</v>
      </c>
      <c r="B206" s="56">
        <v>57.1305109006652</v>
      </c>
      <c r="C206" s="54">
        <v>80.757750199295458</v>
      </c>
      <c r="D206" s="54">
        <v>101.30256910770143</v>
      </c>
    </row>
    <row r="207" spans="1:4">
      <c r="A207" s="55">
        <v>40940</v>
      </c>
      <c r="B207" s="56">
        <v>44.712506175958033</v>
      </c>
      <c r="C207" s="54">
        <v>81.238291748728557</v>
      </c>
      <c r="D207" s="54">
        <v>92.250542527606001</v>
      </c>
    </row>
    <row r="208" spans="1:4">
      <c r="A208" s="55">
        <v>40969</v>
      </c>
      <c r="B208" s="56">
        <v>53.266704477033414</v>
      </c>
      <c r="C208" s="54">
        <v>80.552368057619944</v>
      </c>
      <c r="D208" s="54">
        <v>80.966297347122904</v>
      </c>
    </row>
    <row r="209" spans="1:4">
      <c r="A209" s="55">
        <v>41000</v>
      </c>
      <c r="B209" s="56">
        <v>42.194303979461687</v>
      </c>
      <c r="C209" s="54">
        <v>69.396782499090818</v>
      </c>
      <c r="D209" s="54">
        <v>89.258240518418162</v>
      </c>
    </row>
    <row r="210" spans="1:4">
      <c r="A210" s="55">
        <v>41030</v>
      </c>
      <c r="B210" s="56">
        <v>54.977544137248479</v>
      </c>
      <c r="C210" s="54">
        <v>64.114775111897401</v>
      </c>
      <c r="D210" s="54">
        <v>105.17787906619623</v>
      </c>
    </row>
    <row r="211" spans="1:4">
      <c r="A211" s="55">
        <v>41061</v>
      </c>
      <c r="B211" s="56">
        <v>39.829885123209387</v>
      </c>
      <c r="C211" s="54">
        <v>159.02458365468019</v>
      </c>
      <c r="D211" s="54">
        <v>105.82458789217799</v>
      </c>
    </row>
    <row r="212" spans="1:4">
      <c r="A212" s="55">
        <v>41091</v>
      </c>
      <c r="B212" s="56">
        <v>56.457708787097481</v>
      </c>
      <c r="C212" s="54">
        <v>145.1687495539941</v>
      </c>
      <c r="D212" s="54">
        <v>87.967359404591988</v>
      </c>
    </row>
    <row r="213" spans="1:4">
      <c r="A213" s="55">
        <v>41122</v>
      </c>
      <c r="B213" s="56">
        <v>40.310458061472048</v>
      </c>
      <c r="C213" s="54">
        <v>154.77958054265613</v>
      </c>
      <c r="D213" s="54">
        <v>78.573920541060488</v>
      </c>
    </row>
    <row r="214" spans="1:4">
      <c r="A214" s="55">
        <v>41153</v>
      </c>
      <c r="B214" s="56">
        <v>43.655245711780175</v>
      </c>
      <c r="C214" s="54">
        <v>108.95829811397219</v>
      </c>
      <c r="D214" s="54">
        <v>76.546525125588232</v>
      </c>
    </row>
    <row r="215" spans="1:4">
      <c r="A215" s="55">
        <v>41183</v>
      </c>
      <c r="B215" s="56">
        <v>53.401264899746955</v>
      </c>
      <c r="C215" s="54">
        <v>89.133216382793847</v>
      </c>
      <c r="D215" s="54">
        <v>81.511761445738458</v>
      </c>
    </row>
    <row r="216" spans="1:4">
      <c r="A216" s="55">
        <v>41214</v>
      </c>
      <c r="B216" s="56">
        <v>53.036029466667323</v>
      </c>
      <c r="C216" s="54">
        <v>135.90724374647252</v>
      </c>
      <c r="D216" s="54">
        <v>83.643754269977507</v>
      </c>
    </row>
    <row r="217" spans="1:4">
      <c r="A217" s="55">
        <v>41244</v>
      </c>
      <c r="B217" s="56">
        <v>49.74891056895072</v>
      </c>
      <c r="C217" s="54">
        <v>173.58784513224862</v>
      </c>
      <c r="D217" s="54">
        <v>86.674093511320365</v>
      </c>
    </row>
    <row r="218" spans="1:4">
      <c r="A218" s="55">
        <v>41275</v>
      </c>
      <c r="B218" s="56">
        <v>43.962812392268283</v>
      </c>
      <c r="C218" s="54">
        <v>135.81903474972725</v>
      </c>
      <c r="D218" s="54">
        <v>67.634729852621078</v>
      </c>
    </row>
    <row r="219" spans="1:4">
      <c r="A219" s="55">
        <v>41306</v>
      </c>
      <c r="B219" s="56">
        <v>54.977544137248479</v>
      </c>
      <c r="C219" s="54">
        <v>88.150629598153927</v>
      </c>
      <c r="D219" s="54">
        <v>70.476257319237561</v>
      </c>
    </row>
    <row r="220" spans="1:4">
      <c r="A220" s="55">
        <v>41334</v>
      </c>
      <c r="B220" s="56">
        <v>61.244215252193591</v>
      </c>
      <c r="C220" s="54">
        <v>137.18254396807305</v>
      </c>
      <c r="D220" s="54">
        <v>65.262232021307653</v>
      </c>
    </row>
    <row r="221" spans="1:4">
      <c r="A221" s="55">
        <v>41365</v>
      </c>
      <c r="B221" s="56">
        <v>21.721896809472302</v>
      </c>
      <c r="C221" s="54">
        <v>89.46630408692144</v>
      </c>
      <c r="D221" s="54">
        <v>69.948616309109099</v>
      </c>
    </row>
    <row r="222" spans="1:4">
      <c r="A222" s="55">
        <v>41395</v>
      </c>
      <c r="B222" s="56">
        <v>64.685117490154241</v>
      </c>
      <c r="C222" s="54">
        <v>63.135699133098086</v>
      </c>
      <c r="D222" s="54">
        <v>67.576627953404483</v>
      </c>
    </row>
    <row r="223" spans="1:4">
      <c r="A223" s="55">
        <v>41426</v>
      </c>
      <c r="B223" s="56">
        <v>51.632756486940359</v>
      </c>
      <c r="C223" s="54">
        <v>60.516199125275094</v>
      </c>
      <c r="D223" s="54">
        <v>86.496308203661528</v>
      </c>
    </row>
    <row r="224" spans="1:4">
      <c r="A224" s="55">
        <v>41456</v>
      </c>
      <c r="B224" s="56">
        <v>47.038479197149307</v>
      </c>
      <c r="C224" s="54">
        <v>67.658494757260215</v>
      </c>
      <c r="D224" s="54">
        <v>69.985038395185185</v>
      </c>
    </row>
    <row r="225" spans="1:4">
      <c r="A225" s="55">
        <v>41487</v>
      </c>
      <c r="B225" s="56">
        <v>39.118637174580648</v>
      </c>
      <c r="C225" s="54">
        <v>62.135558319255132</v>
      </c>
      <c r="D225" s="54">
        <v>71.16420343189823</v>
      </c>
    </row>
    <row r="226" spans="1:4">
      <c r="A226" s="55">
        <v>41518</v>
      </c>
      <c r="B226" s="56">
        <v>49.268337630688059</v>
      </c>
      <c r="C226" s="54">
        <v>67.797610438694264</v>
      </c>
      <c r="D226" s="54">
        <v>73.578077186590349</v>
      </c>
    </row>
    <row r="227" spans="1:4">
      <c r="A227" s="55">
        <v>41548</v>
      </c>
      <c r="B227" s="56">
        <v>64.146875799300062</v>
      </c>
      <c r="C227" s="54">
        <v>95.308285005691701</v>
      </c>
      <c r="D227" s="54">
        <v>77.162960597852376</v>
      </c>
    </row>
    <row r="228" spans="1:4">
      <c r="A228" s="55">
        <v>41579</v>
      </c>
      <c r="B228" s="56">
        <v>50.037254331908322</v>
      </c>
      <c r="C228" s="54">
        <v>55.47643734108356</v>
      </c>
      <c r="D228" s="54">
        <v>64.723868061495622</v>
      </c>
    </row>
    <row r="229" spans="1:4">
      <c r="A229" s="55">
        <v>41609</v>
      </c>
      <c r="B229" s="56">
        <v>41.290826855527882</v>
      </c>
      <c r="C229" s="54">
        <v>76.971784950930783</v>
      </c>
      <c r="D229" s="54">
        <v>71.075966592416307</v>
      </c>
    </row>
    <row r="230" spans="1:4">
      <c r="A230" s="55">
        <v>41640</v>
      </c>
      <c r="B230" s="56">
        <v>44.231933237695372</v>
      </c>
      <c r="C230" s="54">
        <v>95.85684841828656</v>
      </c>
      <c r="D230" s="54">
        <v>71.319214095852971</v>
      </c>
    </row>
    <row r="231" spans="1:4">
      <c r="A231" s="55">
        <v>41671</v>
      </c>
      <c r="B231" s="56">
        <v>51.517418981757324</v>
      </c>
      <c r="C231" s="54">
        <v>95.617674770395212</v>
      </c>
      <c r="D231" s="54">
        <v>77.474329844578861</v>
      </c>
    </row>
    <row r="232" spans="1:4">
      <c r="A232" s="55">
        <v>41699</v>
      </c>
      <c r="B232" s="56">
        <v>52.151775260264031</v>
      </c>
      <c r="C232" s="54">
        <v>84.373002513660666</v>
      </c>
      <c r="D232" s="54">
        <v>74.302573182120341</v>
      </c>
    </row>
    <row r="233" spans="1:4">
      <c r="A233" s="55">
        <v>41730</v>
      </c>
      <c r="B233" s="56">
        <v>47.038479197149307</v>
      </c>
      <c r="C233" s="54">
        <v>59.641130769503768</v>
      </c>
      <c r="D233" s="54">
        <v>71.104583945761803</v>
      </c>
    </row>
    <row r="234" spans="1:4">
      <c r="A234" s="55">
        <v>41760</v>
      </c>
      <c r="B234" s="56">
        <v>32.25605561618984</v>
      </c>
      <c r="C234" s="54">
        <v>75.843499723905651</v>
      </c>
      <c r="D234" s="54">
        <v>62.476451912096444</v>
      </c>
    </row>
    <row r="235" spans="1:4">
      <c r="A235" s="55">
        <v>41791</v>
      </c>
      <c r="B235" s="56">
        <v>53.074475301728341</v>
      </c>
      <c r="C235" s="54">
        <v>86.628256415520667</v>
      </c>
      <c r="D235" s="54">
        <v>57.799899419554222</v>
      </c>
    </row>
    <row r="236" spans="1:4">
      <c r="A236" s="55">
        <v>41821</v>
      </c>
      <c r="B236" s="56">
        <v>38.849516329153559</v>
      </c>
      <c r="C236" s="54">
        <v>89.272332064227896</v>
      </c>
      <c r="D236" s="54">
        <v>61.580642033130019</v>
      </c>
    </row>
    <row r="237" spans="1:4">
      <c r="A237" s="55">
        <v>41852</v>
      </c>
      <c r="B237" s="56">
        <v>42.770991505376877</v>
      </c>
      <c r="C237" s="54">
        <v>61.152093833155064</v>
      </c>
      <c r="D237" s="54">
        <v>67.567956028148274</v>
      </c>
    </row>
    <row r="238" spans="1:4">
      <c r="A238" s="55">
        <v>41883</v>
      </c>
      <c r="B238" s="56">
        <v>38.195937133116345</v>
      </c>
      <c r="C238" s="54">
        <v>61.7375207070763</v>
      </c>
      <c r="D238" s="54">
        <v>67.441562717539014</v>
      </c>
    </row>
    <row r="239" spans="1:4">
      <c r="A239" s="55">
        <v>41913</v>
      </c>
      <c r="B239" s="56">
        <v>40.406572649124584</v>
      </c>
      <c r="C239" s="54">
        <v>62.900475141777413</v>
      </c>
      <c r="D239" s="54">
        <v>90.438613026463088</v>
      </c>
    </row>
    <row r="240" spans="1:4">
      <c r="A240" s="55">
        <v>41944</v>
      </c>
      <c r="B240" s="56">
        <v>48.114962578857678</v>
      </c>
      <c r="C240" s="54">
        <v>109.99486353841147</v>
      </c>
      <c r="D240" s="54">
        <v>67.173588816694192</v>
      </c>
    </row>
    <row r="241" spans="1:4">
      <c r="A241" s="55">
        <v>41974</v>
      </c>
      <c r="B241" s="56">
        <v>55.169773312553552</v>
      </c>
      <c r="C241" s="54">
        <v>74.700293572057959</v>
      </c>
      <c r="D241" s="54">
        <v>81.592301951555513</v>
      </c>
    </row>
    <row r="242" spans="1:4">
      <c r="A242" s="55">
        <v>42005</v>
      </c>
      <c r="B242" s="56">
        <v>51.152183548677698</v>
      </c>
      <c r="C242" s="54">
        <v>111.66117976050963</v>
      </c>
      <c r="D242" s="54">
        <v>95.751160275593108</v>
      </c>
    </row>
    <row r="243" spans="1:4">
      <c r="A243" s="55">
        <v>42036</v>
      </c>
      <c r="B243" s="56">
        <v>48.422529259345779</v>
      </c>
      <c r="C243" s="54">
        <v>129.2709430062649</v>
      </c>
      <c r="D243" s="54">
        <v>79.648872154713175</v>
      </c>
    </row>
    <row r="244" spans="1:4">
      <c r="A244" s="55">
        <v>42064</v>
      </c>
      <c r="B244" s="56">
        <v>40.118228886166989</v>
      </c>
      <c r="C244" s="54">
        <v>130.3408610861899</v>
      </c>
      <c r="D244" s="54">
        <v>74.18268381545326</v>
      </c>
    </row>
    <row r="245" spans="1:4">
      <c r="A245" s="55">
        <v>42095</v>
      </c>
      <c r="B245" s="56">
        <v>41.079374762692311</v>
      </c>
      <c r="C245" s="54">
        <v>98.873947187558315</v>
      </c>
      <c r="D245" s="54">
        <v>67.582264704821014</v>
      </c>
    </row>
    <row r="246" spans="1:4">
      <c r="A246" s="55">
        <v>42125</v>
      </c>
      <c r="B246" s="56">
        <v>83.504353752520061</v>
      </c>
      <c r="C246" s="54">
        <v>95.685696633556972</v>
      </c>
      <c r="D246" s="54">
        <v>66.799699329794123</v>
      </c>
    </row>
    <row r="247" spans="1:4">
      <c r="A247" s="55">
        <v>42156</v>
      </c>
      <c r="B247" s="56">
        <v>85.541983010753754</v>
      </c>
      <c r="C247" s="54">
        <v>109.89787752706471</v>
      </c>
      <c r="D247" s="54">
        <v>71.812971840128398</v>
      </c>
    </row>
    <row r="248" spans="1:4">
      <c r="A248" s="55">
        <v>42186</v>
      </c>
      <c r="B248" s="56">
        <v>50.902285620781107</v>
      </c>
      <c r="C248" s="54">
        <v>117.12882100652516</v>
      </c>
      <c r="D248" s="54">
        <v>71.878986871141265</v>
      </c>
    </row>
    <row r="249" spans="1:4">
      <c r="A249" s="55">
        <v>42217</v>
      </c>
      <c r="B249" s="56">
        <v>68.087573893053886</v>
      </c>
      <c r="C249" s="54">
        <v>96.612988226207335</v>
      </c>
      <c r="D249" s="54">
        <v>97.296616595221877</v>
      </c>
    </row>
    <row r="250" spans="1:4">
      <c r="A250" s="55">
        <v>42248</v>
      </c>
      <c r="B250" s="56">
        <v>56.227033776731403</v>
      </c>
      <c r="C250" s="54">
        <v>91.6987377508175</v>
      </c>
      <c r="D250" s="54">
        <v>122.08162937186199</v>
      </c>
    </row>
    <row r="251" spans="1:4">
      <c r="A251" s="55">
        <v>42278</v>
      </c>
      <c r="B251" s="56">
        <v>102.36203584994692</v>
      </c>
      <c r="C251" s="54">
        <v>112.22685835157745</v>
      </c>
      <c r="D251" s="54">
        <v>84.082662087007392</v>
      </c>
    </row>
    <row r="252" spans="1:4">
      <c r="A252" s="55">
        <v>42309</v>
      </c>
      <c r="B252" s="56">
        <v>59.052802653715851</v>
      </c>
      <c r="C252" s="54">
        <v>93.549810130277606</v>
      </c>
      <c r="D252" s="54">
        <v>81.180277102819872</v>
      </c>
    </row>
    <row r="253" spans="1:4">
      <c r="A253" s="55">
        <v>42339</v>
      </c>
      <c r="B253" s="56">
        <v>61.167323582071568</v>
      </c>
      <c r="C253" s="54">
        <v>73.928355137854467</v>
      </c>
      <c r="D253" s="54">
        <v>90.27214033956102</v>
      </c>
    </row>
    <row r="254" spans="1:4">
      <c r="A254" s="55">
        <v>42370</v>
      </c>
      <c r="B254" s="56">
        <v>69.260171862414794</v>
      </c>
      <c r="C254" s="54">
        <v>81.182118855278858</v>
      </c>
      <c r="D254" s="54">
        <v>118.78009050168754</v>
      </c>
    </row>
    <row r="255" spans="1:4">
      <c r="A255" s="55">
        <v>42401</v>
      </c>
      <c r="B255" s="56">
        <v>61.917017365761318</v>
      </c>
      <c r="C255" s="54">
        <v>89.729175674236913</v>
      </c>
      <c r="D255" s="54">
        <v>112.76596542407124</v>
      </c>
    </row>
    <row r="256" spans="1:4">
      <c r="A256" s="55">
        <v>42430</v>
      </c>
      <c r="B256" s="56">
        <v>104.4381109432416</v>
      </c>
      <c r="C256" s="54">
        <v>97.387559764791277</v>
      </c>
      <c r="D256" s="54">
        <v>79.372831081294464</v>
      </c>
    </row>
    <row r="257" spans="1:4">
      <c r="A257" s="55">
        <v>42461</v>
      </c>
      <c r="B257" s="56">
        <v>90.059368630422782</v>
      </c>
      <c r="C257" s="54">
        <v>65.968480595737972</v>
      </c>
      <c r="D257" s="54">
        <v>71.617311526535161</v>
      </c>
    </row>
    <row r="258" spans="1:4">
      <c r="A258" s="55">
        <v>42491</v>
      </c>
      <c r="B258" s="56">
        <v>110.3779924601681</v>
      </c>
      <c r="C258" s="54">
        <v>94.205891971741067</v>
      </c>
      <c r="D258" s="54">
        <v>74.383655683265886</v>
      </c>
    </row>
    <row r="259" spans="1:4">
      <c r="A259" s="55">
        <v>42522</v>
      </c>
      <c r="B259" s="56">
        <v>143.57597103535275</v>
      </c>
      <c r="C259" s="54">
        <v>76.463156954772799</v>
      </c>
      <c r="D259" s="54">
        <v>89.015578369936293</v>
      </c>
    </row>
    <row r="260" spans="1:4">
      <c r="A260" s="55">
        <v>42552</v>
      </c>
      <c r="B260" s="56">
        <v>88.636872733165291</v>
      </c>
      <c r="C260" s="54">
        <v>201.7546015407095</v>
      </c>
      <c r="D260" s="54">
        <v>65.898252699411174</v>
      </c>
    </row>
    <row r="261" spans="1:4">
      <c r="A261" s="55">
        <v>42583</v>
      </c>
      <c r="B261" s="56">
        <v>83.946480855721731</v>
      </c>
      <c r="C261" s="54">
        <v>193.46207814519551</v>
      </c>
      <c r="D261" s="54">
        <v>62.09747935239438</v>
      </c>
    </row>
    <row r="262" spans="1:4">
      <c r="A262" s="55">
        <v>42614</v>
      </c>
      <c r="B262" s="56">
        <v>85.0614100724911</v>
      </c>
      <c r="C262" s="54">
        <v>124.51994500246329</v>
      </c>
      <c r="D262" s="54">
        <v>71.21189902080738</v>
      </c>
    </row>
    <row r="263" spans="1:4">
      <c r="A263" s="55">
        <v>42644</v>
      </c>
      <c r="B263" s="56">
        <v>96.99884185893562</v>
      </c>
      <c r="C263" s="54">
        <v>81.549436916352377</v>
      </c>
      <c r="D263" s="54">
        <v>73.043409634918774</v>
      </c>
    </row>
    <row r="264" spans="1:4">
      <c r="A264" s="55">
        <v>42675</v>
      </c>
      <c r="B264" s="56">
        <v>213.95107211453691</v>
      </c>
      <c r="C264" s="54">
        <v>117.36404499784581</v>
      </c>
      <c r="D264" s="54">
        <v>76.303403136859217</v>
      </c>
    </row>
    <row r="265" spans="1:4">
      <c r="A265" s="55">
        <v>42705</v>
      </c>
      <c r="B265" s="56">
        <v>203.45535914288041</v>
      </c>
      <c r="C265" s="54">
        <v>134.09566793271921</v>
      </c>
      <c r="D265" s="54">
        <v>62.462143235423696</v>
      </c>
    </row>
    <row r="266" spans="1:4">
      <c r="A266" s="55">
        <v>42736</v>
      </c>
      <c r="B266" s="56">
        <v>319.90779354268852</v>
      </c>
      <c r="C266" s="54">
        <v>167.04853040338779</v>
      </c>
      <c r="D266" s="54">
        <v>58.135795604446905</v>
      </c>
    </row>
    <row r="267" spans="1:4">
      <c r="A267" s="55">
        <v>42767</v>
      </c>
      <c r="B267" s="56">
        <v>235.86519809931428</v>
      </c>
      <c r="C267" s="54">
        <v>152.37643394476049</v>
      </c>
      <c r="D267" s="54">
        <v>57.745300521724005</v>
      </c>
    </row>
    <row r="268" spans="1:4">
      <c r="A268" s="55">
        <v>42795</v>
      </c>
      <c r="B268" s="56">
        <v>174.12118699132753</v>
      </c>
      <c r="C268" s="54">
        <v>125.4459200429234</v>
      </c>
      <c r="D268" s="54">
        <v>59.584751305384906</v>
      </c>
    </row>
    <row r="269" spans="1:4">
      <c r="A269" s="55">
        <v>42826</v>
      </c>
      <c r="B269" s="56">
        <v>186.63530630368726</v>
      </c>
      <c r="C269" s="54">
        <v>96.715240446315008</v>
      </c>
      <c r="D269" s="54">
        <v>65.787153355929775</v>
      </c>
    </row>
    <row r="270" spans="1:4">
      <c r="A270" s="55">
        <v>42856</v>
      </c>
      <c r="B270" s="56">
        <v>104.68800887113818</v>
      </c>
      <c r="C270" s="54">
        <v>89.090647861976493</v>
      </c>
      <c r="D270" s="54">
        <v>54.398661935003254</v>
      </c>
    </row>
    <row r="271" spans="1:4">
      <c r="A271" s="55">
        <v>42887</v>
      </c>
      <c r="B271" s="56">
        <v>115.56818019340484</v>
      </c>
      <c r="C271" s="54">
        <v>67.513674016335173</v>
      </c>
      <c r="D271" s="54">
        <v>52.65267818373124</v>
      </c>
    </row>
    <row r="272" spans="1:4">
      <c r="A272" s="55">
        <v>42917</v>
      </c>
      <c r="B272" s="56">
        <v>126.83280986628165</v>
      </c>
      <c r="C272" s="54">
        <v>74.232478693797049</v>
      </c>
      <c r="D272" s="54">
        <v>51.404994097587576</v>
      </c>
    </row>
    <row r="273" spans="1:4">
      <c r="A273" s="55">
        <v>42948</v>
      </c>
      <c r="B273" s="56">
        <v>105.39925681976692</v>
      </c>
      <c r="C273" s="54">
        <v>94.651325462768099</v>
      </c>
      <c r="D273" s="54">
        <v>59.97450721562295</v>
      </c>
    </row>
    <row r="274" spans="1:4">
      <c r="A274" s="55">
        <v>42979</v>
      </c>
      <c r="B274" s="56">
        <v>98.613566931498141</v>
      </c>
      <c r="C274" s="54">
        <v>67.885819435439515</v>
      </c>
      <c r="D274" s="54">
        <v>52.273888488540024</v>
      </c>
    </row>
    <row r="275" spans="1:4">
      <c r="A275" s="55">
        <v>43009</v>
      </c>
      <c r="B275" s="56">
        <v>91.770208290637854</v>
      </c>
      <c r="C275" s="54">
        <v>89.421102461723635</v>
      </c>
      <c r="D275" s="54">
        <v>50.708649339420539</v>
      </c>
    </row>
    <row r="276" spans="1:4">
      <c r="A276" s="55">
        <v>43040</v>
      </c>
      <c r="B276" s="56">
        <v>84.638505886819956</v>
      </c>
      <c r="C276" s="54">
        <v>91.374427061291414</v>
      </c>
      <c r="D276" s="54">
        <v>52.787093025202481</v>
      </c>
    </row>
    <row r="277" spans="1:4">
      <c r="A277" s="55">
        <v>43070</v>
      </c>
      <c r="B277" s="56">
        <v>89.867139455117709</v>
      </c>
      <c r="C277" s="54">
        <v>122.63815307189788</v>
      </c>
      <c r="D277" s="54">
        <v>51.404994097587576</v>
      </c>
    </row>
    <row r="278" spans="1:4">
      <c r="A278" s="55">
        <v>43101</v>
      </c>
      <c r="B278" s="56">
        <v>140.7309792408378</v>
      </c>
      <c r="C278" s="54">
        <v>94.002265232985849</v>
      </c>
      <c r="D278" s="54">
        <v>55.400811297423935</v>
      </c>
    </row>
    <row r="279" spans="1:4">
      <c r="A279" s="55">
        <v>43132</v>
      </c>
      <c r="B279" s="56">
        <v>109.62829867647837</v>
      </c>
      <c r="C279" s="54">
        <v>76.768597062905613</v>
      </c>
      <c r="D279" s="54">
        <v>112.50422960419691</v>
      </c>
    </row>
    <row r="280" spans="1:4">
      <c r="A280" s="55">
        <v>43160</v>
      </c>
      <c r="B280" s="56">
        <v>500.8723391748764</v>
      </c>
      <c r="C280" s="54">
        <v>53.530573203927069</v>
      </c>
      <c r="D280" s="54">
        <v>95.271938846028434</v>
      </c>
    </row>
    <row r="281" spans="1:4">
      <c r="A281" s="55">
        <v>43191</v>
      </c>
      <c r="B281" s="56">
        <v>334.88244629895308</v>
      </c>
      <c r="C281" s="54">
        <v>56.699953176535146</v>
      </c>
      <c r="D281" s="54">
        <v>91.484909086641849</v>
      </c>
    </row>
    <row r="282" spans="1:4">
      <c r="A282" s="55">
        <v>43221</v>
      </c>
      <c r="B282" s="56">
        <v>292.66891940196092</v>
      </c>
      <c r="C282" s="54">
        <v>87.257129511719413</v>
      </c>
      <c r="D282" s="54">
        <v>70.736243920504307</v>
      </c>
    </row>
    <row r="283" spans="1:4">
      <c r="A283" s="55">
        <v>43252</v>
      </c>
      <c r="B283" s="56">
        <v>439.47434058243874</v>
      </c>
      <c r="C283" s="54">
        <v>113.48416569324486</v>
      </c>
      <c r="D283" s="54">
        <v>68.500404791322168</v>
      </c>
    </row>
    <row r="284" spans="1:4">
      <c r="A284" s="55">
        <v>43282</v>
      </c>
      <c r="B284" s="56">
        <v>473.61424211661819</v>
      </c>
      <c r="C284" s="54">
        <v>97.063687925995268</v>
      </c>
      <c r="D284" s="54">
        <v>65.843760489082484</v>
      </c>
    </row>
    <row r="285" spans="1:4">
      <c r="A285" s="55">
        <v>43313</v>
      </c>
      <c r="B285" s="56">
        <v>434.11114659142748</v>
      </c>
      <c r="C285" s="54">
        <v>135.72248758911053</v>
      </c>
      <c r="D285" s="54">
        <v>62.835620433794915</v>
      </c>
    </row>
    <row r="286" spans="1:4">
      <c r="A286" s="55">
        <v>43344</v>
      </c>
      <c r="B286" s="56">
        <v>288.55521505043254</v>
      </c>
      <c r="C286" s="54">
        <v>122.5064978528751</v>
      </c>
      <c r="D286" s="54">
        <v>64.656391354659931</v>
      </c>
    </row>
    <row r="287" spans="1:4">
      <c r="A287" s="55">
        <v>43374</v>
      </c>
      <c r="B287" s="56">
        <v>298.35890299099083</v>
      </c>
      <c r="C287" s="54">
        <v>99.96800205763752</v>
      </c>
      <c r="D287" s="54">
        <v>96.916399802765667</v>
      </c>
    </row>
    <row r="288" spans="1:4">
      <c r="A288" s="55">
        <v>43405</v>
      </c>
      <c r="B288" s="56">
        <v>278.4055145943251</v>
      </c>
      <c r="C288" s="54">
        <v>82.474973106082444</v>
      </c>
      <c r="D288" s="54">
        <v>97.101064680694364</v>
      </c>
    </row>
    <row r="289" spans="1:4">
      <c r="A289" s="55">
        <v>43435</v>
      </c>
      <c r="B289" s="56">
        <v>316.50533713978894</v>
      </c>
      <c r="C289" s="54">
        <v>115.11537385693696</v>
      </c>
      <c r="D289" s="54">
        <v>124.96633389791202</v>
      </c>
    </row>
    <row r="290" spans="1:4">
      <c r="A290" s="55">
        <v>43466</v>
      </c>
      <c r="B290" s="56">
        <v>272.4079643248071</v>
      </c>
      <c r="C290" s="54">
        <v>159.66398916840078</v>
      </c>
      <c r="D290" s="54">
        <v>98.01920476719549</v>
      </c>
    </row>
    <row r="291" spans="1:4">
      <c r="A291" s="55">
        <v>43497</v>
      </c>
      <c r="B291" s="56">
        <v>245.03452976136586</v>
      </c>
      <c r="C291" s="54">
        <v>224.59765974261975</v>
      </c>
      <c r="D291" s="54">
        <v>76.296123283815177</v>
      </c>
    </row>
    <row r="292" spans="1:4">
      <c r="A292" s="55">
        <v>43525</v>
      </c>
      <c r="B292" s="56">
        <v>180.8876539620658</v>
      </c>
      <c r="C292" s="54">
        <v>157.1480579328757</v>
      </c>
      <c r="D292" s="54">
        <v>72.542605951372678</v>
      </c>
    </row>
    <row r="293" spans="1:4">
      <c r="A293" s="55">
        <v>43556</v>
      </c>
      <c r="B293" s="56">
        <v>175.23611620809689</v>
      </c>
      <c r="C293" s="54">
        <v>121.24392430244677</v>
      </c>
      <c r="D293" s="54">
        <v>64.849307460326671</v>
      </c>
    </row>
    <row r="294" spans="1:4">
      <c r="A294" s="55">
        <v>43586</v>
      </c>
      <c r="B294" s="56">
        <v>364.83175181148215</v>
      </c>
      <c r="C294" s="54">
        <v>252.41816292505078</v>
      </c>
      <c r="D294" s="54">
        <v>83.743481410423897</v>
      </c>
    </row>
    <row r="295" spans="1:4">
      <c r="A295" s="55">
        <v>43617</v>
      </c>
      <c r="B295" s="56">
        <v>511.32960631147188</v>
      </c>
      <c r="C295" s="54">
        <v>180.30445555606011</v>
      </c>
      <c r="D295" s="54">
        <v>79.307271326357537</v>
      </c>
    </row>
    <row r="296" spans="1:4">
      <c r="A296" s="55">
        <v>43647</v>
      </c>
      <c r="B296" s="56">
        <v>278.94375628517929</v>
      </c>
      <c r="C296" s="54">
        <v>100.15539131937992</v>
      </c>
      <c r="D296" s="54">
        <v>66.636482856565706</v>
      </c>
    </row>
    <row r="297" spans="1:4">
      <c r="A297" s="55">
        <v>43678</v>
      </c>
      <c r="B297" s="56">
        <v>488.6850094605353</v>
      </c>
      <c r="C297" s="54">
        <v>145.37500939712976</v>
      </c>
      <c r="D297" s="54">
        <v>95.047986376286829</v>
      </c>
    </row>
    <row r="298" spans="1:4">
      <c r="A298" s="55">
        <v>43709</v>
      </c>
      <c r="B298" s="56">
        <v>263.21940974522499</v>
      </c>
      <c r="C298" s="54">
        <v>141.40165488702266</v>
      </c>
      <c r="D298" s="54">
        <v>77.92004512293488</v>
      </c>
    </row>
    <row r="299" spans="1:4">
      <c r="A299" s="55">
        <v>43739</v>
      </c>
      <c r="B299" s="56">
        <v>267.71757244736352</v>
      </c>
      <c r="C299" s="54">
        <v>173.23808110037814</v>
      </c>
      <c r="D299" s="54">
        <v>77.45691058602074</v>
      </c>
    </row>
    <row r="300" spans="1:4">
      <c r="A300" s="55">
        <v>43770</v>
      </c>
      <c r="B300" s="56">
        <v>230.36744368558945</v>
      </c>
      <c r="C300" s="54">
        <v>171.32908042454801</v>
      </c>
      <c r="D300" s="54">
        <v>62.718149308893558</v>
      </c>
    </row>
    <row r="301" spans="1:4">
      <c r="A301" s="55">
        <v>43800</v>
      </c>
      <c r="B301" s="56">
        <v>281.26972930637055</v>
      </c>
      <c r="C301" s="54">
        <v>231.2006078273416</v>
      </c>
      <c r="D301" s="54">
        <v>68.893893399822659</v>
      </c>
    </row>
    <row r="302" spans="1:4">
      <c r="A302" s="55">
        <v>43831</v>
      </c>
      <c r="B302" s="56">
        <v>268.4288203959922</v>
      </c>
      <c r="C302" s="54">
        <v>185.45261347058039</v>
      </c>
      <c r="D302" s="54">
        <v>69.816803045214712</v>
      </c>
    </row>
    <row r="303" spans="1:4">
      <c r="A303" s="55">
        <v>43862</v>
      </c>
      <c r="B303" s="56">
        <v>184.04021243706885</v>
      </c>
      <c r="C303" s="54">
        <v>174.49802154642603</v>
      </c>
      <c r="D303" s="54">
        <v>98.30249146237432</v>
      </c>
    </row>
    <row r="304" spans="1:4">
      <c r="A304" s="55">
        <v>43891</v>
      </c>
      <c r="B304" s="56">
        <v>117.70192403929104</v>
      </c>
      <c r="C304" s="54">
        <v>246.73767907494843</v>
      </c>
      <c r="D304" s="54">
        <v>289.14811221684937</v>
      </c>
    </row>
    <row r="305" spans="1:4">
      <c r="A305" s="55">
        <v>43922</v>
      </c>
      <c r="B305" s="56">
        <v>106.64874645924985</v>
      </c>
      <c r="C305" s="54">
        <v>94.0852080209702</v>
      </c>
      <c r="D305" s="54">
        <v>207.60220506541458</v>
      </c>
    </row>
    <row r="306" spans="1:4">
      <c r="A306" s="55">
        <v>43952</v>
      </c>
      <c r="B306" s="56">
        <v>127.83240157786797</v>
      </c>
      <c r="C306" s="54">
        <v>116.25463035221398</v>
      </c>
      <c r="D306" s="54">
        <v>154.73331410523292</v>
      </c>
    </row>
    <row r="307" spans="1:4">
      <c r="A307" s="55">
        <v>43983</v>
      </c>
      <c r="B307" s="56">
        <v>115.1452760077337</v>
      </c>
      <c r="C307" s="54">
        <v>126.11648395847939</v>
      </c>
      <c r="D307" s="54">
        <v>155.8478299391609</v>
      </c>
    </row>
    <row r="308" spans="1:4">
      <c r="A308" s="55">
        <v>44013</v>
      </c>
      <c r="B308" s="56">
        <v>110.3395466251071</v>
      </c>
      <c r="C308" s="54">
        <v>117.99950085499572</v>
      </c>
      <c r="D308" s="54">
        <v>134.41798504414811</v>
      </c>
    </row>
    <row r="309" spans="1:4">
      <c r="A309" s="55">
        <v>44044</v>
      </c>
      <c r="B309" s="56">
        <v>129.17800580500344</v>
      </c>
      <c r="C309" s="54">
        <v>89.65720415450447</v>
      </c>
      <c r="D309" s="54">
        <v>114.63157838425266</v>
      </c>
    </row>
    <row r="310" spans="1:4">
      <c r="A310" s="55">
        <v>44075</v>
      </c>
      <c r="B310" s="56">
        <v>130.33138085683379</v>
      </c>
      <c r="C310" s="54">
        <v>115.89960011158256</v>
      </c>
      <c r="D310" s="54">
        <v>138.46029460326434</v>
      </c>
    </row>
    <row r="311" spans="1:4">
      <c r="A311" s="55">
        <v>44105</v>
      </c>
      <c r="B311" s="56">
        <v>135.04099565180789</v>
      </c>
      <c r="C311" s="54">
        <v>123.73176909124699</v>
      </c>
      <c r="D311" s="54">
        <v>147.42977529482721</v>
      </c>
    </row>
    <row r="312" spans="1:4">
      <c r="A312" s="55">
        <v>44136</v>
      </c>
      <c r="B312" s="56">
        <v>134.32974770317912</v>
      </c>
      <c r="C312" s="54">
        <v>109.98564767307988</v>
      </c>
      <c r="D312" s="54">
        <v>125.17838472076089</v>
      </c>
    </row>
    <row r="313" spans="1:4">
      <c r="A313" s="55">
        <v>44166</v>
      </c>
      <c r="B313" s="56">
        <v>188.40381471649383</v>
      </c>
      <c r="C313" s="54">
        <v>65.329075082017383</v>
      </c>
      <c r="D313" s="54">
        <v>112.0502714326763</v>
      </c>
    </row>
    <row r="314" spans="1:4">
      <c r="A314" s="55">
        <v>44197</v>
      </c>
      <c r="B314" s="56">
        <v>145.01768985014075</v>
      </c>
      <c r="C314" s="54">
        <v>52.471187541523868</v>
      </c>
      <c r="D314" s="54">
        <v>124.750197571329</v>
      </c>
    </row>
    <row r="315" spans="1:4">
      <c r="A315" s="55">
        <v>44228</v>
      </c>
      <c r="B315" s="56">
        <v>70.855674017446816</v>
      </c>
      <c r="C315" s="54">
        <v>39.717307624058328</v>
      </c>
      <c r="D315" s="54">
        <v>115.88860818142412</v>
      </c>
    </row>
    <row r="316" spans="1:4">
      <c r="A316" s="55">
        <v>44256</v>
      </c>
      <c r="B316" s="56">
        <v>90.001699877831257</v>
      </c>
      <c r="C316" s="54">
        <v>59.692915155652727</v>
      </c>
      <c r="D316" s="54">
        <v>109.39076633770264</v>
      </c>
    </row>
    <row r="317" spans="1:4">
      <c r="A317" s="55">
        <v>44287</v>
      </c>
      <c r="B317" s="56">
        <v>92.173889558778484</v>
      </c>
      <c r="C317" s="54">
        <v>65.344873708300128</v>
      </c>
      <c r="D317" s="54">
        <v>87.220923438163794</v>
      </c>
    </row>
    <row r="318" spans="1:4">
      <c r="A318" s="55">
        <v>44317</v>
      </c>
      <c r="B318" s="56">
        <v>94.692091755274831</v>
      </c>
      <c r="C318" s="54">
        <v>67.551854029851782</v>
      </c>
      <c r="D318" s="54">
        <v>98.9613118871235</v>
      </c>
    </row>
    <row r="319" spans="1:4">
      <c r="A319" s="55">
        <v>44348</v>
      </c>
      <c r="B319" s="56">
        <v>94.865098013049391</v>
      </c>
      <c r="C319" s="54">
        <v>94.543368183169434</v>
      </c>
      <c r="D319" s="54">
        <v>84.920370066757201</v>
      </c>
    </row>
    <row r="320" spans="1:4">
      <c r="A320" s="55">
        <v>44378</v>
      </c>
      <c r="B320" s="56">
        <v>109.99353410955797</v>
      </c>
      <c r="C320" s="54">
        <v>85.011530325921086</v>
      </c>
      <c r="D320" s="54">
        <v>88.158141760228617</v>
      </c>
    </row>
    <row r="321" spans="1:4">
      <c r="A321" s="55">
        <v>44409</v>
      </c>
      <c r="B321" s="56">
        <v>75.853632575378498</v>
      </c>
      <c r="C321" s="54">
        <v>75.349353801840209</v>
      </c>
      <c r="D321" s="54">
        <v>87.50406179777903</v>
      </c>
    </row>
    <row r="322" spans="1:4">
      <c r="A322" s="55">
        <v>44440</v>
      </c>
      <c r="B322" s="56">
        <v>99.074916952230311</v>
      </c>
      <c r="C322" s="54">
        <v>104.90287851734091</v>
      </c>
      <c r="D322" s="54">
        <v>99.283137873287984</v>
      </c>
    </row>
    <row r="323" spans="1:4">
      <c r="A323" s="55">
        <v>44470</v>
      </c>
      <c r="B323" s="56">
        <v>107.76367567601923</v>
      </c>
      <c r="C323" s="54">
        <v>45.981901795891666</v>
      </c>
      <c r="D323" s="54">
        <v>89.500772588021206</v>
      </c>
    </row>
    <row r="324" spans="1:4">
      <c r="A324" s="55">
        <v>44501</v>
      </c>
      <c r="B324" s="56">
        <v>93.211927105425843</v>
      </c>
      <c r="C324" s="54">
        <v>63.881306523497031</v>
      </c>
      <c r="D324" s="54">
        <v>92.651066235470594</v>
      </c>
    </row>
    <row r="325" spans="1:4">
      <c r="A325" s="55">
        <v>44531</v>
      </c>
      <c r="B325" s="56">
        <v>71.355469873239983</v>
      </c>
      <c r="C325" s="54">
        <v>123.86912936976073</v>
      </c>
      <c r="D325" s="54">
        <v>106.94435024088602</v>
      </c>
    </row>
    <row r="326" spans="1:4">
      <c r="A326" s="55">
        <v>44562</v>
      </c>
      <c r="B326" s="56">
        <v>89.598018609690627</v>
      </c>
      <c r="C326" s="54">
        <v>112.2439735300504</v>
      </c>
      <c r="D326" s="54">
        <v>116.09130188281725</v>
      </c>
    </row>
    <row r="327" spans="1:4">
      <c r="A327" s="55">
        <v>44593</v>
      </c>
      <c r="B327" s="56">
        <v>104.38044219065009</v>
      </c>
      <c r="C327" s="54">
        <v>110.6461180218441</v>
      </c>
      <c r="D327" s="54">
        <v>128.94904108653375</v>
      </c>
    </row>
    <row r="328" spans="1:4">
      <c r="A328" s="55">
        <v>44621</v>
      </c>
      <c r="B328" s="56">
        <v>103.09250671610617</v>
      </c>
      <c r="C328" s="54">
        <v>119.61666579532537</v>
      </c>
      <c r="D328" s="54">
        <v>135.06022123041899</v>
      </c>
    </row>
    <row r="329" spans="1:4">
      <c r="A329" s="55">
        <v>44652</v>
      </c>
      <c r="B329" s="56">
        <v>79.17919730815612</v>
      </c>
      <c r="C329" s="54">
        <v>182.86514956605296</v>
      </c>
      <c r="D329" s="54">
        <v>122.06338580910425</v>
      </c>
    </row>
    <row r="330" spans="1:4">
      <c r="A330" s="55">
        <v>44682</v>
      </c>
      <c r="B330" s="56">
        <v>121.66184505057541</v>
      </c>
      <c r="C330" s="54">
        <v>109.99530238914154</v>
      </c>
      <c r="D330" s="54">
        <v>146.80377069039463</v>
      </c>
    </row>
    <row r="331" spans="1:4">
      <c r="A331" s="55">
        <v>44713</v>
      </c>
      <c r="B331" s="56">
        <v>143.22995851980366</v>
      </c>
      <c r="C331" s="54">
        <v>101.03528703318207</v>
      </c>
      <c r="D331" s="54">
        <v>141.39281452771718</v>
      </c>
    </row>
    <row r="332" spans="1:4">
      <c r="A332" s="55">
        <v>44743</v>
      </c>
      <c r="B332" s="56">
        <v>128.87043912451531</v>
      </c>
      <c r="C332" s="54">
        <v>85.962519857995531</v>
      </c>
      <c r="D332" s="54">
        <v>125.17707309206587</v>
      </c>
    </row>
    <row r="333" spans="1:4">
      <c r="A333" s="55">
        <v>44774</v>
      </c>
      <c r="B333" s="56">
        <v>126.60213485591557</v>
      </c>
      <c r="C333" s="54">
        <v>138.57984469263468</v>
      </c>
      <c r="D333" s="54">
        <v>111.02599923484658</v>
      </c>
    </row>
    <row r="334" spans="1:4">
      <c r="A334" s="55">
        <v>44805</v>
      </c>
      <c r="B334" s="56">
        <v>93.250372940486841</v>
      </c>
      <c r="C334" s="54">
        <v>99.003408152930703</v>
      </c>
      <c r="D334" s="54">
        <v>136.92883260301778</v>
      </c>
    </row>
    <row r="335" spans="1:4">
      <c r="A335" s="55">
        <v>44835</v>
      </c>
      <c r="B335" s="56">
        <v>89.482681104507577</v>
      </c>
      <c r="C335" s="54">
        <v>127.10302039969</v>
      </c>
      <c r="D335" s="54">
        <v>150.26972241717004</v>
      </c>
    </row>
    <row r="336" spans="1:4">
      <c r="A336" s="55">
        <v>44866</v>
      </c>
      <c r="B336" s="56">
        <v>94.76898342539684</v>
      </c>
      <c r="C336" s="54">
        <v>151.96742506432977</v>
      </c>
      <c r="D336" s="54">
        <v>116.68270550547757</v>
      </c>
    </row>
    <row r="337" spans="1:4">
      <c r="A337" s="55">
        <v>44896</v>
      </c>
      <c r="B337" s="56">
        <v>93.750168796280022</v>
      </c>
      <c r="C337" s="54">
        <v>76.386358077009533</v>
      </c>
      <c r="D337" s="54">
        <v>109.09650529134576</v>
      </c>
    </row>
    <row r="338" spans="1:4">
      <c r="A338" s="55">
        <v>44927</v>
      </c>
      <c r="B338" s="56">
        <v>101.38166705589109</v>
      </c>
      <c r="C338" s="54">
        <v>128.75792650280616</v>
      </c>
      <c r="D338" s="54">
        <v>101.0073334123538</v>
      </c>
    </row>
    <row r="339" spans="1:4">
      <c r="A339" s="55">
        <v>44958</v>
      </c>
      <c r="B339" s="56">
        <v>83.965703773252216</v>
      </c>
      <c r="C339" s="54">
        <v>140.5542341272461</v>
      </c>
      <c r="D339" s="54">
        <v>100.7642051478894</v>
      </c>
    </row>
    <row r="340" spans="1:4">
      <c r="A340" s="55">
        <v>44986</v>
      </c>
      <c r="B340" s="56">
        <v>125.79477231963428</v>
      </c>
      <c r="C340" s="54">
        <v>77.836759739910349</v>
      </c>
      <c r="D340" s="54">
        <v>108.39569119256977</v>
      </c>
    </row>
    <row r="341" spans="1:4">
      <c r="A341" s="55">
        <v>45017</v>
      </c>
      <c r="B341" s="56">
        <v>65.146467510886396</v>
      </c>
      <c r="C341" s="54">
        <v>165.17814859180436</v>
      </c>
      <c r="D341" s="54">
        <v>89.232673172468708</v>
      </c>
    </row>
    <row r="342" spans="1:4">
      <c r="A342" s="55">
        <v>45047</v>
      </c>
      <c r="B342" s="56">
        <v>114.68392598700154</v>
      </c>
      <c r="C342" s="54">
        <v>163.73257428693435</v>
      </c>
      <c r="D342" s="54">
        <v>88.322173111650955</v>
      </c>
    </row>
    <row r="343" spans="1:4">
      <c r="A343" s="55">
        <v>45078</v>
      </c>
      <c r="B343" s="56">
        <v>100.59352743714032</v>
      </c>
      <c r="C343" s="54">
        <v>77.584420570116706</v>
      </c>
      <c r="D343" s="54">
        <v>70.128450359109735</v>
      </c>
    </row>
    <row r="344" spans="1:4">
      <c r="A344" s="55">
        <v>45108</v>
      </c>
      <c r="B344" s="56">
        <v>121.68106796810589</v>
      </c>
      <c r="C344" s="54">
        <v>68.677945003226498</v>
      </c>
      <c r="D344" s="54">
        <v>69.77387701519649</v>
      </c>
    </row>
    <row r="345" spans="1:4">
      <c r="A345" s="55">
        <v>45139</v>
      </c>
      <c r="B345" s="56">
        <v>115.27983643044726</v>
      </c>
      <c r="C345" s="54">
        <v>97.679395500291747</v>
      </c>
      <c r="D345" s="54">
        <v>79.396980507931858</v>
      </c>
    </row>
    <row r="346" spans="1:4">
      <c r="A346" s="55">
        <v>45170</v>
      </c>
      <c r="B346" s="56">
        <v>122.2577554940211</v>
      </c>
      <c r="C346" s="54">
        <v>71.925440405788095</v>
      </c>
      <c r="D346" s="54">
        <v>75.988612250058807</v>
      </c>
    </row>
    <row r="347" spans="1:4">
      <c r="A347" s="55">
        <v>45200</v>
      </c>
      <c r="B347" s="56">
        <v>85.46509134063173</v>
      </c>
      <c r="C347" s="54">
        <v>67.38333534950263</v>
      </c>
      <c r="D347" s="54">
        <v>94.590433919956084</v>
      </c>
    </row>
    <row r="348" spans="1:4">
      <c r="A348" s="55">
        <v>45231</v>
      </c>
      <c r="B348" s="56">
        <v>78.717847287423965</v>
      </c>
      <c r="C348" s="54">
        <v>75.828139948352984</v>
      </c>
      <c r="D348" s="54">
        <v>70.208123672401172</v>
      </c>
    </row>
    <row r="349" spans="1:4">
      <c r="A349" s="55">
        <v>45261</v>
      </c>
      <c r="B349" s="56">
        <v>125.54487439173772</v>
      </c>
      <c r="C349" s="54">
        <v>75.082971408684131</v>
      </c>
      <c r="D349" s="54">
        <v>63.694716491808421</v>
      </c>
    </row>
    <row r="350" spans="1:4">
      <c r="A350" s="55">
        <v>45292</v>
      </c>
      <c r="B350" s="56">
        <v>133.79150601232496</v>
      </c>
      <c r="C350" s="54">
        <v>78.403754883168403</v>
      </c>
      <c r="D350" s="54">
        <v>67.050784085681087</v>
      </c>
    </row>
    <row r="351" spans="1:4">
      <c r="A351" s="55">
        <v>45323</v>
      </c>
      <c r="B351" s="56">
        <v>120.29701790590943</v>
      </c>
      <c r="C351" s="54">
        <v>71.787641276544264</v>
      </c>
      <c r="D351" s="54">
        <v>70.014739739187689</v>
      </c>
    </row>
    <row r="352" spans="1:4">
      <c r="A352" s="55">
        <v>45352</v>
      </c>
      <c r="B352" s="56">
        <v>157.99315918323259</v>
      </c>
      <c r="C352" s="54">
        <v>75.806636262579289</v>
      </c>
      <c r="D352" s="54">
        <v>69.048307868916041</v>
      </c>
    </row>
    <row r="353" spans="1:4">
      <c r="A353" s="55">
        <v>45383</v>
      </c>
      <c r="B353" s="56">
        <v>174.8708807750173</v>
      </c>
      <c r="C353" s="54">
        <v>73.489943258508646</v>
      </c>
      <c r="D353" s="54">
        <v>80.818332622438845</v>
      </c>
    </row>
    <row r="354" spans="1:4">
      <c r="A354" s="55">
        <v>45413</v>
      </c>
      <c r="B354" s="56">
        <v>181.61812482822506</v>
      </c>
      <c r="C354" s="54">
        <v>66.193172169536808</v>
      </c>
      <c r="D354" s="54">
        <v>65.398428849158989</v>
      </c>
    </row>
    <row r="355" spans="1:4">
      <c r="A355" s="55">
        <v>45444</v>
      </c>
      <c r="B355" s="56">
        <v>171.19930352669056</v>
      </c>
      <c r="C355" s="54">
        <v>64.098537634884593</v>
      </c>
      <c r="D355" s="54">
        <v>63.436802594782179</v>
      </c>
    </row>
    <row r="356" spans="1:4">
      <c r="A356" s="55">
        <v>45474</v>
      </c>
      <c r="B356" s="56">
        <v>194.86271500674403</v>
      </c>
      <c r="C356" s="54">
        <v>69.908482450359301</v>
      </c>
      <c r="D356" s="54">
        <v>71.985085991449864</v>
      </c>
    </row>
    <row r="357" spans="1:4">
      <c r="A357" s="55">
        <v>45505</v>
      </c>
      <c r="B357" s="56">
        <v>188.65371264439042</v>
      </c>
      <c r="C357" s="54">
        <v>94.025524321679882</v>
      </c>
      <c r="D357" s="54">
        <v>96.716573194647182</v>
      </c>
    </row>
    <row r="358" spans="1:4">
      <c r="A358" s="55">
        <v>45536</v>
      </c>
      <c r="B358" s="56">
        <v>247.2836111124351</v>
      </c>
      <c r="C358" s="54">
        <v>89.404426133980749</v>
      </c>
      <c r="D358" s="54">
        <v>88.458623970356257</v>
      </c>
    </row>
    <row r="359" spans="1:4">
      <c r="A359" s="55">
        <v>45566</v>
      </c>
      <c r="B359" s="56">
        <v>284.3646190287821</v>
      </c>
      <c r="C359" s="54">
        <v>95.095442401604899</v>
      </c>
      <c r="D359" s="54">
        <v>99.96477005043748</v>
      </c>
    </row>
    <row r="360" spans="1:4">
      <c r="A360" s="55">
        <v>45597</v>
      </c>
      <c r="B360" s="56">
        <v>717.61073433133674</v>
      </c>
      <c r="C360" s="54">
        <v>106.78554814936648</v>
      </c>
      <c r="D360" s="54">
        <v>80.204902309627741</v>
      </c>
    </row>
    <row r="361" spans="1:4">
      <c r="A361" s="55">
        <v>45627</v>
      </c>
      <c r="B361" s="56">
        <v>476.11322139558405</v>
      </c>
      <c r="C361" s="54">
        <v>133.30354236493221</v>
      </c>
      <c r="D361" s="54">
        <v>79.458466343199532</v>
      </c>
    </row>
    <row r="362" spans="1:4">
      <c r="A362" s="55">
        <v>45658</v>
      </c>
      <c r="B362" s="56">
        <v>693.73587075844773</v>
      </c>
      <c r="C362" s="54">
        <v>181.61047532876597</v>
      </c>
      <c r="D362" s="54">
        <v>83.952908405361356</v>
      </c>
    </row>
    <row r="363" spans="1:4">
      <c r="A363" s="55">
        <v>45689</v>
      </c>
      <c r="B363" s="56">
        <v>903.03499683060193</v>
      </c>
      <c r="C363" s="54">
        <v>214.22937239384677</v>
      </c>
      <c r="D363" s="54">
        <v>84.976369024099156</v>
      </c>
    </row>
    <row r="364" spans="1:4">
      <c r="A364" s="55">
        <v>45717</v>
      </c>
      <c r="B364" s="56">
        <v>1159.2957104297839</v>
      </c>
      <c r="C364" s="56">
        <v>233.42250907371587</v>
      </c>
      <c r="D364" s="56">
        <v>109.38267882480066</v>
      </c>
    </row>
    <row r="365" spans="1:4">
      <c r="A365" s="55">
        <v>45748</v>
      </c>
      <c r="D365" s="56">
        <v>180.66492883924903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F98CB-0412-492A-869D-C3B52F776EDB}">
  <sheetPr>
    <tabColor theme="2"/>
  </sheetPr>
  <dimension ref="A1:AC77"/>
  <sheetViews>
    <sheetView showGridLines="0" topLeftCell="A27" zoomScaleNormal="100" workbookViewId="0"/>
  </sheetViews>
  <sheetFormatPr defaultColWidth="9.15234375" defaultRowHeight="12.45"/>
  <cols>
    <col min="1" max="1" width="7.53515625" style="111" customWidth="1"/>
    <col min="2" max="2" width="1" style="111" customWidth="1"/>
    <col min="3" max="3" width="7.53515625" style="111" customWidth="1"/>
    <col min="4" max="8" width="9.15234375" style="111"/>
    <col min="9" max="9" width="5.53515625" style="111" customWidth="1"/>
    <col min="10" max="10" width="2.3046875" style="111" customWidth="1"/>
    <col min="11" max="16384" width="9.15234375" style="111"/>
  </cols>
  <sheetData>
    <row r="1" spans="1:21" hidden="1"/>
    <row r="2" spans="1:21" hidden="1">
      <c r="A2" s="151" t="s">
        <v>1437</v>
      </c>
      <c r="B2" s="151" t="s">
        <v>1438</v>
      </c>
      <c r="C2" s="151"/>
      <c r="D2" s="151"/>
      <c r="E2" s="151"/>
      <c r="F2" s="151"/>
      <c r="G2" s="151"/>
      <c r="H2" s="151"/>
      <c r="I2" s="151"/>
      <c r="J2" s="151"/>
      <c r="K2" s="151"/>
      <c r="L2" s="151"/>
      <c r="M2" s="151"/>
      <c r="N2" s="151"/>
      <c r="O2" s="151"/>
      <c r="P2" s="151"/>
      <c r="Q2" s="151"/>
      <c r="R2" s="151"/>
      <c r="S2" s="151"/>
      <c r="T2" s="151"/>
      <c r="U2" s="151"/>
    </row>
    <row r="3" spans="1:21" hidden="1">
      <c r="A3" s="151" t="s">
        <v>1439</v>
      </c>
      <c r="B3" s="151" t="s">
        <v>1440</v>
      </c>
      <c r="C3" s="151"/>
      <c r="D3" s="151"/>
      <c r="E3" s="151"/>
      <c r="F3" s="151"/>
      <c r="G3" s="151"/>
      <c r="H3" s="151"/>
      <c r="I3" s="151"/>
      <c r="J3" s="151"/>
      <c r="K3" s="151"/>
      <c r="L3" s="151"/>
      <c r="M3" s="151"/>
      <c r="N3" s="151"/>
      <c r="O3" s="151"/>
      <c r="P3" s="151"/>
      <c r="Q3" s="151"/>
      <c r="R3" s="151"/>
      <c r="S3" s="151"/>
      <c r="T3" s="151"/>
      <c r="U3" s="151"/>
    </row>
    <row r="4" spans="1:21" hidden="1">
      <c r="A4" s="151"/>
      <c r="B4" s="151"/>
      <c r="C4" s="151"/>
      <c r="D4" s="151"/>
      <c r="E4" s="151"/>
      <c r="F4" s="151"/>
      <c r="G4" s="151"/>
      <c r="H4" s="151"/>
      <c r="I4" s="151"/>
      <c r="J4" s="151"/>
      <c r="K4" s="151"/>
      <c r="L4" s="151"/>
      <c r="M4" s="151"/>
      <c r="N4" s="151"/>
      <c r="O4" s="151"/>
      <c r="P4" s="151"/>
      <c r="Q4" s="151"/>
      <c r="R4" s="151"/>
      <c r="S4" s="151"/>
      <c r="T4" s="151"/>
      <c r="U4" s="151"/>
    </row>
    <row r="5" spans="1:21" hidden="1">
      <c r="A5" s="151"/>
      <c r="B5" s="151" t="s">
        <v>1435</v>
      </c>
      <c r="C5" s="151"/>
      <c r="D5" s="151"/>
      <c r="E5" s="151"/>
      <c r="F5" s="151"/>
      <c r="G5" s="151"/>
      <c r="H5" s="151"/>
      <c r="I5" s="151"/>
      <c r="J5" s="151"/>
      <c r="K5" s="151"/>
      <c r="L5" s="151"/>
      <c r="M5" s="151"/>
      <c r="N5" s="151"/>
      <c r="O5" s="151"/>
      <c r="P5" s="151"/>
      <c r="Q5" s="151"/>
      <c r="R5" s="151"/>
      <c r="S5" s="151"/>
      <c r="T5" s="151"/>
      <c r="U5" s="151"/>
    </row>
    <row r="6" spans="1:21" hidden="1">
      <c r="A6" s="151"/>
      <c r="B6" s="151">
        <v>3</v>
      </c>
      <c r="C6" s="151"/>
      <c r="D6" s="151"/>
      <c r="E6" s="151"/>
      <c r="F6" s="151">
        <v>4</v>
      </c>
      <c r="G6" s="151"/>
      <c r="H6" s="151"/>
      <c r="I6" s="151"/>
      <c r="J6" s="151">
        <v>7</v>
      </c>
      <c r="K6" s="151"/>
      <c r="L6" s="151"/>
      <c r="M6" s="151"/>
      <c r="N6" s="151">
        <v>8</v>
      </c>
      <c r="O6" s="151"/>
      <c r="P6" s="151"/>
      <c r="Q6" s="151"/>
      <c r="R6" s="151">
        <v>10</v>
      </c>
      <c r="S6" s="151"/>
      <c r="T6" s="151"/>
      <c r="U6" s="151"/>
    </row>
    <row r="7" spans="1:21" hidden="1">
      <c r="A7" s="151"/>
      <c r="B7" s="151" t="s">
        <v>1441</v>
      </c>
      <c r="C7" s="151"/>
      <c r="D7" s="151"/>
      <c r="E7" s="151"/>
      <c r="F7" s="151" t="s">
        <v>1442</v>
      </c>
      <c r="G7" s="151"/>
      <c r="H7" s="151"/>
      <c r="I7" s="151"/>
      <c r="J7" s="151" t="s">
        <v>1443</v>
      </c>
      <c r="K7" s="151"/>
      <c r="L7" s="151"/>
      <c r="M7" s="151"/>
      <c r="N7" s="151" t="s">
        <v>1444</v>
      </c>
      <c r="O7" s="151"/>
      <c r="P7" s="151"/>
      <c r="Q7" s="151"/>
      <c r="R7" s="151" t="s">
        <v>1445</v>
      </c>
      <c r="S7" s="151"/>
      <c r="T7" s="151"/>
      <c r="U7" s="151"/>
    </row>
    <row r="8" spans="1:21" hidden="1">
      <c r="A8" s="151"/>
      <c r="B8" s="151" t="s">
        <v>1446</v>
      </c>
      <c r="C8" s="151"/>
      <c r="D8" s="151"/>
      <c r="E8" s="151"/>
      <c r="F8" s="151" t="s">
        <v>1447</v>
      </c>
      <c r="G8" s="151"/>
      <c r="H8" s="151"/>
      <c r="I8" s="151"/>
      <c r="J8" s="151" t="s">
        <v>1446</v>
      </c>
      <c r="K8" s="151"/>
      <c r="L8" s="151"/>
      <c r="M8" s="151"/>
      <c r="N8" s="151" t="s">
        <v>1446</v>
      </c>
      <c r="O8" s="151"/>
      <c r="P8" s="151"/>
      <c r="Q8" s="151"/>
      <c r="R8" s="151" t="s">
        <v>1448</v>
      </c>
      <c r="S8" s="151"/>
      <c r="T8" s="151"/>
      <c r="U8" s="151"/>
    </row>
    <row r="9" spans="1:21" hidden="1">
      <c r="A9" s="151"/>
      <c r="B9" s="151">
        <v>0</v>
      </c>
      <c r="C9" s="151">
        <v>1</v>
      </c>
      <c r="D9" s="151">
        <v>3</v>
      </c>
      <c r="E9" s="151">
        <v>5</v>
      </c>
      <c r="F9" s="151">
        <v>0</v>
      </c>
      <c r="G9" s="151">
        <v>1</v>
      </c>
      <c r="H9" s="151">
        <v>3</v>
      </c>
      <c r="I9" s="151">
        <v>5</v>
      </c>
      <c r="J9" s="151">
        <v>0</v>
      </c>
      <c r="K9" s="151">
        <v>1</v>
      </c>
      <c r="L9" s="151">
        <v>3</v>
      </c>
      <c r="M9" s="151">
        <v>5</v>
      </c>
      <c r="N9" s="151">
        <v>0</v>
      </c>
      <c r="O9" s="151">
        <v>1</v>
      </c>
      <c r="P9" s="151">
        <v>3</v>
      </c>
      <c r="Q9" s="151">
        <v>5</v>
      </c>
      <c r="R9" s="151">
        <v>0</v>
      </c>
      <c r="S9" s="151">
        <v>1</v>
      </c>
      <c r="T9" s="151">
        <v>3</v>
      </c>
      <c r="U9" s="151">
        <v>5</v>
      </c>
    </row>
    <row r="10" spans="1:21" hidden="1">
      <c r="A10" s="151" t="s">
        <v>1449</v>
      </c>
      <c r="B10" s="151">
        <v>-0.43429943999999998</v>
      </c>
      <c r="C10" s="151">
        <v>-0.56619536999999998</v>
      </c>
      <c r="D10" s="151">
        <v>-0.60990292000000002</v>
      </c>
      <c r="E10" s="151">
        <v>-0.71862972000000003</v>
      </c>
      <c r="F10" s="151">
        <v>-0.10821622</v>
      </c>
      <c r="G10" s="151">
        <v>-0.11443108</v>
      </c>
      <c r="H10" s="151">
        <v>-3.8388457000000001E-2</v>
      </c>
      <c r="I10" s="151">
        <v>-5.8963224000000002E-2</v>
      </c>
      <c r="J10" s="151">
        <v>-0.19735000999999999</v>
      </c>
      <c r="K10" s="151">
        <v>-0.28350704999999998</v>
      </c>
      <c r="L10" s="151">
        <v>-0.35464180000000001</v>
      </c>
      <c r="M10" s="151">
        <v>-0.44983503000000002</v>
      </c>
      <c r="N10" s="151">
        <v>-0.28783131000000001</v>
      </c>
      <c r="O10" s="151">
        <v>-0.44226703000000001</v>
      </c>
      <c r="P10" s="151">
        <v>-0.57194822999999995</v>
      </c>
      <c r="Q10" s="151">
        <v>-0.55340201</v>
      </c>
      <c r="R10" s="151">
        <v>-0.32914652999999999</v>
      </c>
      <c r="S10" s="151">
        <v>-0.51148044999999998</v>
      </c>
      <c r="T10" s="151">
        <v>-1.0059891999999999</v>
      </c>
      <c r="U10" s="151">
        <v>-1.4282049000000001</v>
      </c>
    </row>
    <row r="11" spans="1:21" hidden="1">
      <c r="A11" s="151"/>
      <c r="B11" s="151"/>
      <c r="C11" s="151"/>
      <c r="D11" s="151"/>
      <c r="E11" s="151"/>
      <c r="F11" s="151"/>
      <c r="G11" s="151"/>
      <c r="H11" s="151"/>
      <c r="I11" s="151"/>
      <c r="J11" s="151"/>
      <c r="K11" s="151"/>
      <c r="L11" s="151"/>
      <c r="M11" s="151"/>
      <c r="N11" s="151"/>
      <c r="O11" s="151"/>
      <c r="P11" s="151"/>
      <c r="Q11" s="151"/>
    </row>
    <row r="12" spans="1:21" hidden="1">
      <c r="A12" s="151" t="s">
        <v>1437</v>
      </c>
      <c r="B12" s="151" t="s">
        <v>1438</v>
      </c>
      <c r="C12" s="151"/>
      <c r="D12" s="151"/>
      <c r="E12" s="151"/>
      <c r="F12" s="151"/>
      <c r="G12" s="151"/>
      <c r="H12" s="151"/>
      <c r="I12" s="151"/>
      <c r="J12" s="151"/>
      <c r="K12" s="151"/>
      <c r="L12" s="151"/>
      <c r="M12" s="151"/>
      <c r="N12" s="151"/>
      <c r="O12" s="151"/>
      <c r="P12" s="151"/>
      <c r="Q12" s="151"/>
      <c r="R12" s="151"/>
      <c r="S12" s="151"/>
      <c r="T12" s="151"/>
      <c r="U12" s="151"/>
    </row>
    <row r="13" spans="1:21" hidden="1">
      <c r="A13" s="151" t="s">
        <v>1439</v>
      </c>
      <c r="B13" s="151" t="s">
        <v>1440</v>
      </c>
      <c r="C13" s="151"/>
      <c r="D13" s="151"/>
      <c r="E13" s="151"/>
      <c r="F13" s="151"/>
      <c r="G13" s="151"/>
      <c r="H13" s="151"/>
      <c r="I13" s="151"/>
      <c r="J13" s="151"/>
      <c r="K13" s="151"/>
      <c r="L13" s="151"/>
      <c r="M13" s="151"/>
      <c r="N13" s="151"/>
      <c r="O13" s="151"/>
      <c r="P13" s="151"/>
      <c r="Q13" s="151"/>
      <c r="R13" s="151"/>
      <c r="S13" s="151"/>
      <c r="T13" s="151"/>
      <c r="U13" s="151"/>
    </row>
    <row r="14" spans="1:21" hidden="1">
      <c r="A14" s="151"/>
      <c r="B14" s="151"/>
      <c r="C14" s="151"/>
      <c r="D14" s="151"/>
      <c r="E14" s="151"/>
      <c r="F14" s="151"/>
      <c r="G14" s="151"/>
      <c r="H14" s="151"/>
      <c r="I14" s="151"/>
      <c r="J14" s="151"/>
      <c r="K14" s="151"/>
      <c r="L14" s="151"/>
      <c r="M14" s="151"/>
      <c r="N14" s="151"/>
      <c r="O14" s="151"/>
      <c r="P14" s="151"/>
      <c r="Q14" s="151"/>
      <c r="R14" s="151"/>
      <c r="S14" s="151"/>
      <c r="T14" s="151"/>
      <c r="U14" s="151"/>
    </row>
    <row r="15" spans="1:21" hidden="1">
      <c r="A15" s="151"/>
      <c r="B15" s="151" t="s">
        <v>1435</v>
      </c>
      <c r="C15" s="151"/>
      <c r="D15" s="151"/>
      <c r="E15" s="151"/>
      <c r="F15" s="151"/>
      <c r="G15" s="151"/>
      <c r="H15" s="151"/>
      <c r="I15" s="151"/>
      <c r="J15" s="151"/>
      <c r="K15" s="151"/>
      <c r="L15" s="151"/>
      <c r="M15" s="151"/>
      <c r="N15" s="151"/>
      <c r="O15" s="151"/>
      <c r="P15" s="151"/>
      <c r="Q15" s="151"/>
      <c r="R15" s="151"/>
      <c r="S15" s="151"/>
      <c r="T15" s="151"/>
      <c r="U15" s="151"/>
    </row>
    <row r="16" spans="1:21" hidden="1">
      <c r="A16" s="151"/>
      <c r="B16" s="151">
        <v>3</v>
      </c>
      <c r="C16" s="151"/>
      <c r="D16" s="151"/>
      <c r="E16" s="151"/>
      <c r="F16" s="151">
        <v>4</v>
      </c>
      <c r="G16" s="151"/>
      <c r="H16" s="151"/>
      <c r="I16" s="151"/>
      <c r="J16" s="151">
        <v>7</v>
      </c>
      <c r="K16" s="151"/>
      <c r="L16" s="151"/>
      <c r="M16" s="151"/>
      <c r="N16" s="151">
        <v>8</v>
      </c>
      <c r="O16" s="151"/>
      <c r="P16" s="151"/>
      <c r="Q16" s="151"/>
      <c r="R16" s="151">
        <v>10</v>
      </c>
      <c r="S16" s="151"/>
      <c r="T16" s="151"/>
      <c r="U16" s="151"/>
    </row>
    <row r="17" spans="1:21" hidden="1">
      <c r="A17" s="151"/>
      <c r="B17" s="151" t="s">
        <v>1441</v>
      </c>
      <c r="C17" s="151"/>
      <c r="D17" s="151"/>
      <c r="E17" s="151"/>
      <c r="F17" s="151" t="s">
        <v>1442</v>
      </c>
      <c r="G17" s="151"/>
      <c r="H17" s="151"/>
      <c r="I17" s="151"/>
      <c r="J17" s="151" t="s">
        <v>1443</v>
      </c>
      <c r="K17" s="151"/>
      <c r="L17" s="151"/>
      <c r="M17" s="151"/>
      <c r="N17" s="151" t="s">
        <v>1444</v>
      </c>
      <c r="O17" s="151"/>
      <c r="P17" s="151"/>
      <c r="Q17" s="151"/>
      <c r="R17" s="151" t="s">
        <v>1445</v>
      </c>
      <c r="S17" s="151"/>
      <c r="T17" s="151"/>
      <c r="U17" s="151"/>
    </row>
    <row r="18" spans="1:21" hidden="1">
      <c r="A18" s="151"/>
      <c r="B18" s="151" t="s">
        <v>1446</v>
      </c>
      <c r="C18" s="151"/>
      <c r="D18" s="151"/>
      <c r="E18" s="151"/>
      <c r="F18" s="151" t="s">
        <v>1447</v>
      </c>
      <c r="G18" s="151"/>
      <c r="H18" s="151"/>
      <c r="I18" s="151"/>
      <c r="J18" s="151" t="s">
        <v>1446</v>
      </c>
      <c r="K18" s="151"/>
      <c r="L18" s="151"/>
      <c r="M18" s="151"/>
      <c r="N18" s="151" t="s">
        <v>1446</v>
      </c>
      <c r="O18" s="151"/>
      <c r="P18" s="151"/>
      <c r="Q18" s="151"/>
      <c r="R18" s="151" t="s">
        <v>1448</v>
      </c>
      <c r="S18" s="151"/>
      <c r="T18" s="151"/>
      <c r="U18" s="151"/>
    </row>
    <row r="19" spans="1:21" hidden="1">
      <c r="A19" s="151"/>
      <c r="B19" s="151">
        <v>0</v>
      </c>
      <c r="C19" s="151">
        <v>1</v>
      </c>
      <c r="D19" s="151">
        <v>3</v>
      </c>
      <c r="E19" s="151">
        <v>5</v>
      </c>
      <c r="F19" s="151">
        <v>0</v>
      </c>
      <c r="G19" s="151">
        <v>1</v>
      </c>
      <c r="H19" s="151">
        <v>3</v>
      </c>
      <c r="I19" s="151">
        <v>5</v>
      </c>
      <c r="J19" s="151">
        <v>0</v>
      </c>
      <c r="K19" s="151">
        <v>1</v>
      </c>
      <c r="L19" s="151">
        <v>3</v>
      </c>
      <c r="M19" s="151">
        <v>5</v>
      </c>
      <c r="N19" s="151">
        <v>0</v>
      </c>
      <c r="O19" s="151">
        <v>1</v>
      </c>
      <c r="P19" s="151">
        <v>3</v>
      </c>
      <c r="Q19" s="151">
        <v>5</v>
      </c>
      <c r="R19" s="151">
        <v>0</v>
      </c>
      <c r="S19" s="151">
        <v>1</v>
      </c>
      <c r="T19" s="151">
        <v>3</v>
      </c>
      <c r="U19" s="151">
        <v>5</v>
      </c>
    </row>
    <row r="20" spans="1:21" hidden="1">
      <c r="A20" s="151" t="s">
        <v>1450</v>
      </c>
      <c r="B20" s="151">
        <v>0.11797067999999999</v>
      </c>
      <c r="C20" s="151">
        <v>0.17961925000000001</v>
      </c>
      <c r="D20" s="151">
        <v>0.2622737</v>
      </c>
      <c r="E20" s="151">
        <v>0.32892888999999997</v>
      </c>
      <c r="F20" s="151">
        <v>4.5012209999999997E-2</v>
      </c>
      <c r="G20" s="151">
        <v>4.2891901000000003E-2</v>
      </c>
      <c r="H20" s="151">
        <v>4.4305205E-2</v>
      </c>
      <c r="I20" s="151">
        <v>3.2482262999999997E-2</v>
      </c>
      <c r="J20" s="151">
        <v>5.5199317999999997E-2</v>
      </c>
      <c r="K20" s="151">
        <v>9.8902375000000001E-2</v>
      </c>
      <c r="L20" s="151">
        <v>9.2723406999999994E-2</v>
      </c>
      <c r="M20" s="151">
        <v>0.10983693</v>
      </c>
      <c r="N20" s="151">
        <v>0.10531103999999999</v>
      </c>
      <c r="O20" s="151">
        <v>0.17203694999999999</v>
      </c>
      <c r="P20" s="151">
        <v>0.19776880999999999</v>
      </c>
      <c r="Q20" s="151">
        <v>0.17516929000000001</v>
      </c>
      <c r="R20" s="151">
        <v>0.26993435999999998</v>
      </c>
      <c r="S20" s="151">
        <v>0.42137279999999999</v>
      </c>
      <c r="T20" s="151">
        <v>0.85113227000000002</v>
      </c>
      <c r="U20" s="151">
        <v>1.3075931000000001</v>
      </c>
    </row>
    <row r="21" spans="1:21" hidden="1"/>
    <row r="22" spans="1:21" hidden="1"/>
    <row r="23" spans="1:21" hidden="1">
      <c r="B23" s="152" t="str">
        <f>B8&amp;B9</f>
        <v>mall_debt_y0</v>
      </c>
      <c r="C23" s="152" t="str">
        <f t="shared" ref="C23:Q23" si="0">C8&amp;C9</f>
        <v>1</v>
      </c>
      <c r="D23" s="152" t="str">
        <f t="shared" si="0"/>
        <v>3</v>
      </c>
      <c r="E23" s="152" t="str">
        <f t="shared" si="0"/>
        <v>5</v>
      </c>
      <c r="F23" s="152" t="str">
        <f t="shared" si="0"/>
        <v>mall_ext_tot_y0</v>
      </c>
      <c r="G23" s="152" t="str">
        <f t="shared" si="0"/>
        <v>1</v>
      </c>
      <c r="H23" s="152" t="str">
        <f t="shared" si="0"/>
        <v>3</v>
      </c>
      <c r="I23" s="152" t="str">
        <f t="shared" si="0"/>
        <v>5</v>
      </c>
      <c r="J23" s="152" t="str">
        <f t="shared" si="0"/>
        <v>mall_debt_y0</v>
      </c>
      <c r="K23" s="152" t="str">
        <f t="shared" si="0"/>
        <v>1</v>
      </c>
      <c r="L23" s="152" t="str">
        <f t="shared" si="0"/>
        <v>3</v>
      </c>
      <c r="M23" s="152" t="str">
        <f t="shared" si="0"/>
        <v>5</v>
      </c>
      <c r="N23" s="152" t="str">
        <f t="shared" si="0"/>
        <v>mall_debt_y0</v>
      </c>
      <c r="O23" s="152" t="str">
        <f t="shared" si="0"/>
        <v>1</v>
      </c>
      <c r="P23" s="152" t="str">
        <f t="shared" si="0"/>
        <v>3</v>
      </c>
      <c r="Q23" s="152" t="str">
        <f t="shared" si="0"/>
        <v>5</v>
      </c>
    </row>
    <row r="24" spans="1:21" hidden="1"/>
    <row r="25" spans="1:21" hidden="1"/>
    <row r="26" spans="1:21" hidden="1"/>
    <row r="27" spans="1:21" ht="27.65" customHeight="1">
      <c r="B27" s="363" t="s">
        <v>1451</v>
      </c>
      <c r="C27" s="364"/>
      <c r="D27" s="364"/>
      <c r="E27" s="364"/>
      <c r="F27" s="364" t="s">
        <v>1452</v>
      </c>
      <c r="G27" s="364"/>
      <c r="H27" s="364"/>
      <c r="I27" s="364"/>
      <c r="J27" s="364" t="s">
        <v>1453</v>
      </c>
      <c r="K27" s="364"/>
      <c r="L27" s="364"/>
      <c r="M27" s="364"/>
      <c r="N27" s="363" t="s">
        <v>1454</v>
      </c>
      <c r="O27" s="364"/>
      <c r="P27" s="364"/>
      <c r="Q27" s="364"/>
      <c r="R27" s="363" t="s">
        <v>1455</v>
      </c>
      <c r="S27" s="364"/>
      <c r="T27" s="364"/>
      <c r="U27" s="364"/>
    </row>
    <row r="28" spans="1:21">
      <c r="B28" s="111">
        <v>0</v>
      </c>
      <c r="C28" s="111">
        <v>1</v>
      </c>
      <c r="D28" s="111">
        <v>3</v>
      </c>
      <c r="E28" s="111">
        <v>5</v>
      </c>
      <c r="F28" s="111">
        <v>0</v>
      </c>
      <c r="G28" s="111">
        <v>1</v>
      </c>
      <c r="H28" s="111">
        <v>3</v>
      </c>
      <c r="I28" s="111">
        <v>5</v>
      </c>
      <c r="J28" s="111">
        <v>0</v>
      </c>
      <c r="K28" s="111">
        <v>1</v>
      </c>
      <c r="L28" s="111">
        <v>3</v>
      </c>
      <c r="M28" s="111">
        <v>5</v>
      </c>
      <c r="N28" s="111">
        <v>0</v>
      </c>
      <c r="O28" s="111">
        <v>1</v>
      </c>
      <c r="P28" s="111">
        <v>3</v>
      </c>
      <c r="Q28" s="111">
        <v>5</v>
      </c>
      <c r="R28" s="111">
        <v>0</v>
      </c>
      <c r="S28" s="111">
        <v>1</v>
      </c>
      <c r="T28" s="111">
        <v>3</v>
      </c>
      <c r="U28" s="111">
        <v>5</v>
      </c>
    </row>
    <row r="29" spans="1:21">
      <c r="B29" s="111">
        <v>-0.43429943999999998</v>
      </c>
      <c r="C29" s="111">
        <v>-0.56619536999999998</v>
      </c>
      <c r="D29" s="111">
        <v>-0.60990292000000002</v>
      </c>
      <c r="E29" s="111">
        <v>-0.71862972000000003</v>
      </c>
      <c r="F29" s="111">
        <v>-0.10821622</v>
      </c>
      <c r="G29" s="111">
        <v>-0.11443108</v>
      </c>
      <c r="H29" s="111">
        <v>-3.8388457000000001E-2</v>
      </c>
      <c r="I29" s="111">
        <v>-5.8963224000000002E-2</v>
      </c>
      <c r="J29" s="111">
        <v>-0.19735000999999999</v>
      </c>
      <c r="K29" s="111">
        <v>-0.28350704999999998</v>
      </c>
      <c r="L29" s="111">
        <v>-0.35464180000000001</v>
      </c>
      <c r="M29" s="111">
        <v>-0.44983503000000002</v>
      </c>
      <c r="N29" s="111">
        <v>-0.28783131000000001</v>
      </c>
      <c r="O29" s="111">
        <v>-0.44226703000000001</v>
      </c>
      <c r="P29" s="111">
        <v>-0.57194822999999995</v>
      </c>
      <c r="Q29" s="111">
        <v>-0.55340201</v>
      </c>
      <c r="R29" s="111">
        <v>-0.32914652999999999</v>
      </c>
      <c r="S29" s="111">
        <v>-0.51148044999999998</v>
      </c>
      <c r="T29" s="111">
        <v>-1.0059891999999999</v>
      </c>
      <c r="U29" s="111">
        <v>-1.4282049000000001</v>
      </c>
    </row>
    <row r="30" spans="1:21">
      <c r="B30" s="111">
        <v>0.11797067999999999</v>
      </c>
      <c r="C30" s="111">
        <v>0.17961925000000001</v>
      </c>
      <c r="D30" s="111">
        <v>0.2622737</v>
      </c>
      <c r="E30" s="111">
        <v>0.32892888999999997</v>
      </c>
      <c r="F30" s="111">
        <v>4.5012209999999997E-2</v>
      </c>
      <c r="G30" s="111">
        <v>4.2891901000000003E-2</v>
      </c>
      <c r="H30" s="111">
        <v>4.4305205E-2</v>
      </c>
      <c r="I30" s="111">
        <v>3.2482262999999997E-2</v>
      </c>
      <c r="J30" s="111">
        <v>5.5199317999999997E-2</v>
      </c>
      <c r="K30" s="111">
        <v>9.8902375000000001E-2</v>
      </c>
      <c r="L30" s="111">
        <v>9.2723406999999994E-2</v>
      </c>
      <c r="M30" s="111">
        <v>0.10983693</v>
      </c>
      <c r="N30" s="111">
        <v>0.10531103999999999</v>
      </c>
      <c r="O30" s="111">
        <v>0.17203694999999999</v>
      </c>
      <c r="P30" s="111">
        <v>0.19776880999999999</v>
      </c>
      <c r="Q30" s="111">
        <v>0.17516929000000001</v>
      </c>
      <c r="R30" s="111">
        <v>0.26993435999999998</v>
      </c>
      <c r="S30" s="111">
        <v>0.42137279999999999</v>
      </c>
      <c r="T30" s="111">
        <v>0.85113227000000002</v>
      </c>
      <c r="U30" s="111">
        <v>1.3075931000000001</v>
      </c>
    </row>
    <row r="33" spans="1:17" ht="29.5" customHeight="1">
      <c r="A33" s="153" t="s">
        <v>1456</v>
      </c>
      <c r="B33" s="363" t="s">
        <v>1457</v>
      </c>
      <c r="C33" s="364"/>
      <c r="D33" s="364"/>
      <c r="E33" s="364"/>
      <c r="F33" s="363" t="s">
        <v>45</v>
      </c>
      <c r="G33" s="364"/>
      <c r="H33" s="364"/>
      <c r="I33" s="364"/>
      <c r="J33" s="364" t="s">
        <v>1458</v>
      </c>
      <c r="K33" s="364"/>
      <c r="L33" s="364"/>
      <c r="M33" s="364"/>
      <c r="N33" s="364" t="s">
        <v>1459</v>
      </c>
      <c r="O33" s="364"/>
      <c r="P33" s="364"/>
      <c r="Q33" s="364"/>
    </row>
    <row r="34" spans="1:17">
      <c r="B34" s="111">
        <v>0</v>
      </c>
      <c r="C34" s="111">
        <v>1</v>
      </c>
      <c r="D34" s="111">
        <v>3</v>
      </c>
      <c r="E34" s="111">
        <v>5</v>
      </c>
      <c r="F34" s="111">
        <v>0</v>
      </c>
      <c r="G34" s="111">
        <v>1</v>
      </c>
      <c r="H34" s="111">
        <v>3</v>
      </c>
      <c r="I34" s="111">
        <v>5</v>
      </c>
      <c r="J34" s="111">
        <v>0</v>
      </c>
      <c r="K34" s="111">
        <v>1</v>
      </c>
      <c r="L34" s="111">
        <v>3</v>
      </c>
      <c r="M34" s="111">
        <v>5</v>
      </c>
      <c r="N34" s="111">
        <v>0</v>
      </c>
      <c r="O34" s="111">
        <v>1</v>
      </c>
      <c r="P34" s="111">
        <v>3</v>
      </c>
      <c r="Q34" s="111">
        <v>5</v>
      </c>
    </row>
    <row r="35" spans="1:17">
      <c r="B35" s="111">
        <v>-0.43429943999999998</v>
      </c>
      <c r="C35" s="111">
        <v>-0.56619536999999998</v>
      </c>
      <c r="D35" s="111">
        <v>-0.60990292000000002</v>
      </c>
      <c r="E35" s="111">
        <v>-0.71862972000000003</v>
      </c>
      <c r="F35" s="111">
        <v>-0.28783131000000001</v>
      </c>
      <c r="G35" s="111">
        <v>-0.44226703000000001</v>
      </c>
      <c r="H35" s="111">
        <v>-0.57194822999999995</v>
      </c>
      <c r="I35" s="111">
        <v>-0.55340201</v>
      </c>
      <c r="J35" s="111">
        <v>-0.10821622</v>
      </c>
      <c r="K35" s="111">
        <v>-0.11443108</v>
      </c>
      <c r="L35" s="111">
        <v>-3.8388457000000001E-2</v>
      </c>
      <c r="M35" s="111">
        <v>-5.8963224000000002E-2</v>
      </c>
      <c r="N35" s="111">
        <v>-0.19735000999999999</v>
      </c>
      <c r="O35" s="111">
        <v>-0.28350704999999998</v>
      </c>
      <c r="P35" s="111">
        <v>-0.35464180000000001</v>
      </c>
      <c r="Q35" s="111">
        <v>-0.44983503000000002</v>
      </c>
    </row>
    <row r="36" spans="1:17">
      <c r="B36" s="111">
        <v>0.11797067999999999</v>
      </c>
      <c r="C36" s="111">
        <v>0.17961925000000001</v>
      </c>
      <c r="D36" s="111">
        <v>0.2622737</v>
      </c>
      <c r="E36" s="111">
        <v>0.32892888999999997</v>
      </c>
      <c r="F36" s="111">
        <v>0.10531103999999999</v>
      </c>
      <c r="G36" s="111">
        <v>0.17203694999999999</v>
      </c>
      <c r="H36" s="111">
        <v>0.19776880999999999</v>
      </c>
      <c r="I36" s="111">
        <v>0.17516929000000001</v>
      </c>
      <c r="J36" s="111">
        <v>4.5012209999999997E-2</v>
      </c>
      <c r="K36" s="111">
        <v>4.2891901000000003E-2</v>
      </c>
      <c r="L36" s="111">
        <v>4.4305205E-2</v>
      </c>
      <c r="M36" s="111">
        <v>3.2482262999999997E-2</v>
      </c>
      <c r="N36" s="111">
        <v>5.5199317999999997E-2</v>
      </c>
      <c r="O36" s="111">
        <v>9.8902375000000001E-2</v>
      </c>
      <c r="P36" s="111">
        <v>9.2723406999999994E-2</v>
      </c>
      <c r="Q36" s="111">
        <v>0.10983693</v>
      </c>
    </row>
    <row r="41" spans="1:17" ht="2.5" customHeight="1"/>
    <row r="50" spans="3:3">
      <c r="C50" s="154"/>
    </row>
    <row r="75" spans="14:29">
      <c r="AA75" s="111">
        <f>_xlfn.NORM.DIST(1,0,1,TRUE)</f>
        <v>0.84134474606854304</v>
      </c>
      <c r="AB75" s="111">
        <f>2*(1-AA75)</f>
        <v>0.31731050786291393</v>
      </c>
      <c r="AC75" s="111">
        <f>1-AB75</f>
        <v>0.68268949213708607</v>
      </c>
    </row>
    <row r="76" spans="14:29">
      <c r="AA76" s="111">
        <f>_xlfn.NORM.DIST(1.645,0,1,TRUE)</f>
        <v>0.95001509446087862</v>
      </c>
      <c r="AB76" s="111">
        <f>2*(1-AA76)</f>
        <v>9.9969811078242765E-2</v>
      </c>
      <c r="AC76" s="111">
        <f>1-AB76</f>
        <v>0.90003018892175723</v>
      </c>
    </row>
    <row r="77" spans="14:29">
      <c r="N77" s="154"/>
    </row>
  </sheetData>
  <mergeCells count="9">
    <mergeCell ref="R27:U27"/>
    <mergeCell ref="B33:E33"/>
    <mergeCell ref="F33:I33"/>
    <mergeCell ref="J33:M33"/>
    <mergeCell ref="N33:Q33"/>
    <mergeCell ref="B27:E27"/>
    <mergeCell ref="F27:I27"/>
    <mergeCell ref="J27:M27"/>
    <mergeCell ref="N27:Q2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B4C6-BEB6-4C02-BB5B-7952342D5DDE}">
  <sheetPr>
    <tabColor theme="2"/>
  </sheetPr>
  <dimension ref="B1:D32"/>
  <sheetViews>
    <sheetView workbookViewId="0">
      <selection activeCell="B5" sqref="B5:S71"/>
    </sheetView>
  </sheetViews>
  <sheetFormatPr defaultRowHeight="14.6"/>
  <cols>
    <col min="1" max="2" width="9.23046875" style="299"/>
    <col min="3" max="3" width="13" style="299" customWidth="1"/>
    <col min="4" max="4" width="12.3046875" style="299" customWidth="1"/>
    <col min="5" max="16384" width="9.23046875" style="299"/>
  </cols>
  <sheetData>
    <row r="1" spans="2:4">
      <c r="B1" s="318" t="s">
        <v>55</v>
      </c>
      <c r="C1" s="139" t="s">
        <v>1460</v>
      </c>
      <c r="D1" s="139" t="s">
        <v>1461</v>
      </c>
    </row>
    <row r="2" spans="2:4">
      <c r="B2" s="139">
        <v>2000</v>
      </c>
      <c r="C2" s="139"/>
      <c r="D2" s="139"/>
    </row>
    <row r="3" spans="2:4">
      <c r="B3" s="139">
        <v>2001</v>
      </c>
      <c r="C3" s="139">
        <v>42.857143402099609</v>
      </c>
      <c r="D3" s="139">
        <v>35.376609715633094</v>
      </c>
    </row>
    <row r="4" spans="2:4">
      <c r="B4" s="139">
        <v>2002</v>
      </c>
      <c r="C4" s="139">
        <v>42.23602294921875</v>
      </c>
      <c r="D4" s="139">
        <v>77.041157957632095</v>
      </c>
    </row>
    <row r="5" spans="2:4">
      <c r="B5" s="139">
        <v>2003</v>
      </c>
      <c r="C5" s="139">
        <v>28.484848022460938</v>
      </c>
      <c r="D5" s="139">
        <v>67.981308712740429</v>
      </c>
    </row>
    <row r="6" spans="2:4">
      <c r="B6" s="139">
        <v>2004</v>
      </c>
      <c r="C6" s="139">
        <v>16.071428298950195</v>
      </c>
      <c r="D6" s="139">
        <v>60.392607351313927</v>
      </c>
    </row>
    <row r="7" spans="2:4">
      <c r="B7" s="139">
        <v>2005</v>
      </c>
      <c r="C7" s="139">
        <v>27.167629241943359</v>
      </c>
      <c r="D7" s="139">
        <v>33.98921302013332</v>
      </c>
    </row>
    <row r="8" spans="2:4">
      <c r="B8" s="139">
        <v>2006</v>
      </c>
      <c r="C8" s="139">
        <v>9.0395479202270508</v>
      </c>
      <c r="D8" s="139">
        <v>15.824834104936599</v>
      </c>
    </row>
    <row r="9" spans="2:4">
      <c r="B9" s="139">
        <v>2007</v>
      </c>
      <c r="C9" s="139">
        <v>9.4972066879272461</v>
      </c>
      <c r="D9" s="139">
        <v>38.430427345614589</v>
      </c>
    </row>
    <row r="10" spans="2:4">
      <c r="B10" s="139">
        <v>2008</v>
      </c>
      <c r="C10" s="139">
        <v>32.402236938476563</v>
      </c>
      <c r="D10" s="139">
        <v>59.286706645201775</v>
      </c>
    </row>
    <row r="11" spans="2:4">
      <c r="B11" s="139">
        <v>2009</v>
      </c>
      <c r="C11" s="139">
        <v>69.832405090332031</v>
      </c>
      <c r="D11" s="139">
        <v>81.187836644989147</v>
      </c>
    </row>
    <row r="12" spans="2:4">
      <c r="B12" s="139">
        <v>2010</v>
      </c>
      <c r="C12" s="139">
        <v>52.222221374511719</v>
      </c>
      <c r="D12" s="139">
        <v>66.514470242727839</v>
      </c>
    </row>
    <row r="13" spans="2:4">
      <c r="B13" s="139">
        <v>2011</v>
      </c>
      <c r="C13" s="139">
        <v>43.016757965087891</v>
      </c>
      <c r="D13" s="139">
        <v>55.961824511909072</v>
      </c>
    </row>
    <row r="14" spans="2:4">
      <c r="B14" s="139">
        <v>2012</v>
      </c>
      <c r="C14" s="139">
        <v>51.933700561523438</v>
      </c>
      <c r="D14" s="139">
        <v>57.373996275797253</v>
      </c>
    </row>
    <row r="15" spans="2:4">
      <c r="B15" s="139">
        <v>2013</v>
      </c>
      <c r="C15" s="139">
        <v>57.458560943603516</v>
      </c>
      <c r="D15" s="139">
        <v>65.034939175704494</v>
      </c>
    </row>
    <row r="16" spans="2:4">
      <c r="B16" s="139">
        <v>2014</v>
      </c>
      <c r="C16" s="139">
        <v>62.087909698486328</v>
      </c>
      <c r="D16" s="139">
        <v>64.913966589014308</v>
      </c>
    </row>
    <row r="17" spans="2:4">
      <c r="B17" s="139">
        <v>2015</v>
      </c>
      <c r="C17" s="139">
        <v>69.780220031738281</v>
      </c>
      <c r="D17" s="139">
        <v>62.391247768653557</v>
      </c>
    </row>
    <row r="18" spans="2:4">
      <c r="B18" s="139">
        <v>2016</v>
      </c>
      <c r="C18" s="139">
        <v>53.296703338623047</v>
      </c>
      <c r="D18" s="139">
        <v>73.268605212448165</v>
      </c>
    </row>
    <row r="19" spans="2:4">
      <c r="B19" s="139">
        <v>2017</v>
      </c>
      <c r="C19" s="139">
        <v>33.516483306884766</v>
      </c>
      <c r="D19" s="139">
        <v>43.274826117220073</v>
      </c>
    </row>
    <row r="20" spans="2:4">
      <c r="B20" s="139">
        <v>2018</v>
      </c>
      <c r="C20" s="139">
        <v>39.560440063476563</v>
      </c>
      <c r="D20" s="139">
        <v>43.621377183881123</v>
      </c>
    </row>
    <row r="21" spans="2:4">
      <c r="B21" s="139">
        <v>2019</v>
      </c>
      <c r="C21" s="139">
        <v>47.25274658203125</v>
      </c>
      <c r="D21" s="139">
        <v>68.130042447766755</v>
      </c>
    </row>
    <row r="22" spans="2:4">
      <c r="B22" s="139">
        <v>2020</v>
      </c>
      <c r="C22" s="139">
        <v>88.397789001464844</v>
      </c>
      <c r="D22" s="139">
        <v>97.511403822980355</v>
      </c>
    </row>
    <row r="23" spans="2:4">
      <c r="B23" s="139">
        <v>2021</v>
      </c>
      <c r="C23" s="139">
        <v>37.569061279296875</v>
      </c>
      <c r="D23" s="139">
        <v>14.646893900717259</v>
      </c>
    </row>
    <row r="24" spans="2:4">
      <c r="B24" s="139">
        <v>2022</v>
      </c>
      <c r="C24" s="139">
        <v>25.414365768432617</v>
      </c>
      <c r="D24" s="139">
        <v>27.427585011300835</v>
      </c>
    </row>
    <row r="25" spans="2:4">
      <c r="B25" s="139">
        <v>2023</v>
      </c>
      <c r="C25" s="139">
        <v>32.596687316894531</v>
      </c>
      <c r="D25" s="139">
        <v>29.972267189761624</v>
      </c>
    </row>
    <row r="26" spans="2:4">
      <c r="B26" s="139">
        <v>2024</v>
      </c>
      <c r="C26" s="139">
        <v>46.666667938232422</v>
      </c>
      <c r="D26" s="139">
        <v>74.821208793702681</v>
      </c>
    </row>
    <row r="27" spans="2:4">
      <c r="B27" s="139">
        <v>2025</v>
      </c>
      <c r="C27" s="139">
        <v>47.727272033691406</v>
      </c>
      <c r="D27" s="139">
        <v>78.614628929855826</v>
      </c>
    </row>
    <row r="28" spans="2:4">
      <c r="B28" s="139">
        <v>2026</v>
      </c>
      <c r="C28" s="139">
        <v>39.204547882080078</v>
      </c>
      <c r="D28" s="139">
        <v>71.812462012854667</v>
      </c>
    </row>
    <row r="29" spans="2:4">
      <c r="B29" s="139">
        <v>2027</v>
      </c>
      <c r="C29" s="139">
        <v>37.142856597900391</v>
      </c>
      <c r="D29" s="139">
        <v>64.992353889327205</v>
      </c>
    </row>
    <row r="30" spans="2:4">
      <c r="B30" s="139">
        <v>2028</v>
      </c>
      <c r="C30" s="139">
        <v>34.857143402099609</v>
      </c>
      <c r="D30" s="139">
        <v>64.617761884044739</v>
      </c>
    </row>
    <row r="31" spans="2:4">
      <c r="B31" s="139">
        <v>2029</v>
      </c>
      <c r="C31" s="139">
        <v>29.714286804199219</v>
      </c>
      <c r="D31" s="139">
        <v>63.437484846646839</v>
      </c>
    </row>
    <row r="32" spans="2:4">
      <c r="B32" s="139">
        <v>2030</v>
      </c>
      <c r="C32" s="139">
        <v>29.142856597900391</v>
      </c>
      <c r="D32" s="139">
        <v>67.074059895490791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3034C-45A4-4E5B-A7CA-CA2762B47419}">
  <sheetPr>
    <tabColor theme="2"/>
  </sheetPr>
  <dimension ref="A1:T44"/>
  <sheetViews>
    <sheetView zoomScale="70" zoomScaleNormal="70" workbookViewId="0">
      <selection activeCell="B5" sqref="B5:S71"/>
    </sheetView>
  </sheetViews>
  <sheetFormatPr defaultRowHeight="12.45"/>
  <cols>
    <col min="1" max="1" width="15" style="52" customWidth="1"/>
    <col min="2" max="17" width="9.23046875" style="52"/>
    <col min="18" max="18" width="7.84375" style="52" customWidth="1"/>
    <col min="19" max="20" width="9.23046875" style="276"/>
    <col min="21" max="16384" width="9.23046875" style="52"/>
  </cols>
  <sheetData>
    <row r="1" spans="1:18" ht="49.75">
      <c r="B1" s="309" t="s">
        <v>79</v>
      </c>
      <c r="C1" s="309" t="s">
        <v>80</v>
      </c>
      <c r="D1" s="310" t="s">
        <v>1890</v>
      </c>
      <c r="E1" s="52" t="s">
        <v>19</v>
      </c>
      <c r="F1" s="52" t="s">
        <v>18</v>
      </c>
    </row>
    <row r="2" spans="1:18">
      <c r="A2" s="53" t="s">
        <v>1460</v>
      </c>
      <c r="B2" s="57">
        <v>43.243244171142578</v>
      </c>
      <c r="C2" s="57">
        <v>30.1204833984375</v>
      </c>
      <c r="D2" s="57">
        <v>16.666667938232422</v>
      </c>
      <c r="E2" s="57">
        <v>100</v>
      </c>
      <c r="F2" s="57">
        <v>100</v>
      </c>
    </row>
    <row r="3" spans="1:18">
      <c r="A3" s="52" t="s">
        <v>1891</v>
      </c>
      <c r="B3" s="57"/>
      <c r="C3" s="57"/>
      <c r="D3" s="57"/>
      <c r="E3" s="57"/>
      <c r="F3" s="57"/>
    </row>
    <row r="4" spans="1:18">
      <c r="A4" s="52" t="s">
        <v>1891</v>
      </c>
      <c r="B4" s="57">
        <v>38.888889312744141</v>
      </c>
      <c r="C4" s="57">
        <v>28.947368621826172</v>
      </c>
      <c r="D4" s="57">
        <v>18</v>
      </c>
      <c r="E4" s="57">
        <v>100</v>
      </c>
      <c r="F4" s="57">
        <v>100</v>
      </c>
    </row>
    <row r="5" spans="1:18">
      <c r="A5" s="52" t="s">
        <v>1463</v>
      </c>
      <c r="B5" s="57">
        <v>-1.1830711364746094</v>
      </c>
      <c r="C5" s="57">
        <v>-1.7856913805007935</v>
      </c>
      <c r="D5" s="57">
        <v>-0.69247609376907349</v>
      </c>
      <c r="E5" s="57">
        <v>-2.108356237411499</v>
      </c>
      <c r="F5" s="57">
        <v>-1.0584019422531128</v>
      </c>
    </row>
    <row r="6" spans="1:18">
      <c r="A6" s="52" t="s">
        <v>91</v>
      </c>
      <c r="B6" s="57">
        <v>-0.57622498273849487</v>
      </c>
      <c r="C6" s="57">
        <v>-0.42683923244476318</v>
      </c>
      <c r="D6" s="57">
        <v>-0.55641740560531616</v>
      </c>
      <c r="E6" s="57">
        <v>-2.108356237411499</v>
      </c>
      <c r="F6" s="57">
        <v>-1.0584019422531128</v>
      </c>
    </row>
    <row r="7" spans="1:18">
      <c r="A7" s="52" t="s">
        <v>92</v>
      </c>
      <c r="B7" s="57">
        <v>-2.3415493965148926</v>
      </c>
      <c r="C7" s="57">
        <v>-3.4862914085388184</v>
      </c>
      <c r="D7" s="57">
        <v>-2.1501739025115967</v>
      </c>
      <c r="E7" s="57">
        <v>-2.108356237411499</v>
      </c>
      <c r="F7" s="57">
        <v>-1.0584019422531128</v>
      </c>
    </row>
    <row r="8" spans="1:18" ht="37.299999999999997">
      <c r="A8" s="310" t="s">
        <v>1462</v>
      </c>
      <c r="B8" s="150">
        <v>-1.7653243541717529</v>
      </c>
      <c r="C8" s="150">
        <v>-3.0594520568847656</v>
      </c>
      <c r="D8" s="150">
        <v>-1.5937564373016357</v>
      </c>
      <c r="E8" s="150">
        <v>0</v>
      </c>
      <c r="F8" s="150">
        <v>0</v>
      </c>
      <c r="H8" s="312"/>
      <c r="I8" s="312"/>
      <c r="J8" s="312"/>
      <c r="K8" s="312"/>
      <c r="L8" s="312"/>
      <c r="M8" s="312"/>
      <c r="N8" s="312"/>
      <c r="O8" s="312"/>
      <c r="P8" s="312"/>
      <c r="Q8" s="312"/>
      <c r="R8" s="312"/>
    </row>
    <row r="9" spans="1:18">
      <c r="A9" s="52" t="s">
        <v>1892</v>
      </c>
      <c r="B9" s="155"/>
      <c r="C9" s="155">
        <v>-2.108356237411499</v>
      </c>
      <c r="D9" s="155"/>
      <c r="E9" s="155"/>
      <c r="F9" s="155"/>
      <c r="H9" s="312"/>
      <c r="I9" s="312"/>
      <c r="J9" s="312"/>
      <c r="K9" s="312"/>
      <c r="L9" s="312"/>
      <c r="M9" s="312"/>
      <c r="N9" s="312"/>
      <c r="O9" s="312"/>
      <c r="P9" s="312"/>
      <c r="Q9" s="312"/>
      <c r="R9" s="312"/>
    </row>
    <row r="10" spans="1:18">
      <c r="A10" s="52" t="s">
        <v>1893</v>
      </c>
      <c r="B10" s="155">
        <v>-1.0584019422531128</v>
      </c>
      <c r="C10" s="155"/>
      <c r="D10" s="155"/>
      <c r="E10" s="155"/>
      <c r="F10" s="155"/>
      <c r="H10" s="312"/>
      <c r="I10" s="312"/>
      <c r="J10" s="312"/>
      <c r="K10" s="312"/>
      <c r="L10" s="312"/>
      <c r="M10" s="312"/>
      <c r="N10" s="312"/>
      <c r="O10" s="312"/>
      <c r="P10" s="312"/>
      <c r="Q10" s="312"/>
      <c r="R10" s="312"/>
    </row>
    <row r="11" spans="1:18">
      <c r="H11" s="312"/>
      <c r="I11" s="312"/>
      <c r="J11" s="312"/>
      <c r="K11" s="312"/>
      <c r="L11" s="312"/>
      <c r="M11" s="312"/>
      <c r="N11" s="312"/>
      <c r="O11" s="312"/>
      <c r="P11" s="312"/>
      <c r="Q11" s="312"/>
      <c r="R11" s="312"/>
    </row>
    <row r="12" spans="1:18">
      <c r="H12" s="312"/>
      <c r="I12" s="312"/>
      <c r="J12" s="312"/>
      <c r="K12" s="312"/>
      <c r="L12" s="312"/>
      <c r="M12" s="312"/>
      <c r="N12" s="312"/>
      <c r="O12" s="312"/>
      <c r="P12" s="312"/>
      <c r="Q12" s="312"/>
      <c r="R12" s="312"/>
    </row>
    <row r="13" spans="1:18">
      <c r="A13" s="311" t="s">
        <v>1894</v>
      </c>
      <c r="H13" s="312"/>
      <c r="I13" s="312"/>
      <c r="J13" s="312"/>
      <c r="K13" s="312"/>
      <c r="L13" s="312"/>
      <c r="M13" s="312"/>
      <c r="N13" s="312"/>
      <c r="O13" s="312"/>
      <c r="P13" s="312"/>
      <c r="Q13" s="312"/>
      <c r="R13" s="312"/>
    </row>
    <row r="14" spans="1:18">
      <c r="H14" s="312"/>
      <c r="I14" s="312"/>
      <c r="J14" s="312"/>
      <c r="K14" s="312"/>
      <c r="L14" s="312"/>
      <c r="M14" s="312"/>
      <c r="N14" s="312"/>
      <c r="O14" s="312"/>
      <c r="P14" s="312"/>
      <c r="Q14" s="312"/>
      <c r="R14" s="312"/>
    </row>
    <row r="15" spans="1:18">
      <c r="A15" s="313" t="s">
        <v>1895</v>
      </c>
      <c r="B15" s="314"/>
      <c r="C15" s="314"/>
      <c r="D15" s="314"/>
      <c r="E15" s="314"/>
      <c r="F15" s="314"/>
      <c r="H15" s="312"/>
      <c r="I15" s="312"/>
      <c r="J15" s="312"/>
      <c r="K15" s="312"/>
      <c r="L15" s="312"/>
      <c r="M15" s="312"/>
      <c r="N15" s="312"/>
      <c r="O15" s="312"/>
      <c r="P15" s="312"/>
      <c r="Q15" s="312"/>
      <c r="R15" s="312"/>
    </row>
    <row r="16" spans="1:18">
      <c r="A16" s="314" t="s">
        <v>1896</v>
      </c>
      <c r="B16" s="314" t="s">
        <v>1897</v>
      </c>
      <c r="C16" s="314" t="s">
        <v>1898</v>
      </c>
      <c r="D16" s="314" t="s">
        <v>1899</v>
      </c>
      <c r="E16" s="314" t="s">
        <v>1640</v>
      </c>
      <c r="F16" s="314" t="s">
        <v>988</v>
      </c>
      <c r="H16" s="312"/>
      <c r="I16" s="312"/>
      <c r="J16" s="312"/>
      <c r="K16" s="312"/>
      <c r="L16" s="312"/>
      <c r="M16" s="312"/>
      <c r="N16" s="312"/>
      <c r="O16" s="312"/>
      <c r="P16" s="312"/>
      <c r="Q16" s="312"/>
      <c r="R16" s="312"/>
    </row>
    <row r="17" spans="1:18">
      <c r="A17" s="314" t="s">
        <v>1900</v>
      </c>
      <c r="B17" s="315">
        <v>-1.8183670043945313</v>
      </c>
      <c r="C17" s="315">
        <v>-1.0430902242660522</v>
      </c>
      <c r="D17" s="316">
        <v>-0.39272266626358032</v>
      </c>
      <c r="E17" s="315">
        <v>-2.108356237411499</v>
      </c>
      <c r="F17" s="315">
        <v>-1.0584019422531128</v>
      </c>
      <c r="H17" s="312"/>
      <c r="I17" s="312"/>
      <c r="J17" s="312"/>
      <c r="K17" s="312"/>
      <c r="L17" s="312"/>
      <c r="M17" s="312"/>
      <c r="N17" s="312"/>
      <c r="O17" s="312"/>
      <c r="P17" s="312"/>
      <c r="Q17" s="312"/>
      <c r="R17" s="312"/>
    </row>
    <row r="18" spans="1:18">
      <c r="A18" s="314" t="s">
        <v>1901</v>
      </c>
      <c r="B18" s="315">
        <v>38.888889312744141</v>
      </c>
      <c r="C18" s="315">
        <v>28.947368621826172</v>
      </c>
      <c r="D18" s="315">
        <v>18</v>
      </c>
      <c r="E18" s="315">
        <v>100</v>
      </c>
      <c r="F18" s="315">
        <v>100</v>
      </c>
      <c r="H18" s="312"/>
      <c r="I18" s="312"/>
      <c r="J18" s="312"/>
      <c r="K18" s="312"/>
      <c r="L18" s="312"/>
      <c r="M18" s="312"/>
      <c r="N18" s="312"/>
      <c r="O18" s="312"/>
      <c r="P18" s="312"/>
      <c r="Q18" s="312"/>
      <c r="R18" s="312"/>
    </row>
    <row r="19" spans="1:18">
      <c r="A19" s="314" t="s">
        <v>1902</v>
      </c>
      <c r="B19" s="315">
        <v>-0.56356418132781982</v>
      </c>
      <c r="C19" s="315">
        <v>-0.45884007215499878</v>
      </c>
      <c r="D19" s="315">
        <v>-0.55641740560531616</v>
      </c>
      <c r="E19" s="315">
        <v>-2.108356237411499</v>
      </c>
      <c r="F19" s="315">
        <v>-1.0584019422531128</v>
      </c>
      <c r="H19" s="312"/>
      <c r="I19" s="312"/>
      <c r="J19" s="312"/>
      <c r="K19" s="312"/>
      <c r="L19" s="312"/>
      <c r="M19" s="312"/>
      <c r="N19" s="312"/>
      <c r="O19" s="312"/>
      <c r="P19" s="312"/>
      <c r="Q19" s="312"/>
      <c r="R19" s="312"/>
    </row>
    <row r="20" spans="1:18">
      <c r="A20" s="314" t="s">
        <v>1903</v>
      </c>
      <c r="B20" s="315">
        <v>-2.7633635997772217</v>
      </c>
      <c r="C20" s="315">
        <v>-3.4862914085388184</v>
      </c>
      <c r="D20" s="315">
        <v>-2.1501739025115967</v>
      </c>
      <c r="E20" s="315">
        <v>-2.108356237411499</v>
      </c>
      <c r="F20" s="315">
        <v>-1.0584019422531128</v>
      </c>
      <c r="H20" s="312"/>
      <c r="I20" s="312"/>
      <c r="J20" s="312"/>
      <c r="K20" s="312"/>
      <c r="L20" s="312"/>
      <c r="M20" s="312"/>
      <c r="N20" s="312"/>
      <c r="O20" s="312"/>
      <c r="P20" s="312"/>
      <c r="Q20" s="312"/>
      <c r="R20" s="312"/>
    </row>
    <row r="21" spans="1:18">
      <c r="H21" s="312"/>
      <c r="I21" s="312"/>
      <c r="J21" s="312"/>
      <c r="K21" s="312"/>
      <c r="L21" s="312"/>
      <c r="M21" s="312"/>
      <c r="N21" s="312"/>
      <c r="O21" s="312"/>
      <c r="P21" s="312"/>
      <c r="Q21" s="312"/>
      <c r="R21" s="312"/>
    </row>
    <row r="22" spans="1:18">
      <c r="H22" s="312"/>
      <c r="I22" s="312"/>
      <c r="J22" s="312"/>
      <c r="K22" s="312"/>
      <c r="L22" s="312"/>
      <c r="M22" s="312"/>
      <c r="N22" s="312"/>
      <c r="O22" s="312"/>
      <c r="P22" s="312"/>
      <c r="Q22" s="312"/>
      <c r="R22" s="312"/>
    </row>
    <row r="23" spans="1:18">
      <c r="A23" s="317" t="s">
        <v>1904</v>
      </c>
      <c r="B23" s="155"/>
      <c r="C23" s="155"/>
      <c r="D23" s="155"/>
      <c r="E23" s="155"/>
      <c r="F23" s="155"/>
      <c r="H23" s="312"/>
      <c r="I23" s="312"/>
      <c r="J23" s="312"/>
      <c r="K23" s="312"/>
      <c r="L23" s="312"/>
      <c r="M23" s="312"/>
      <c r="N23" s="312"/>
      <c r="O23" s="312"/>
      <c r="P23" s="312"/>
      <c r="Q23" s="312"/>
      <c r="R23" s="312"/>
    </row>
    <row r="24" spans="1:18" ht="12.65" customHeight="1">
      <c r="B24" s="52" t="s">
        <v>1905</v>
      </c>
      <c r="C24" s="52" t="s">
        <v>1906</v>
      </c>
      <c r="D24" s="52" t="s">
        <v>1890</v>
      </c>
      <c r="H24" s="312"/>
      <c r="I24" s="312"/>
      <c r="J24" s="312"/>
      <c r="K24" s="312"/>
      <c r="L24" s="312"/>
      <c r="M24" s="312"/>
      <c r="N24" s="312"/>
      <c r="O24" s="312"/>
      <c r="P24" s="312"/>
      <c r="Q24" s="312"/>
      <c r="R24" s="312"/>
    </row>
    <row r="25" spans="1:18">
      <c r="A25" s="53" t="s">
        <v>1907</v>
      </c>
      <c r="B25" s="57">
        <v>41.83155632764101</v>
      </c>
      <c r="C25" s="57">
        <v>25.72779131164134</v>
      </c>
      <c r="D25" s="57">
        <v>0.62376474952907301</v>
      </c>
      <c r="E25" s="57"/>
      <c r="F25" s="57"/>
      <c r="H25" s="312"/>
      <c r="I25" s="312"/>
      <c r="J25" s="312"/>
      <c r="K25" s="312"/>
      <c r="L25" s="312"/>
      <c r="M25" s="312"/>
      <c r="N25" s="312"/>
      <c r="O25" s="312"/>
      <c r="P25" s="312"/>
      <c r="Q25" s="312"/>
      <c r="R25" s="312"/>
    </row>
    <row r="26" spans="1:18">
      <c r="B26" s="155"/>
      <c r="C26" s="155"/>
      <c r="D26" s="155"/>
      <c r="E26" s="155"/>
      <c r="F26" s="155"/>
      <c r="H26" s="312"/>
      <c r="I26" s="312"/>
      <c r="J26" s="312"/>
      <c r="K26" s="312"/>
      <c r="L26" s="312"/>
      <c r="M26" s="312"/>
      <c r="N26" s="312"/>
      <c r="O26" s="312"/>
      <c r="P26" s="312"/>
      <c r="Q26" s="312"/>
      <c r="R26" s="312"/>
    </row>
    <row r="27" spans="1:18">
      <c r="H27" s="312"/>
      <c r="I27" s="312"/>
      <c r="J27" s="312"/>
      <c r="K27" s="312"/>
      <c r="L27" s="312"/>
      <c r="M27" s="312"/>
      <c r="N27" s="312"/>
      <c r="O27" s="312"/>
      <c r="P27" s="312"/>
      <c r="Q27" s="312"/>
      <c r="R27" s="312"/>
    </row>
    <row r="28" spans="1:18">
      <c r="H28" s="312"/>
      <c r="I28" s="312"/>
      <c r="J28" s="312"/>
      <c r="K28" s="312"/>
      <c r="L28" s="312"/>
      <c r="M28" s="312"/>
      <c r="N28" s="312"/>
      <c r="O28" s="312"/>
      <c r="P28" s="312"/>
      <c r="Q28" s="312"/>
      <c r="R28" s="312"/>
    </row>
    <row r="29" spans="1:18">
      <c r="H29" s="312"/>
      <c r="I29" s="312"/>
      <c r="J29" s="312"/>
      <c r="K29" s="312"/>
      <c r="L29" s="312"/>
      <c r="M29" s="312"/>
      <c r="N29" s="312"/>
      <c r="O29" s="312"/>
      <c r="P29" s="312"/>
      <c r="Q29" s="312"/>
      <c r="R29" s="312"/>
    </row>
    <row r="30" spans="1:18">
      <c r="H30" s="312"/>
      <c r="I30" s="312"/>
      <c r="J30" s="312"/>
      <c r="K30" s="312"/>
      <c r="L30" s="312"/>
      <c r="M30" s="312"/>
      <c r="N30" s="312"/>
      <c r="O30" s="312"/>
      <c r="P30" s="312"/>
      <c r="Q30" s="312"/>
      <c r="R30" s="312"/>
    </row>
    <row r="31" spans="1:18">
      <c r="H31" s="312"/>
      <c r="I31" s="312"/>
      <c r="J31" s="312"/>
      <c r="K31" s="312"/>
      <c r="L31" s="312"/>
      <c r="M31" s="312"/>
      <c r="N31" s="312"/>
      <c r="O31" s="312"/>
      <c r="P31" s="312"/>
      <c r="Q31" s="312"/>
      <c r="R31" s="312"/>
    </row>
    <row r="32" spans="1:18">
      <c r="H32" s="312"/>
      <c r="I32" s="312"/>
      <c r="J32" s="312"/>
      <c r="K32" s="312"/>
      <c r="L32" s="312"/>
      <c r="M32" s="312"/>
      <c r="N32" s="312"/>
      <c r="O32" s="312"/>
      <c r="P32" s="312"/>
      <c r="Q32" s="312"/>
      <c r="R32" s="312"/>
    </row>
    <row r="33" spans="8:18">
      <c r="H33" s="312"/>
      <c r="I33" s="312"/>
      <c r="J33" s="312"/>
      <c r="K33" s="312"/>
      <c r="L33" s="312"/>
      <c r="M33" s="312"/>
      <c r="N33" s="312"/>
      <c r="O33" s="312"/>
      <c r="P33" s="312"/>
      <c r="Q33" s="312"/>
      <c r="R33" s="312"/>
    </row>
    <row r="34" spans="8:18">
      <c r="H34" s="312"/>
      <c r="I34" s="312"/>
      <c r="J34" s="312"/>
      <c r="K34" s="312"/>
      <c r="L34" s="312"/>
      <c r="M34" s="312"/>
      <c r="N34" s="312"/>
      <c r="O34" s="312"/>
      <c r="P34" s="312"/>
      <c r="Q34" s="312"/>
      <c r="R34" s="312"/>
    </row>
    <row r="35" spans="8:18">
      <c r="H35" s="312"/>
      <c r="I35" s="312"/>
      <c r="J35" s="312"/>
      <c r="K35" s="312"/>
      <c r="L35" s="312"/>
      <c r="M35" s="312"/>
      <c r="N35" s="312"/>
      <c r="O35" s="312"/>
      <c r="P35" s="312"/>
      <c r="Q35" s="312"/>
      <c r="R35" s="312"/>
    </row>
    <row r="36" spans="8:18">
      <c r="H36" s="312"/>
      <c r="I36" s="312"/>
      <c r="J36" s="312"/>
      <c r="K36" s="312"/>
      <c r="L36" s="312"/>
      <c r="M36" s="312"/>
      <c r="N36" s="312"/>
      <c r="O36" s="312"/>
      <c r="P36" s="312"/>
      <c r="Q36" s="312"/>
      <c r="R36" s="312"/>
    </row>
    <row r="37" spans="8:18">
      <c r="H37" s="312"/>
      <c r="I37" s="312"/>
      <c r="J37" s="312"/>
      <c r="K37" s="312"/>
      <c r="L37" s="312"/>
      <c r="M37" s="312"/>
      <c r="N37" s="312"/>
      <c r="O37" s="312"/>
      <c r="P37" s="312"/>
      <c r="Q37" s="312"/>
      <c r="R37" s="312"/>
    </row>
    <row r="38" spans="8:18">
      <c r="H38" s="312"/>
      <c r="I38" s="312"/>
      <c r="J38" s="312"/>
      <c r="K38" s="312"/>
      <c r="L38" s="312"/>
      <c r="M38" s="312"/>
      <c r="N38" s="312"/>
      <c r="O38" s="312"/>
      <c r="P38" s="312"/>
      <c r="Q38" s="312"/>
      <c r="R38" s="312"/>
    </row>
    <row r="39" spans="8:18">
      <c r="H39" s="312"/>
      <c r="I39" s="312"/>
      <c r="J39" s="312"/>
      <c r="K39" s="312"/>
      <c r="L39" s="312"/>
      <c r="M39" s="312"/>
      <c r="N39" s="312"/>
      <c r="O39" s="312"/>
      <c r="P39" s="312"/>
      <c r="Q39" s="312"/>
      <c r="R39" s="312"/>
    </row>
    <row r="40" spans="8:18">
      <c r="H40" s="312"/>
      <c r="I40" s="312"/>
      <c r="J40" s="312"/>
      <c r="K40" s="312"/>
      <c r="L40" s="312"/>
      <c r="M40" s="312"/>
      <c r="N40" s="312"/>
      <c r="O40" s="312"/>
      <c r="P40" s="312"/>
      <c r="Q40" s="312"/>
      <c r="R40" s="312"/>
    </row>
    <row r="41" spans="8:18">
      <c r="H41" s="312"/>
      <c r="I41" s="312"/>
      <c r="J41" s="312"/>
      <c r="K41" s="312"/>
      <c r="L41" s="312"/>
      <c r="M41" s="312"/>
      <c r="N41" s="312"/>
      <c r="O41" s="312"/>
      <c r="P41" s="312"/>
      <c r="Q41" s="312"/>
      <c r="R41" s="312"/>
    </row>
    <row r="42" spans="8:18">
      <c r="H42" s="312"/>
      <c r="I42" s="312"/>
      <c r="J42" s="312"/>
      <c r="K42" s="312"/>
      <c r="L42" s="312"/>
      <c r="M42" s="312"/>
      <c r="N42" s="312"/>
      <c r="O42" s="312"/>
      <c r="P42" s="312"/>
      <c r="Q42" s="312"/>
      <c r="R42" s="312"/>
    </row>
    <row r="43" spans="8:18">
      <c r="H43" s="312"/>
      <c r="I43" s="312"/>
      <c r="J43" s="312"/>
      <c r="K43" s="312"/>
      <c r="L43" s="312"/>
      <c r="M43" s="312"/>
      <c r="N43" s="312"/>
      <c r="O43" s="312"/>
      <c r="P43" s="312"/>
      <c r="Q43" s="312"/>
      <c r="R43" s="312"/>
    </row>
    <row r="44" spans="8:18">
      <c r="H44" s="312"/>
      <c r="I44" s="312"/>
      <c r="J44" s="312"/>
      <c r="K44" s="312"/>
      <c r="L44" s="312"/>
      <c r="M44" s="312"/>
      <c r="N44" s="312"/>
      <c r="O44" s="312"/>
      <c r="P44" s="312"/>
      <c r="Q44" s="312"/>
      <c r="R44" s="312"/>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E7C8-D607-4B32-9EB2-024FB32DA5D1}">
  <sheetPr>
    <tabColor theme="2"/>
  </sheetPr>
  <dimension ref="A1:X129"/>
  <sheetViews>
    <sheetView topLeftCell="A4" zoomScale="70" zoomScaleNormal="70" workbookViewId="0">
      <selection activeCell="B5" sqref="B5:S71"/>
    </sheetView>
  </sheetViews>
  <sheetFormatPr defaultRowHeight="12.45"/>
  <cols>
    <col min="1" max="16384" width="9.23046875" style="290"/>
  </cols>
  <sheetData>
    <row r="1" spans="1:24">
      <c r="A1" s="290" t="s">
        <v>1465</v>
      </c>
      <c r="B1" s="290" t="s">
        <v>55</v>
      </c>
      <c r="C1" s="290" t="s">
        <v>1466</v>
      </c>
      <c r="D1" s="290" t="s">
        <v>1467</v>
      </c>
      <c r="E1" s="290" t="s">
        <v>1044</v>
      </c>
      <c r="F1" s="290" t="s">
        <v>1468</v>
      </c>
      <c r="G1" s="290" t="s">
        <v>1469</v>
      </c>
      <c r="H1" s="290" t="s">
        <v>1470</v>
      </c>
      <c r="I1" s="290" t="s">
        <v>53</v>
      </c>
      <c r="J1" s="290" t="s">
        <v>1471</v>
      </c>
    </row>
    <row r="2" spans="1:24">
      <c r="A2" s="319" t="s">
        <v>988</v>
      </c>
      <c r="B2" s="319">
        <v>2025</v>
      </c>
      <c r="C2" s="319">
        <v>-1.160642</v>
      </c>
      <c r="D2" s="319">
        <v>-0.28523694100000002</v>
      </c>
      <c r="E2" s="319" t="s">
        <v>18</v>
      </c>
      <c r="F2" s="319">
        <v>-1.1490471363067627</v>
      </c>
      <c r="G2" s="319">
        <v>1</v>
      </c>
      <c r="H2" s="319">
        <v>0</v>
      </c>
      <c r="I2" s="319">
        <v>0</v>
      </c>
      <c r="J2" s="290" t="s">
        <v>18</v>
      </c>
      <c r="K2" s="290">
        <f>D2-F2</f>
        <v>0.86381019530676273</v>
      </c>
      <c r="L2" s="290">
        <f>IF(K2&lt;0,1,0)</f>
        <v>0</v>
      </c>
      <c r="W2" s="290">
        <v>-8</v>
      </c>
      <c r="X2" s="290">
        <v>-8</v>
      </c>
    </row>
    <row r="3" spans="1:24">
      <c r="A3" s="319" t="s">
        <v>1472</v>
      </c>
      <c r="B3" s="319">
        <v>2025</v>
      </c>
      <c r="C3" s="319">
        <v>-1.5276160000000001</v>
      </c>
      <c r="D3" s="319">
        <v>1.2134444900000001</v>
      </c>
      <c r="E3" s="319" t="s">
        <v>125</v>
      </c>
      <c r="F3" s="319">
        <v>-1.2075760364532471</v>
      </c>
      <c r="G3" s="319">
        <v>1</v>
      </c>
      <c r="H3" s="319">
        <v>0</v>
      </c>
      <c r="I3" s="319">
        <v>0</v>
      </c>
      <c r="J3" s="290" t="s">
        <v>125</v>
      </c>
      <c r="K3" s="290">
        <f t="shared" ref="K3:K66" si="0">D3-F3</f>
        <v>2.4210205264532472</v>
      </c>
      <c r="L3" s="290">
        <f t="shared" ref="L3:L66" si="1">IF(K3&lt;0,1,0)</f>
        <v>0</v>
      </c>
      <c r="W3" s="290">
        <v>16</v>
      </c>
      <c r="X3" s="290">
        <v>16</v>
      </c>
    </row>
    <row r="4" spans="1:24">
      <c r="A4" s="319" t="s">
        <v>1473</v>
      </c>
      <c r="B4" s="319">
        <v>2025</v>
      </c>
      <c r="C4" s="319">
        <v>-1.9678389999999999</v>
      </c>
      <c r="D4" s="319">
        <v>0.87349556399999995</v>
      </c>
      <c r="E4" s="319" t="s">
        <v>100</v>
      </c>
      <c r="F4" s="319">
        <v>-0.87333208322525024</v>
      </c>
      <c r="G4" s="319">
        <v>1</v>
      </c>
      <c r="H4" s="319">
        <v>0</v>
      </c>
      <c r="I4" s="319">
        <v>0</v>
      </c>
      <c r="K4" s="290">
        <f t="shared" si="0"/>
        <v>1.7468276472252502</v>
      </c>
      <c r="L4" s="290">
        <f t="shared" si="1"/>
        <v>0</v>
      </c>
    </row>
    <row r="5" spans="1:24">
      <c r="A5" s="319" t="s">
        <v>1474</v>
      </c>
      <c r="B5" s="319">
        <v>2025</v>
      </c>
      <c r="C5" s="319">
        <v>-1.3430009999999999</v>
      </c>
      <c r="D5" s="319">
        <v>-0.52764297500000001</v>
      </c>
      <c r="E5" s="319" t="s">
        <v>101</v>
      </c>
      <c r="F5" s="319">
        <v>-1.2343853712081909</v>
      </c>
      <c r="G5" s="319">
        <v>1</v>
      </c>
      <c r="H5" s="319">
        <v>0</v>
      </c>
      <c r="I5" s="319">
        <v>0</v>
      </c>
      <c r="K5" s="290">
        <f t="shared" si="0"/>
        <v>0.7067423962081909</v>
      </c>
      <c r="L5" s="290">
        <f t="shared" si="1"/>
        <v>0</v>
      </c>
    </row>
    <row r="6" spans="1:24">
      <c r="A6" s="319" t="s">
        <v>1475</v>
      </c>
      <c r="B6" s="319">
        <v>2025</v>
      </c>
      <c r="C6" s="319">
        <v>-0.8124363</v>
      </c>
      <c r="D6" s="319">
        <v>3.5205233439999999</v>
      </c>
      <c r="E6" s="319" t="s">
        <v>105</v>
      </c>
      <c r="F6" s="319">
        <v>-0.76700270175933838</v>
      </c>
      <c r="G6" s="319">
        <v>1</v>
      </c>
      <c r="H6" s="319">
        <v>0</v>
      </c>
      <c r="I6" s="319">
        <v>0</v>
      </c>
      <c r="K6" s="290">
        <f t="shared" si="0"/>
        <v>4.2875260457593383</v>
      </c>
      <c r="L6" s="290">
        <f t="shared" si="1"/>
        <v>0</v>
      </c>
    </row>
    <row r="7" spans="1:24">
      <c r="A7" s="319" t="s">
        <v>1476</v>
      </c>
      <c r="B7" s="319">
        <v>2025</v>
      </c>
      <c r="C7" s="319">
        <v>-0.57712620000000003</v>
      </c>
      <c r="D7" s="319">
        <v>-1.3612824589999999</v>
      </c>
      <c r="E7" s="319" t="s">
        <v>108</v>
      </c>
      <c r="F7" s="319">
        <v>-0.22127829492092133</v>
      </c>
      <c r="G7" s="319">
        <v>1</v>
      </c>
      <c r="H7" s="319">
        <v>0</v>
      </c>
      <c r="I7" s="319">
        <v>0</v>
      </c>
      <c r="J7" s="290" t="s">
        <v>108</v>
      </c>
      <c r="K7" s="290">
        <f t="shared" si="0"/>
        <v>-1.1400041640790786</v>
      </c>
      <c r="L7" s="290">
        <f t="shared" si="1"/>
        <v>1</v>
      </c>
    </row>
    <row r="8" spans="1:24">
      <c r="A8" s="319" t="s">
        <v>1477</v>
      </c>
      <c r="B8" s="319">
        <v>2025</v>
      </c>
      <c r="C8" s="319">
        <v>-0.71111769999999996</v>
      </c>
      <c r="D8" s="319">
        <v>1.6972242790000001</v>
      </c>
      <c r="E8" s="319" t="s">
        <v>109</v>
      </c>
      <c r="F8" s="319">
        <v>-0.47830095887184143</v>
      </c>
      <c r="G8" s="319">
        <v>1</v>
      </c>
      <c r="H8" s="319">
        <v>0</v>
      </c>
      <c r="I8" s="319">
        <v>0</v>
      </c>
      <c r="J8" s="290" t="s">
        <v>109</v>
      </c>
      <c r="K8" s="290">
        <f t="shared" si="0"/>
        <v>2.1755252378718417</v>
      </c>
      <c r="L8" s="290">
        <f t="shared" si="1"/>
        <v>0</v>
      </c>
    </row>
    <row r="9" spans="1:24">
      <c r="A9" s="319" t="s">
        <v>1478</v>
      </c>
      <c r="B9" s="319">
        <v>2025</v>
      </c>
      <c r="C9" s="319">
        <v>0.35363509999999998</v>
      </c>
      <c r="D9" s="319">
        <v>2.231861629</v>
      </c>
      <c r="E9" s="319" t="s">
        <v>113</v>
      </c>
      <c r="F9" s="319">
        <v>0.38848602771759033</v>
      </c>
      <c r="G9" s="319">
        <v>1</v>
      </c>
      <c r="H9" s="319">
        <v>0</v>
      </c>
      <c r="I9" s="319">
        <v>0</v>
      </c>
      <c r="J9" s="290" t="s">
        <v>113</v>
      </c>
      <c r="K9" s="290">
        <f t="shared" si="0"/>
        <v>1.8433756012824096</v>
      </c>
      <c r="L9" s="290">
        <f t="shared" si="1"/>
        <v>0</v>
      </c>
    </row>
    <row r="10" spans="1:24">
      <c r="A10" s="319" t="s">
        <v>1479</v>
      </c>
      <c r="B10" s="319">
        <v>2025</v>
      </c>
      <c r="C10" s="319">
        <v>-0.55112289999999997</v>
      </c>
      <c r="D10" s="319">
        <v>1.4679772959999999</v>
      </c>
      <c r="E10" s="319" t="s">
        <v>117</v>
      </c>
      <c r="F10" s="319">
        <v>-0.66611826419830322</v>
      </c>
      <c r="G10" s="319">
        <v>1</v>
      </c>
      <c r="H10" s="319">
        <v>0</v>
      </c>
      <c r="I10" s="319">
        <v>0</v>
      </c>
      <c r="K10" s="290">
        <f t="shared" si="0"/>
        <v>2.1340955601983032</v>
      </c>
      <c r="L10" s="290">
        <f t="shared" si="1"/>
        <v>0</v>
      </c>
    </row>
    <row r="11" spans="1:24">
      <c r="A11" s="319" t="s">
        <v>1480</v>
      </c>
      <c r="B11" s="319">
        <v>2025</v>
      </c>
      <c r="C11" s="319">
        <v>-1.064227</v>
      </c>
      <c r="D11" s="319">
        <v>1.6862765040000001</v>
      </c>
      <c r="E11" s="319" t="s">
        <v>118</v>
      </c>
      <c r="F11" s="319">
        <v>-1.0132918357849121</v>
      </c>
      <c r="G11" s="319">
        <v>1</v>
      </c>
      <c r="H11" s="319">
        <v>0</v>
      </c>
      <c r="I11" s="319">
        <v>0</v>
      </c>
      <c r="K11" s="290">
        <f t="shared" si="0"/>
        <v>2.6995683397849124</v>
      </c>
      <c r="L11" s="290">
        <f t="shared" si="1"/>
        <v>0</v>
      </c>
    </row>
    <row r="12" spans="1:24">
      <c r="A12" s="319" t="s">
        <v>1481</v>
      </c>
      <c r="B12" s="319">
        <v>2025</v>
      </c>
      <c r="C12" s="319">
        <v>-0.76070059999999995</v>
      </c>
      <c r="D12" s="319">
        <v>1.649799821</v>
      </c>
      <c r="E12" s="319" t="s">
        <v>123</v>
      </c>
      <c r="F12" s="319">
        <v>-0.76070058345794678</v>
      </c>
      <c r="G12" s="319">
        <v>1</v>
      </c>
      <c r="H12" s="319">
        <v>0</v>
      </c>
      <c r="I12" s="319">
        <v>0</v>
      </c>
      <c r="K12" s="290">
        <f t="shared" si="0"/>
        <v>2.410500404457947</v>
      </c>
      <c r="L12" s="290">
        <f t="shared" si="1"/>
        <v>0</v>
      </c>
    </row>
    <row r="13" spans="1:24">
      <c r="A13" s="319" t="s">
        <v>1482</v>
      </c>
      <c r="B13" s="319">
        <v>2025</v>
      </c>
      <c r="C13" s="319">
        <v>-0.21273829999999999</v>
      </c>
      <c r="D13" s="319">
        <v>1.7742777139999999</v>
      </c>
      <c r="E13" s="319" t="s">
        <v>124</v>
      </c>
      <c r="F13" s="319">
        <v>-6.3654467463493347E-2</v>
      </c>
      <c r="G13" s="319">
        <v>1</v>
      </c>
      <c r="H13" s="319">
        <v>0</v>
      </c>
      <c r="I13" s="319">
        <v>0</v>
      </c>
      <c r="K13" s="290">
        <f t="shared" si="0"/>
        <v>1.8379321814634932</v>
      </c>
      <c r="L13" s="290">
        <f t="shared" si="1"/>
        <v>0</v>
      </c>
    </row>
    <row r="14" spans="1:24">
      <c r="A14" s="319" t="s">
        <v>1483</v>
      </c>
      <c r="B14" s="319">
        <v>2025</v>
      </c>
      <c r="C14" s="319">
        <v>-0.44744020000000001</v>
      </c>
      <c r="D14" s="319">
        <v>1.952858998</v>
      </c>
      <c r="E14" s="319" t="s">
        <v>102</v>
      </c>
      <c r="F14" s="319">
        <v>-0.46447527408599854</v>
      </c>
      <c r="G14" s="319">
        <v>1</v>
      </c>
      <c r="H14" s="319">
        <v>0</v>
      </c>
      <c r="I14" s="319">
        <v>0</v>
      </c>
      <c r="J14" s="290" t="s">
        <v>102</v>
      </c>
      <c r="K14" s="290">
        <f t="shared" si="0"/>
        <v>2.4173342720859985</v>
      </c>
      <c r="L14" s="290">
        <f t="shared" si="1"/>
        <v>0</v>
      </c>
    </row>
    <row r="15" spans="1:24">
      <c r="A15" s="319" t="s">
        <v>1484</v>
      </c>
      <c r="B15" s="319">
        <v>2025</v>
      </c>
      <c r="C15" s="319">
        <v>-5.954796</v>
      </c>
      <c r="D15" s="319">
        <v>-2.7067925590000002</v>
      </c>
      <c r="E15" s="319" t="s">
        <v>114</v>
      </c>
      <c r="F15" s="319">
        <v>-4.2756929397583008</v>
      </c>
      <c r="G15" s="319">
        <v>1</v>
      </c>
      <c r="H15" s="319">
        <v>0</v>
      </c>
      <c r="I15" s="319">
        <v>0</v>
      </c>
      <c r="J15" s="290" t="s">
        <v>114</v>
      </c>
      <c r="K15" s="290">
        <f t="shared" si="0"/>
        <v>1.5689003807583006</v>
      </c>
      <c r="L15" s="290">
        <f t="shared" si="1"/>
        <v>0</v>
      </c>
    </row>
    <row r="16" spans="1:24">
      <c r="A16" s="319" t="s">
        <v>1485</v>
      </c>
      <c r="B16" s="319">
        <v>2025</v>
      </c>
      <c r="C16" s="319">
        <v>-0.97320930000000005</v>
      </c>
      <c r="D16" s="319">
        <v>-6.4442801999999993E-2</v>
      </c>
      <c r="E16" s="319" t="s">
        <v>107</v>
      </c>
      <c r="F16" s="319">
        <v>-0.26155704259872437</v>
      </c>
      <c r="G16" s="319">
        <v>1</v>
      </c>
      <c r="H16" s="319">
        <v>0</v>
      </c>
      <c r="I16" s="319">
        <v>0</v>
      </c>
      <c r="K16" s="290">
        <f t="shared" si="0"/>
        <v>0.19711424059872437</v>
      </c>
      <c r="L16" s="290">
        <f t="shared" si="1"/>
        <v>0</v>
      </c>
    </row>
    <row r="17" spans="1:12">
      <c r="A17" s="319" t="s">
        <v>1486</v>
      </c>
      <c r="B17" s="319">
        <v>2025</v>
      </c>
      <c r="C17" s="319">
        <v>0.51333209999999996</v>
      </c>
      <c r="D17" s="319">
        <v>4.9735020749999999</v>
      </c>
      <c r="E17" s="319" t="s">
        <v>110</v>
      </c>
      <c r="F17" s="319">
        <v>-0.1450541764497757</v>
      </c>
      <c r="G17" s="319">
        <v>1</v>
      </c>
      <c r="H17" s="319">
        <v>0</v>
      </c>
      <c r="I17" s="319">
        <v>0</v>
      </c>
      <c r="K17" s="290">
        <f t="shared" si="0"/>
        <v>5.1185562514497756</v>
      </c>
      <c r="L17" s="290">
        <f t="shared" si="1"/>
        <v>0</v>
      </c>
    </row>
    <row r="18" spans="1:12">
      <c r="A18" s="319" t="s">
        <v>1487</v>
      </c>
      <c r="B18" s="319">
        <v>2025</v>
      </c>
      <c r="C18" s="319">
        <v>-1.6007260000000001</v>
      </c>
      <c r="D18" s="319">
        <v>9.3008751059999994</v>
      </c>
      <c r="E18" s="319" t="s">
        <v>111</v>
      </c>
      <c r="F18" s="319">
        <v>-1.0359947681427002</v>
      </c>
      <c r="G18" s="319">
        <v>1</v>
      </c>
      <c r="H18" s="319">
        <v>0</v>
      </c>
      <c r="I18" s="319">
        <v>0</v>
      </c>
      <c r="K18" s="290">
        <f t="shared" si="0"/>
        <v>10.3368698741427</v>
      </c>
      <c r="L18" s="290">
        <f t="shared" si="1"/>
        <v>0</v>
      </c>
    </row>
    <row r="19" spans="1:12">
      <c r="A19" s="319" t="s">
        <v>1488</v>
      </c>
      <c r="B19" s="319">
        <v>2025</v>
      </c>
      <c r="C19" s="319">
        <v>-2.3341440000000002</v>
      </c>
      <c r="D19" s="319">
        <v>3.7638196129999999</v>
      </c>
      <c r="E19" s="319" t="s">
        <v>120</v>
      </c>
      <c r="F19" s="319">
        <v>-2.1395657062530518</v>
      </c>
      <c r="G19" s="319">
        <v>1</v>
      </c>
      <c r="H19" s="319">
        <v>0</v>
      </c>
      <c r="I19" s="319">
        <v>0</v>
      </c>
      <c r="K19" s="290">
        <f t="shared" si="0"/>
        <v>5.9033853192530517</v>
      </c>
      <c r="L19" s="290">
        <f t="shared" si="1"/>
        <v>0</v>
      </c>
    </row>
    <row r="20" spans="1:12">
      <c r="A20" s="319" t="s">
        <v>1489</v>
      </c>
      <c r="B20" s="319">
        <v>2025</v>
      </c>
      <c r="C20" s="319">
        <v>-2.7443840000000002</v>
      </c>
      <c r="D20" s="319">
        <v>2.004606533</v>
      </c>
      <c r="E20" s="319" t="s">
        <v>122</v>
      </c>
      <c r="F20" s="319">
        <v>-2.3535044193267822</v>
      </c>
      <c r="G20" s="319">
        <v>1</v>
      </c>
      <c r="H20" s="319">
        <v>0</v>
      </c>
      <c r="I20" s="319">
        <v>0</v>
      </c>
      <c r="K20" s="290">
        <f t="shared" si="0"/>
        <v>4.3581109523267827</v>
      </c>
      <c r="L20" s="290">
        <f t="shared" si="1"/>
        <v>0</v>
      </c>
    </row>
    <row r="21" spans="1:12">
      <c r="A21" s="319" t="s">
        <v>1490</v>
      </c>
      <c r="B21" s="319">
        <v>2025</v>
      </c>
      <c r="C21" s="319">
        <v>-0.23666960000000001</v>
      </c>
      <c r="D21" s="319">
        <v>-0.23492205399999999</v>
      </c>
      <c r="E21" s="319" t="s">
        <v>99</v>
      </c>
      <c r="F21" s="319">
        <v>7.1502231061458588E-2</v>
      </c>
      <c r="G21" s="319">
        <v>1</v>
      </c>
      <c r="H21" s="319">
        <v>0</v>
      </c>
      <c r="I21" s="319">
        <v>0</v>
      </c>
      <c r="K21" s="290">
        <f t="shared" si="0"/>
        <v>-0.30642428506145858</v>
      </c>
      <c r="L21" s="290">
        <f t="shared" si="1"/>
        <v>1</v>
      </c>
    </row>
    <row r="22" spans="1:12">
      <c r="A22" s="319" t="s">
        <v>1491</v>
      </c>
      <c r="B22" s="319">
        <v>2025</v>
      </c>
      <c r="C22" s="319">
        <v>-0.18841169999999999</v>
      </c>
      <c r="D22" s="319">
        <v>-0.15381113299999999</v>
      </c>
      <c r="E22" s="319" t="s">
        <v>119</v>
      </c>
      <c r="F22" s="319">
        <v>-0.18655566871166229</v>
      </c>
      <c r="G22" s="319">
        <v>1</v>
      </c>
      <c r="H22" s="319">
        <v>0</v>
      </c>
      <c r="I22" s="319">
        <v>0</v>
      </c>
      <c r="K22" s="290">
        <f t="shared" si="0"/>
        <v>3.2744535711662304E-2</v>
      </c>
      <c r="L22" s="290">
        <f t="shared" si="1"/>
        <v>0</v>
      </c>
    </row>
    <row r="23" spans="1:12">
      <c r="A23" s="319" t="s">
        <v>1492</v>
      </c>
      <c r="B23" s="319">
        <v>2025</v>
      </c>
      <c r="C23" s="319">
        <v>-1.6261939999999999</v>
      </c>
      <c r="D23" s="319">
        <v>-2.2922232939999998</v>
      </c>
      <c r="E23" s="319" t="s">
        <v>112</v>
      </c>
      <c r="F23" s="319">
        <v>-1.5396586656570435</v>
      </c>
      <c r="G23" s="319">
        <v>1</v>
      </c>
      <c r="H23" s="319">
        <v>0</v>
      </c>
      <c r="I23" s="319">
        <v>0</v>
      </c>
      <c r="K23" s="290">
        <f t="shared" si="0"/>
        <v>-0.75256462834295634</v>
      </c>
      <c r="L23" s="290">
        <f t="shared" si="1"/>
        <v>1</v>
      </c>
    </row>
    <row r="24" spans="1:12">
      <c r="A24" s="319" t="s">
        <v>1493</v>
      </c>
      <c r="B24" s="319">
        <v>2025</v>
      </c>
      <c r="C24" s="319">
        <v>-0.47315220000000002</v>
      </c>
      <c r="D24" s="319">
        <v>1.2946113159999999</v>
      </c>
      <c r="E24" s="319" t="s">
        <v>104</v>
      </c>
      <c r="F24" s="319">
        <v>-0.45496401190757751</v>
      </c>
      <c r="G24" s="319">
        <v>1</v>
      </c>
      <c r="H24" s="319">
        <v>0</v>
      </c>
      <c r="I24" s="319">
        <v>0</v>
      </c>
      <c r="K24" s="290">
        <f t="shared" si="0"/>
        <v>1.7495753279075774</v>
      </c>
      <c r="L24" s="290">
        <f t="shared" si="1"/>
        <v>0</v>
      </c>
    </row>
    <row r="25" spans="1:12">
      <c r="A25" s="319" t="s">
        <v>1494</v>
      </c>
      <c r="B25" s="319">
        <v>2025</v>
      </c>
      <c r="C25" s="319">
        <v>-0.85366350000000002</v>
      </c>
      <c r="D25" s="319">
        <v>0.29812996000000003</v>
      </c>
      <c r="E25" s="319" t="s">
        <v>106</v>
      </c>
      <c r="F25" s="319">
        <v>-0.77903026342391968</v>
      </c>
      <c r="G25" s="319">
        <v>1</v>
      </c>
      <c r="H25" s="319">
        <v>0</v>
      </c>
      <c r="I25" s="319">
        <v>0</v>
      </c>
      <c r="K25" s="290">
        <f t="shared" si="0"/>
        <v>1.0771602234239197</v>
      </c>
      <c r="L25" s="290">
        <f t="shared" si="1"/>
        <v>0</v>
      </c>
    </row>
    <row r="26" spans="1:12">
      <c r="A26" s="319" t="s">
        <v>1495</v>
      </c>
      <c r="B26" s="319">
        <v>2025</v>
      </c>
      <c r="C26" s="319">
        <v>-0.99732880000000002</v>
      </c>
      <c r="D26" s="319">
        <v>0.25151222400000001</v>
      </c>
      <c r="E26" s="319" t="s">
        <v>115</v>
      </c>
      <c r="F26" s="319">
        <v>-1.4530367851257324</v>
      </c>
      <c r="G26" s="319">
        <v>1</v>
      </c>
      <c r="H26" s="319">
        <v>0</v>
      </c>
      <c r="I26" s="319">
        <v>0</v>
      </c>
      <c r="K26" s="290">
        <f t="shared" si="0"/>
        <v>1.7045490091257325</v>
      </c>
      <c r="L26" s="290">
        <f t="shared" si="1"/>
        <v>0</v>
      </c>
    </row>
    <row r="27" spans="1:12">
      <c r="A27" s="319" t="s">
        <v>1496</v>
      </c>
      <c r="B27" s="319">
        <v>2025</v>
      </c>
      <c r="C27" s="319">
        <v>-1.456197</v>
      </c>
      <c r="D27" s="319">
        <v>1.977060429</v>
      </c>
      <c r="E27" s="319" t="s">
        <v>116</v>
      </c>
      <c r="F27" s="319">
        <v>-1.0696858167648315</v>
      </c>
      <c r="G27" s="319">
        <v>1</v>
      </c>
      <c r="H27" s="319">
        <v>0</v>
      </c>
      <c r="I27" s="319">
        <v>0</v>
      </c>
      <c r="K27" s="290">
        <f t="shared" si="0"/>
        <v>3.0467462457648313</v>
      </c>
      <c r="L27" s="290">
        <f t="shared" si="1"/>
        <v>0</v>
      </c>
    </row>
    <row r="28" spans="1:12">
      <c r="A28" s="319" t="s">
        <v>1497</v>
      </c>
      <c r="B28" s="319">
        <v>2025</v>
      </c>
      <c r="C28" s="319">
        <v>-1.76251</v>
      </c>
      <c r="D28" s="319">
        <v>1.4297253750000001</v>
      </c>
      <c r="E28" s="319" t="s">
        <v>121</v>
      </c>
      <c r="F28" s="319">
        <v>-1.4471831321716309</v>
      </c>
      <c r="G28" s="319">
        <v>1</v>
      </c>
      <c r="H28" s="319">
        <v>0</v>
      </c>
      <c r="I28" s="319">
        <v>0</v>
      </c>
      <c r="K28" s="290">
        <f t="shared" si="0"/>
        <v>2.8769085071716312</v>
      </c>
      <c r="L28" s="290">
        <f t="shared" si="1"/>
        <v>0</v>
      </c>
    </row>
    <row r="29" spans="1:12">
      <c r="A29" s="290" t="s">
        <v>1498</v>
      </c>
      <c r="B29" s="290">
        <v>2025</v>
      </c>
      <c r="C29" s="290">
        <v>1.1616690000000001</v>
      </c>
      <c r="D29" s="290">
        <v>1.171232517</v>
      </c>
      <c r="E29" s="290" t="s">
        <v>1499</v>
      </c>
      <c r="F29" s="290">
        <v>1.9939925670623779</v>
      </c>
      <c r="G29" s="290">
        <v>0</v>
      </c>
      <c r="H29" s="290">
        <v>1</v>
      </c>
      <c r="I29" s="290">
        <v>0</v>
      </c>
      <c r="K29" s="290">
        <f t="shared" si="0"/>
        <v>-0.82276005006237796</v>
      </c>
      <c r="L29" s="290">
        <f t="shared" si="1"/>
        <v>1</v>
      </c>
    </row>
    <row r="30" spans="1:12">
      <c r="A30" s="290" t="s">
        <v>1500</v>
      </c>
      <c r="B30" s="290">
        <v>2025</v>
      </c>
      <c r="C30" s="290">
        <v>-12.30674</v>
      </c>
      <c r="D30" s="290">
        <v>-3.0786136069999999</v>
      </c>
      <c r="E30" s="290" t="s">
        <v>1501</v>
      </c>
      <c r="F30" s="290">
        <v>-12.306737899780273</v>
      </c>
      <c r="G30" s="290">
        <v>0</v>
      </c>
      <c r="H30" s="290">
        <v>1</v>
      </c>
      <c r="I30" s="290">
        <v>0</v>
      </c>
      <c r="K30" s="290">
        <f t="shared" si="0"/>
        <v>9.228124292780274</v>
      </c>
      <c r="L30" s="290">
        <f t="shared" si="1"/>
        <v>0</v>
      </c>
    </row>
    <row r="31" spans="1:12">
      <c r="A31" s="290" t="s">
        <v>1502</v>
      </c>
      <c r="B31" s="290">
        <v>2025</v>
      </c>
      <c r="C31" s="290">
        <v>4.4341239999999997</v>
      </c>
      <c r="D31" s="290">
        <v>2.7908334369999999</v>
      </c>
      <c r="E31" s="290" t="s">
        <v>1503</v>
      </c>
      <c r="F31" s="290">
        <v>4.5417866706848145</v>
      </c>
      <c r="G31" s="290">
        <v>0</v>
      </c>
      <c r="H31" s="290">
        <v>1</v>
      </c>
      <c r="I31" s="290">
        <v>0</v>
      </c>
      <c r="J31" s="290" t="s">
        <v>1503</v>
      </c>
      <c r="K31" s="290">
        <f t="shared" si="0"/>
        <v>-1.7509532336848146</v>
      </c>
      <c r="L31" s="290">
        <f t="shared" si="1"/>
        <v>1</v>
      </c>
    </row>
    <row r="32" spans="1:12">
      <c r="A32" s="290" t="s">
        <v>1504</v>
      </c>
      <c r="B32" s="290">
        <v>2025</v>
      </c>
      <c r="C32" s="290">
        <v>-1.8902159999999999</v>
      </c>
      <c r="D32" s="290">
        <v>1.820933264</v>
      </c>
      <c r="E32" s="290" t="s">
        <v>1505</v>
      </c>
      <c r="F32" s="290">
        <v>-1.5314484834671021</v>
      </c>
      <c r="G32" s="290">
        <v>0</v>
      </c>
      <c r="H32" s="290">
        <v>1</v>
      </c>
      <c r="I32" s="290">
        <v>0</v>
      </c>
      <c r="K32" s="290">
        <f t="shared" si="0"/>
        <v>3.3523817474671018</v>
      </c>
      <c r="L32" s="290">
        <f t="shared" si="1"/>
        <v>0</v>
      </c>
    </row>
    <row r="33" spans="1:12">
      <c r="A33" s="290" t="s">
        <v>1506</v>
      </c>
      <c r="B33" s="290">
        <v>2025</v>
      </c>
      <c r="C33" s="290">
        <v>0.29933359999999998</v>
      </c>
      <c r="D33" s="290">
        <v>1.8540528140000001</v>
      </c>
      <c r="E33" s="290" t="s">
        <v>1507</v>
      </c>
      <c r="F33" s="290">
        <v>-0.23407605290412903</v>
      </c>
      <c r="G33" s="290">
        <v>0</v>
      </c>
      <c r="H33" s="290">
        <v>1</v>
      </c>
      <c r="I33" s="290">
        <v>0</v>
      </c>
      <c r="K33" s="290">
        <f t="shared" si="0"/>
        <v>2.0881288669041291</v>
      </c>
      <c r="L33" s="290">
        <f t="shared" si="1"/>
        <v>0</v>
      </c>
    </row>
    <row r="34" spans="1:12">
      <c r="A34" s="290" t="s">
        <v>1508</v>
      </c>
      <c r="B34" s="290">
        <v>2025</v>
      </c>
      <c r="C34" s="290">
        <v>0.72974229999999995</v>
      </c>
      <c r="D34" s="290">
        <v>2.618652998</v>
      </c>
      <c r="E34" s="290" t="s">
        <v>1509</v>
      </c>
      <c r="F34" s="290">
        <v>0.72578215599060059</v>
      </c>
      <c r="G34" s="290">
        <v>0</v>
      </c>
      <c r="H34" s="290">
        <v>1</v>
      </c>
      <c r="I34" s="290">
        <v>0</v>
      </c>
      <c r="K34" s="290">
        <f t="shared" si="0"/>
        <v>1.8928708420093994</v>
      </c>
      <c r="L34" s="290">
        <f t="shared" si="1"/>
        <v>0</v>
      </c>
    </row>
    <row r="35" spans="1:12">
      <c r="A35" s="290" t="s">
        <v>1510</v>
      </c>
      <c r="B35" s="290">
        <v>2025</v>
      </c>
      <c r="C35" s="290">
        <v>-0.74277309999999996</v>
      </c>
      <c r="D35" s="290">
        <v>1.1755837760000001</v>
      </c>
      <c r="E35" s="290" t="s">
        <v>1511</v>
      </c>
      <c r="F35" s="290">
        <v>0.62540847063064575</v>
      </c>
      <c r="G35" s="290">
        <v>0</v>
      </c>
      <c r="H35" s="290">
        <v>1</v>
      </c>
      <c r="I35" s="290">
        <v>0</v>
      </c>
      <c r="K35" s="290">
        <f t="shared" si="0"/>
        <v>0.55017530536935433</v>
      </c>
      <c r="L35" s="290">
        <f t="shared" si="1"/>
        <v>0</v>
      </c>
    </row>
    <row r="36" spans="1:12">
      <c r="A36" s="290" t="s">
        <v>1512</v>
      </c>
      <c r="B36" s="290">
        <v>2025</v>
      </c>
      <c r="C36" s="290">
        <v>-8.2466999999999999E-2</v>
      </c>
      <c r="D36" s="290">
        <v>4.7348336130000002</v>
      </c>
      <c r="E36" s="290" t="s">
        <v>1513</v>
      </c>
      <c r="F36" s="290">
        <v>0</v>
      </c>
      <c r="G36" s="290">
        <v>0</v>
      </c>
      <c r="H36" s="290">
        <v>1</v>
      </c>
      <c r="I36" s="290">
        <v>0</v>
      </c>
      <c r="K36" s="290">
        <f t="shared" si="0"/>
        <v>4.7348336130000002</v>
      </c>
      <c r="L36" s="290">
        <f t="shared" si="1"/>
        <v>0</v>
      </c>
    </row>
    <row r="37" spans="1:12">
      <c r="A37" s="290" t="s">
        <v>1514</v>
      </c>
      <c r="B37" s="290">
        <v>2025</v>
      </c>
      <c r="C37" s="290">
        <v>0.12805269999999999</v>
      </c>
      <c r="D37" s="290">
        <v>1.412249533</v>
      </c>
      <c r="E37" s="290" t="s">
        <v>1515</v>
      </c>
      <c r="F37" s="290">
        <v>1.7022836208343506</v>
      </c>
      <c r="G37" s="290">
        <v>0</v>
      </c>
      <c r="H37" s="290">
        <v>1</v>
      </c>
      <c r="I37" s="290">
        <v>0</v>
      </c>
      <c r="K37" s="290">
        <f t="shared" si="0"/>
        <v>-0.29003408783435058</v>
      </c>
      <c r="L37" s="290">
        <f t="shared" si="1"/>
        <v>1</v>
      </c>
    </row>
    <row r="38" spans="1:12">
      <c r="A38" s="290" t="s">
        <v>1516</v>
      </c>
      <c r="B38" s="290">
        <v>2025</v>
      </c>
      <c r="C38" s="290">
        <v>-0.14423340000000001</v>
      </c>
      <c r="D38" s="290">
        <v>0.72615192900000003</v>
      </c>
      <c r="E38" s="290" t="s">
        <v>1517</v>
      </c>
      <c r="F38" s="290">
        <v>-0.20525519549846649</v>
      </c>
      <c r="G38" s="290">
        <v>0</v>
      </c>
      <c r="H38" s="290">
        <v>1</v>
      </c>
      <c r="I38" s="290">
        <v>0</v>
      </c>
      <c r="K38" s="290">
        <f t="shared" si="0"/>
        <v>0.93140712449846652</v>
      </c>
      <c r="L38" s="290">
        <f t="shared" si="1"/>
        <v>0</v>
      </c>
    </row>
    <row r="39" spans="1:12">
      <c r="A39" s="290" t="s">
        <v>1518</v>
      </c>
      <c r="B39" s="290">
        <v>2025</v>
      </c>
      <c r="C39" s="290">
        <v>0.43639270000000002</v>
      </c>
      <c r="D39" s="290">
        <v>2.4501259499999999</v>
      </c>
      <c r="E39" s="290" t="s">
        <v>1305</v>
      </c>
      <c r="F39" s="290">
        <v>1.0241024494171143</v>
      </c>
      <c r="G39" s="290">
        <v>0</v>
      </c>
      <c r="H39" s="290">
        <v>0</v>
      </c>
      <c r="I39" s="290">
        <v>1</v>
      </c>
      <c r="K39" s="290">
        <f t="shared" si="0"/>
        <v>1.4260235005828856</v>
      </c>
      <c r="L39" s="290">
        <f t="shared" si="1"/>
        <v>0</v>
      </c>
    </row>
    <row r="40" spans="1:12">
      <c r="A40" s="290" t="s">
        <v>1519</v>
      </c>
      <c r="B40" s="290">
        <v>2025</v>
      </c>
      <c r="C40" s="290">
        <v>4.492693</v>
      </c>
      <c r="D40" s="290">
        <v>1.454696089</v>
      </c>
      <c r="E40" s="290" t="s">
        <v>1520</v>
      </c>
      <c r="F40" s="290">
        <v>3.6336045265197754</v>
      </c>
      <c r="G40" s="290">
        <v>0</v>
      </c>
      <c r="H40" s="290">
        <v>1</v>
      </c>
      <c r="I40" s="290">
        <v>0</v>
      </c>
      <c r="K40" s="290">
        <f t="shared" si="0"/>
        <v>-2.1789084375197754</v>
      </c>
      <c r="L40" s="290">
        <f t="shared" si="1"/>
        <v>1</v>
      </c>
    </row>
    <row r="41" spans="1:12">
      <c r="A41" s="290" t="s">
        <v>1521</v>
      </c>
      <c r="B41" s="290">
        <v>2025</v>
      </c>
      <c r="C41" s="290">
        <v>-1.491827</v>
      </c>
      <c r="D41" s="290">
        <v>3.9326518080000001</v>
      </c>
      <c r="E41" s="290" t="s">
        <v>1316</v>
      </c>
      <c r="F41" s="290">
        <v>-1.1175440549850464</v>
      </c>
      <c r="G41" s="290">
        <v>0</v>
      </c>
      <c r="H41" s="290">
        <v>0</v>
      </c>
      <c r="I41" s="290">
        <v>1</v>
      </c>
      <c r="K41" s="290">
        <f t="shared" si="0"/>
        <v>5.0501958629850465</v>
      </c>
      <c r="L41" s="290">
        <f t="shared" si="1"/>
        <v>0</v>
      </c>
    </row>
    <row r="42" spans="1:12">
      <c r="A42" s="290" t="s">
        <v>1522</v>
      </c>
      <c r="B42" s="290">
        <v>2025</v>
      </c>
      <c r="C42" s="290">
        <v>0.11188620000000001</v>
      </c>
      <c r="D42" s="290">
        <v>0.114156141</v>
      </c>
      <c r="E42" s="290" t="s">
        <v>1523</v>
      </c>
      <c r="F42" s="290">
        <v>0.79327720403671265</v>
      </c>
      <c r="G42" s="290">
        <v>0</v>
      </c>
      <c r="H42" s="290">
        <v>1</v>
      </c>
      <c r="I42" s="290">
        <v>0</v>
      </c>
      <c r="K42" s="290">
        <f t="shared" si="0"/>
        <v>-0.6791210630367126</v>
      </c>
      <c r="L42" s="290">
        <f t="shared" si="1"/>
        <v>1</v>
      </c>
    </row>
    <row r="43" spans="1:12">
      <c r="A43" s="290" t="s">
        <v>1524</v>
      </c>
      <c r="B43" s="290">
        <v>2025</v>
      </c>
      <c r="C43" s="290">
        <v>-0.48772599999999999</v>
      </c>
      <c r="D43" s="290">
        <v>1.784400923</v>
      </c>
      <c r="E43" s="290" t="s">
        <v>1525</v>
      </c>
      <c r="F43" s="290">
        <v>-0.84860903024673462</v>
      </c>
      <c r="G43" s="290">
        <v>0</v>
      </c>
      <c r="H43" s="290">
        <v>1</v>
      </c>
      <c r="I43" s="290">
        <v>0</v>
      </c>
      <c r="K43" s="290">
        <f t="shared" si="0"/>
        <v>2.6330099532467344</v>
      </c>
      <c r="L43" s="290">
        <f t="shared" si="1"/>
        <v>0</v>
      </c>
    </row>
    <row r="44" spans="1:12">
      <c r="A44" s="290" t="s">
        <v>1526</v>
      </c>
      <c r="B44" s="290">
        <v>2025</v>
      </c>
      <c r="C44" s="290">
        <v>0.2742021</v>
      </c>
      <c r="D44" s="290">
        <v>1.261161105</v>
      </c>
      <c r="E44" s="290" t="s">
        <v>1527</v>
      </c>
      <c r="F44" s="290">
        <v>3.5518255084753036E-2</v>
      </c>
      <c r="G44" s="290">
        <v>0</v>
      </c>
      <c r="H44" s="290">
        <v>1</v>
      </c>
      <c r="I44" s="290">
        <v>0</v>
      </c>
      <c r="K44" s="290">
        <f t="shared" si="0"/>
        <v>1.225642849915247</v>
      </c>
      <c r="L44" s="290">
        <f t="shared" si="1"/>
        <v>0</v>
      </c>
    </row>
    <row r="45" spans="1:12">
      <c r="A45" s="290" t="s">
        <v>1528</v>
      </c>
      <c r="B45" s="290">
        <v>2025</v>
      </c>
      <c r="C45" s="290">
        <v>-2.623901</v>
      </c>
      <c r="D45" s="290">
        <v>0.70701264399999997</v>
      </c>
      <c r="E45" s="290" t="s">
        <v>1529</v>
      </c>
      <c r="F45" s="290">
        <v>-3.015688419342041</v>
      </c>
      <c r="G45" s="290">
        <v>0</v>
      </c>
      <c r="H45" s="290">
        <v>1</v>
      </c>
      <c r="I45" s="290">
        <v>0</v>
      </c>
      <c r="K45" s="290">
        <f t="shared" si="0"/>
        <v>3.7227010633420408</v>
      </c>
      <c r="L45" s="290">
        <f t="shared" si="1"/>
        <v>0</v>
      </c>
    </row>
    <row r="46" spans="1:12">
      <c r="A46" s="290" t="s">
        <v>1530</v>
      </c>
      <c r="B46" s="290">
        <v>2025</v>
      </c>
      <c r="C46" s="290">
        <v>-1.0526120000000001</v>
      </c>
      <c r="D46" s="290">
        <v>-3.3938715679999998</v>
      </c>
      <c r="E46" s="290" t="s">
        <v>1531</v>
      </c>
      <c r="F46" s="290">
        <v>-0.68100833892822266</v>
      </c>
      <c r="G46" s="290">
        <v>0</v>
      </c>
      <c r="H46" s="290">
        <v>1</v>
      </c>
      <c r="I46" s="290">
        <v>0</v>
      </c>
      <c r="K46" s="290">
        <f t="shared" si="0"/>
        <v>-2.7128632290717771</v>
      </c>
      <c r="L46" s="290">
        <f t="shared" si="1"/>
        <v>1</v>
      </c>
    </row>
    <row r="47" spans="1:12">
      <c r="A47" s="290" t="s">
        <v>1532</v>
      </c>
      <c r="B47" s="290">
        <v>2025</v>
      </c>
      <c r="C47" s="290">
        <v>-0.42883490000000002</v>
      </c>
      <c r="D47" s="290">
        <v>3.2217657210000001</v>
      </c>
      <c r="E47" s="290" t="s">
        <v>1533</v>
      </c>
      <c r="F47" s="290">
        <v>-0.95828884840011597</v>
      </c>
      <c r="G47" s="290">
        <v>0</v>
      </c>
      <c r="H47" s="290">
        <v>1</v>
      </c>
      <c r="I47" s="290">
        <v>0</v>
      </c>
      <c r="K47" s="290">
        <f t="shared" si="0"/>
        <v>4.1800545694001165</v>
      </c>
      <c r="L47" s="290">
        <f t="shared" si="1"/>
        <v>0</v>
      </c>
    </row>
    <row r="48" spans="1:12">
      <c r="A48" s="290" t="s">
        <v>1534</v>
      </c>
      <c r="B48" s="290">
        <v>2025</v>
      </c>
      <c r="C48" s="290">
        <v>2.127434</v>
      </c>
      <c r="D48" s="290">
        <v>8.8848923249999991</v>
      </c>
      <c r="E48" s="290" t="s">
        <v>1535</v>
      </c>
      <c r="F48" s="290">
        <v>1.0485712289810181</v>
      </c>
      <c r="G48" s="290">
        <v>0</v>
      </c>
      <c r="H48" s="290">
        <v>1</v>
      </c>
      <c r="I48" s="290">
        <v>0</v>
      </c>
      <c r="K48" s="290">
        <f t="shared" si="0"/>
        <v>7.8363210960189811</v>
      </c>
      <c r="L48" s="290">
        <f t="shared" si="1"/>
        <v>0</v>
      </c>
    </row>
    <row r="49" spans="1:12">
      <c r="A49" s="290" t="s">
        <v>1536</v>
      </c>
      <c r="B49" s="290">
        <v>2025</v>
      </c>
      <c r="C49" s="290">
        <v>1.089628</v>
      </c>
      <c r="D49" s="290">
        <v>4.2679699170000003</v>
      </c>
      <c r="E49" s="290" t="s">
        <v>1537</v>
      </c>
      <c r="F49" s="290">
        <v>1.2529643774032593</v>
      </c>
      <c r="G49" s="290">
        <v>0</v>
      </c>
      <c r="H49" s="290">
        <v>1</v>
      </c>
      <c r="I49" s="290">
        <v>0</v>
      </c>
      <c r="K49" s="290">
        <f t="shared" si="0"/>
        <v>3.015005539596741</v>
      </c>
      <c r="L49" s="290">
        <f t="shared" si="1"/>
        <v>0</v>
      </c>
    </row>
    <row r="50" spans="1:12">
      <c r="A50" s="290" t="s">
        <v>1538</v>
      </c>
      <c r="B50" s="290">
        <v>2025</v>
      </c>
      <c r="C50" s="290">
        <v>-0.71116440000000003</v>
      </c>
      <c r="D50" s="290">
        <v>2.3891516259999999</v>
      </c>
      <c r="E50" s="290" t="s">
        <v>1539</v>
      </c>
      <c r="F50" s="290">
        <v>2.5291595458984375</v>
      </c>
      <c r="G50" s="290">
        <v>0</v>
      </c>
      <c r="H50" s="290">
        <v>1</v>
      </c>
      <c r="I50" s="290">
        <v>0</v>
      </c>
      <c r="K50" s="290">
        <f t="shared" si="0"/>
        <v>-0.14000791989843764</v>
      </c>
      <c r="L50" s="290">
        <f t="shared" si="1"/>
        <v>1</v>
      </c>
    </row>
    <row r="51" spans="1:12">
      <c r="A51" s="290" t="s">
        <v>1540</v>
      </c>
      <c r="B51" s="290">
        <v>2025</v>
      </c>
      <c r="C51" s="290">
        <v>-1.8423000000000001E-3</v>
      </c>
      <c r="D51" s="290">
        <v>10.779863629999999</v>
      </c>
      <c r="E51" s="290" t="s">
        <v>1541</v>
      </c>
      <c r="F51" s="290">
        <v>4.4856734275817871</v>
      </c>
      <c r="G51" s="290">
        <v>0</v>
      </c>
      <c r="H51" s="290">
        <v>1</v>
      </c>
      <c r="I51" s="290">
        <v>0</v>
      </c>
      <c r="J51" s="290" t="s">
        <v>1541</v>
      </c>
      <c r="K51" s="290">
        <f t="shared" si="0"/>
        <v>6.2941902024182124</v>
      </c>
      <c r="L51" s="290">
        <f t="shared" si="1"/>
        <v>0</v>
      </c>
    </row>
    <row r="52" spans="1:12">
      <c r="A52" s="290" t="s">
        <v>1542</v>
      </c>
      <c r="B52" s="290">
        <v>2025</v>
      </c>
      <c r="C52" s="290">
        <v>0.82518689999999995</v>
      </c>
      <c r="D52" s="290">
        <v>1.073802428</v>
      </c>
      <c r="E52" s="290" t="s">
        <v>1543</v>
      </c>
      <c r="F52" s="290">
        <v>0.83831876516342163</v>
      </c>
      <c r="G52" s="290">
        <v>0</v>
      </c>
      <c r="H52" s="290">
        <v>1</v>
      </c>
      <c r="I52" s="290">
        <v>0</v>
      </c>
      <c r="K52" s="290">
        <f t="shared" si="0"/>
        <v>0.2354836628365784</v>
      </c>
      <c r="L52" s="290">
        <f t="shared" si="1"/>
        <v>0</v>
      </c>
    </row>
    <row r="53" spans="1:12">
      <c r="A53" s="290" t="s">
        <v>1544</v>
      </c>
      <c r="B53" s="290">
        <v>2025</v>
      </c>
      <c r="C53" s="290">
        <v>1.4025460000000001</v>
      </c>
      <c r="D53" s="290">
        <v>10.889579940000001</v>
      </c>
      <c r="E53" s="290" t="s">
        <v>1545</v>
      </c>
      <c r="F53" s="290">
        <v>3.2557902336120605</v>
      </c>
      <c r="G53" s="290">
        <v>0</v>
      </c>
      <c r="H53" s="290">
        <v>1</v>
      </c>
      <c r="I53" s="290">
        <v>0</v>
      </c>
      <c r="K53" s="290">
        <f t="shared" si="0"/>
        <v>7.6337897063879403</v>
      </c>
      <c r="L53" s="290">
        <f t="shared" si="1"/>
        <v>0</v>
      </c>
    </row>
    <row r="54" spans="1:12">
      <c r="A54" s="290" t="s">
        <v>1546</v>
      </c>
      <c r="B54" s="290">
        <v>2025</v>
      </c>
      <c r="C54" s="290">
        <v>0.48110180000000002</v>
      </c>
      <c r="D54" s="290">
        <v>12.159342430000001</v>
      </c>
      <c r="E54" s="290" t="s">
        <v>1547</v>
      </c>
      <c r="F54" s="290">
        <v>1.0185592174530029</v>
      </c>
      <c r="G54" s="290">
        <v>0</v>
      </c>
      <c r="H54" s="290">
        <v>1</v>
      </c>
      <c r="I54" s="290">
        <v>0</v>
      </c>
      <c r="J54" s="290" t="s">
        <v>1547</v>
      </c>
      <c r="K54" s="290">
        <f t="shared" si="0"/>
        <v>11.140783212546998</v>
      </c>
      <c r="L54" s="290">
        <f t="shared" si="1"/>
        <v>0</v>
      </c>
    </row>
    <row r="55" spans="1:12">
      <c r="A55" s="290" t="s">
        <v>1548</v>
      </c>
      <c r="B55" s="290">
        <v>2025</v>
      </c>
      <c r="C55" s="290">
        <v>0.34722049999999999</v>
      </c>
      <c r="D55" s="290">
        <v>8.5888473300000001</v>
      </c>
      <c r="E55" s="290" t="s">
        <v>1549</v>
      </c>
      <c r="F55" s="290">
        <v>1.4372202157974243</v>
      </c>
      <c r="G55" s="290">
        <v>0</v>
      </c>
      <c r="H55" s="290">
        <v>1</v>
      </c>
      <c r="I55" s="290">
        <v>0</v>
      </c>
      <c r="K55" s="290">
        <f t="shared" si="0"/>
        <v>7.1516271142025758</v>
      </c>
      <c r="L55" s="290">
        <f t="shared" si="1"/>
        <v>0</v>
      </c>
    </row>
    <row r="56" spans="1:12">
      <c r="A56" s="290" t="s">
        <v>1550</v>
      </c>
      <c r="B56" s="290">
        <v>2025</v>
      </c>
      <c r="C56" s="290">
        <v>-3.1522809999999999</v>
      </c>
      <c r="D56" s="290">
        <v>-1.7702323</v>
      </c>
      <c r="E56" s="290" t="s">
        <v>1293</v>
      </c>
      <c r="F56" s="290">
        <v>-3.2443232536315918</v>
      </c>
      <c r="G56" s="290">
        <v>0</v>
      </c>
      <c r="H56" s="290">
        <v>0</v>
      </c>
      <c r="I56" s="290">
        <v>1</v>
      </c>
      <c r="K56" s="290">
        <f t="shared" si="0"/>
        <v>1.4740909536315918</v>
      </c>
      <c r="L56" s="290">
        <f t="shared" si="1"/>
        <v>0</v>
      </c>
    </row>
    <row r="57" spans="1:12">
      <c r="A57" s="290" t="s">
        <v>1551</v>
      </c>
      <c r="B57" s="290">
        <v>2025</v>
      </c>
      <c r="C57" s="290">
        <v>-0.19117919999999999</v>
      </c>
      <c r="D57" s="290">
        <v>7.6664584849999997</v>
      </c>
      <c r="E57" s="290" t="s">
        <v>1552</v>
      </c>
      <c r="F57" s="290">
        <v>-8.3255380392074585E-2</v>
      </c>
      <c r="G57" s="290">
        <v>0</v>
      </c>
      <c r="H57" s="290">
        <v>1</v>
      </c>
      <c r="I57" s="290">
        <v>0</v>
      </c>
      <c r="K57" s="290">
        <f t="shared" si="0"/>
        <v>7.7497138653920743</v>
      </c>
      <c r="L57" s="290">
        <f t="shared" si="1"/>
        <v>0</v>
      </c>
    </row>
    <row r="58" spans="1:12">
      <c r="A58" s="290" t="s">
        <v>1553</v>
      </c>
      <c r="B58" s="290">
        <v>2025</v>
      </c>
      <c r="C58" s="290">
        <v>-1.750478</v>
      </c>
      <c r="D58" s="290">
        <v>-0.60930910900000002</v>
      </c>
      <c r="E58" s="290" t="s">
        <v>1314</v>
      </c>
      <c r="F58" s="290">
        <v>-2.2736413478851318</v>
      </c>
      <c r="G58" s="290">
        <v>0</v>
      </c>
      <c r="H58" s="290">
        <v>0</v>
      </c>
      <c r="I58" s="290">
        <v>1</v>
      </c>
      <c r="K58" s="290">
        <f t="shared" si="0"/>
        <v>1.6643322388851318</v>
      </c>
      <c r="L58" s="290">
        <f t="shared" si="1"/>
        <v>0</v>
      </c>
    </row>
    <row r="59" spans="1:12">
      <c r="A59" s="290" t="s">
        <v>1554</v>
      </c>
      <c r="B59" s="290">
        <v>2025</v>
      </c>
      <c r="C59" s="290">
        <v>-1.628293</v>
      </c>
      <c r="D59" s="290">
        <v>0.58132170500000002</v>
      </c>
      <c r="E59" s="290" t="s">
        <v>1296</v>
      </c>
      <c r="F59" s="290">
        <v>-1.2359623908996582</v>
      </c>
      <c r="G59" s="290">
        <v>0</v>
      </c>
      <c r="H59" s="290">
        <v>0</v>
      </c>
      <c r="I59" s="290">
        <v>1</v>
      </c>
      <c r="K59" s="290">
        <f t="shared" si="0"/>
        <v>1.8172840958996583</v>
      </c>
      <c r="L59" s="290">
        <f t="shared" si="1"/>
        <v>0</v>
      </c>
    </row>
    <row r="60" spans="1:12">
      <c r="A60" s="290" t="s">
        <v>1555</v>
      </c>
      <c r="B60" s="290">
        <v>2025</v>
      </c>
      <c r="C60" s="290">
        <v>-3.217098</v>
      </c>
      <c r="D60" s="290">
        <v>-1.247677076</v>
      </c>
      <c r="E60" s="290" t="s">
        <v>1556</v>
      </c>
      <c r="F60" s="290">
        <v>-2.5794012546539307</v>
      </c>
      <c r="G60" s="290">
        <v>0</v>
      </c>
      <c r="H60" s="290">
        <v>1</v>
      </c>
      <c r="I60" s="290">
        <v>0</v>
      </c>
      <c r="J60" s="290" t="s">
        <v>1556</v>
      </c>
      <c r="K60" s="290">
        <f t="shared" si="0"/>
        <v>1.3317241786539307</v>
      </c>
      <c r="L60" s="290">
        <f t="shared" si="1"/>
        <v>0</v>
      </c>
    </row>
    <row r="61" spans="1:12">
      <c r="A61" s="290" t="s">
        <v>1557</v>
      </c>
      <c r="B61" s="290">
        <v>2025</v>
      </c>
      <c r="C61" s="290">
        <v>-0.77039840000000004</v>
      </c>
      <c r="D61" s="290">
        <v>0.86914520699999998</v>
      </c>
      <c r="E61" s="290" t="s">
        <v>1558</v>
      </c>
      <c r="F61" s="290">
        <v>-0.29186853766441345</v>
      </c>
      <c r="G61" s="290">
        <v>0</v>
      </c>
      <c r="H61" s="290">
        <v>1</v>
      </c>
      <c r="I61" s="290">
        <v>0</v>
      </c>
      <c r="K61" s="290">
        <f t="shared" si="0"/>
        <v>1.1610137446644133</v>
      </c>
      <c r="L61" s="290">
        <f t="shared" si="1"/>
        <v>0</v>
      </c>
    </row>
    <row r="62" spans="1:12">
      <c r="A62" s="290" t="s">
        <v>1559</v>
      </c>
      <c r="B62" s="290">
        <v>2025</v>
      </c>
      <c r="C62" s="290">
        <v>-2.2543920000000002</v>
      </c>
      <c r="D62" s="290">
        <v>0.91477419699999996</v>
      </c>
      <c r="E62" s="290" t="s">
        <v>1560</v>
      </c>
      <c r="F62" s="290">
        <v>-1.7458705902099609</v>
      </c>
      <c r="G62" s="290">
        <v>0</v>
      </c>
      <c r="H62" s="290">
        <v>1</v>
      </c>
      <c r="I62" s="290">
        <v>0</v>
      </c>
      <c r="K62" s="290">
        <f t="shared" si="0"/>
        <v>2.6606447872099608</v>
      </c>
      <c r="L62" s="290">
        <f t="shared" si="1"/>
        <v>0</v>
      </c>
    </row>
    <row r="63" spans="1:12">
      <c r="A63" s="290" t="s">
        <v>1561</v>
      </c>
      <c r="B63" s="290">
        <v>2025</v>
      </c>
      <c r="C63" s="290">
        <v>-5.0526720000000003</v>
      </c>
      <c r="D63" s="290">
        <v>-4.421140598</v>
      </c>
      <c r="E63" s="290" t="s">
        <v>1562</v>
      </c>
      <c r="F63" s="290">
        <v>-4.4536781311035156</v>
      </c>
      <c r="G63" s="290">
        <v>0</v>
      </c>
      <c r="H63" s="290">
        <v>1</v>
      </c>
      <c r="I63" s="290">
        <v>0</v>
      </c>
      <c r="K63" s="290">
        <f t="shared" si="0"/>
        <v>3.2537533103515592E-2</v>
      </c>
      <c r="L63" s="290">
        <f t="shared" si="1"/>
        <v>0</v>
      </c>
    </row>
    <row r="64" spans="1:12">
      <c r="A64" s="290" t="s">
        <v>1563</v>
      </c>
      <c r="B64" s="290">
        <v>2025</v>
      </c>
      <c r="C64" s="290">
        <v>-2.486472</v>
      </c>
      <c r="D64" s="290">
        <v>-0.70776556099999999</v>
      </c>
      <c r="E64" s="290" t="s">
        <v>1315</v>
      </c>
      <c r="F64" s="290">
        <v>-1.7518103122711182</v>
      </c>
      <c r="G64" s="290">
        <v>0</v>
      </c>
      <c r="H64" s="290">
        <v>0</v>
      </c>
      <c r="I64" s="290">
        <v>1</v>
      </c>
      <c r="K64" s="290">
        <f t="shared" si="0"/>
        <v>1.0440447512711182</v>
      </c>
      <c r="L64" s="290">
        <f t="shared" si="1"/>
        <v>0</v>
      </c>
    </row>
    <row r="65" spans="1:12">
      <c r="A65" s="290" t="s">
        <v>1564</v>
      </c>
      <c r="B65" s="290">
        <v>2025</v>
      </c>
      <c r="C65" s="290">
        <v>2.9376060000000002</v>
      </c>
      <c r="D65" s="290">
        <v>1.948342284</v>
      </c>
      <c r="E65" s="290" t="s">
        <v>1565</v>
      </c>
      <c r="F65" s="290">
        <v>3.5507199764251709</v>
      </c>
      <c r="G65" s="290">
        <v>0</v>
      </c>
      <c r="H65" s="290">
        <v>1</v>
      </c>
      <c r="I65" s="290">
        <v>0</v>
      </c>
      <c r="K65" s="290">
        <f t="shared" si="0"/>
        <v>-1.6023776924251709</v>
      </c>
      <c r="L65" s="290">
        <f t="shared" si="1"/>
        <v>1</v>
      </c>
    </row>
    <row r="66" spans="1:12">
      <c r="A66" s="290" t="s">
        <v>1566</v>
      </c>
      <c r="B66" s="290">
        <v>2025</v>
      </c>
      <c r="C66" s="290">
        <v>-2.3604970000000001</v>
      </c>
      <c r="D66" s="290">
        <v>0.14821505400000001</v>
      </c>
      <c r="E66" s="290" t="s">
        <v>1567</v>
      </c>
      <c r="F66" s="290">
        <v>-1.6846985816955566</v>
      </c>
      <c r="G66" s="290">
        <v>0</v>
      </c>
      <c r="H66" s="290">
        <v>1</v>
      </c>
      <c r="I66" s="290">
        <v>0</v>
      </c>
      <c r="K66" s="290">
        <f t="shared" si="0"/>
        <v>1.8329136356955567</v>
      </c>
      <c r="L66" s="290">
        <f t="shared" si="1"/>
        <v>0</v>
      </c>
    </row>
    <row r="67" spans="1:12">
      <c r="A67" s="290" t="s">
        <v>1568</v>
      </c>
      <c r="B67" s="290">
        <v>2025</v>
      </c>
      <c r="C67" s="290">
        <v>0.85891589999999995</v>
      </c>
      <c r="D67" s="290">
        <v>2.2945170840000002</v>
      </c>
      <c r="E67" s="290" t="s">
        <v>1569</v>
      </c>
      <c r="F67" s="290">
        <v>-0.21986016631126404</v>
      </c>
      <c r="G67" s="290">
        <v>0</v>
      </c>
      <c r="H67" s="290">
        <v>1</v>
      </c>
      <c r="I67" s="290">
        <v>0</v>
      </c>
      <c r="K67" s="290">
        <f t="shared" ref="K67:K126" si="2">D67-F67</f>
        <v>2.5143772503112642</v>
      </c>
      <c r="L67" s="290">
        <f t="shared" ref="L67:L126" si="3">IF(K67&lt;0,1,0)</f>
        <v>0</v>
      </c>
    </row>
    <row r="68" spans="1:12">
      <c r="A68" s="290" t="s">
        <v>1570</v>
      </c>
      <c r="B68" s="290">
        <v>2025</v>
      </c>
      <c r="C68" s="290">
        <v>-1.9912829999999999</v>
      </c>
      <c r="D68" s="290">
        <v>0.67171727999999997</v>
      </c>
      <c r="E68" s="290" t="s">
        <v>1571</v>
      </c>
      <c r="F68" s="290">
        <v>-1.7485811710357666</v>
      </c>
      <c r="G68" s="290">
        <v>0</v>
      </c>
      <c r="H68" s="290">
        <v>0</v>
      </c>
      <c r="I68" s="290">
        <v>1</v>
      </c>
      <c r="K68" s="290">
        <f t="shared" si="2"/>
        <v>2.4202984510357668</v>
      </c>
      <c r="L68" s="290">
        <f t="shared" si="3"/>
        <v>0</v>
      </c>
    </row>
    <row r="69" spans="1:12">
      <c r="A69" s="290" t="s">
        <v>1572</v>
      </c>
      <c r="B69" s="290">
        <v>2025</v>
      </c>
      <c r="C69" s="290">
        <v>-1.1274599999999999</v>
      </c>
      <c r="D69" s="290">
        <v>0.88289181999999999</v>
      </c>
      <c r="E69" s="290" t="s">
        <v>1301</v>
      </c>
      <c r="F69" s="290">
        <v>-1.1274598836898804</v>
      </c>
      <c r="G69" s="290">
        <v>0</v>
      </c>
      <c r="H69" s="290">
        <v>0</v>
      </c>
      <c r="I69" s="290">
        <v>1</v>
      </c>
      <c r="K69" s="290">
        <f t="shared" si="2"/>
        <v>2.0103517036898806</v>
      </c>
      <c r="L69" s="290">
        <f t="shared" si="3"/>
        <v>0</v>
      </c>
    </row>
    <row r="70" spans="1:12">
      <c r="A70" s="290" t="s">
        <v>1573</v>
      </c>
      <c r="B70" s="290">
        <v>2025</v>
      </c>
      <c r="C70" s="290">
        <v>-1.5102329999999999</v>
      </c>
      <c r="D70" s="290">
        <v>-1.1112949910000001</v>
      </c>
      <c r="E70" s="290" t="s">
        <v>1574</v>
      </c>
      <c r="F70" s="290">
        <v>-0.64705014228820801</v>
      </c>
      <c r="G70" s="290">
        <v>0</v>
      </c>
      <c r="H70" s="290">
        <v>1</v>
      </c>
      <c r="I70" s="290">
        <v>0</v>
      </c>
      <c r="K70" s="290">
        <f t="shared" si="2"/>
        <v>-0.46424484871179206</v>
      </c>
      <c r="L70" s="290">
        <f t="shared" si="3"/>
        <v>1</v>
      </c>
    </row>
    <row r="71" spans="1:12">
      <c r="A71" s="290" t="s">
        <v>1575</v>
      </c>
      <c r="B71" s="290">
        <v>2025</v>
      </c>
      <c r="C71" s="290">
        <v>-5.5156400000000001E-2</v>
      </c>
      <c r="D71" s="290">
        <v>2.7362388100000001</v>
      </c>
      <c r="E71" s="290" t="s">
        <v>1576</v>
      </c>
      <c r="F71" s="290">
        <v>0.5566527247428894</v>
      </c>
      <c r="G71" s="290">
        <v>0</v>
      </c>
      <c r="H71" s="290">
        <v>1</v>
      </c>
      <c r="I71" s="290">
        <v>0</v>
      </c>
      <c r="K71" s="290">
        <f t="shared" si="2"/>
        <v>2.1795860852571107</v>
      </c>
      <c r="L71" s="290">
        <f t="shared" si="3"/>
        <v>0</v>
      </c>
    </row>
    <row r="72" spans="1:12">
      <c r="A72" s="290" t="s">
        <v>1577</v>
      </c>
      <c r="B72" s="290">
        <v>2025</v>
      </c>
      <c r="C72" s="290">
        <v>-1.6660809999999999</v>
      </c>
      <c r="D72" s="290">
        <v>8.4680180949999997</v>
      </c>
      <c r="E72" s="290" t="s">
        <v>1297</v>
      </c>
      <c r="F72" s="290">
        <v>-2.5674858093261719</v>
      </c>
      <c r="G72" s="290">
        <v>0</v>
      </c>
      <c r="H72" s="290">
        <v>0</v>
      </c>
      <c r="I72" s="290">
        <v>1</v>
      </c>
      <c r="K72" s="290">
        <f t="shared" si="2"/>
        <v>11.035503904326172</v>
      </c>
      <c r="L72" s="290">
        <f t="shared" si="3"/>
        <v>0</v>
      </c>
    </row>
    <row r="73" spans="1:12">
      <c r="A73" s="290" t="s">
        <v>1578</v>
      </c>
      <c r="B73" s="290">
        <v>2025</v>
      </c>
      <c r="C73" s="290">
        <v>-3.3790659999999999</v>
      </c>
      <c r="D73" s="290">
        <v>1.767622934</v>
      </c>
      <c r="E73" s="290" t="s">
        <v>1298</v>
      </c>
      <c r="F73" s="290">
        <v>-3.3790657520294189</v>
      </c>
      <c r="G73" s="290">
        <v>0</v>
      </c>
      <c r="H73" s="290">
        <v>0</v>
      </c>
      <c r="I73" s="290">
        <v>1</v>
      </c>
      <c r="K73" s="290">
        <f t="shared" si="2"/>
        <v>5.1466886860294192</v>
      </c>
      <c r="L73" s="290">
        <f t="shared" si="3"/>
        <v>0</v>
      </c>
    </row>
    <row r="74" spans="1:12">
      <c r="A74" s="290" t="s">
        <v>1579</v>
      </c>
      <c r="B74" s="290">
        <v>2025</v>
      </c>
      <c r="C74" s="290">
        <v>-0.37744549999999999</v>
      </c>
      <c r="D74" s="290">
        <v>4.2312030719999996</v>
      </c>
      <c r="E74" s="290" t="s">
        <v>1299</v>
      </c>
      <c r="F74" s="290">
        <v>0.80632942914962769</v>
      </c>
      <c r="G74" s="290">
        <v>0</v>
      </c>
      <c r="H74" s="290">
        <v>0</v>
      </c>
      <c r="I74" s="290">
        <v>1</v>
      </c>
      <c r="K74" s="290">
        <f t="shared" si="2"/>
        <v>3.4248736428503719</v>
      </c>
      <c r="L74" s="290">
        <f t="shared" si="3"/>
        <v>0</v>
      </c>
    </row>
    <row r="75" spans="1:12">
      <c r="A75" s="290" t="s">
        <v>1580</v>
      </c>
      <c r="B75" s="290">
        <v>2025</v>
      </c>
      <c r="C75" s="290">
        <v>-1.559655</v>
      </c>
      <c r="D75" s="290">
        <v>2.933035845</v>
      </c>
      <c r="E75" s="290" t="s">
        <v>1300</v>
      </c>
      <c r="F75" s="290">
        <v>-1.5596548318862915</v>
      </c>
      <c r="G75" s="290">
        <v>0</v>
      </c>
      <c r="H75" s="290">
        <v>0</v>
      </c>
      <c r="I75" s="290">
        <v>1</v>
      </c>
      <c r="K75" s="290">
        <f t="shared" si="2"/>
        <v>4.4926906768862915</v>
      </c>
      <c r="L75" s="290">
        <f t="shared" si="3"/>
        <v>0</v>
      </c>
    </row>
    <row r="76" spans="1:12">
      <c r="A76" s="290" t="s">
        <v>1581</v>
      </c>
      <c r="B76" s="290">
        <v>2025</v>
      </c>
      <c r="C76" s="290">
        <v>-2.1088049999999998</v>
      </c>
      <c r="D76" s="290">
        <v>0.37545950099999997</v>
      </c>
      <c r="E76" s="290" t="s">
        <v>1294</v>
      </c>
      <c r="F76" s="290">
        <v>-2.5815081596374512</v>
      </c>
      <c r="G76" s="290">
        <v>0</v>
      </c>
      <c r="H76" s="290">
        <v>0</v>
      </c>
      <c r="I76" s="290">
        <v>1</v>
      </c>
      <c r="K76" s="290">
        <f t="shared" si="2"/>
        <v>2.9569676606374511</v>
      </c>
      <c r="L76" s="290">
        <f t="shared" si="3"/>
        <v>0</v>
      </c>
    </row>
    <row r="77" spans="1:12">
      <c r="A77" s="290" t="s">
        <v>1582</v>
      </c>
      <c r="B77" s="290">
        <v>2025</v>
      </c>
      <c r="C77" s="290">
        <v>-5.3273630000000001</v>
      </c>
      <c r="D77" s="290">
        <v>-0.418306232</v>
      </c>
      <c r="E77" s="290" t="s">
        <v>1302</v>
      </c>
      <c r="F77" s="290">
        <v>-5.3273634910583496</v>
      </c>
      <c r="G77" s="290">
        <v>0</v>
      </c>
      <c r="H77" s="290">
        <v>0</v>
      </c>
      <c r="I77" s="290">
        <v>1</v>
      </c>
      <c r="J77" s="290" t="s">
        <v>1302</v>
      </c>
      <c r="K77" s="290">
        <f t="shared" si="2"/>
        <v>4.9090572590583497</v>
      </c>
      <c r="L77" s="290">
        <f t="shared" si="3"/>
        <v>0</v>
      </c>
    </row>
    <row r="78" spans="1:12">
      <c r="A78" s="290" t="s">
        <v>1583</v>
      </c>
      <c r="B78" s="290">
        <v>2025</v>
      </c>
      <c r="C78" s="290">
        <v>0.75261160000000005</v>
      </c>
      <c r="D78" s="290">
        <v>7.1789339989999998</v>
      </c>
      <c r="E78" s="290" t="s">
        <v>1584</v>
      </c>
      <c r="F78" s="290">
        <v>3.4209036827087402</v>
      </c>
      <c r="G78" s="290">
        <v>0</v>
      </c>
      <c r="H78" s="290">
        <v>1</v>
      </c>
      <c r="I78" s="290">
        <v>0</v>
      </c>
      <c r="K78" s="290">
        <f t="shared" si="2"/>
        <v>3.7580303162912596</v>
      </c>
      <c r="L78" s="290">
        <f t="shared" si="3"/>
        <v>0</v>
      </c>
    </row>
    <row r="79" spans="1:12">
      <c r="A79" s="290" t="s">
        <v>1585</v>
      </c>
      <c r="B79" s="290">
        <v>2025</v>
      </c>
      <c r="C79" s="290">
        <v>-3.361863</v>
      </c>
      <c r="D79" s="290">
        <v>2.97037321</v>
      </c>
      <c r="E79" s="290" t="s">
        <v>1304</v>
      </c>
      <c r="F79" s="290">
        <v>-3.2524747848510742</v>
      </c>
      <c r="G79" s="290">
        <v>0</v>
      </c>
      <c r="H79" s="290">
        <v>0</v>
      </c>
      <c r="I79" s="290">
        <v>1</v>
      </c>
      <c r="K79" s="290">
        <f t="shared" si="2"/>
        <v>6.2228479948510742</v>
      </c>
      <c r="L79" s="290">
        <f t="shared" si="3"/>
        <v>0</v>
      </c>
    </row>
    <row r="80" spans="1:12">
      <c r="A80" s="290" t="s">
        <v>1586</v>
      </c>
      <c r="B80" s="290">
        <v>2025</v>
      </c>
      <c r="C80" s="290">
        <v>-2.5203479999999998</v>
      </c>
      <c r="D80" s="290">
        <v>5.7882659280000004</v>
      </c>
      <c r="E80" s="290" t="s">
        <v>1303</v>
      </c>
      <c r="F80" s="290">
        <v>-4.9856128692626953</v>
      </c>
      <c r="G80" s="290">
        <v>0</v>
      </c>
      <c r="H80" s="290">
        <v>0</v>
      </c>
      <c r="I80" s="290">
        <v>1</v>
      </c>
      <c r="K80" s="290">
        <f t="shared" si="2"/>
        <v>10.773878797262697</v>
      </c>
      <c r="L80" s="290">
        <f t="shared" si="3"/>
        <v>0</v>
      </c>
    </row>
    <row r="81" spans="1:12">
      <c r="A81" s="290" t="s">
        <v>1587</v>
      </c>
      <c r="B81" s="290">
        <v>2025</v>
      </c>
      <c r="C81" s="290">
        <v>4.8333159999999999</v>
      </c>
      <c r="D81" s="290">
        <v>2.1150477319999998</v>
      </c>
      <c r="E81" s="290" t="s">
        <v>1306</v>
      </c>
      <c r="F81" s="290">
        <v>3.7230572700500488</v>
      </c>
      <c r="G81" s="290">
        <v>0</v>
      </c>
      <c r="H81" s="290">
        <v>0</v>
      </c>
      <c r="I81" s="290">
        <v>1</v>
      </c>
      <c r="K81" s="290">
        <f t="shared" si="2"/>
        <v>-1.608009538050049</v>
      </c>
      <c r="L81" s="290">
        <f t="shared" si="3"/>
        <v>1</v>
      </c>
    </row>
    <row r="82" spans="1:12">
      <c r="A82" s="290" t="s">
        <v>1588</v>
      </c>
      <c r="B82" s="290">
        <v>2025</v>
      </c>
      <c r="C82" s="290">
        <v>-2.5892849999999998</v>
      </c>
      <c r="D82" s="290">
        <v>2.5760808609999999</v>
      </c>
      <c r="E82" s="290" t="s">
        <v>1308</v>
      </c>
      <c r="F82" s="290">
        <v>-2.5892853736877441</v>
      </c>
      <c r="G82" s="290">
        <v>0</v>
      </c>
      <c r="H82" s="290">
        <v>0</v>
      </c>
      <c r="I82" s="290">
        <v>1</v>
      </c>
      <c r="K82" s="290">
        <f t="shared" si="2"/>
        <v>5.1653662346877436</v>
      </c>
      <c r="L82" s="290">
        <f t="shared" si="3"/>
        <v>0</v>
      </c>
    </row>
    <row r="83" spans="1:12">
      <c r="A83" s="290" t="s">
        <v>1589</v>
      </c>
      <c r="B83" s="290">
        <v>2025</v>
      </c>
      <c r="C83" s="290">
        <v>-4.7576869999999998</v>
      </c>
      <c r="D83" s="290">
        <v>-6.7453597000000004E-2</v>
      </c>
      <c r="E83" s="290" t="s">
        <v>1309</v>
      </c>
      <c r="F83" s="290">
        <v>-4.800623893737793</v>
      </c>
      <c r="G83" s="290">
        <v>0</v>
      </c>
      <c r="H83" s="290">
        <v>0</v>
      </c>
      <c r="I83" s="290">
        <v>1</v>
      </c>
      <c r="K83" s="290">
        <f t="shared" si="2"/>
        <v>4.7331702967377929</v>
      </c>
      <c r="L83" s="290">
        <f t="shared" si="3"/>
        <v>0</v>
      </c>
    </row>
    <row r="84" spans="1:12">
      <c r="A84" s="290" t="s">
        <v>1590</v>
      </c>
      <c r="B84" s="290">
        <v>2025</v>
      </c>
      <c r="C84" s="290">
        <v>-6.0659150000000004</v>
      </c>
      <c r="D84" s="290">
        <v>0.81230561999999995</v>
      </c>
      <c r="E84" s="290" t="s">
        <v>1310</v>
      </c>
      <c r="F84" s="290">
        <v>-5.798220157623291</v>
      </c>
      <c r="G84" s="290">
        <v>0</v>
      </c>
      <c r="H84" s="290">
        <v>0</v>
      </c>
      <c r="I84" s="290">
        <v>1</v>
      </c>
      <c r="K84" s="290">
        <f t="shared" si="2"/>
        <v>6.6105257776232911</v>
      </c>
      <c r="L84" s="290">
        <f t="shared" si="3"/>
        <v>0</v>
      </c>
    </row>
    <row r="85" spans="1:12">
      <c r="A85" s="290" t="s">
        <v>1591</v>
      </c>
      <c r="B85" s="290">
        <v>2025</v>
      </c>
      <c r="C85" s="290">
        <v>-1.6642129999999999</v>
      </c>
      <c r="D85" s="290">
        <v>6.7063434280000003</v>
      </c>
      <c r="E85" s="290" t="s">
        <v>1311</v>
      </c>
      <c r="F85" s="290">
        <v>-1.664212703704834</v>
      </c>
      <c r="G85" s="290">
        <v>0</v>
      </c>
      <c r="H85" s="290">
        <v>0</v>
      </c>
      <c r="I85" s="290">
        <v>1</v>
      </c>
      <c r="K85" s="290">
        <f t="shared" si="2"/>
        <v>8.3705561317048343</v>
      </c>
      <c r="L85" s="290">
        <f t="shared" si="3"/>
        <v>0</v>
      </c>
    </row>
    <row r="86" spans="1:12">
      <c r="A86" s="290" t="s">
        <v>1592</v>
      </c>
      <c r="B86" s="290">
        <v>2025</v>
      </c>
      <c r="C86" s="290">
        <v>-1.241806</v>
      </c>
      <c r="D86" s="290">
        <v>2.6538753449999999</v>
      </c>
      <c r="E86" s="290" t="s">
        <v>1312</v>
      </c>
      <c r="F86" s="290">
        <v>-1.9123189449310303</v>
      </c>
      <c r="G86" s="290">
        <v>0</v>
      </c>
      <c r="H86" s="290">
        <v>0</v>
      </c>
      <c r="I86" s="290">
        <v>1</v>
      </c>
      <c r="K86" s="290">
        <f t="shared" si="2"/>
        <v>4.5661942899310297</v>
      </c>
      <c r="L86" s="290">
        <f t="shared" si="3"/>
        <v>0</v>
      </c>
    </row>
    <row r="87" spans="1:12">
      <c r="A87" s="290" t="s">
        <v>1593</v>
      </c>
      <c r="B87" s="290">
        <v>2025</v>
      </c>
      <c r="C87" s="290">
        <v>-3.731446</v>
      </c>
      <c r="D87" s="290">
        <v>1.451635827</v>
      </c>
      <c r="E87" s="290" t="s">
        <v>1594</v>
      </c>
      <c r="F87" s="290">
        <v>-1.9897685050964355</v>
      </c>
      <c r="G87" s="290">
        <v>0</v>
      </c>
      <c r="H87" s="290">
        <v>1</v>
      </c>
      <c r="I87" s="290">
        <v>0</v>
      </c>
      <c r="K87" s="290">
        <f t="shared" si="2"/>
        <v>3.4414043320964356</v>
      </c>
      <c r="L87" s="290">
        <f t="shared" si="3"/>
        <v>0</v>
      </c>
    </row>
    <row r="88" spans="1:12">
      <c r="A88" s="290" t="s">
        <v>1595</v>
      </c>
      <c r="B88" s="290">
        <v>2025</v>
      </c>
      <c r="C88" s="290">
        <v>-2.0828679999999999</v>
      </c>
      <c r="D88" s="290">
        <v>0.270520121</v>
      </c>
      <c r="E88" s="290" t="s">
        <v>1596</v>
      </c>
      <c r="F88" s="290">
        <v>-2.0828676223754883</v>
      </c>
      <c r="G88" s="290">
        <v>0</v>
      </c>
      <c r="H88" s="290">
        <v>1</v>
      </c>
      <c r="I88" s="290">
        <v>0</v>
      </c>
      <c r="K88" s="290">
        <f t="shared" si="2"/>
        <v>2.3533877433754884</v>
      </c>
      <c r="L88" s="290">
        <f t="shared" si="3"/>
        <v>0</v>
      </c>
    </row>
    <row r="89" spans="1:12">
      <c r="A89" s="290" t="s">
        <v>1597</v>
      </c>
      <c r="B89" s="290">
        <v>2025</v>
      </c>
      <c r="C89" s="290">
        <v>-3.223284</v>
      </c>
      <c r="D89" s="290">
        <v>6.8840292060000001</v>
      </c>
      <c r="E89" s="290" t="s">
        <v>1317</v>
      </c>
      <c r="F89" s="290">
        <v>-3.7865524291992188</v>
      </c>
      <c r="G89" s="290">
        <v>0</v>
      </c>
      <c r="H89" s="290">
        <v>0</v>
      </c>
      <c r="I89" s="290">
        <v>1</v>
      </c>
      <c r="K89" s="290">
        <f t="shared" si="2"/>
        <v>10.67058163519922</v>
      </c>
      <c r="L89" s="290">
        <f t="shared" si="3"/>
        <v>0</v>
      </c>
    </row>
    <row r="90" spans="1:12">
      <c r="A90" s="290" t="s">
        <v>1598</v>
      </c>
      <c r="B90" s="290">
        <v>2025</v>
      </c>
      <c r="C90" s="290">
        <v>-4.7083409999999999</v>
      </c>
      <c r="D90" s="290">
        <v>2.7511038459999999</v>
      </c>
      <c r="E90" s="290" t="s">
        <v>1318</v>
      </c>
      <c r="F90" s="290">
        <v>-3.3987650871276855</v>
      </c>
      <c r="G90" s="290">
        <v>0</v>
      </c>
      <c r="H90" s="290">
        <v>0</v>
      </c>
      <c r="I90" s="290">
        <v>1</v>
      </c>
      <c r="K90" s="290">
        <f t="shared" si="2"/>
        <v>6.149868933127685</v>
      </c>
      <c r="L90" s="290">
        <f t="shared" si="3"/>
        <v>0</v>
      </c>
    </row>
    <row r="91" spans="1:12">
      <c r="A91" s="290" t="s">
        <v>1599</v>
      </c>
      <c r="B91" s="290">
        <v>2025</v>
      </c>
      <c r="C91" s="290">
        <v>-1.6670910000000001</v>
      </c>
      <c r="D91" s="290">
        <v>-1.4433093180000001</v>
      </c>
      <c r="E91" s="290" t="s">
        <v>1320</v>
      </c>
      <c r="F91" s="290">
        <v>-1.4882113933563232</v>
      </c>
      <c r="G91" s="290">
        <v>0</v>
      </c>
      <c r="H91" s="290">
        <v>0</v>
      </c>
      <c r="I91" s="290">
        <v>1</v>
      </c>
      <c r="K91" s="290">
        <f t="shared" si="2"/>
        <v>4.4902075356323179E-2</v>
      </c>
      <c r="L91" s="290">
        <f t="shared" si="3"/>
        <v>0</v>
      </c>
    </row>
    <row r="92" spans="1:12">
      <c r="A92" s="290" t="s">
        <v>1600</v>
      </c>
      <c r="B92" s="290">
        <v>2025</v>
      </c>
      <c r="C92" s="290">
        <v>0.67653909999999995</v>
      </c>
      <c r="D92" s="290">
        <v>10.42720121</v>
      </c>
      <c r="E92" s="290" t="s">
        <v>1601</v>
      </c>
      <c r="F92" s="290">
        <v>0.90099829435348511</v>
      </c>
      <c r="G92" s="290">
        <v>0</v>
      </c>
      <c r="H92" s="290">
        <v>1</v>
      </c>
      <c r="I92" s="290">
        <v>0</v>
      </c>
      <c r="K92" s="290">
        <f t="shared" si="2"/>
        <v>9.5262029156465147</v>
      </c>
      <c r="L92" s="290">
        <f t="shared" si="3"/>
        <v>0</v>
      </c>
    </row>
    <row r="93" spans="1:12">
      <c r="A93" s="290" t="s">
        <v>1602</v>
      </c>
      <c r="B93" s="290">
        <v>2025</v>
      </c>
      <c r="C93" s="290">
        <v>-5.9876829999999996</v>
      </c>
      <c r="D93" s="290">
        <v>-1.8721694419999999</v>
      </c>
      <c r="E93" s="290" t="s">
        <v>1321</v>
      </c>
      <c r="F93" s="290">
        <v>-5.9876832962036133</v>
      </c>
      <c r="G93" s="290">
        <v>0</v>
      </c>
      <c r="H93" s="290">
        <v>0</v>
      </c>
      <c r="I93" s="290">
        <v>1</v>
      </c>
      <c r="K93" s="290">
        <f t="shared" si="2"/>
        <v>4.1155138542036136</v>
      </c>
      <c r="L93" s="290">
        <f t="shared" si="3"/>
        <v>0</v>
      </c>
    </row>
    <row r="94" spans="1:12">
      <c r="A94" s="290" t="s">
        <v>1603</v>
      </c>
      <c r="B94" s="290">
        <v>2025</v>
      </c>
      <c r="C94" s="290">
        <v>-0.15894610000000001</v>
      </c>
      <c r="D94" s="290">
        <v>3.4467197519999999</v>
      </c>
      <c r="E94" s="290" t="s">
        <v>1322</v>
      </c>
      <c r="F94" s="290">
        <v>-3.8184318691492081E-2</v>
      </c>
      <c r="G94" s="290">
        <v>0</v>
      </c>
      <c r="H94" s="290">
        <v>0</v>
      </c>
      <c r="I94" s="290">
        <v>1</v>
      </c>
      <c r="K94" s="290">
        <f t="shared" si="2"/>
        <v>3.484904070691492</v>
      </c>
      <c r="L94" s="290">
        <f t="shared" si="3"/>
        <v>0</v>
      </c>
    </row>
    <row r="95" spans="1:12">
      <c r="A95" s="290" t="s">
        <v>1604</v>
      </c>
      <c r="B95" s="290">
        <v>2025</v>
      </c>
      <c r="C95" s="290">
        <v>-1.2225809999999999</v>
      </c>
      <c r="D95" s="290">
        <v>2.603277136</v>
      </c>
      <c r="E95" s="290" t="s">
        <v>1605</v>
      </c>
      <c r="F95" s="290">
        <v>-0.53929007053375244</v>
      </c>
      <c r="G95" s="290">
        <v>0</v>
      </c>
      <c r="H95" s="290">
        <v>1</v>
      </c>
      <c r="I95" s="290">
        <v>0</v>
      </c>
      <c r="K95" s="290">
        <f t="shared" si="2"/>
        <v>3.1425672065337524</v>
      </c>
      <c r="L95" s="290">
        <f t="shared" si="3"/>
        <v>0</v>
      </c>
    </row>
    <row r="96" spans="1:12">
      <c r="A96" s="290" t="s">
        <v>1606</v>
      </c>
      <c r="B96" s="290">
        <v>2025</v>
      </c>
      <c r="C96" s="290">
        <v>-8.8219099999999995E-2</v>
      </c>
      <c r="D96" s="290">
        <v>3.0297356409999998</v>
      </c>
      <c r="E96" s="290" t="s">
        <v>1607</v>
      </c>
      <c r="F96" s="290">
        <v>-8.8219128549098969E-2</v>
      </c>
      <c r="G96" s="290">
        <v>0</v>
      </c>
      <c r="H96" s="290">
        <v>1</v>
      </c>
      <c r="I96" s="290">
        <v>0</v>
      </c>
      <c r="K96" s="290">
        <f t="shared" si="2"/>
        <v>3.1179547695490988</v>
      </c>
      <c r="L96" s="290">
        <f t="shared" si="3"/>
        <v>0</v>
      </c>
    </row>
    <row r="97" spans="1:12">
      <c r="A97" s="290" t="s">
        <v>1608</v>
      </c>
      <c r="B97" s="290">
        <v>2025</v>
      </c>
      <c r="C97" s="290">
        <v>-1.71333</v>
      </c>
      <c r="D97" s="290">
        <v>1.1594669950000001</v>
      </c>
      <c r="E97" s="290" t="s">
        <v>1325</v>
      </c>
      <c r="F97" s="290">
        <v>-1.7133296728134155</v>
      </c>
      <c r="G97" s="290">
        <v>0</v>
      </c>
      <c r="H97" s="290">
        <v>0</v>
      </c>
      <c r="I97" s="290">
        <v>1</v>
      </c>
      <c r="K97" s="290">
        <f t="shared" si="2"/>
        <v>2.8727966678134154</v>
      </c>
      <c r="L97" s="290">
        <f t="shared" si="3"/>
        <v>0</v>
      </c>
    </row>
    <row r="98" spans="1:12">
      <c r="A98" s="290" t="s">
        <v>1609</v>
      </c>
      <c r="B98" s="290">
        <v>2025</v>
      </c>
      <c r="C98" s="290">
        <v>-2.0464220000000002</v>
      </c>
      <c r="D98" s="290">
        <v>0.280239658</v>
      </c>
      <c r="E98" s="290" t="s">
        <v>1326</v>
      </c>
      <c r="F98" s="290">
        <v>-2.0464217662811279</v>
      </c>
      <c r="G98" s="290">
        <v>0</v>
      </c>
      <c r="H98" s="290">
        <v>0</v>
      </c>
      <c r="I98" s="290">
        <v>1</v>
      </c>
      <c r="K98" s="290">
        <f t="shared" si="2"/>
        <v>2.3266614242811281</v>
      </c>
      <c r="L98" s="290">
        <f t="shared" si="3"/>
        <v>0</v>
      </c>
    </row>
    <row r="99" spans="1:12">
      <c r="A99" s="290" t="s">
        <v>1610</v>
      </c>
      <c r="B99" s="290">
        <v>2025</v>
      </c>
      <c r="C99" s="290">
        <v>-1.1413690000000001</v>
      </c>
      <c r="D99" s="290">
        <v>-0.97187617400000004</v>
      </c>
      <c r="E99" s="290" t="s">
        <v>1611</v>
      </c>
      <c r="F99" s="290">
        <v>-2.6736187934875488</v>
      </c>
      <c r="G99" s="290">
        <v>0</v>
      </c>
      <c r="H99" s="290">
        <v>1</v>
      </c>
      <c r="I99" s="290">
        <v>0</v>
      </c>
      <c r="K99" s="290">
        <f t="shared" si="2"/>
        <v>1.7017426194875487</v>
      </c>
      <c r="L99" s="290">
        <f t="shared" si="3"/>
        <v>0</v>
      </c>
    </row>
    <row r="100" spans="1:12">
      <c r="A100" s="290" t="s">
        <v>1612</v>
      </c>
      <c r="B100" s="290">
        <v>2025</v>
      </c>
      <c r="C100" s="290">
        <v>-0.53923639999999995</v>
      </c>
      <c r="D100" s="290">
        <v>0.342398076</v>
      </c>
      <c r="E100" s="290" t="s">
        <v>1327</v>
      </c>
      <c r="F100" s="290">
        <v>-1.0766865015029907</v>
      </c>
      <c r="G100" s="290">
        <v>0</v>
      </c>
      <c r="H100" s="290">
        <v>0</v>
      </c>
      <c r="I100" s="290">
        <v>1</v>
      </c>
      <c r="K100" s="290">
        <f t="shared" si="2"/>
        <v>1.4190845775029908</v>
      </c>
      <c r="L100" s="290">
        <f t="shared" si="3"/>
        <v>0</v>
      </c>
    </row>
    <row r="101" spans="1:12">
      <c r="A101" s="290" t="s">
        <v>1613</v>
      </c>
      <c r="B101" s="290">
        <v>2025</v>
      </c>
      <c r="C101" s="290">
        <v>-3.1377060000000001</v>
      </c>
      <c r="D101" s="290">
        <v>1.8746667290000001</v>
      </c>
      <c r="E101" s="290" t="s">
        <v>1295</v>
      </c>
      <c r="F101" s="290">
        <v>-4.4071369171142578</v>
      </c>
      <c r="G101" s="290">
        <v>0</v>
      </c>
      <c r="H101" s="290">
        <v>0</v>
      </c>
      <c r="I101" s="290">
        <v>1</v>
      </c>
      <c r="K101" s="290">
        <f t="shared" si="2"/>
        <v>6.2818036461142581</v>
      </c>
      <c r="L101" s="290">
        <f t="shared" si="3"/>
        <v>0</v>
      </c>
    </row>
    <row r="102" spans="1:12">
      <c r="A102" s="290" t="s">
        <v>1614</v>
      </c>
      <c r="B102" s="290">
        <v>2025</v>
      </c>
      <c r="C102" s="290">
        <v>-1.0998330000000001</v>
      </c>
      <c r="D102" s="290">
        <v>5.4739511179999996</v>
      </c>
      <c r="E102" s="290" t="s">
        <v>1323</v>
      </c>
      <c r="F102" s="290">
        <v>-0.94681555032730103</v>
      </c>
      <c r="G102" s="290">
        <v>0</v>
      </c>
      <c r="H102" s="290">
        <v>0</v>
      </c>
      <c r="I102" s="290">
        <v>1</v>
      </c>
      <c r="K102" s="290">
        <f t="shared" si="2"/>
        <v>6.4207666683273006</v>
      </c>
      <c r="L102" s="290">
        <f t="shared" si="3"/>
        <v>0</v>
      </c>
    </row>
    <row r="103" spans="1:12">
      <c r="A103" s="290" t="s">
        <v>1615</v>
      </c>
      <c r="B103" s="290">
        <v>2025</v>
      </c>
      <c r="C103" s="290">
        <v>-1.263317</v>
      </c>
      <c r="D103" s="290">
        <v>3.564517436</v>
      </c>
      <c r="E103" s="290" t="s">
        <v>1616</v>
      </c>
      <c r="F103" s="290">
        <v>-0.56388622522354126</v>
      </c>
      <c r="G103" s="290">
        <v>0</v>
      </c>
      <c r="H103" s="290">
        <v>1</v>
      </c>
      <c r="I103" s="290">
        <v>0</v>
      </c>
      <c r="K103" s="290">
        <f t="shared" si="2"/>
        <v>4.1284036612235413</v>
      </c>
      <c r="L103" s="290">
        <f t="shared" si="3"/>
        <v>0</v>
      </c>
    </row>
    <row r="104" spans="1:12">
      <c r="A104" s="290" t="s">
        <v>1617</v>
      </c>
      <c r="B104" s="290">
        <v>2025</v>
      </c>
      <c r="C104" s="290">
        <v>-1.1558889999999999</v>
      </c>
      <c r="D104" s="290">
        <v>2.9408418109999999</v>
      </c>
      <c r="E104" s="290" t="s">
        <v>1618</v>
      </c>
      <c r="F104" s="290">
        <v>-1.068209171295166</v>
      </c>
      <c r="G104" s="290">
        <v>0</v>
      </c>
      <c r="H104" s="290">
        <v>1</v>
      </c>
      <c r="I104" s="290">
        <v>0</v>
      </c>
      <c r="K104" s="290">
        <f t="shared" si="2"/>
        <v>4.0090509822951663</v>
      </c>
      <c r="L104" s="290">
        <f t="shared" si="3"/>
        <v>0</v>
      </c>
    </row>
    <row r="105" spans="1:12">
      <c r="A105" s="290" t="s">
        <v>1619</v>
      </c>
      <c r="B105" s="290">
        <v>2025</v>
      </c>
      <c r="C105" s="290">
        <v>-2.7483430000000002</v>
      </c>
      <c r="D105" s="290">
        <v>2.6900484250000001</v>
      </c>
      <c r="E105" s="290" t="s">
        <v>1319</v>
      </c>
      <c r="F105" s="290">
        <v>-2.5898144245147705</v>
      </c>
      <c r="G105" s="290">
        <v>0</v>
      </c>
      <c r="H105" s="290">
        <v>0</v>
      </c>
      <c r="I105" s="290">
        <v>1</v>
      </c>
      <c r="K105" s="290">
        <f t="shared" si="2"/>
        <v>5.279862849514771</v>
      </c>
      <c r="L105" s="290">
        <f t="shared" si="3"/>
        <v>0</v>
      </c>
    </row>
    <row r="106" spans="1:12">
      <c r="A106" s="290" t="s">
        <v>1620</v>
      </c>
      <c r="B106" s="290">
        <v>2025</v>
      </c>
      <c r="C106" s="290">
        <v>-2.051593</v>
      </c>
      <c r="D106" s="290">
        <v>6.7937677540000001</v>
      </c>
      <c r="E106" s="290" t="s">
        <v>1621</v>
      </c>
      <c r="F106" s="290">
        <v>-1.9031100273132324</v>
      </c>
      <c r="G106" s="290">
        <v>0</v>
      </c>
      <c r="H106" s="290">
        <v>1</v>
      </c>
      <c r="I106" s="290">
        <v>0</v>
      </c>
      <c r="K106" s="290">
        <f t="shared" si="2"/>
        <v>8.6968777813132334</v>
      </c>
      <c r="L106" s="290">
        <f t="shared" si="3"/>
        <v>0</v>
      </c>
    </row>
    <row r="107" spans="1:12">
      <c r="A107" s="290" t="s">
        <v>1622</v>
      </c>
      <c r="B107" s="290">
        <v>2025</v>
      </c>
      <c r="C107" s="290">
        <v>-0.62589039999999996</v>
      </c>
      <c r="D107" s="290">
        <v>9.7489692980000004</v>
      </c>
      <c r="E107" s="290" t="s">
        <v>1623</v>
      </c>
      <c r="F107" s="290">
        <v>-0.70149767398834229</v>
      </c>
      <c r="G107" s="290">
        <v>0</v>
      </c>
      <c r="H107" s="290">
        <v>1</v>
      </c>
      <c r="I107" s="290">
        <v>0</v>
      </c>
      <c r="K107" s="290">
        <f t="shared" si="2"/>
        <v>10.450466971988343</v>
      </c>
      <c r="L107" s="290">
        <f t="shared" si="3"/>
        <v>0</v>
      </c>
    </row>
    <row r="108" spans="1:12">
      <c r="A108" s="290" t="s">
        <v>1624</v>
      </c>
      <c r="B108" s="290">
        <v>2025</v>
      </c>
      <c r="C108" s="290">
        <v>1.4591810000000001</v>
      </c>
      <c r="D108" s="290">
        <v>-0.48776561200000002</v>
      </c>
      <c r="E108" s="290" t="s">
        <v>1625</v>
      </c>
      <c r="F108" s="290">
        <v>1.7437564134597778</v>
      </c>
      <c r="G108" s="290">
        <v>0</v>
      </c>
      <c r="H108" s="290">
        <v>1</v>
      </c>
      <c r="I108" s="290">
        <v>0</v>
      </c>
      <c r="K108" s="290">
        <f t="shared" si="2"/>
        <v>-2.2315220254597778</v>
      </c>
      <c r="L108" s="290">
        <f t="shared" si="3"/>
        <v>1</v>
      </c>
    </row>
    <row r="109" spans="1:12">
      <c r="A109" s="290" t="s">
        <v>1626</v>
      </c>
      <c r="B109" s="290">
        <v>2025</v>
      </c>
      <c r="C109" s="290">
        <v>-0.41113959999999999</v>
      </c>
      <c r="D109" s="290">
        <v>10.675399479999999</v>
      </c>
      <c r="E109" s="290" t="s">
        <v>1627</v>
      </c>
      <c r="F109" s="290">
        <v>-0.41113957762718201</v>
      </c>
      <c r="G109" s="290">
        <v>0</v>
      </c>
      <c r="H109" s="290">
        <v>1</v>
      </c>
      <c r="I109" s="290">
        <v>0</v>
      </c>
      <c r="K109" s="290">
        <f t="shared" si="2"/>
        <v>11.086539057627181</v>
      </c>
      <c r="L109" s="290">
        <f t="shared" si="3"/>
        <v>0</v>
      </c>
    </row>
    <row r="110" spans="1:12">
      <c r="A110" s="290" t="s">
        <v>1628</v>
      </c>
      <c r="B110" s="290">
        <v>2025</v>
      </c>
      <c r="C110" s="290">
        <v>-1.1149770000000001</v>
      </c>
      <c r="D110" s="290">
        <v>5.538348332</v>
      </c>
      <c r="E110" s="290" t="s">
        <v>1629</v>
      </c>
      <c r="F110" s="290">
        <v>-1.1149766445159912</v>
      </c>
      <c r="G110" s="290">
        <v>0</v>
      </c>
      <c r="H110" s="290">
        <v>1</v>
      </c>
      <c r="I110" s="290">
        <v>0</v>
      </c>
      <c r="K110" s="290">
        <f t="shared" si="2"/>
        <v>6.6533249765159912</v>
      </c>
      <c r="L110" s="290">
        <f t="shared" si="3"/>
        <v>0</v>
      </c>
    </row>
    <row r="111" spans="1:12">
      <c r="A111" s="290" t="s">
        <v>1630</v>
      </c>
      <c r="B111" s="290">
        <v>2025</v>
      </c>
      <c r="C111" s="290">
        <v>-0.95285209999999998</v>
      </c>
      <c r="D111" s="290">
        <v>1.0035742489999999</v>
      </c>
      <c r="E111" s="290" t="s">
        <v>1631</v>
      </c>
      <c r="F111" s="290">
        <v>-0.4240817129611969</v>
      </c>
      <c r="G111" s="290">
        <v>0</v>
      </c>
      <c r="H111" s="290">
        <v>1</v>
      </c>
      <c r="I111" s="290">
        <v>0</v>
      </c>
      <c r="K111" s="290">
        <f t="shared" si="2"/>
        <v>1.4276559619611968</v>
      </c>
      <c r="L111" s="290">
        <f t="shared" si="3"/>
        <v>0</v>
      </c>
    </row>
    <row r="112" spans="1:12">
      <c r="A112" s="290" t="s">
        <v>1632</v>
      </c>
      <c r="B112" s="290">
        <v>2025</v>
      </c>
      <c r="C112" s="290">
        <v>-0.77969140000000003</v>
      </c>
      <c r="D112" s="290">
        <v>1.9003798489999999</v>
      </c>
      <c r="E112" s="290" t="s">
        <v>1633</v>
      </c>
      <c r="F112" s="290">
        <v>-0.42973098158836365</v>
      </c>
      <c r="G112" s="290">
        <v>0</v>
      </c>
      <c r="H112" s="290">
        <v>1</v>
      </c>
      <c r="I112" s="290">
        <v>0</v>
      </c>
      <c r="K112" s="290">
        <f t="shared" si="2"/>
        <v>2.3301108305883638</v>
      </c>
      <c r="L112" s="290">
        <f t="shared" si="3"/>
        <v>0</v>
      </c>
    </row>
    <row r="113" spans="1:13">
      <c r="A113" s="290" t="s">
        <v>1634</v>
      </c>
      <c r="B113" s="290">
        <v>2025</v>
      </c>
      <c r="C113" s="290">
        <v>-1.8246340000000001</v>
      </c>
      <c r="D113" s="290">
        <v>1.38046158</v>
      </c>
      <c r="E113" s="290" t="s">
        <v>1635</v>
      </c>
      <c r="F113" s="290">
        <v>-2.0613515377044678</v>
      </c>
      <c r="G113" s="290">
        <v>0</v>
      </c>
      <c r="H113" s="290">
        <v>1</v>
      </c>
      <c r="I113" s="290">
        <v>0</v>
      </c>
      <c r="K113" s="290">
        <f t="shared" si="2"/>
        <v>3.4418131177044677</v>
      </c>
      <c r="L113" s="290">
        <f t="shared" si="3"/>
        <v>0</v>
      </c>
    </row>
    <row r="114" spans="1:13">
      <c r="A114" s="290" t="s">
        <v>1636</v>
      </c>
      <c r="B114" s="290">
        <v>2025</v>
      </c>
      <c r="C114" s="290">
        <v>-2.2786330000000001</v>
      </c>
      <c r="D114" s="290">
        <v>4.7278757530000002</v>
      </c>
      <c r="E114" s="290" t="s">
        <v>1307</v>
      </c>
      <c r="F114" s="290">
        <v>-3.001558780670166</v>
      </c>
      <c r="G114" s="290">
        <v>0</v>
      </c>
      <c r="H114" s="290">
        <v>0</v>
      </c>
      <c r="I114" s="290">
        <v>1</v>
      </c>
      <c r="K114" s="290">
        <f t="shared" si="2"/>
        <v>7.7294345336701662</v>
      </c>
      <c r="L114" s="290">
        <f t="shared" si="3"/>
        <v>0</v>
      </c>
    </row>
    <row r="115" spans="1:13">
      <c r="A115" s="290" t="s">
        <v>1637</v>
      </c>
      <c r="B115" s="290">
        <v>2025</v>
      </c>
      <c r="C115" s="290">
        <v>-0.3782064</v>
      </c>
      <c r="D115" s="290">
        <v>-0.62678959000000001</v>
      </c>
      <c r="E115" s="290" t="s">
        <v>1047</v>
      </c>
      <c r="F115" s="290">
        <v>-1.0671612024307251</v>
      </c>
      <c r="G115" s="290">
        <v>0</v>
      </c>
      <c r="H115" s="290">
        <v>1</v>
      </c>
      <c r="I115" s="290">
        <v>0</v>
      </c>
      <c r="K115" s="290">
        <f t="shared" si="2"/>
        <v>0.44037161243072509</v>
      </c>
      <c r="L115" s="290">
        <f t="shared" si="3"/>
        <v>0</v>
      </c>
    </row>
    <row r="116" spans="1:13">
      <c r="A116" s="290" t="s">
        <v>1638</v>
      </c>
      <c r="B116" s="290">
        <v>2025</v>
      </c>
      <c r="C116" s="290">
        <v>-1.4603980000000001</v>
      </c>
      <c r="D116" s="290">
        <v>-0.40239023600000001</v>
      </c>
      <c r="E116" s="290" t="s">
        <v>1313</v>
      </c>
      <c r="F116" s="290">
        <v>-2.1894972324371338</v>
      </c>
      <c r="G116" s="290">
        <v>0</v>
      </c>
      <c r="H116" s="290">
        <v>0</v>
      </c>
      <c r="I116" s="290">
        <v>1</v>
      </c>
      <c r="K116" s="290">
        <f t="shared" si="2"/>
        <v>1.7871069964371338</v>
      </c>
      <c r="L116" s="290">
        <f t="shared" si="3"/>
        <v>0</v>
      </c>
    </row>
    <row r="117" spans="1:13">
      <c r="A117" s="290" t="s">
        <v>1639</v>
      </c>
      <c r="B117" s="290">
        <v>2025</v>
      </c>
      <c r="C117" s="290">
        <v>-2.5696910000000002</v>
      </c>
      <c r="D117" s="290">
        <v>0.89148710799999997</v>
      </c>
      <c r="E117" s="290" t="s">
        <v>1324</v>
      </c>
      <c r="F117" s="290">
        <v>-2.5696914196014404</v>
      </c>
      <c r="G117" s="290">
        <v>0</v>
      </c>
      <c r="H117" s="290">
        <v>0</v>
      </c>
      <c r="I117" s="290">
        <v>1</v>
      </c>
      <c r="K117" s="290">
        <f t="shared" si="2"/>
        <v>3.4611785276014402</v>
      </c>
      <c r="L117" s="290">
        <f t="shared" si="3"/>
        <v>0</v>
      </c>
    </row>
    <row r="118" spans="1:13">
      <c r="A118" s="290" t="s">
        <v>1640</v>
      </c>
      <c r="B118" s="290">
        <v>2025</v>
      </c>
      <c r="C118" s="290">
        <v>-2.4770620000000001</v>
      </c>
      <c r="D118" s="290">
        <v>-4.8934490220000004</v>
      </c>
      <c r="E118" s="290" t="s">
        <v>19</v>
      </c>
      <c r="F118" s="290">
        <v>-1.9778662919998169</v>
      </c>
      <c r="G118" s="290">
        <v>0</v>
      </c>
      <c r="H118" s="290">
        <v>1</v>
      </c>
      <c r="I118" s="290">
        <v>0</v>
      </c>
      <c r="J118" s="290" t="s">
        <v>19</v>
      </c>
      <c r="K118" s="290">
        <f t="shared" si="2"/>
        <v>-2.9155827300001835</v>
      </c>
      <c r="L118" s="290">
        <f t="shared" si="3"/>
        <v>1</v>
      </c>
    </row>
    <row r="119" spans="1:13">
      <c r="A119" s="290" t="s">
        <v>1641</v>
      </c>
      <c r="B119" s="290">
        <v>2025</v>
      </c>
      <c r="C119" s="290">
        <v>-4.2545919999999997</v>
      </c>
      <c r="D119" s="290">
        <v>0.19205781499999999</v>
      </c>
      <c r="E119" s="290" t="s">
        <v>1328</v>
      </c>
      <c r="F119" s="290">
        <v>-4.5110125541687012</v>
      </c>
      <c r="G119" s="290">
        <v>0</v>
      </c>
      <c r="H119" s="290">
        <v>0</v>
      </c>
      <c r="I119" s="290">
        <v>1</v>
      </c>
      <c r="K119" s="290">
        <f t="shared" si="2"/>
        <v>4.7030703691687012</v>
      </c>
      <c r="L119" s="290">
        <f t="shared" si="3"/>
        <v>0</v>
      </c>
    </row>
    <row r="120" spans="1:13">
      <c r="A120" s="290" t="s">
        <v>1642</v>
      </c>
      <c r="B120" s="290">
        <v>2025</v>
      </c>
      <c r="C120" s="290">
        <v>-0.97986689999999999</v>
      </c>
      <c r="D120" s="290">
        <v>2.0369905949999998</v>
      </c>
      <c r="E120" s="290" t="s">
        <v>1643</v>
      </c>
      <c r="F120" s="290">
        <v>-1.3554509878158569</v>
      </c>
      <c r="G120" s="290">
        <v>0</v>
      </c>
      <c r="H120" s="290">
        <v>1</v>
      </c>
      <c r="I120" s="290">
        <v>0</v>
      </c>
      <c r="K120" s="290">
        <f t="shared" si="2"/>
        <v>3.3924415828158567</v>
      </c>
      <c r="L120" s="290">
        <f t="shared" si="3"/>
        <v>0</v>
      </c>
    </row>
    <row r="121" spans="1:13">
      <c r="A121" s="290" t="s">
        <v>1644</v>
      </c>
      <c r="B121" s="290">
        <v>2025</v>
      </c>
      <c r="C121" s="290">
        <v>-0.51961710000000005</v>
      </c>
      <c r="D121" s="290">
        <v>1.599042203</v>
      </c>
      <c r="E121" s="290" t="s">
        <v>1049</v>
      </c>
      <c r="F121" s="290">
        <v>-1.9751746654510498</v>
      </c>
      <c r="G121" s="290">
        <v>0</v>
      </c>
      <c r="H121" s="290">
        <v>1</v>
      </c>
      <c r="I121" s="290">
        <v>0</v>
      </c>
      <c r="K121" s="290">
        <f t="shared" si="2"/>
        <v>3.5742168684510496</v>
      </c>
      <c r="L121" s="290">
        <f t="shared" si="3"/>
        <v>0</v>
      </c>
    </row>
    <row r="122" spans="1:13">
      <c r="A122" s="290" t="s">
        <v>1645</v>
      </c>
      <c r="B122" s="290">
        <v>2025</v>
      </c>
      <c r="C122" s="290">
        <v>-2.2016089999999999</v>
      </c>
      <c r="D122" s="290">
        <v>8.930200438</v>
      </c>
      <c r="E122" s="290" t="s">
        <v>1646</v>
      </c>
      <c r="F122" s="290">
        <v>-1.4657204151153564</v>
      </c>
      <c r="G122" s="290">
        <v>0</v>
      </c>
      <c r="H122" s="290">
        <v>1</v>
      </c>
      <c r="I122" s="290">
        <v>0</v>
      </c>
      <c r="K122" s="290">
        <f t="shared" si="2"/>
        <v>10.395920853115356</v>
      </c>
      <c r="L122" s="290">
        <f t="shared" si="3"/>
        <v>0</v>
      </c>
    </row>
    <row r="123" spans="1:13">
      <c r="A123" s="290" t="s">
        <v>1647</v>
      </c>
      <c r="B123" s="290">
        <v>2025</v>
      </c>
      <c r="C123" s="290">
        <v>-1.7532140000000001</v>
      </c>
      <c r="D123" s="290">
        <v>1.494110697</v>
      </c>
      <c r="E123" s="290" t="s">
        <v>103</v>
      </c>
      <c r="F123" s="290">
        <v>-2.534191370010376</v>
      </c>
      <c r="G123" s="290">
        <v>0</v>
      </c>
      <c r="H123" s="290">
        <v>1</v>
      </c>
      <c r="I123" s="290">
        <v>0</v>
      </c>
      <c r="K123" s="290">
        <f t="shared" si="2"/>
        <v>4.028302067010376</v>
      </c>
      <c r="L123" s="290">
        <f t="shared" si="3"/>
        <v>0</v>
      </c>
    </row>
    <row r="124" spans="1:13">
      <c r="A124" s="290" t="s">
        <v>1648</v>
      </c>
      <c r="B124" s="290">
        <v>2025</v>
      </c>
      <c r="C124" s="290">
        <v>-0.21656210000000001</v>
      </c>
      <c r="D124" s="290">
        <v>1.4078275810000001</v>
      </c>
      <c r="E124" s="290" t="s">
        <v>1649</v>
      </c>
      <c r="F124" s="290">
        <v>-0.21656207740306854</v>
      </c>
      <c r="G124" s="290">
        <v>0</v>
      </c>
      <c r="H124" s="290">
        <v>1</v>
      </c>
      <c r="I124" s="290">
        <v>0</v>
      </c>
      <c r="K124" s="290">
        <f t="shared" si="2"/>
        <v>1.6243896584030686</v>
      </c>
      <c r="L124" s="290">
        <f t="shared" si="3"/>
        <v>0</v>
      </c>
    </row>
    <row r="125" spans="1:13">
      <c r="A125" s="290" t="s">
        <v>1650</v>
      </c>
      <c r="B125" s="290">
        <v>2025</v>
      </c>
      <c r="C125" s="290">
        <v>-1.8595699999999999</v>
      </c>
      <c r="D125" s="290">
        <v>1.1050967E-2</v>
      </c>
      <c r="E125" s="290" t="s">
        <v>1050</v>
      </c>
      <c r="F125" s="290">
        <v>-2.0093197822570801</v>
      </c>
      <c r="G125" s="290">
        <v>0</v>
      </c>
      <c r="H125" s="290">
        <v>1</v>
      </c>
      <c r="I125" s="290">
        <v>0</v>
      </c>
      <c r="K125" s="290">
        <f t="shared" si="2"/>
        <v>2.0203707492570802</v>
      </c>
      <c r="L125" s="290">
        <f t="shared" si="3"/>
        <v>0</v>
      </c>
    </row>
    <row r="126" spans="1:13">
      <c r="A126" s="290" t="s">
        <v>1651</v>
      </c>
      <c r="B126" s="290">
        <v>2025</v>
      </c>
      <c r="C126" s="290">
        <v>-1.0654570000000001</v>
      </c>
      <c r="D126" s="290">
        <v>-1.273440025</v>
      </c>
      <c r="E126" s="290" t="s">
        <v>1048</v>
      </c>
      <c r="F126" s="290">
        <v>-1.7990653514862061</v>
      </c>
      <c r="G126" s="290">
        <v>0</v>
      </c>
      <c r="H126" s="290">
        <v>1</v>
      </c>
      <c r="I126" s="290">
        <v>0</v>
      </c>
      <c r="K126" s="290">
        <f t="shared" si="2"/>
        <v>0.52562532648620608</v>
      </c>
      <c r="L126" s="290">
        <f t="shared" si="3"/>
        <v>0</v>
      </c>
    </row>
    <row r="127" spans="1:13">
      <c r="D127" s="290">
        <f>MAX(D2:D126)</f>
        <v>12.159342430000001</v>
      </c>
      <c r="F127" s="290">
        <f>MIN(F2:F126)</f>
        <v>-12.306737899780273</v>
      </c>
      <c r="K127" s="290">
        <f>COUNT(K2:K126)</f>
        <v>125</v>
      </c>
      <c r="L127" s="290">
        <f>SUM(L2:L126)</f>
        <v>15</v>
      </c>
      <c r="M127" s="320">
        <f>100*L127/K127</f>
        <v>12</v>
      </c>
    </row>
    <row r="128" spans="1:13">
      <c r="K128" s="290">
        <f>COUNT(K7,K31,K42,K37,K46,K50,K65,K81,K108,K118,K21,K23,K29,K40,K70)</f>
        <v>15</v>
      </c>
    </row>
    <row r="129" spans="11:11">
      <c r="K129" s="321">
        <f>K128/K127</f>
        <v>0.12</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5D5F-2A22-459D-9162-F485094AE347}">
  <sheetPr>
    <tabColor theme="2"/>
  </sheetPr>
  <dimension ref="A1:P78"/>
  <sheetViews>
    <sheetView topLeftCell="A56" workbookViewId="0"/>
  </sheetViews>
  <sheetFormatPr defaultRowHeight="14.6"/>
  <cols>
    <col min="2" max="2" width="13.3046875" bestFit="1" customWidth="1"/>
    <col min="3" max="3" width="11.84375" bestFit="1" customWidth="1"/>
    <col min="4" max="4" width="11.69140625" bestFit="1" customWidth="1"/>
    <col min="5" max="5" width="13.3046875" bestFit="1" customWidth="1"/>
    <col min="6" max="6" width="11.84375" bestFit="1" customWidth="1"/>
    <col min="7" max="7" width="11.69140625" bestFit="1" customWidth="1"/>
    <col min="8" max="8" width="13.3046875" bestFit="1" customWidth="1"/>
    <col min="9" max="9" width="11.84375" bestFit="1" customWidth="1"/>
    <col min="10" max="10" width="11.69140625" bestFit="1" customWidth="1"/>
    <col min="11" max="11" width="13.3046875" bestFit="1" customWidth="1"/>
    <col min="12" max="12" width="11.84375" bestFit="1" customWidth="1"/>
    <col min="13" max="13" width="11.69140625" bestFit="1" customWidth="1"/>
    <col min="14" max="14" width="13.3046875" bestFit="1" customWidth="1"/>
    <col min="15" max="15" width="11.84375" bestFit="1" customWidth="1"/>
    <col min="16" max="16" width="11.69140625" bestFit="1" customWidth="1"/>
  </cols>
  <sheetData>
    <row r="1" spans="1:16" hidden="1">
      <c r="B1" s="365" t="s">
        <v>1652</v>
      </c>
      <c r="C1" s="365"/>
      <c r="D1" s="365"/>
      <c r="E1" s="365" t="s">
        <v>1653</v>
      </c>
      <c r="F1" s="365"/>
      <c r="G1" s="365"/>
      <c r="H1" s="365" t="s">
        <v>1654</v>
      </c>
      <c r="I1" s="365"/>
      <c r="J1" s="365"/>
      <c r="K1" s="365" t="s">
        <v>1655</v>
      </c>
      <c r="L1" s="365"/>
      <c r="M1" s="365"/>
      <c r="N1" s="365" t="s">
        <v>1656</v>
      </c>
      <c r="O1" s="365"/>
      <c r="P1" s="365"/>
    </row>
    <row r="2" spans="1:16" hidden="1">
      <c r="A2" t="s">
        <v>1657</v>
      </c>
      <c r="B2" t="s">
        <v>1658</v>
      </c>
      <c r="C2" t="s">
        <v>1659</v>
      </c>
      <c r="D2" t="s">
        <v>1660</v>
      </c>
      <c r="E2" t="s">
        <v>1658</v>
      </c>
      <c r="F2" t="s">
        <v>1659</v>
      </c>
      <c r="G2" t="s">
        <v>1660</v>
      </c>
      <c r="H2" t="s">
        <v>1658</v>
      </c>
      <c r="I2" t="s">
        <v>1659</v>
      </c>
      <c r="J2" t="s">
        <v>1660</v>
      </c>
      <c r="K2" t="s">
        <v>1658</v>
      </c>
      <c r="L2" t="s">
        <v>1659</v>
      </c>
      <c r="M2" t="s">
        <v>1660</v>
      </c>
      <c r="N2" t="s">
        <v>1658</v>
      </c>
      <c r="O2" t="s">
        <v>1659</v>
      </c>
      <c r="P2" t="s">
        <v>1660</v>
      </c>
    </row>
    <row r="3" spans="1:16" hidden="1">
      <c r="A3">
        <v>0.05</v>
      </c>
      <c r="B3">
        <v>0.30054535999999998</v>
      </c>
      <c r="C3">
        <v>0.67135924000000002</v>
      </c>
      <c r="D3">
        <v>-7.0268499999999998E-2</v>
      </c>
      <c r="E3">
        <v>-9.8152139999999999E-2</v>
      </c>
      <c r="F3">
        <v>0.30428128999999998</v>
      </c>
      <c r="G3">
        <v>-0.50058555999999998</v>
      </c>
      <c r="H3">
        <v>0.32774213000000002</v>
      </c>
      <c r="I3">
        <v>1.3042487</v>
      </c>
      <c r="J3">
        <v>-0.64876449000000003</v>
      </c>
      <c r="K3">
        <v>0.957789</v>
      </c>
      <c r="L3">
        <v>2.352833</v>
      </c>
      <c r="M3">
        <v>-0.43725504999999998</v>
      </c>
      <c r="N3">
        <v>0.97130417999999996</v>
      </c>
      <c r="O3">
        <v>1.8607049</v>
      </c>
      <c r="P3">
        <v>8.1903400000000001E-2</v>
      </c>
    </row>
    <row r="4" spans="1:16" hidden="1">
      <c r="A4">
        <v>0.1</v>
      </c>
      <c r="B4">
        <v>-0.20002154</v>
      </c>
      <c r="C4">
        <v>0.12233432</v>
      </c>
      <c r="D4">
        <v>-0.52237736999999995</v>
      </c>
      <c r="E4">
        <v>-6.9812609999999997E-2</v>
      </c>
      <c r="F4">
        <v>0.33019813999999997</v>
      </c>
      <c r="G4">
        <v>-0.46982336000000002</v>
      </c>
      <c r="H4">
        <v>2.5433399999999998E-2</v>
      </c>
      <c r="I4">
        <v>0.72312664999999998</v>
      </c>
      <c r="J4">
        <v>-0.67225981000000001</v>
      </c>
      <c r="K4">
        <v>0.73020368999999996</v>
      </c>
      <c r="L4">
        <v>1.4450095999999999</v>
      </c>
      <c r="M4">
        <v>1.539776E-2</v>
      </c>
      <c r="N4">
        <v>5.4502389999999998E-2</v>
      </c>
      <c r="O4">
        <v>0.61925434999999995</v>
      </c>
      <c r="P4">
        <v>-0.51024955999999999</v>
      </c>
    </row>
    <row r="5" spans="1:16" hidden="1">
      <c r="A5">
        <v>0.15</v>
      </c>
      <c r="B5">
        <v>-0.1645664</v>
      </c>
      <c r="C5">
        <v>0.11100844</v>
      </c>
      <c r="D5">
        <v>-0.44014122999999999</v>
      </c>
      <c r="E5">
        <v>-0.35170645</v>
      </c>
      <c r="F5">
        <v>-8.7005219999999994E-2</v>
      </c>
      <c r="G5">
        <v>-0.61640768999999995</v>
      </c>
      <c r="H5">
        <v>-0.24582540999999999</v>
      </c>
      <c r="I5">
        <v>0.19337969999999999</v>
      </c>
      <c r="J5">
        <v>-0.68503051999999998</v>
      </c>
      <c r="K5">
        <v>0.24286548999999999</v>
      </c>
      <c r="L5">
        <v>0.72779435000000003</v>
      </c>
      <c r="M5">
        <v>-0.24206338999999999</v>
      </c>
      <c r="N5">
        <v>0.27978161000000001</v>
      </c>
      <c r="O5">
        <v>0.77108127000000004</v>
      </c>
      <c r="P5">
        <v>-0.21151803</v>
      </c>
    </row>
    <row r="6" spans="1:16" hidden="1">
      <c r="A6">
        <v>0.2</v>
      </c>
      <c r="B6">
        <v>-0.26169038</v>
      </c>
      <c r="C6">
        <v>-8.7051420000000004E-2</v>
      </c>
      <c r="D6">
        <v>-0.43632936</v>
      </c>
      <c r="E6">
        <v>-0.53442710999999998</v>
      </c>
      <c r="F6">
        <v>-0.25871632</v>
      </c>
      <c r="G6">
        <v>-0.81013787000000004</v>
      </c>
      <c r="H6">
        <v>-8.4040779999999995E-2</v>
      </c>
      <c r="I6">
        <v>0.41228082999999999</v>
      </c>
      <c r="J6">
        <v>-0.58036237999999996</v>
      </c>
      <c r="K6">
        <v>0.36924647999999999</v>
      </c>
      <c r="L6">
        <v>0.69478470000000003</v>
      </c>
      <c r="M6">
        <v>4.3708280000000002E-2</v>
      </c>
      <c r="N6">
        <v>0.18432541</v>
      </c>
      <c r="O6">
        <v>0.71734863999999998</v>
      </c>
      <c r="P6">
        <v>-0.34869783999999998</v>
      </c>
    </row>
    <row r="7" spans="1:16" hidden="1">
      <c r="A7">
        <v>0.25</v>
      </c>
      <c r="B7">
        <v>-0.29326066000000001</v>
      </c>
      <c r="C7">
        <v>-0.14450747</v>
      </c>
      <c r="D7">
        <v>-0.44201385999999998</v>
      </c>
      <c r="E7">
        <v>-0.59388929999999995</v>
      </c>
      <c r="F7">
        <v>-0.36787698000000002</v>
      </c>
      <c r="G7">
        <v>-0.81990158999999996</v>
      </c>
      <c r="H7">
        <v>-0.26074412000000002</v>
      </c>
      <c r="I7">
        <v>9.7706589999999996E-2</v>
      </c>
      <c r="J7">
        <v>-0.61919480999999998</v>
      </c>
      <c r="K7">
        <v>0.18559542000000001</v>
      </c>
      <c r="L7">
        <v>0.60477327999999997</v>
      </c>
      <c r="M7">
        <v>-0.23358244</v>
      </c>
      <c r="N7">
        <v>6.6764669999999998E-2</v>
      </c>
      <c r="O7">
        <v>0.50915778</v>
      </c>
      <c r="P7">
        <v>-0.37562844000000001</v>
      </c>
    </row>
    <row r="8" spans="1:16" hidden="1">
      <c r="A8">
        <v>0.3</v>
      </c>
      <c r="B8">
        <v>-0.22626239000000001</v>
      </c>
      <c r="C8">
        <v>-9.1422619999999996E-2</v>
      </c>
      <c r="D8">
        <v>-0.36110213000000002</v>
      </c>
      <c r="E8">
        <v>-0.56639092999999996</v>
      </c>
      <c r="F8">
        <v>-0.31416466999999998</v>
      </c>
      <c r="G8">
        <v>-0.81861722000000003</v>
      </c>
      <c r="H8">
        <v>-0.33515658999999998</v>
      </c>
      <c r="I8">
        <v>-2.2288059999999998E-2</v>
      </c>
      <c r="J8">
        <v>-0.64802510000000002</v>
      </c>
      <c r="K8">
        <v>-9.7942660000000001E-2</v>
      </c>
      <c r="L8">
        <v>0.31535688000000001</v>
      </c>
      <c r="M8">
        <v>-0.51124221000000003</v>
      </c>
      <c r="N8">
        <v>-0.17081537999999999</v>
      </c>
      <c r="O8">
        <v>0.27031964000000003</v>
      </c>
      <c r="P8">
        <v>-0.61195040000000001</v>
      </c>
    </row>
    <row r="9" spans="1:16" hidden="1">
      <c r="A9">
        <v>0.35</v>
      </c>
      <c r="B9">
        <v>-0.2248086</v>
      </c>
      <c r="C9">
        <v>-9.7352300000000003E-2</v>
      </c>
      <c r="D9">
        <v>-0.35226490999999999</v>
      </c>
      <c r="E9">
        <v>-0.42303351</v>
      </c>
      <c r="F9">
        <v>-0.14144503</v>
      </c>
      <c r="G9">
        <v>-0.70462197000000004</v>
      </c>
      <c r="H9">
        <v>-0.43372458000000003</v>
      </c>
      <c r="I9">
        <v>-8.2009979999999996E-2</v>
      </c>
      <c r="J9">
        <v>-0.78543918999999995</v>
      </c>
      <c r="K9">
        <v>-0.18574165000000001</v>
      </c>
      <c r="L9">
        <v>0.21226460999999999</v>
      </c>
      <c r="M9">
        <v>-0.58374791999999998</v>
      </c>
      <c r="N9">
        <v>-0.16156251999999999</v>
      </c>
      <c r="O9">
        <v>0.27512679000000001</v>
      </c>
      <c r="P9">
        <v>-0.59825181999999999</v>
      </c>
    </row>
    <row r="10" spans="1:16" hidden="1">
      <c r="A10">
        <v>0.4</v>
      </c>
      <c r="B10">
        <v>-0.18730551000000001</v>
      </c>
      <c r="C10">
        <v>-6.997138E-2</v>
      </c>
      <c r="D10">
        <v>-0.30463963999999999</v>
      </c>
      <c r="E10">
        <v>-0.45930606000000002</v>
      </c>
      <c r="F10">
        <v>-0.16849275999999999</v>
      </c>
      <c r="G10">
        <v>-0.75011932999999997</v>
      </c>
      <c r="H10">
        <v>-0.40908857999999998</v>
      </c>
      <c r="I10">
        <v>-6.1687029999999997E-2</v>
      </c>
      <c r="J10">
        <v>-0.75649016999999996</v>
      </c>
      <c r="K10">
        <v>-0.17061051999999999</v>
      </c>
      <c r="L10">
        <v>0.21806060999999999</v>
      </c>
      <c r="M10">
        <v>-0.55928164999999996</v>
      </c>
      <c r="N10">
        <v>-0.16992022000000001</v>
      </c>
      <c r="O10">
        <v>0.23428370000000001</v>
      </c>
      <c r="P10">
        <v>-0.57412410000000003</v>
      </c>
    </row>
    <row r="11" spans="1:16" hidden="1">
      <c r="A11">
        <v>0.45</v>
      </c>
      <c r="B11">
        <v>-0.24189500999999999</v>
      </c>
      <c r="C11">
        <v>-8.1410070000000001E-2</v>
      </c>
      <c r="D11">
        <v>-0.40237995999999998</v>
      </c>
      <c r="E11">
        <v>-0.57860756000000002</v>
      </c>
      <c r="F11">
        <v>-0.32077968000000001</v>
      </c>
      <c r="G11">
        <v>-0.83643544000000003</v>
      </c>
      <c r="H11">
        <v>-0.38385882999999998</v>
      </c>
      <c r="I11">
        <v>-3.8682800000000003E-2</v>
      </c>
      <c r="J11">
        <v>-0.72903483999999996</v>
      </c>
      <c r="K11">
        <v>-0.37695329999999999</v>
      </c>
      <c r="L11">
        <v>6.2594319999999995E-2</v>
      </c>
      <c r="M11">
        <v>-0.81650089999999997</v>
      </c>
      <c r="N11">
        <v>-0.27369335</v>
      </c>
      <c r="O11">
        <v>0.13107051</v>
      </c>
      <c r="P11">
        <v>-0.67845725999999995</v>
      </c>
    </row>
    <row r="12" spans="1:16" hidden="1">
      <c r="A12">
        <v>0.5</v>
      </c>
      <c r="B12">
        <v>-0.25184071000000002</v>
      </c>
      <c r="C12">
        <v>-7.1383329999999995E-2</v>
      </c>
      <c r="D12">
        <v>-0.43229809000000002</v>
      </c>
      <c r="E12">
        <v>-0.57559335</v>
      </c>
      <c r="F12">
        <v>-0.30395016000000002</v>
      </c>
      <c r="G12">
        <v>-0.84723656999999997</v>
      </c>
      <c r="H12">
        <v>-0.43949226000000002</v>
      </c>
      <c r="I12">
        <v>-7.9999929999999997E-2</v>
      </c>
      <c r="J12">
        <v>-0.79898458999999999</v>
      </c>
      <c r="K12">
        <v>-0.41775279999999998</v>
      </c>
      <c r="L12">
        <v>-6.8264920000000007E-2</v>
      </c>
      <c r="M12">
        <v>-0.76724064000000003</v>
      </c>
      <c r="N12">
        <v>-0.29871829999999999</v>
      </c>
      <c r="O12">
        <v>9.0611380000000005E-2</v>
      </c>
      <c r="P12">
        <v>-0.68804801000000004</v>
      </c>
    </row>
    <row r="13" spans="1:16" hidden="1">
      <c r="A13">
        <v>0.55000000000000004</v>
      </c>
      <c r="B13">
        <v>-0.33666035999999999</v>
      </c>
      <c r="C13">
        <v>-9.563953E-2</v>
      </c>
      <c r="D13">
        <v>-0.57768118000000002</v>
      </c>
      <c r="E13">
        <v>-0.61401718999999999</v>
      </c>
      <c r="F13">
        <v>-0.34260675000000002</v>
      </c>
      <c r="G13">
        <v>-0.88542765000000001</v>
      </c>
      <c r="H13">
        <v>-0.60644931000000002</v>
      </c>
      <c r="I13">
        <v>-0.23019120000000001</v>
      </c>
      <c r="J13">
        <v>-0.98270743999999999</v>
      </c>
      <c r="K13">
        <v>-0.41637424000000001</v>
      </c>
      <c r="L13">
        <v>-4.4310099999999998E-2</v>
      </c>
      <c r="M13">
        <v>-0.78843837999999999</v>
      </c>
      <c r="N13">
        <v>-0.33243138</v>
      </c>
      <c r="O13">
        <v>5.2843090000000002E-2</v>
      </c>
      <c r="P13">
        <v>-0.71770584999999998</v>
      </c>
    </row>
    <row r="14" spans="1:16" hidden="1">
      <c r="A14">
        <v>0.6</v>
      </c>
      <c r="B14">
        <v>-0.40290292999999999</v>
      </c>
      <c r="C14">
        <v>-0.25417592999999999</v>
      </c>
      <c r="D14">
        <v>-0.55162990000000001</v>
      </c>
      <c r="E14">
        <v>-0.62815105999999998</v>
      </c>
      <c r="F14">
        <v>-0.35747226999999998</v>
      </c>
      <c r="G14">
        <v>-0.89882987999999997</v>
      </c>
      <c r="H14">
        <v>-0.70363790000000004</v>
      </c>
      <c r="I14">
        <v>-0.32153788</v>
      </c>
      <c r="J14">
        <v>-1.0857379</v>
      </c>
      <c r="K14">
        <v>-0.33390275000000003</v>
      </c>
      <c r="L14">
        <v>3.216956E-2</v>
      </c>
      <c r="M14">
        <v>-0.69997500999999995</v>
      </c>
      <c r="N14">
        <v>-0.34315947000000002</v>
      </c>
      <c r="O14">
        <v>4.8986660000000001E-2</v>
      </c>
      <c r="P14">
        <v>-0.73530561000000005</v>
      </c>
    </row>
    <row r="15" spans="1:16" hidden="1">
      <c r="A15">
        <v>0.65</v>
      </c>
      <c r="B15">
        <v>-0.40828674999999998</v>
      </c>
      <c r="C15">
        <v>-0.29499528000000003</v>
      </c>
      <c r="D15">
        <v>-0.52157825000000002</v>
      </c>
      <c r="E15">
        <v>-0.53626936999999997</v>
      </c>
      <c r="F15">
        <v>-0.29243973000000001</v>
      </c>
      <c r="G15">
        <v>-0.78009896999999995</v>
      </c>
      <c r="H15">
        <v>-0.64241225000000002</v>
      </c>
      <c r="I15">
        <v>-0.28380996000000003</v>
      </c>
      <c r="J15">
        <v>-1.0010146</v>
      </c>
      <c r="K15">
        <v>-0.29141662000000002</v>
      </c>
      <c r="L15">
        <v>0.10001924</v>
      </c>
      <c r="M15">
        <v>-0.68285245000000006</v>
      </c>
      <c r="N15">
        <v>-0.19347549999999999</v>
      </c>
      <c r="O15">
        <v>0.25964478000000002</v>
      </c>
      <c r="P15">
        <v>-0.64659577999999995</v>
      </c>
    </row>
    <row r="16" spans="1:16" hidden="1">
      <c r="A16">
        <v>0.7</v>
      </c>
      <c r="B16">
        <v>-0.43195256999999998</v>
      </c>
      <c r="C16">
        <v>-0.29118266999999998</v>
      </c>
      <c r="D16">
        <v>-0.57272243</v>
      </c>
      <c r="E16">
        <v>-0.59373664999999998</v>
      </c>
      <c r="F16">
        <v>-0.38358365999999999</v>
      </c>
      <c r="G16">
        <v>-0.80388968999999999</v>
      </c>
      <c r="H16">
        <v>-0.70035291</v>
      </c>
      <c r="I16">
        <v>-0.34988724999999998</v>
      </c>
      <c r="J16">
        <v>-1.0508185999999999</v>
      </c>
      <c r="K16">
        <v>-0.45474488000000002</v>
      </c>
      <c r="L16">
        <v>1.219552E-2</v>
      </c>
      <c r="M16">
        <v>-0.92168528000000005</v>
      </c>
      <c r="N16">
        <v>-0.38311422000000001</v>
      </c>
      <c r="O16">
        <v>0.1235137</v>
      </c>
      <c r="P16">
        <v>-0.88974213999999996</v>
      </c>
    </row>
    <row r="17" spans="1:16" hidden="1">
      <c r="A17">
        <v>0.75</v>
      </c>
      <c r="B17">
        <v>-0.46685105999999998</v>
      </c>
      <c r="C17">
        <v>-0.30189049000000001</v>
      </c>
      <c r="D17">
        <v>-0.63181162000000002</v>
      </c>
      <c r="E17">
        <v>-0.61675458999999999</v>
      </c>
      <c r="F17">
        <v>-0.41677216</v>
      </c>
      <c r="G17">
        <v>-0.81673706000000001</v>
      </c>
      <c r="H17">
        <v>-0.66144097000000002</v>
      </c>
      <c r="I17">
        <v>-0.30483818000000001</v>
      </c>
      <c r="J17">
        <v>-1.0180438000000001</v>
      </c>
      <c r="K17">
        <v>-0.89130973999999996</v>
      </c>
      <c r="L17">
        <v>-0.48567234999999997</v>
      </c>
      <c r="M17">
        <v>-1.2969470999999999</v>
      </c>
      <c r="N17">
        <v>-0.64501107000000002</v>
      </c>
      <c r="O17">
        <v>-6.6724510000000001E-2</v>
      </c>
      <c r="P17">
        <v>-1.2232976</v>
      </c>
    </row>
    <row r="18" spans="1:16" hidden="1">
      <c r="A18">
        <v>0.8</v>
      </c>
      <c r="B18">
        <v>-0.51103723000000001</v>
      </c>
      <c r="C18">
        <v>-0.31597763000000001</v>
      </c>
      <c r="D18">
        <v>-0.70609688999999998</v>
      </c>
      <c r="E18">
        <v>-0.65337241000000001</v>
      </c>
      <c r="F18">
        <v>-0.29867440000000001</v>
      </c>
      <c r="G18">
        <v>-1.0080705000000001</v>
      </c>
      <c r="H18">
        <v>-0.79156594999999996</v>
      </c>
      <c r="I18">
        <v>-0.36739281000000001</v>
      </c>
      <c r="J18">
        <v>-1.2157391</v>
      </c>
      <c r="K18">
        <v>-1.0157204</v>
      </c>
      <c r="L18">
        <v>-0.52360284000000001</v>
      </c>
      <c r="M18">
        <v>-1.507838</v>
      </c>
      <c r="N18">
        <v>-0.74795597999999996</v>
      </c>
      <c r="O18">
        <v>-0.24237755999999999</v>
      </c>
      <c r="P18">
        <v>-1.2535343999999999</v>
      </c>
    </row>
    <row r="19" spans="1:16" hidden="1">
      <c r="A19">
        <v>0.85</v>
      </c>
      <c r="B19">
        <v>-0.51928364999999999</v>
      </c>
      <c r="C19">
        <v>-0.32134327000000001</v>
      </c>
      <c r="D19">
        <v>-0.71722399999999997</v>
      </c>
      <c r="E19">
        <v>-0.65698743000000004</v>
      </c>
      <c r="F19">
        <v>-0.29244228999999999</v>
      </c>
      <c r="G19">
        <v>-1.0215325</v>
      </c>
      <c r="H19">
        <v>-1.0715152999999999</v>
      </c>
      <c r="I19">
        <v>-0.69306988000000003</v>
      </c>
      <c r="J19">
        <v>-1.4499607000000001</v>
      </c>
      <c r="K19">
        <v>-0.98000531999999996</v>
      </c>
      <c r="L19">
        <v>-0.50315105999999998</v>
      </c>
      <c r="M19">
        <v>-1.4568596</v>
      </c>
      <c r="N19">
        <v>-0.91605597999999999</v>
      </c>
      <c r="O19">
        <v>-0.41970971000000001</v>
      </c>
      <c r="P19">
        <v>-1.4124022000000001</v>
      </c>
    </row>
    <row r="20" spans="1:16" hidden="1">
      <c r="A20">
        <v>0.9</v>
      </c>
      <c r="B20">
        <v>-0.50786894999999999</v>
      </c>
      <c r="C20">
        <v>-0.35806450000000001</v>
      </c>
      <c r="D20">
        <v>-0.65767341999999995</v>
      </c>
      <c r="E20">
        <v>-0.86351060999999996</v>
      </c>
      <c r="F20">
        <v>-0.51880543999999995</v>
      </c>
      <c r="G20">
        <v>-1.2082157</v>
      </c>
      <c r="H20">
        <v>-0.68101919</v>
      </c>
      <c r="I20">
        <v>-0.19326425999999999</v>
      </c>
      <c r="J20">
        <v>-1.1687741</v>
      </c>
      <c r="K20">
        <v>-0.82998949</v>
      </c>
      <c r="L20">
        <v>-0.20274459</v>
      </c>
      <c r="M20">
        <v>-1.4572343999999999</v>
      </c>
      <c r="N20">
        <v>-1.2076273</v>
      </c>
      <c r="O20">
        <v>-0.29728130000000003</v>
      </c>
      <c r="P20">
        <v>-2.1179733000000001</v>
      </c>
    </row>
    <row r="21" spans="1:16" hidden="1">
      <c r="A21">
        <v>0.95</v>
      </c>
      <c r="B21">
        <v>-0.33525737999999999</v>
      </c>
      <c r="C21">
        <v>-5.0739499999999998E-3</v>
      </c>
      <c r="D21">
        <v>-0.66544080000000005</v>
      </c>
      <c r="E21">
        <v>-0.90680647000000003</v>
      </c>
      <c r="F21">
        <v>-0.54998612000000002</v>
      </c>
      <c r="G21">
        <v>-1.2636267999999999</v>
      </c>
      <c r="H21">
        <v>-0.76184457999999999</v>
      </c>
      <c r="I21">
        <v>-0.13095931999999999</v>
      </c>
      <c r="J21">
        <v>-1.3927299</v>
      </c>
      <c r="K21">
        <v>-1.3533982</v>
      </c>
      <c r="L21">
        <v>-0.51299207999999996</v>
      </c>
      <c r="M21">
        <v>-2.1938045000000002</v>
      </c>
      <c r="N21">
        <v>-1.3074957</v>
      </c>
      <c r="O21">
        <v>-0.34041484999999999</v>
      </c>
      <c r="P21">
        <v>-2.2745763999999999</v>
      </c>
    </row>
    <row r="22" spans="1:16" hidden="1"/>
    <row r="23" spans="1:16" hidden="1"/>
    <row r="24" spans="1:16" hidden="1"/>
    <row r="25" spans="1:16" hidden="1"/>
    <row r="26" spans="1:16" hidden="1"/>
    <row r="27" spans="1:16" hidden="1"/>
    <row r="28" spans="1:16" hidden="1"/>
    <row r="29" spans="1:16" hidden="1"/>
    <row r="30" spans="1:16" hidden="1"/>
    <row r="31" spans="1:16" hidden="1"/>
    <row r="32" spans="1:16" hidden="1"/>
    <row r="33" hidden="1"/>
    <row r="34" hidden="1"/>
    <row r="35" hidden="1"/>
    <row r="36" hidden="1"/>
    <row r="37" hidden="1"/>
    <row r="38" hidden="1"/>
    <row r="39" hidden="1"/>
    <row r="40" hidden="1"/>
    <row r="41" hidden="1"/>
    <row r="42" hidden="1"/>
    <row r="43" hidden="1"/>
    <row r="44" hidden="1"/>
    <row r="45" hidden="1"/>
    <row r="46" hidden="1"/>
    <row r="47" hidden="1"/>
    <row r="48" hidden="1"/>
    <row r="49" spans="1:5" hidden="1"/>
    <row r="50" spans="1:5" hidden="1"/>
    <row r="51" spans="1:5" hidden="1"/>
    <row r="52" spans="1:5" hidden="1"/>
    <row r="53" spans="1:5" hidden="1"/>
    <row r="54" spans="1:5" hidden="1"/>
    <row r="55" spans="1:5" hidden="1"/>
    <row r="58" spans="1:5">
      <c r="B58" s="365" t="s">
        <v>1655</v>
      </c>
      <c r="C58" s="365"/>
      <c r="D58" s="365"/>
    </row>
    <row r="59" spans="1:5">
      <c r="A59" t="s">
        <v>1657</v>
      </c>
      <c r="B59" t="s">
        <v>1658</v>
      </c>
      <c r="C59" t="s">
        <v>1659</v>
      </c>
      <c r="D59" t="s">
        <v>1660</v>
      </c>
      <c r="E59" t="s">
        <v>909</v>
      </c>
    </row>
    <row r="60" spans="1:5">
      <c r="A60">
        <v>0.05</v>
      </c>
      <c r="B60">
        <f>K3</f>
        <v>0.957789</v>
      </c>
      <c r="C60">
        <f t="shared" ref="C60:D75" si="0">L3</f>
        <v>2.352833</v>
      </c>
      <c r="D60">
        <f t="shared" si="0"/>
        <v>-0.43725504999999998</v>
      </c>
      <c r="E60">
        <f>C60-D60</f>
        <v>2.79008805</v>
      </c>
    </row>
    <row r="61" spans="1:5">
      <c r="A61">
        <v>0.1</v>
      </c>
      <c r="B61">
        <f t="shared" ref="B61:D78" si="1">K4</f>
        <v>0.73020368999999996</v>
      </c>
      <c r="C61">
        <f t="shared" si="0"/>
        <v>1.4450095999999999</v>
      </c>
      <c r="D61">
        <f t="shared" si="0"/>
        <v>1.539776E-2</v>
      </c>
      <c r="E61">
        <f t="shared" ref="E61:E78" si="2">C61-D61</f>
        <v>1.42961184</v>
      </c>
    </row>
    <row r="62" spans="1:5">
      <c r="A62">
        <v>0.15</v>
      </c>
      <c r="B62">
        <f t="shared" si="1"/>
        <v>0.24286548999999999</v>
      </c>
      <c r="C62">
        <f t="shared" si="0"/>
        <v>0.72779435000000003</v>
      </c>
      <c r="D62">
        <f t="shared" si="0"/>
        <v>-0.24206338999999999</v>
      </c>
      <c r="E62">
        <f t="shared" si="2"/>
        <v>0.96985774000000002</v>
      </c>
    </row>
    <row r="63" spans="1:5">
      <c r="A63">
        <v>0.2</v>
      </c>
      <c r="B63">
        <f t="shared" si="1"/>
        <v>0.36924647999999999</v>
      </c>
      <c r="C63">
        <f t="shared" si="0"/>
        <v>0.69478470000000003</v>
      </c>
      <c r="D63">
        <f t="shared" si="0"/>
        <v>4.3708280000000002E-2</v>
      </c>
      <c r="E63">
        <f t="shared" si="2"/>
        <v>0.65107641999999999</v>
      </c>
    </row>
    <row r="64" spans="1:5">
      <c r="A64">
        <v>0.25</v>
      </c>
      <c r="B64">
        <f t="shared" si="1"/>
        <v>0.18559542000000001</v>
      </c>
      <c r="C64">
        <f t="shared" si="0"/>
        <v>0.60477327999999997</v>
      </c>
      <c r="D64">
        <f t="shared" si="0"/>
        <v>-0.23358244</v>
      </c>
      <c r="E64">
        <f t="shared" si="2"/>
        <v>0.83835572000000003</v>
      </c>
    </row>
    <row r="65" spans="1:5">
      <c r="A65">
        <v>0.3</v>
      </c>
      <c r="B65">
        <f t="shared" si="1"/>
        <v>-9.7942660000000001E-2</v>
      </c>
      <c r="C65">
        <f t="shared" si="0"/>
        <v>0.31535688000000001</v>
      </c>
      <c r="D65">
        <f t="shared" si="0"/>
        <v>-0.51124221000000003</v>
      </c>
      <c r="E65">
        <f t="shared" si="2"/>
        <v>0.82659908999999998</v>
      </c>
    </row>
    <row r="66" spans="1:5">
      <c r="A66">
        <v>0.35</v>
      </c>
      <c r="B66">
        <f t="shared" si="1"/>
        <v>-0.18574165000000001</v>
      </c>
      <c r="C66">
        <f t="shared" si="0"/>
        <v>0.21226460999999999</v>
      </c>
      <c r="D66">
        <f t="shared" si="0"/>
        <v>-0.58374791999999998</v>
      </c>
      <c r="E66">
        <f t="shared" si="2"/>
        <v>0.79601252999999994</v>
      </c>
    </row>
    <row r="67" spans="1:5">
      <c r="A67">
        <v>0.4</v>
      </c>
      <c r="B67">
        <f t="shared" si="1"/>
        <v>-0.17061051999999999</v>
      </c>
      <c r="C67">
        <f t="shared" si="0"/>
        <v>0.21806060999999999</v>
      </c>
      <c r="D67">
        <f t="shared" si="0"/>
        <v>-0.55928164999999996</v>
      </c>
      <c r="E67">
        <f t="shared" si="2"/>
        <v>0.77734225999999995</v>
      </c>
    </row>
    <row r="68" spans="1:5">
      <c r="A68">
        <v>0.45</v>
      </c>
      <c r="B68">
        <f t="shared" si="1"/>
        <v>-0.37695329999999999</v>
      </c>
      <c r="C68">
        <f t="shared" si="0"/>
        <v>6.2594319999999995E-2</v>
      </c>
      <c r="D68">
        <f t="shared" si="0"/>
        <v>-0.81650089999999997</v>
      </c>
      <c r="E68">
        <f t="shared" si="2"/>
        <v>0.87909521999999996</v>
      </c>
    </row>
    <row r="69" spans="1:5">
      <c r="A69">
        <v>0.5</v>
      </c>
      <c r="B69">
        <f t="shared" si="1"/>
        <v>-0.41775279999999998</v>
      </c>
      <c r="C69">
        <f t="shared" si="0"/>
        <v>-6.8264920000000007E-2</v>
      </c>
      <c r="D69">
        <f t="shared" si="0"/>
        <v>-0.76724064000000003</v>
      </c>
      <c r="E69">
        <f t="shared" si="2"/>
        <v>0.69897571999999997</v>
      </c>
    </row>
    <row r="70" spans="1:5">
      <c r="A70">
        <v>0.55000000000000004</v>
      </c>
      <c r="B70">
        <f t="shared" si="1"/>
        <v>-0.41637424000000001</v>
      </c>
      <c r="C70">
        <f t="shared" si="0"/>
        <v>-4.4310099999999998E-2</v>
      </c>
      <c r="D70">
        <f t="shared" si="0"/>
        <v>-0.78843837999999999</v>
      </c>
      <c r="E70">
        <f t="shared" si="2"/>
        <v>0.74412827999999998</v>
      </c>
    </row>
    <row r="71" spans="1:5">
      <c r="A71">
        <v>0.6</v>
      </c>
      <c r="B71">
        <f t="shared" si="1"/>
        <v>-0.33390275000000003</v>
      </c>
      <c r="C71">
        <f t="shared" si="0"/>
        <v>3.216956E-2</v>
      </c>
      <c r="D71">
        <f t="shared" si="0"/>
        <v>-0.69997500999999995</v>
      </c>
      <c r="E71">
        <f t="shared" si="2"/>
        <v>0.73214456999999999</v>
      </c>
    </row>
    <row r="72" spans="1:5">
      <c r="A72">
        <v>0.65</v>
      </c>
      <c r="B72">
        <f t="shared" si="1"/>
        <v>-0.29141662000000002</v>
      </c>
      <c r="C72">
        <f t="shared" si="0"/>
        <v>0.10001924</v>
      </c>
      <c r="D72">
        <f t="shared" si="0"/>
        <v>-0.68285245000000006</v>
      </c>
      <c r="E72">
        <f t="shared" si="2"/>
        <v>0.78287169000000001</v>
      </c>
    </row>
    <row r="73" spans="1:5">
      <c r="A73">
        <v>0.7</v>
      </c>
      <c r="B73">
        <f t="shared" si="1"/>
        <v>-0.45474488000000002</v>
      </c>
      <c r="C73">
        <f t="shared" si="0"/>
        <v>1.219552E-2</v>
      </c>
      <c r="D73">
        <f t="shared" si="0"/>
        <v>-0.92168528000000005</v>
      </c>
      <c r="E73">
        <f t="shared" si="2"/>
        <v>0.93388080000000007</v>
      </c>
    </row>
    <row r="74" spans="1:5">
      <c r="A74">
        <v>0.75</v>
      </c>
      <c r="B74">
        <f t="shared" si="1"/>
        <v>-0.89130973999999996</v>
      </c>
      <c r="C74">
        <f t="shared" si="0"/>
        <v>-0.48567234999999997</v>
      </c>
      <c r="D74">
        <f t="shared" si="0"/>
        <v>-1.2969470999999999</v>
      </c>
      <c r="E74">
        <f t="shared" si="2"/>
        <v>0.81127474999999993</v>
      </c>
    </row>
    <row r="75" spans="1:5">
      <c r="A75">
        <v>0.8</v>
      </c>
      <c r="B75">
        <f t="shared" si="1"/>
        <v>-1.0157204</v>
      </c>
      <c r="C75">
        <f t="shared" si="0"/>
        <v>-0.52360284000000001</v>
      </c>
      <c r="D75">
        <f t="shared" si="0"/>
        <v>-1.507838</v>
      </c>
      <c r="E75">
        <f t="shared" si="2"/>
        <v>0.98423516</v>
      </c>
    </row>
    <row r="76" spans="1:5">
      <c r="A76">
        <v>0.85</v>
      </c>
      <c r="B76">
        <f t="shared" si="1"/>
        <v>-0.98000531999999996</v>
      </c>
      <c r="C76">
        <f t="shared" si="1"/>
        <v>-0.50315105999999998</v>
      </c>
      <c r="D76">
        <f t="shared" si="1"/>
        <v>-1.4568596</v>
      </c>
      <c r="E76">
        <f t="shared" si="2"/>
        <v>0.95370854000000005</v>
      </c>
    </row>
    <row r="77" spans="1:5">
      <c r="A77">
        <v>0.9</v>
      </c>
      <c r="B77">
        <f t="shared" si="1"/>
        <v>-0.82998949</v>
      </c>
      <c r="C77">
        <f t="shared" si="1"/>
        <v>-0.20274459</v>
      </c>
      <c r="D77">
        <f t="shared" si="1"/>
        <v>-1.4572343999999999</v>
      </c>
      <c r="E77">
        <f t="shared" si="2"/>
        <v>1.2544898099999999</v>
      </c>
    </row>
    <row r="78" spans="1:5">
      <c r="A78">
        <v>0.95</v>
      </c>
      <c r="B78">
        <f t="shared" si="1"/>
        <v>-1.3533982</v>
      </c>
      <c r="C78">
        <f t="shared" si="1"/>
        <v>-0.51299207999999996</v>
      </c>
      <c r="D78">
        <f t="shared" si="1"/>
        <v>-2.1938045000000002</v>
      </c>
      <c r="E78">
        <f t="shared" si="2"/>
        <v>1.6808124200000001</v>
      </c>
    </row>
  </sheetData>
  <mergeCells count="6">
    <mergeCell ref="N1:P1"/>
    <mergeCell ref="B58:D58"/>
    <mergeCell ref="B1:D1"/>
    <mergeCell ref="E1:G1"/>
    <mergeCell ref="H1:J1"/>
    <mergeCell ref="K1:M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E478-0121-494F-ADA2-BD67A663FD94}">
  <sheetPr>
    <tabColor theme="2"/>
  </sheetPr>
  <dimension ref="A1:G18"/>
  <sheetViews>
    <sheetView topLeftCell="C1" zoomScaleNormal="100" workbookViewId="0">
      <selection activeCell="B5" sqref="B5:S71"/>
    </sheetView>
  </sheetViews>
  <sheetFormatPr defaultRowHeight="14.6"/>
  <cols>
    <col min="1" max="1" width="15.53515625" bestFit="1" customWidth="1"/>
    <col min="2" max="2" width="6" bestFit="1" customWidth="1"/>
    <col min="3" max="3" width="14.15234375" bestFit="1" customWidth="1"/>
    <col min="4" max="4" width="12.3046875" bestFit="1" customWidth="1"/>
    <col min="5" max="5" width="12.53515625" bestFit="1" customWidth="1"/>
    <col min="6" max="6" width="9.84375" bestFit="1" customWidth="1"/>
    <col min="7" max="7" width="12.3046875" bestFit="1" customWidth="1"/>
  </cols>
  <sheetData>
    <row r="1" spans="1:7">
      <c r="A1" s="159" t="s">
        <v>1671</v>
      </c>
    </row>
    <row r="2" spans="1:7">
      <c r="A2" t="s">
        <v>1672</v>
      </c>
      <c r="B2" t="s">
        <v>1673</v>
      </c>
      <c r="C2" t="s">
        <v>1674</v>
      </c>
      <c r="D2" t="s">
        <v>1051</v>
      </c>
      <c r="E2" t="s">
        <v>1052</v>
      </c>
      <c r="F2" t="s">
        <v>1675</v>
      </c>
      <c r="G2" t="s">
        <v>1054</v>
      </c>
    </row>
    <row r="3" spans="1:7">
      <c r="A3">
        <v>-1</v>
      </c>
      <c r="B3">
        <v>0</v>
      </c>
      <c r="C3">
        <v>0</v>
      </c>
      <c r="D3">
        <v>0</v>
      </c>
      <c r="E3">
        <v>0</v>
      </c>
      <c r="F3">
        <v>0</v>
      </c>
      <c r="G3">
        <v>0</v>
      </c>
    </row>
    <row r="4" spans="1:7">
      <c r="A4">
        <v>0</v>
      </c>
      <c r="B4">
        <v>0</v>
      </c>
      <c r="C4">
        <v>-0.1060531</v>
      </c>
      <c r="D4">
        <f>C4-2*G4</f>
        <v>-0.2326145</v>
      </c>
      <c r="E4">
        <f>C4+2*G4</f>
        <v>2.0508299999999993E-2</v>
      </c>
      <c r="F4">
        <f t="shared" ref="F4:F8" si="0">E4-D4</f>
        <v>0.25312279999999998</v>
      </c>
      <c r="G4">
        <v>6.3280699999999995E-2</v>
      </c>
    </row>
    <row r="5" spans="1:7">
      <c r="A5">
        <v>1</v>
      </c>
      <c r="B5">
        <v>0</v>
      </c>
      <c r="C5">
        <v>-9.3421599999999994E-2</v>
      </c>
      <c r="D5">
        <f>C5-2*G5</f>
        <v>-0.25738519999999998</v>
      </c>
      <c r="E5">
        <f>C5+2*G5</f>
        <v>7.0541999999999994E-2</v>
      </c>
      <c r="F5">
        <f t="shared" si="0"/>
        <v>0.32792719999999997</v>
      </c>
      <c r="G5">
        <v>8.1981799999999994E-2</v>
      </c>
    </row>
    <row r="6" spans="1:7">
      <c r="A6">
        <v>2</v>
      </c>
      <c r="B6">
        <v>0</v>
      </c>
      <c r="C6">
        <v>-0.19318109999999999</v>
      </c>
      <c r="D6">
        <f>C6-2*G6</f>
        <v>-0.35955550000000003</v>
      </c>
      <c r="E6">
        <f>C6+2*G6</f>
        <v>-2.6806699999999989E-2</v>
      </c>
      <c r="F6">
        <f t="shared" si="0"/>
        <v>0.33274880000000007</v>
      </c>
      <c r="G6">
        <v>8.3187200000000003E-2</v>
      </c>
    </row>
    <row r="7" spans="1:7">
      <c r="A7">
        <v>3</v>
      </c>
      <c r="B7">
        <v>0</v>
      </c>
      <c r="C7">
        <v>-0.30409069999999999</v>
      </c>
      <c r="D7">
        <f>C7-2*G7</f>
        <v>-0.45047090000000001</v>
      </c>
      <c r="E7">
        <f>C7+2*G7</f>
        <v>-0.1577105</v>
      </c>
      <c r="F7">
        <f t="shared" si="0"/>
        <v>0.29276040000000003</v>
      </c>
      <c r="G7">
        <v>7.3190099999999994E-2</v>
      </c>
    </row>
    <row r="8" spans="1:7">
      <c r="A8">
        <v>4</v>
      </c>
      <c r="B8">
        <v>0</v>
      </c>
      <c r="C8">
        <v>-0.19053429999999999</v>
      </c>
      <c r="D8">
        <f>C8-2*G8</f>
        <v>-0.35681889999999999</v>
      </c>
      <c r="E8">
        <f>C8+2*G8</f>
        <v>-2.4249699999999985E-2</v>
      </c>
      <c r="F8">
        <f t="shared" si="0"/>
        <v>0.33256920000000001</v>
      </c>
      <c r="G8">
        <v>8.3142300000000002E-2</v>
      </c>
    </row>
    <row r="11" spans="1:7">
      <c r="A11" s="159" t="s">
        <v>1676</v>
      </c>
    </row>
    <row r="12" spans="1:7">
      <c r="A12" t="s">
        <v>1672</v>
      </c>
      <c r="B12" t="s">
        <v>1673</v>
      </c>
      <c r="C12" t="s">
        <v>1677</v>
      </c>
      <c r="D12" t="s">
        <v>1678</v>
      </c>
      <c r="E12" t="s">
        <v>1679</v>
      </c>
      <c r="F12" t="s">
        <v>1680</v>
      </c>
      <c r="G12" t="s">
        <v>1054</v>
      </c>
    </row>
    <row r="13" spans="1:7">
      <c r="A13">
        <v>-1</v>
      </c>
      <c r="B13">
        <v>0</v>
      </c>
      <c r="C13">
        <v>0</v>
      </c>
      <c r="D13">
        <v>0</v>
      </c>
      <c r="E13">
        <v>0</v>
      </c>
      <c r="F13">
        <v>0</v>
      </c>
      <c r="G13">
        <v>0</v>
      </c>
    </row>
    <row r="14" spans="1:7">
      <c r="A14">
        <v>0</v>
      </c>
      <c r="B14">
        <v>0</v>
      </c>
      <c r="C14">
        <v>-0.66028180000000003</v>
      </c>
      <c r="D14">
        <f>C14-2*G14</f>
        <v>-0.87998160000000003</v>
      </c>
      <c r="E14">
        <f>C14+2*G14</f>
        <v>-0.44058200000000003</v>
      </c>
      <c r="F14">
        <f t="shared" ref="F14:F18" si="1">E14-D14</f>
        <v>0.4393996</v>
      </c>
      <c r="G14">
        <v>0.1098499</v>
      </c>
    </row>
    <row r="15" spans="1:7">
      <c r="A15">
        <v>1</v>
      </c>
      <c r="B15">
        <v>0</v>
      </c>
      <c r="C15">
        <v>-0.80347930000000001</v>
      </c>
      <c r="D15">
        <f>C15-2*G15</f>
        <v>-1.0728111</v>
      </c>
      <c r="E15">
        <f>C15+2*G15</f>
        <v>-0.5341475</v>
      </c>
      <c r="F15">
        <f t="shared" si="1"/>
        <v>0.53866360000000002</v>
      </c>
      <c r="G15">
        <v>0.13466590000000001</v>
      </c>
    </row>
    <row r="16" spans="1:7">
      <c r="A16">
        <v>2</v>
      </c>
      <c r="B16">
        <v>0</v>
      </c>
      <c r="C16">
        <v>-0.89813010000000004</v>
      </c>
      <c r="D16">
        <f>C16-2*G16</f>
        <v>-1.3081100999999999</v>
      </c>
      <c r="E16">
        <f>C16+2*G16</f>
        <v>-0.48815010000000003</v>
      </c>
      <c r="F16">
        <f t="shared" si="1"/>
        <v>0.81995999999999991</v>
      </c>
      <c r="G16">
        <v>0.20499000000000001</v>
      </c>
    </row>
    <row r="17" spans="1:7">
      <c r="A17">
        <v>3</v>
      </c>
      <c r="B17">
        <v>0</v>
      </c>
      <c r="C17">
        <v>-0.77949919999999995</v>
      </c>
      <c r="D17">
        <f>C17-2*G17</f>
        <v>-1.1354662</v>
      </c>
      <c r="E17">
        <f>C17+2*G17</f>
        <v>-0.42353219999999997</v>
      </c>
      <c r="F17">
        <f t="shared" si="1"/>
        <v>0.71193400000000007</v>
      </c>
      <c r="G17">
        <v>0.17798349999999999</v>
      </c>
    </row>
    <row r="18" spans="1:7">
      <c r="A18">
        <v>4</v>
      </c>
      <c r="B18">
        <v>0</v>
      </c>
      <c r="C18">
        <v>-0.55679080000000003</v>
      </c>
      <c r="D18">
        <f>C18-2*G18</f>
        <v>-0.97425320000000004</v>
      </c>
      <c r="E18">
        <f>C18+2*G18</f>
        <v>-0.13932840000000002</v>
      </c>
      <c r="F18">
        <f t="shared" si="1"/>
        <v>0.83492480000000002</v>
      </c>
      <c r="G18">
        <v>0.20873120000000001</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5441-5872-4D8C-AED2-02FAAEE4D9CC}">
  <sheetPr>
    <tabColor theme="2"/>
  </sheetPr>
  <dimension ref="A1:F7"/>
  <sheetViews>
    <sheetView zoomScale="85" zoomScaleNormal="85" workbookViewId="0">
      <selection activeCell="B5" sqref="B5:S71"/>
    </sheetView>
  </sheetViews>
  <sheetFormatPr defaultRowHeight="14.6"/>
  <cols>
    <col min="3" max="3" width="13.3046875" bestFit="1" customWidth="1"/>
    <col min="4" max="4" width="11.69140625" bestFit="1" customWidth="1"/>
    <col min="5" max="5" width="11.84375" bestFit="1" customWidth="1"/>
  </cols>
  <sheetData>
    <row r="1" spans="1:6">
      <c r="A1" t="s">
        <v>1661</v>
      </c>
      <c r="B1" t="s">
        <v>1662</v>
      </c>
      <c r="C1" t="s">
        <v>1663</v>
      </c>
      <c r="D1" t="s">
        <v>1660</v>
      </c>
      <c r="E1" t="s">
        <v>1659</v>
      </c>
      <c r="F1" t="s">
        <v>909</v>
      </c>
    </row>
    <row r="2" spans="1:6">
      <c r="A2">
        <v>-1</v>
      </c>
      <c r="B2">
        <v>0</v>
      </c>
      <c r="C2">
        <v>0</v>
      </c>
      <c r="D2">
        <v>0</v>
      </c>
      <c r="E2">
        <v>0</v>
      </c>
      <c r="F2">
        <f>E2-D2</f>
        <v>0</v>
      </c>
    </row>
    <row r="3" spans="1:6">
      <c r="A3">
        <v>0</v>
      </c>
      <c r="B3">
        <v>0</v>
      </c>
      <c r="C3">
        <v>-0.33525739999999998</v>
      </c>
      <c r="D3">
        <v>-0.66544080000000005</v>
      </c>
      <c r="E3">
        <v>-5.0740000000000004E-3</v>
      </c>
      <c r="F3">
        <f t="shared" ref="F3:F7" si="0">E3-D3</f>
        <v>0.66036680000000003</v>
      </c>
    </row>
    <row r="4" spans="1:6">
      <c r="A4">
        <v>1</v>
      </c>
      <c r="B4">
        <v>0</v>
      </c>
      <c r="C4">
        <v>-0.90680649999999996</v>
      </c>
      <c r="D4">
        <v>-1.2636270000000001</v>
      </c>
      <c r="E4">
        <v>-0.54998610000000003</v>
      </c>
      <c r="F4">
        <f t="shared" si="0"/>
        <v>0.71364090000000002</v>
      </c>
    </row>
    <row r="5" spans="1:6">
      <c r="A5">
        <v>2</v>
      </c>
      <c r="B5">
        <v>0</v>
      </c>
      <c r="C5">
        <v>-0.76184459999999998</v>
      </c>
      <c r="D5">
        <v>-1.39273</v>
      </c>
      <c r="E5">
        <v>-0.1309593</v>
      </c>
      <c r="F5">
        <f t="shared" si="0"/>
        <v>1.2617707</v>
      </c>
    </row>
    <row r="6" spans="1:6">
      <c r="A6">
        <v>3</v>
      </c>
      <c r="B6">
        <v>0</v>
      </c>
      <c r="C6">
        <v>-1.3533980000000001</v>
      </c>
      <c r="D6">
        <v>-2.1938049999999998</v>
      </c>
      <c r="E6">
        <v>-0.51299209999999995</v>
      </c>
      <c r="F6">
        <f t="shared" si="0"/>
        <v>1.6808128999999998</v>
      </c>
    </row>
    <row r="7" spans="1:6">
      <c r="A7">
        <v>4</v>
      </c>
      <c r="B7">
        <v>0</v>
      </c>
      <c r="C7">
        <v>-1.307496</v>
      </c>
      <c r="D7">
        <v>-2.2745760000000002</v>
      </c>
      <c r="E7">
        <v>-0.34041490000000002</v>
      </c>
      <c r="F7">
        <f t="shared" si="0"/>
        <v>1.9341611000000001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84BE-3AD1-48DA-B4F2-83B1A8FAF877}">
  <sheetPr>
    <tabColor theme="2"/>
  </sheetPr>
  <dimension ref="A1:O41"/>
  <sheetViews>
    <sheetView topLeftCell="A23" workbookViewId="0">
      <selection activeCell="B5" sqref="B5:S71"/>
    </sheetView>
  </sheetViews>
  <sheetFormatPr defaultColWidth="9.15234375" defaultRowHeight="12.45"/>
  <cols>
    <col min="1" max="1" width="9.15234375" style="60"/>
    <col min="2" max="2" width="13.3828125" style="60" bestFit="1" customWidth="1"/>
    <col min="3" max="3" width="12" style="60" bestFit="1" customWidth="1"/>
    <col min="4" max="16384" width="9.15234375" style="60"/>
  </cols>
  <sheetData>
    <row r="1" spans="1:15" hidden="1"/>
    <row r="2" spans="1:15" hidden="1"/>
    <row r="3" spans="1:15" hidden="1">
      <c r="A3" s="158" t="s">
        <v>1437</v>
      </c>
      <c r="B3" s="158" t="s">
        <v>1438</v>
      </c>
      <c r="C3" s="158"/>
      <c r="D3" s="158"/>
      <c r="E3" s="158"/>
      <c r="F3" s="158"/>
      <c r="G3" s="158"/>
      <c r="H3" s="158"/>
      <c r="I3" s="158"/>
      <c r="J3" s="158"/>
      <c r="K3" s="158"/>
      <c r="L3" s="158"/>
      <c r="M3" s="158"/>
      <c r="N3" s="158"/>
      <c r="O3" s="158"/>
    </row>
    <row r="4" spans="1:15" hidden="1">
      <c r="A4" s="158" t="s">
        <v>1670</v>
      </c>
      <c r="B4" s="158" t="s">
        <v>1446</v>
      </c>
      <c r="C4" s="158"/>
      <c r="D4" s="158"/>
      <c r="E4" s="158"/>
      <c r="F4" s="158"/>
      <c r="G4" s="158"/>
      <c r="H4" s="158"/>
      <c r="I4" s="158"/>
      <c r="J4" s="158"/>
      <c r="K4" s="158"/>
      <c r="L4" s="158"/>
      <c r="M4" s="158"/>
      <c r="N4" s="158"/>
      <c r="O4" s="158"/>
    </row>
    <row r="5" spans="1:15" hidden="1">
      <c r="A5" s="158"/>
      <c r="B5" s="158"/>
      <c r="C5" s="158"/>
      <c r="D5" s="158"/>
      <c r="E5" s="158"/>
      <c r="F5" s="158"/>
      <c r="G5" s="158"/>
      <c r="H5" s="158"/>
      <c r="I5" s="158"/>
      <c r="J5" s="158"/>
      <c r="K5" s="158"/>
      <c r="L5" s="158"/>
      <c r="M5" s="158"/>
      <c r="N5" s="158"/>
      <c r="O5" s="158"/>
    </row>
    <row r="6" spans="1:15" hidden="1">
      <c r="A6" s="158"/>
      <c r="B6" s="158" t="s">
        <v>1435</v>
      </c>
      <c r="C6" s="158"/>
      <c r="D6" s="158"/>
      <c r="E6" s="158"/>
      <c r="F6" s="158"/>
      <c r="G6" s="158"/>
      <c r="H6" s="158"/>
      <c r="I6" s="158"/>
      <c r="J6" s="158"/>
      <c r="K6" s="158"/>
      <c r="L6" s="158"/>
      <c r="M6" s="158"/>
      <c r="N6" s="158"/>
      <c r="O6" s="158"/>
    </row>
    <row r="7" spans="1:15" hidden="1">
      <c r="A7" s="158"/>
      <c r="B7" s="158">
        <v>3</v>
      </c>
      <c r="C7" s="158"/>
      <c r="D7" s="158">
        <v>7</v>
      </c>
      <c r="E7" s="158"/>
      <c r="F7" s="158"/>
      <c r="G7" s="158"/>
      <c r="H7" s="158">
        <v>8</v>
      </c>
      <c r="I7" s="158"/>
      <c r="J7" s="158"/>
      <c r="K7" s="158"/>
      <c r="L7" s="158">
        <v>12</v>
      </c>
      <c r="M7" s="158"/>
      <c r="N7" s="158"/>
      <c r="O7" s="158"/>
    </row>
    <row r="8" spans="1:15" hidden="1">
      <c r="A8" s="158"/>
      <c r="B8" s="158" t="s">
        <v>1441</v>
      </c>
      <c r="C8" s="158" t="s">
        <v>1441</v>
      </c>
      <c r="D8" s="158" t="s">
        <v>1443</v>
      </c>
      <c r="E8" s="158" t="s">
        <v>1443</v>
      </c>
      <c r="F8" s="158" t="s">
        <v>1443</v>
      </c>
      <c r="G8" s="158" t="s">
        <v>1443</v>
      </c>
      <c r="H8" s="158" t="s">
        <v>1444</v>
      </c>
      <c r="I8" s="158" t="s">
        <v>1444</v>
      </c>
      <c r="J8" s="158" t="s">
        <v>1444</v>
      </c>
      <c r="K8" s="158" t="s">
        <v>1444</v>
      </c>
      <c r="L8" s="158" t="s">
        <v>1669</v>
      </c>
      <c r="M8" s="158" t="s">
        <v>1669</v>
      </c>
      <c r="N8" s="158" t="s">
        <v>1669</v>
      </c>
      <c r="O8" s="158" t="s">
        <v>1669</v>
      </c>
    </row>
    <row r="9" spans="1:15" hidden="1">
      <c r="A9" s="158"/>
      <c r="B9" s="158">
        <v>0</v>
      </c>
      <c r="C9" s="158">
        <v>5</v>
      </c>
      <c r="D9" s="158">
        <v>0</v>
      </c>
      <c r="E9" s="158">
        <v>1</v>
      </c>
      <c r="F9" s="158">
        <v>3</v>
      </c>
      <c r="G9" s="158">
        <v>5</v>
      </c>
      <c r="H9" s="158">
        <v>0</v>
      </c>
      <c r="I9" s="158">
        <v>1</v>
      </c>
      <c r="J9" s="158">
        <v>3</v>
      </c>
      <c r="K9" s="158">
        <v>5</v>
      </c>
      <c r="L9" s="158">
        <v>0</v>
      </c>
      <c r="M9" s="158">
        <v>1</v>
      </c>
      <c r="N9" s="158">
        <v>3</v>
      </c>
      <c r="O9" s="158">
        <v>5</v>
      </c>
    </row>
    <row r="10" spans="1:15" hidden="1">
      <c r="A10" s="158" t="s">
        <v>1449</v>
      </c>
      <c r="B10" s="158">
        <v>-0.43429943999999998</v>
      </c>
      <c r="C10" s="158">
        <v>-0.71862972000000003</v>
      </c>
      <c r="D10" s="158">
        <v>-0.19735000999999999</v>
      </c>
      <c r="E10" s="158">
        <v>-0.28350704999999998</v>
      </c>
      <c r="F10" s="158">
        <v>-0.35464180000000001</v>
      </c>
      <c r="G10" s="158">
        <v>-0.44983503000000002</v>
      </c>
      <c r="H10" s="158">
        <v>-0.28783131000000001</v>
      </c>
      <c r="I10" s="158">
        <v>-0.44226703000000001</v>
      </c>
      <c r="J10" s="158">
        <v>-0.57194822999999995</v>
      </c>
      <c r="K10" s="158">
        <v>-0.55340201</v>
      </c>
      <c r="L10" s="158">
        <v>-0.3490026</v>
      </c>
      <c r="M10" s="158">
        <v>-0.38143304</v>
      </c>
      <c r="N10" s="158">
        <v>-0.41402748</v>
      </c>
      <c r="O10" s="158">
        <v>-0.53028554000000006</v>
      </c>
    </row>
    <row r="11" spans="1:15" hidden="1">
      <c r="A11" s="158"/>
      <c r="B11" s="158"/>
      <c r="C11" s="158"/>
      <c r="D11" s="158"/>
      <c r="E11" s="158"/>
      <c r="F11" s="158"/>
      <c r="G11" s="158"/>
      <c r="H11" s="158"/>
      <c r="I11" s="158"/>
      <c r="J11" s="158"/>
      <c r="K11" s="158"/>
      <c r="L11" s="158"/>
      <c r="M11" s="158"/>
      <c r="N11" s="158"/>
      <c r="O11" s="158"/>
    </row>
    <row r="12" spans="1:15" hidden="1">
      <c r="A12" s="158" t="s">
        <v>1437</v>
      </c>
      <c r="B12" s="158" t="s">
        <v>1438</v>
      </c>
      <c r="C12" s="158"/>
      <c r="D12" s="158"/>
      <c r="E12" s="158"/>
      <c r="F12" s="158"/>
      <c r="G12" s="158"/>
      <c r="H12" s="158"/>
      <c r="I12" s="158"/>
      <c r="J12" s="158"/>
      <c r="K12" s="158"/>
      <c r="L12" s="158"/>
      <c r="M12" s="158"/>
      <c r="N12" s="158"/>
      <c r="O12" s="158"/>
    </row>
    <row r="13" spans="1:15" hidden="1">
      <c r="A13" s="158" t="s">
        <v>1670</v>
      </c>
      <c r="B13" s="158" t="s">
        <v>1446</v>
      </c>
      <c r="C13" s="158"/>
      <c r="D13" s="158"/>
      <c r="E13" s="158"/>
      <c r="F13" s="158"/>
      <c r="G13" s="158"/>
      <c r="H13" s="158"/>
      <c r="I13" s="158"/>
      <c r="J13" s="158"/>
      <c r="K13" s="158"/>
      <c r="L13" s="158"/>
      <c r="M13" s="158"/>
      <c r="N13" s="158"/>
      <c r="O13" s="158"/>
    </row>
    <row r="14" spans="1:15" hidden="1">
      <c r="A14" s="158"/>
      <c r="B14" s="158"/>
      <c r="C14" s="158"/>
      <c r="D14" s="158"/>
      <c r="E14" s="158"/>
      <c r="F14" s="158"/>
      <c r="G14" s="158"/>
      <c r="H14" s="158"/>
      <c r="I14" s="158"/>
      <c r="J14" s="158"/>
      <c r="K14" s="158"/>
      <c r="L14" s="158"/>
      <c r="M14" s="158"/>
      <c r="N14" s="158"/>
      <c r="O14" s="158"/>
    </row>
    <row r="15" spans="1:15" hidden="1">
      <c r="A15" s="158"/>
      <c r="B15" s="158" t="s">
        <v>1435</v>
      </c>
      <c r="C15" s="158"/>
      <c r="D15" s="158"/>
      <c r="E15" s="158"/>
      <c r="F15" s="158"/>
      <c r="G15" s="158"/>
      <c r="H15" s="158"/>
      <c r="I15" s="158"/>
      <c r="J15" s="158"/>
      <c r="K15" s="158"/>
      <c r="L15" s="158"/>
      <c r="M15" s="158"/>
      <c r="N15" s="158"/>
      <c r="O15" s="158"/>
    </row>
    <row r="16" spans="1:15" hidden="1">
      <c r="A16" s="158"/>
      <c r="B16" s="158">
        <v>3</v>
      </c>
      <c r="C16" s="158"/>
      <c r="D16" s="158">
        <v>7</v>
      </c>
      <c r="E16" s="158"/>
      <c r="F16" s="158"/>
      <c r="G16" s="158"/>
      <c r="H16" s="158">
        <v>8</v>
      </c>
      <c r="I16" s="158"/>
      <c r="J16" s="158"/>
      <c r="K16" s="158"/>
      <c r="L16" s="158">
        <v>12</v>
      </c>
      <c r="M16" s="158"/>
      <c r="N16" s="158"/>
      <c r="O16" s="158"/>
    </row>
    <row r="17" spans="1:15" hidden="1">
      <c r="A17" s="158"/>
      <c r="B17" s="158" t="s">
        <v>1441</v>
      </c>
      <c r="C17" s="158" t="s">
        <v>1441</v>
      </c>
      <c r="D17" s="158" t="s">
        <v>1443</v>
      </c>
      <c r="E17" s="158" t="s">
        <v>1443</v>
      </c>
      <c r="F17" s="158" t="s">
        <v>1443</v>
      </c>
      <c r="G17" s="158" t="s">
        <v>1443</v>
      </c>
      <c r="H17" s="158" t="s">
        <v>1444</v>
      </c>
      <c r="I17" s="158" t="s">
        <v>1444</v>
      </c>
      <c r="J17" s="158" t="s">
        <v>1444</v>
      </c>
      <c r="K17" s="158" t="s">
        <v>1444</v>
      </c>
      <c r="L17" s="158" t="s">
        <v>1669</v>
      </c>
      <c r="M17" s="158" t="s">
        <v>1669</v>
      </c>
      <c r="N17" s="158" t="s">
        <v>1669</v>
      </c>
      <c r="O17" s="158" t="s">
        <v>1669</v>
      </c>
    </row>
    <row r="18" spans="1:15" hidden="1">
      <c r="A18" s="158"/>
      <c r="B18" s="158">
        <v>0</v>
      </c>
      <c r="C18" s="158">
        <v>5</v>
      </c>
      <c r="D18" s="158">
        <v>0</v>
      </c>
      <c r="E18" s="158">
        <v>1</v>
      </c>
      <c r="F18" s="158">
        <v>3</v>
      </c>
      <c r="G18" s="158">
        <v>5</v>
      </c>
      <c r="H18" s="158">
        <v>0</v>
      </c>
      <c r="I18" s="158">
        <v>1</v>
      </c>
      <c r="J18" s="158">
        <v>3</v>
      </c>
      <c r="K18" s="158">
        <v>5</v>
      </c>
      <c r="L18" s="158">
        <v>0</v>
      </c>
      <c r="M18" s="158">
        <v>1</v>
      </c>
      <c r="N18" s="158">
        <v>3</v>
      </c>
      <c r="O18" s="158">
        <v>5</v>
      </c>
    </row>
    <row r="19" spans="1:15" hidden="1">
      <c r="A19" s="158" t="s">
        <v>1450</v>
      </c>
      <c r="B19" s="158">
        <v>0.11797067999999999</v>
      </c>
      <c r="C19" s="158">
        <v>0.32892888999999997</v>
      </c>
      <c r="D19" s="158">
        <v>5.5199317999999997E-2</v>
      </c>
      <c r="E19" s="158">
        <v>9.8902375000000001E-2</v>
      </c>
      <c r="F19" s="158">
        <v>9.2723406999999994E-2</v>
      </c>
      <c r="G19" s="158">
        <v>0.10983693</v>
      </c>
      <c r="H19" s="158">
        <v>0.10531103999999999</v>
      </c>
      <c r="I19" s="158">
        <v>0.17203694999999999</v>
      </c>
      <c r="J19" s="158">
        <v>0.19776880999999999</v>
      </c>
      <c r="K19" s="158">
        <v>0.17516929000000001</v>
      </c>
      <c r="L19" s="158">
        <v>0.15077834000000001</v>
      </c>
      <c r="M19" s="158">
        <v>0.1875077</v>
      </c>
      <c r="N19" s="158">
        <v>0.16376357</v>
      </c>
      <c r="O19" s="158">
        <v>0.14261556</v>
      </c>
    </row>
    <row r="20" spans="1:15" hidden="1"/>
    <row r="21" spans="1:15" hidden="1"/>
    <row r="22" spans="1:15" hidden="1">
      <c r="B22" s="157" t="str">
        <f t="shared" ref="B22:O22" si="0">B8&amp;B9</f>
        <v>nonintexp_y0</v>
      </c>
      <c r="C22" s="157" t="str">
        <f t="shared" si="0"/>
        <v>nonintexp_y5</v>
      </c>
      <c r="D22" s="157" t="str">
        <f t="shared" si="0"/>
        <v>subsidies_y0</v>
      </c>
      <c r="E22" s="157" t="str">
        <f t="shared" si="0"/>
        <v>subsidies_y1</v>
      </c>
      <c r="F22" s="157" t="str">
        <f t="shared" si="0"/>
        <v>subsidies_y3</v>
      </c>
      <c r="G22" s="157" t="str">
        <f t="shared" si="0"/>
        <v>subsidies_y5</v>
      </c>
      <c r="H22" s="157" t="str">
        <f t="shared" si="0"/>
        <v>socialbenefits_y0</v>
      </c>
      <c r="I22" s="157" t="str">
        <f t="shared" si="0"/>
        <v>socialbenefits_y1</v>
      </c>
      <c r="J22" s="157" t="str">
        <f t="shared" si="0"/>
        <v>socialbenefits_y3</v>
      </c>
      <c r="K22" s="157" t="str">
        <f t="shared" si="0"/>
        <v>socialbenefits_y5</v>
      </c>
      <c r="L22" s="157" t="str">
        <f t="shared" si="0"/>
        <v>econaffairs_y0</v>
      </c>
      <c r="M22" s="157" t="str">
        <f t="shared" si="0"/>
        <v>econaffairs_y1</v>
      </c>
      <c r="N22" s="157" t="str">
        <f t="shared" si="0"/>
        <v>econaffairs_y3</v>
      </c>
      <c r="O22" s="157" t="str">
        <f t="shared" si="0"/>
        <v>econaffairs_y5</v>
      </c>
    </row>
    <row r="26" spans="1:15" ht="27.65" customHeight="1">
      <c r="B26" s="156" t="s">
        <v>1668</v>
      </c>
      <c r="C26" s="156"/>
      <c r="D26" s="156" t="s">
        <v>1667</v>
      </c>
      <c r="E26" s="156" t="s">
        <v>1666</v>
      </c>
      <c r="G26" s="60" t="s">
        <v>1665</v>
      </c>
    </row>
    <row r="27" spans="1:15">
      <c r="A27" s="60" t="s">
        <v>1664</v>
      </c>
      <c r="B27" s="60">
        <v>-1.3533980000000001</v>
      </c>
      <c r="D27" s="60">
        <v>-2.6602480000000002</v>
      </c>
      <c r="E27" s="60">
        <v>-0.78734179999999998</v>
      </c>
    </row>
    <row r="28" spans="1:15">
      <c r="A28" s="60" t="s">
        <v>1390</v>
      </c>
      <c r="B28" s="60">
        <v>-0.51299209999999995</v>
      </c>
      <c r="D28" s="60">
        <v>-1.435424</v>
      </c>
      <c r="E28" s="60">
        <v>0.22476589999999999</v>
      </c>
      <c r="G28" s="60">
        <f>B28-B27</f>
        <v>0.84040590000000015</v>
      </c>
      <c r="I28" s="60">
        <f>D28-D27</f>
        <v>1.2248240000000001</v>
      </c>
      <c r="J28" s="60">
        <f>E28-E27</f>
        <v>1.0121077000000001</v>
      </c>
    </row>
    <row r="29" spans="1:15">
      <c r="A29" s="60" t="s">
        <v>1399</v>
      </c>
      <c r="B29" s="60">
        <v>-2.1938049999999998</v>
      </c>
      <c r="D29" s="60">
        <v>-3.8850709999999999</v>
      </c>
      <c r="E29" s="60">
        <v>-1.7994490000000001</v>
      </c>
      <c r="G29" s="60">
        <f>B27-B29</f>
        <v>0.84040699999999968</v>
      </c>
      <c r="I29" s="60">
        <f>D27-D29</f>
        <v>1.2248229999999998</v>
      </c>
      <c r="J29" s="60">
        <f>E27-E29</f>
        <v>1.0121072</v>
      </c>
    </row>
    <row r="41" spans="12:12">
      <c r="L41" s="156"/>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AE90-D480-4D7F-83C3-4E02222B1CEB}">
  <sheetPr>
    <tabColor theme="2"/>
    <outlinePr summaryBelow="0"/>
    <pageSetUpPr fitToPage="1"/>
  </sheetPr>
  <dimension ref="A1:AE60"/>
  <sheetViews>
    <sheetView showGridLines="0" zoomScaleNormal="100" zoomScaleSheetLayoutView="100" workbookViewId="0"/>
  </sheetViews>
  <sheetFormatPr defaultColWidth="9.15234375" defaultRowHeight="11.6" outlineLevelRow="1" outlineLevelCol="1"/>
  <cols>
    <col min="1" max="1" width="5.15234375" style="160" customWidth="1"/>
    <col min="2" max="2" width="41.15234375" style="160" customWidth="1"/>
    <col min="3" max="3" width="21.53515625" style="161" hidden="1" customWidth="1" outlineLevel="1"/>
    <col min="4" max="4" width="7.3828125" style="160" hidden="1" customWidth="1" outlineLevel="1"/>
    <col min="5" max="6" width="7.15234375" style="160" hidden="1" customWidth="1" outlineLevel="1"/>
    <col min="7" max="7" width="6.69140625" style="160" hidden="1" customWidth="1" outlineLevel="1"/>
    <col min="8" max="8" width="7.3828125" style="160" customWidth="1" collapsed="1"/>
    <col min="9" max="9" width="7.3828125" style="162" customWidth="1"/>
    <col min="10" max="12" width="6.69140625" style="160" customWidth="1"/>
    <col min="13" max="13" width="7" style="160" customWidth="1"/>
    <col min="14" max="18" width="6.69140625" style="160" customWidth="1"/>
    <col min="19" max="19" width="6.69140625" style="162" customWidth="1"/>
    <col min="20" max="20" width="9.15234375" style="160" customWidth="1"/>
    <col min="21" max="16384" width="9.15234375" style="160"/>
  </cols>
  <sheetData>
    <row r="1" spans="2:31" ht="3.65" customHeight="1"/>
    <row r="2" spans="2:31" ht="15" customHeight="1">
      <c r="B2" s="368" t="str">
        <f>"Table 1.1. General Government Fiscal Balance, 2020-30: Overall Balance"</f>
        <v>Table 1.1. General Government Fiscal Balance, 2020-30: Overall Balance</v>
      </c>
      <c r="C2" s="368"/>
      <c r="D2" s="368"/>
      <c r="E2" s="368"/>
      <c r="F2" s="368"/>
      <c r="G2" s="368"/>
      <c r="H2" s="368"/>
      <c r="I2" s="368"/>
      <c r="J2" s="368"/>
      <c r="K2" s="368"/>
      <c r="L2" s="368"/>
      <c r="M2" s="368"/>
      <c r="N2" s="368"/>
      <c r="O2" s="368"/>
      <c r="P2" s="368"/>
      <c r="Q2" s="368"/>
      <c r="R2" s="368"/>
    </row>
    <row r="3" spans="2:31" ht="15" customHeight="1">
      <c r="B3" s="163" t="s">
        <v>1682</v>
      </c>
      <c r="C3" s="160"/>
      <c r="I3" s="160"/>
    </row>
    <row r="4" spans="2:31">
      <c r="B4" s="369"/>
      <c r="C4" s="369"/>
      <c r="D4" s="369"/>
      <c r="E4" s="369"/>
      <c r="F4" s="369"/>
      <c r="G4" s="369"/>
      <c r="H4" s="369"/>
      <c r="I4" s="369"/>
      <c r="J4" s="369"/>
      <c r="K4" s="369"/>
      <c r="L4" s="369"/>
      <c r="M4" s="370"/>
      <c r="N4" s="370"/>
      <c r="O4" s="370"/>
      <c r="P4" s="370"/>
      <c r="Q4" s="370"/>
      <c r="R4" s="370"/>
    </row>
    <row r="5" spans="2:31" ht="15.65" customHeight="1">
      <c r="B5" s="164"/>
      <c r="C5" s="165"/>
      <c r="E5" s="166"/>
      <c r="F5" s="166"/>
      <c r="L5" s="167"/>
      <c r="M5" s="168"/>
      <c r="N5" s="371" t="s">
        <v>1683</v>
      </c>
      <c r="O5" s="371"/>
      <c r="P5" s="371"/>
      <c r="Q5" s="371"/>
      <c r="R5" s="371"/>
      <c r="S5" s="371"/>
    </row>
    <row r="6" spans="2:31">
      <c r="B6" s="169"/>
      <c r="C6" s="170"/>
      <c r="D6" s="171">
        <v>2015</v>
      </c>
      <c r="E6" s="171">
        <f t="shared" ref="E6" si="0">D6+1</f>
        <v>2016</v>
      </c>
      <c r="F6" s="171">
        <v>2017</v>
      </c>
      <c r="G6" s="171">
        <v>2018</v>
      </c>
      <c r="H6" s="171">
        <f t="shared" ref="H6:S6" si="1">G6+1</f>
        <v>2019</v>
      </c>
      <c r="I6" s="172">
        <f t="shared" si="1"/>
        <v>2020</v>
      </c>
      <c r="J6" s="172">
        <f t="shared" si="1"/>
        <v>2021</v>
      </c>
      <c r="K6" s="171">
        <f t="shared" si="1"/>
        <v>2022</v>
      </c>
      <c r="L6" s="172">
        <f t="shared" si="1"/>
        <v>2023</v>
      </c>
      <c r="M6" s="171">
        <f t="shared" si="1"/>
        <v>2024</v>
      </c>
      <c r="N6" s="173">
        <f t="shared" si="1"/>
        <v>2025</v>
      </c>
      <c r="O6" s="173">
        <f t="shared" si="1"/>
        <v>2026</v>
      </c>
      <c r="P6" s="173">
        <f t="shared" si="1"/>
        <v>2027</v>
      </c>
      <c r="Q6" s="173">
        <f t="shared" si="1"/>
        <v>2028</v>
      </c>
      <c r="R6" s="173">
        <f t="shared" si="1"/>
        <v>2029</v>
      </c>
      <c r="S6" s="173">
        <f t="shared" si="1"/>
        <v>2030</v>
      </c>
    </row>
    <row r="7" spans="2:31" ht="5.25" customHeight="1">
      <c r="D7" s="174"/>
      <c r="E7" s="174"/>
      <c r="F7" s="174"/>
      <c r="G7" s="174"/>
      <c r="H7" s="174"/>
      <c r="I7" s="175"/>
      <c r="J7" s="175"/>
      <c r="K7" s="174"/>
      <c r="L7" s="175"/>
      <c r="M7" s="174"/>
      <c r="N7" s="176"/>
      <c r="O7" s="176"/>
      <c r="P7" s="176"/>
      <c r="Q7" s="176"/>
      <c r="R7" s="176"/>
      <c r="S7" s="176"/>
    </row>
    <row r="8" spans="2:31" ht="12" customHeight="1">
      <c r="B8" s="177" t="s">
        <v>1356</v>
      </c>
      <c r="C8" s="178" t="s">
        <v>1356</v>
      </c>
      <c r="D8" s="179">
        <v>-3.1435476660252952</v>
      </c>
      <c r="E8" s="179">
        <v>-3.2988032177013697</v>
      </c>
      <c r="F8" s="179">
        <v>-2.9819702174117038</v>
      </c>
      <c r="G8" s="179">
        <v>-2.8390472379815215</v>
      </c>
      <c r="H8" s="179">
        <v>-3.5407542100625946</v>
      </c>
      <c r="I8" s="179">
        <v>-9.5470177557663085</v>
      </c>
      <c r="J8" s="179">
        <v>-6.3063664937645543</v>
      </c>
      <c r="K8" s="179">
        <v>-3.7253541945924882</v>
      </c>
      <c r="L8" s="179">
        <v>-4.8546243278598773</v>
      </c>
      <c r="M8" s="179">
        <v>-5.0318646040558335</v>
      </c>
      <c r="N8" s="180">
        <v>-5.0716692294574388</v>
      </c>
      <c r="O8" s="180">
        <v>-4.720127593910048</v>
      </c>
      <c r="P8" s="180">
        <v>-4.4942899067709012</v>
      </c>
      <c r="Q8" s="180">
        <v>-4.542425972706341</v>
      </c>
      <c r="R8" s="180">
        <v>-4.5044631734532707</v>
      </c>
      <c r="S8" s="180">
        <v>-4.5612234256975217</v>
      </c>
      <c r="U8" s="181"/>
      <c r="V8" s="181"/>
      <c r="W8" s="181"/>
      <c r="X8" s="181"/>
      <c r="Y8" s="181"/>
      <c r="Z8" s="181"/>
      <c r="AA8" s="181"/>
      <c r="AB8" s="181"/>
      <c r="AC8" s="181"/>
      <c r="AD8" s="181"/>
      <c r="AE8" s="181"/>
    </row>
    <row r="9" spans="2:31" ht="15.75" customHeight="1">
      <c r="B9" s="182" t="s">
        <v>126</v>
      </c>
      <c r="C9" s="183" t="s">
        <v>79</v>
      </c>
      <c r="D9" s="179">
        <v>-2.5787123617440848</v>
      </c>
      <c r="E9" s="179">
        <v>-2.6451068377391307</v>
      </c>
      <c r="F9" s="179">
        <v>-2.4589023656696174</v>
      </c>
      <c r="G9" s="179">
        <v>-2.4322380536705683</v>
      </c>
      <c r="H9" s="179">
        <v>-2.9809666202106806</v>
      </c>
      <c r="I9" s="179">
        <v>-10.284169270833802</v>
      </c>
      <c r="J9" s="179">
        <v>-7.2416557701815814</v>
      </c>
      <c r="K9" s="179">
        <v>-2.9122428655872006</v>
      </c>
      <c r="L9" s="179">
        <v>-4.5966946307488401</v>
      </c>
      <c r="M9" s="179">
        <v>-4.6877523032207868</v>
      </c>
      <c r="N9" s="180">
        <v>-4.3271456458065112</v>
      </c>
      <c r="O9" s="180">
        <v>-3.8666718731498051</v>
      </c>
      <c r="P9" s="180">
        <v>-3.7520882732896226</v>
      </c>
      <c r="Q9" s="180">
        <v>-3.9101646303676061</v>
      </c>
      <c r="R9" s="180">
        <v>-3.8968399843328534</v>
      </c>
      <c r="S9" s="180">
        <v>-4.0016179689347684</v>
      </c>
      <c r="U9" s="181"/>
      <c r="V9" s="181"/>
      <c r="W9" s="181"/>
      <c r="X9" s="181"/>
      <c r="Y9" s="181"/>
      <c r="Z9" s="181"/>
      <c r="AA9" s="181"/>
      <c r="AB9" s="181"/>
      <c r="AC9" s="181"/>
      <c r="AD9" s="181"/>
      <c r="AE9" s="181"/>
    </row>
    <row r="10" spans="2:31" s="177" customFormat="1" ht="12" customHeight="1" outlineLevel="1">
      <c r="B10" s="182" t="s">
        <v>1684</v>
      </c>
      <c r="C10" s="184" t="s">
        <v>127</v>
      </c>
      <c r="D10" s="179">
        <v>-1.9441889900625993</v>
      </c>
      <c r="E10" s="179">
        <v>-1.5021415388266421</v>
      </c>
      <c r="F10" s="179">
        <v>-0.9015371658949497</v>
      </c>
      <c r="G10" s="179">
        <v>-0.51141473537653714</v>
      </c>
      <c r="H10" s="179">
        <v>-1.0099747684970701</v>
      </c>
      <c r="I10" s="179">
        <v>-7.5521046986426201</v>
      </c>
      <c r="J10" s="179">
        <v>-4.3439812531422834</v>
      </c>
      <c r="K10" s="179">
        <v>-2.2898975782973428</v>
      </c>
      <c r="L10" s="179">
        <v>-2.5328733621820185</v>
      </c>
      <c r="M10" s="179">
        <v>-2.5744358478100167</v>
      </c>
      <c r="N10" s="180">
        <v>-2.5393479323501071</v>
      </c>
      <c r="O10" s="180">
        <v>-2.5077954729287657</v>
      </c>
      <c r="P10" s="180">
        <v>-2.4114636104384881</v>
      </c>
      <c r="Q10" s="180">
        <v>-2.4768019281388405</v>
      </c>
      <c r="R10" s="180">
        <v>-2.554839065261465</v>
      </c>
      <c r="S10" s="180">
        <v>-2.639386849181991</v>
      </c>
      <c r="U10" s="185"/>
      <c r="V10" s="185"/>
      <c r="W10" s="185"/>
      <c r="X10" s="185"/>
      <c r="Y10" s="185"/>
      <c r="Z10" s="185"/>
      <c r="AA10" s="185"/>
      <c r="AB10" s="185"/>
      <c r="AC10" s="185"/>
      <c r="AD10" s="185"/>
      <c r="AE10" s="185"/>
    </row>
    <row r="11" spans="2:31" ht="12" customHeight="1">
      <c r="B11" s="186" t="s">
        <v>102</v>
      </c>
      <c r="C11" s="187" t="s">
        <v>102</v>
      </c>
      <c r="D11" s="188">
        <v>-6.1845591002194993E-2</v>
      </c>
      <c r="E11" s="188">
        <v>-0.45316422574776544</v>
      </c>
      <c r="F11" s="188">
        <v>-0.11244295517090443</v>
      </c>
      <c r="G11" s="188">
        <v>0.35989130799422991</v>
      </c>
      <c r="H11" s="188">
        <v>-1.728934980378749E-2</v>
      </c>
      <c r="I11" s="188">
        <v>-10.949067496139429</v>
      </c>
      <c r="J11" s="188">
        <v>-3.0571200299075092</v>
      </c>
      <c r="K11" s="188">
        <v>0.55564129725634348</v>
      </c>
      <c r="L11" s="188">
        <v>7.1954216530722856E-2</v>
      </c>
      <c r="M11" s="188">
        <v>-2.1496004342666635</v>
      </c>
      <c r="N11" s="189">
        <v>-1.87490886929998</v>
      </c>
      <c r="O11" s="189">
        <v>-1.641471675575686</v>
      </c>
      <c r="P11" s="189">
        <v>-1.3727896454128139</v>
      </c>
      <c r="Q11" s="189">
        <v>-1.1694298206641651</v>
      </c>
      <c r="R11" s="189">
        <v>-1.031766008969331</v>
      </c>
      <c r="S11" s="189">
        <v>-0.79422018345936041</v>
      </c>
      <c r="U11" s="181"/>
      <c r="V11" s="181"/>
      <c r="W11" s="181"/>
      <c r="X11" s="181"/>
      <c r="Y11" s="181"/>
      <c r="Z11" s="181"/>
      <c r="AA11" s="181"/>
      <c r="AB11" s="181"/>
      <c r="AC11" s="181"/>
      <c r="AD11" s="181"/>
      <c r="AE11" s="181"/>
    </row>
    <row r="12" spans="2:31" ht="12" customHeight="1">
      <c r="B12" s="186" t="s">
        <v>1685</v>
      </c>
      <c r="C12" s="187" t="s">
        <v>1685</v>
      </c>
      <c r="D12" s="188">
        <v>-1.9536700063730015</v>
      </c>
      <c r="E12" s="188">
        <v>-1.4761714471971199</v>
      </c>
      <c r="F12" s="188">
        <v>-1.0041033184010248</v>
      </c>
      <c r="G12" s="188">
        <v>-0.45540572687164427</v>
      </c>
      <c r="H12" s="188">
        <v>-0.54905212265137882</v>
      </c>
      <c r="I12" s="188">
        <v>-7.0103073123032749</v>
      </c>
      <c r="J12" s="188">
        <v>-5.1021877368202242</v>
      </c>
      <c r="K12" s="188">
        <v>-3.4639575993806715</v>
      </c>
      <c r="L12" s="188">
        <v>-3.5545871876525172</v>
      </c>
      <c r="M12" s="188">
        <v>-3.1232056927254805</v>
      </c>
      <c r="N12" s="189">
        <v>-3.2165462090001098</v>
      </c>
      <c r="O12" s="189">
        <v>-3.4370072228849682</v>
      </c>
      <c r="P12" s="189">
        <v>-3.4746167997296897</v>
      </c>
      <c r="Q12" s="189">
        <v>-3.5192163979604141</v>
      </c>
      <c r="R12" s="189">
        <v>-3.6059814527422214</v>
      </c>
      <c r="S12" s="189">
        <v>-3.6957367014403761</v>
      </c>
      <c r="U12" s="181"/>
      <c r="V12" s="181"/>
      <c r="W12" s="181"/>
      <c r="X12" s="181"/>
      <c r="Y12" s="181"/>
      <c r="Z12" s="181"/>
      <c r="AA12" s="181"/>
      <c r="AB12" s="181"/>
      <c r="AC12" s="181"/>
      <c r="AD12" s="181"/>
      <c r="AE12" s="181"/>
    </row>
    <row r="13" spans="2:31" ht="12" customHeight="1">
      <c r="B13" s="190" t="s">
        <v>108</v>
      </c>
      <c r="C13" s="187" t="s">
        <v>108</v>
      </c>
      <c r="D13" s="188">
        <v>-3.8872136938187571</v>
      </c>
      <c r="E13" s="188">
        <v>-3.7627155248700723</v>
      </c>
      <c r="F13" s="188">
        <v>-3.364914226718291</v>
      </c>
      <c r="G13" s="188">
        <v>-2.3216718611950684</v>
      </c>
      <c r="H13" s="188">
        <v>-2.3916878785399431</v>
      </c>
      <c r="I13" s="188">
        <v>-8.9302309129715365</v>
      </c>
      <c r="J13" s="188">
        <v>-6.5836716369589432</v>
      </c>
      <c r="K13" s="188">
        <v>-4.7372964247928451</v>
      </c>
      <c r="L13" s="188">
        <v>-5.4471062601811271</v>
      </c>
      <c r="M13" s="188">
        <v>-5.7864403131296536</v>
      </c>
      <c r="N13" s="189">
        <v>-5.4612193128063771</v>
      </c>
      <c r="O13" s="189">
        <v>-5.9416044815214688</v>
      </c>
      <c r="P13" s="189">
        <v>-6.0843388821020907</v>
      </c>
      <c r="Q13" s="189">
        <v>-6.1373005002223211</v>
      </c>
      <c r="R13" s="189">
        <v>-6.0298006580384031</v>
      </c>
      <c r="S13" s="189">
        <v>-6.1390980970100522</v>
      </c>
      <c r="U13" s="181"/>
      <c r="V13" s="181"/>
      <c r="W13" s="181"/>
      <c r="X13" s="181"/>
      <c r="Y13" s="181"/>
      <c r="Z13" s="181"/>
      <c r="AA13" s="181"/>
      <c r="AB13" s="181"/>
      <c r="AC13" s="181"/>
      <c r="AD13" s="181"/>
      <c r="AE13" s="181"/>
    </row>
    <row r="14" spans="2:31" ht="12" customHeight="1">
      <c r="B14" s="190" t="s">
        <v>109</v>
      </c>
      <c r="C14" s="187" t="s">
        <v>109</v>
      </c>
      <c r="D14" s="188">
        <v>0.9151718438578581</v>
      </c>
      <c r="E14" s="188">
        <v>1.1337845067910679</v>
      </c>
      <c r="F14" s="188">
        <v>1.3380224609814746</v>
      </c>
      <c r="G14" s="188">
        <v>1.8847435101555465</v>
      </c>
      <c r="H14" s="188">
        <v>1.3281921875707239</v>
      </c>
      <c r="I14" s="188">
        <v>-4.3811202393307092</v>
      </c>
      <c r="J14" s="188">
        <v>-3.1670683211567652</v>
      </c>
      <c r="K14" s="188">
        <v>-2.1466418806985597</v>
      </c>
      <c r="L14" s="188">
        <v>-2.479936925852039</v>
      </c>
      <c r="M14" s="188">
        <v>-2.7588809967342276</v>
      </c>
      <c r="N14" s="189">
        <v>-2.9527318399991715</v>
      </c>
      <c r="O14" s="189">
        <v>-3.4716407075895859</v>
      </c>
      <c r="P14" s="189">
        <v>-3.8817406946866959</v>
      </c>
      <c r="Q14" s="189">
        <v>-4.0944285636736426</v>
      </c>
      <c r="R14" s="189">
        <v>-4.2542660824499485</v>
      </c>
      <c r="S14" s="189">
        <v>-4.408665666889144</v>
      </c>
      <c r="U14" s="181"/>
      <c r="V14" s="181"/>
      <c r="W14" s="181"/>
      <c r="X14" s="181"/>
      <c r="Y14" s="181"/>
      <c r="Z14" s="181"/>
      <c r="AA14" s="181"/>
      <c r="AB14" s="181"/>
      <c r="AC14" s="181"/>
      <c r="AD14" s="181"/>
      <c r="AE14" s="181"/>
    </row>
    <row r="15" spans="2:31" ht="12" customHeight="1">
      <c r="B15" s="190" t="s">
        <v>113</v>
      </c>
      <c r="C15" s="187" t="s">
        <v>113</v>
      </c>
      <c r="D15" s="188">
        <v>-2.459119882545191</v>
      </c>
      <c r="E15" s="188">
        <v>-2.4046605695730312</v>
      </c>
      <c r="F15" s="188">
        <v>-2.5088650347894577</v>
      </c>
      <c r="G15" s="188">
        <v>-2.1919916478413093</v>
      </c>
      <c r="H15" s="188">
        <v>-1.4501116365901952</v>
      </c>
      <c r="I15" s="188">
        <v>-9.378789266909898</v>
      </c>
      <c r="J15" s="188">
        <v>-8.8793692507002682</v>
      </c>
      <c r="K15" s="188">
        <v>-8.1093173819562061</v>
      </c>
      <c r="L15" s="188">
        <v>-7.2386530674099685</v>
      </c>
      <c r="M15" s="188">
        <v>-3.446202663010034</v>
      </c>
      <c r="N15" s="189">
        <v>-3.26069791325143</v>
      </c>
      <c r="O15" s="189">
        <v>-2.8399088499497789</v>
      </c>
      <c r="P15" s="189">
        <v>-2.6227753564155654</v>
      </c>
      <c r="Q15" s="189">
        <v>-2.4421166446408908</v>
      </c>
      <c r="R15" s="189">
        <v>-2.5346494509406443</v>
      </c>
      <c r="S15" s="189">
        <v>-2.5466923453065569</v>
      </c>
      <c r="U15" s="181"/>
      <c r="V15" s="181"/>
      <c r="W15" s="181"/>
      <c r="X15" s="181"/>
      <c r="Y15" s="181"/>
      <c r="Z15" s="181"/>
      <c r="AA15" s="181"/>
      <c r="AB15" s="181"/>
      <c r="AC15" s="181"/>
      <c r="AD15" s="181"/>
      <c r="AE15" s="181"/>
    </row>
    <row r="16" spans="2:31" ht="12" customHeight="1">
      <c r="B16" s="190" t="s">
        <v>1686</v>
      </c>
      <c r="C16" s="187" t="s">
        <v>122</v>
      </c>
      <c r="D16" s="188">
        <v>-5.2648669134367019</v>
      </c>
      <c r="E16" s="188">
        <v>-4.2648626362128184</v>
      </c>
      <c r="F16" s="188">
        <v>-3.0963467416053003</v>
      </c>
      <c r="G16" s="188">
        <v>-2.5756510893558895</v>
      </c>
      <c r="H16" s="188">
        <v>-3.0402565186526389</v>
      </c>
      <c r="I16" s="188">
        <v>-10.024583471334928</v>
      </c>
      <c r="J16" s="188">
        <v>-6.6583351814769074</v>
      </c>
      <c r="K16" s="188">
        <v>-4.6399719283736731</v>
      </c>
      <c r="L16" s="188">
        <v>-3.515194310442868</v>
      </c>
      <c r="M16" s="188">
        <v>-3.1531885297246154</v>
      </c>
      <c r="N16" s="189">
        <v>-2.6893718551991528</v>
      </c>
      <c r="O16" s="189">
        <v>-2.4000744302204882</v>
      </c>
      <c r="P16" s="189">
        <v>-2.3293318377434606</v>
      </c>
      <c r="Q16" s="189">
        <v>-2.1677392071353139</v>
      </c>
      <c r="R16" s="189">
        <v>-2.0933599996495804</v>
      </c>
      <c r="S16" s="189">
        <v>-2.0303432843417331</v>
      </c>
      <c r="U16" s="181"/>
      <c r="V16" s="181"/>
      <c r="W16" s="181"/>
      <c r="X16" s="181"/>
      <c r="Y16" s="181"/>
      <c r="Z16" s="181"/>
      <c r="AA16" s="181"/>
      <c r="AB16" s="181"/>
      <c r="AC16" s="181"/>
      <c r="AD16" s="181"/>
      <c r="AE16" s="181"/>
    </row>
    <row r="17" spans="2:31" ht="12" customHeight="1">
      <c r="B17" s="186" t="s">
        <v>1687</v>
      </c>
      <c r="C17" s="187" t="s">
        <v>114</v>
      </c>
      <c r="D17" s="188">
        <v>-3.6777896647116419</v>
      </c>
      <c r="E17" s="188">
        <v>-3.599609526409322</v>
      </c>
      <c r="F17" s="188">
        <v>-3.098813357368738</v>
      </c>
      <c r="G17" s="188">
        <v>-2.4714078523601222</v>
      </c>
      <c r="H17" s="188">
        <v>-3.0446438669687224</v>
      </c>
      <c r="I17" s="188">
        <v>-9.075077166313255</v>
      </c>
      <c r="J17" s="188">
        <v>-6.1277061079074686</v>
      </c>
      <c r="K17" s="188">
        <v>-4.2431508110591523</v>
      </c>
      <c r="L17" s="188">
        <v>-2.2610529122493612</v>
      </c>
      <c r="M17" s="188">
        <v>-2.4795917440466755</v>
      </c>
      <c r="N17" s="189">
        <v>-2.8506779684826631</v>
      </c>
      <c r="O17" s="189">
        <v>-3.0779124282616848</v>
      </c>
      <c r="P17" s="189">
        <v>-3.3408325356076567</v>
      </c>
      <c r="Q17" s="189">
        <v>-4.009303975776584</v>
      </c>
      <c r="R17" s="189">
        <v>-4.6211884297983659</v>
      </c>
      <c r="S17" s="189">
        <v>-5.3033131629831791</v>
      </c>
      <c r="U17" s="181"/>
      <c r="V17" s="181"/>
      <c r="W17" s="181"/>
      <c r="X17" s="181"/>
      <c r="Y17" s="181"/>
      <c r="Z17" s="181"/>
      <c r="AA17" s="181"/>
      <c r="AB17" s="181"/>
      <c r="AC17" s="181"/>
      <c r="AD17" s="181"/>
      <c r="AE17" s="181"/>
    </row>
    <row r="18" spans="2:31" ht="12" customHeight="1">
      <c r="B18" s="186" t="s">
        <v>125</v>
      </c>
      <c r="C18" s="187" t="s">
        <v>125</v>
      </c>
      <c r="D18" s="188">
        <v>-4.5940125784588286</v>
      </c>
      <c r="E18" s="188">
        <v>-3.3122870792736658</v>
      </c>
      <c r="F18" s="188">
        <v>-2.4911139688122157</v>
      </c>
      <c r="G18" s="188">
        <v>-2.2700789479553074</v>
      </c>
      <c r="H18" s="188">
        <v>-2.4722449898631154</v>
      </c>
      <c r="I18" s="188">
        <v>-13.172942439360186</v>
      </c>
      <c r="J18" s="188">
        <v>-7.7248184125317225</v>
      </c>
      <c r="K18" s="188">
        <v>-4.5556018220190717</v>
      </c>
      <c r="L18" s="188">
        <v>-6.0542161453386614</v>
      </c>
      <c r="M18" s="188">
        <v>-5.7487419278011949</v>
      </c>
      <c r="N18" s="189">
        <v>-4.4217041024872215</v>
      </c>
      <c r="O18" s="189">
        <v>-3.7359738047216782</v>
      </c>
      <c r="P18" s="189">
        <v>-3.1054849125478876</v>
      </c>
      <c r="Q18" s="189">
        <v>-2.8218737435265155</v>
      </c>
      <c r="R18" s="189">
        <v>-2.563891768145957</v>
      </c>
      <c r="S18" s="189">
        <v>-2.2515715305094228</v>
      </c>
      <c r="U18" s="181"/>
      <c r="V18" s="181"/>
      <c r="W18" s="181"/>
      <c r="X18" s="181"/>
      <c r="Y18" s="181"/>
      <c r="Z18" s="181"/>
      <c r="AA18" s="181"/>
      <c r="AB18" s="181"/>
      <c r="AC18" s="181"/>
      <c r="AD18" s="181"/>
      <c r="AE18" s="181"/>
    </row>
    <row r="19" spans="2:31" ht="12" customHeight="1">
      <c r="B19" s="186" t="s">
        <v>18</v>
      </c>
      <c r="C19" s="187" t="s">
        <v>18</v>
      </c>
      <c r="D19" s="188">
        <v>-3.5295107952992621</v>
      </c>
      <c r="E19" s="188">
        <v>-4.3563645645549824</v>
      </c>
      <c r="F19" s="188">
        <v>-4.7941933806170676</v>
      </c>
      <c r="G19" s="188">
        <v>-5.334866343685591</v>
      </c>
      <c r="H19" s="188">
        <v>-5.805396710070462</v>
      </c>
      <c r="I19" s="188">
        <v>-14.147140189541831</v>
      </c>
      <c r="J19" s="188">
        <v>-11.39059189419444</v>
      </c>
      <c r="K19" s="188">
        <v>-3.6984953992978782</v>
      </c>
      <c r="L19" s="188">
        <v>-7.1633838676264787</v>
      </c>
      <c r="M19" s="188">
        <v>-7.2616986458718724</v>
      </c>
      <c r="N19" s="189">
        <v>-6.458665218270407</v>
      </c>
      <c r="O19" s="189">
        <v>-5.4900758666792218</v>
      </c>
      <c r="P19" s="189">
        <v>-5.3525248035673565</v>
      </c>
      <c r="Q19" s="189">
        <v>-5.6152906011229895</v>
      </c>
      <c r="R19" s="189">
        <v>-5.488514365922919</v>
      </c>
      <c r="S19" s="189">
        <v>-5.6142412029401347</v>
      </c>
      <c r="U19" s="181"/>
      <c r="V19" s="181"/>
      <c r="W19" s="181"/>
      <c r="X19" s="181"/>
      <c r="Y19" s="181"/>
      <c r="Z19" s="181"/>
      <c r="AA19" s="181"/>
      <c r="AB19" s="181"/>
      <c r="AC19" s="181"/>
      <c r="AD19" s="181"/>
      <c r="AE19" s="181"/>
    </row>
    <row r="20" spans="2:31" ht="12" customHeight="1">
      <c r="B20" s="186" t="s">
        <v>1688</v>
      </c>
      <c r="C20" s="191" t="s">
        <v>1689</v>
      </c>
      <c r="D20" s="188">
        <v>-4.4023898249752037E-2</v>
      </c>
      <c r="E20" s="188">
        <v>0.47537141008127748</v>
      </c>
      <c r="F20" s="188">
        <v>1.164971985843485</v>
      </c>
      <c r="G20" s="188">
        <v>1.1317993003112372</v>
      </c>
      <c r="H20" s="188">
        <v>-0.13917085342201727</v>
      </c>
      <c r="I20" s="188">
        <v>-4.7232322100048956</v>
      </c>
      <c r="J20" s="188">
        <v>-1.1146940201622486</v>
      </c>
      <c r="K20" s="188">
        <v>0.6759017536569677</v>
      </c>
      <c r="L20" s="188">
        <v>-0.15992822384446748</v>
      </c>
      <c r="M20" s="188">
        <v>-0.49392907764006211</v>
      </c>
      <c r="N20" s="189">
        <v>-0.55803773619572539</v>
      </c>
      <c r="O20" s="189">
        <v>-0.27424462391241961</v>
      </c>
      <c r="P20" s="189">
        <v>-5.5737133230538617E-2</v>
      </c>
      <c r="Q20" s="189">
        <v>-0.11159460913766074</v>
      </c>
      <c r="R20" s="189">
        <v>-0.1552873775848034</v>
      </c>
      <c r="S20" s="189">
        <v>-0.24248961794932966</v>
      </c>
      <c r="U20" s="181"/>
      <c r="V20" s="181"/>
      <c r="W20" s="181"/>
      <c r="X20" s="181"/>
      <c r="Y20" s="181"/>
      <c r="Z20" s="181"/>
      <c r="AA20" s="181"/>
      <c r="AB20" s="181"/>
      <c r="AC20" s="181"/>
      <c r="AD20" s="181"/>
      <c r="AE20" s="181"/>
    </row>
    <row r="21" spans="2:31" ht="15" customHeight="1">
      <c r="B21" s="192" t="s">
        <v>1690</v>
      </c>
      <c r="C21" s="192" t="s">
        <v>1690</v>
      </c>
      <c r="D21" s="179">
        <v>-4.009560498541382</v>
      </c>
      <c r="E21" s="179">
        <v>-4.3267023326266294</v>
      </c>
      <c r="F21" s="179">
        <v>-3.7661092619442802</v>
      </c>
      <c r="G21" s="179">
        <v>-3.4436110408101972</v>
      </c>
      <c r="H21" s="179">
        <v>-4.3642713366467216</v>
      </c>
      <c r="I21" s="179">
        <v>-8.4373339383728272</v>
      </c>
      <c r="J21" s="179">
        <v>-4.9692950484570559</v>
      </c>
      <c r="K21" s="179">
        <v>-4.8362094451120505</v>
      </c>
      <c r="L21" s="179">
        <v>-5.2171448270039029</v>
      </c>
      <c r="M21" s="179">
        <v>-5.5178792538444235</v>
      </c>
      <c r="N21" s="180">
        <v>-6.1327700461624568</v>
      </c>
      <c r="O21" s="180">
        <v>-5.9203077193654545</v>
      </c>
      <c r="P21" s="180">
        <v>-5.5119120507531418</v>
      </c>
      <c r="Q21" s="180">
        <v>-5.389061309286368</v>
      </c>
      <c r="R21" s="180">
        <v>-5.2988663961883731</v>
      </c>
      <c r="S21" s="180">
        <v>-5.2767377126082096</v>
      </c>
      <c r="U21" s="181"/>
      <c r="V21" s="181"/>
      <c r="W21" s="181"/>
      <c r="X21" s="181"/>
      <c r="Y21" s="181"/>
      <c r="Z21" s="181"/>
      <c r="AA21" s="181"/>
      <c r="AB21" s="181"/>
      <c r="AC21" s="181"/>
      <c r="AD21" s="181"/>
      <c r="AE21" s="181"/>
    </row>
    <row r="22" spans="2:31" ht="12" customHeight="1" outlineLevel="1">
      <c r="B22" s="192" t="s">
        <v>1436</v>
      </c>
      <c r="C22" s="193" t="s">
        <v>1436</v>
      </c>
      <c r="D22" s="188">
        <v>-4.0318821759721901</v>
      </c>
      <c r="E22" s="188">
        <v>-4.3680316338415954</v>
      </c>
      <c r="F22" s="188">
        <v>-3.7578766901163774</v>
      </c>
      <c r="G22" s="188">
        <v>-3.4344683090834436</v>
      </c>
      <c r="H22" s="188">
        <v>-4.3809941439810274</v>
      </c>
      <c r="I22" s="188">
        <v>-8.6300354516373012</v>
      </c>
      <c r="J22" s="188">
        <v>-4.9916831672730986</v>
      </c>
      <c r="K22" s="188">
        <v>-4.8596393756950285</v>
      </c>
      <c r="L22" s="188">
        <v>-5.2913246822014059</v>
      </c>
      <c r="M22" s="188">
        <v>-5.6265573310219859</v>
      </c>
      <c r="N22" s="189">
        <v>-6.2714000284359344</v>
      </c>
      <c r="O22" s="189">
        <v>-6.0606799755670284</v>
      </c>
      <c r="P22" s="189">
        <v>-5.6419309908129955</v>
      </c>
      <c r="Q22" s="189">
        <v>-5.5146182615321901</v>
      </c>
      <c r="R22" s="189">
        <v>-5.4196475862660476</v>
      </c>
      <c r="S22" s="189">
        <v>-5.3994504934843484</v>
      </c>
      <c r="U22" s="181"/>
      <c r="V22" s="181"/>
      <c r="W22" s="181"/>
      <c r="X22" s="181"/>
      <c r="Y22" s="181"/>
      <c r="Z22" s="181"/>
      <c r="AA22" s="181"/>
      <c r="AB22" s="181"/>
      <c r="AC22" s="181"/>
      <c r="AD22" s="181"/>
      <c r="AE22" s="181"/>
    </row>
    <row r="23" spans="2:31" ht="12" customHeight="1" outlineLevel="1">
      <c r="B23" s="194" t="s">
        <v>1691</v>
      </c>
      <c r="C23" s="187" t="s">
        <v>1692</v>
      </c>
      <c r="D23" s="188">
        <v>-5.0685257722908421</v>
      </c>
      <c r="E23" s="188">
        <v>-5.0831615936172838</v>
      </c>
      <c r="F23" s="188">
        <v>-4.0423834266844567</v>
      </c>
      <c r="G23" s="188">
        <v>-2.8608232795652486</v>
      </c>
      <c r="H23" s="188">
        <v>-3.1351316670124807</v>
      </c>
      <c r="I23" s="188">
        <v>-7.8064358610748963</v>
      </c>
      <c r="J23" s="188">
        <v>-4.1598558896620794</v>
      </c>
      <c r="K23" s="188">
        <v>-2.8508343814042467</v>
      </c>
      <c r="L23" s="188">
        <v>-4.1957278728813918</v>
      </c>
      <c r="M23" s="188">
        <v>-4.3310791027950071</v>
      </c>
      <c r="N23" s="189">
        <v>-4.5250943164882225</v>
      </c>
      <c r="O23" s="189">
        <v>-4.1982840025054013</v>
      </c>
      <c r="P23" s="189">
        <v>-3.7905027288014073</v>
      </c>
      <c r="Q23" s="189">
        <v>-3.5454176629439464</v>
      </c>
      <c r="R23" s="189">
        <v>-3.4098330580124281</v>
      </c>
      <c r="S23" s="189">
        <v>-3.3414366472375807</v>
      </c>
      <c r="U23" s="181"/>
      <c r="V23" s="181"/>
      <c r="W23" s="181"/>
      <c r="X23" s="181"/>
      <c r="Y23" s="181"/>
      <c r="Z23" s="181"/>
      <c r="AA23" s="181"/>
      <c r="AB23" s="181"/>
      <c r="AC23" s="181"/>
      <c r="AD23" s="181"/>
      <c r="AE23" s="181"/>
    </row>
    <row r="24" spans="2:31" ht="12" customHeight="1">
      <c r="B24" s="195" t="s">
        <v>1693</v>
      </c>
      <c r="C24" s="193" t="s">
        <v>1694</v>
      </c>
      <c r="D24" s="188">
        <v>-3.8198916440540702</v>
      </c>
      <c r="E24" s="188">
        <v>-4.0896644923198497</v>
      </c>
      <c r="F24" s="188">
        <v>-3.7114959707689756</v>
      </c>
      <c r="G24" s="188">
        <v>-3.6267806235874658</v>
      </c>
      <c r="H24" s="188">
        <v>-4.588983857258282</v>
      </c>
      <c r="I24" s="188">
        <v>-8.6799930986195548</v>
      </c>
      <c r="J24" s="188">
        <v>-5.2759100341627345</v>
      </c>
      <c r="K24" s="188">
        <v>-5.6347660671729107</v>
      </c>
      <c r="L24" s="188">
        <v>-5.7787093289231128</v>
      </c>
      <c r="M24" s="188">
        <v>-5.9877407077998228</v>
      </c>
      <c r="N24" s="189">
        <v>-6.5498595825728403</v>
      </c>
      <c r="O24" s="189">
        <v>-6.33611976145525</v>
      </c>
      <c r="P24" s="189">
        <v>-5.9354444678240359</v>
      </c>
      <c r="Q24" s="189">
        <v>-5.8307403317179309</v>
      </c>
      <c r="R24" s="189">
        <v>-5.7463854030403425</v>
      </c>
      <c r="S24" s="189">
        <v>-5.7335922932222259</v>
      </c>
      <c r="U24" s="181"/>
      <c r="V24" s="181"/>
      <c r="W24" s="181"/>
      <c r="X24" s="181"/>
      <c r="Y24" s="181"/>
      <c r="Z24" s="181"/>
      <c r="AA24" s="181"/>
      <c r="AB24" s="181"/>
      <c r="AC24" s="181"/>
      <c r="AD24" s="181"/>
      <c r="AE24" s="181"/>
    </row>
    <row r="25" spans="2:31" ht="12" customHeight="1">
      <c r="B25" s="186" t="s">
        <v>1330</v>
      </c>
      <c r="C25" s="193" t="s">
        <v>1695</v>
      </c>
      <c r="D25" s="188">
        <v>-3.0994378701642864</v>
      </c>
      <c r="E25" s="188">
        <v>-3.6936197204040546</v>
      </c>
      <c r="F25" s="188">
        <v>-3.5625613564829841</v>
      </c>
      <c r="G25" s="188">
        <v>-4.1259461819901695</v>
      </c>
      <c r="H25" s="188">
        <v>-5.6036857668883355</v>
      </c>
      <c r="I25" s="188">
        <v>-9.446085823189561</v>
      </c>
      <c r="J25" s="188">
        <v>-6.2698662863913786</v>
      </c>
      <c r="K25" s="188">
        <v>-7.0108530223459224</v>
      </c>
      <c r="L25" s="188">
        <v>-6.3681193989086449</v>
      </c>
      <c r="M25" s="188">
        <v>-6.7280468770550872</v>
      </c>
      <c r="N25" s="189">
        <v>-7.5928537944747259</v>
      </c>
      <c r="O25" s="189">
        <v>-7.5517000177178906</v>
      </c>
      <c r="P25" s="189">
        <v>-7.2057401004213339</v>
      </c>
      <c r="Q25" s="189">
        <v>-7.1919252558723272</v>
      </c>
      <c r="R25" s="189">
        <v>-7.1252437133260482</v>
      </c>
      <c r="S25" s="189">
        <v>-7.1270510516887864</v>
      </c>
      <c r="U25" s="181"/>
      <c r="V25" s="181"/>
      <c r="W25" s="181"/>
      <c r="X25" s="181"/>
      <c r="Y25" s="181"/>
      <c r="Z25" s="181"/>
      <c r="AA25" s="181"/>
      <c r="AB25" s="181"/>
      <c r="AC25" s="181"/>
      <c r="AD25" s="181"/>
      <c r="AE25" s="181"/>
    </row>
    <row r="26" spans="2:31" ht="12" customHeight="1">
      <c r="B26" s="196" t="s">
        <v>1696</v>
      </c>
      <c r="C26" s="187" t="s">
        <v>19</v>
      </c>
      <c r="D26" s="188">
        <v>-2.4999516076407624</v>
      </c>
      <c r="E26" s="188">
        <v>-3.3264006811798406</v>
      </c>
      <c r="F26" s="188">
        <v>-3.3386943813269414</v>
      </c>
      <c r="G26" s="188">
        <v>-4.2017896031122302</v>
      </c>
      <c r="H26" s="188">
        <v>-6.0048148947717284</v>
      </c>
      <c r="I26" s="188">
        <v>-9.5631820832128795</v>
      </c>
      <c r="J26" s="188">
        <v>-5.9016504637204852</v>
      </c>
      <c r="K26" s="188">
        <v>-7.3189638708633469</v>
      </c>
      <c r="L26" s="188">
        <v>-6.7079921039763137</v>
      </c>
      <c r="M26" s="188">
        <v>-7.3438708897203471</v>
      </c>
      <c r="N26" s="189">
        <v>-8.573121723859245</v>
      </c>
      <c r="O26" s="189">
        <v>-8.4910339490485462</v>
      </c>
      <c r="P26" s="189">
        <v>-8.0515850731461232</v>
      </c>
      <c r="Q26" s="189">
        <v>-8.0770294425338793</v>
      </c>
      <c r="R26" s="189">
        <v>-8.0491912671820263</v>
      </c>
      <c r="S26" s="189">
        <v>-8.1143049780112975</v>
      </c>
      <c r="U26" s="181"/>
      <c r="V26" s="181"/>
      <c r="W26" s="181"/>
      <c r="X26" s="181"/>
      <c r="Y26" s="181"/>
      <c r="Z26" s="181"/>
      <c r="AA26" s="181"/>
      <c r="AB26" s="181"/>
      <c r="AC26" s="181"/>
      <c r="AD26" s="181"/>
      <c r="AE26" s="181"/>
    </row>
    <row r="27" spans="2:31" ht="12" customHeight="1">
      <c r="B27" s="196" t="s">
        <v>1556</v>
      </c>
      <c r="C27" s="187" t="s">
        <v>1556</v>
      </c>
      <c r="D27" s="188">
        <v>-7.2050842042511292</v>
      </c>
      <c r="E27" s="188">
        <v>-7.1200097144993366</v>
      </c>
      <c r="F27" s="188">
        <v>-6.2272356940065681</v>
      </c>
      <c r="G27" s="188">
        <v>-6.3758154589043086</v>
      </c>
      <c r="H27" s="188">
        <v>-7.6940727203449732</v>
      </c>
      <c r="I27" s="188">
        <v>-12.864418785036843</v>
      </c>
      <c r="J27" s="188">
        <v>-9.447938777153416</v>
      </c>
      <c r="K27" s="188">
        <v>-8.9688397562407811</v>
      </c>
      <c r="L27" s="188">
        <v>-7.9160370077113598</v>
      </c>
      <c r="M27" s="188">
        <v>-7.3770340833150563</v>
      </c>
      <c r="N27" s="189">
        <v>-6.8581325849622061</v>
      </c>
      <c r="O27" s="189">
        <v>-7.1572521536196376</v>
      </c>
      <c r="P27" s="189">
        <v>-7.0727933493832982</v>
      </c>
      <c r="Q27" s="189">
        <v>-6.9882655791033175</v>
      </c>
      <c r="R27" s="189">
        <v>-6.8083746023899954</v>
      </c>
      <c r="S27" s="189">
        <v>-6.6502495540146871</v>
      </c>
      <c r="U27" s="181"/>
      <c r="V27" s="181"/>
      <c r="W27" s="181"/>
      <c r="X27" s="181"/>
      <c r="Y27" s="181"/>
      <c r="Z27" s="181"/>
      <c r="AA27" s="181"/>
      <c r="AB27" s="181"/>
      <c r="AC27" s="181"/>
      <c r="AD27" s="181"/>
      <c r="AE27" s="181"/>
    </row>
    <row r="28" spans="2:31" ht="12" customHeight="1">
      <c r="B28" s="197" t="s">
        <v>1571</v>
      </c>
      <c r="C28" s="198" t="s">
        <v>1571</v>
      </c>
      <c r="D28" s="188">
        <v>-4.9832236829024028</v>
      </c>
      <c r="E28" s="188">
        <v>-3.163970781591563</v>
      </c>
      <c r="F28" s="188">
        <v>-1.9640065867094252</v>
      </c>
      <c r="G28" s="188">
        <v>-1.0210523084695162</v>
      </c>
      <c r="H28" s="188">
        <v>-0.39672809608101683</v>
      </c>
      <c r="I28" s="188">
        <v>-2.8611544386827306</v>
      </c>
      <c r="J28" s="188">
        <v>-1.4319206477695257</v>
      </c>
      <c r="K28" s="188">
        <v>0.67081774721782883</v>
      </c>
      <c r="L28" s="188">
        <v>-2.4397629684133419</v>
      </c>
      <c r="M28" s="188">
        <v>-1.5586930140734807</v>
      </c>
      <c r="N28" s="189">
        <v>-3.3883674396647869</v>
      </c>
      <c r="O28" s="189">
        <v>-3.2326980624572106</v>
      </c>
      <c r="P28" s="189">
        <v>-3.0412868377945013</v>
      </c>
      <c r="Q28" s="189">
        <v>-2.8645237106421253</v>
      </c>
      <c r="R28" s="189">
        <v>-2.8578718973800998</v>
      </c>
      <c r="S28" s="189">
        <v>-2.8570194167206844</v>
      </c>
      <c r="U28" s="181"/>
      <c r="V28" s="181"/>
      <c r="W28" s="181"/>
      <c r="X28" s="181"/>
      <c r="Y28" s="181"/>
      <c r="Z28" s="181"/>
      <c r="AA28" s="181"/>
      <c r="AB28" s="181"/>
      <c r="AC28" s="181"/>
      <c r="AD28" s="181"/>
      <c r="AE28" s="181"/>
    </row>
    <row r="29" spans="2:31" ht="12" customHeight="1">
      <c r="B29" s="186" t="s">
        <v>1697</v>
      </c>
      <c r="C29" s="193" t="s">
        <v>1698</v>
      </c>
      <c r="D29" s="188">
        <v>-2.5076759691288983</v>
      </c>
      <c r="E29" s="188">
        <v>-2.6447804495452489</v>
      </c>
      <c r="F29" s="188">
        <v>-1.7305015320020867</v>
      </c>
      <c r="G29" s="188">
        <v>0.42418055562653706</v>
      </c>
      <c r="H29" s="188">
        <v>-0.57083617290562294</v>
      </c>
      <c r="I29" s="188">
        <v>-5.376054508426904</v>
      </c>
      <c r="J29" s="188">
        <v>-1.6873088107611551</v>
      </c>
      <c r="K29" s="188">
        <v>-2.3819593938654342</v>
      </c>
      <c r="L29" s="188">
        <v>-4.1937222028079013</v>
      </c>
      <c r="M29" s="188">
        <v>-4.4368846563119995</v>
      </c>
      <c r="N29" s="189">
        <v>-4.0023182358777847</v>
      </c>
      <c r="O29" s="189">
        <v>-3.4195428558949801</v>
      </c>
      <c r="P29" s="189">
        <v>-3.0443732488749422</v>
      </c>
      <c r="Q29" s="189">
        <v>-2.827974250887531</v>
      </c>
      <c r="R29" s="189">
        <v>-2.6880424152157807</v>
      </c>
      <c r="S29" s="189">
        <v>-2.6511554891523628</v>
      </c>
      <c r="U29" s="181"/>
      <c r="V29" s="181"/>
      <c r="W29" s="181"/>
      <c r="X29" s="181"/>
      <c r="Y29" s="181"/>
      <c r="Z29" s="181"/>
      <c r="AA29" s="181"/>
      <c r="AB29" s="181"/>
      <c r="AC29" s="181"/>
      <c r="AD29" s="181"/>
      <c r="AE29" s="181"/>
    </row>
    <row r="30" spans="2:31" ht="12" customHeight="1">
      <c r="B30" s="196" t="s">
        <v>1699</v>
      </c>
      <c r="C30" s="187" t="s">
        <v>1699</v>
      </c>
      <c r="D30" s="188">
        <v>-3.3864254370132829</v>
      </c>
      <c r="E30" s="188">
        <v>-3.6700326074245582</v>
      </c>
      <c r="F30" s="188">
        <v>-1.4689258904622333</v>
      </c>
      <c r="G30" s="188">
        <v>2.9233246270654796</v>
      </c>
      <c r="H30" s="188">
        <v>1.9296148258977746</v>
      </c>
      <c r="I30" s="188">
        <v>-3.9887495708581451</v>
      </c>
      <c r="J30" s="188">
        <v>0.77624260215261076</v>
      </c>
      <c r="K30" s="188">
        <v>-1.5586067970726907</v>
      </c>
      <c r="L30" s="188">
        <v>-2.5124646435146314</v>
      </c>
      <c r="M30" s="188">
        <v>-2.2471885119626998</v>
      </c>
      <c r="N30" s="189">
        <v>-1.0135975906621937</v>
      </c>
      <c r="O30" s="189">
        <v>-1.1546841495716691</v>
      </c>
      <c r="P30" s="189">
        <v>-1.1204291036763783</v>
      </c>
      <c r="Q30" s="189">
        <v>-1.0900634142430428</v>
      </c>
      <c r="R30" s="189">
        <v>-1.1762891922925229</v>
      </c>
      <c r="S30" s="189">
        <v>-1.2925210046359144</v>
      </c>
      <c r="U30" s="181"/>
      <c r="V30" s="181"/>
      <c r="W30" s="181"/>
      <c r="X30" s="181"/>
      <c r="Y30" s="181"/>
      <c r="Z30" s="181"/>
      <c r="AA30" s="181"/>
      <c r="AB30" s="181"/>
      <c r="AC30" s="181"/>
      <c r="AD30" s="181"/>
      <c r="AE30" s="181"/>
    </row>
    <row r="31" spans="2:31" ht="12" customHeight="1">
      <c r="B31" s="186" t="s">
        <v>1332</v>
      </c>
      <c r="C31" s="193" t="s">
        <v>1700</v>
      </c>
      <c r="D31" s="188">
        <v>-5.936029821297466</v>
      </c>
      <c r="E31" s="188">
        <v>-5.3745075944971008</v>
      </c>
      <c r="F31" s="188">
        <v>-5.1450648478082268</v>
      </c>
      <c r="G31" s="188">
        <v>-4.9968246619937844</v>
      </c>
      <c r="H31" s="188">
        <v>-3.734308833522642</v>
      </c>
      <c r="I31" s="188">
        <v>-8.1746134384305957</v>
      </c>
      <c r="J31" s="188">
        <v>-3.868163985915023</v>
      </c>
      <c r="K31" s="188">
        <v>-3.6151577992373687</v>
      </c>
      <c r="L31" s="188">
        <v>-5.1717489548029567</v>
      </c>
      <c r="M31" s="188">
        <v>-4.7686308287441399</v>
      </c>
      <c r="N31" s="189">
        <v>-4.7871608861834929</v>
      </c>
      <c r="O31" s="189">
        <v>-4.0462435732296393</v>
      </c>
      <c r="P31" s="189">
        <v>-3.4106703062807333</v>
      </c>
      <c r="Q31" s="189">
        <v>-3.05148221666167</v>
      </c>
      <c r="R31" s="189">
        <v>-2.946923124840787</v>
      </c>
      <c r="S31" s="189">
        <v>-2.9048925882038397</v>
      </c>
      <c r="U31" s="181"/>
      <c r="V31" s="181"/>
      <c r="W31" s="181"/>
      <c r="X31" s="181"/>
      <c r="Y31" s="181"/>
      <c r="Z31" s="181"/>
      <c r="AA31" s="181"/>
      <c r="AB31" s="181"/>
      <c r="AC31" s="181"/>
      <c r="AD31" s="181"/>
      <c r="AE31" s="181"/>
    </row>
    <row r="32" spans="2:31" ht="12" customHeight="1">
      <c r="B32" s="196" t="s">
        <v>1503</v>
      </c>
      <c r="C32" s="187" t="s">
        <v>1503</v>
      </c>
      <c r="D32" s="188">
        <v>-9.2813770589268785</v>
      </c>
      <c r="E32" s="188">
        <v>-7.9906140693345566</v>
      </c>
      <c r="F32" s="188">
        <v>-7.9696713340646914</v>
      </c>
      <c r="G32" s="188">
        <v>-6.9901381779918479</v>
      </c>
      <c r="H32" s="188">
        <v>-4.8585262031939882</v>
      </c>
      <c r="I32" s="188">
        <v>-11.636888086393931</v>
      </c>
      <c r="J32" s="188">
        <v>-2.6307488777409413</v>
      </c>
      <c r="K32" s="188">
        <v>-3.9646956457960547</v>
      </c>
      <c r="L32" s="188">
        <v>-7.7124401351560357</v>
      </c>
      <c r="M32" s="188">
        <v>-6.6260711933988317</v>
      </c>
      <c r="N32" s="189">
        <v>-8.5155607844709333</v>
      </c>
      <c r="O32" s="189">
        <v>-7.6667761472910838</v>
      </c>
      <c r="P32" s="189">
        <v>-6.2677141392947364</v>
      </c>
      <c r="Q32" s="189">
        <v>-5.1826998720836199</v>
      </c>
      <c r="R32" s="189">
        <v>-4.8518835219321472</v>
      </c>
      <c r="S32" s="189">
        <v>-4.6910700055480881</v>
      </c>
      <c r="U32" s="181"/>
      <c r="V32" s="181"/>
      <c r="W32" s="181"/>
      <c r="X32" s="181"/>
      <c r="Y32" s="181"/>
      <c r="Z32" s="181"/>
      <c r="AA32" s="181"/>
      <c r="AB32" s="181"/>
      <c r="AC32" s="181"/>
      <c r="AD32" s="181"/>
      <c r="AE32" s="181"/>
    </row>
    <row r="33" spans="1:31" ht="12" customHeight="1">
      <c r="B33" s="196" t="s">
        <v>1520</v>
      </c>
      <c r="C33" s="187" t="s">
        <v>1520</v>
      </c>
      <c r="D33" s="188">
        <v>-3.8587905792058832</v>
      </c>
      <c r="E33" s="188">
        <v>-2.6814089805408461</v>
      </c>
      <c r="F33" s="188">
        <v>-1.0340482050526127</v>
      </c>
      <c r="G33" s="188">
        <v>-2.1385861390850023</v>
      </c>
      <c r="H33" s="188">
        <v>-2.2659840926122747</v>
      </c>
      <c r="I33" s="188">
        <v>-4.2900944890867505</v>
      </c>
      <c r="J33" s="188">
        <v>-3.746692568233017</v>
      </c>
      <c r="K33" s="188">
        <v>-4.3238081092249994</v>
      </c>
      <c r="L33" s="188">
        <v>-4.2992212769617284</v>
      </c>
      <c r="M33" s="188">
        <v>-5.7212239065661574</v>
      </c>
      <c r="N33" s="189">
        <v>-4.0238164538426844</v>
      </c>
      <c r="O33" s="189">
        <v>-3.269999999999972</v>
      </c>
      <c r="P33" s="189">
        <v>-2.8700000000001094</v>
      </c>
      <c r="Q33" s="189">
        <v>-2.8700000000001036</v>
      </c>
      <c r="R33" s="189">
        <v>-2.8700000000000245</v>
      </c>
      <c r="S33" s="189">
        <v>-2.8700000000000521</v>
      </c>
      <c r="U33" s="181"/>
      <c r="V33" s="181"/>
      <c r="W33" s="181"/>
      <c r="X33" s="181"/>
      <c r="Y33" s="181"/>
      <c r="Z33" s="181"/>
      <c r="AA33" s="181"/>
      <c r="AB33" s="181"/>
      <c r="AC33" s="181"/>
      <c r="AD33" s="181"/>
      <c r="AE33" s="181"/>
    </row>
    <row r="34" spans="1:31" ht="12" customHeight="1">
      <c r="B34" s="186" t="s">
        <v>1701</v>
      </c>
      <c r="C34" s="193" t="s">
        <v>1702</v>
      </c>
      <c r="D34" s="188">
        <v>-7.6075505947146089</v>
      </c>
      <c r="E34" s="188">
        <v>-8.6530093152982239</v>
      </c>
      <c r="F34" s="188">
        <v>-4.7967185147043958</v>
      </c>
      <c r="G34" s="188">
        <v>-1.4409207499406791</v>
      </c>
      <c r="H34" s="188">
        <v>-2.3020130514524113</v>
      </c>
      <c r="I34" s="188">
        <v>-8.2281734451277622</v>
      </c>
      <c r="J34" s="188">
        <v>-1.8754108842389372</v>
      </c>
      <c r="K34" s="188">
        <v>3.5676837307237825</v>
      </c>
      <c r="L34" s="188">
        <v>8.1117494308349539E-2</v>
      </c>
      <c r="M34" s="188">
        <v>-1.6098679478465447</v>
      </c>
      <c r="N34" s="189">
        <v>-3.4187177922407543</v>
      </c>
      <c r="O34" s="189">
        <v>-3.2280932637872248</v>
      </c>
      <c r="P34" s="189">
        <v>-2.4146660311938075</v>
      </c>
      <c r="Q34" s="189">
        <v>-1.8355381865967895</v>
      </c>
      <c r="R34" s="189">
        <v>-1.4691026774010332</v>
      </c>
      <c r="S34" s="189">
        <v>-1.2311219009144925</v>
      </c>
      <c r="U34" s="181"/>
      <c r="V34" s="181"/>
      <c r="W34" s="181"/>
      <c r="X34" s="181"/>
      <c r="Y34" s="181"/>
      <c r="Z34" s="181"/>
      <c r="AA34" s="181"/>
      <c r="AB34" s="181"/>
      <c r="AC34" s="181"/>
      <c r="AD34" s="181"/>
      <c r="AE34" s="181"/>
    </row>
    <row r="35" spans="1:31" ht="12" customHeight="1">
      <c r="B35" s="197" t="s">
        <v>1549</v>
      </c>
      <c r="C35" s="193" t="s">
        <v>1549</v>
      </c>
      <c r="D35" s="188">
        <v>-15.478495495240715</v>
      </c>
      <c r="E35" s="188">
        <v>-13.65615759267291</v>
      </c>
      <c r="F35" s="188">
        <v>-8.887454223417695</v>
      </c>
      <c r="G35" s="188">
        <v>-5.4537940566776779</v>
      </c>
      <c r="H35" s="188">
        <v>-4.2025772287762777</v>
      </c>
      <c r="I35" s="188">
        <v>-10.679854094409476</v>
      </c>
      <c r="J35" s="188">
        <v>-2.2405576776532778</v>
      </c>
      <c r="K35" s="188">
        <v>2.5038995313394317</v>
      </c>
      <c r="L35" s="188">
        <v>-2.0209894752880966</v>
      </c>
      <c r="M35" s="188">
        <v>-2.8423913550890965</v>
      </c>
      <c r="N35" s="189">
        <v>-4.9302179464125349</v>
      </c>
      <c r="O35" s="189">
        <v>-4.8842015430518329</v>
      </c>
      <c r="P35" s="189">
        <v>-4.0347455949425006</v>
      </c>
      <c r="Q35" s="189">
        <v>-3.6629896405217481</v>
      </c>
      <c r="R35" s="189">
        <v>-3.2786548947352743</v>
      </c>
      <c r="S35" s="189">
        <v>-3.0879140273781815</v>
      </c>
      <c r="U35" s="181"/>
      <c r="V35" s="181"/>
      <c r="W35" s="181"/>
      <c r="X35" s="181"/>
      <c r="Y35" s="181"/>
      <c r="Z35" s="181"/>
      <c r="AA35" s="181"/>
      <c r="AB35" s="181"/>
      <c r="AC35" s="181"/>
      <c r="AD35" s="181"/>
      <c r="AE35" s="181"/>
    </row>
    <row r="36" spans="1:31" ht="12" customHeight="1">
      <c r="B36" s="186" t="s">
        <v>1499</v>
      </c>
      <c r="C36" s="187" t="s">
        <v>1499</v>
      </c>
      <c r="D36" s="188">
        <v>-4.3739929746821442</v>
      </c>
      <c r="E36" s="188">
        <v>-3.7249927128355487</v>
      </c>
      <c r="F36" s="188">
        <v>-4.0158340843077784</v>
      </c>
      <c r="G36" s="188">
        <v>-3.7322600861571193</v>
      </c>
      <c r="H36" s="188">
        <v>-5.0721031462099084</v>
      </c>
      <c r="I36" s="188">
        <v>-9.6213844982995838</v>
      </c>
      <c r="J36" s="188">
        <v>-5.5239836461529634</v>
      </c>
      <c r="K36" s="188">
        <v>-4.2558911092231231</v>
      </c>
      <c r="L36" s="188">
        <v>-5.4486948407760369</v>
      </c>
      <c r="M36" s="188">
        <v>-6.0535353017475435</v>
      </c>
      <c r="N36" s="189">
        <v>-6.5539798135365768</v>
      </c>
      <c r="O36" s="189">
        <v>-6.1177557750733165</v>
      </c>
      <c r="P36" s="189">
        <v>-5.927795851409301</v>
      </c>
      <c r="Q36" s="189">
        <v>-5.8066187813678782</v>
      </c>
      <c r="R36" s="189">
        <v>-5.6671327881643743</v>
      </c>
      <c r="S36" s="189">
        <v>-5.6396741743678582</v>
      </c>
      <c r="U36" s="181"/>
      <c r="V36" s="181"/>
      <c r="W36" s="181"/>
      <c r="X36" s="181"/>
      <c r="Y36" s="181"/>
      <c r="Z36" s="181"/>
      <c r="AA36" s="181"/>
      <c r="AB36" s="181"/>
      <c r="AC36" s="181"/>
      <c r="AD36" s="181"/>
      <c r="AE36" s="181"/>
    </row>
    <row r="37" spans="1:31" ht="15" customHeight="1" collapsed="1">
      <c r="B37" s="199" t="s">
        <v>1329</v>
      </c>
      <c r="C37" s="200" t="s">
        <v>1329</v>
      </c>
      <c r="D37" s="179">
        <v>-3.6599770666561398</v>
      </c>
      <c r="E37" s="179">
        <v>-3.6785909263703029</v>
      </c>
      <c r="F37" s="179">
        <v>-3.9196891063918207</v>
      </c>
      <c r="G37" s="179">
        <v>-3.6099941361986323</v>
      </c>
      <c r="H37" s="179">
        <v>-4.0813637565294059</v>
      </c>
      <c r="I37" s="179">
        <v>-5.3849583801773244</v>
      </c>
      <c r="J37" s="179">
        <v>-4.5752274360142167</v>
      </c>
      <c r="K37" s="179">
        <v>-4.4619372370915071</v>
      </c>
      <c r="L37" s="179">
        <v>-3.9235755967309642</v>
      </c>
      <c r="M37" s="179">
        <v>-3.4038165341542816</v>
      </c>
      <c r="N37" s="180">
        <v>-3.4933318777738838</v>
      </c>
      <c r="O37" s="180">
        <v>-3.3035759503388169</v>
      </c>
      <c r="P37" s="180">
        <v>-3.1317303770351579</v>
      </c>
      <c r="Q37" s="180">
        <v>-3.1424366508876314</v>
      </c>
      <c r="R37" s="180">
        <v>-3.2017650116240248</v>
      </c>
      <c r="S37" s="180">
        <v>-3.2063543252734497</v>
      </c>
      <c r="U37" s="181"/>
      <c r="V37" s="181"/>
      <c r="W37" s="181"/>
      <c r="X37" s="181"/>
      <c r="Y37" s="181"/>
      <c r="Z37" s="181"/>
      <c r="AA37" s="181"/>
      <c r="AB37" s="181"/>
      <c r="AC37" s="181"/>
      <c r="AD37" s="181"/>
      <c r="AE37" s="181"/>
    </row>
    <row r="38" spans="1:31" ht="12" customHeight="1">
      <c r="B38" s="190" t="s">
        <v>1306</v>
      </c>
      <c r="C38" s="198" t="s">
        <v>1306</v>
      </c>
      <c r="D38" s="188">
        <v>-6.6822208348336982</v>
      </c>
      <c r="E38" s="188">
        <v>-7.4690938651166858</v>
      </c>
      <c r="F38" s="188">
        <v>-7.3957517863280238</v>
      </c>
      <c r="G38" s="188">
        <v>-6.9355100879273239</v>
      </c>
      <c r="H38" s="188">
        <v>-7.4151407531461571</v>
      </c>
      <c r="I38" s="188">
        <v>-8.1342674362047021</v>
      </c>
      <c r="J38" s="188">
        <v>-7.1961726126692795</v>
      </c>
      <c r="K38" s="188">
        <v>-6.0568192438451858</v>
      </c>
      <c r="L38" s="188">
        <v>-5.6851574971240275</v>
      </c>
      <c r="M38" s="188">
        <v>-5.5079197361737853</v>
      </c>
      <c r="N38" s="189">
        <v>-5.3783418964691361</v>
      </c>
      <c r="O38" s="189">
        <v>-4.9719806775333009</v>
      </c>
      <c r="P38" s="189">
        <v>-4.3849063385099871</v>
      </c>
      <c r="Q38" s="189">
        <v>-3.8739616532920622</v>
      </c>
      <c r="R38" s="189">
        <v>-3.595924636662212</v>
      </c>
      <c r="S38" s="189">
        <v>-3.5874284458157852</v>
      </c>
      <c r="U38" s="181"/>
      <c r="V38" s="181"/>
      <c r="W38" s="181"/>
      <c r="X38" s="181"/>
      <c r="Y38" s="181"/>
      <c r="Z38" s="181"/>
      <c r="AA38" s="181"/>
      <c r="AB38" s="181"/>
      <c r="AC38" s="181"/>
      <c r="AD38" s="181"/>
      <c r="AE38" s="181"/>
    </row>
    <row r="39" spans="1:31" ht="12" customHeight="1">
      <c r="B39" s="197" t="s">
        <v>1318</v>
      </c>
      <c r="C39" s="200" t="s">
        <v>1318</v>
      </c>
      <c r="D39" s="188">
        <v>-3.7986201321809023</v>
      </c>
      <c r="E39" s="188">
        <v>-4.643867070551801</v>
      </c>
      <c r="F39" s="188">
        <v>-5.4148918867585421</v>
      </c>
      <c r="G39" s="188">
        <v>-4.3149828047863963</v>
      </c>
      <c r="H39" s="188">
        <v>-4.6569054605984928</v>
      </c>
      <c r="I39" s="188">
        <v>-5.5754826470247769</v>
      </c>
      <c r="J39" s="188">
        <v>-5.481425787179723</v>
      </c>
      <c r="K39" s="188">
        <v>-5.4224778630254784</v>
      </c>
      <c r="L39" s="188">
        <v>-4.1856882130563715</v>
      </c>
      <c r="M39" s="188">
        <v>-3.3665817025793721</v>
      </c>
      <c r="N39" s="189">
        <v>-4.4822512776227335</v>
      </c>
      <c r="O39" s="189">
        <v>-4.5257139686204297</v>
      </c>
      <c r="P39" s="189">
        <v>-3.8891746870565869</v>
      </c>
      <c r="Q39" s="189">
        <v>-4.2552843320873777</v>
      </c>
      <c r="R39" s="189">
        <v>-4.6720049701591693</v>
      </c>
      <c r="S39" s="189">
        <v>-4.6669001330344102</v>
      </c>
      <c r="U39" s="181"/>
      <c r="V39" s="181"/>
      <c r="W39" s="181"/>
      <c r="X39" s="181"/>
      <c r="Y39" s="181"/>
      <c r="Z39" s="181"/>
      <c r="AA39" s="181"/>
      <c r="AB39" s="181"/>
      <c r="AC39" s="181"/>
      <c r="AD39" s="181"/>
      <c r="AE39" s="181"/>
    </row>
    <row r="40" spans="1:31" ht="15" customHeight="1">
      <c r="B40" s="182" t="s">
        <v>1703</v>
      </c>
      <c r="C40" s="178" t="s">
        <v>1703</v>
      </c>
      <c r="D40" s="179">
        <v>-3.7681758213705869</v>
      </c>
      <c r="E40" s="179">
        <v>-4.5341952060663644</v>
      </c>
      <c r="F40" s="179">
        <v>-2.4376577997608351</v>
      </c>
      <c r="G40" s="179">
        <v>0.48208335380490835</v>
      </c>
      <c r="H40" s="179">
        <v>-5.4622251579205756E-2</v>
      </c>
      <c r="I40" s="179">
        <v>-7.339890787065424</v>
      </c>
      <c r="J40" s="179">
        <v>-0.60724685680073964</v>
      </c>
      <c r="K40" s="179">
        <v>3.0031529439127969</v>
      </c>
      <c r="L40" s="179">
        <v>0.50107679512888137</v>
      </c>
      <c r="M40" s="179">
        <v>-0.8600651427515742</v>
      </c>
      <c r="N40" s="180">
        <v>-1.1806981831517911</v>
      </c>
      <c r="O40" s="180">
        <v>-1.2823577418577237</v>
      </c>
      <c r="P40" s="180">
        <v>-0.98195638173137434</v>
      </c>
      <c r="Q40" s="180">
        <v>-0.75842117351136096</v>
      </c>
      <c r="R40" s="180">
        <v>-0.64934483695218437</v>
      </c>
      <c r="S40" s="180">
        <v>-0.53874346386855154</v>
      </c>
      <c r="T40" s="181"/>
      <c r="U40" s="181"/>
      <c r="V40" s="181"/>
      <c r="W40" s="181"/>
      <c r="X40" s="181"/>
      <c r="Y40" s="181"/>
      <c r="Z40" s="181"/>
      <c r="AA40" s="181"/>
      <c r="AB40" s="181"/>
      <c r="AC40" s="181"/>
      <c r="AD40" s="181"/>
      <c r="AE40" s="181"/>
    </row>
    <row r="41" spans="1:31">
      <c r="B41" s="201"/>
      <c r="C41" s="187"/>
      <c r="D41" s="179"/>
      <c r="E41" s="179"/>
      <c r="F41" s="179"/>
      <c r="G41" s="179"/>
      <c r="H41" s="179"/>
      <c r="I41" s="179"/>
      <c r="J41" s="179"/>
      <c r="K41" s="179"/>
      <c r="L41" s="179"/>
      <c r="M41" s="179"/>
      <c r="N41" s="180"/>
      <c r="O41" s="180"/>
      <c r="P41" s="180"/>
      <c r="Q41" s="180"/>
      <c r="R41" s="180"/>
      <c r="S41" s="180"/>
      <c r="T41" s="181"/>
      <c r="U41" s="181"/>
      <c r="V41" s="181"/>
      <c r="W41" s="181"/>
      <c r="X41" s="181"/>
      <c r="Y41" s="181"/>
      <c r="Z41" s="181"/>
      <c r="AA41" s="181"/>
      <c r="AB41" s="181"/>
      <c r="AC41" s="181"/>
      <c r="AD41" s="181"/>
      <c r="AE41" s="181"/>
    </row>
    <row r="42" spans="1:31">
      <c r="B42" s="177" t="s">
        <v>1704</v>
      </c>
      <c r="C42" s="178"/>
      <c r="D42" s="179"/>
      <c r="E42" s="179"/>
      <c r="F42" s="179"/>
      <c r="G42" s="179"/>
      <c r="H42" s="179"/>
      <c r="I42" s="179"/>
      <c r="J42" s="179"/>
      <c r="K42" s="179"/>
      <c r="L42" s="179"/>
      <c r="M42" s="179"/>
      <c r="N42" s="180"/>
      <c r="O42" s="180"/>
      <c r="P42" s="180"/>
      <c r="Q42" s="180"/>
      <c r="R42" s="180"/>
      <c r="S42" s="180"/>
      <c r="T42" s="181"/>
      <c r="U42" s="181"/>
      <c r="V42" s="181"/>
      <c r="W42" s="181"/>
      <c r="X42" s="181"/>
      <c r="Y42" s="181"/>
      <c r="Z42" s="181"/>
      <c r="AA42" s="181"/>
      <c r="AB42" s="181"/>
      <c r="AC42" s="181"/>
      <c r="AD42" s="181"/>
      <c r="AE42" s="181"/>
    </row>
    <row r="43" spans="1:31">
      <c r="B43" s="202" t="s">
        <v>1705</v>
      </c>
      <c r="C43" s="183" t="s">
        <v>1356</v>
      </c>
      <c r="D43" s="179">
        <v>3.4387015732178101</v>
      </c>
      <c r="E43" s="179">
        <v>3.2610957454951692</v>
      </c>
      <c r="F43" s="179">
        <v>3.8400621164483546</v>
      </c>
      <c r="G43" s="179">
        <v>3.6526106204196962</v>
      </c>
      <c r="H43" s="179">
        <v>2.9472991129260384</v>
      </c>
      <c r="I43" s="179">
        <v>-2.6669024432204811</v>
      </c>
      <c r="J43" s="179">
        <v>6.6046736452822454</v>
      </c>
      <c r="K43" s="179">
        <v>3.6452509116865595</v>
      </c>
      <c r="L43" s="179">
        <v>3.4927114775244523</v>
      </c>
      <c r="M43" s="179">
        <v>3.2922502194924799</v>
      </c>
      <c r="N43" s="180">
        <v>2.7853969484620205</v>
      </c>
      <c r="O43" s="180">
        <v>2.9632492319426231</v>
      </c>
      <c r="P43" s="180">
        <v>3.215695753701195</v>
      </c>
      <c r="Q43" s="180">
        <v>3.2156090550221132</v>
      </c>
      <c r="R43" s="203">
        <v>3.1789380259744231</v>
      </c>
      <c r="S43" s="203">
        <v>3.1209466088035498</v>
      </c>
      <c r="T43" s="181"/>
      <c r="U43" s="181"/>
      <c r="V43" s="181"/>
      <c r="W43" s="181"/>
      <c r="X43" s="181"/>
      <c r="Y43" s="181"/>
      <c r="Z43" s="181"/>
      <c r="AA43" s="181"/>
      <c r="AB43" s="181"/>
      <c r="AC43" s="181"/>
      <c r="AD43" s="181"/>
      <c r="AE43" s="181"/>
    </row>
    <row r="44" spans="1:31" ht="1.5" hidden="1" customHeight="1">
      <c r="B44" s="201"/>
      <c r="C44" s="202"/>
      <c r="D44" s="188"/>
      <c r="E44" s="188"/>
      <c r="F44" s="188"/>
      <c r="G44" s="188"/>
      <c r="H44" s="188"/>
      <c r="I44" s="204"/>
      <c r="J44" s="204"/>
      <c r="K44"/>
      <c r="L44"/>
      <c r="M44"/>
      <c r="N44"/>
      <c r="O44"/>
      <c r="P44"/>
      <c r="Q44"/>
    </row>
    <row r="45" spans="1:31" ht="3.75" customHeight="1">
      <c r="B45" s="205"/>
      <c r="C45" s="206"/>
      <c r="D45" s="207"/>
      <c r="E45" s="207"/>
      <c r="F45" s="207"/>
      <c r="G45" s="207"/>
      <c r="H45" s="207"/>
      <c r="I45" s="208"/>
      <c r="J45" s="208"/>
      <c r="K45" s="208"/>
      <c r="L45" s="208"/>
      <c r="M45" s="207"/>
      <c r="N45" s="208"/>
      <c r="O45" s="208"/>
      <c r="P45" s="208"/>
      <c r="Q45" s="208"/>
      <c r="R45" s="208"/>
      <c r="S45" s="204"/>
    </row>
    <row r="46" spans="1:31" s="162" customFormat="1" ht="11.25" customHeight="1">
      <c r="A46" s="160"/>
      <c r="B46" s="372" t="s">
        <v>1706</v>
      </c>
      <c r="C46" s="372"/>
      <c r="D46" s="372"/>
      <c r="E46" s="372"/>
      <c r="F46" s="372"/>
      <c r="G46" s="372"/>
      <c r="H46" s="372"/>
      <c r="I46" s="372"/>
      <c r="J46" s="372"/>
      <c r="K46" s="372"/>
      <c r="L46" s="372"/>
      <c r="M46" s="372"/>
      <c r="N46" s="372"/>
      <c r="O46" s="372"/>
      <c r="P46" s="372"/>
      <c r="Q46" s="372"/>
      <c r="R46" s="372"/>
      <c r="S46" s="160"/>
    </row>
    <row r="47" spans="1:31" s="162" customFormat="1" ht="21.75" customHeight="1">
      <c r="A47" s="160"/>
      <c r="B47" s="373" t="s">
        <v>1908</v>
      </c>
      <c r="C47" s="373"/>
      <c r="D47" s="373"/>
      <c r="E47" s="373"/>
      <c r="F47" s="373"/>
      <c r="G47" s="373"/>
      <c r="H47" s="373"/>
      <c r="I47" s="373"/>
      <c r="J47" s="373"/>
      <c r="K47" s="373"/>
      <c r="L47" s="373"/>
      <c r="M47" s="373"/>
      <c r="N47" s="373"/>
      <c r="O47" s="373"/>
      <c r="P47" s="373"/>
      <c r="Q47" s="373"/>
      <c r="R47" s="373"/>
      <c r="S47" s="373"/>
    </row>
    <row r="48" spans="1:31" s="162" customFormat="1" ht="36" customHeight="1">
      <c r="A48" s="160"/>
      <c r="B48" s="373" t="s">
        <v>1909</v>
      </c>
      <c r="C48" s="373"/>
      <c r="D48" s="373"/>
      <c r="E48" s="373"/>
      <c r="F48" s="373"/>
      <c r="G48" s="373"/>
      <c r="H48" s="373"/>
      <c r="I48" s="373"/>
      <c r="J48" s="373"/>
      <c r="K48" s="373"/>
      <c r="L48" s="373"/>
      <c r="M48" s="373"/>
      <c r="N48" s="373"/>
      <c r="O48" s="373"/>
      <c r="P48" s="373"/>
      <c r="Q48" s="373"/>
      <c r="R48" s="373"/>
      <c r="S48" s="373"/>
    </row>
    <row r="49" spans="1:20" s="162" customFormat="1" ht="14.5" customHeight="1">
      <c r="A49" s="160"/>
      <c r="B49" s="366" t="s">
        <v>1707</v>
      </c>
      <c r="C49" s="366"/>
      <c r="D49" s="366"/>
      <c r="E49" s="366"/>
      <c r="F49" s="366"/>
      <c r="G49" s="366"/>
      <c r="H49" s="366"/>
      <c r="I49" s="366"/>
      <c r="J49" s="366"/>
      <c r="K49" s="366"/>
      <c r="L49" s="366"/>
      <c r="M49" s="366"/>
      <c r="N49" s="366"/>
      <c r="O49" s="366"/>
      <c r="P49" s="366"/>
      <c r="Q49" s="366"/>
      <c r="R49" s="366"/>
      <c r="S49" s="366"/>
    </row>
    <row r="50" spans="1:20" s="162" customFormat="1" ht="26.25" customHeight="1">
      <c r="A50" s="160"/>
      <c r="B50" s="367" t="s">
        <v>1708</v>
      </c>
      <c r="C50" s="367"/>
      <c r="D50" s="367"/>
      <c r="E50" s="367"/>
      <c r="F50" s="367"/>
      <c r="G50" s="367"/>
      <c r="H50" s="367"/>
      <c r="I50" s="367"/>
      <c r="J50" s="367"/>
      <c r="K50" s="367"/>
      <c r="L50" s="367"/>
      <c r="M50" s="367"/>
      <c r="N50" s="367"/>
      <c r="O50" s="367"/>
      <c r="P50" s="367"/>
      <c r="Q50" s="367"/>
      <c r="R50" s="367"/>
      <c r="S50" s="367"/>
    </row>
    <row r="51" spans="1:20">
      <c r="B51" s="366"/>
      <c r="C51" s="366"/>
      <c r="D51" s="366"/>
      <c r="E51" s="366"/>
      <c r="F51" s="366"/>
      <c r="G51" s="366"/>
      <c r="H51" s="366"/>
      <c r="I51" s="366"/>
      <c r="J51" s="366"/>
      <c r="K51" s="366"/>
      <c r="L51" s="366"/>
      <c r="M51" s="366"/>
      <c r="N51" s="366"/>
      <c r="O51" s="366"/>
      <c r="P51" s="366"/>
      <c r="Q51" s="366"/>
      <c r="R51" s="366"/>
    </row>
    <row r="52" spans="1:20" ht="14.6">
      <c r="T52" s="209"/>
    </row>
    <row r="58" spans="1:20" ht="14.6">
      <c r="D58"/>
      <c r="E58"/>
      <c r="F58"/>
    </row>
    <row r="59" spans="1:20" ht="14.6">
      <c r="D59" s="210"/>
      <c r="E59" s="210"/>
      <c r="F59" s="210"/>
    </row>
    <row r="60" spans="1:20" ht="15.45">
      <c r="D60" s="210"/>
      <c r="E60" s="210"/>
      <c r="F60" s="210"/>
      <c r="G60"/>
      <c r="H60" s="211"/>
    </row>
  </sheetData>
  <mergeCells count="9">
    <mergeCell ref="B49:S49"/>
    <mergeCell ref="B50:S50"/>
    <mergeCell ref="B51:R51"/>
    <mergeCell ref="B2:R2"/>
    <mergeCell ref="B4:R4"/>
    <mergeCell ref="N5:S5"/>
    <mergeCell ref="B46:R46"/>
    <mergeCell ref="B47:S47"/>
    <mergeCell ref="B48:S48"/>
  </mergeCells>
  <conditionalFormatting sqref="H60">
    <cfRule type="colorScale" priority="1">
      <colorScale>
        <cfvo type="num" val="1"/>
        <cfvo type="num" val="3"/>
        <cfvo type="num" val="5"/>
        <color theme="5" tint="-0.249977111117893"/>
        <color theme="0" tint="-0.14999847407452621"/>
        <color theme="3" tint="0.39997558519241921"/>
      </colorScale>
    </cfRule>
  </conditionalFormatting>
  <pageMargins left="0.75" right="0.75" top="1" bottom="1" header="0.5" footer="0.5"/>
  <pageSetup scale="4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2" id="{B1E70733-B321-4D92-B2D4-8A0ECEA4FF74}">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H60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D4AF-9E22-44B0-AC3B-5656E3F270A8}">
  <sheetPr>
    <tabColor theme="2"/>
    <outlinePr summaryBelow="0"/>
    <pageSetUpPr fitToPage="1"/>
  </sheetPr>
  <dimension ref="A2:X71"/>
  <sheetViews>
    <sheetView showGridLines="0" topLeftCell="A5" zoomScaleNormal="100" zoomScaleSheetLayoutView="100" workbookViewId="0">
      <selection activeCell="B5" sqref="B5:S71"/>
    </sheetView>
  </sheetViews>
  <sheetFormatPr defaultColWidth="9.15234375" defaultRowHeight="11.6" outlineLevelRow="1" outlineLevelCol="1"/>
  <cols>
    <col min="1" max="1" width="5.15234375" style="160" customWidth="1"/>
    <col min="2" max="2" width="45.3828125" style="160" customWidth="1"/>
    <col min="3" max="3" width="25.84375" style="160" hidden="1" customWidth="1" outlineLevel="1"/>
    <col min="4" max="7" width="7.3828125" style="160" hidden="1" customWidth="1" outlineLevel="1"/>
    <col min="8" max="8" width="7.3828125" style="162" customWidth="1" collapsed="1"/>
    <col min="9" max="10" width="7.3828125" style="162" customWidth="1"/>
    <col min="11" max="13" width="7.3828125" style="160" customWidth="1"/>
    <col min="14" max="17" width="6.15234375" style="160" customWidth="1"/>
    <col min="18" max="19" width="6" style="160" customWidth="1"/>
    <col min="20" max="16384" width="9.15234375" style="160"/>
  </cols>
  <sheetData>
    <row r="2" spans="2:24" ht="15" customHeight="1">
      <c r="B2" s="212" t="str">
        <f>"Table 1.2. General Government Debt, 2020-30"</f>
        <v>Table 1.2. General Government Debt, 2020-30</v>
      </c>
      <c r="C2" s="213"/>
      <c r="D2" s="213"/>
      <c r="E2" s="213"/>
      <c r="F2" s="213"/>
      <c r="G2" s="213"/>
      <c r="H2" s="213"/>
      <c r="I2" s="214"/>
      <c r="J2" s="214"/>
      <c r="K2" s="213"/>
      <c r="L2" s="213"/>
      <c r="M2" s="213"/>
      <c r="N2" s="213"/>
      <c r="O2" s="213"/>
      <c r="P2" s="213"/>
      <c r="Q2" s="213"/>
      <c r="R2" s="213"/>
    </row>
    <row r="3" spans="2:24" ht="15" customHeight="1">
      <c r="B3" s="215" t="s">
        <v>1116</v>
      </c>
      <c r="C3" s="216"/>
      <c r="D3" s="216"/>
      <c r="E3" s="216"/>
      <c r="F3" s="216"/>
      <c r="G3" s="216"/>
      <c r="H3" s="216"/>
      <c r="I3" s="216"/>
      <c r="J3" s="216"/>
      <c r="K3" s="216"/>
      <c r="L3" s="216"/>
      <c r="M3" s="217"/>
      <c r="N3" s="216"/>
      <c r="O3" s="216"/>
      <c r="P3" s="216"/>
      <c r="Q3" s="216"/>
      <c r="R3" s="216"/>
    </row>
    <row r="4" spans="2:24" ht="1.5" customHeight="1">
      <c r="B4" s="218"/>
      <c r="C4" s="218"/>
      <c r="D4" s="218"/>
      <c r="E4" s="218"/>
      <c r="F4" s="218"/>
      <c r="G4" s="218"/>
      <c r="H4" s="218"/>
      <c r="I4" s="218"/>
      <c r="J4" s="218"/>
      <c r="K4" s="218"/>
      <c r="L4" s="218"/>
      <c r="M4" s="219"/>
      <c r="N4" s="218"/>
      <c r="O4" s="218"/>
      <c r="P4" s="218"/>
      <c r="Q4" s="218"/>
      <c r="R4" s="218"/>
    </row>
    <row r="5" spans="2:24" ht="16" customHeight="1">
      <c r="B5" s="220"/>
      <c r="C5" s="220"/>
      <c r="D5" s="221"/>
      <c r="E5" s="221"/>
      <c r="F5" s="222"/>
      <c r="G5" s="221"/>
      <c r="H5" s="223"/>
      <c r="M5" s="168"/>
      <c r="N5" s="371" t="s">
        <v>1683</v>
      </c>
      <c r="O5" s="371"/>
      <c r="P5" s="371"/>
      <c r="Q5" s="371"/>
      <c r="R5" s="371"/>
      <c r="S5" s="371"/>
    </row>
    <row r="6" spans="2:24">
      <c r="B6" s="224"/>
      <c r="C6" s="224"/>
      <c r="D6" s="225">
        <v>2015</v>
      </c>
      <c r="E6" s="225">
        <v>2016</v>
      </c>
      <c r="F6" s="225">
        <v>2017</v>
      </c>
      <c r="G6" s="225">
        <f t="shared" ref="G6:O6" si="0">F6+1</f>
        <v>2018</v>
      </c>
      <c r="H6" s="226">
        <f t="shared" si="0"/>
        <v>2019</v>
      </c>
      <c r="I6" s="226">
        <f t="shared" si="0"/>
        <v>2020</v>
      </c>
      <c r="J6" s="226">
        <f t="shared" si="0"/>
        <v>2021</v>
      </c>
      <c r="K6" s="225">
        <f t="shared" si="0"/>
        <v>2022</v>
      </c>
      <c r="L6" s="226">
        <f t="shared" si="0"/>
        <v>2023</v>
      </c>
      <c r="M6" s="225">
        <f t="shared" si="0"/>
        <v>2024</v>
      </c>
      <c r="N6" s="227">
        <f t="shared" si="0"/>
        <v>2025</v>
      </c>
      <c r="O6" s="227">
        <f t="shared" si="0"/>
        <v>2026</v>
      </c>
      <c r="P6" s="227">
        <f>O6+1</f>
        <v>2027</v>
      </c>
      <c r="Q6" s="227">
        <f t="shared" ref="Q6:R6" si="1">P6+1</f>
        <v>2028</v>
      </c>
      <c r="R6" s="227">
        <f t="shared" si="1"/>
        <v>2029</v>
      </c>
      <c r="S6" s="227">
        <f>R6+1</f>
        <v>2030</v>
      </c>
    </row>
    <row r="7" spans="2:24" ht="5.25" customHeight="1">
      <c r="B7" s="221"/>
      <c r="C7" s="221"/>
      <c r="D7" s="228"/>
      <c r="E7" s="228"/>
      <c r="F7" s="228"/>
      <c r="G7" s="228"/>
      <c r="H7" s="229"/>
      <c r="I7" s="229"/>
      <c r="J7" s="229"/>
      <c r="K7" s="228"/>
      <c r="L7" s="229"/>
      <c r="M7" s="228"/>
      <c r="N7" s="230"/>
      <c r="O7" s="230"/>
      <c r="P7" s="230"/>
      <c r="Q7" s="230"/>
      <c r="R7" s="230"/>
      <c r="S7" s="230"/>
    </row>
    <row r="8" spans="2:24" ht="15" customHeight="1">
      <c r="B8" s="231" t="s">
        <v>1709</v>
      </c>
      <c r="C8" s="231"/>
      <c r="D8" s="228"/>
      <c r="E8" s="228"/>
      <c r="F8" s="228"/>
      <c r="G8" s="228"/>
      <c r="H8" s="229"/>
      <c r="I8" s="229"/>
      <c r="J8" s="229"/>
      <c r="K8" s="228"/>
      <c r="L8" s="229"/>
      <c r="M8" s="228"/>
      <c r="N8" s="230"/>
      <c r="O8" s="230"/>
      <c r="P8" s="230"/>
      <c r="Q8" s="230"/>
      <c r="R8" s="230"/>
      <c r="S8" s="230"/>
    </row>
    <row r="9" spans="2:24" ht="15" customHeight="1">
      <c r="B9" s="231" t="s">
        <v>1710</v>
      </c>
      <c r="C9" s="232" t="s">
        <v>1356</v>
      </c>
      <c r="D9" s="233">
        <v>79.514565344846062</v>
      </c>
      <c r="E9" s="233">
        <v>83.369466067693708</v>
      </c>
      <c r="F9" s="233">
        <v>82.14392851557119</v>
      </c>
      <c r="G9" s="233">
        <v>82.259243341395887</v>
      </c>
      <c r="H9" s="233">
        <v>83.767906718986936</v>
      </c>
      <c r="I9" s="233">
        <v>98.895167408705575</v>
      </c>
      <c r="J9" s="233">
        <v>93.983487307772563</v>
      </c>
      <c r="K9" s="233">
        <v>89.896350838959634</v>
      </c>
      <c r="L9" s="233">
        <v>91.253006365634633</v>
      </c>
      <c r="M9" s="233">
        <v>92.342809341706115</v>
      </c>
      <c r="N9" s="234">
        <v>95.056926074128398</v>
      </c>
      <c r="O9" s="234">
        <v>96.709228142602356</v>
      </c>
      <c r="P9" s="234">
        <v>97.511570462451218</v>
      </c>
      <c r="Q9" s="234">
        <v>98.227523903004069</v>
      </c>
      <c r="R9" s="234">
        <v>98.868354791284546</v>
      </c>
      <c r="S9" s="234">
        <v>99.584473598217102</v>
      </c>
      <c r="T9" s="181"/>
      <c r="U9" s="181"/>
      <c r="V9" s="181"/>
      <c r="W9" s="181"/>
      <c r="X9" s="181"/>
    </row>
    <row r="10" spans="2:24" ht="1.5" hidden="1" customHeight="1">
      <c r="B10" s="235"/>
      <c r="C10" s="236"/>
      <c r="D10" s="233" t="s">
        <v>1943</v>
      </c>
      <c r="E10" s="233" t="s">
        <v>1943</v>
      </c>
      <c r="F10" s="233" t="s">
        <v>1943</v>
      </c>
      <c r="G10" s="233" t="s">
        <v>1943</v>
      </c>
      <c r="H10" s="233" t="s">
        <v>1943</v>
      </c>
      <c r="I10" s="233" t="s">
        <v>1943</v>
      </c>
      <c r="J10" s="233" t="s">
        <v>1943</v>
      </c>
      <c r="K10" s="233" t="s">
        <v>1943</v>
      </c>
      <c r="L10" s="233" t="s">
        <v>1943</v>
      </c>
      <c r="M10" s="233" t="s">
        <v>1943</v>
      </c>
      <c r="N10" s="234" t="s">
        <v>1943</v>
      </c>
      <c r="O10" s="234" t="s">
        <v>1943</v>
      </c>
      <c r="P10" s="234" t="s">
        <v>1943</v>
      </c>
      <c r="Q10" s="234" t="s">
        <v>1943</v>
      </c>
      <c r="R10" s="234" t="s">
        <v>1943</v>
      </c>
      <c r="S10" s="234" t="s">
        <v>1943</v>
      </c>
      <c r="T10" s="181"/>
      <c r="U10" s="181"/>
      <c r="V10" s="181"/>
      <c r="W10" s="181"/>
      <c r="X10" s="181"/>
    </row>
    <row r="11" spans="2:24" ht="12" customHeight="1">
      <c r="B11" s="237" t="s">
        <v>126</v>
      </c>
      <c r="C11" s="236" t="s">
        <v>79</v>
      </c>
      <c r="D11" s="233">
        <v>103.07956065628321</v>
      </c>
      <c r="E11" s="233">
        <v>105.39778264744855</v>
      </c>
      <c r="F11" s="233">
        <v>102.98352453858625</v>
      </c>
      <c r="G11" s="233">
        <v>102.52548568367007</v>
      </c>
      <c r="H11" s="233">
        <v>103.59296285344232</v>
      </c>
      <c r="I11" s="233">
        <v>121.96278827393043</v>
      </c>
      <c r="J11" s="233">
        <v>115.49650106740239</v>
      </c>
      <c r="K11" s="233">
        <v>109.25598072459047</v>
      </c>
      <c r="L11" s="233">
        <v>108.16928448814892</v>
      </c>
      <c r="M11" s="233">
        <v>108.51679192646978</v>
      </c>
      <c r="N11" s="234">
        <v>110.07467899203367</v>
      </c>
      <c r="O11" s="234">
        <v>110.90598839228387</v>
      </c>
      <c r="P11" s="234">
        <v>111.46722390635512</v>
      </c>
      <c r="Q11" s="234">
        <v>112.0342532065567</v>
      </c>
      <c r="R11" s="234">
        <v>112.59516890801437</v>
      </c>
      <c r="S11" s="234">
        <v>113.29188766624405</v>
      </c>
      <c r="T11" s="181"/>
      <c r="U11" s="181"/>
      <c r="V11" s="181"/>
      <c r="W11" s="181"/>
      <c r="X11" s="181"/>
    </row>
    <row r="12" spans="2:24" ht="12" customHeight="1" outlineLevel="1">
      <c r="B12" s="237" t="s">
        <v>1684</v>
      </c>
      <c r="C12" s="236" t="s">
        <v>127</v>
      </c>
      <c r="D12" s="238">
        <v>101.89541842851183</v>
      </c>
      <c r="E12" s="238">
        <v>104.47436000877883</v>
      </c>
      <c r="F12" s="238">
        <v>101.1534312216525</v>
      </c>
      <c r="G12" s="238">
        <v>99.537153572509851</v>
      </c>
      <c r="H12" s="238">
        <v>100.38029214853222</v>
      </c>
      <c r="I12" s="238">
        <v>114.84105122330314</v>
      </c>
      <c r="J12" s="238">
        <v>109.05725166400237</v>
      </c>
      <c r="K12" s="238">
        <v>101.69650201958206</v>
      </c>
      <c r="L12" s="238">
        <v>99.462073256018087</v>
      </c>
      <c r="M12" s="238">
        <v>98.443527801097105</v>
      </c>
      <c r="N12" s="239">
        <v>99.683041771646586</v>
      </c>
      <c r="O12" s="239">
        <v>100.20377527950798</v>
      </c>
      <c r="P12" s="239">
        <v>100.19385355354962</v>
      </c>
      <c r="Q12" s="239">
        <v>100.37364234374367</v>
      </c>
      <c r="R12" s="239">
        <v>100.4394839235067</v>
      </c>
      <c r="S12" s="239">
        <v>100.73711008461501</v>
      </c>
      <c r="T12" s="181"/>
      <c r="U12" s="181"/>
      <c r="V12" s="181"/>
      <c r="W12" s="181"/>
      <c r="X12" s="181"/>
    </row>
    <row r="13" spans="2:24" ht="12" customHeight="1">
      <c r="B13" s="235" t="s">
        <v>1711</v>
      </c>
      <c r="C13" s="236" t="s">
        <v>102</v>
      </c>
      <c r="D13" s="238">
        <v>92.028851897644799</v>
      </c>
      <c r="E13" s="238">
        <v>92.396823555258251</v>
      </c>
      <c r="F13" s="238">
        <v>90.942245803943763</v>
      </c>
      <c r="G13" s="238">
        <v>90.776119069184929</v>
      </c>
      <c r="H13" s="238">
        <v>90.21016501387686</v>
      </c>
      <c r="I13" s="238">
        <v>118.06557632489944</v>
      </c>
      <c r="J13" s="238">
        <v>112.617309286392</v>
      </c>
      <c r="K13" s="238">
        <v>104.20738423116586</v>
      </c>
      <c r="L13" s="238">
        <v>107.71072428003177</v>
      </c>
      <c r="M13" s="238">
        <v>110.76918114276518</v>
      </c>
      <c r="N13" s="239">
        <v>112.54106357286724</v>
      </c>
      <c r="O13" s="239">
        <v>110.89082926684939</v>
      </c>
      <c r="P13" s="239">
        <v>109.43523073934811</v>
      </c>
      <c r="Q13" s="239">
        <v>107.85516405239781</v>
      </c>
      <c r="R13" s="239">
        <v>106.24168881775688</v>
      </c>
      <c r="S13" s="239">
        <v>104.11232062555993</v>
      </c>
      <c r="T13" s="181"/>
      <c r="U13" s="181"/>
      <c r="V13" s="181"/>
      <c r="W13" s="181"/>
      <c r="X13" s="181"/>
    </row>
    <row r="14" spans="2:24" ht="12" customHeight="1">
      <c r="B14" s="235" t="s">
        <v>1685</v>
      </c>
      <c r="C14" s="236" t="s">
        <v>1685</v>
      </c>
      <c r="D14" s="238">
        <v>91.012452511101444</v>
      </c>
      <c r="E14" s="238">
        <v>89.916373205040628</v>
      </c>
      <c r="F14" s="238">
        <v>87.485838310354069</v>
      </c>
      <c r="G14" s="238">
        <v>85.558565716398391</v>
      </c>
      <c r="H14" s="238">
        <v>83.592325398434681</v>
      </c>
      <c r="I14" s="238">
        <v>96.498991572552598</v>
      </c>
      <c r="J14" s="238">
        <v>93.851349816030577</v>
      </c>
      <c r="K14" s="238">
        <v>89.513765137665288</v>
      </c>
      <c r="L14" s="238">
        <v>87.359822180591465</v>
      </c>
      <c r="M14" s="238">
        <v>87.727810469785965</v>
      </c>
      <c r="N14" s="239">
        <v>88.706403884685116</v>
      </c>
      <c r="O14" s="239">
        <v>89.731630211568898</v>
      </c>
      <c r="P14" s="239">
        <v>90.414662490539413</v>
      </c>
      <c r="Q14" s="239">
        <v>91.103527297133809</v>
      </c>
      <c r="R14" s="239">
        <v>91.929471835976457</v>
      </c>
      <c r="S14" s="239">
        <v>92.915523764710272</v>
      </c>
      <c r="T14" s="181"/>
      <c r="U14" s="181"/>
      <c r="V14" s="181"/>
      <c r="W14" s="181"/>
      <c r="X14" s="181"/>
    </row>
    <row r="15" spans="2:24" ht="12" customHeight="1">
      <c r="B15" s="240" t="s">
        <v>108</v>
      </c>
      <c r="C15" s="236" t="s">
        <v>108</v>
      </c>
      <c r="D15" s="238">
        <v>96.942766473365609</v>
      </c>
      <c r="E15" s="238">
        <v>98.126236939465073</v>
      </c>
      <c r="F15" s="238">
        <v>98.722291627848719</v>
      </c>
      <c r="G15" s="238">
        <v>98.490126574969551</v>
      </c>
      <c r="H15" s="238">
        <v>98.104314312063082</v>
      </c>
      <c r="I15" s="238">
        <v>114.83102098283379</v>
      </c>
      <c r="J15" s="238">
        <v>112.70275291834224</v>
      </c>
      <c r="K15" s="238">
        <v>111.28627278399551</v>
      </c>
      <c r="L15" s="238">
        <v>109.73326332445012</v>
      </c>
      <c r="M15" s="238">
        <v>113.1050153307052</v>
      </c>
      <c r="N15" s="239">
        <v>116.30079604319548</v>
      </c>
      <c r="O15" s="239">
        <v>119.1215892641664</v>
      </c>
      <c r="P15" s="239">
        <v>121.58487040461785</v>
      </c>
      <c r="Q15" s="239">
        <v>123.91597606739198</v>
      </c>
      <c r="R15" s="239">
        <v>126.13660861494532</v>
      </c>
      <c r="S15" s="239">
        <v>128.39017549939862</v>
      </c>
      <c r="T15" s="181"/>
      <c r="U15" s="181"/>
      <c r="V15" s="181"/>
      <c r="W15" s="181"/>
      <c r="X15" s="181"/>
    </row>
    <row r="16" spans="2:24" ht="12" customHeight="1">
      <c r="B16" s="240" t="s">
        <v>109</v>
      </c>
      <c r="C16" s="236" t="s">
        <v>109</v>
      </c>
      <c r="D16" s="238">
        <v>71.215918850161231</v>
      </c>
      <c r="E16" s="238">
        <v>68.28222432894988</v>
      </c>
      <c r="F16" s="238">
        <v>64.026225492403427</v>
      </c>
      <c r="G16" s="238">
        <v>60.809266917895854</v>
      </c>
      <c r="H16" s="238">
        <v>58.701059159009638</v>
      </c>
      <c r="I16" s="238">
        <v>68.035174888828337</v>
      </c>
      <c r="J16" s="238">
        <v>68.076818461237167</v>
      </c>
      <c r="K16" s="238">
        <v>64.997331714657875</v>
      </c>
      <c r="L16" s="238">
        <v>62.877686325572505</v>
      </c>
      <c r="M16" s="238">
        <v>63.88822045590743</v>
      </c>
      <c r="N16" s="239">
        <v>65.380637644952174</v>
      </c>
      <c r="O16" s="239">
        <v>66.976074869205362</v>
      </c>
      <c r="P16" s="239">
        <v>68.529495534347774</v>
      </c>
      <c r="Q16" s="239">
        <v>70.383637878078233</v>
      </c>
      <c r="R16" s="239">
        <v>72.494340248982496</v>
      </c>
      <c r="S16" s="239">
        <v>74.84979206590404</v>
      </c>
      <c r="T16" s="181"/>
      <c r="U16" s="181"/>
      <c r="V16" s="181"/>
      <c r="W16" s="181"/>
      <c r="X16" s="181"/>
    </row>
    <row r="17" spans="2:24" ht="12" customHeight="1">
      <c r="B17" s="240" t="s">
        <v>113</v>
      </c>
      <c r="C17" s="236" t="s">
        <v>113</v>
      </c>
      <c r="D17" s="238">
        <v>134.74566488584588</v>
      </c>
      <c r="E17" s="238">
        <v>134.19549803619776</v>
      </c>
      <c r="F17" s="238">
        <v>133.68902386594624</v>
      </c>
      <c r="G17" s="238">
        <v>134.1380423728051</v>
      </c>
      <c r="H17" s="238">
        <v>133.82267187267885</v>
      </c>
      <c r="I17" s="238">
        <v>154.28796063264178</v>
      </c>
      <c r="J17" s="238">
        <v>145.73475161831135</v>
      </c>
      <c r="K17" s="238">
        <v>138.27870066744342</v>
      </c>
      <c r="L17" s="238">
        <v>134.57929586828507</v>
      </c>
      <c r="M17" s="238">
        <v>135.28586371289597</v>
      </c>
      <c r="N17" s="239">
        <v>137.27979668866851</v>
      </c>
      <c r="O17" s="239">
        <v>138.47977183590905</v>
      </c>
      <c r="P17" s="239">
        <v>138.59869182250887</v>
      </c>
      <c r="Q17" s="239">
        <v>138.17479350177553</v>
      </c>
      <c r="R17" s="239">
        <v>137.7379286681431</v>
      </c>
      <c r="S17" s="239">
        <v>137.6954721160163</v>
      </c>
      <c r="T17" s="181"/>
      <c r="U17" s="181"/>
      <c r="V17" s="181"/>
      <c r="W17" s="181"/>
      <c r="X17" s="181"/>
    </row>
    <row r="18" spans="2:24" ht="12" customHeight="1">
      <c r="B18" s="241" t="s">
        <v>122</v>
      </c>
      <c r="C18" s="236" t="s">
        <v>122</v>
      </c>
      <c r="D18" s="238">
        <v>102.44212445451804</v>
      </c>
      <c r="E18" s="238">
        <v>101.96650275564643</v>
      </c>
      <c r="F18" s="238">
        <v>101.14423857972143</v>
      </c>
      <c r="G18" s="238">
        <v>99.718282717796939</v>
      </c>
      <c r="H18" s="238">
        <v>97.578816073892682</v>
      </c>
      <c r="I18" s="238">
        <v>119.17898068922277</v>
      </c>
      <c r="J18" s="238">
        <v>115.59391415764313</v>
      </c>
      <c r="K18" s="238">
        <v>109.40393002768577</v>
      </c>
      <c r="L18" s="238">
        <v>105.03425867836329</v>
      </c>
      <c r="M18" s="238">
        <v>101.82043776588358</v>
      </c>
      <c r="N18" s="239">
        <v>100.57069701018106</v>
      </c>
      <c r="O18" s="239">
        <v>99.016775087729329</v>
      </c>
      <c r="P18" s="239">
        <v>97.577595504713955</v>
      </c>
      <c r="Q18" s="239">
        <v>96.043753489630546</v>
      </c>
      <c r="R18" s="239">
        <v>94.517034074837028</v>
      </c>
      <c r="S18" s="239">
        <v>92.970088703169253</v>
      </c>
      <c r="T18" s="181"/>
      <c r="U18" s="181"/>
      <c r="V18" s="181"/>
      <c r="W18" s="181"/>
      <c r="X18" s="181"/>
    </row>
    <row r="19" spans="2:24" ht="12" customHeight="1">
      <c r="B19" s="235" t="s">
        <v>114</v>
      </c>
      <c r="C19" s="236" t="s">
        <v>114</v>
      </c>
      <c r="D19" s="238">
        <v>228.27837133971855</v>
      </c>
      <c r="E19" s="238">
        <v>232.42123018285906</v>
      </c>
      <c r="F19" s="238">
        <v>231.32076597483513</v>
      </c>
      <c r="G19" s="238">
        <v>232.38030067004999</v>
      </c>
      <c r="H19" s="238">
        <v>236.3810601298523</v>
      </c>
      <c r="I19" s="238">
        <v>258.36886433534863</v>
      </c>
      <c r="J19" s="238">
        <v>253.6520353815252</v>
      </c>
      <c r="K19" s="238">
        <v>248.30916081541679</v>
      </c>
      <c r="L19" s="238">
        <v>239.97053618566935</v>
      </c>
      <c r="M19" s="238">
        <v>236.65952916864143</v>
      </c>
      <c r="N19" s="239">
        <v>234.85787511530577</v>
      </c>
      <c r="O19" s="239">
        <v>233.7300275196811</v>
      </c>
      <c r="P19" s="239">
        <v>232.09947778348536</v>
      </c>
      <c r="Q19" s="239">
        <v>231.21212358090278</v>
      </c>
      <c r="R19" s="239">
        <v>231.08520805307396</v>
      </c>
      <c r="S19" s="239">
        <v>231.67575257467533</v>
      </c>
      <c r="T19" s="181"/>
      <c r="U19" s="181"/>
      <c r="V19" s="181"/>
      <c r="W19" s="181"/>
      <c r="X19" s="181"/>
    </row>
    <row r="20" spans="2:24" ht="12" customHeight="1">
      <c r="B20" s="235" t="s">
        <v>125</v>
      </c>
      <c r="C20" s="236" t="s">
        <v>125</v>
      </c>
      <c r="D20" s="238">
        <v>87.86668691242302</v>
      </c>
      <c r="E20" s="238">
        <v>87.825189730097492</v>
      </c>
      <c r="F20" s="238">
        <v>86.722814410880872</v>
      </c>
      <c r="G20" s="238">
        <v>86.345144552070707</v>
      </c>
      <c r="H20" s="238">
        <v>85.657191995598765</v>
      </c>
      <c r="I20" s="238">
        <v>105.8401149330207</v>
      </c>
      <c r="J20" s="238">
        <v>105.13074297715936</v>
      </c>
      <c r="K20" s="238">
        <v>99.614198386021684</v>
      </c>
      <c r="L20" s="238">
        <v>100.35423624724982</v>
      </c>
      <c r="M20" s="238">
        <v>101.22694265042762</v>
      </c>
      <c r="N20" s="239">
        <v>103.89434254601686</v>
      </c>
      <c r="O20" s="239">
        <v>105.39859569297563</v>
      </c>
      <c r="P20" s="239">
        <v>106.13309226728092</v>
      </c>
      <c r="Q20" s="239">
        <v>106.51716361341401</v>
      </c>
      <c r="R20" s="239">
        <v>106.45040079666832</v>
      </c>
      <c r="S20" s="239">
        <v>106.06164079379892</v>
      </c>
      <c r="T20" s="181"/>
      <c r="U20" s="181"/>
      <c r="V20" s="181"/>
      <c r="W20" s="181"/>
      <c r="X20" s="181"/>
    </row>
    <row r="21" spans="2:24" ht="12" customHeight="1">
      <c r="B21" s="235" t="s">
        <v>1712</v>
      </c>
      <c r="C21" s="236" t="s">
        <v>18</v>
      </c>
      <c r="D21" s="238">
        <v>104.85393276851597</v>
      </c>
      <c r="E21" s="238">
        <v>106.78033916691928</v>
      </c>
      <c r="F21" s="238">
        <v>105.72777520000407</v>
      </c>
      <c r="G21" s="238">
        <v>107.04126662156388</v>
      </c>
      <c r="H21" s="242">
        <v>108.19671796276458</v>
      </c>
      <c r="I21" s="242">
        <v>132.03248552680103</v>
      </c>
      <c r="J21" s="242">
        <v>124.7163200305728</v>
      </c>
      <c r="K21" s="242">
        <v>118.80640137809581</v>
      </c>
      <c r="L21" s="242">
        <v>118.99808332509953</v>
      </c>
      <c r="M21" s="238">
        <v>120.78567919495116</v>
      </c>
      <c r="N21" s="239">
        <v>122.46421163237706</v>
      </c>
      <c r="O21" s="239">
        <v>123.69156293317454</v>
      </c>
      <c r="P21" s="239">
        <v>124.92536340798787</v>
      </c>
      <c r="Q21" s="239">
        <v>125.9056971796269</v>
      </c>
      <c r="R21" s="239">
        <v>127.01236647141681</v>
      </c>
      <c r="S21" s="239">
        <v>128.15436271348784</v>
      </c>
      <c r="T21" s="181"/>
      <c r="U21" s="181"/>
      <c r="V21" s="181"/>
      <c r="W21" s="181"/>
      <c r="X21" s="181"/>
    </row>
    <row r="22" spans="2:24" ht="2.25" customHeight="1">
      <c r="B22" s="235"/>
      <c r="C22" s="236"/>
      <c r="D22" s="238" t="s">
        <v>1943</v>
      </c>
      <c r="E22" s="238" t="s">
        <v>1943</v>
      </c>
      <c r="F22" s="238" t="s">
        <v>1943</v>
      </c>
      <c r="G22" s="238" t="s">
        <v>1943</v>
      </c>
      <c r="H22" s="242" t="s">
        <v>1943</v>
      </c>
      <c r="I22" s="242" t="s">
        <v>1943</v>
      </c>
      <c r="J22" s="242" t="s">
        <v>1943</v>
      </c>
      <c r="K22" s="242" t="s">
        <v>1943</v>
      </c>
      <c r="L22" s="242" t="s">
        <v>1943</v>
      </c>
      <c r="M22" s="238" t="s">
        <v>1943</v>
      </c>
      <c r="N22" s="239" t="s">
        <v>1943</v>
      </c>
      <c r="O22" s="239" t="s">
        <v>1943</v>
      </c>
      <c r="P22" s="239" t="s">
        <v>1943</v>
      </c>
      <c r="Q22" s="239" t="s">
        <v>1943</v>
      </c>
      <c r="R22" s="239" t="s">
        <v>1943</v>
      </c>
      <c r="S22" s="239" t="s">
        <v>1943</v>
      </c>
      <c r="T22" s="181"/>
      <c r="U22" s="181"/>
      <c r="V22" s="181"/>
      <c r="W22" s="181"/>
      <c r="X22" s="181"/>
    </row>
    <row r="23" spans="2:24" ht="11.25" hidden="1" customHeight="1">
      <c r="B23" s="192" t="s">
        <v>1713</v>
      </c>
      <c r="C23" s="236" t="s">
        <v>1692</v>
      </c>
      <c r="D23" s="179">
        <v>46.02290256576326</v>
      </c>
      <c r="E23" s="179">
        <v>49.092825970377092</v>
      </c>
      <c r="F23" s="179">
        <v>49.756800715026458</v>
      </c>
      <c r="G23" s="179">
        <v>50.489941455842015</v>
      </c>
      <c r="H23" s="243">
        <v>52.008256690990343</v>
      </c>
      <c r="I23" s="243">
        <v>61.441449898130756</v>
      </c>
      <c r="J23" s="243">
        <v>58.355989617889996</v>
      </c>
      <c r="K23" s="243">
        <v>54.962846014055373</v>
      </c>
      <c r="L23" s="243">
        <v>57.544171766312779</v>
      </c>
      <c r="M23" s="179">
        <v>56.734281648819788</v>
      </c>
      <c r="N23" s="180">
        <v>58.384948424312121</v>
      </c>
      <c r="O23" s="180">
        <v>59.577631382726551</v>
      </c>
      <c r="P23" s="180">
        <v>59.996218193284307</v>
      </c>
      <c r="Q23" s="180" t="s">
        <v>1943</v>
      </c>
      <c r="R23" s="180" t="s">
        <v>1943</v>
      </c>
      <c r="S23" s="180" t="s">
        <v>1943</v>
      </c>
      <c r="T23" s="181"/>
      <c r="U23" s="181"/>
      <c r="V23" s="181"/>
      <c r="W23" s="181"/>
      <c r="X23" s="181"/>
    </row>
    <row r="24" spans="2:24" ht="15" customHeight="1">
      <c r="B24" s="192" t="s">
        <v>1690</v>
      </c>
      <c r="C24" s="192" t="s">
        <v>1690</v>
      </c>
      <c r="D24" s="233">
        <v>43.316949760250573</v>
      </c>
      <c r="E24" s="233">
        <v>48.664641801001835</v>
      </c>
      <c r="F24" s="233">
        <v>50.8307622843354</v>
      </c>
      <c r="G24" s="233">
        <v>52.068210488938838</v>
      </c>
      <c r="H24" s="244">
        <v>54.53887449548526</v>
      </c>
      <c r="I24" s="244">
        <v>64.113529068218241</v>
      </c>
      <c r="J24" s="244">
        <v>63.194734681617689</v>
      </c>
      <c r="K24" s="244">
        <v>63.414767281820879</v>
      </c>
      <c r="L24" s="244">
        <v>67.447609311997155</v>
      </c>
      <c r="M24" s="233">
        <v>69.472032536083972</v>
      </c>
      <c r="N24" s="234">
        <v>73.625887560980459</v>
      </c>
      <c r="O24" s="234">
        <v>76.719513511296839</v>
      </c>
      <c r="P24" s="234">
        <v>78.353273989166453</v>
      </c>
      <c r="Q24" s="234">
        <v>79.716772867223582</v>
      </c>
      <c r="R24" s="234">
        <v>80.900193921613081</v>
      </c>
      <c r="S24" s="234">
        <v>82.037029202486238</v>
      </c>
      <c r="T24" s="181"/>
      <c r="U24" s="181"/>
      <c r="V24" s="181"/>
      <c r="W24" s="181"/>
      <c r="X24" s="181"/>
    </row>
    <row r="25" spans="2:24" ht="11.25" customHeight="1" outlineLevel="1">
      <c r="B25" s="192" t="s">
        <v>1436</v>
      </c>
      <c r="C25" s="192" t="s">
        <v>1436</v>
      </c>
      <c r="D25" s="188">
        <v>43.903906012196927</v>
      </c>
      <c r="E25" s="188">
        <v>49.348581583653257</v>
      </c>
      <c r="F25" s="188">
        <v>51.436889819884499</v>
      </c>
      <c r="G25" s="188">
        <v>52.671260208011908</v>
      </c>
      <c r="H25" s="242">
        <v>55.242030445612215</v>
      </c>
      <c r="I25" s="242">
        <v>65.006825523581497</v>
      </c>
      <c r="J25" s="242">
        <v>63.992129901267461</v>
      </c>
      <c r="K25" s="242">
        <v>64.18480034730436</v>
      </c>
      <c r="L25" s="242">
        <v>68.226499923291186</v>
      </c>
      <c r="M25" s="238">
        <v>70.332120513300026</v>
      </c>
      <c r="N25" s="239">
        <v>74.761284946387391</v>
      </c>
      <c r="O25" s="239">
        <v>78.137870168427227</v>
      </c>
      <c r="P25" s="239">
        <v>79.965849128073486</v>
      </c>
      <c r="Q25" s="239">
        <v>81.508111839832424</v>
      </c>
      <c r="R25" s="239">
        <v>82.883915019227715</v>
      </c>
      <c r="S25" s="239">
        <v>84.210340898502025</v>
      </c>
      <c r="T25" s="181"/>
      <c r="U25" s="181"/>
      <c r="V25" s="181"/>
      <c r="W25" s="181"/>
      <c r="X25" s="181"/>
    </row>
    <row r="26" spans="2:24" ht="11.25" customHeight="1">
      <c r="B26" s="194" t="s">
        <v>1691</v>
      </c>
      <c r="C26" s="236" t="s">
        <v>1692</v>
      </c>
      <c r="D26" s="233">
        <v>46.02290256576326</v>
      </c>
      <c r="E26" s="233">
        <v>49.092825970377092</v>
      </c>
      <c r="F26" s="233">
        <v>49.756800715026458</v>
      </c>
      <c r="G26" s="233">
        <v>50.489941455842015</v>
      </c>
      <c r="H26" s="244">
        <v>52.008256690990343</v>
      </c>
      <c r="I26" s="244">
        <v>61.441449898130756</v>
      </c>
      <c r="J26" s="244">
        <v>58.355989617889996</v>
      </c>
      <c r="K26" s="244">
        <v>54.962846014055373</v>
      </c>
      <c r="L26" s="244">
        <v>57.544171766312779</v>
      </c>
      <c r="M26" s="233">
        <v>56.734281648819788</v>
      </c>
      <c r="N26" s="234">
        <v>58.384948424312121</v>
      </c>
      <c r="O26" s="234">
        <v>59.577631382726551</v>
      </c>
      <c r="P26" s="234">
        <v>59.996218193284307</v>
      </c>
      <c r="Q26" s="234">
        <v>60.174768186087398</v>
      </c>
      <c r="R26" s="234">
        <v>60.157841955829156</v>
      </c>
      <c r="S26" s="234">
        <v>60.051093831076599</v>
      </c>
      <c r="T26" s="181"/>
      <c r="U26" s="181"/>
      <c r="V26" s="181"/>
      <c r="W26" s="181"/>
      <c r="X26" s="181"/>
    </row>
    <row r="27" spans="2:24" ht="15" customHeight="1">
      <c r="B27" s="195" t="s">
        <v>1693</v>
      </c>
      <c r="C27" s="193" t="s">
        <v>1694</v>
      </c>
      <c r="D27" s="238">
        <v>45.971234652922718</v>
      </c>
      <c r="E27" s="238">
        <v>51.192791036160905</v>
      </c>
      <c r="F27" s="238">
        <v>53.163045165476326</v>
      </c>
      <c r="G27" s="238">
        <v>54.49443843450981</v>
      </c>
      <c r="H27" s="242">
        <v>56.845468141700515</v>
      </c>
      <c r="I27" s="242">
        <v>66.468310506949592</v>
      </c>
      <c r="J27" s="242">
        <v>65.662894528126188</v>
      </c>
      <c r="K27" s="242">
        <v>66.6530128961993</v>
      </c>
      <c r="L27" s="242">
        <v>70.789722686033514</v>
      </c>
      <c r="M27" s="238">
        <v>72.9114887475736</v>
      </c>
      <c r="N27" s="239">
        <v>77.266897281973172</v>
      </c>
      <c r="O27" s="239">
        <v>80.662277625309713</v>
      </c>
      <c r="P27" s="239">
        <v>82.503073299917887</v>
      </c>
      <c r="Q27" s="239">
        <v>84.04325311681356</v>
      </c>
      <c r="R27" s="239">
        <v>85.414544569140475</v>
      </c>
      <c r="S27" s="239">
        <v>86.755786042216485</v>
      </c>
      <c r="T27" s="181"/>
      <c r="U27" s="181"/>
      <c r="V27" s="181"/>
      <c r="W27" s="181"/>
      <c r="X27" s="181"/>
    </row>
    <row r="28" spans="2:24" ht="12" customHeight="1">
      <c r="B28" s="245" t="s">
        <v>1330</v>
      </c>
      <c r="C28" s="193" t="s">
        <v>1695</v>
      </c>
      <c r="D28" s="238">
        <v>44.41747335363074</v>
      </c>
      <c r="E28" s="238">
        <v>50.966147430558934</v>
      </c>
      <c r="F28" s="238">
        <v>54.235188841573184</v>
      </c>
      <c r="G28" s="238">
        <v>55.537608880384212</v>
      </c>
      <c r="H28" s="242">
        <v>58.844140168315249</v>
      </c>
      <c r="I28" s="242">
        <v>68.866010750056802</v>
      </c>
      <c r="J28" s="242">
        <v>69.615862426246153</v>
      </c>
      <c r="K28" s="242">
        <v>73.128826081493415</v>
      </c>
      <c r="L28" s="242">
        <v>77.756941229572305</v>
      </c>
      <c r="M28" s="238">
        <v>82.32336100475473</v>
      </c>
      <c r="N28" s="239">
        <v>87.91220287416354</v>
      </c>
      <c r="O28" s="239">
        <v>92.008675294107547</v>
      </c>
      <c r="P28" s="239">
        <v>94.33156656415764</v>
      </c>
      <c r="Q28" s="239">
        <v>96.361293546876908</v>
      </c>
      <c r="R28" s="239">
        <v>98.295604636534378</v>
      </c>
      <c r="S28" s="239">
        <v>100.19648851550748</v>
      </c>
      <c r="T28" s="181"/>
      <c r="U28" s="181"/>
      <c r="V28" s="181"/>
      <c r="W28" s="181"/>
      <c r="X28" s="181"/>
    </row>
    <row r="29" spans="2:24" ht="12" customHeight="1">
      <c r="B29" s="246" t="s">
        <v>1714</v>
      </c>
      <c r="C29" s="236" t="s">
        <v>19</v>
      </c>
      <c r="D29" s="238">
        <v>40.781626421477299</v>
      </c>
      <c r="E29" s="238">
        <v>49.719990343211222</v>
      </c>
      <c r="F29" s="238">
        <v>53.903251073205816</v>
      </c>
      <c r="G29" s="238">
        <v>55.577190587860748</v>
      </c>
      <c r="H29" s="238">
        <v>59.441472163405749</v>
      </c>
      <c r="I29" s="238">
        <v>69.035362204436879</v>
      </c>
      <c r="J29" s="238">
        <v>70.146805574607725</v>
      </c>
      <c r="K29" s="238">
        <v>75.453182875955974</v>
      </c>
      <c r="L29" s="238">
        <v>82.013641250246764</v>
      </c>
      <c r="M29" s="238">
        <v>88.327128109524466</v>
      </c>
      <c r="N29" s="239">
        <v>96.305713563963295</v>
      </c>
      <c r="O29" s="239">
        <v>102.31387616322624</v>
      </c>
      <c r="P29" s="239">
        <v>105.91037717203298</v>
      </c>
      <c r="Q29" s="239">
        <v>109.22002434767337</v>
      </c>
      <c r="R29" s="239">
        <v>112.56724156969555</v>
      </c>
      <c r="S29" s="239">
        <v>116.02728511013811</v>
      </c>
      <c r="T29" s="181"/>
      <c r="U29" s="181"/>
      <c r="V29" s="181"/>
      <c r="W29" s="181"/>
      <c r="X29" s="181"/>
    </row>
    <row r="30" spans="2:24" ht="12" customHeight="1">
      <c r="B30" s="246" t="s">
        <v>1556</v>
      </c>
      <c r="C30" s="236" t="s">
        <v>1556</v>
      </c>
      <c r="D30" s="238">
        <v>69.048587042645622</v>
      </c>
      <c r="E30" s="238">
        <v>68.943091371390494</v>
      </c>
      <c r="F30" s="238">
        <v>69.669382586151357</v>
      </c>
      <c r="G30" s="238">
        <v>70.392344440794474</v>
      </c>
      <c r="H30" s="238">
        <v>75.040396296631599</v>
      </c>
      <c r="I30" s="238">
        <v>88.426607962687811</v>
      </c>
      <c r="J30" s="238">
        <v>83.486537886815498</v>
      </c>
      <c r="K30" s="238">
        <v>82.173230238899507</v>
      </c>
      <c r="L30" s="238">
        <v>81.230794600157822</v>
      </c>
      <c r="M30" s="238">
        <v>81.285981584812333</v>
      </c>
      <c r="N30" s="239">
        <v>80.39109427568799</v>
      </c>
      <c r="O30" s="239">
        <v>79.604721384045476</v>
      </c>
      <c r="P30" s="239">
        <v>78.775205315105211</v>
      </c>
      <c r="Q30" s="239">
        <v>77.881753538621595</v>
      </c>
      <c r="R30" s="239">
        <v>76.919288382938333</v>
      </c>
      <c r="S30" s="239">
        <v>75.845087062845877</v>
      </c>
      <c r="T30" s="181"/>
      <c r="U30" s="181"/>
      <c r="V30" s="181"/>
      <c r="W30" s="181"/>
      <c r="X30" s="181"/>
    </row>
    <row r="31" spans="2:24" ht="14.25" customHeight="1">
      <c r="B31" s="197" t="s">
        <v>1571</v>
      </c>
      <c r="C31" s="247" t="s">
        <v>1571</v>
      </c>
      <c r="D31" s="238">
        <v>46.11661956747659</v>
      </c>
      <c r="E31" s="238">
        <v>47.879786292734586</v>
      </c>
      <c r="F31" s="238">
        <v>46.621125239478559</v>
      </c>
      <c r="G31" s="238">
        <v>43.798012985743235</v>
      </c>
      <c r="H31" s="238">
        <v>40.993333990119346</v>
      </c>
      <c r="I31" s="238">
        <v>41.319086377455164</v>
      </c>
      <c r="J31" s="238">
        <v>39.237181845863738</v>
      </c>
      <c r="K31" s="238">
        <v>34.92343263638665</v>
      </c>
      <c r="L31" s="238">
        <v>34.416592429002044</v>
      </c>
      <c r="M31" s="238">
        <v>32.860138742396714</v>
      </c>
      <c r="N31" s="239">
        <v>33.565829258196054</v>
      </c>
      <c r="O31" s="239">
        <v>34.855858333807461</v>
      </c>
      <c r="P31" s="239">
        <v>35.593466013543662</v>
      </c>
      <c r="Q31" s="239">
        <v>36.122756969016109</v>
      </c>
      <c r="R31" s="239">
        <v>36.602764730462077</v>
      </c>
      <c r="S31" s="239">
        <v>37.050521541155057</v>
      </c>
      <c r="T31" s="248"/>
      <c r="U31" s="248"/>
      <c r="V31" s="248"/>
      <c r="W31" s="248"/>
      <c r="X31" s="249"/>
    </row>
    <row r="32" spans="2:24" ht="12" customHeight="1">
      <c r="B32" s="245" t="s">
        <v>1697</v>
      </c>
      <c r="C32" s="193" t="s">
        <v>1698</v>
      </c>
      <c r="D32" s="238">
        <v>30.257186102551113</v>
      </c>
      <c r="E32" s="238">
        <v>31.113423691560158</v>
      </c>
      <c r="F32" s="238">
        <v>29.287859790397242</v>
      </c>
      <c r="G32" s="238">
        <v>28.906031203893843</v>
      </c>
      <c r="H32" s="238">
        <v>28.408720630451228</v>
      </c>
      <c r="I32" s="238">
        <v>36.880956444147259</v>
      </c>
      <c r="J32" s="238">
        <v>34.418184513201318</v>
      </c>
      <c r="K32" s="238">
        <v>31.838665707111833</v>
      </c>
      <c r="L32" s="238">
        <v>33.638857685785588</v>
      </c>
      <c r="M32" s="238">
        <v>34.896615134638616</v>
      </c>
      <c r="N32" s="239">
        <v>37.914614817328847</v>
      </c>
      <c r="O32" s="239">
        <v>39.96142457888287</v>
      </c>
      <c r="P32" s="239">
        <v>40.909264621887964</v>
      </c>
      <c r="Q32" s="239">
        <v>41.58792518751531</v>
      </c>
      <c r="R32" s="239">
        <v>42.192617161125035</v>
      </c>
      <c r="S32" s="239">
        <v>42.797290424348226</v>
      </c>
      <c r="T32" s="181"/>
      <c r="U32" s="181"/>
      <c r="V32" s="181"/>
      <c r="W32" s="181"/>
      <c r="X32" s="181"/>
    </row>
    <row r="33" spans="2:24" ht="12" customHeight="1">
      <c r="B33" s="246" t="s">
        <v>1699</v>
      </c>
      <c r="C33" s="236" t="s">
        <v>1699</v>
      </c>
      <c r="D33" s="238">
        <v>15.286419896131012</v>
      </c>
      <c r="E33" s="238">
        <v>14.849323079761509</v>
      </c>
      <c r="F33" s="238">
        <v>14.311071628082372</v>
      </c>
      <c r="G33" s="238">
        <v>13.619616408466298</v>
      </c>
      <c r="H33" s="238">
        <v>13.747518115699005</v>
      </c>
      <c r="I33" s="238">
        <v>19.156128578899441</v>
      </c>
      <c r="J33" s="238">
        <v>16.524340931285156</v>
      </c>
      <c r="K33" s="238">
        <v>18.480342130991392</v>
      </c>
      <c r="L33" s="238">
        <v>19.486622826662089</v>
      </c>
      <c r="M33" s="238">
        <v>20.302591435560473</v>
      </c>
      <c r="N33" s="239">
        <v>21.382673130709918</v>
      </c>
      <c r="O33" s="239">
        <v>22.546552717959216</v>
      </c>
      <c r="P33" s="239">
        <v>23.659894186084006</v>
      </c>
      <c r="Q33" s="239">
        <v>24.749309349395823</v>
      </c>
      <c r="R33" s="239">
        <v>25.918190840726151</v>
      </c>
      <c r="S33" s="239">
        <v>27.205824332993021</v>
      </c>
      <c r="T33" s="181"/>
      <c r="U33" s="181"/>
      <c r="V33" s="181"/>
      <c r="W33" s="181"/>
      <c r="X33" s="181"/>
    </row>
    <row r="34" spans="2:24" ht="12" customHeight="1">
      <c r="B34" s="245" t="s">
        <v>1332</v>
      </c>
      <c r="C34" s="193" t="s">
        <v>1700</v>
      </c>
      <c r="D34" s="238">
        <v>56.885721308883305</v>
      </c>
      <c r="E34" s="238">
        <v>60.578467222791531</v>
      </c>
      <c r="F34" s="238">
        <v>62.860616893341287</v>
      </c>
      <c r="G34" s="238">
        <v>66.534365790303156</v>
      </c>
      <c r="H34" s="238">
        <v>67.490888869087328</v>
      </c>
      <c r="I34" s="238">
        <v>76.570294446390903</v>
      </c>
      <c r="J34" s="238">
        <v>70.776749970353578</v>
      </c>
      <c r="K34" s="238">
        <v>68.251981312796971</v>
      </c>
      <c r="L34" s="238">
        <v>73.997327203811565</v>
      </c>
      <c r="M34" s="238">
        <v>70.445452712793795</v>
      </c>
      <c r="N34" s="239">
        <v>71.640957649255824</v>
      </c>
      <c r="O34" s="239">
        <v>72.533025400684792</v>
      </c>
      <c r="P34" s="239">
        <v>72.874990407489562</v>
      </c>
      <c r="Q34" s="239">
        <v>72.952604467121645</v>
      </c>
      <c r="R34" s="239">
        <v>72.570908178636842</v>
      </c>
      <c r="S34" s="239">
        <v>72.208732754993434</v>
      </c>
      <c r="T34" s="181"/>
      <c r="U34" s="181"/>
      <c r="V34" s="181"/>
      <c r="W34" s="181"/>
      <c r="X34" s="181"/>
    </row>
    <row r="35" spans="2:24" ht="12" customHeight="1">
      <c r="B35" s="246" t="s">
        <v>1715</v>
      </c>
      <c r="C35" s="236" t="s">
        <v>1503</v>
      </c>
      <c r="D35" s="238">
        <v>71.729676542302784</v>
      </c>
      <c r="E35" s="238">
        <v>77.422190765150873</v>
      </c>
      <c r="F35" s="238">
        <v>82.744952688190793</v>
      </c>
      <c r="G35" s="238">
        <v>84.777045690181424</v>
      </c>
      <c r="H35" s="238">
        <v>87.118480811904547</v>
      </c>
      <c r="I35" s="238">
        <v>96.006838854726212</v>
      </c>
      <c r="J35" s="238">
        <v>88.934272465397456</v>
      </c>
      <c r="K35" s="238">
        <v>83.93883510195883</v>
      </c>
      <c r="L35" s="238">
        <v>84.000518143469222</v>
      </c>
      <c r="M35" s="238">
        <v>87.283841720946867</v>
      </c>
      <c r="N35" s="239">
        <v>92.041318027897773</v>
      </c>
      <c r="O35" s="239">
        <v>96.007997794165547</v>
      </c>
      <c r="P35" s="239">
        <v>98.132490153363307</v>
      </c>
      <c r="Q35" s="239">
        <v>99.119709607713673</v>
      </c>
      <c r="R35" s="239">
        <v>99.435816322785172</v>
      </c>
      <c r="S35" s="239">
        <v>99.419806387222195</v>
      </c>
      <c r="T35" s="181"/>
      <c r="U35" s="181"/>
      <c r="V35" s="181"/>
      <c r="W35" s="181"/>
      <c r="X35" s="181"/>
    </row>
    <row r="36" spans="2:24" ht="12" customHeight="1">
      <c r="B36" s="197" t="s">
        <v>1520</v>
      </c>
      <c r="C36" s="236" t="s">
        <v>1520</v>
      </c>
      <c r="D36" s="238">
        <v>50.972958413344458</v>
      </c>
      <c r="E36" s="238">
        <v>55.003310291127029</v>
      </c>
      <c r="F36" s="238">
        <v>52.521184101527027</v>
      </c>
      <c r="G36" s="238">
        <v>52.201770468978403</v>
      </c>
      <c r="H36" s="238">
        <v>51.868637600173074</v>
      </c>
      <c r="I36" s="238">
        <v>58.456336665065422</v>
      </c>
      <c r="J36" s="238">
        <v>56.694681281103229</v>
      </c>
      <c r="K36" s="238">
        <v>53.819962964135925</v>
      </c>
      <c r="L36" s="238">
        <v>52.770786531583333</v>
      </c>
      <c r="M36" s="238">
        <v>58.425204909719227</v>
      </c>
      <c r="N36" s="239">
        <v>60.663899752960894</v>
      </c>
      <c r="O36" s="239">
        <v>61.144949753292842</v>
      </c>
      <c r="P36" s="239">
        <v>61.116739945641207</v>
      </c>
      <c r="Q36" s="239">
        <v>61.075882499651726</v>
      </c>
      <c r="R36" s="239">
        <v>61.175167140042717</v>
      </c>
      <c r="S36" s="239">
        <v>61.309059070789615</v>
      </c>
      <c r="T36" s="181"/>
      <c r="U36" s="181"/>
      <c r="V36" s="181"/>
      <c r="W36" s="181"/>
      <c r="X36" s="181"/>
    </row>
    <row r="37" spans="2:24" ht="12" customHeight="1">
      <c r="B37" s="186" t="s">
        <v>1716</v>
      </c>
      <c r="C37" s="193" t="s">
        <v>1702</v>
      </c>
      <c r="D37" s="238">
        <v>33.110281365046248</v>
      </c>
      <c r="E37" s="238">
        <v>41.266943156452619</v>
      </c>
      <c r="F37" s="238">
        <v>41.653346627324176</v>
      </c>
      <c r="G37" s="238">
        <v>39.844640858313845</v>
      </c>
      <c r="H37" s="238">
        <v>43.127944851429554</v>
      </c>
      <c r="I37" s="238">
        <v>54.176271083525464</v>
      </c>
      <c r="J37" s="238">
        <v>51.262455440729163</v>
      </c>
      <c r="K37" s="238">
        <v>43.359842996027439</v>
      </c>
      <c r="L37" s="238">
        <v>43.997554203053475</v>
      </c>
      <c r="M37" s="238">
        <v>44.552393759977193</v>
      </c>
      <c r="N37" s="239">
        <v>47.397318440515249</v>
      </c>
      <c r="O37" s="239">
        <v>49.762793271509352</v>
      </c>
      <c r="P37" s="239">
        <v>50.779083314291562</v>
      </c>
      <c r="Q37" s="239">
        <v>51.629125437680273</v>
      </c>
      <c r="R37" s="239">
        <v>52.238647947885433</v>
      </c>
      <c r="S37" s="239">
        <v>52.463088702750603</v>
      </c>
      <c r="T37" s="181"/>
      <c r="U37" s="181"/>
      <c r="V37" s="181"/>
      <c r="W37" s="181"/>
      <c r="X37" s="181"/>
    </row>
    <row r="38" spans="2:24" ht="12" customHeight="1">
      <c r="B38" s="246" t="s">
        <v>1549</v>
      </c>
      <c r="C38" s="193" t="s">
        <v>1549</v>
      </c>
      <c r="D38" s="238">
        <v>5.6680423187272035</v>
      </c>
      <c r="E38" s="238">
        <v>12.675880951303684</v>
      </c>
      <c r="F38" s="238">
        <v>16.531709898706897</v>
      </c>
      <c r="G38" s="238">
        <v>17.638924631672584</v>
      </c>
      <c r="H38" s="238">
        <v>21.558262402619334</v>
      </c>
      <c r="I38" s="238">
        <v>30.997266405110263</v>
      </c>
      <c r="J38" s="238">
        <v>28.614585274887457</v>
      </c>
      <c r="K38" s="238">
        <v>23.816452789812619</v>
      </c>
      <c r="L38" s="238">
        <v>26.234521105001079</v>
      </c>
      <c r="M38" s="238">
        <v>29.874445160234629</v>
      </c>
      <c r="N38" s="239">
        <v>34.849040566528139</v>
      </c>
      <c r="O38" s="239">
        <v>38.531202962091825</v>
      </c>
      <c r="P38" s="239">
        <v>40.884179520132044</v>
      </c>
      <c r="Q38" s="239">
        <v>42.9488371442554</v>
      </c>
      <c r="R38" s="239">
        <v>44.515576868315527</v>
      </c>
      <c r="S38" s="239">
        <v>45.915283468491488</v>
      </c>
      <c r="T38" s="181"/>
      <c r="U38" s="181"/>
      <c r="V38" s="181"/>
      <c r="W38" s="181"/>
      <c r="X38" s="181"/>
    </row>
    <row r="39" spans="2:24" ht="12" customHeight="1">
      <c r="B39" s="245" t="s">
        <v>1499</v>
      </c>
      <c r="C39" s="236" t="s">
        <v>1499</v>
      </c>
      <c r="D39" s="238">
        <v>45.195466062310544</v>
      </c>
      <c r="E39" s="238">
        <v>47.13404929662542</v>
      </c>
      <c r="F39" s="238">
        <v>48.588207887415024</v>
      </c>
      <c r="G39" s="238">
        <v>51.536268526753673</v>
      </c>
      <c r="H39" s="238">
        <v>56.101331026573774</v>
      </c>
      <c r="I39" s="238">
        <v>68.92707936348144</v>
      </c>
      <c r="J39" s="238">
        <v>68.671757325505439</v>
      </c>
      <c r="K39" s="238">
        <v>70.832465006882245</v>
      </c>
      <c r="L39" s="238">
        <v>73.362900560977209</v>
      </c>
      <c r="M39" s="238">
        <v>76.355558880326058</v>
      </c>
      <c r="N39" s="239">
        <v>79.551049776400205</v>
      </c>
      <c r="O39" s="239">
        <v>81.705685248270925</v>
      </c>
      <c r="P39" s="239">
        <v>83.723464130336382</v>
      </c>
      <c r="Q39" s="239">
        <v>85.529049595779611</v>
      </c>
      <c r="R39" s="239">
        <v>87.113774233829574</v>
      </c>
      <c r="S39" s="239">
        <v>88.731896889427261</v>
      </c>
      <c r="T39" s="181"/>
      <c r="U39" s="181"/>
      <c r="V39" s="181"/>
      <c r="W39" s="181"/>
      <c r="X39" s="181"/>
    </row>
    <row r="40" spans="2:24" ht="3.75" customHeight="1">
      <c r="B40" s="235"/>
      <c r="C40" s="236"/>
      <c r="D40" s="238"/>
      <c r="E40" s="238"/>
      <c r="F40" s="238"/>
      <c r="G40" s="238"/>
      <c r="H40" s="238"/>
      <c r="I40" s="238"/>
      <c r="J40" s="242"/>
      <c r="K40" s="238"/>
      <c r="L40" s="242"/>
      <c r="M40" s="238"/>
      <c r="N40" s="239"/>
      <c r="O40" s="239"/>
      <c r="P40" s="239"/>
      <c r="Q40" s="239"/>
      <c r="R40" s="239"/>
      <c r="S40" s="239"/>
      <c r="T40" s="181"/>
      <c r="U40" s="181"/>
      <c r="V40" s="181"/>
      <c r="W40" s="181"/>
      <c r="X40" s="181"/>
    </row>
    <row r="41" spans="2:24" ht="12" customHeight="1">
      <c r="B41" s="199" t="s">
        <v>1329</v>
      </c>
      <c r="C41" s="200" t="s">
        <v>1329</v>
      </c>
      <c r="D41" s="233">
        <v>34.186163427777984</v>
      </c>
      <c r="E41" s="233">
        <v>37.723347472436075</v>
      </c>
      <c r="F41" s="233">
        <v>40.365708513831393</v>
      </c>
      <c r="G41" s="233">
        <v>41.731449222594577</v>
      </c>
      <c r="H41" s="233">
        <v>43.064779811333693</v>
      </c>
      <c r="I41" s="233">
        <v>50.065119472581195</v>
      </c>
      <c r="J41" s="233">
        <v>49.432199732946664</v>
      </c>
      <c r="K41" s="233">
        <v>50.200375377187612</v>
      </c>
      <c r="L41" s="233">
        <v>53.667791277221063</v>
      </c>
      <c r="M41" s="233">
        <v>52.66049427688084</v>
      </c>
      <c r="N41" s="234">
        <v>52.034175292096911</v>
      </c>
      <c r="O41" s="234">
        <v>50.349367291553975</v>
      </c>
      <c r="P41" s="234">
        <v>48.916540323360621</v>
      </c>
      <c r="Q41" s="234">
        <v>47.680294041747587</v>
      </c>
      <c r="R41" s="234">
        <v>46.381918432366504</v>
      </c>
      <c r="S41" s="234">
        <v>45.212854203772821</v>
      </c>
      <c r="T41" s="248"/>
      <c r="U41" s="248"/>
      <c r="V41" s="248"/>
      <c r="W41" s="248"/>
      <c r="X41" s="249"/>
    </row>
    <row r="42" spans="2:24" ht="12" customHeight="1">
      <c r="B42" s="197" t="s">
        <v>1306</v>
      </c>
      <c r="C42" s="247" t="s">
        <v>1306</v>
      </c>
      <c r="D42" s="238">
        <v>45.831722112779183</v>
      </c>
      <c r="E42" s="238">
        <v>50.398551266669898</v>
      </c>
      <c r="F42" s="238">
        <v>53.865569167939697</v>
      </c>
      <c r="G42" s="238">
        <v>56.448928367419114</v>
      </c>
      <c r="H42" s="238">
        <v>59.08464571736117</v>
      </c>
      <c r="I42" s="238">
        <v>67.964961090018946</v>
      </c>
      <c r="J42" s="238">
        <v>68.232210965023782</v>
      </c>
      <c r="K42" s="238">
        <v>67.800024759732366</v>
      </c>
      <c r="L42" s="238">
        <v>73.039892963076824</v>
      </c>
      <c r="M42" s="238">
        <v>65.590046381638487</v>
      </c>
      <c r="N42" s="239">
        <v>68.344209669582455</v>
      </c>
      <c r="O42" s="239">
        <v>70.241091826106185</v>
      </c>
      <c r="P42" s="239">
        <v>69.772241583018598</v>
      </c>
      <c r="Q42" s="239">
        <v>68.139814962118365</v>
      </c>
      <c r="R42" s="239">
        <v>66.179663958731581</v>
      </c>
      <c r="S42" s="239">
        <v>64.429531211889639</v>
      </c>
      <c r="T42" s="248"/>
      <c r="U42" s="248"/>
      <c r="V42" s="248"/>
      <c r="W42" s="248"/>
      <c r="X42" s="249"/>
    </row>
    <row r="43" spans="2:24" ht="12" customHeight="1">
      <c r="B43" s="246" t="s">
        <v>1318</v>
      </c>
      <c r="C43" s="193" t="s">
        <v>1318</v>
      </c>
      <c r="D43" s="238">
        <v>21.024080919764135</v>
      </c>
      <c r="E43" s="238">
        <v>24.469153876824031</v>
      </c>
      <c r="F43" s="238">
        <v>25.355339036636227</v>
      </c>
      <c r="G43" s="238">
        <v>28.695436089771576</v>
      </c>
      <c r="H43" s="238">
        <v>30.192283240857197</v>
      </c>
      <c r="I43" s="238">
        <v>35.625272538688357</v>
      </c>
      <c r="J43" s="238">
        <v>36.788648989850103</v>
      </c>
      <c r="K43" s="238">
        <v>40.43514400534908</v>
      </c>
      <c r="L43" s="238">
        <v>48.673117766011721</v>
      </c>
      <c r="M43" s="238">
        <v>52.900152971884332</v>
      </c>
      <c r="N43" s="239">
        <v>52.521869610729347</v>
      </c>
      <c r="O43" s="239">
        <v>51.596362513389785</v>
      </c>
      <c r="P43" s="239">
        <v>49.105731787077026</v>
      </c>
      <c r="Q43" s="239">
        <v>47.571261397976905</v>
      </c>
      <c r="R43" s="239">
        <v>46.38248695657704</v>
      </c>
      <c r="S43" s="239">
        <v>45.392126847698385</v>
      </c>
      <c r="T43" s="248"/>
      <c r="U43" s="248"/>
      <c r="V43" s="248"/>
      <c r="W43" s="248"/>
      <c r="X43" s="249"/>
    </row>
    <row r="44" spans="2:24" ht="12" customHeight="1">
      <c r="B44" s="250" t="s">
        <v>1703</v>
      </c>
      <c r="C44" s="251" t="s">
        <v>1703</v>
      </c>
      <c r="D44" s="233">
        <v>40.008217875072752</v>
      </c>
      <c r="E44" s="233">
        <v>44.497249269995969</v>
      </c>
      <c r="F44" s="233">
        <v>44.093308518475801</v>
      </c>
      <c r="G44" s="233">
        <v>44.118655446196584</v>
      </c>
      <c r="H44" s="233">
        <v>45.329191586508735</v>
      </c>
      <c r="I44" s="233">
        <v>59.649508268686034</v>
      </c>
      <c r="J44" s="244">
        <v>54.990252364869114</v>
      </c>
      <c r="K44" s="233">
        <v>48.013677924473335</v>
      </c>
      <c r="L44" s="244">
        <v>51.364971615564329</v>
      </c>
      <c r="M44" s="233">
        <v>53.169926396066892</v>
      </c>
      <c r="N44" s="234">
        <v>55.820055621198492</v>
      </c>
      <c r="O44" s="234">
        <v>57.139506689544568</v>
      </c>
      <c r="P44" s="234">
        <v>57.512023797395351</v>
      </c>
      <c r="Q44" s="234">
        <v>57.772973567121753</v>
      </c>
      <c r="R44" s="234">
        <v>57.909256487424379</v>
      </c>
      <c r="S44" s="234">
        <v>57.998498430658032</v>
      </c>
      <c r="T44" s="181"/>
      <c r="U44" s="181"/>
      <c r="V44" s="181"/>
      <c r="W44" s="181"/>
      <c r="X44" s="181"/>
    </row>
    <row r="45" spans="2:24">
      <c r="B45" s="235"/>
      <c r="C45" s="236"/>
      <c r="D45" s="238"/>
      <c r="E45" s="238"/>
      <c r="F45" s="238"/>
      <c r="G45" s="238"/>
      <c r="H45" s="238"/>
      <c r="I45" s="238"/>
      <c r="J45" s="242"/>
      <c r="K45" s="238"/>
      <c r="L45" s="242"/>
      <c r="M45" s="238"/>
      <c r="N45" s="239"/>
      <c r="O45" s="239"/>
      <c r="P45" s="239"/>
      <c r="Q45" s="239"/>
      <c r="R45" s="239"/>
      <c r="S45" s="239"/>
      <c r="T45" s="181"/>
      <c r="U45" s="181"/>
      <c r="V45" s="181"/>
      <c r="W45" s="181"/>
      <c r="X45" s="181"/>
    </row>
    <row r="46" spans="2:24" ht="15" customHeight="1">
      <c r="B46" s="252" t="s">
        <v>1717</v>
      </c>
      <c r="C46" s="251"/>
      <c r="D46" s="238"/>
      <c r="E46" s="238"/>
      <c r="F46" s="238"/>
      <c r="G46" s="238"/>
      <c r="H46" s="238"/>
      <c r="I46" s="238"/>
      <c r="J46" s="242"/>
      <c r="K46" s="238"/>
      <c r="L46" s="242"/>
      <c r="M46" s="238"/>
      <c r="N46" s="239"/>
      <c r="O46" s="239"/>
      <c r="P46" s="239"/>
      <c r="Q46" s="239"/>
      <c r="R46" s="239"/>
      <c r="S46" s="239"/>
      <c r="T46" s="181"/>
      <c r="U46" s="181"/>
      <c r="V46" s="181"/>
      <c r="W46" s="181"/>
      <c r="X46" s="181"/>
    </row>
    <row r="47" spans="2:24" ht="12" customHeight="1">
      <c r="B47" s="231" t="s">
        <v>1710</v>
      </c>
      <c r="C47" s="251" t="s">
        <v>1356</v>
      </c>
      <c r="D47" s="233">
        <v>65.41861018036019</v>
      </c>
      <c r="E47" s="233">
        <v>67.941483555319991</v>
      </c>
      <c r="F47" s="233">
        <v>65.878153048319717</v>
      </c>
      <c r="G47" s="233">
        <v>66.048355504901679</v>
      </c>
      <c r="H47" s="233">
        <v>66.972349395231348</v>
      </c>
      <c r="I47" s="233">
        <v>78.195662979900803</v>
      </c>
      <c r="J47" s="244">
        <v>75.690255610782771</v>
      </c>
      <c r="K47" s="233">
        <v>72.035054781040714</v>
      </c>
      <c r="L47" s="244">
        <v>72.039974037426234</v>
      </c>
      <c r="M47" s="233">
        <v>73.103433898859976</v>
      </c>
      <c r="N47" s="234">
        <v>74.981504636331138</v>
      </c>
      <c r="O47" s="234">
        <v>76.094587994122151</v>
      </c>
      <c r="P47" s="234">
        <v>76.776666138392571</v>
      </c>
      <c r="Q47" s="234">
        <v>77.379617312780809</v>
      </c>
      <c r="R47" s="234">
        <v>78.023685657845093</v>
      </c>
      <c r="S47" s="234">
        <v>78.722486511320454</v>
      </c>
      <c r="T47" s="181"/>
      <c r="U47" s="181"/>
      <c r="V47" s="181"/>
      <c r="W47" s="181"/>
      <c r="X47" s="181"/>
    </row>
    <row r="48" spans="2:24" ht="1.5" customHeight="1">
      <c r="B48" s="250"/>
      <c r="C48" s="184"/>
      <c r="D48" s="233" t="s">
        <v>1943</v>
      </c>
      <c r="E48" s="233" t="s">
        <v>1943</v>
      </c>
      <c r="F48" s="233" t="s">
        <v>1943</v>
      </c>
      <c r="G48" s="233" t="s">
        <v>1943</v>
      </c>
      <c r="H48" s="233" t="s">
        <v>1943</v>
      </c>
      <c r="I48" s="233" t="s">
        <v>1943</v>
      </c>
      <c r="J48" s="244" t="s">
        <v>1943</v>
      </c>
      <c r="K48" s="233" t="s">
        <v>1943</v>
      </c>
      <c r="L48" s="244" t="s">
        <v>1943</v>
      </c>
      <c r="M48" s="233" t="s">
        <v>1943</v>
      </c>
      <c r="N48" s="234" t="s">
        <v>1943</v>
      </c>
      <c r="O48" s="234" t="s">
        <v>1943</v>
      </c>
      <c r="P48" s="234" t="s">
        <v>1943</v>
      </c>
      <c r="Q48" s="234" t="s">
        <v>1943</v>
      </c>
      <c r="R48" s="234" t="s">
        <v>1943</v>
      </c>
      <c r="S48" s="234" t="s">
        <v>1943</v>
      </c>
      <c r="T48" s="181"/>
      <c r="U48" s="181"/>
      <c r="V48" s="181"/>
      <c r="W48" s="181"/>
      <c r="X48" s="181"/>
    </row>
    <row r="49" spans="2:24" ht="12" customHeight="1" collapsed="1">
      <c r="B49" s="250" t="s">
        <v>126</v>
      </c>
      <c r="C49" s="184" t="s">
        <v>79</v>
      </c>
      <c r="D49" s="233">
        <v>74.001463252431989</v>
      </c>
      <c r="E49" s="233">
        <v>75.506255432460307</v>
      </c>
      <c r="F49" s="233">
        <v>72.835374951735062</v>
      </c>
      <c r="G49" s="233">
        <v>72.628213649235079</v>
      </c>
      <c r="H49" s="233">
        <v>73.317377496528266</v>
      </c>
      <c r="I49" s="233">
        <v>84.810756376498318</v>
      </c>
      <c r="J49" s="244">
        <v>81.960321323748232</v>
      </c>
      <c r="K49" s="233">
        <v>78.572099359676741</v>
      </c>
      <c r="L49" s="244">
        <v>78.59197815012692</v>
      </c>
      <c r="M49" s="233">
        <v>79.564678306837109</v>
      </c>
      <c r="N49" s="234">
        <v>81.176369140266843</v>
      </c>
      <c r="O49" s="234">
        <v>82.151861393648971</v>
      </c>
      <c r="P49" s="234">
        <v>82.930879050780575</v>
      </c>
      <c r="Q49" s="234">
        <v>83.724480470309501</v>
      </c>
      <c r="R49" s="234">
        <v>84.625655769322847</v>
      </c>
      <c r="S49" s="234">
        <v>85.63965815510295</v>
      </c>
      <c r="T49" s="181"/>
      <c r="U49" s="181"/>
      <c r="V49" s="181"/>
      <c r="W49" s="181"/>
      <c r="X49" s="181"/>
    </row>
    <row r="50" spans="2:24" ht="12" hidden="1" customHeight="1" outlineLevel="1">
      <c r="B50" s="235" t="s">
        <v>1718</v>
      </c>
      <c r="C50" s="236" t="s">
        <v>1718</v>
      </c>
      <c r="D50" s="238">
        <v>79.606190655788794</v>
      </c>
      <c r="E50" s="238">
        <v>81.329546924319516</v>
      </c>
      <c r="F50" s="238">
        <v>78.661179971455581</v>
      </c>
      <c r="G50" s="238">
        <v>78.781982207816043</v>
      </c>
      <c r="H50" s="238">
        <v>79.710206664178244</v>
      </c>
      <c r="I50" s="238">
        <v>92.250830168878906</v>
      </c>
      <c r="J50" s="242">
        <v>89.816875289223191</v>
      </c>
      <c r="K50" s="238">
        <v>85.916177747382562</v>
      </c>
      <c r="L50" s="242">
        <v>86.155323332114094</v>
      </c>
      <c r="M50" s="238">
        <v>87.75470162906845</v>
      </c>
      <c r="N50" s="239">
        <v>89.762568720808446</v>
      </c>
      <c r="O50" s="239">
        <v>90.992791926411456</v>
      </c>
      <c r="P50" s="239">
        <v>91.995739350740507</v>
      </c>
      <c r="Q50" s="239" t="s">
        <v>1943</v>
      </c>
      <c r="R50" s="239">
        <v>94.072634744939307</v>
      </c>
      <c r="S50" s="239">
        <v>95.279166092182209</v>
      </c>
      <c r="T50" s="181"/>
      <c r="U50" s="181"/>
      <c r="V50" s="181"/>
      <c r="W50" s="181"/>
      <c r="X50" s="181"/>
    </row>
    <row r="51" spans="2:24" ht="12" customHeight="1">
      <c r="B51" s="235" t="s">
        <v>1711</v>
      </c>
      <c r="C51" s="236" t="s">
        <v>102</v>
      </c>
      <c r="D51" s="238">
        <v>18.535289415762637</v>
      </c>
      <c r="E51" s="238">
        <v>18.010352820365977</v>
      </c>
      <c r="F51" s="238">
        <v>12.683817604166228</v>
      </c>
      <c r="G51" s="238">
        <v>11.733413845930201</v>
      </c>
      <c r="H51" s="238">
        <v>8.6862557881501399</v>
      </c>
      <c r="I51" s="238">
        <v>16.2818556135548</v>
      </c>
      <c r="J51" s="238">
        <v>14.170496463074242</v>
      </c>
      <c r="K51" s="238">
        <v>13.61950795176328</v>
      </c>
      <c r="L51" s="238">
        <v>14.441357824808016</v>
      </c>
      <c r="M51" s="238">
        <v>11.869184335902396</v>
      </c>
      <c r="N51" s="239">
        <v>12.530158405994102</v>
      </c>
      <c r="O51" s="239">
        <v>13.193901064758396</v>
      </c>
      <c r="P51" s="239">
        <v>13.591646770300752</v>
      </c>
      <c r="Q51" s="239">
        <v>13.875338308089619</v>
      </c>
      <c r="R51" s="239">
        <v>14.190682715699033</v>
      </c>
      <c r="S51" s="239">
        <v>14.090095313428302</v>
      </c>
      <c r="T51" s="181"/>
      <c r="U51" s="181"/>
      <c r="V51" s="181"/>
      <c r="W51" s="181"/>
      <c r="X51" s="181"/>
    </row>
    <row r="52" spans="2:24" ht="12" customHeight="1">
      <c r="B52" s="235" t="s">
        <v>1685</v>
      </c>
      <c r="C52" s="236" t="s">
        <v>1685</v>
      </c>
      <c r="D52" s="238">
        <v>75.160583282062504</v>
      </c>
      <c r="E52" s="238">
        <v>74.328538150075957</v>
      </c>
      <c r="F52" s="238">
        <v>71.964434086548479</v>
      </c>
      <c r="G52" s="238">
        <v>70.261773987659254</v>
      </c>
      <c r="H52" s="238">
        <v>68.592904692793766</v>
      </c>
      <c r="I52" s="238">
        <v>78.375810076428891</v>
      </c>
      <c r="J52" s="238">
        <v>76.57537181005307</v>
      </c>
      <c r="K52" s="238">
        <v>74.814207268512106</v>
      </c>
      <c r="L52" s="238">
        <v>73.806498186026133</v>
      </c>
      <c r="M52" s="238">
        <v>74.670655451196737</v>
      </c>
      <c r="N52" s="239">
        <v>76.005045842880676</v>
      </c>
      <c r="O52" s="239">
        <v>77.365410607440737</v>
      </c>
      <c r="P52" s="239">
        <v>78.406971453183488</v>
      </c>
      <c r="Q52" s="239">
        <v>79.430471220899449</v>
      </c>
      <c r="R52" s="239">
        <v>80.565739663067021</v>
      </c>
      <c r="S52" s="239">
        <v>81.849063584712439</v>
      </c>
      <c r="T52" s="181"/>
      <c r="U52" s="181"/>
      <c r="V52" s="181"/>
      <c r="W52" s="181"/>
      <c r="X52" s="181"/>
    </row>
    <row r="53" spans="2:24" ht="12" customHeight="1">
      <c r="B53" s="241" t="s">
        <v>108</v>
      </c>
      <c r="C53" s="236" t="s">
        <v>108</v>
      </c>
      <c r="D53" s="238">
        <v>88.620797110205217</v>
      </c>
      <c r="E53" s="238">
        <v>89.872879476337459</v>
      </c>
      <c r="F53" s="238">
        <v>89.458349569595413</v>
      </c>
      <c r="G53" s="238">
        <v>89.421460726011233</v>
      </c>
      <c r="H53" s="238">
        <v>88.989136204278665</v>
      </c>
      <c r="I53" s="238">
        <v>101.60567594194995</v>
      </c>
      <c r="J53" s="238">
        <v>100.53418880093395</v>
      </c>
      <c r="K53" s="238">
        <v>101.0754859731671</v>
      </c>
      <c r="L53" s="238">
        <v>101.63082013708342</v>
      </c>
      <c r="M53" s="238">
        <v>105.00257214333868</v>
      </c>
      <c r="N53" s="239">
        <v>108.19835285582877</v>
      </c>
      <c r="O53" s="239">
        <v>111.01914607679947</v>
      </c>
      <c r="P53" s="239">
        <v>113.48242721725106</v>
      </c>
      <c r="Q53" s="239">
        <v>115.81353288002528</v>
      </c>
      <c r="R53" s="239">
        <v>118.03416542757861</v>
      </c>
      <c r="S53" s="239">
        <v>120.28773231203192</v>
      </c>
      <c r="T53" s="181"/>
      <c r="U53" s="181"/>
      <c r="V53" s="181"/>
      <c r="W53" s="181"/>
      <c r="X53" s="181"/>
    </row>
    <row r="54" spans="2:24" ht="12" customHeight="1">
      <c r="B54" s="241" t="s">
        <v>109</v>
      </c>
      <c r="C54" s="236" t="s">
        <v>109</v>
      </c>
      <c r="D54" s="238">
        <v>51.65543726605415</v>
      </c>
      <c r="E54" s="238">
        <v>48.853137094780841</v>
      </c>
      <c r="F54" s="238">
        <v>44.729714719718046</v>
      </c>
      <c r="G54" s="238">
        <v>42.099220956361314</v>
      </c>
      <c r="H54" s="238">
        <v>39.823445208889694</v>
      </c>
      <c r="I54" s="238">
        <v>45.320006261559243</v>
      </c>
      <c r="J54" s="238">
        <v>46.26697964890139</v>
      </c>
      <c r="K54" s="238">
        <v>46.282155367553145</v>
      </c>
      <c r="L54" s="238">
        <v>46.238033233386297</v>
      </c>
      <c r="M54" s="238">
        <v>47.711241597487728</v>
      </c>
      <c r="N54" s="239">
        <v>49.573421460567715</v>
      </c>
      <c r="O54" s="239">
        <v>51.622472401898001</v>
      </c>
      <c r="P54" s="239">
        <v>53.709637396192335</v>
      </c>
      <c r="Q54" s="239">
        <v>56.048253231366843</v>
      </c>
      <c r="R54" s="239">
        <v>58.59554585600263</v>
      </c>
      <c r="S54" s="239">
        <v>61.344644915557275</v>
      </c>
      <c r="T54" s="181"/>
      <c r="U54" s="181"/>
      <c r="V54" s="181"/>
      <c r="W54" s="181"/>
      <c r="X54" s="181"/>
    </row>
    <row r="55" spans="2:24" ht="12" customHeight="1">
      <c r="B55" s="241" t="s">
        <v>113</v>
      </c>
      <c r="C55" s="236" t="s">
        <v>113</v>
      </c>
      <c r="D55" s="238">
        <v>121.76431119752682</v>
      </c>
      <c r="E55" s="238">
        <v>121.08459600106988</v>
      </c>
      <c r="F55" s="238">
        <v>120.87602479572874</v>
      </c>
      <c r="G55" s="238">
        <v>121.56469097912861</v>
      </c>
      <c r="H55" s="238">
        <v>121.43278413008822</v>
      </c>
      <c r="I55" s="238">
        <v>140.9035139247419</v>
      </c>
      <c r="J55" s="238">
        <v>133.60334587602651</v>
      </c>
      <c r="K55" s="238">
        <v>127.09181651111672</v>
      </c>
      <c r="L55" s="238">
        <v>124.0921539032491</v>
      </c>
      <c r="M55" s="238">
        <v>125.08953412149818</v>
      </c>
      <c r="N55" s="239">
        <v>127.34475291977023</v>
      </c>
      <c r="O55" s="239">
        <v>128.81636947457645</v>
      </c>
      <c r="P55" s="239">
        <v>129.17835154861274</v>
      </c>
      <c r="Q55" s="239">
        <v>129.00154382779036</v>
      </c>
      <c r="R55" s="239">
        <v>128.80706271491255</v>
      </c>
      <c r="S55" s="239">
        <v>129.00058547518816</v>
      </c>
      <c r="T55" s="181"/>
      <c r="U55" s="181"/>
      <c r="V55" s="181"/>
      <c r="W55" s="181"/>
      <c r="X55" s="181"/>
    </row>
    <row r="56" spans="2:24" ht="12" customHeight="1">
      <c r="B56" s="241" t="s">
        <v>122</v>
      </c>
      <c r="C56" s="236" t="s">
        <v>122</v>
      </c>
      <c r="D56" s="238">
        <v>85.250059607473744</v>
      </c>
      <c r="E56" s="238">
        <v>86.396499362848601</v>
      </c>
      <c r="F56" s="238">
        <v>85.553361811381649</v>
      </c>
      <c r="G56" s="238">
        <v>84.234350016002963</v>
      </c>
      <c r="H56" s="238">
        <v>83.072829841031819</v>
      </c>
      <c r="I56" s="238">
        <v>100.72083192379833</v>
      </c>
      <c r="J56" s="238">
        <v>96.442155399466117</v>
      </c>
      <c r="K56" s="238">
        <v>98.57378593492129</v>
      </c>
      <c r="L56" s="238">
        <v>93.512518387211301</v>
      </c>
      <c r="M56" s="238">
        <v>91.183833021178955</v>
      </c>
      <c r="N56" s="239">
        <v>89.54163951983044</v>
      </c>
      <c r="O56" s="239">
        <v>88.29349757670083</v>
      </c>
      <c r="P56" s="239">
        <v>87.139459527181458</v>
      </c>
      <c r="Q56" s="239">
        <v>86.001532491218171</v>
      </c>
      <c r="R56" s="239">
        <v>84.853273238188308</v>
      </c>
      <c r="S56" s="239">
        <v>83.672033581722133</v>
      </c>
      <c r="T56" s="181"/>
      <c r="U56" s="181"/>
      <c r="V56" s="181"/>
      <c r="W56" s="181"/>
      <c r="X56" s="181"/>
    </row>
    <row r="57" spans="2:24" ht="12" customHeight="1">
      <c r="B57" s="235" t="s">
        <v>114</v>
      </c>
      <c r="C57" s="236" t="s">
        <v>114</v>
      </c>
      <c r="D57" s="238">
        <v>144.4465983832944</v>
      </c>
      <c r="E57" s="238">
        <v>149.49570563552462</v>
      </c>
      <c r="F57" s="238">
        <v>148.07209898150876</v>
      </c>
      <c r="G57" s="238">
        <v>151.1441619847723</v>
      </c>
      <c r="H57" s="238">
        <v>151.62447982285343</v>
      </c>
      <c r="I57" s="238">
        <v>161.95845758914965</v>
      </c>
      <c r="J57" s="238">
        <v>156.02483454575139</v>
      </c>
      <c r="K57" s="238">
        <v>149.52142357684514</v>
      </c>
      <c r="L57" s="238">
        <v>136.03970181403503</v>
      </c>
      <c r="M57" s="238">
        <v>134.60839483072107</v>
      </c>
      <c r="N57" s="239">
        <v>134.21296096138408</v>
      </c>
      <c r="O57" s="239">
        <v>134.29237423701298</v>
      </c>
      <c r="P57" s="239">
        <v>134.21522965087391</v>
      </c>
      <c r="Q57" s="239">
        <v>134.84534565786984</v>
      </c>
      <c r="R57" s="239">
        <v>136.15670165055968</v>
      </c>
      <c r="S57" s="239">
        <v>138.14677891187264</v>
      </c>
      <c r="T57" s="181"/>
      <c r="U57" s="181"/>
      <c r="V57" s="181"/>
      <c r="W57" s="181"/>
      <c r="X57" s="181"/>
    </row>
    <row r="58" spans="2:24" ht="12" customHeight="1">
      <c r="B58" s="235" t="s">
        <v>125</v>
      </c>
      <c r="C58" s="236" t="s">
        <v>125</v>
      </c>
      <c r="D58" s="238">
        <v>79.345571579967341</v>
      </c>
      <c r="E58" s="238">
        <v>78.826096016107286</v>
      </c>
      <c r="F58" s="238">
        <v>77.224436993933196</v>
      </c>
      <c r="G58" s="238">
        <v>76.564184241631295</v>
      </c>
      <c r="H58" s="238">
        <v>75.770674074866577</v>
      </c>
      <c r="I58" s="238">
        <v>93.123462671013741</v>
      </c>
      <c r="J58" s="238">
        <v>91.64955806423383</v>
      </c>
      <c r="K58" s="238">
        <v>89.810515082955064</v>
      </c>
      <c r="L58" s="238">
        <v>91.784367352283226</v>
      </c>
      <c r="M58" s="238">
        <v>93.684051394095164</v>
      </c>
      <c r="N58" s="239">
        <v>95.050483002918867</v>
      </c>
      <c r="O58" s="239">
        <v>96.426688719931619</v>
      </c>
      <c r="P58" s="239">
        <v>97.09866230810637</v>
      </c>
      <c r="Q58" s="239">
        <v>97.450040121978532</v>
      </c>
      <c r="R58" s="239">
        <v>97.388960395953049</v>
      </c>
      <c r="S58" s="239">
        <v>97.033293040643528</v>
      </c>
      <c r="T58" s="181"/>
      <c r="U58" s="181"/>
      <c r="V58" s="181"/>
      <c r="W58" s="181"/>
      <c r="X58" s="181"/>
    </row>
    <row r="59" spans="2:24" ht="12" customHeight="1">
      <c r="B59" s="235" t="s">
        <v>1712</v>
      </c>
      <c r="C59" s="236" t="s">
        <v>18</v>
      </c>
      <c r="D59" s="238">
        <v>79.534555889587324</v>
      </c>
      <c r="E59" s="238">
        <v>80.472642768640085</v>
      </c>
      <c r="F59" s="238">
        <v>78.614182061074544</v>
      </c>
      <c r="G59" s="238">
        <v>79.376342342189702</v>
      </c>
      <c r="H59" s="238">
        <v>81.078436720562593</v>
      </c>
      <c r="I59" s="238">
        <v>95.627889225149715</v>
      </c>
      <c r="J59" s="238">
        <v>95.511375596861228</v>
      </c>
      <c r="K59" s="238">
        <v>91.628021794216153</v>
      </c>
      <c r="L59" s="238">
        <v>93.956770611158262</v>
      </c>
      <c r="M59" s="238">
        <v>96.538901113514171</v>
      </c>
      <c r="N59" s="239">
        <v>98.043573990231167</v>
      </c>
      <c r="O59" s="239">
        <v>99.232776037456077</v>
      </c>
      <c r="P59" s="239">
        <v>100.42755710033381</v>
      </c>
      <c r="Q59" s="239">
        <v>101.44835500586873</v>
      </c>
      <c r="R59" s="239">
        <v>102.67890320325026</v>
      </c>
      <c r="S59" s="239">
        <v>104.02027445544284</v>
      </c>
      <c r="T59" s="181"/>
      <c r="U59" s="181"/>
      <c r="V59" s="181"/>
      <c r="W59" s="181"/>
      <c r="X59" s="181"/>
    </row>
    <row r="60" spans="2:24" ht="5.25" customHeight="1">
      <c r="B60" s="235"/>
      <c r="C60" s="236"/>
      <c r="D60" s="238"/>
      <c r="E60" s="238"/>
      <c r="F60" s="238"/>
      <c r="G60" s="238"/>
      <c r="H60" s="238"/>
      <c r="I60" s="238"/>
      <c r="J60" s="242"/>
      <c r="K60" s="238"/>
      <c r="L60" s="242"/>
      <c r="M60" s="238"/>
      <c r="N60" s="239"/>
      <c r="O60" s="239"/>
      <c r="P60" s="239"/>
      <c r="Q60" s="239"/>
      <c r="R60" s="239" t="s">
        <v>1943</v>
      </c>
      <c r="S60" s="253" t="s">
        <v>1943</v>
      </c>
      <c r="T60" s="181"/>
      <c r="U60" s="181"/>
      <c r="V60" s="181"/>
      <c r="W60" s="181"/>
      <c r="X60" s="181"/>
    </row>
    <row r="61" spans="2:24" ht="12" hidden="1" customHeight="1">
      <c r="B61" s="182" t="s">
        <v>1329</v>
      </c>
      <c r="C61" s="200" t="s">
        <v>1329</v>
      </c>
      <c r="D61" s="233" t="s">
        <v>1719</v>
      </c>
      <c r="E61" s="233"/>
      <c r="F61" s="233" t="s">
        <v>1719</v>
      </c>
      <c r="G61" s="233" t="s">
        <v>1719</v>
      </c>
      <c r="H61" s="233" t="s">
        <v>1719</v>
      </c>
      <c r="I61" s="233" t="s">
        <v>1719</v>
      </c>
      <c r="J61" s="233" t="s">
        <v>1719</v>
      </c>
      <c r="K61" s="233" t="s">
        <v>1719</v>
      </c>
      <c r="L61" s="233" t="s">
        <v>1719</v>
      </c>
      <c r="M61" s="233" t="s">
        <v>1719</v>
      </c>
      <c r="N61" s="233" t="s">
        <v>1719</v>
      </c>
      <c r="O61" s="233" t="s">
        <v>1719</v>
      </c>
      <c r="P61" s="233" t="s">
        <v>1719</v>
      </c>
      <c r="Q61" s="233"/>
      <c r="R61" s="233" t="s">
        <v>1719</v>
      </c>
      <c r="S61" s="181"/>
      <c r="T61" s="181"/>
      <c r="U61" s="181"/>
      <c r="V61" s="181"/>
      <c r="W61" s="181"/>
      <c r="X61" s="181"/>
    </row>
    <row r="62" spans="2:24" ht="21" hidden="1" customHeight="1">
      <c r="B62" s="254"/>
      <c r="C62" s="254"/>
      <c r="D62" s="238"/>
      <c r="E62" s="238"/>
      <c r="F62" s="238"/>
      <c r="G62" s="238"/>
      <c r="H62" s="238"/>
      <c r="I62" s="238"/>
      <c r="J62" s="238"/>
      <c r="K62" s="238"/>
      <c r="L62" s="238"/>
      <c r="M62" s="238"/>
      <c r="N62" s="238"/>
      <c r="O62" s="238"/>
      <c r="P62" s="238"/>
      <c r="Q62" s="238"/>
      <c r="R62" s="221"/>
      <c r="S62" s="181"/>
    </row>
    <row r="63" spans="2:24" ht="4.5" customHeight="1">
      <c r="B63" s="255"/>
      <c r="C63" s="255"/>
      <c r="D63" s="256"/>
      <c r="E63" s="256"/>
      <c r="F63" s="256"/>
      <c r="G63" s="256"/>
      <c r="H63" s="256"/>
      <c r="I63" s="256"/>
      <c r="J63" s="256"/>
      <c r="K63" s="256"/>
      <c r="L63" s="256"/>
      <c r="M63" s="256"/>
      <c r="N63" s="256"/>
      <c r="O63" s="256"/>
      <c r="P63" s="256"/>
      <c r="Q63" s="256"/>
      <c r="R63" s="257"/>
      <c r="S63" s="181"/>
    </row>
    <row r="64" spans="2:24" ht="13.5" customHeight="1">
      <c r="B64" s="376" t="s">
        <v>1706</v>
      </c>
      <c r="C64" s="376"/>
      <c r="D64" s="376"/>
      <c r="E64" s="376"/>
      <c r="F64" s="376"/>
      <c r="G64" s="376"/>
      <c r="H64" s="376"/>
      <c r="I64" s="376"/>
      <c r="J64" s="376"/>
      <c r="K64" s="376"/>
      <c r="L64" s="376"/>
      <c r="M64" s="376"/>
      <c r="N64" s="376"/>
      <c r="O64" s="376"/>
      <c r="P64" s="376"/>
      <c r="Q64" s="376"/>
      <c r="R64" s="376"/>
      <c r="S64" s="376"/>
    </row>
    <row r="65" spans="1:19" s="162" customFormat="1" ht="22.5" customHeight="1">
      <c r="A65" s="160"/>
      <c r="B65" s="373" t="s">
        <v>1908</v>
      </c>
      <c r="C65" s="373"/>
      <c r="D65" s="373"/>
      <c r="E65" s="373"/>
      <c r="F65" s="373"/>
      <c r="G65" s="373"/>
      <c r="H65" s="373"/>
      <c r="I65" s="373"/>
      <c r="J65" s="373"/>
      <c r="K65" s="373"/>
      <c r="L65" s="373"/>
      <c r="M65" s="373"/>
      <c r="N65" s="373"/>
      <c r="O65" s="373"/>
      <c r="P65" s="373"/>
      <c r="Q65" s="373"/>
      <c r="R65" s="373"/>
      <c r="S65" s="373"/>
    </row>
    <row r="66" spans="1:19" s="162" customFormat="1" ht="35.25" customHeight="1">
      <c r="A66" s="160"/>
      <c r="B66" s="373" t="s">
        <v>1909</v>
      </c>
      <c r="C66" s="373"/>
      <c r="D66" s="373"/>
      <c r="E66" s="373"/>
      <c r="F66" s="373"/>
      <c r="G66" s="373"/>
      <c r="H66" s="373"/>
      <c r="I66" s="373"/>
      <c r="J66" s="373"/>
      <c r="K66" s="373"/>
      <c r="L66" s="373"/>
      <c r="M66" s="373"/>
      <c r="N66" s="373"/>
      <c r="O66" s="373"/>
      <c r="P66" s="373"/>
      <c r="Q66" s="373"/>
      <c r="R66" s="373"/>
      <c r="S66" s="373"/>
    </row>
    <row r="67" spans="1:19" s="162" customFormat="1" ht="34" customHeight="1">
      <c r="A67" s="160"/>
      <c r="B67" s="373" t="s">
        <v>1720</v>
      </c>
      <c r="C67" s="373"/>
      <c r="D67" s="373"/>
      <c r="E67" s="373"/>
      <c r="F67" s="373"/>
      <c r="G67" s="373"/>
      <c r="H67" s="373"/>
      <c r="I67" s="373"/>
      <c r="J67" s="373"/>
      <c r="K67" s="373"/>
      <c r="L67" s="373"/>
      <c r="M67" s="373"/>
      <c r="N67" s="373"/>
      <c r="O67" s="373"/>
      <c r="P67" s="373"/>
      <c r="Q67" s="373"/>
      <c r="R67" s="373"/>
      <c r="S67" s="373"/>
    </row>
    <row r="68" spans="1:19" s="162" customFormat="1" ht="26.25" customHeight="1">
      <c r="A68" s="160"/>
      <c r="B68" s="373" t="s">
        <v>1721</v>
      </c>
      <c r="C68" s="373"/>
      <c r="D68" s="373"/>
      <c r="E68" s="373"/>
      <c r="F68" s="373"/>
      <c r="G68" s="373"/>
      <c r="H68" s="373"/>
      <c r="I68" s="373"/>
      <c r="J68" s="373"/>
      <c r="K68" s="373"/>
      <c r="L68" s="373"/>
      <c r="M68" s="373"/>
      <c r="N68" s="373"/>
      <c r="O68" s="373"/>
      <c r="P68" s="373"/>
      <c r="Q68" s="373"/>
      <c r="R68" s="373"/>
      <c r="S68" s="373"/>
    </row>
    <row r="69" spans="1:19" ht="23.9" customHeight="1">
      <c r="B69" s="374" t="s">
        <v>1722</v>
      </c>
      <c r="C69" s="374"/>
      <c r="D69" s="374"/>
      <c r="E69" s="374"/>
      <c r="F69" s="374"/>
      <c r="G69" s="374"/>
      <c r="H69" s="374"/>
      <c r="I69" s="374"/>
      <c r="J69" s="374"/>
      <c r="K69" s="374"/>
      <c r="L69" s="374"/>
      <c r="M69" s="374"/>
      <c r="N69" s="374"/>
      <c r="O69" s="374"/>
      <c r="P69" s="374"/>
      <c r="Q69" s="374"/>
      <c r="R69" s="374"/>
      <c r="S69" s="374"/>
    </row>
    <row r="70" spans="1:19" ht="13.4" customHeight="1">
      <c r="B70" s="375" t="s">
        <v>1723</v>
      </c>
      <c r="C70" s="375"/>
      <c r="D70" s="375"/>
      <c r="E70" s="375"/>
      <c r="F70" s="375"/>
      <c r="G70" s="375"/>
      <c r="H70" s="375"/>
      <c r="I70" s="375"/>
      <c r="J70" s="375"/>
      <c r="K70" s="375"/>
      <c r="L70" s="375"/>
      <c r="M70" s="375"/>
      <c r="N70" s="375"/>
      <c r="O70" s="375"/>
      <c r="P70" s="375"/>
      <c r="Q70" s="375"/>
      <c r="R70" s="375"/>
      <c r="S70" s="375"/>
    </row>
    <row r="71" spans="1:19" ht="12" customHeight="1">
      <c r="B71" s="375" t="s">
        <v>1724</v>
      </c>
      <c r="C71" s="375"/>
      <c r="D71" s="375"/>
      <c r="E71" s="375"/>
      <c r="F71" s="375"/>
      <c r="G71" s="375"/>
      <c r="H71" s="375"/>
      <c r="I71" s="375"/>
      <c r="J71" s="375"/>
      <c r="K71" s="375"/>
      <c r="L71" s="375"/>
      <c r="M71" s="375"/>
      <c r="N71" s="375"/>
      <c r="O71" s="375"/>
      <c r="P71" s="375"/>
      <c r="Q71" s="375"/>
      <c r="R71" s="375"/>
      <c r="S71" s="375"/>
    </row>
  </sheetData>
  <mergeCells count="9">
    <mergeCell ref="B69:S69"/>
    <mergeCell ref="B70:S70"/>
    <mergeCell ref="B71:S71"/>
    <mergeCell ref="N5:S5"/>
    <mergeCell ref="B64:S64"/>
    <mergeCell ref="B65:S65"/>
    <mergeCell ref="B66:S66"/>
    <mergeCell ref="B67:S67"/>
    <mergeCell ref="B68:S68"/>
  </mergeCells>
  <printOptions horizontalCentered="1"/>
  <pageMargins left="0.75" right="0.75" top="1" bottom="1" header="0.5" footer="0.5"/>
  <pageSetup scale="3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44C62-ABA3-4386-94CB-AF76DA4AEC22}">
  <sheetPr>
    <tabColor theme="2"/>
  </sheetPr>
  <dimension ref="A1:M243"/>
  <sheetViews>
    <sheetView topLeftCell="F1" zoomScale="85" zoomScaleNormal="85" workbookViewId="0">
      <selection activeCell="B5" sqref="B5:S71"/>
    </sheetView>
  </sheetViews>
  <sheetFormatPr defaultColWidth="9.15234375" defaultRowHeight="12.45"/>
  <cols>
    <col min="1" max="1" width="8.69140625" style="59" hidden="1" customWidth="1"/>
    <col min="2" max="5" width="0" style="60" hidden="1" customWidth="1"/>
    <col min="6" max="7" width="9.15234375" style="60"/>
    <col min="8" max="8" width="12.3046875" style="60" bestFit="1" customWidth="1"/>
    <col min="9" max="16384" width="9.15234375" style="60"/>
  </cols>
  <sheetData>
    <row r="1" spans="1:13">
      <c r="A1" s="59" t="s">
        <v>17</v>
      </c>
      <c r="B1" s="60" t="s">
        <v>18</v>
      </c>
      <c r="C1" s="60" t="s">
        <v>19</v>
      </c>
      <c r="D1" s="60" t="s">
        <v>20</v>
      </c>
    </row>
    <row r="2" spans="1:13">
      <c r="A2" s="59">
        <v>38353</v>
      </c>
      <c r="B2" s="60">
        <v>99.133656632002854</v>
      </c>
      <c r="C2" s="60">
        <v>99.121219307170207</v>
      </c>
      <c r="D2" s="60">
        <v>98.980784940330224</v>
      </c>
    </row>
    <row r="3" spans="1:13">
      <c r="A3" s="59">
        <v>38384</v>
      </c>
      <c r="B3" s="60">
        <v>99.23743963168026</v>
      </c>
      <c r="C3" s="60">
        <v>99.762930857565649</v>
      </c>
      <c r="D3" s="60">
        <v>99.046281474418038</v>
      </c>
    </row>
    <row r="4" spans="1:13">
      <c r="A4" s="59">
        <v>38412</v>
      </c>
      <c r="B4" s="60">
        <v>99.160605267680978</v>
      </c>
      <c r="C4" s="60">
        <v>99.383693513966463</v>
      </c>
      <c r="D4" s="60">
        <v>99.033092937845026</v>
      </c>
    </row>
    <row r="5" spans="1:13">
      <c r="A5" s="59">
        <v>38443</v>
      </c>
      <c r="B5" s="60">
        <v>99.301448412806991</v>
      </c>
      <c r="C5" s="60">
        <v>99.498007771593251</v>
      </c>
      <c r="D5" s="60">
        <v>99.206842763440918</v>
      </c>
    </row>
    <row r="6" spans="1:13">
      <c r="A6" s="59">
        <v>38473</v>
      </c>
      <c r="B6" s="60">
        <v>99.182292236376455</v>
      </c>
      <c r="C6" s="60">
        <v>99.225937316281957</v>
      </c>
      <c r="D6" s="60">
        <v>99.070935008401065</v>
      </c>
    </row>
    <row r="7" spans="1:13">
      <c r="A7" s="59">
        <v>38504</v>
      </c>
      <c r="B7" s="60">
        <v>98.932470241896638</v>
      </c>
      <c r="C7" s="60">
        <v>99.711998248914838</v>
      </c>
      <c r="D7" s="60">
        <v>99.014143729738407</v>
      </c>
    </row>
    <row r="8" spans="1:13">
      <c r="A8" s="59">
        <v>38534</v>
      </c>
      <c r="B8" s="60">
        <v>99.023757115094241</v>
      </c>
      <c r="C8" s="60">
        <v>99.415457165289709</v>
      </c>
      <c r="D8" s="60">
        <v>98.925478358413585</v>
      </c>
      <c r="G8" s="60" t="s">
        <v>20</v>
      </c>
      <c r="H8" s="60" t="s">
        <v>18</v>
      </c>
      <c r="I8" s="60" t="s">
        <v>19</v>
      </c>
    </row>
    <row r="9" spans="1:13">
      <c r="A9" s="59">
        <v>38565</v>
      </c>
      <c r="B9" s="60">
        <v>98.875113989188918</v>
      </c>
      <c r="C9" s="60">
        <v>99.502930296155085</v>
      </c>
      <c r="D9" s="60">
        <v>98.827744516852974</v>
      </c>
      <c r="F9" s="60">
        <v>10</v>
      </c>
      <c r="G9" s="60">
        <v>99.085663273672765</v>
      </c>
      <c r="H9" s="60">
        <v>99.221795983719801</v>
      </c>
      <c r="I9" s="60">
        <v>99.393212456674945</v>
      </c>
    </row>
    <row r="10" spans="1:13">
      <c r="A10" s="59">
        <v>38596</v>
      </c>
      <c r="B10" s="60">
        <v>99.225240428341095</v>
      </c>
      <c r="C10" s="60">
        <v>99.367513780044021</v>
      </c>
      <c r="D10" s="60">
        <v>99.282178584731184</v>
      </c>
      <c r="F10" s="60">
        <v>25</v>
      </c>
      <c r="G10" s="60">
        <v>99.798647231380301</v>
      </c>
      <c r="H10" s="60">
        <v>99.754945257022158</v>
      </c>
      <c r="I10" s="60">
        <v>99.842028203333854</v>
      </c>
    </row>
    <row r="11" spans="1:13">
      <c r="A11" s="59">
        <v>38626</v>
      </c>
      <c r="B11" s="60">
        <v>99.015180072815397</v>
      </c>
      <c r="C11" s="60">
        <v>99.507902806007849</v>
      </c>
      <c r="D11" s="60">
        <v>98.985971613828639</v>
      </c>
      <c r="F11" s="60" t="s">
        <v>21</v>
      </c>
      <c r="G11" s="60">
        <v>100.26875446627898</v>
      </c>
      <c r="H11" s="60">
        <v>100.28403104272039</v>
      </c>
      <c r="I11" s="60">
        <v>100.56831715915872</v>
      </c>
    </row>
    <row r="12" spans="1:13">
      <c r="A12" s="59">
        <v>38657</v>
      </c>
      <c r="B12" s="60">
        <v>98.853521684433559</v>
      </c>
      <c r="C12" s="60">
        <v>98.986562570135675</v>
      </c>
      <c r="D12" s="60">
        <v>98.922713541774513</v>
      </c>
      <c r="F12" s="60">
        <v>75</v>
      </c>
      <c r="G12" s="60">
        <v>101.01505393781711</v>
      </c>
      <c r="H12" s="60">
        <v>100.8750343966463</v>
      </c>
      <c r="I12" s="60">
        <v>101.08619673818527</v>
      </c>
    </row>
    <row r="13" spans="1:13">
      <c r="A13" s="59">
        <v>38687</v>
      </c>
      <c r="B13" s="60">
        <v>98.934364745522899</v>
      </c>
      <c r="C13" s="60">
        <v>99.177983198423163</v>
      </c>
      <c r="D13" s="60">
        <v>98.793565467667577</v>
      </c>
      <c r="F13" s="60">
        <v>90</v>
      </c>
      <c r="G13" s="60">
        <v>101.73748085137697</v>
      </c>
      <c r="H13" s="60">
        <v>101.73972739157044</v>
      </c>
      <c r="I13" s="60">
        <v>101.92979612492239</v>
      </c>
    </row>
    <row r="14" spans="1:13">
      <c r="A14" s="59">
        <v>38718</v>
      </c>
      <c r="B14" s="60">
        <v>99.066585481611511</v>
      </c>
      <c r="C14" s="60">
        <v>99.091227743862291</v>
      </c>
      <c r="D14" s="60">
        <v>98.802373695284928</v>
      </c>
    </row>
    <row r="15" spans="1:13" ht="14.6">
      <c r="A15" s="59">
        <v>38749</v>
      </c>
      <c r="B15" s="60">
        <v>99.04813724436697</v>
      </c>
      <c r="C15" s="60">
        <v>99.183478037281802</v>
      </c>
      <c r="D15" s="60">
        <v>98.818636456929227</v>
      </c>
      <c r="F15" s="60" t="s">
        <v>22</v>
      </c>
      <c r="G15" s="60">
        <v>0.47010723489867701</v>
      </c>
      <c r="H15" s="60">
        <v>0.52908578569822851</v>
      </c>
      <c r="I15" s="60">
        <v>0.72628895582487019</v>
      </c>
      <c r="J15" t="s">
        <v>23</v>
      </c>
      <c r="K15">
        <f>G19-G10</f>
        <v>0.62561550006564914</v>
      </c>
      <c r="L15">
        <f t="shared" ref="L15:M15" si="0">H19-H10</f>
        <v>0.7144996644975663</v>
      </c>
      <c r="M15">
        <f t="shared" si="0"/>
        <v>0.71842908886573298</v>
      </c>
    </row>
    <row r="16" spans="1:13" ht="14.6">
      <c r="A16" s="59">
        <v>38777</v>
      </c>
      <c r="B16" s="60">
        <v>99.055710393035866</v>
      </c>
      <c r="C16" s="60">
        <v>99.416142785413058</v>
      </c>
      <c r="D16" s="60">
        <v>99.083922153032432</v>
      </c>
      <c r="F16" s="60" t="s">
        <v>24</v>
      </c>
      <c r="G16" s="60">
        <v>0.74629947153813703</v>
      </c>
      <c r="H16" s="60">
        <v>0.59100335392591319</v>
      </c>
      <c r="I16" s="60">
        <v>0.51787957902654114</v>
      </c>
      <c r="J16" t="s">
        <v>25</v>
      </c>
      <c r="K16">
        <f>G12-G19</f>
        <v>0.59079120637116489</v>
      </c>
      <c r="L16">
        <f t="shared" ref="L16:M16" si="1">H12-H19</f>
        <v>0.40558947512657539</v>
      </c>
      <c r="M16">
        <f t="shared" si="1"/>
        <v>0.52573944598567834</v>
      </c>
    </row>
    <row r="17" spans="1:13" ht="14.6">
      <c r="A17" s="59">
        <v>38808</v>
      </c>
      <c r="B17" s="60">
        <v>99.189144467874058</v>
      </c>
      <c r="C17" s="60">
        <v>99.427734241936705</v>
      </c>
      <c r="D17" s="60">
        <v>99.222000538446025</v>
      </c>
      <c r="F17" s="60" t="s">
        <v>26</v>
      </c>
      <c r="G17" s="60">
        <v>1.1830911926062129</v>
      </c>
      <c r="H17" s="60">
        <v>1.0622350590005851</v>
      </c>
      <c r="I17" s="60">
        <v>1.1751047024837789</v>
      </c>
      <c r="J17" t="s">
        <v>27</v>
      </c>
      <c r="K17">
        <f>G19-G9</f>
        <v>1.338599457773185</v>
      </c>
      <c r="L17">
        <f t="shared" ref="L17:M17" si="2">H19-H9</f>
        <v>1.2476489377999229</v>
      </c>
      <c r="M17">
        <f t="shared" si="2"/>
        <v>1.1672448355246416</v>
      </c>
    </row>
    <row r="18" spans="1:13" ht="14.6">
      <c r="A18" s="59">
        <v>38838</v>
      </c>
      <c r="B18" s="60">
        <v>99.384405100488451</v>
      </c>
      <c r="C18" s="60">
        <v>99.056038068587284</v>
      </c>
      <c r="D18" s="60">
        <v>99.092709848511348</v>
      </c>
      <c r="F18" s="60" t="s">
        <v>28</v>
      </c>
      <c r="G18" s="60">
        <v>1.4687263850979946</v>
      </c>
      <c r="H18" s="60">
        <v>1.4556963488500543</v>
      </c>
      <c r="I18" s="60">
        <v>1.3614789657636663</v>
      </c>
      <c r="J18" t="s">
        <v>29</v>
      </c>
      <c r="K18">
        <f>G13-G19</f>
        <v>1.3132181199310224</v>
      </c>
      <c r="L18">
        <f t="shared" ref="L18:M18" si="3">H13-H19</f>
        <v>1.2702824700507165</v>
      </c>
      <c r="M18">
        <f t="shared" si="3"/>
        <v>1.3693388327228035</v>
      </c>
    </row>
    <row r="19" spans="1:13" ht="14.6">
      <c r="A19" s="59">
        <v>38869</v>
      </c>
      <c r="B19" s="60">
        <v>99.117800405859043</v>
      </c>
      <c r="C19" s="60">
        <v>98.994118665370408</v>
      </c>
      <c r="D19" s="60">
        <v>98.919593955366167</v>
      </c>
      <c r="F19" s="60" t="s">
        <v>33</v>
      </c>
      <c r="G19" s="60">
        <v>100.42426273144595</v>
      </c>
      <c r="H19" s="60">
        <v>100.46944492151972</v>
      </c>
      <c r="I19" s="60">
        <v>100.56045729219959</v>
      </c>
      <c r="J19"/>
      <c r="K19">
        <v>1E-4</v>
      </c>
      <c r="L19">
        <v>1E-4</v>
      </c>
      <c r="M19">
        <v>1E-4</v>
      </c>
    </row>
    <row r="20" spans="1:13">
      <c r="A20" s="59">
        <v>38899</v>
      </c>
      <c r="B20" s="60">
        <v>98.847969134549629</v>
      </c>
      <c r="C20" s="60">
        <v>99.099173268232107</v>
      </c>
      <c r="D20" s="60">
        <v>98.780427260342591</v>
      </c>
      <c r="F20" s="60" t="s">
        <v>30</v>
      </c>
      <c r="G20" s="60">
        <v>101.59691653835867</v>
      </c>
      <c r="H20" s="60">
        <v>102.76380365359799</v>
      </c>
      <c r="I20" s="60">
        <v>101.90322591104828</v>
      </c>
    </row>
    <row r="21" spans="1:13">
      <c r="A21" s="59">
        <v>38930</v>
      </c>
      <c r="B21" s="60">
        <v>98.827362775470988</v>
      </c>
      <c r="C21" s="60">
        <v>99.027906458222873</v>
      </c>
      <c r="D21" s="60">
        <v>98.621977572009513</v>
      </c>
      <c r="F21" s="61" t="s">
        <v>31</v>
      </c>
      <c r="G21" s="61">
        <v>0.72242691355985755</v>
      </c>
      <c r="H21" s="61">
        <v>0.86469299492414109</v>
      </c>
      <c r="I21" s="61">
        <v>0.8435993867371252</v>
      </c>
    </row>
    <row r="22" spans="1:13">
      <c r="A22" s="59">
        <v>38961</v>
      </c>
      <c r="B22" s="60">
        <v>99.036506110567359</v>
      </c>
      <c r="C22" s="60">
        <v>99.246029871863229</v>
      </c>
      <c r="D22" s="60">
        <v>98.928318065971411</v>
      </c>
      <c r="F22" s="61" t="s">
        <v>32</v>
      </c>
      <c r="G22" s="61">
        <v>1.9293906641443499</v>
      </c>
      <c r="H22" s="61">
        <v>1.6532384129264983</v>
      </c>
      <c r="I22" s="61">
        <v>1.69298428151032</v>
      </c>
    </row>
    <row r="23" spans="1:13">
      <c r="A23" s="59">
        <v>38991</v>
      </c>
      <c r="B23" s="60">
        <v>99.102715383165659</v>
      </c>
      <c r="C23" s="60">
        <v>98.9217321185793</v>
      </c>
      <c r="D23" s="60">
        <v>98.97420060810029</v>
      </c>
    </row>
    <row r="24" spans="1:13">
      <c r="A24" s="59">
        <v>39022</v>
      </c>
      <c r="B24" s="60">
        <v>99.621368227587141</v>
      </c>
      <c r="C24" s="60">
        <v>99.357135826617025</v>
      </c>
      <c r="D24" s="60">
        <v>98.991434449875683</v>
      </c>
    </row>
    <row r="25" spans="1:13">
      <c r="A25" s="59">
        <v>39052</v>
      </c>
      <c r="B25" s="60">
        <v>99.194792764261152</v>
      </c>
      <c r="C25" s="60">
        <v>99.31735860346754</v>
      </c>
      <c r="D25" s="60">
        <v>98.876620076761057</v>
      </c>
    </row>
    <row r="26" spans="1:13">
      <c r="A26" s="59">
        <v>39083</v>
      </c>
      <c r="B26" s="60">
        <v>99.126415660930263</v>
      </c>
      <c r="C26" s="60">
        <v>99.163558925045777</v>
      </c>
      <c r="D26" s="60">
        <v>98.956046791841246</v>
      </c>
    </row>
    <row r="27" spans="1:13">
      <c r="A27" s="59">
        <v>39114</v>
      </c>
      <c r="B27" s="60">
        <v>98.986826788876442</v>
      </c>
      <c r="C27" s="60">
        <v>99.847908842793956</v>
      </c>
      <c r="D27" s="60">
        <v>98.950094588631487</v>
      </c>
    </row>
    <row r="28" spans="1:13">
      <c r="A28" s="59">
        <v>39142</v>
      </c>
      <c r="B28" s="60">
        <v>99.578275133232424</v>
      </c>
      <c r="C28" s="60">
        <v>100.05343833011447</v>
      </c>
      <c r="D28" s="60">
        <v>99.233498632677055</v>
      </c>
    </row>
    <row r="29" spans="1:13">
      <c r="A29" s="59">
        <v>39173</v>
      </c>
      <c r="B29" s="60">
        <v>99.299349741121546</v>
      </c>
      <c r="C29" s="60">
        <v>99.474357588065217</v>
      </c>
      <c r="D29" s="60">
        <v>98.850066215156659</v>
      </c>
    </row>
    <row r="30" spans="1:13">
      <c r="A30" s="59">
        <v>39203</v>
      </c>
      <c r="B30" s="60">
        <v>99.269416730844284</v>
      </c>
      <c r="C30" s="60">
        <v>100.26618162889096</v>
      </c>
      <c r="D30" s="60">
        <v>99.076299875953609</v>
      </c>
    </row>
    <row r="31" spans="1:13">
      <c r="A31" s="59">
        <v>39234</v>
      </c>
      <c r="B31" s="60">
        <v>99.226991017930629</v>
      </c>
      <c r="C31" s="60">
        <v>99.979562199796177</v>
      </c>
      <c r="D31" s="60">
        <v>99.168394729517729</v>
      </c>
    </row>
    <row r="32" spans="1:13">
      <c r="A32" s="59">
        <v>39264</v>
      </c>
      <c r="B32" s="60">
        <v>99.676357628393617</v>
      </c>
      <c r="C32" s="60">
        <v>99.539846460170665</v>
      </c>
      <c r="D32" s="60">
        <v>99.073280879650341</v>
      </c>
    </row>
    <row r="33" spans="1:4">
      <c r="A33" s="59">
        <v>39295</v>
      </c>
      <c r="B33" s="60">
        <v>99.724248838396349</v>
      </c>
      <c r="C33" s="60">
        <v>99.23829859618715</v>
      </c>
      <c r="D33" s="60">
        <v>99.334666819117373</v>
      </c>
    </row>
    <row r="34" spans="1:4">
      <c r="A34" s="59">
        <v>39326</v>
      </c>
      <c r="B34" s="60">
        <v>99.616937954600942</v>
      </c>
      <c r="C34" s="60">
        <v>99.091848955581312</v>
      </c>
      <c r="D34" s="60">
        <v>99.335567315047555</v>
      </c>
    </row>
    <row r="35" spans="1:4">
      <c r="A35" s="59">
        <v>39356</v>
      </c>
      <c r="B35" s="60">
        <v>99.21714961828593</v>
      </c>
      <c r="C35" s="60">
        <v>99.217292960702508</v>
      </c>
      <c r="D35" s="60">
        <v>99.195222465524424</v>
      </c>
    </row>
    <row r="36" spans="1:4">
      <c r="A36" s="59">
        <v>39387</v>
      </c>
      <c r="B36" s="60">
        <v>99.226088078629559</v>
      </c>
      <c r="C36" s="60">
        <v>99.188366006046181</v>
      </c>
      <c r="D36" s="60">
        <v>99.345865397112959</v>
      </c>
    </row>
    <row r="37" spans="1:4">
      <c r="A37" s="59">
        <v>39417</v>
      </c>
      <c r="B37" s="60">
        <v>99.629035042668235</v>
      </c>
      <c r="C37" s="60">
        <v>99.524362487808943</v>
      </c>
      <c r="D37" s="60">
        <v>99.189462558234652</v>
      </c>
    </row>
    <row r="38" spans="1:4">
      <c r="A38" s="59">
        <v>39448</v>
      </c>
      <c r="B38" s="60">
        <v>100.76874841804471</v>
      </c>
      <c r="C38" s="60">
        <v>99.635708977037851</v>
      </c>
      <c r="D38" s="60">
        <v>100.15123918781373</v>
      </c>
    </row>
    <row r="39" spans="1:4">
      <c r="A39" s="59">
        <v>39479</v>
      </c>
      <c r="B39" s="60">
        <v>100.48731475821322</v>
      </c>
      <c r="C39" s="60">
        <v>99.712967243899826</v>
      </c>
      <c r="D39" s="60">
        <v>99.804867430759188</v>
      </c>
    </row>
    <row r="40" spans="1:4">
      <c r="A40" s="59">
        <v>39508</v>
      </c>
      <c r="B40" s="60">
        <v>100.27271788724957</v>
      </c>
      <c r="C40" s="60">
        <v>100.07062944654666</v>
      </c>
      <c r="D40" s="60">
        <v>99.646559184859072</v>
      </c>
    </row>
    <row r="41" spans="1:4">
      <c r="A41" s="59">
        <v>39539</v>
      </c>
      <c r="B41" s="60">
        <v>99.789001722635717</v>
      </c>
      <c r="C41" s="60">
        <v>99.814604820257927</v>
      </c>
      <c r="D41" s="60">
        <v>99.659940804406844</v>
      </c>
    </row>
    <row r="42" spans="1:4">
      <c r="A42" s="59">
        <v>39569</v>
      </c>
      <c r="B42" s="60">
        <v>99.808518704282932</v>
      </c>
      <c r="C42" s="60">
        <v>99.387719577623869</v>
      </c>
      <c r="D42" s="60">
        <v>99.599341435209993</v>
      </c>
    </row>
    <row r="43" spans="1:4">
      <c r="A43" s="59">
        <v>39600</v>
      </c>
      <c r="B43" s="60">
        <v>99.906150826614578</v>
      </c>
      <c r="C43" s="60">
        <v>99.73095872271567</v>
      </c>
      <c r="D43" s="60">
        <v>99.673746256844112</v>
      </c>
    </row>
    <row r="44" spans="1:4">
      <c r="A44" s="59">
        <v>39630</v>
      </c>
      <c r="B44" s="60">
        <v>100.1602519455096</v>
      </c>
      <c r="C44" s="60">
        <v>100.06956576781447</v>
      </c>
      <c r="D44" s="60">
        <v>99.642018433382987</v>
      </c>
    </row>
    <row r="45" spans="1:4">
      <c r="A45" s="59">
        <v>39661</v>
      </c>
      <c r="B45" s="60">
        <v>99.919935737315996</v>
      </c>
      <c r="C45" s="60">
        <v>99.464287940933616</v>
      </c>
      <c r="D45" s="60">
        <v>99.404154213461609</v>
      </c>
    </row>
    <row r="46" spans="1:4">
      <c r="A46" s="59">
        <v>39692</v>
      </c>
      <c r="B46" s="60">
        <v>101.33990747891713</v>
      </c>
      <c r="C46" s="60">
        <v>100.16452325154552</v>
      </c>
      <c r="D46" s="60">
        <v>100.74324576046811</v>
      </c>
    </row>
    <row r="47" spans="1:4">
      <c r="A47" s="59">
        <v>39722</v>
      </c>
      <c r="B47" s="60">
        <v>101.93429865848758</v>
      </c>
      <c r="C47" s="60">
        <v>100.62947928812429</v>
      </c>
      <c r="D47" s="60">
        <v>101.90303402083948</v>
      </c>
    </row>
    <row r="48" spans="1:4">
      <c r="A48" s="59">
        <v>39753</v>
      </c>
      <c r="B48" s="60">
        <v>101.44735658141873</v>
      </c>
      <c r="C48" s="60">
        <v>102.43705243278848</v>
      </c>
      <c r="D48" s="60">
        <v>101.8829182440053</v>
      </c>
    </row>
    <row r="49" spans="1:4">
      <c r="A49" s="59">
        <v>39783</v>
      </c>
      <c r="B49" s="60">
        <v>101.09665923992374</v>
      </c>
      <c r="C49" s="60">
        <v>102.06131148578383</v>
      </c>
      <c r="D49" s="60">
        <v>100.991465656546</v>
      </c>
    </row>
    <row r="50" spans="1:4">
      <c r="A50" s="59">
        <v>39814</v>
      </c>
      <c r="B50" s="60">
        <v>102.02478500838762</v>
      </c>
      <c r="C50" s="60">
        <v>101.20071073784777</v>
      </c>
      <c r="D50" s="60">
        <v>101.85036983088519</v>
      </c>
    </row>
    <row r="51" spans="1:4">
      <c r="A51" s="59">
        <v>39845</v>
      </c>
      <c r="B51" s="60">
        <v>102.25328764228729</v>
      </c>
      <c r="C51" s="60">
        <v>100.74987180449514</v>
      </c>
      <c r="D51" s="60">
        <v>101.82781385788728</v>
      </c>
    </row>
    <row r="52" spans="1:4">
      <c r="A52" s="59">
        <v>39873</v>
      </c>
      <c r="B52" s="60">
        <v>102.41011678455378</v>
      </c>
      <c r="C52" s="60">
        <v>101.9467951343817</v>
      </c>
      <c r="D52" s="60">
        <v>102.44874555582237</v>
      </c>
    </row>
    <row r="53" spans="1:4">
      <c r="A53" s="59">
        <v>39904</v>
      </c>
      <c r="B53" s="60">
        <v>100.71234401926976</v>
      </c>
      <c r="C53" s="60">
        <v>100.17138744361057</v>
      </c>
      <c r="D53" s="60">
        <v>100.94375583247509</v>
      </c>
    </row>
    <row r="54" spans="1:4">
      <c r="A54" s="59">
        <v>39934</v>
      </c>
      <c r="B54" s="60">
        <v>101.06820129347835</v>
      </c>
      <c r="C54" s="60">
        <v>100.74326946898006</v>
      </c>
      <c r="D54" s="60">
        <v>100.54997110226876</v>
      </c>
    </row>
    <row r="55" spans="1:4">
      <c r="A55" s="59">
        <v>39965</v>
      </c>
      <c r="B55" s="60">
        <v>100.68106403509911</v>
      </c>
      <c r="C55" s="60">
        <v>100.75866827011835</v>
      </c>
      <c r="D55" s="60">
        <v>101.01800360866534</v>
      </c>
    </row>
    <row r="56" spans="1:4">
      <c r="A56" s="59">
        <v>39995</v>
      </c>
      <c r="B56" s="60">
        <v>100.29977420076311</v>
      </c>
      <c r="C56" s="60">
        <v>100.6584340805184</v>
      </c>
      <c r="D56" s="60">
        <v>100.65136287836725</v>
      </c>
    </row>
    <row r="57" spans="1:4">
      <c r="A57" s="59">
        <v>40026</v>
      </c>
      <c r="B57" s="60">
        <v>100.48251355148511</v>
      </c>
      <c r="C57" s="60">
        <v>100.63301953002465</v>
      </c>
      <c r="D57" s="60">
        <v>100.52853671856141</v>
      </c>
    </row>
    <row r="58" spans="1:4">
      <c r="A58" s="59">
        <v>40057</v>
      </c>
      <c r="B58" s="60">
        <v>100.60764763314629</v>
      </c>
      <c r="C58" s="60">
        <v>100.90353819476572</v>
      </c>
      <c r="D58" s="60">
        <v>101.31052134111815</v>
      </c>
    </row>
    <row r="59" spans="1:4">
      <c r="A59" s="59">
        <v>40087</v>
      </c>
      <c r="B59" s="60">
        <v>100.44541565095011</v>
      </c>
      <c r="C59" s="60">
        <v>100.32862826166001</v>
      </c>
      <c r="D59" s="60">
        <v>100.58346990747734</v>
      </c>
    </row>
    <row r="60" spans="1:4">
      <c r="A60" s="59">
        <v>40118</v>
      </c>
      <c r="B60" s="60">
        <v>100.75224056372934</v>
      </c>
      <c r="C60" s="60">
        <v>100.58055378762262</v>
      </c>
      <c r="D60" s="60">
        <v>100.99454278852014</v>
      </c>
    </row>
    <row r="61" spans="1:4">
      <c r="A61" s="59">
        <v>40148</v>
      </c>
      <c r="B61" s="60">
        <v>100.33037442421308</v>
      </c>
      <c r="C61" s="60">
        <v>100.25251600973897</v>
      </c>
      <c r="D61" s="60">
        <v>101.05852106361596</v>
      </c>
    </row>
    <row r="62" spans="1:4">
      <c r="A62" s="59">
        <v>40179</v>
      </c>
      <c r="B62" s="60">
        <v>101.23560709379328</v>
      </c>
      <c r="C62" s="60">
        <v>101.34498483021282</v>
      </c>
      <c r="D62" s="60">
        <v>101.36357673158844</v>
      </c>
    </row>
    <row r="63" spans="1:4">
      <c r="A63" s="59">
        <v>40210</v>
      </c>
      <c r="B63" s="60">
        <v>101.44078747097959</v>
      </c>
      <c r="C63" s="60">
        <v>101.14627142520607</v>
      </c>
      <c r="D63" s="60">
        <v>101.49389870850858</v>
      </c>
    </row>
    <row r="64" spans="1:4">
      <c r="A64" s="59">
        <v>40238</v>
      </c>
      <c r="B64" s="60">
        <v>100.27930256904006</v>
      </c>
      <c r="C64" s="60">
        <v>100.60091018055975</v>
      </c>
      <c r="D64" s="60">
        <v>101.38485537010013</v>
      </c>
    </row>
    <row r="65" spans="1:4">
      <c r="A65" s="59">
        <v>40269</v>
      </c>
      <c r="B65" s="60">
        <v>100.76451280301907</v>
      </c>
      <c r="C65" s="60">
        <v>100.58556832969015</v>
      </c>
      <c r="D65" s="60">
        <v>101.5846299377002</v>
      </c>
    </row>
    <row r="66" spans="1:4">
      <c r="A66" s="59">
        <v>40299</v>
      </c>
      <c r="B66" s="60">
        <v>101.30703984065201</v>
      </c>
      <c r="C66" s="60">
        <v>101.70529924532714</v>
      </c>
      <c r="D66" s="60">
        <v>102.46098035151454</v>
      </c>
    </row>
    <row r="67" spans="1:4">
      <c r="A67" s="59">
        <v>40330</v>
      </c>
      <c r="B67" s="60">
        <v>101.18500287927884</v>
      </c>
      <c r="C67" s="60">
        <v>102.77786080719454</v>
      </c>
      <c r="D67" s="60">
        <v>102.61767111193056</v>
      </c>
    </row>
    <row r="68" spans="1:4">
      <c r="A68" s="59">
        <v>40360</v>
      </c>
      <c r="B68" s="60">
        <v>100.93789487022666</v>
      </c>
      <c r="C68" s="60">
        <v>101.3012116314916</v>
      </c>
      <c r="D68" s="60">
        <v>101.57173995069326</v>
      </c>
    </row>
    <row r="69" spans="1:4">
      <c r="A69" s="59">
        <v>40391</v>
      </c>
      <c r="B69" s="60">
        <v>101.47954522904162</v>
      </c>
      <c r="C69" s="60">
        <v>100.40603359374396</v>
      </c>
      <c r="D69" s="60">
        <v>101.1396906270168</v>
      </c>
    </row>
    <row r="70" spans="1:4">
      <c r="A70" s="59">
        <v>40422</v>
      </c>
      <c r="B70" s="60">
        <v>100.89955633711858</v>
      </c>
      <c r="C70" s="60">
        <v>100.73368495123533</v>
      </c>
      <c r="D70" s="60">
        <v>101.7014789082596</v>
      </c>
    </row>
    <row r="71" spans="1:4">
      <c r="A71" s="59">
        <v>40452</v>
      </c>
      <c r="B71" s="60">
        <v>100.84585898643618</v>
      </c>
      <c r="C71" s="60">
        <v>100.58701458200535</v>
      </c>
      <c r="D71" s="60">
        <v>101.45458727149273</v>
      </c>
    </row>
    <row r="72" spans="1:4">
      <c r="A72" s="59">
        <v>40483</v>
      </c>
      <c r="B72" s="60">
        <v>101.03901487118696</v>
      </c>
      <c r="C72" s="60">
        <v>100.90809188628774</v>
      </c>
      <c r="D72" s="60">
        <v>101.73803457530992</v>
      </c>
    </row>
    <row r="73" spans="1:4">
      <c r="A73" s="59">
        <v>40513</v>
      </c>
      <c r="B73" s="60">
        <v>100.85526621941483</v>
      </c>
      <c r="C73" s="60">
        <v>100.29674214419002</v>
      </c>
      <c r="D73" s="60">
        <v>101.38672572969956</v>
      </c>
    </row>
    <row r="74" spans="1:4">
      <c r="A74" s="59">
        <v>40544</v>
      </c>
      <c r="B74" s="60">
        <v>101.07805763233087</v>
      </c>
      <c r="C74" s="60">
        <v>100.93337269704298</v>
      </c>
      <c r="D74" s="60">
        <v>101.23000302167767</v>
      </c>
    </row>
    <row r="75" spans="1:4">
      <c r="A75" s="59">
        <v>40575</v>
      </c>
      <c r="B75" s="60">
        <v>100.47939030789442</v>
      </c>
      <c r="C75" s="60">
        <v>100.16966214508946</v>
      </c>
      <c r="D75" s="60">
        <v>100.68451631443094</v>
      </c>
    </row>
    <row r="76" spans="1:4">
      <c r="A76" s="59">
        <v>40603</v>
      </c>
      <c r="B76" s="60">
        <v>100.15849375290016</v>
      </c>
      <c r="C76" s="60">
        <v>100.56844351640284</v>
      </c>
      <c r="D76" s="60">
        <v>101.09927850896003</v>
      </c>
    </row>
    <row r="77" spans="1:4">
      <c r="A77" s="59">
        <v>40634</v>
      </c>
      <c r="B77" s="60">
        <v>101.71484475830202</v>
      </c>
      <c r="C77" s="60">
        <v>100.55295948179739</v>
      </c>
      <c r="D77" s="60">
        <v>101.01217546312539</v>
      </c>
    </row>
    <row r="78" spans="1:4">
      <c r="A78" s="59">
        <v>40664</v>
      </c>
      <c r="B78" s="60">
        <v>100.41982748512416</v>
      </c>
      <c r="C78" s="60">
        <v>99.930999058104334</v>
      </c>
      <c r="D78" s="60">
        <v>100.74885924102955</v>
      </c>
    </row>
    <row r="79" spans="1:4">
      <c r="A79" s="59">
        <v>40695</v>
      </c>
      <c r="B79" s="60">
        <v>102.1647996758193</v>
      </c>
      <c r="C79" s="60">
        <v>101.13907669444777</v>
      </c>
      <c r="D79" s="60">
        <v>102.44420559556002</v>
      </c>
    </row>
    <row r="80" spans="1:4">
      <c r="A80" s="59">
        <v>40725</v>
      </c>
      <c r="B80" s="60">
        <v>105.68561374008829</v>
      </c>
      <c r="C80" s="60">
        <v>102.95143707286061</v>
      </c>
      <c r="D80" s="60">
        <v>103.13857244282124</v>
      </c>
    </row>
    <row r="81" spans="1:4">
      <c r="A81" s="59">
        <v>40756</v>
      </c>
      <c r="B81" s="60">
        <v>106.19117387951137</v>
      </c>
      <c r="C81" s="60">
        <v>102.83676428542218</v>
      </c>
      <c r="D81" s="60">
        <v>103.48172011831676</v>
      </c>
    </row>
    <row r="82" spans="1:4">
      <c r="A82" s="59">
        <v>40787</v>
      </c>
      <c r="B82" s="60">
        <v>102.94343711291407</v>
      </c>
      <c r="C82" s="60">
        <v>102.77747232996649</v>
      </c>
      <c r="D82" s="60">
        <v>103.66154615982114</v>
      </c>
    </row>
    <row r="83" spans="1:4">
      <c r="A83" s="59">
        <v>40817</v>
      </c>
      <c r="B83" s="60">
        <v>102.06817713228034</v>
      </c>
      <c r="C83" s="60">
        <v>102.49953880138629</v>
      </c>
      <c r="D83" s="60">
        <v>102.76427522910923</v>
      </c>
    </row>
    <row r="84" spans="1:4">
      <c r="A84" s="59">
        <v>40848</v>
      </c>
      <c r="B84" s="60">
        <v>102.4493682031316</v>
      </c>
      <c r="C84" s="60">
        <v>102.81635490966391</v>
      </c>
      <c r="D84" s="60">
        <v>103.39079742458645</v>
      </c>
    </row>
    <row r="85" spans="1:4">
      <c r="A85" s="59">
        <v>40878</v>
      </c>
      <c r="B85" s="60">
        <v>101.83234409673472</v>
      </c>
      <c r="C85" s="60">
        <v>101.69000054455809</v>
      </c>
      <c r="D85" s="60">
        <v>102.5985196783307</v>
      </c>
    </row>
    <row r="86" spans="1:4">
      <c r="A86" s="59">
        <v>40909</v>
      </c>
      <c r="B86" s="60">
        <v>101.74355067294613</v>
      </c>
      <c r="C86" s="60">
        <v>102.14335866546716</v>
      </c>
      <c r="D86" s="60">
        <v>102.23969962126628</v>
      </c>
    </row>
    <row r="87" spans="1:4">
      <c r="A87" s="59">
        <v>40940</v>
      </c>
      <c r="B87" s="60">
        <v>100.71745016255213</v>
      </c>
      <c r="C87" s="60">
        <v>101.03926522663286</v>
      </c>
      <c r="D87" s="60">
        <v>101.57592103358083</v>
      </c>
    </row>
    <row r="88" spans="1:4">
      <c r="A88" s="59">
        <v>40969</v>
      </c>
      <c r="B88" s="60">
        <v>100.63302008605598</v>
      </c>
      <c r="C88" s="60">
        <v>101.47893157825089</v>
      </c>
      <c r="D88" s="60">
        <v>101.52693864378267</v>
      </c>
    </row>
    <row r="89" spans="1:4">
      <c r="A89" s="59">
        <v>41000</v>
      </c>
      <c r="B89" s="60">
        <v>100.92254596736109</v>
      </c>
      <c r="C89" s="60">
        <v>100.87880368328172</v>
      </c>
      <c r="D89" s="60">
        <v>101.37767117035153</v>
      </c>
    </row>
    <row r="90" spans="1:4">
      <c r="A90" s="59">
        <v>41030</v>
      </c>
      <c r="B90" s="60">
        <v>101.12111856612918</v>
      </c>
      <c r="C90" s="60">
        <v>101.73035803406621</v>
      </c>
      <c r="D90" s="60">
        <v>101.91543873625291</v>
      </c>
    </row>
    <row r="91" spans="1:4">
      <c r="A91" s="59">
        <v>41061</v>
      </c>
      <c r="B91" s="60">
        <v>101.19989300199512</v>
      </c>
      <c r="C91" s="60">
        <v>100.90560274055882</v>
      </c>
      <c r="D91" s="60">
        <v>102.11539317585573</v>
      </c>
    </row>
    <row r="92" spans="1:4">
      <c r="A92" s="59">
        <v>41091</v>
      </c>
      <c r="B92" s="60">
        <v>101.3236102070987</v>
      </c>
      <c r="C92" s="60">
        <v>101.32949459416696</v>
      </c>
      <c r="D92" s="60">
        <v>101.44770769391495</v>
      </c>
    </row>
    <row r="93" spans="1:4">
      <c r="A93" s="59">
        <v>41122</v>
      </c>
      <c r="B93" s="60">
        <v>100.69821447800835</v>
      </c>
      <c r="C93" s="60">
        <v>100.87923164622759</v>
      </c>
      <c r="D93" s="60">
        <v>100.89784589687497</v>
      </c>
    </row>
    <row r="94" spans="1:4">
      <c r="A94" s="59">
        <v>41153</v>
      </c>
      <c r="B94" s="60">
        <v>101.25050927219459</v>
      </c>
      <c r="C94" s="60">
        <v>101.56169412399312</v>
      </c>
      <c r="D94" s="60">
        <v>101.95147553212851</v>
      </c>
    </row>
    <row r="95" spans="1:4">
      <c r="A95" s="59">
        <v>41183</v>
      </c>
      <c r="B95" s="60">
        <v>101.80769994800103</v>
      </c>
      <c r="C95" s="60">
        <v>101.28392568080032</v>
      </c>
      <c r="D95" s="60">
        <v>101.79596538390928</v>
      </c>
    </row>
    <row r="96" spans="1:4">
      <c r="A96" s="59">
        <v>41214</v>
      </c>
      <c r="B96" s="60">
        <v>103.19586413393894</v>
      </c>
      <c r="C96" s="60">
        <v>101.36018592658844</v>
      </c>
      <c r="D96" s="60">
        <v>102.09812607432994</v>
      </c>
    </row>
    <row r="97" spans="1:4">
      <c r="A97" s="59">
        <v>41244</v>
      </c>
      <c r="B97" s="60">
        <v>103.21381014930442</v>
      </c>
      <c r="C97" s="60">
        <v>102.59703792651449</v>
      </c>
      <c r="D97" s="60">
        <v>102.39792298220337</v>
      </c>
    </row>
    <row r="98" spans="1:4">
      <c r="A98" s="59">
        <v>41275</v>
      </c>
      <c r="B98" s="60">
        <v>102.38292001288283</v>
      </c>
      <c r="C98" s="60">
        <v>100.95005663509525</v>
      </c>
      <c r="D98" s="60">
        <v>101.49610416315478</v>
      </c>
    </row>
    <row r="99" spans="1:4">
      <c r="A99" s="59">
        <v>41306</v>
      </c>
      <c r="B99" s="60">
        <v>100.66577324229137</v>
      </c>
      <c r="C99" s="60">
        <v>100.1507441100143</v>
      </c>
      <c r="D99" s="60">
        <v>100.98770375710214</v>
      </c>
    </row>
    <row r="100" spans="1:4">
      <c r="A100" s="59">
        <v>41334</v>
      </c>
      <c r="B100" s="60">
        <v>101.0422423991822</v>
      </c>
      <c r="C100" s="60">
        <v>101.48920111922571</v>
      </c>
      <c r="D100" s="60">
        <v>101.43428957429619</v>
      </c>
    </row>
    <row r="101" spans="1:4">
      <c r="A101" s="59">
        <v>41365</v>
      </c>
      <c r="B101" s="60">
        <v>100.83551906140646</v>
      </c>
      <c r="C101" s="60">
        <v>100.6866134369246</v>
      </c>
      <c r="D101" s="60">
        <v>101.06707279973131</v>
      </c>
    </row>
    <row r="102" spans="1:4">
      <c r="A102" s="59">
        <v>41395</v>
      </c>
      <c r="B102" s="60">
        <v>100.33540120555918</v>
      </c>
      <c r="C102" s="60">
        <v>100.7200508990272</v>
      </c>
      <c r="D102" s="60">
        <v>100.48446499167969</v>
      </c>
    </row>
    <row r="103" spans="1:4">
      <c r="A103" s="59">
        <v>41426</v>
      </c>
      <c r="B103" s="60">
        <v>100.8480777070907</v>
      </c>
      <c r="C103" s="60">
        <v>101.17651015835764</v>
      </c>
      <c r="D103" s="60">
        <v>100.69193825648675</v>
      </c>
    </row>
    <row r="104" spans="1:4">
      <c r="A104" s="59">
        <v>41456</v>
      </c>
      <c r="B104" s="60">
        <v>100.06868475837872</v>
      </c>
      <c r="C104" s="60">
        <v>101.86284734090519</v>
      </c>
      <c r="D104" s="60">
        <v>100.42669146751801</v>
      </c>
    </row>
    <row r="105" spans="1:4">
      <c r="A105" s="59">
        <v>41487</v>
      </c>
      <c r="B105" s="60">
        <v>99.832853490730884</v>
      </c>
      <c r="C105" s="60">
        <v>100.63603197580399</v>
      </c>
      <c r="D105" s="60">
        <v>100.16732319649459</v>
      </c>
    </row>
    <row r="106" spans="1:4">
      <c r="A106" s="59">
        <v>41518</v>
      </c>
      <c r="B106" s="60">
        <v>100.28410158063897</v>
      </c>
      <c r="C106" s="60">
        <v>100.28627072371792</v>
      </c>
      <c r="D106" s="60">
        <v>101.06046448716152</v>
      </c>
    </row>
    <row r="107" spans="1:4">
      <c r="A107" s="59">
        <v>41548</v>
      </c>
      <c r="B107" s="60">
        <v>103.98208471171245</v>
      </c>
      <c r="C107" s="60">
        <v>101.45374325787441</v>
      </c>
      <c r="D107" s="60">
        <v>101.63944807003583</v>
      </c>
    </row>
    <row r="108" spans="1:4">
      <c r="A108" s="59">
        <v>41579</v>
      </c>
      <c r="B108" s="60">
        <v>99.565800484351016</v>
      </c>
      <c r="C108" s="60">
        <v>100.61828731186213</v>
      </c>
      <c r="D108" s="60">
        <v>99.964278629420775</v>
      </c>
    </row>
    <row r="109" spans="1:4">
      <c r="A109" s="59">
        <v>41609</v>
      </c>
      <c r="B109" s="60">
        <v>99.796807162864127</v>
      </c>
      <c r="C109" s="60">
        <v>99.976950664406928</v>
      </c>
      <c r="D109" s="60">
        <v>100.21570688997538</v>
      </c>
    </row>
    <row r="110" spans="1:4">
      <c r="A110" s="59">
        <v>41640</v>
      </c>
      <c r="B110" s="60">
        <v>99.801647257060566</v>
      </c>
      <c r="C110" s="60">
        <v>100.56958457838962</v>
      </c>
      <c r="D110" s="60">
        <v>100.11142182006336</v>
      </c>
    </row>
    <row r="111" spans="1:4">
      <c r="A111" s="59">
        <v>41671</v>
      </c>
      <c r="B111" s="60">
        <v>99.74118037254145</v>
      </c>
      <c r="C111" s="60">
        <v>100.5602985132363</v>
      </c>
      <c r="D111" s="60">
        <v>100.25806342786997</v>
      </c>
    </row>
    <row r="112" spans="1:4">
      <c r="A112" s="59">
        <v>41699</v>
      </c>
      <c r="B112" s="60">
        <v>99.596389120638534</v>
      </c>
      <c r="C112" s="60">
        <v>101.27701563594111</v>
      </c>
      <c r="D112" s="60">
        <v>100.12204855926204</v>
      </c>
    </row>
    <row r="113" spans="1:4">
      <c r="A113" s="59">
        <v>41730</v>
      </c>
      <c r="B113" s="60">
        <v>99.559729546789427</v>
      </c>
      <c r="C113" s="60">
        <v>100.85820875771981</v>
      </c>
      <c r="D113" s="60">
        <v>99.772172082300401</v>
      </c>
    </row>
    <row r="114" spans="1:4">
      <c r="A114" s="59">
        <v>41760</v>
      </c>
      <c r="B114" s="60">
        <v>99.495266986739821</v>
      </c>
      <c r="C114" s="60">
        <v>100.17954062536899</v>
      </c>
      <c r="D114" s="60">
        <v>99.789692796003663</v>
      </c>
    </row>
    <row r="115" spans="1:4">
      <c r="A115" s="59">
        <v>41791</v>
      </c>
      <c r="B115" s="60">
        <v>99.220977204047657</v>
      </c>
      <c r="C115" s="60">
        <v>100.00967585593897</v>
      </c>
      <c r="D115" s="60">
        <v>99.981627621189617</v>
      </c>
    </row>
    <row r="116" spans="1:4">
      <c r="A116" s="59">
        <v>41821</v>
      </c>
      <c r="B116" s="60">
        <v>99.355035740586402</v>
      </c>
      <c r="C116" s="60">
        <v>99.730646543518517</v>
      </c>
      <c r="D116" s="60">
        <v>99.693798277737315</v>
      </c>
    </row>
    <row r="117" spans="1:4">
      <c r="A117" s="59">
        <v>41852</v>
      </c>
      <c r="B117" s="60">
        <v>99.36919071926576</v>
      </c>
      <c r="C117" s="60">
        <v>99.483041021189464</v>
      </c>
      <c r="D117" s="60">
        <v>99.908793792892297</v>
      </c>
    </row>
    <row r="118" spans="1:4">
      <c r="A118" s="59">
        <v>41883</v>
      </c>
      <c r="B118" s="60">
        <v>99.218173892546844</v>
      </c>
      <c r="C118" s="60">
        <v>100.49665550505891</v>
      </c>
      <c r="D118" s="60">
        <v>100.42506369021581</v>
      </c>
    </row>
    <row r="119" spans="1:4">
      <c r="A119" s="59">
        <v>41913</v>
      </c>
      <c r="B119" s="60">
        <v>99.59105286201752</v>
      </c>
      <c r="C119" s="60">
        <v>100.52734644559337</v>
      </c>
      <c r="D119" s="60">
        <v>100.63801999439879</v>
      </c>
    </row>
    <row r="120" spans="1:4">
      <c r="A120" s="59">
        <v>41944</v>
      </c>
      <c r="B120" s="60">
        <v>99.764790969578357</v>
      </c>
      <c r="C120" s="60">
        <v>100.62007066319133</v>
      </c>
      <c r="D120" s="60">
        <v>100.195483231427</v>
      </c>
    </row>
    <row r="121" spans="1:4">
      <c r="A121" s="59">
        <v>41974</v>
      </c>
      <c r="B121" s="60">
        <v>99.76965816042005</v>
      </c>
      <c r="C121" s="60">
        <v>100.10093512645443</v>
      </c>
      <c r="D121" s="60">
        <v>100.45120397149354</v>
      </c>
    </row>
    <row r="122" spans="1:4">
      <c r="A122" s="59">
        <v>42005</v>
      </c>
      <c r="B122" s="60">
        <v>100.112775493322</v>
      </c>
      <c r="C122" s="60">
        <v>100.57386848705079</v>
      </c>
      <c r="D122" s="60">
        <v>100.81416885412555</v>
      </c>
    </row>
    <row r="123" spans="1:4">
      <c r="A123" s="59">
        <v>42036</v>
      </c>
      <c r="B123" s="60">
        <v>99.680433955891232</v>
      </c>
      <c r="C123" s="60">
        <v>99.505769356556286</v>
      </c>
      <c r="D123" s="60">
        <v>100.23519110600647</v>
      </c>
    </row>
    <row r="124" spans="1:4">
      <c r="A124" s="59">
        <v>42064</v>
      </c>
      <c r="B124" s="60">
        <v>99.549408905517595</v>
      </c>
      <c r="C124" s="60">
        <v>101.01841927327835</v>
      </c>
      <c r="D124" s="60">
        <v>100.10303096362907</v>
      </c>
    </row>
    <row r="125" spans="1:4">
      <c r="A125" s="59">
        <v>42095</v>
      </c>
      <c r="B125" s="60">
        <v>99.920226120466793</v>
      </c>
      <c r="C125" s="60">
        <v>100.58352980503031</v>
      </c>
      <c r="D125" s="60">
        <v>100.50657953842349</v>
      </c>
    </row>
    <row r="126" spans="1:4">
      <c r="A126" s="59">
        <v>42125</v>
      </c>
      <c r="B126" s="60">
        <v>99.959128021728191</v>
      </c>
      <c r="C126" s="60">
        <v>100.99463052116685</v>
      </c>
      <c r="D126" s="60">
        <v>100.28217401991098</v>
      </c>
    </row>
    <row r="127" spans="1:4">
      <c r="A127" s="59">
        <v>42156</v>
      </c>
      <c r="B127" s="60">
        <v>99.617184577317673</v>
      </c>
      <c r="C127" s="60">
        <v>100.15821820486437</v>
      </c>
      <c r="D127" s="60">
        <v>100.4594978539961</v>
      </c>
    </row>
    <row r="128" spans="1:4">
      <c r="A128" s="59">
        <v>42186</v>
      </c>
      <c r="B128" s="60">
        <v>99.439428970134657</v>
      </c>
      <c r="C128" s="60">
        <v>101.30887881356597</v>
      </c>
      <c r="D128" s="60">
        <v>100.22213901793171</v>
      </c>
    </row>
    <row r="129" spans="1:4">
      <c r="A129" s="59">
        <v>42217</v>
      </c>
      <c r="B129" s="60">
        <v>99.603762628327317</v>
      </c>
      <c r="C129" s="60">
        <v>101.72297662354626</v>
      </c>
      <c r="D129" s="60">
        <v>99.55499277866862</v>
      </c>
    </row>
    <row r="130" spans="1:4">
      <c r="A130" s="59">
        <v>42248</v>
      </c>
      <c r="B130" s="60">
        <v>99.510174715665201</v>
      </c>
      <c r="C130" s="60">
        <v>101.96293058938041</v>
      </c>
      <c r="D130" s="60">
        <v>100.37172375891011</v>
      </c>
    </row>
    <row r="131" spans="1:4">
      <c r="A131" s="59">
        <v>42278</v>
      </c>
      <c r="B131" s="60">
        <v>99.410424288564172</v>
      </c>
      <c r="C131" s="60">
        <v>100.63385412112633</v>
      </c>
      <c r="D131" s="60">
        <v>100.11035549566894</v>
      </c>
    </row>
    <row r="132" spans="1:4">
      <c r="A132" s="59">
        <v>42309</v>
      </c>
      <c r="B132" s="60">
        <v>99.982550467043907</v>
      </c>
      <c r="C132" s="60">
        <v>100.19727181913139</v>
      </c>
      <c r="D132" s="60">
        <v>99.971049755758315</v>
      </c>
    </row>
    <row r="133" spans="1:4">
      <c r="A133" s="59">
        <v>42339</v>
      </c>
      <c r="B133" s="60">
        <v>99.94952126355399</v>
      </c>
      <c r="C133" s="60">
        <v>100.23435275697832</v>
      </c>
      <c r="D133" s="60">
        <v>100.12416555319255</v>
      </c>
    </row>
    <row r="134" spans="1:4">
      <c r="A134" s="59">
        <v>42370</v>
      </c>
      <c r="B134" s="60">
        <v>99.376402066006506</v>
      </c>
      <c r="C134" s="60">
        <v>102.06445920777168</v>
      </c>
      <c r="D134" s="60">
        <v>100.30481609097711</v>
      </c>
    </row>
    <row r="135" spans="1:4">
      <c r="A135" s="59">
        <v>42401</v>
      </c>
      <c r="B135" s="60">
        <v>100.02344298613016</v>
      </c>
      <c r="C135" s="60">
        <v>101.06926837473475</v>
      </c>
      <c r="D135" s="60">
        <v>100.60037972036216</v>
      </c>
    </row>
    <row r="136" spans="1:4">
      <c r="A136" s="59">
        <v>42430</v>
      </c>
      <c r="B136" s="60">
        <v>99.70342360319934</v>
      </c>
      <c r="C136" s="60">
        <v>101.24720800030346</v>
      </c>
      <c r="D136" s="60">
        <v>100.46005974197431</v>
      </c>
    </row>
    <row r="137" spans="1:4">
      <c r="A137" s="59">
        <v>42461</v>
      </c>
      <c r="B137" s="60">
        <v>100.07596510052595</v>
      </c>
      <c r="C137" s="60">
        <v>100.58930181278083</v>
      </c>
      <c r="D137" s="60">
        <v>100.19304486164391</v>
      </c>
    </row>
    <row r="138" spans="1:4">
      <c r="A138" s="59">
        <v>42491</v>
      </c>
      <c r="B138" s="60">
        <v>100.63997874954084</v>
      </c>
      <c r="C138" s="60">
        <v>100.27475687020791</v>
      </c>
      <c r="D138" s="60">
        <v>100.45431365121254</v>
      </c>
    </row>
    <row r="139" spans="1:4">
      <c r="A139" s="59">
        <v>42522</v>
      </c>
      <c r="B139" s="60">
        <v>100.63900972305497</v>
      </c>
      <c r="C139" s="60">
        <v>100.19214639022442</v>
      </c>
      <c r="D139" s="60">
        <v>101.0936396012827</v>
      </c>
    </row>
    <row r="140" spans="1:4">
      <c r="A140" s="59">
        <v>42552</v>
      </c>
      <c r="B140" s="60">
        <v>99.807920367585879</v>
      </c>
      <c r="C140" s="60">
        <v>100.91396575383837</v>
      </c>
      <c r="D140" s="60">
        <v>100.89297425316022</v>
      </c>
    </row>
    <row r="141" spans="1:4">
      <c r="A141" s="59">
        <v>42583</v>
      </c>
      <c r="B141" s="60">
        <v>99.744058538757031</v>
      </c>
      <c r="C141" s="60">
        <v>99.708862679912812</v>
      </c>
      <c r="D141" s="60">
        <v>99.897833853144562</v>
      </c>
    </row>
    <row r="142" spans="1:4">
      <c r="A142" s="59">
        <v>42614</v>
      </c>
      <c r="B142" s="60">
        <v>99.760916132955003</v>
      </c>
      <c r="C142" s="60">
        <v>99.990290042505563</v>
      </c>
      <c r="D142" s="60">
        <v>100.42316576832059</v>
      </c>
    </row>
    <row r="143" spans="1:4">
      <c r="A143" s="59">
        <v>42644</v>
      </c>
      <c r="B143" s="60">
        <v>100.44485732376101</v>
      </c>
      <c r="C143" s="60">
        <v>100.64663820650006</v>
      </c>
      <c r="D143" s="60">
        <v>100.59452612517414</v>
      </c>
    </row>
    <row r="144" spans="1:4">
      <c r="A144" s="59">
        <v>42675</v>
      </c>
      <c r="B144" s="60">
        <v>101.96598151048096</v>
      </c>
      <c r="C144" s="60">
        <v>100.8254785507042</v>
      </c>
      <c r="D144" s="60">
        <v>101.37721655424859</v>
      </c>
    </row>
    <row r="145" spans="1:4">
      <c r="A145" s="59">
        <v>42705</v>
      </c>
      <c r="B145" s="60">
        <v>100.81938086116497</v>
      </c>
      <c r="C145" s="60">
        <v>100.7803917393091</v>
      </c>
      <c r="D145" s="60">
        <v>100.77150684869987</v>
      </c>
    </row>
    <row r="146" spans="1:4">
      <c r="A146" s="59">
        <v>42736</v>
      </c>
      <c r="B146" s="60">
        <v>101.19940894312737</v>
      </c>
      <c r="C146" s="60">
        <v>101.40247702887201</v>
      </c>
      <c r="D146" s="60">
        <v>101.18964671669224</v>
      </c>
    </row>
    <row r="147" spans="1:4">
      <c r="A147" s="59">
        <v>42767</v>
      </c>
      <c r="B147" s="60">
        <v>101.11274735499624</v>
      </c>
      <c r="C147" s="60">
        <v>100.60374333870945</v>
      </c>
      <c r="D147" s="60">
        <v>101.10635809168025</v>
      </c>
    </row>
    <row r="148" spans="1:4">
      <c r="A148" s="59">
        <v>42795</v>
      </c>
      <c r="B148" s="60">
        <v>100.90493564608693</v>
      </c>
      <c r="C148" s="60">
        <v>100.47555854124887</v>
      </c>
      <c r="D148" s="60">
        <v>101.08645590400369</v>
      </c>
    </row>
    <row r="149" spans="1:4">
      <c r="A149" s="59">
        <v>42826</v>
      </c>
      <c r="B149" s="60">
        <v>100.73531265965445</v>
      </c>
      <c r="C149" s="60">
        <v>100.58443212307859</v>
      </c>
      <c r="D149" s="60">
        <v>100.80254044327214</v>
      </c>
    </row>
    <row r="150" spans="1:4">
      <c r="A150" s="59">
        <v>42856</v>
      </c>
      <c r="B150" s="60">
        <v>100.26132293959088</v>
      </c>
      <c r="C150" s="60">
        <v>100.81037957156471</v>
      </c>
      <c r="D150" s="60">
        <v>100.53696049002889</v>
      </c>
    </row>
    <row r="151" spans="1:4">
      <c r="A151" s="59">
        <v>42887</v>
      </c>
      <c r="B151" s="60">
        <v>100.21962526307149</v>
      </c>
      <c r="C151" s="60">
        <v>99.828366802653349</v>
      </c>
      <c r="D151" s="60">
        <v>100.59674165058243</v>
      </c>
    </row>
    <row r="152" spans="1:4">
      <c r="A152" s="59">
        <v>42917</v>
      </c>
      <c r="B152" s="60">
        <v>99.884550123603475</v>
      </c>
      <c r="C152" s="60">
        <v>100.05339851437543</v>
      </c>
      <c r="D152" s="60">
        <v>99.980769188237019</v>
      </c>
    </row>
    <row r="153" spans="1:4">
      <c r="A153" s="59">
        <v>42948</v>
      </c>
      <c r="B153" s="60">
        <v>99.692571893411582</v>
      </c>
      <c r="C153" s="60">
        <v>99.350592755020216</v>
      </c>
      <c r="D153" s="60">
        <v>100.04047125150001</v>
      </c>
    </row>
    <row r="154" spans="1:4">
      <c r="A154" s="59">
        <v>42979</v>
      </c>
      <c r="B154" s="60">
        <v>100.13314261688768</v>
      </c>
      <c r="C154" s="60">
        <v>99.904041302074404</v>
      </c>
      <c r="D154" s="60">
        <v>100.60236449632835</v>
      </c>
    </row>
    <row r="155" spans="1:4">
      <c r="A155" s="59">
        <v>43009</v>
      </c>
      <c r="B155" s="60">
        <v>99.974396154167238</v>
      </c>
      <c r="C155" s="60">
        <v>100.54306843419386</v>
      </c>
      <c r="D155" s="60">
        <v>100.67532398284196</v>
      </c>
    </row>
    <row r="156" spans="1:4">
      <c r="A156" s="59">
        <v>43040</v>
      </c>
      <c r="B156" s="60">
        <v>99.782241783525208</v>
      </c>
      <c r="C156" s="60">
        <v>100.34481203896776</v>
      </c>
      <c r="D156" s="60">
        <v>100.50651260793974</v>
      </c>
    </row>
    <row r="157" spans="1:4">
      <c r="A157" s="59">
        <v>43070</v>
      </c>
      <c r="B157" s="60">
        <v>100.24708757742813</v>
      </c>
      <c r="C157" s="60">
        <v>100.41507856889289</v>
      </c>
      <c r="D157" s="60">
        <v>100.8179306544256</v>
      </c>
    </row>
    <row r="158" spans="1:4">
      <c r="A158" s="59">
        <v>43101</v>
      </c>
      <c r="B158" s="60">
        <v>100.59469106003296</v>
      </c>
      <c r="C158" s="60">
        <v>99.811375953354244</v>
      </c>
      <c r="D158" s="60">
        <v>100.11434379349116</v>
      </c>
    </row>
    <row r="159" spans="1:4">
      <c r="A159" s="59">
        <v>43132</v>
      </c>
      <c r="B159" s="60">
        <v>100.42346874810571</v>
      </c>
      <c r="C159" s="60">
        <v>99.560497821001675</v>
      </c>
      <c r="D159" s="60">
        <v>99.958201697350006</v>
      </c>
    </row>
    <row r="160" spans="1:4">
      <c r="A160" s="59">
        <v>43160</v>
      </c>
      <c r="B160" s="60">
        <v>100.27319525767406</v>
      </c>
      <c r="C160" s="60">
        <v>101.10344103037585</v>
      </c>
      <c r="D160" s="60">
        <v>100.1251110089206</v>
      </c>
    </row>
    <row r="161" spans="1:4">
      <c r="A161" s="59">
        <v>43191</v>
      </c>
      <c r="B161" s="60">
        <v>100.08421002152724</v>
      </c>
      <c r="C161" s="60">
        <v>100.56148470578655</v>
      </c>
      <c r="D161" s="60">
        <v>99.635074722232716</v>
      </c>
    </row>
    <row r="162" spans="1:4">
      <c r="A162" s="59">
        <v>43221</v>
      </c>
      <c r="B162" s="60">
        <v>99.799608028188288</v>
      </c>
      <c r="C162" s="60">
        <v>99.787674702277627</v>
      </c>
      <c r="D162" s="60">
        <v>100.01113983082239</v>
      </c>
    </row>
    <row r="163" spans="1:4">
      <c r="A163" s="59">
        <v>43252</v>
      </c>
      <c r="B163" s="60">
        <v>100.45854229858568</v>
      </c>
      <c r="C163" s="60">
        <v>101.4520463708172</v>
      </c>
      <c r="D163" s="60">
        <v>100.26211302578862</v>
      </c>
    </row>
    <row r="164" spans="1:4">
      <c r="A164" s="59">
        <v>43282</v>
      </c>
      <c r="B164" s="60">
        <v>100.75215881349986</v>
      </c>
      <c r="C164" s="60">
        <v>101.54661372096379</v>
      </c>
      <c r="D164" s="60">
        <v>99.687316261420548</v>
      </c>
    </row>
    <row r="165" spans="1:4">
      <c r="A165" s="59">
        <v>43313</v>
      </c>
      <c r="B165" s="60">
        <v>100.55231461796349</v>
      </c>
      <c r="C165" s="60">
        <v>101.02003892299133</v>
      </c>
      <c r="D165" s="60">
        <v>99.842963191798532</v>
      </c>
    </row>
    <row r="166" spans="1:4">
      <c r="A166" s="59">
        <v>43344</v>
      </c>
      <c r="B166" s="60">
        <v>100.31019178221487</v>
      </c>
      <c r="C166" s="60">
        <v>100.62736816528589</v>
      </c>
      <c r="D166" s="60">
        <v>99.991848555298034</v>
      </c>
    </row>
    <row r="167" spans="1:4">
      <c r="A167" s="59">
        <v>43374</v>
      </c>
      <c r="B167" s="60">
        <v>101.11893800524277</v>
      </c>
      <c r="C167" s="60">
        <v>102.03809644175178</v>
      </c>
      <c r="D167" s="60">
        <v>100.62081782891562</v>
      </c>
    </row>
    <row r="168" spans="1:4">
      <c r="A168" s="59">
        <v>43405</v>
      </c>
      <c r="B168" s="60">
        <v>100.02711692707551</v>
      </c>
      <c r="C168" s="60">
        <v>100.63769827506088</v>
      </c>
      <c r="D168" s="60">
        <v>100.05105486813243</v>
      </c>
    </row>
    <row r="169" spans="1:4">
      <c r="A169" s="59">
        <v>43435</v>
      </c>
      <c r="B169" s="60">
        <v>100.77856954738854</v>
      </c>
      <c r="C169" s="60">
        <v>101.30653773290037</v>
      </c>
      <c r="D169" s="60">
        <v>100.26878264556815</v>
      </c>
    </row>
    <row r="170" spans="1:4">
      <c r="A170" s="59">
        <v>43466</v>
      </c>
      <c r="B170" s="60">
        <v>100.8666195857915</v>
      </c>
      <c r="C170" s="60">
        <v>102.47142978324294</v>
      </c>
      <c r="D170" s="60">
        <v>100.26153554996144</v>
      </c>
    </row>
    <row r="171" spans="1:4">
      <c r="A171" s="59">
        <v>43497</v>
      </c>
      <c r="B171" s="60">
        <v>99.994284496314577</v>
      </c>
      <c r="C171" s="60">
        <v>100.83500943970104</v>
      </c>
      <c r="D171" s="60">
        <v>99.71895845487434</v>
      </c>
    </row>
    <row r="172" spans="1:4">
      <c r="A172" s="59">
        <v>43525</v>
      </c>
      <c r="B172" s="60">
        <v>100.4010713742019</v>
      </c>
      <c r="C172" s="60">
        <v>102.15416089132908</v>
      </c>
      <c r="D172" s="60">
        <v>100.0141666159671</v>
      </c>
    </row>
    <row r="173" spans="1:4">
      <c r="A173" s="59">
        <v>43556</v>
      </c>
      <c r="B173" s="60">
        <v>100.08048698694115</v>
      </c>
      <c r="C173" s="60">
        <v>102.48214832617101</v>
      </c>
      <c r="D173" s="60">
        <v>100.06117762814249</v>
      </c>
    </row>
    <row r="174" spans="1:4">
      <c r="A174" s="59">
        <v>43586</v>
      </c>
      <c r="B174" s="60">
        <v>100.74283531710724</v>
      </c>
      <c r="C174" s="60">
        <v>102.32382218701439</v>
      </c>
      <c r="D174" s="60">
        <v>100.19032661177239</v>
      </c>
    </row>
    <row r="175" spans="1:4">
      <c r="A175" s="59">
        <v>43617</v>
      </c>
      <c r="B175" s="60">
        <v>100.44964496435699</v>
      </c>
      <c r="C175" s="60">
        <v>101.15813668675646</v>
      </c>
      <c r="D175" s="60">
        <v>100.3744760822767</v>
      </c>
    </row>
    <row r="176" spans="1:4">
      <c r="A176" s="59">
        <v>43647</v>
      </c>
      <c r="B176" s="60">
        <v>100.13009007265899</v>
      </c>
      <c r="C176" s="60">
        <v>100.8686226480948</v>
      </c>
      <c r="D176" s="60">
        <v>100.22867861181236</v>
      </c>
    </row>
    <row r="177" spans="1:4">
      <c r="A177" s="59">
        <v>43678</v>
      </c>
      <c r="B177" s="60">
        <v>101.12726586581267</v>
      </c>
      <c r="C177" s="60">
        <v>102.60817620143003</v>
      </c>
      <c r="D177" s="60">
        <v>100.62291610107587</v>
      </c>
    </row>
    <row r="178" spans="1:4">
      <c r="A178" s="59">
        <v>43709</v>
      </c>
      <c r="B178" s="60">
        <v>100.10023453951339</v>
      </c>
      <c r="C178" s="60">
        <v>101.53967410128378</v>
      </c>
      <c r="D178" s="60">
        <v>100.33867146817776</v>
      </c>
    </row>
    <row r="179" spans="1:4">
      <c r="A179" s="59">
        <v>43739</v>
      </c>
      <c r="B179" s="60">
        <v>100.26146500151667</v>
      </c>
      <c r="C179" s="60">
        <v>100.88366786421017</v>
      </c>
      <c r="D179" s="60">
        <v>100.09495908906133</v>
      </c>
    </row>
    <row r="180" spans="1:4">
      <c r="A180" s="59">
        <v>43770</v>
      </c>
      <c r="B180" s="60">
        <v>99.871705355880692</v>
      </c>
      <c r="C180" s="60">
        <v>101.27421739114605</v>
      </c>
      <c r="D180" s="60">
        <v>100.23332519379002</v>
      </c>
    </row>
    <row r="181" spans="1:4">
      <c r="A181" s="59">
        <v>43800</v>
      </c>
      <c r="B181" s="60">
        <v>99.934422988211153</v>
      </c>
      <c r="C181" s="60">
        <v>100.85397139430039</v>
      </c>
      <c r="D181" s="60">
        <v>100.16213733804339</v>
      </c>
    </row>
    <row r="182" spans="1:4">
      <c r="A182" s="59">
        <v>43831</v>
      </c>
      <c r="B182" s="60">
        <v>100.32085009097258</v>
      </c>
      <c r="C182" s="60">
        <v>100.86456259549239</v>
      </c>
      <c r="D182" s="60">
        <v>99.968663017263154</v>
      </c>
    </row>
    <row r="183" spans="1:4">
      <c r="A183" s="59">
        <v>43862</v>
      </c>
      <c r="B183" s="60">
        <v>100.40140438343708</v>
      </c>
      <c r="C183" s="60">
        <v>100.37713856655486</v>
      </c>
      <c r="D183" s="60">
        <v>100.05819702564071</v>
      </c>
    </row>
    <row r="184" spans="1:4">
      <c r="A184" s="59">
        <v>43891</v>
      </c>
      <c r="B184" s="60">
        <v>101.72547146294885</v>
      </c>
      <c r="C184" s="60">
        <v>100.09581398128816</v>
      </c>
      <c r="D184" s="60">
        <v>101.58230379184528</v>
      </c>
    </row>
    <row r="185" spans="1:4">
      <c r="A185" s="59">
        <v>43922</v>
      </c>
      <c r="B185" s="60">
        <v>101.07805763233087</v>
      </c>
      <c r="C185" s="60">
        <v>99.849923190544018</v>
      </c>
      <c r="D185" s="60">
        <v>101.08257604635376</v>
      </c>
    </row>
    <row r="186" spans="1:4">
      <c r="A186" s="59">
        <v>43952</v>
      </c>
      <c r="B186" s="60">
        <v>100.88553422617716</v>
      </c>
      <c r="C186" s="60">
        <v>100.58828777348802</v>
      </c>
      <c r="D186" s="60">
        <v>100.90743827320824</v>
      </c>
    </row>
    <row r="187" spans="1:4">
      <c r="A187" s="59">
        <v>43983</v>
      </c>
      <c r="B187" s="60">
        <v>100.07597226953312</v>
      </c>
      <c r="C187" s="60">
        <v>99.83631162490893</v>
      </c>
      <c r="D187" s="60">
        <v>100.42052213966112</v>
      </c>
    </row>
    <row r="188" spans="1:4">
      <c r="A188" s="59">
        <v>44013</v>
      </c>
      <c r="B188" s="60">
        <v>100.49809855019252</v>
      </c>
      <c r="C188" s="60">
        <v>100.04219479051484</v>
      </c>
      <c r="D188" s="60">
        <v>100.38550891396346</v>
      </c>
    </row>
    <row r="189" spans="1:4">
      <c r="A189" s="59">
        <v>44044</v>
      </c>
      <c r="B189" s="60">
        <v>100.68847884946172</v>
      </c>
      <c r="C189" s="60">
        <v>100.42654348628692</v>
      </c>
      <c r="D189" s="60">
        <v>100.20469782153104</v>
      </c>
    </row>
    <row r="190" spans="1:4">
      <c r="A190" s="59">
        <v>44075</v>
      </c>
      <c r="B190" s="60">
        <v>99.849039073132829</v>
      </c>
      <c r="C190" s="60">
        <v>99.780939683421849</v>
      </c>
      <c r="D190" s="60">
        <v>100.38231949974107</v>
      </c>
    </row>
    <row r="191" spans="1:4">
      <c r="A191" s="59">
        <v>44105</v>
      </c>
      <c r="B191" s="60">
        <v>101.48290497391127</v>
      </c>
      <c r="C191" s="60">
        <v>100.2919900753453</v>
      </c>
      <c r="D191" s="60">
        <v>100.8748256166153</v>
      </c>
    </row>
    <row r="192" spans="1:4">
      <c r="A192" s="59">
        <v>44136</v>
      </c>
      <c r="B192" s="60">
        <v>100.79759121237059</v>
      </c>
      <c r="C192" s="60">
        <v>100.2846140262928</v>
      </c>
      <c r="D192" s="60">
        <v>100.72945024937613</v>
      </c>
    </row>
    <row r="193" spans="1:4">
      <c r="A193" s="59">
        <v>44166</v>
      </c>
      <c r="B193" s="60">
        <v>100.47548123665429</v>
      </c>
      <c r="C193" s="60">
        <v>99.741974112891867</v>
      </c>
      <c r="D193" s="60">
        <v>100.43899799685519</v>
      </c>
    </row>
    <row r="194" spans="1:4">
      <c r="A194" s="59">
        <v>44197</v>
      </c>
      <c r="B194" s="60">
        <v>100.90317511535646</v>
      </c>
      <c r="C194" s="60">
        <v>99.817689268520951</v>
      </c>
      <c r="D194" s="60">
        <v>100.18202565331187</v>
      </c>
    </row>
    <row r="195" spans="1:4">
      <c r="A195" s="59">
        <v>44228</v>
      </c>
      <c r="B195" s="60">
        <v>100.07909111298446</v>
      </c>
      <c r="C195" s="60">
        <v>99.048524311392953</v>
      </c>
      <c r="D195" s="60">
        <v>99.976755063453709</v>
      </c>
    </row>
    <row r="196" spans="1:4">
      <c r="A196" s="59">
        <v>44256</v>
      </c>
      <c r="B196" s="60">
        <v>100.28182356397139</v>
      </c>
      <c r="C196" s="60">
        <v>99.61125127032841</v>
      </c>
      <c r="D196" s="60">
        <v>100.16550458036826</v>
      </c>
    </row>
    <row r="197" spans="1:4">
      <c r="A197" s="59">
        <v>44287</v>
      </c>
      <c r="B197" s="60">
        <v>100.50536082754881</v>
      </c>
      <c r="C197" s="60">
        <v>99.610740254838447</v>
      </c>
      <c r="D197" s="60">
        <v>99.796360384778367</v>
      </c>
    </row>
    <row r="198" spans="1:4">
      <c r="A198" s="59">
        <v>44317</v>
      </c>
      <c r="B198" s="60">
        <v>99.710634710848481</v>
      </c>
      <c r="C198" s="60">
        <v>99.419882133889132</v>
      </c>
      <c r="D198" s="60">
        <v>99.466279479832679</v>
      </c>
    </row>
    <row r="199" spans="1:4">
      <c r="A199" s="59">
        <v>44348</v>
      </c>
      <c r="B199" s="60">
        <v>100.35670350984225</v>
      </c>
      <c r="C199" s="60">
        <v>99.915127300621535</v>
      </c>
      <c r="D199" s="60">
        <v>99.575566313702993</v>
      </c>
    </row>
    <row r="200" spans="1:4">
      <c r="A200" s="59">
        <v>44378</v>
      </c>
      <c r="B200" s="60">
        <v>99.711292582464409</v>
      </c>
      <c r="C200" s="60">
        <v>100.29581175931688</v>
      </c>
      <c r="D200" s="60">
        <v>99.563248862841732</v>
      </c>
    </row>
    <row r="201" spans="1:4">
      <c r="A201" s="59">
        <v>44409</v>
      </c>
      <c r="B201" s="60">
        <v>99.081683463809043</v>
      </c>
      <c r="C201" s="60">
        <v>99.886175540334634</v>
      </c>
      <c r="D201" s="60">
        <v>99.143804305444249</v>
      </c>
    </row>
    <row r="202" spans="1:4">
      <c r="A202" s="59">
        <v>44440</v>
      </c>
      <c r="B202" s="60">
        <v>100.0963382664076</v>
      </c>
      <c r="C202" s="60">
        <v>101.18221981717677</v>
      </c>
      <c r="D202" s="60">
        <v>100.57419167868356</v>
      </c>
    </row>
    <row r="203" spans="1:4">
      <c r="A203" s="59">
        <v>44470</v>
      </c>
      <c r="B203" s="60">
        <v>100.53599803665024</v>
      </c>
      <c r="C203" s="60">
        <v>101.06838231510427</v>
      </c>
      <c r="D203" s="60">
        <v>100.61494402492184</v>
      </c>
    </row>
    <row r="204" spans="1:4">
      <c r="A204" s="59">
        <v>44501</v>
      </c>
      <c r="B204" s="60">
        <v>99.79929439356961</v>
      </c>
      <c r="C204" s="60">
        <v>99.781635009421166</v>
      </c>
      <c r="D204" s="60">
        <v>99.464433122009751</v>
      </c>
    </row>
    <row r="205" spans="1:4">
      <c r="A205" s="59">
        <v>44531</v>
      </c>
      <c r="B205" s="60">
        <v>99.758869023344644</v>
      </c>
      <c r="C205" s="60">
        <v>100.15447464344314</v>
      </c>
      <c r="D205" s="60">
        <v>99.769616756715635</v>
      </c>
    </row>
    <row r="206" spans="1:4">
      <c r="A206" s="59">
        <v>44562</v>
      </c>
      <c r="B206" s="60">
        <v>99.751126034093133</v>
      </c>
      <c r="C206" s="60">
        <v>100.06100468720558</v>
      </c>
      <c r="D206" s="60">
        <v>99.423342730280012</v>
      </c>
    </row>
    <row r="207" spans="1:4">
      <c r="A207" s="59">
        <v>44593</v>
      </c>
      <c r="B207" s="60">
        <v>99.944098879907301</v>
      </c>
      <c r="C207" s="60">
        <v>99.216693875273805</v>
      </c>
      <c r="D207" s="60">
        <v>99.397156561858239</v>
      </c>
    </row>
    <row r="208" spans="1:4">
      <c r="A208" s="59">
        <v>44621</v>
      </c>
      <c r="B208" s="60">
        <v>99.993560154138436</v>
      </c>
      <c r="C208" s="60">
        <v>100.37536797723175</v>
      </c>
      <c r="D208" s="60">
        <v>99.92181237976213</v>
      </c>
    </row>
    <row r="209" spans="1:4">
      <c r="A209" s="59">
        <v>44652</v>
      </c>
      <c r="B209" s="60">
        <v>99.888506985570515</v>
      </c>
      <c r="C209" s="60">
        <v>100.62208027623724</v>
      </c>
      <c r="D209" s="60">
        <v>99.800982611503031</v>
      </c>
    </row>
    <row r="210" spans="1:4">
      <c r="A210" s="59">
        <v>44682</v>
      </c>
      <c r="B210" s="60">
        <v>99.901431676277554</v>
      </c>
      <c r="C210" s="60">
        <v>100.68272660915666</v>
      </c>
      <c r="D210" s="60">
        <v>99.930204575542575</v>
      </c>
    </row>
    <row r="211" spans="1:4">
      <c r="A211" s="59">
        <v>44713</v>
      </c>
      <c r="B211" s="60">
        <v>100.22057208678571</v>
      </c>
      <c r="C211" s="60">
        <v>99.913979293683042</v>
      </c>
      <c r="D211" s="60">
        <v>100.2185409760655</v>
      </c>
    </row>
    <row r="212" spans="1:4">
      <c r="A212" s="59">
        <v>44743</v>
      </c>
      <c r="B212" s="60">
        <v>100.80018533962603</v>
      </c>
      <c r="C212" s="60">
        <v>100.39931469743928</v>
      </c>
      <c r="D212" s="60">
        <v>100.5241581870705</v>
      </c>
    </row>
    <row r="213" spans="1:4">
      <c r="A213" s="59">
        <v>44774</v>
      </c>
      <c r="B213" s="60">
        <v>100.03405448343293</v>
      </c>
      <c r="C213" s="60">
        <v>99.692607800608627</v>
      </c>
      <c r="D213" s="60">
        <v>99.777518456475548</v>
      </c>
    </row>
    <row r="214" spans="1:4">
      <c r="A214" s="59">
        <v>44805</v>
      </c>
      <c r="B214" s="60">
        <v>100.32922606380573</v>
      </c>
      <c r="C214" s="60">
        <v>99.503098442512936</v>
      </c>
      <c r="D214" s="60">
        <v>101.14595358519774</v>
      </c>
    </row>
    <row r="215" spans="1:4">
      <c r="A215" s="59">
        <v>44835</v>
      </c>
      <c r="B215" s="60">
        <v>101.56320574444405</v>
      </c>
      <c r="C215" s="60">
        <v>100.20912387390666</v>
      </c>
      <c r="D215" s="60">
        <v>101.79059686119558</v>
      </c>
    </row>
    <row r="216" spans="1:4">
      <c r="A216" s="59">
        <v>44866</v>
      </c>
      <c r="B216" s="60">
        <v>100.60990672565936</v>
      </c>
      <c r="C216" s="60">
        <v>100.20777109116095</v>
      </c>
      <c r="D216" s="60">
        <v>100.27606459551154</v>
      </c>
    </row>
    <row r="217" spans="1:4">
      <c r="A217" s="59">
        <v>44896</v>
      </c>
      <c r="B217" s="60">
        <v>100.18904085469765</v>
      </c>
      <c r="C217" s="60">
        <v>99.830260484186411</v>
      </c>
      <c r="D217" s="60">
        <v>100.01751207186254</v>
      </c>
    </row>
    <row r="218" spans="1:4">
      <c r="A218" s="59">
        <v>44927</v>
      </c>
      <c r="B218" s="60">
        <v>100.53339376791955</v>
      </c>
      <c r="C218" s="60">
        <v>100.46260552697326</v>
      </c>
      <c r="D218" s="60">
        <v>100.36437982885546</v>
      </c>
    </row>
    <row r="219" spans="1:4">
      <c r="A219" s="59">
        <v>44958</v>
      </c>
      <c r="B219" s="60">
        <v>100.87982442588431</v>
      </c>
      <c r="C219" s="60">
        <v>99.640563649588515</v>
      </c>
      <c r="D219" s="60">
        <v>99.896091811541936</v>
      </c>
    </row>
    <row r="220" spans="1:4">
      <c r="A220" s="59">
        <v>44986</v>
      </c>
      <c r="B220" s="60">
        <v>101.06740179869394</v>
      </c>
      <c r="C220" s="60">
        <v>100.20294867201488</v>
      </c>
      <c r="D220" s="60">
        <v>100.10662437204181</v>
      </c>
    </row>
    <row r="221" spans="1:4">
      <c r="A221" s="59">
        <v>45017</v>
      </c>
      <c r="B221" s="60">
        <v>101.16536075408594</v>
      </c>
      <c r="C221" s="60">
        <v>100.00088128958127</v>
      </c>
      <c r="D221" s="60">
        <v>99.934901258990323</v>
      </c>
    </row>
    <row r="222" spans="1:4">
      <c r="A222" s="59">
        <v>45047</v>
      </c>
      <c r="B222" s="60">
        <v>105.70549449805351</v>
      </c>
      <c r="C222" s="60">
        <v>102.12755491921673</v>
      </c>
      <c r="D222" s="60">
        <v>101.47099404813241</v>
      </c>
    </row>
    <row r="223" spans="1:4">
      <c r="A223" s="59">
        <v>45078</v>
      </c>
      <c r="B223" s="60">
        <v>100.66810713375094</v>
      </c>
      <c r="C223" s="60">
        <v>100.29362610784128</v>
      </c>
      <c r="D223" s="60">
        <v>100.16583653050186</v>
      </c>
    </row>
    <row r="224" spans="1:4">
      <c r="A224" s="59">
        <v>45108</v>
      </c>
      <c r="B224" s="60">
        <v>99.919152455711711</v>
      </c>
      <c r="C224" s="60">
        <v>100.74908516642397</v>
      </c>
      <c r="D224" s="60">
        <v>99.682667237048989</v>
      </c>
    </row>
    <row r="225" spans="1:4">
      <c r="A225" s="59">
        <v>45139</v>
      </c>
      <c r="B225" s="60">
        <v>101.68312696657053</v>
      </c>
      <c r="C225" s="60">
        <v>102.2484974852115</v>
      </c>
      <c r="D225" s="60">
        <v>100.19059006710637</v>
      </c>
    </row>
    <row r="226" spans="1:4">
      <c r="A226" s="59">
        <v>45170</v>
      </c>
      <c r="B226" s="60">
        <v>100.53574739437477</v>
      </c>
      <c r="C226" s="60">
        <v>100.59419451901906</v>
      </c>
      <c r="D226" s="60">
        <v>100.23525766043574</v>
      </c>
    </row>
    <row r="227" spans="1:4">
      <c r="A227" s="59">
        <v>45200</v>
      </c>
      <c r="B227" s="60">
        <v>100.88327350446225</v>
      </c>
      <c r="C227" s="60">
        <v>100.77794809698176</v>
      </c>
      <c r="D227" s="60">
        <v>100.3420098523232</v>
      </c>
    </row>
    <row r="228" spans="1:4">
      <c r="A228" s="59">
        <v>45231</v>
      </c>
      <c r="B228" s="60">
        <v>100.4442725730695</v>
      </c>
      <c r="C228" s="60">
        <v>101.23731894475527</v>
      </c>
      <c r="D228" s="60">
        <v>100.30471130083549</v>
      </c>
    </row>
    <row r="229" spans="1:4">
      <c r="A229" s="59">
        <v>45261</v>
      </c>
      <c r="B229" s="60">
        <v>100.24040942227556</v>
      </c>
      <c r="C229" s="60">
        <v>101.45345330642621</v>
      </c>
      <c r="D229" s="60">
        <v>100.061690904024</v>
      </c>
    </row>
    <row r="230" spans="1:4">
      <c r="A230" s="59">
        <v>45292</v>
      </c>
      <c r="B230" s="60">
        <v>100.40981027214445</v>
      </c>
      <c r="C230" s="60">
        <v>101.52436624156552</v>
      </c>
      <c r="D230" s="60">
        <v>99.872836571208396</v>
      </c>
    </row>
    <row r="231" spans="1:4">
      <c r="A231" s="59">
        <v>45323</v>
      </c>
      <c r="B231" s="60">
        <v>99.779380411937737</v>
      </c>
      <c r="C231" s="60">
        <v>100.75719663553642</v>
      </c>
      <c r="D231" s="60">
        <v>99.722703717235689</v>
      </c>
    </row>
    <row r="232" spans="1:4">
      <c r="A232" s="59">
        <v>45352</v>
      </c>
      <c r="B232" s="60">
        <v>100.27764720333721</v>
      </c>
      <c r="C232" s="60">
        <v>101.59230015093681</v>
      </c>
      <c r="D232" s="60">
        <v>100.18058113345288</v>
      </c>
    </row>
    <row r="233" spans="1:4">
      <c r="A233" s="59">
        <v>45383</v>
      </c>
      <c r="B233" s="60">
        <v>100.66604468544755</v>
      </c>
      <c r="C233" s="60">
        <v>100.72825565669982</v>
      </c>
      <c r="D233" s="60">
        <v>99.833721383376329</v>
      </c>
    </row>
    <row r="234" spans="1:4">
      <c r="A234" s="59">
        <v>45413</v>
      </c>
      <c r="B234" s="60">
        <v>100.19919636089834</v>
      </c>
      <c r="C234" s="60">
        <v>100.84100375530285</v>
      </c>
      <c r="D234" s="60">
        <v>99.934833557851277</v>
      </c>
    </row>
    <row r="235" spans="1:4">
      <c r="A235" s="59">
        <v>45444</v>
      </c>
      <c r="B235" s="60">
        <v>100.56659361803497</v>
      </c>
      <c r="C235" s="60">
        <v>100.55492788762098</v>
      </c>
      <c r="D235" s="60">
        <v>100.85339759461802</v>
      </c>
    </row>
    <row r="236" spans="1:4">
      <c r="A236" s="59">
        <v>45474</v>
      </c>
      <c r="B236" s="60">
        <v>100.33030762700703</v>
      </c>
      <c r="C236" s="60">
        <v>100.86809170732838</v>
      </c>
      <c r="D236" s="60">
        <v>100.49798921634726</v>
      </c>
    </row>
    <row r="237" spans="1:4">
      <c r="A237" s="59">
        <v>45505</v>
      </c>
      <c r="B237" s="60">
        <v>100.4677446429541</v>
      </c>
      <c r="C237" s="60">
        <v>100.12872860826586</v>
      </c>
      <c r="D237" s="60">
        <v>99.97006496271861</v>
      </c>
    </row>
    <row r="238" spans="1:4">
      <c r="A238" s="59">
        <v>45536</v>
      </c>
      <c r="B238" s="60">
        <v>100.75209000602862</v>
      </c>
      <c r="C238" s="60">
        <v>101.0176559628182</v>
      </c>
      <c r="D238" s="60">
        <v>100.63065092782244</v>
      </c>
    </row>
    <row r="239" spans="1:4">
      <c r="A239" s="59">
        <v>45566</v>
      </c>
      <c r="B239" s="60">
        <v>102.92360026100791</v>
      </c>
      <c r="C239" s="60">
        <v>102.33807978617945</v>
      </c>
      <c r="D239" s="60">
        <v>101.26900877867953</v>
      </c>
    </row>
    <row r="240" spans="1:4">
      <c r="A240" s="59">
        <v>45597</v>
      </c>
      <c r="B240" s="60">
        <v>104.64195754721089</v>
      </c>
      <c r="C240" s="60">
        <v>102.14002399939231</v>
      </c>
      <c r="D240" s="60">
        <v>101.73505721627315</v>
      </c>
    </row>
    <row r="241" spans="1:4">
      <c r="A241" s="59">
        <v>45627</v>
      </c>
      <c r="B241" s="60">
        <v>102.46120988995079</v>
      </c>
      <c r="C241" s="60">
        <v>102.93764834502258</v>
      </c>
      <c r="D241" s="60">
        <v>101.5830365526312</v>
      </c>
    </row>
    <row r="242" spans="1:4">
      <c r="A242" s="59">
        <v>45658</v>
      </c>
      <c r="B242" s="60">
        <v>103.11783261617742</v>
      </c>
      <c r="C242" s="60">
        <v>101.94699919618371</v>
      </c>
      <c r="D242" s="60">
        <v>101.92210140930149</v>
      </c>
    </row>
    <row r="243" spans="1:4">
      <c r="A243" s="59">
        <v>45689</v>
      </c>
      <c r="B243" s="60">
        <v>102.47280925030795</v>
      </c>
      <c r="C243" s="60">
        <v>101.85760538479761</v>
      </c>
      <c r="D243" s="60">
        <v>101.29624085226573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A79B-8C72-49D8-AF9C-490F5219B678}">
  <sheetPr filterMode="1">
    <tabColor theme="2"/>
  </sheetPr>
  <dimension ref="A1:AJ1386"/>
  <sheetViews>
    <sheetView showGridLines="0" zoomScale="55" zoomScaleNormal="55" workbookViewId="0">
      <selection activeCell="B5" sqref="B5:S71"/>
    </sheetView>
  </sheetViews>
  <sheetFormatPr defaultColWidth="9.3046875" defaultRowHeight="12.45"/>
  <cols>
    <col min="1" max="1" width="11.84375" style="259" bestFit="1" customWidth="1"/>
    <col min="2" max="2" width="9.3046875" style="260"/>
    <col min="3" max="3" width="9.3046875" style="261"/>
    <col min="4" max="5" width="9.3046875" style="260"/>
    <col min="6" max="6" width="9.3046875" style="261"/>
    <col min="7" max="9" width="9.3046875" style="260"/>
    <col min="10" max="10" width="9.3046875" style="262"/>
    <col min="11" max="11" width="9.3046875" style="260"/>
    <col min="12" max="12" width="9.3046875" style="261"/>
    <col min="13" max="13" width="9.3046875" style="262"/>
    <col min="14" max="16384" width="9.3046875" style="260"/>
  </cols>
  <sheetData>
    <row r="1" spans="1:30">
      <c r="F1" s="261" t="s">
        <v>1730</v>
      </c>
      <c r="I1" s="260" t="s">
        <v>1731</v>
      </c>
      <c r="J1" s="262" t="s">
        <v>1731</v>
      </c>
      <c r="K1" s="260" t="s">
        <v>1732</v>
      </c>
      <c r="L1" s="261" t="s">
        <v>1733</v>
      </c>
      <c r="M1" s="262" t="s">
        <v>1734</v>
      </c>
      <c r="N1" s="260" t="s">
        <v>1735</v>
      </c>
    </row>
    <row r="3" spans="1:30" ht="15.9">
      <c r="B3" s="260" t="s">
        <v>1736</v>
      </c>
      <c r="C3" s="261" t="s">
        <v>1737</v>
      </c>
      <c r="D3" s="260" t="s">
        <v>1738</v>
      </c>
      <c r="E3" s="260" t="s">
        <v>1739</v>
      </c>
      <c r="F3" s="261" t="s">
        <v>1464</v>
      </c>
      <c r="G3" s="260" t="s">
        <v>1740</v>
      </c>
      <c r="I3" s="260" t="s">
        <v>1731</v>
      </c>
      <c r="J3" s="262" t="s">
        <v>1741</v>
      </c>
      <c r="K3" s="260" t="s">
        <v>1742</v>
      </c>
      <c r="L3" s="261" t="s">
        <v>1743</v>
      </c>
      <c r="N3" s="260" t="s">
        <v>1744</v>
      </c>
      <c r="O3" s="263" t="s">
        <v>1745</v>
      </c>
      <c r="P3" s="260" t="s">
        <v>1321</v>
      </c>
      <c r="Q3" s="260" t="s">
        <v>1746</v>
      </c>
      <c r="R3" s="260" t="s">
        <v>1747</v>
      </c>
      <c r="S3" s="260" t="s">
        <v>1748</v>
      </c>
      <c r="U3" s="260" t="s">
        <v>1749</v>
      </c>
      <c r="V3" s="260" t="s">
        <v>1750</v>
      </c>
    </row>
    <row r="4" spans="1:30" hidden="1">
      <c r="A4" s="259">
        <v>43825</v>
      </c>
      <c r="B4" s="260">
        <v>298.5</v>
      </c>
      <c r="C4" s="260">
        <v>292.185</v>
      </c>
      <c r="D4" s="260">
        <v>3239.91</v>
      </c>
      <c r="F4" s="260">
        <v>1.895</v>
      </c>
      <c r="G4" s="260">
        <f t="shared" ref="G4:G67" si="0">F4*100</f>
        <v>189.5</v>
      </c>
      <c r="H4" s="260">
        <f t="shared" ref="H4:H67" si="1">B4-G4</f>
        <v>109</v>
      </c>
      <c r="I4" s="260" t="e">
        <f t="shared" ref="I4:I67" si="2">J4*100</f>
        <v>#N/A</v>
      </c>
      <c r="J4" s="260" t="e">
        <v>#N/A</v>
      </c>
      <c r="K4" s="260" t="e">
        <f t="shared" ref="K4:K67" si="3">F4-J4</f>
        <v>#N/A</v>
      </c>
      <c r="L4" s="260">
        <v>5.0570000000000004</v>
      </c>
      <c r="M4" s="260" t="e">
        <f t="shared" ref="M4:M67" si="4">L4-K4</f>
        <v>#N/A</v>
      </c>
      <c r="P4" s="260">
        <v>394</v>
      </c>
      <c r="Q4" s="260" t="e">
        <v>#N/A</v>
      </c>
    </row>
    <row r="5" spans="1:30">
      <c r="A5" s="259">
        <v>43826</v>
      </c>
      <c r="B5" s="260">
        <v>298.8</v>
      </c>
      <c r="C5" s="261">
        <v>292.53300000000002</v>
      </c>
      <c r="D5" s="260">
        <v>3240.02</v>
      </c>
      <c r="F5" s="261">
        <v>1.877</v>
      </c>
      <c r="G5" s="260">
        <f t="shared" si="0"/>
        <v>187.7</v>
      </c>
      <c r="H5" s="260">
        <f t="shared" si="1"/>
        <v>111.10000000000002</v>
      </c>
      <c r="I5" s="260" t="e">
        <f t="shared" si="2"/>
        <v>#N/A</v>
      </c>
      <c r="J5" s="262" t="e">
        <v>#N/A</v>
      </c>
      <c r="K5" s="260" t="e">
        <f t="shared" si="3"/>
        <v>#N/A</v>
      </c>
      <c r="L5" s="261">
        <v>5.0229999999999997</v>
      </c>
      <c r="M5" s="262" t="e">
        <f t="shared" si="4"/>
        <v>#N/A</v>
      </c>
      <c r="N5" s="260">
        <v>-0.25900000000000001</v>
      </c>
      <c r="O5" s="260">
        <v>181.23</v>
      </c>
      <c r="P5" s="260">
        <v>397</v>
      </c>
      <c r="Q5" s="260" t="e">
        <v>#N/A</v>
      </c>
      <c r="U5" s="260">
        <f>C5/100</f>
        <v>2.9253300000000002</v>
      </c>
      <c r="V5" s="260">
        <f>O5/100</f>
        <v>1.8122999999999998</v>
      </c>
    </row>
    <row r="6" spans="1:30">
      <c r="A6" s="259">
        <v>43829</v>
      </c>
      <c r="B6" s="260">
        <v>298.7</v>
      </c>
      <c r="C6" s="261">
        <v>291.92099999999999</v>
      </c>
      <c r="D6" s="260">
        <v>3221.29</v>
      </c>
      <c r="F6" s="261">
        <v>1.88</v>
      </c>
      <c r="G6" s="260">
        <f t="shared" si="0"/>
        <v>188</v>
      </c>
      <c r="H6" s="260">
        <f t="shared" si="1"/>
        <v>110.69999999999999</v>
      </c>
      <c r="I6" s="260" t="e">
        <f>J6*100</f>
        <v>#N/A</v>
      </c>
      <c r="J6" s="262" t="e">
        <v>#N/A</v>
      </c>
      <c r="K6" s="260" t="e">
        <f t="shared" si="3"/>
        <v>#N/A</v>
      </c>
      <c r="L6" s="261">
        <v>5.0380000000000003</v>
      </c>
      <c r="M6" s="262" t="e">
        <f t="shared" si="4"/>
        <v>#N/A</v>
      </c>
      <c r="N6" s="260">
        <v>-0.19</v>
      </c>
      <c r="O6" s="260">
        <v>175.88</v>
      </c>
      <c r="P6" s="260">
        <v>393</v>
      </c>
      <c r="Q6" s="260" t="e">
        <v>#N/A</v>
      </c>
      <c r="U6" s="260">
        <f t="shared" ref="U6:U7" si="5">C6/100</f>
        <v>2.9192100000000001</v>
      </c>
      <c r="V6" s="260">
        <f t="shared" ref="V6:V7" si="6">O6/100</f>
        <v>1.7587999999999999</v>
      </c>
    </row>
    <row r="7" spans="1:30">
      <c r="A7" s="259">
        <v>43830</v>
      </c>
      <c r="B7" s="260">
        <v>296.5</v>
      </c>
      <c r="C7" s="260">
        <v>290.51799999999997</v>
      </c>
      <c r="D7" s="260">
        <v>3230.78</v>
      </c>
      <c r="F7" s="260">
        <v>1.919</v>
      </c>
      <c r="G7" s="260">
        <f t="shared" si="0"/>
        <v>191.9</v>
      </c>
      <c r="H7" s="260">
        <f t="shared" si="1"/>
        <v>104.6</v>
      </c>
      <c r="I7" s="260" t="e">
        <f t="shared" si="2"/>
        <v>#N/A</v>
      </c>
      <c r="J7" s="260" t="e">
        <v>#N/A</v>
      </c>
      <c r="K7" s="260" t="e">
        <f t="shared" si="3"/>
        <v>#N/A</v>
      </c>
      <c r="L7" s="260">
        <v>5.032</v>
      </c>
      <c r="M7" s="260" t="e">
        <f t="shared" si="4"/>
        <v>#N/A</v>
      </c>
      <c r="N7" s="260" t="e">
        <v>#N/A</v>
      </c>
      <c r="O7" s="260">
        <v>174.73</v>
      </c>
      <c r="P7" s="260">
        <v>388</v>
      </c>
      <c r="Q7" s="260" t="e">
        <v>#N/A</v>
      </c>
      <c r="U7" s="260">
        <f t="shared" si="5"/>
        <v>2.9051799999999997</v>
      </c>
      <c r="V7" s="260">
        <f t="shared" si="6"/>
        <v>1.7472999999999999</v>
      </c>
    </row>
    <row r="8" spans="1:30" hidden="1">
      <c r="A8" s="259">
        <v>43831</v>
      </c>
      <c r="B8" s="260">
        <v>0</v>
      </c>
      <c r="C8" s="260">
        <v>0</v>
      </c>
      <c r="D8" s="260">
        <v>0</v>
      </c>
      <c r="F8" s="260">
        <v>1.919</v>
      </c>
      <c r="G8" s="260">
        <f t="shared" si="0"/>
        <v>191.9</v>
      </c>
      <c r="H8" s="260">
        <f t="shared" si="1"/>
        <v>-191.9</v>
      </c>
      <c r="I8" s="260" t="e">
        <f t="shared" si="2"/>
        <v>#N/A</v>
      </c>
      <c r="J8" s="260" t="e">
        <v>#N/A</v>
      </c>
      <c r="K8" s="260" t="e">
        <f t="shared" si="3"/>
        <v>#N/A</v>
      </c>
      <c r="L8" s="260" t="e">
        <v>#N/A</v>
      </c>
      <c r="M8" s="260" t="e">
        <f t="shared" si="4"/>
        <v>#N/A</v>
      </c>
      <c r="N8" s="260">
        <v>-0.19</v>
      </c>
      <c r="O8" s="260" t="e">
        <v>#N/A</v>
      </c>
      <c r="Q8" s="260" t="e">
        <v>#N/A</v>
      </c>
    </row>
    <row r="9" spans="1:30">
      <c r="A9" s="259">
        <v>43832</v>
      </c>
      <c r="B9" s="260">
        <v>297.39999999999998</v>
      </c>
      <c r="C9" s="261">
        <v>292.44900000000001</v>
      </c>
      <c r="D9" s="260">
        <v>3257.85</v>
      </c>
      <c r="F9" s="261">
        <v>1.8779999999999999</v>
      </c>
      <c r="G9" s="260">
        <f t="shared" si="0"/>
        <v>187.79999999999998</v>
      </c>
      <c r="H9" s="260">
        <f t="shared" si="1"/>
        <v>109.6</v>
      </c>
      <c r="I9" s="260" t="e">
        <f t="shared" si="2"/>
        <v>#N/A</v>
      </c>
      <c r="J9" s="262" t="e">
        <v>#N/A</v>
      </c>
      <c r="K9" s="260" t="e">
        <f t="shared" si="3"/>
        <v>#N/A</v>
      </c>
      <c r="L9" s="261">
        <v>5.0330000000000004</v>
      </c>
      <c r="M9" s="262" t="e">
        <f t="shared" si="4"/>
        <v>#N/A</v>
      </c>
      <c r="N9" s="260">
        <v>-0.22800000000000001</v>
      </c>
      <c r="O9" s="260">
        <v>178.49</v>
      </c>
      <c r="P9" s="260">
        <v>389</v>
      </c>
      <c r="Q9" s="260" t="e">
        <v>#N/A</v>
      </c>
      <c r="U9" s="260">
        <f t="shared" ref="U9:U20" si="7">C9/100</f>
        <v>2.92449</v>
      </c>
      <c r="V9" s="260">
        <f t="shared" ref="V9:V20" si="8">O9/100</f>
        <v>1.7849000000000002</v>
      </c>
    </row>
    <row r="10" spans="1:30">
      <c r="A10" s="259">
        <v>43833</v>
      </c>
      <c r="B10" s="260">
        <v>300.89999999999998</v>
      </c>
      <c r="C10" s="261">
        <v>300.57</v>
      </c>
      <c r="D10" s="260">
        <v>3234.85</v>
      </c>
      <c r="F10" s="261">
        <v>1.7889999999999999</v>
      </c>
      <c r="G10" s="260">
        <f t="shared" si="0"/>
        <v>178.9</v>
      </c>
      <c r="H10" s="260">
        <f t="shared" si="1"/>
        <v>121.99999999999997</v>
      </c>
      <c r="I10" s="260" t="e">
        <f t="shared" si="2"/>
        <v>#N/A</v>
      </c>
      <c r="J10" s="262" t="e">
        <v>#N/A</v>
      </c>
      <c r="K10" s="260" t="e">
        <f t="shared" si="3"/>
        <v>#N/A</v>
      </c>
      <c r="L10" s="261">
        <v>5.0629999999999997</v>
      </c>
      <c r="M10" s="262" t="e">
        <f t="shared" si="4"/>
        <v>#N/A</v>
      </c>
      <c r="N10" s="260">
        <v>-0.28999999999999998</v>
      </c>
      <c r="O10" s="260">
        <v>181.77</v>
      </c>
      <c r="P10" s="260">
        <v>398</v>
      </c>
      <c r="Q10" s="260" t="e">
        <v>#N/A</v>
      </c>
      <c r="U10" s="260">
        <f t="shared" si="7"/>
        <v>3.0057</v>
      </c>
      <c r="V10" s="260">
        <f t="shared" si="8"/>
        <v>1.8177000000000001</v>
      </c>
      <c r="Y10" s="264" t="s">
        <v>1751</v>
      </c>
      <c r="Z10" s="262"/>
      <c r="AA10" s="262"/>
      <c r="AB10" s="262"/>
      <c r="AC10" s="262"/>
      <c r="AD10" s="262"/>
    </row>
    <row r="11" spans="1:30">
      <c r="A11" s="259">
        <v>43836</v>
      </c>
      <c r="B11" s="260">
        <v>298.89999999999998</v>
      </c>
      <c r="C11" s="260">
        <v>299.05200000000002</v>
      </c>
      <c r="D11" s="260">
        <v>3246.28</v>
      </c>
      <c r="F11" s="260">
        <v>1.81</v>
      </c>
      <c r="G11" s="260">
        <f t="shared" si="0"/>
        <v>181</v>
      </c>
      <c r="H11" s="260">
        <f t="shared" si="1"/>
        <v>117.89999999999998</v>
      </c>
      <c r="I11" s="260" t="e">
        <f t="shared" si="2"/>
        <v>#N/A</v>
      </c>
      <c r="J11" s="260" t="e">
        <v>#N/A</v>
      </c>
      <c r="K11" s="260" t="e">
        <f t="shared" si="3"/>
        <v>#N/A</v>
      </c>
      <c r="L11" s="260">
        <v>5.0549999999999997</v>
      </c>
      <c r="M11" s="260" t="e">
        <f t="shared" si="4"/>
        <v>#N/A</v>
      </c>
      <c r="N11" s="260">
        <v>-0.28999999999999998</v>
      </c>
      <c r="O11" s="260">
        <v>183.6</v>
      </c>
      <c r="P11" s="260">
        <v>395</v>
      </c>
      <c r="Q11" s="260" t="e">
        <v>#N/A</v>
      </c>
      <c r="U11" s="260">
        <f t="shared" si="7"/>
        <v>2.9905200000000001</v>
      </c>
      <c r="V11" s="260">
        <f t="shared" si="8"/>
        <v>1.8359999999999999</v>
      </c>
      <c r="Y11" s="265">
        <v>45761</v>
      </c>
      <c r="Z11" s="262"/>
      <c r="AA11" s="262"/>
      <c r="AB11" s="262"/>
      <c r="AC11" s="262"/>
      <c r="AD11" s="262"/>
    </row>
    <row r="12" spans="1:30">
      <c r="A12" s="259">
        <v>43837</v>
      </c>
      <c r="B12" s="260">
        <v>297.7</v>
      </c>
      <c r="C12" s="260">
        <v>296.423</v>
      </c>
      <c r="D12" s="260">
        <v>3237.18</v>
      </c>
      <c r="F12" s="260">
        <v>1.819</v>
      </c>
      <c r="G12" s="260">
        <f t="shared" si="0"/>
        <v>181.9</v>
      </c>
      <c r="H12" s="260">
        <f t="shared" si="1"/>
        <v>115.79999999999998</v>
      </c>
      <c r="I12" s="260" t="e">
        <f t="shared" si="2"/>
        <v>#N/A</v>
      </c>
      <c r="J12" s="260" t="e">
        <v>#N/A</v>
      </c>
      <c r="K12" s="260" t="e">
        <f t="shared" si="3"/>
        <v>#N/A</v>
      </c>
      <c r="L12" s="260">
        <v>5.04</v>
      </c>
      <c r="M12" s="260" t="e">
        <f t="shared" si="4"/>
        <v>#N/A</v>
      </c>
      <c r="N12" s="260">
        <v>-0.25</v>
      </c>
      <c r="O12" s="260">
        <v>182.18</v>
      </c>
      <c r="P12" s="260">
        <v>386</v>
      </c>
      <c r="Q12" s="260" t="e">
        <v>#N/A</v>
      </c>
      <c r="U12" s="260">
        <f t="shared" si="7"/>
        <v>2.9642300000000001</v>
      </c>
      <c r="V12" s="260">
        <f t="shared" si="8"/>
        <v>1.8218000000000001</v>
      </c>
    </row>
    <row r="13" spans="1:30">
      <c r="A13" s="259">
        <v>43838</v>
      </c>
      <c r="B13" s="260">
        <v>294.10000000000002</v>
      </c>
      <c r="C13" s="260">
        <v>290.72300000000001</v>
      </c>
      <c r="D13" s="260">
        <v>3253.05</v>
      </c>
      <c r="F13" s="260">
        <v>1.875</v>
      </c>
      <c r="G13" s="260">
        <f t="shared" si="0"/>
        <v>187.5</v>
      </c>
      <c r="H13" s="260">
        <f t="shared" si="1"/>
        <v>106.60000000000002</v>
      </c>
      <c r="I13" s="260" t="e">
        <f t="shared" si="2"/>
        <v>#N/A</v>
      </c>
      <c r="J13" s="260" t="e">
        <v>#N/A</v>
      </c>
      <c r="K13" s="260" t="e">
        <f t="shared" si="3"/>
        <v>#N/A</v>
      </c>
      <c r="L13" s="260">
        <v>5.0259999999999998</v>
      </c>
      <c r="M13" s="260" t="e">
        <f t="shared" si="4"/>
        <v>#N/A</v>
      </c>
      <c r="N13" s="260">
        <v>-0.21299999999999999</v>
      </c>
      <c r="O13" s="260">
        <v>177.97</v>
      </c>
      <c r="P13" s="260">
        <v>377</v>
      </c>
      <c r="Q13" s="260" t="e">
        <v>#N/A</v>
      </c>
      <c r="U13" s="260">
        <f t="shared" si="7"/>
        <v>2.9072300000000002</v>
      </c>
      <c r="V13" s="260">
        <f t="shared" si="8"/>
        <v>1.7797000000000001</v>
      </c>
    </row>
    <row r="14" spans="1:30">
      <c r="A14" s="259">
        <v>43839</v>
      </c>
      <c r="B14" s="260">
        <v>294.5</v>
      </c>
      <c r="C14" s="260">
        <v>293.952</v>
      </c>
      <c r="D14" s="260">
        <v>3274.7</v>
      </c>
      <c r="F14" s="260">
        <v>1.8560000000000001</v>
      </c>
      <c r="G14" s="260">
        <f t="shared" si="0"/>
        <v>185.60000000000002</v>
      </c>
      <c r="H14" s="260">
        <f t="shared" si="1"/>
        <v>108.89999999999998</v>
      </c>
      <c r="I14" s="260" t="e">
        <f t="shared" si="2"/>
        <v>#N/A</v>
      </c>
      <c r="J14" s="260" t="e">
        <v>#N/A</v>
      </c>
      <c r="K14" s="260" t="e">
        <f t="shared" si="3"/>
        <v>#N/A</v>
      </c>
      <c r="L14" s="260">
        <v>5.0190000000000001</v>
      </c>
      <c r="M14" s="260" t="e">
        <f t="shared" si="4"/>
        <v>#N/A</v>
      </c>
      <c r="N14" s="260">
        <v>-0.184</v>
      </c>
      <c r="O14" s="260">
        <v>174.87</v>
      </c>
      <c r="P14" s="260">
        <v>380</v>
      </c>
      <c r="Q14" s="260" t="e">
        <v>#N/A</v>
      </c>
      <c r="U14" s="260">
        <f t="shared" si="7"/>
        <v>2.9395199999999999</v>
      </c>
      <c r="V14" s="260">
        <f t="shared" si="8"/>
        <v>1.7487000000000001</v>
      </c>
    </row>
    <row r="15" spans="1:30">
      <c r="A15" s="259">
        <v>43840</v>
      </c>
      <c r="B15" s="260">
        <v>294.60000000000002</v>
      </c>
      <c r="C15" s="261">
        <v>295.04899999999998</v>
      </c>
      <c r="D15" s="260">
        <v>3265.35</v>
      </c>
      <c r="F15" s="261">
        <v>1.821</v>
      </c>
      <c r="G15" s="260">
        <f t="shared" si="0"/>
        <v>182.1</v>
      </c>
      <c r="H15" s="260">
        <f t="shared" si="1"/>
        <v>112.50000000000003</v>
      </c>
      <c r="I15" s="260" t="e">
        <f t="shared" si="2"/>
        <v>#N/A</v>
      </c>
      <c r="J15" s="262" t="e">
        <v>#N/A</v>
      </c>
      <c r="K15" s="260" t="e">
        <f t="shared" si="3"/>
        <v>#N/A</v>
      </c>
      <c r="L15" s="261">
        <v>4.9950000000000001</v>
      </c>
      <c r="M15" s="262" t="e">
        <f t="shared" si="4"/>
        <v>#N/A</v>
      </c>
      <c r="N15" s="260">
        <v>-0.20300000000000001</v>
      </c>
      <c r="O15" s="260">
        <v>174.12</v>
      </c>
      <c r="P15" s="260">
        <v>381</v>
      </c>
      <c r="Q15" s="260" t="e">
        <v>#N/A</v>
      </c>
      <c r="U15" s="260">
        <f t="shared" si="7"/>
        <v>2.9504899999999998</v>
      </c>
      <c r="V15" s="260">
        <f t="shared" si="8"/>
        <v>1.7412000000000001</v>
      </c>
    </row>
    <row r="16" spans="1:30">
      <c r="A16" s="259">
        <v>43843</v>
      </c>
      <c r="B16" s="260">
        <v>292.3</v>
      </c>
      <c r="C16" s="261">
        <v>293.22199999999998</v>
      </c>
      <c r="D16" s="260">
        <v>3288.13</v>
      </c>
      <c r="F16" s="261">
        <v>1.847</v>
      </c>
      <c r="G16" s="260">
        <f t="shared" si="0"/>
        <v>184.7</v>
      </c>
      <c r="H16" s="260">
        <f t="shared" si="1"/>
        <v>107.60000000000002</v>
      </c>
      <c r="I16" s="260" t="e">
        <f t="shared" si="2"/>
        <v>#N/A</v>
      </c>
      <c r="J16" s="262" t="e">
        <v>#N/A</v>
      </c>
      <c r="K16" s="260" t="e">
        <f t="shared" si="3"/>
        <v>#N/A</v>
      </c>
      <c r="L16" s="261">
        <v>4.9939999999999998</v>
      </c>
      <c r="M16" s="262" t="e">
        <f t="shared" si="4"/>
        <v>#N/A</v>
      </c>
      <c r="N16" s="260">
        <v>-0.16200000000000001</v>
      </c>
      <c r="O16" s="260">
        <v>172.06</v>
      </c>
      <c r="P16" s="260">
        <v>377</v>
      </c>
      <c r="Q16" s="260" t="e">
        <v>#N/A</v>
      </c>
      <c r="U16" s="260">
        <f t="shared" si="7"/>
        <v>2.9322199999999996</v>
      </c>
      <c r="V16" s="260">
        <f t="shared" si="8"/>
        <v>1.7206000000000001</v>
      </c>
    </row>
    <row r="17" spans="1:22">
      <c r="A17" s="259">
        <v>43844</v>
      </c>
      <c r="B17" s="260">
        <v>292.7</v>
      </c>
      <c r="C17" s="261">
        <v>295.81599999999997</v>
      </c>
      <c r="D17" s="260">
        <v>3283.15</v>
      </c>
      <c r="F17" s="261">
        <v>1.8120000000000001</v>
      </c>
      <c r="G17" s="260">
        <f t="shared" si="0"/>
        <v>181.20000000000002</v>
      </c>
      <c r="H17" s="260">
        <f t="shared" si="1"/>
        <v>111.49999999999997</v>
      </c>
      <c r="I17" s="260" t="e">
        <f t="shared" si="2"/>
        <v>#N/A</v>
      </c>
      <c r="J17" s="262" t="e">
        <v>#N/A</v>
      </c>
      <c r="K17" s="260" t="e">
        <f t="shared" si="3"/>
        <v>#N/A</v>
      </c>
      <c r="L17" s="261">
        <v>4.9880000000000004</v>
      </c>
      <c r="M17" s="262" t="e">
        <f t="shared" si="4"/>
        <v>#N/A</v>
      </c>
      <c r="N17" s="260">
        <v>-0.17399999999999999</v>
      </c>
      <c r="O17" s="260">
        <v>173.12</v>
      </c>
      <c r="P17" s="260">
        <v>382</v>
      </c>
      <c r="Q17" s="260" t="e">
        <v>#N/A</v>
      </c>
      <c r="U17" s="260">
        <f t="shared" si="7"/>
        <v>2.9581599999999999</v>
      </c>
      <c r="V17" s="260">
        <f t="shared" si="8"/>
        <v>1.7312000000000001</v>
      </c>
    </row>
    <row r="18" spans="1:22">
      <c r="A18" s="259">
        <v>43845</v>
      </c>
      <c r="B18" s="260">
        <v>293.60000000000002</v>
      </c>
      <c r="C18" s="260">
        <v>295.11500000000001</v>
      </c>
      <c r="D18" s="260">
        <v>3289.29</v>
      </c>
      <c r="F18" s="260">
        <v>1.784</v>
      </c>
      <c r="G18" s="260">
        <f t="shared" si="0"/>
        <v>178.4</v>
      </c>
      <c r="H18" s="260">
        <f t="shared" si="1"/>
        <v>115.20000000000002</v>
      </c>
      <c r="I18" s="260" t="e">
        <f t="shared" si="2"/>
        <v>#N/A</v>
      </c>
      <c r="J18" s="260" t="e">
        <v>#N/A</v>
      </c>
      <c r="K18" s="260" t="e">
        <f t="shared" si="3"/>
        <v>#N/A</v>
      </c>
      <c r="L18" s="260">
        <v>4.9409999999999998</v>
      </c>
      <c r="M18" s="260" t="e">
        <f t="shared" si="4"/>
        <v>#N/A</v>
      </c>
      <c r="N18" s="260">
        <v>-0.20200000000000001</v>
      </c>
      <c r="O18" s="260">
        <v>175.32</v>
      </c>
      <c r="P18" s="260">
        <v>384</v>
      </c>
      <c r="Q18" s="260" t="e">
        <v>#N/A</v>
      </c>
      <c r="U18" s="260">
        <f t="shared" si="7"/>
        <v>2.9511500000000002</v>
      </c>
      <c r="V18" s="260">
        <f t="shared" si="8"/>
        <v>1.7531999999999999</v>
      </c>
    </row>
    <row r="19" spans="1:22">
      <c r="A19" s="259">
        <v>43846</v>
      </c>
      <c r="B19" s="260">
        <v>291</v>
      </c>
      <c r="C19" s="261">
        <v>291.32100000000003</v>
      </c>
      <c r="D19" s="260">
        <v>3316.81</v>
      </c>
      <c r="F19" s="261">
        <v>1.8080000000000001</v>
      </c>
      <c r="G19" s="260">
        <f t="shared" si="0"/>
        <v>180.8</v>
      </c>
      <c r="H19" s="260">
        <f t="shared" si="1"/>
        <v>110.19999999999999</v>
      </c>
      <c r="I19" s="260" t="e">
        <f t="shared" si="2"/>
        <v>#N/A</v>
      </c>
      <c r="J19" s="262" t="e">
        <v>#N/A</v>
      </c>
      <c r="K19" s="260" t="e">
        <f t="shared" si="3"/>
        <v>#N/A</v>
      </c>
      <c r="L19" s="261">
        <v>4.9290000000000003</v>
      </c>
      <c r="M19" s="262" t="e">
        <f t="shared" si="4"/>
        <v>#N/A</v>
      </c>
      <c r="N19" s="260">
        <v>-0.221</v>
      </c>
      <c r="O19" s="260">
        <v>175.52</v>
      </c>
      <c r="P19" s="260">
        <v>378</v>
      </c>
      <c r="Q19" s="260" t="e">
        <v>#N/A</v>
      </c>
      <c r="U19" s="260">
        <f t="shared" si="7"/>
        <v>2.9132100000000003</v>
      </c>
      <c r="V19" s="260">
        <f t="shared" si="8"/>
        <v>1.7552000000000001</v>
      </c>
    </row>
    <row r="20" spans="1:22">
      <c r="A20" s="259">
        <v>43847</v>
      </c>
      <c r="B20" s="260">
        <v>289.60000000000002</v>
      </c>
      <c r="C20" s="261">
        <v>290.03100000000001</v>
      </c>
      <c r="D20" s="260">
        <v>3329.62</v>
      </c>
      <c r="F20" s="261">
        <v>1.8220000000000001</v>
      </c>
      <c r="G20" s="260">
        <f t="shared" si="0"/>
        <v>182.20000000000002</v>
      </c>
      <c r="H20" s="260">
        <f t="shared" si="1"/>
        <v>107.4</v>
      </c>
      <c r="I20" s="260" t="e">
        <f t="shared" si="2"/>
        <v>#N/A</v>
      </c>
      <c r="J20" s="262" t="e">
        <v>#N/A</v>
      </c>
      <c r="K20" s="260" t="e">
        <f t="shared" si="3"/>
        <v>#N/A</v>
      </c>
      <c r="L20" s="261">
        <v>4.9470000000000001</v>
      </c>
      <c r="M20" s="262" t="e">
        <f t="shared" si="4"/>
        <v>#N/A</v>
      </c>
      <c r="N20" s="260">
        <v>-0.217</v>
      </c>
      <c r="O20" s="260">
        <v>175.66</v>
      </c>
      <c r="P20" s="260">
        <v>375</v>
      </c>
      <c r="Q20" s="260" t="e">
        <v>#N/A</v>
      </c>
      <c r="U20" s="260">
        <f t="shared" si="7"/>
        <v>2.9003100000000002</v>
      </c>
      <c r="V20" s="260">
        <f t="shared" si="8"/>
        <v>1.7565999999999999</v>
      </c>
    </row>
    <row r="21" spans="1:22" hidden="1">
      <c r="A21" s="259">
        <v>43850</v>
      </c>
      <c r="B21" s="260">
        <v>0</v>
      </c>
      <c r="C21" s="260">
        <v>0</v>
      </c>
      <c r="D21" s="260">
        <v>0</v>
      </c>
      <c r="F21" s="260">
        <v>1.8220000000000001</v>
      </c>
      <c r="G21" s="260">
        <f t="shared" si="0"/>
        <v>182.20000000000002</v>
      </c>
      <c r="H21" s="260">
        <f t="shared" si="1"/>
        <v>-182.20000000000002</v>
      </c>
      <c r="I21" s="260" t="e">
        <f t="shared" si="2"/>
        <v>#N/A</v>
      </c>
      <c r="J21" s="260" t="e">
        <v>#N/A</v>
      </c>
      <c r="K21" s="260" t="e">
        <f t="shared" si="3"/>
        <v>#N/A</v>
      </c>
      <c r="L21" s="260" t="e">
        <v>#N/A</v>
      </c>
      <c r="M21" s="260" t="e">
        <f t="shared" si="4"/>
        <v>#N/A</v>
      </c>
      <c r="N21" s="260">
        <v>-0.221</v>
      </c>
      <c r="O21" s="260">
        <v>176.65</v>
      </c>
      <c r="Q21" s="260" t="e">
        <v>#N/A</v>
      </c>
    </row>
    <row r="22" spans="1:22">
      <c r="A22" s="259">
        <v>43851</v>
      </c>
      <c r="B22" s="260">
        <v>293.60000000000002</v>
      </c>
      <c r="C22" s="260">
        <v>295.79399999999998</v>
      </c>
      <c r="D22" s="260">
        <v>3320.79</v>
      </c>
      <c r="F22" s="260">
        <v>1.7749999999999999</v>
      </c>
      <c r="G22" s="260">
        <f t="shared" si="0"/>
        <v>177.5</v>
      </c>
      <c r="H22" s="260">
        <f t="shared" si="1"/>
        <v>116.10000000000002</v>
      </c>
      <c r="I22" s="260" t="e">
        <f t="shared" si="2"/>
        <v>#N/A</v>
      </c>
      <c r="J22" s="260" t="e">
        <v>#N/A</v>
      </c>
      <c r="K22" s="260" t="e">
        <f t="shared" si="3"/>
        <v>#N/A</v>
      </c>
      <c r="L22" s="260">
        <v>4.9560000000000004</v>
      </c>
      <c r="M22" s="260" t="e">
        <f t="shared" si="4"/>
        <v>#N/A</v>
      </c>
      <c r="N22" s="260">
        <v>-0.252</v>
      </c>
      <c r="O22" s="260">
        <v>176.77</v>
      </c>
      <c r="P22" s="260">
        <v>381</v>
      </c>
      <c r="Q22" s="260" t="e">
        <v>#N/A</v>
      </c>
      <c r="U22" s="260">
        <f t="shared" ref="U22:U40" si="9">C22/100</f>
        <v>2.9579399999999998</v>
      </c>
      <c r="V22" s="260">
        <f t="shared" ref="V22:V40" si="10">O22/100</f>
        <v>1.7677</v>
      </c>
    </row>
    <row r="23" spans="1:22">
      <c r="A23" s="259">
        <v>43852</v>
      </c>
      <c r="B23" s="260">
        <v>292.89999999999998</v>
      </c>
      <c r="C23" s="261">
        <v>295.45600000000002</v>
      </c>
      <c r="D23" s="260">
        <v>3321.75</v>
      </c>
      <c r="F23" s="261">
        <v>1.77</v>
      </c>
      <c r="G23" s="260">
        <f t="shared" si="0"/>
        <v>177</v>
      </c>
      <c r="H23" s="260">
        <f t="shared" si="1"/>
        <v>115.89999999999998</v>
      </c>
      <c r="I23" s="260" t="e">
        <f t="shared" si="2"/>
        <v>#N/A</v>
      </c>
      <c r="J23" s="262" t="e">
        <v>#N/A</v>
      </c>
      <c r="K23" s="260" t="e">
        <f t="shared" si="3"/>
        <v>#N/A</v>
      </c>
      <c r="L23" s="261">
        <v>4.95</v>
      </c>
      <c r="M23" s="262" t="e">
        <f t="shared" si="4"/>
        <v>#N/A</v>
      </c>
      <c r="N23" s="260">
        <v>-0.26300000000000001</v>
      </c>
      <c r="O23" s="260">
        <v>177.74</v>
      </c>
      <c r="P23" s="260">
        <v>382</v>
      </c>
      <c r="Q23" s="260" t="e">
        <v>#N/A</v>
      </c>
      <c r="U23" s="260">
        <f t="shared" si="9"/>
        <v>2.9545600000000003</v>
      </c>
      <c r="V23" s="260">
        <f t="shared" si="10"/>
        <v>1.7774000000000001</v>
      </c>
    </row>
    <row r="24" spans="1:22">
      <c r="A24" s="259">
        <v>43853</v>
      </c>
      <c r="B24" s="260">
        <v>295.39999999999998</v>
      </c>
      <c r="C24" s="261">
        <v>300.47300000000001</v>
      </c>
      <c r="D24" s="260">
        <v>3325.54</v>
      </c>
      <c r="F24" s="261">
        <v>1.7330000000000001</v>
      </c>
      <c r="G24" s="260">
        <f t="shared" si="0"/>
        <v>173.3</v>
      </c>
      <c r="H24" s="260">
        <f t="shared" si="1"/>
        <v>122.09999999999997</v>
      </c>
      <c r="I24" s="260" t="e">
        <f t="shared" si="2"/>
        <v>#N/A</v>
      </c>
      <c r="J24" s="262" t="e">
        <v>#N/A</v>
      </c>
      <c r="K24" s="260" t="e">
        <f t="shared" si="3"/>
        <v>#N/A</v>
      </c>
      <c r="L24" s="261">
        <v>4.9470000000000001</v>
      </c>
      <c r="M24" s="262" t="e">
        <f t="shared" si="4"/>
        <v>#N/A</v>
      </c>
      <c r="N24" s="260">
        <v>-0.311</v>
      </c>
      <c r="O24" s="260">
        <v>179.6</v>
      </c>
      <c r="P24" s="260">
        <v>389</v>
      </c>
      <c r="Q24" s="260" t="e">
        <v>#N/A</v>
      </c>
      <c r="U24" s="260">
        <f t="shared" si="9"/>
        <v>3.0047300000000003</v>
      </c>
      <c r="V24" s="260">
        <f t="shared" si="10"/>
        <v>1.796</v>
      </c>
    </row>
    <row r="25" spans="1:22">
      <c r="A25" s="259">
        <v>43854</v>
      </c>
      <c r="B25" s="260">
        <v>298.7</v>
      </c>
      <c r="C25" s="261">
        <v>305.613</v>
      </c>
      <c r="D25" s="260">
        <v>3295.47</v>
      </c>
      <c r="F25" s="261">
        <v>1.6850000000000001</v>
      </c>
      <c r="G25" s="260">
        <f t="shared" si="0"/>
        <v>168.5</v>
      </c>
      <c r="H25" s="260">
        <f t="shared" si="1"/>
        <v>130.19999999999999</v>
      </c>
      <c r="I25" s="260" t="e">
        <f t="shared" si="2"/>
        <v>#N/A</v>
      </c>
      <c r="J25" s="262" t="e">
        <v>#N/A</v>
      </c>
      <c r="K25" s="260" t="e">
        <f t="shared" si="3"/>
        <v>#N/A</v>
      </c>
      <c r="L25" s="261">
        <v>4.952</v>
      </c>
      <c r="M25" s="262" t="e">
        <f t="shared" si="4"/>
        <v>#N/A</v>
      </c>
      <c r="N25" s="260">
        <v>-0.33800000000000002</v>
      </c>
      <c r="O25" s="260">
        <v>181.13</v>
      </c>
      <c r="P25" s="260">
        <v>393</v>
      </c>
      <c r="Q25" s="260" t="e">
        <v>#N/A</v>
      </c>
      <c r="U25" s="260">
        <f t="shared" si="9"/>
        <v>3.05613</v>
      </c>
      <c r="V25" s="260">
        <f t="shared" si="10"/>
        <v>1.8112999999999999</v>
      </c>
    </row>
    <row r="26" spans="1:22">
      <c r="A26" s="259">
        <v>43857</v>
      </c>
      <c r="B26" s="260">
        <v>304.5</v>
      </c>
      <c r="C26" s="261">
        <v>317.08100000000002</v>
      </c>
      <c r="D26" s="260">
        <v>3243.63</v>
      </c>
      <c r="F26" s="261">
        <v>1.609</v>
      </c>
      <c r="G26" s="260">
        <f t="shared" si="0"/>
        <v>160.9</v>
      </c>
      <c r="H26" s="260">
        <f t="shared" si="1"/>
        <v>143.6</v>
      </c>
      <c r="I26" s="260" t="e">
        <f t="shared" si="2"/>
        <v>#N/A</v>
      </c>
      <c r="J26" s="262" t="e">
        <v>#N/A</v>
      </c>
      <c r="K26" s="260" t="e">
        <f t="shared" si="3"/>
        <v>#N/A</v>
      </c>
      <c r="L26" s="261">
        <v>4.97</v>
      </c>
      <c r="M26" s="262" t="e">
        <f t="shared" si="4"/>
        <v>#N/A</v>
      </c>
      <c r="N26" s="260">
        <v>-0.38800000000000001</v>
      </c>
      <c r="O26" s="260">
        <v>186.17</v>
      </c>
      <c r="P26" s="260">
        <v>413</v>
      </c>
      <c r="Q26" s="260" t="e">
        <v>#N/A</v>
      </c>
      <c r="U26" s="260">
        <f t="shared" si="9"/>
        <v>3.1708100000000004</v>
      </c>
      <c r="V26" s="260">
        <f t="shared" si="10"/>
        <v>1.8616999999999999</v>
      </c>
    </row>
    <row r="27" spans="1:22">
      <c r="A27" s="259">
        <v>43858</v>
      </c>
      <c r="B27" s="260">
        <v>301.8</v>
      </c>
      <c r="C27" s="261">
        <v>309.79599999999999</v>
      </c>
      <c r="D27" s="260">
        <v>3276.24</v>
      </c>
      <c r="F27" s="261">
        <v>1.657</v>
      </c>
      <c r="G27" s="260">
        <f t="shared" si="0"/>
        <v>165.7</v>
      </c>
      <c r="H27" s="260">
        <f t="shared" si="1"/>
        <v>136.10000000000002</v>
      </c>
      <c r="I27" s="260" t="e">
        <f t="shared" si="2"/>
        <v>#N/A</v>
      </c>
      <c r="J27" s="262" t="e">
        <v>#N/A</v>
      </c>
      <c r="K27" s="260" t="e">
        <f t="shared" si="3"/>
        <v>#N/A</v>
      </c>
      <c r="L27" s="261">
        <v>4.9269999999999996</v>
      </c>
      <c r="M27" s="262" t="e">
        <f t="shared" si="4"/>
        <v>#N/A</v>
      </c>
      <c r="N27" s="260">
        <v>-0.34399999999999997</v>
      </c>
      <c r="O27" s="260">
        <v>183.43</v>
      </c>
      <c r="P27" s="260">
        <v>405</v>
      </c>
      <c r="Q27" s="260" t="e">
        <v>#N/A</v>
      </c>
      <c r="U27" s="260">
        <f t="shared" si="9"/>
        <v>3.09796</v>
      </c>
      <c r="V27" s="260">
        <f t="shared" si="10"/>
        <v>1.8343</v>
      </c>
    </row>
    <row r="28" spans="1:22">
      <c r="A28" s="259">
        <v>43859</v>
      </c>
      <c r="B28" s="260">
        <v>306.39999999999998</v>
      </c>
      <c r="C28" s="261">
        <v>311.24799999999999</v>
      </c>
      <c r="D28" s="260">
        <v>3273.4</v>
      </c>
      <c r="F28" s="261">
        <v>1.585</v>
      </c>
      <c r="G28" s="260">
        <f t="shared" si="0"/>
        <v>158.5</v>
      </c>
      <c r="H28" s="260">
        <f t="shared" si="1"/>
        <v>147.89999999999998</v>
      </c>
      <c r="I28" s="260" t="e">
        <f t="shared" si="2"/>
        <v>#N/A</v>
      </c>
      <c r="J28" s="262" t="e">
        <v>#N/A</v>
      </c>
      <c r="K28" s="260" t="e">
        <f t="shared" si="3"/>
        <v>#N/A</v>
      </c>
      <c r="L28" s="261">
        <v>4.8789999999999996</v>
      </c>
      <c r="M28" s="262" t="e">
        <f t="shared" si="4"/>
        <v>#N/A</v>
      </c>
      <c r="N28" s="260">
        <v>-0.38</v>
      </c>
      <c r="O28" s="260">
        <v>183.54</v>
      </c>
      <c r="P28" s="260">
        <v>406</v>
      </c>
      <c r="Q28" s="260" t="e">
        <v>#N/A</v>
      </c>
      <c r="U28" s="260">
        <f t="shared" si="9"/>
        <v>3.1124799999999997</v>
      </c>
      <c r="V28" s="260">
        <f t="shared" si="10"/>
        <v>1.8353999999999999</v>
      </c>
    </row>
    <row r="29" spans="1:22">
      <c r="A29" s="259">
        <v>43860</v>
      </c>
      <c r="B29" s="260">
        <v>309.2</v>
      </c>
      <c r="C29" s="261">
        <v>312.24700000000001</v>
      </c>
      <c r="D29" s="260">
        <v>3283.66</v>
      </c>
      <c r="F29" s="261">
        <v>1.5860000000000001</v>
      </c>
      <c r="G29" s="260">
        <f t="shared" si="0"/>
        <v>158.6</v>
      </c>
      <c r="H29" s="260">
        <f t="shared" si="1"/>
        <v>150.6</v>
      </c>
      <c r="I29" s="260" t="e">
        <f t="shared" si="2"/>
        <v>#N/A</v>
      </c>
      <c r="J29" s="262" t="e">
        <v>#N/A</v>
      </c>
      <c r="K29" s="260" t="e">
        <f t="shared" si="3"/>
        <v>#N/A</v>
      </c>
      <c r="L29" s="261">
        <v>4.8460000000000001</v>
      </c>
      <c r="M29" s="262" t="e">
        <f t="shared" si="4"/>
        <v>#N/A</v>
      </c>
      <c r="N29" s="260">
        <v>-0.40799999999999997</v>
      </c>
      <c r="O29" s="260">
        <v>184</v>
      </c>
      <c r="P29" s="260">
        <v>412</v>
      </c>
      <c r="Q29" s="260" t="e">
        <v>#N/A</v>
      </c>
      <c r="U29" s="260">
        <f t="shared" si="9"/>
        <v>3.1224700000000003</v>
      </c>
      <c r="V29" s="260">
        <f t="shared" si="10"/>
        <v>1.84</v>
      </c>
    </row>
    <row r="30" spans="1:22">
      <c r="A30" s="259">
        <v>43861</v>
      </c>
      <c r="B30" s="260">
        <v>310.60000000000002</v>
      </c>
      <c r="C30" s="261">
        <v>314.524</v>
      </c>
      <c r="D30" s="260">
        <v>3225.52</v>
      </c>
      <c r="F30" s="261">
        <v>1.508</v>
      </c>
      <c r="G30" s="260">
        <f t="shared" si="0"/>
        <v>150.80000000000001</v>
      </c>
      <c r="H30" s="260">
        <f t="shared" si="1"/>
        <v>159.80000000000001</v>
      </c>
      <c r="I30" s="260" t="e">
        <f t="shared" si="2"/>
        <v>#N/A</v>
      </c>
      <c r="J30" s="262" t="e">
        <v>#N/A</v>
      </c>
      <c r="K30" s="260" t="e">
        <f t="shared" si="3"/>
        <v>#N/A</v>
      </c>
      <c r="L30" s="261">
        <v>4.8310000000000004</v>
      </c>
      <c r="M30" s="262" t="e">
        <f t="shared" si="4"/>
        <v>#N/A</v>
      </c>
      <c r="N30" s="260">
        <v>-0.437</v>
      </c>
      <c r="O30" s="260">
        <v>184.8</v>
      </c>
      <c r="P30" s="260">
        <v>416</v>
      </c>
      <c r="Q30" s="260" t="e">
        <v>#N/A</v>
      </c>
      <c r="U30" s="260">
        <f t="shared" si="9"/>
        <v>3.1452399999999998</v>
      </c>
      <c r="V30" s="260">
        <f t="shared" si="10"/>
        <v>1.8480000000000001</v>
      </c>
    </row>
    <row r="31" spans="1:22">
      <c r="A31" s="259">
        <v>43864</v>
      </c>
      <c r="B31" s="260">
        <v>309.7</v>
      </c>
      <c r="C31" s="260">
        <v>313.101</v>
      </c>
      <c r="D31" s="260">
        <v>3248.92</v>
      </c>
      <c r="F31" s="260">
        <v>1.528</v>
      </c>
      <c r="G31" s="260">
        <f t="shared" si="0"/>
        <v>152.80000000000001</v>
      </c>
      <c r="H31" s="260">
        <f t="shared" si="1"/>
        <v>156.89999999999998</v>
      </c>
      <c r="I31" s="260" t="e">
        <f t="shared" si="2"/>
        <v>#N/A</v>
      </c>
      <c r="J31" s="260" t="e">
        <v>#N/A</v>
      </c>
      <c r="K31" s="260" t="e">
        <f t="shared" si="3"/>
        <v>#N/A</v>
      </c>
      <c r="L31" s="260">
        <v>4.8170000000000002</v>
      </c>
      <c r="M31" s="260" t="e">
        <f t="shared" si="4"/>
        <v>#N/A</v>
      </c>
      <c r="N31" s="260">
        <v>-0.44500000000000001</v>
      </c>
      <c r="O31" s="260">
        <v>184.69</v>
      </c>
      <c r="P31" s="260">
        <v>413</v>
      </c>
      <c r="Q31" s="260" t="e">
        <v>#N/A</v>
      </c>
      <c r="U31" s="260">
        <f t="shared" si="9"/>
        <v>3.1310099999999998</v>
      </c>
      <c r="V31" s="260">
        <f t="shared" si="10"/>
        <v>1.8469</v>
      </c>
    </row>
    <row r="32" spans="1:22">
      <c r="A32" s="259">
        <v>43865</v>
      </c>
      <c r="B32" s="260">
        <v>303.60000000000002</v>
      </c>
      <c r="C32" s="260">
        <v>306.57100000000003</v>
      </c>
      <c r="D32" s="260">
        <v>3297.59</v>
      </c>
      <c r="F32" s="260">
        <v>1.6</v>
      </c>
      <c r="G32" s="260">
        <f t="shared" si="0"/>
        <v>160</v>
      </c>
      <c r="H32" s="260">
        <f t="shared" si="1"/>
        <v>143.60000000000002</v>
      </c>
      <c r="I32" s="260" t="e">
        <f t="shared" si="2"/>
        <v>#N/A</v>
      </c>
      <c r="J32" s="260" t="e">
        <v>#N/A</v>
      </c>
      <c r="K32" s="260" t="e">
        <f t="shared" si="3"/>
        <v>#N/A</v>
      </c>
      <c r="L32" s="260">
        <v>4.8239999999999998</v>
      </c>
      <c r="M32" s="260" t="e">
        <f t="shared" si="4"/>
        <v>#N/A</v>
      </c>
      <c r="N32" s="260">
        <v>-0.40200000000000002</v>
      </c>
      <c r="O32" s="260">
        <v>182.67</v>
      </c>
      <c r="P32" s="260">
        <v>402</v>
      </c>
      <c r="Q32" s="260" t="e">
        <v>#N/A</v>
      </c>
      <c r="U32" s="260">
        <f t="shared" si="9"/>
        <v>3.0657100000000002</v>
      </c>
      <c r="V32" s="260">
        <f t="shared" si="10"/>
        <v>1.8266999999999998</v>
      </c>
    </row>
    <row r="33" spans="1:22">
      <c r="A33" s="259">
        <v>43866</v>
      </c>
      <c r="B33" s="260">
        <v>299.89999999999998</v>
      </c>
      <c r="C33" s="260">
        <v>301.13099999999997</v>
      </c>
      <c r="D33" s="260">
        <v>3334.69</v>
      </c>
      <c r="F33" s="260">
        <v>1.6519999999999999</v>
      </c>
      <c r="G33" s="260">
        <f t="shared" si="0"/>
        <v>165.2</v>
      </c>
      <c r="H33" s="260">
        <f t="shared" si="1"/>
        <v>134.69999999999999</v>
      </c>
      <c r="I33" s="260" t="e">
        <f t="shared" si="2"/>
        <v>#N/A</v>
      </c>
      <c r="J33" s="260" t="e">
        <v>#N/A</v>
      </c>
      <c r="K33" s="260" t="e">
        <f t="shared" si="3"/>
        <v>#N/A</v>
      </c>
      <c r="L33" s="260">
        <v>4.8220000000000001</v>
      </c>
      <c r="M33" s="260" t="e">
        <f t="shared" si="4"/>
        <v>#N/A</v>
      </c>
      <c r="N33" s="260">
        <v>-0.36299999999999999</v>
      </c>
      <c r="O33" s="260">
        <v>177.94</v>
      </c>
      <c r="P33" s="260">
        <v>394</v>
      </c>
      <c r="Q33" s="260" t="e">
        <v>#N/A</v>
      </c>
      <c r="U33" s="260">
        <f t="shared" si="9"/>
        <v>3.0113099999999999</v>
      </c>
      <c r="V33" s="260">
        <f t="shared" si="10"/>
        <v>1.7793999999999999</v>
      </c>
    </row>
    <row r="34" spans="1:22">
      <c r="A34" s="259">
        <v>43867</v>
      </c>
      <c r="B34" s="260">
        <v>298.39999999999998</v>
      </c>
      <c r="C34" s="261">
        <v>301.27300000000002</v>
      </c>
      <c r="D34" s="260">
        <v>3345.78</v>
      </c>
      <c r="F34" s="261">
        <v>1.6439999999999999</v>
      </c>
      <c r="G34" s="260">
        <f t="shared" si="0"/>
        <v>164.39999999999998</v>
      </c>
      <c r="H34" s="260">
        <f t="shared" si="1"/>
        <v>134</v>
      </c>
      <c r="I34" s="260" t="e">
        <f t="shared" si="2"/>
        <v>#N/A</v>
      </c>
      <c r="J34" s="262" t="e">
        <v>#N/A</v>
      </c>
      <c r="K34" s="260" t="e">
        <f t="shared" si="3"/>
        <v>#N/A</v>
      </c>
      <c r="L34" s="261">
        <v>4.8150000000000004</v>
      </c>
      <c r="M34" s="262" t="e">
        <f t="shared" si="4"/>
        <v>#N/A</v>
      </c>
      <c r="N34" s="260">
        <v>-0.372</v>
      </c>
      <c r="O34" s="260">
        <v>175.38</v>
      </c>
      <c r="P34" s="260">
        <v>388</v>
      </c>
      <c r="Q34" s="260" t="e">
        <v>#N/A</v>
      </c>
      <c r="U34" s="260">
        <f t="shared" si="9"/>
        <v>3.0127300000000004</v>
      </c>
      <c r="V34" s="260">
        <f t="shared" si="10"/>
        <v>1.7538</v>
      </c>
    </row>
    <row r="35" spans="1:22">
      <c r="A35" s="259">
        <v>43868</v>
      </c>
      <c r="B35" s="260">
        <v>301.39999999999998</v>
      </c>
      <c r="C35" s="260">
        <v>306.64100000000002</v>
      </c>
      <c r="D35" s="260">
        <v>3327.71</v>
      </c>
      <c r="F35" s="260">
        <v>1.5840000000000001</v>
      </c>
      <c r="G35" s="260">
        <f t="shared" si="0"/>
        <v>158.4</v>
      </c>
      <c r="H35" s="260">
        <f t="shared" si="1"/>
        <v>142.99999999999997</v>
      </c>
      <c r="I35" s="260" t="e">
        <f t="shared" si="2"/>
        <v>#N/A</v>
      </c>
      <c r="J35" s="260" t="e">
        <v>#N/A</v>
      </c>
      <c r="K35" s="260" t="e">
        <f t="shared" si="3"/>
        <v>#N/A</v>
      </c>
      <c r="L35" s="260">
        <v>4.806</v>
      </c>
      <c r="M35" s="260" t="e">
        <f t="shared" si="4"/>
        <v>#N/A</v>
      </c>
      <c r="N35" s="260">
        <v>-0.38700000000000001</v>
      </c>
      <c r="O35" s="260">
        <v>178.23</v>
      </c>
      <c r="P35" s="260">
        <v>397</v>
      </c>
      <c r="Q35" s="260" t="e">
        <v>#N/A</v>
      </c>
      <c r="U35" s="260">
        <f t="shared" si="9"/>
        <v>3.0664100000000003</v>
      </c>
      <c r="V35" s="260">
        <f t="shared" si="10"/>
        <v>1.7823</v>
      </c>
    </row>
    <row r="36" spans="1:22">
      <c r="A36" s="259">
        <v>43871</v>
      </c>
      <c r="B36" s="260">
        <v>304</v>
      </c>
      <c r="C36" s="260">
        <v>310.77300000000002</v>
      </c>
      <c r="D36" s="260">
        <v>3352.09</v>
      </c>
      <c r="F36" s="260">
        <v>1.571</v>
      </c>
      <c r="G36" s="260">
        <f t="shared" si="0"/>
        <v>157.1</v>
      </c>
      <c r="H36" s="260">
        <f t="shared" si="1"/>
        <v>146.9</v>
      </c>
      <c r="I36" s="260" t="e">
        <f t="shared" si="2"/>
        <v>#N/A</v>
      </c>
      <c r="J36" s="260" t="e">
        <v>#N/A</v>
      </c>
      <c r="K36" s="260" t="e">
        <f t="shared" si="3"/>
        <v>#N/A</v>
      </c>
      <c r="L36" s="260">
        <v>4.8140000000000001</v>
      </c>
      <c r="M36" s="260" t="e">
        <f t="shared" si="4"/>
        <v>#N/A</v>
      </c>
      <c r="N36" s="260">
        <v>-0.41299999999999998</v>
      </c>
      <c r="O36" s="260">
        <v>178.31</v>
      </c>
      <c r="P36" s="260">
        <v>400</v>
      </c>
      <c r="Q36" s="260" t="e">
        <v>#N/A</v>
      </c>
      <c r="U36" s="260">
        <f t="shared" si="9"/>
        <v>3.1077300000000001</v>
      </c>
      <c r="V36" s="260">
        <f t="shared" si="10"/>
        <v>1.7831000000000001</v>
      </c>
    </row>
    <row r="37" spans="1:22">
      <c r="A37" s="259">
        <v>43872</v>
      </c>
      <c r="B37" s="260">
        <v>301</v>
      </c>
      <c r="C37" s="260">
        <v>306.64699999999999</v>
      </c>
      <c r="D37" s="260">
        <v>3357.75</v>
      </c>
      <c r="F37" s="260">
        <v>1.601</v>
      </c>
      <c r="G37" s="260">
        <f t="shared" si="0"/>
        <v>160.1</v>
      </c>
      <c r="H37" s="260">
        <f t="shared" si="1"/>
        <v>140.9</v>
      </c>
      <c r="I37" s="260" t="e">
        <f t="shared" si="2"/>
        <v>#N/A</v>
      </c>
      <c r="J37" s="260" t="e">
        <v>#N/A</v>
      </c>
      <c r="K37" s="260" t="e">
        <f t="shared" si="3"/>
        <v>#N/A</v>
      </c>
      <c r="L37" s="260">
        <v>4.8079999999999998</v>
      </c>
      <c r="M37" s="260" t="e">
        <f t="shared" si="4"/>
        <v>#N/A</v>
      </c>
      <c r="N37" s="260">
        <v>-0.39400000000000002</v>
      </c>
      <c r="O37" s="260">
        <v>176.1</v>
      </c>
      <c r="P37" s="260">
        <v>393</v>
      </c>
      <c r="Q37" s="260" t="e">
        <v>#N/A</v>
      </c>
      <c r="U37" s="260">
        <f t="shared" si="9"/>
        <v>3.0664699999999998</v>
      </c>
      <c r="V37" s="260">
        <f t="shared" si="10"/>
        <v>1.7609999999999999</v>
      </c>
    </row>
    <row r="38" spans="1:22">
      <c r="A38" s="259">
        <v>43873</v>
      </c>
      <c r="B38" s="260">
        <v>296.89999999999998</v>
      </c>
      <c r="C38" s="260">
        <v>301.17</v>
      </c>
      <c r="D38" s="260">
        <v>3379.45</v>
      </c>
      <c r="F38" s="260">
        <v>1.6339999999999999</v>
      </c>
      <c r="G38" s="260">
        <f t="shared" si="0"/>
        <v>163.39999999999998</v>
      </c>
      <c r="H38" s="260">
        <f t="shared" si="1"/>
        <v>133.5</v>
      </c>
      <c r="I38" s="260" t="e">
        <f t="shared" si="2"/>
        <v>#N/A</v>
      </c>
      <c r="J38" s="260" t="e">
        <v>#N/A</v>
      </c>
      <c r="K38" s="260" t="e">
        <f t="shared" si="3"/>
        <v>#N/A</v>
      </c>
      <c r="L38" s="260">
        <v>4.8</v>
      </c>
      <c r="M38" s="260" t="e">
        <f t="shared" si="4"/>
        <v>#N/A</v>
      </c>
      <c r="N38" s="260">
        <v>-0.379</v>
      </c>
      <c r="O38" s="260">
        <v>173.55</v>
      </c>
      <c r="P38" s="260">
        <v>386</v>
      </c>
      <c r="Q38" s="260" t="e">
        <v>#N/A</v>
      </c>
      <c r="U38" s="260">
        <f t="shared" si="9"/>
        <v>3.0117000000000003</v>
      </c>
      <c r="V38" s="260">
        <f t="shared" si="10"/>
        <v>1.7355</v>
      </c>
    </row>
    <row r="39" spans="1:22">
      <c r="A39" s="259">
        <v>43874</v>
      </c>
      <c r="B39" s="260">
        <v>296.2</v>
      </c>
      <c r="C39" s="260">
        <v>302.15600000000001</v>
      </c>
      <c r="D39" s="260">
        <v>3373.94</v>
      </c>
      <c r="F39" s="260">
        <v>1.6180000000000001</v>
      </c>
      <c r="G39" s="260">
        <f t="shared" si="0"/>
        <v>161.80000000000001</v>
      </c>
      <c r="H39" s="260">
        <f t="shared" si="1"/>
        <v>134.39999999999998</v>
      </c>
      <c r="I39" s="260" t="e">
        <f t="shared" si="2"/>
        <v>#N/A</v>
      </c>
      <c r="J39" s="260" t="e">
        <v>#N/A</v>
      </c>
      <c r="K39" s="260" t="e">
        <f t="shared" si="3"/>
        <v>#N/A</v>
      </c>
      <c r="L39" s="260">
        <v>4.8079999999999998</v>
      </c>
      <c r="M39" s="260" t="e">
        <f t="shared" si="4"/>
        <v>#N/A</v>
      </c>
      <c r="N39" s="260">
        <v>-0.38900000000000001</v>
      </c>
      <c r="O39" s="260">
        <v>172.46</v>
      </c>
      <c r="P39" s="260">
        <v>386</v>
      </c>
      <c r="Q39" s="260" t="e">
        <v>#N/A</v>
      </c>
      <c r="U39" s="260">
        <f t="shared" si="9"/>
        <v>3.02156</v>
      </c>
      <c r="V39" s="260">
        <f t="shared" si="10"/>
        <v>1.7246000000000001</v>
      </c>
    </row>
    <row r="40" spans="1:22">
      <c r="A40" s="259">
        <v>43875</v>
      </c>
      <c r="B40" s="260">
        <v>297.5</v>
      </c>
      <c r="C40" s="260">
        <v>301.69900000000001</v>
      </c>
      <c r="D40" s="260">
        <v>3380.16</v>
      </c>
      <c r="F40" s="260">
        <v>1.587</v>
      </c>
      <c r="G40" s="260">
        <f t="shared" si="0"/>
        <v>158.69999999999999</v>
      </c>
      <c r="H40" s="260">
        <f t="shared" si="1"/>
        <v>138.80000000000001</v>
      </c>
      <c r="I40" s="260" t="e">
        <f t="shared" si="2"/>
        <v>#N/A</v>
      </c>
      <c r="J40" s="260" t="e">
        <v>#N/A</v>
      </c>
      <c r="K40" s="260" t="e">
        <f t="shared" si="3"/>
        <v>#N/A</v>
      </c>
      <c r="L40" s="260">
        <v>4.766</v>
      </c>
      <c r="M40" s="260" t="e">
        <f t="shared" si="4"/>
        <v>#N/A</v>
      </c>
      <c r="N40" s="260">
        <v>-0.40400000000000003</v>
      </c>
      <c r="O40" s="260">
        <v>172.4</v>
      </c>
      <c r="P40" s="260">
        <v>386</v>
      </c>
      <c r="Q40" s="260" t="e">
        <v>#N/A</v>
      </c>
      <c r="U40" s="260">
        <f t="shared" si="9"/>
        <v>3.0169900000000003</v>
      </c>
      <c r="V40" s="260">
        <f t="shared" si="10"/>
        <v>1.724</v>
      </c>
    </row>
    <row r="41" spans="1:22" hidden="1">
      <c r="A41" s="259">
        <v>43878</v>
      </c>
      <c r="B41" s="260">
        <v>0</v>
      </c>
      <c r="C41" s="260">
        <v>0</v>
      </c>
      <c r="D41" s="260">
        <v>0</v>
      </c>
      <c r="F41" s="260">
        <v>1.587</v>
      </c>
      <c r="G41" s="260">
        <f t="shared" si="0"/>
        <v>158.69999999999999</v>
      </c>
      <c r="H41" s="260">
        <f t="shared" si="1"/>
        <v>-158.69999999999999</v>
      </c>
      <c r="I41" s="260" t="e">
        <f t="shared" si="2"/>
        <v>#N/A</v>
      </c>
      <c r="J41" s="260" t="e">
        <v>#N/A</v>
      </c>
      <c r="K41" s="260" t="e">
        <f t="shared" si="3"/>
        <v>#N/A</v>
      </c>
      <c r="L41" s="260" t="e">
        <v>#N/A</v>
      </c>
      <c r="M41" s="260" t="e">
        <f t="shared" si="4"/>
        <v>#N/A</v>
      </c>
      <c r="N41" s="260">
        <v>-0.40300000000000002</v>
      </c>
      <c r="O41" s="260">
        <v>172.21</v>
      </c>
      <c r="Q41" s="260" t="e">
        <v>#N/A</v>
      </c>
    </row>
    <row r="42" spans="1:22">
      <c r="A42" s="259">
        <v>43879</v>
      </c>
      <c r="B42" s="260">
        <v>299.10000000000002</v>
      </c>
      <c r="C42" s="260">
        <v>304.21199999999999</v>
      </c>
      <c r="D42" s="260">
        <v>3370.29</v>
      </c>
      <c r="F42" s="260">
        <v>1.5620000000000001</v>
      </c>
      <c r="G42" s="260">
        <f t="shared" si="0"/>
        <v>156.20000000000002</v>
      </c>
      <c r="H42" s="260">
        <f t="shared" si="1"/>
        <v>142.9</v>
      </c>
      <c r="I42" s="260" t="e">
        <f t="shared" si="2"/>
        <v>#N/A</v>
      </c>
      <c r="J42" s="260" t="e">
        <v>#N/A</v>
      </c>
      <c r="K42" s="260" t="e">
        <f t="shared" si="3"/>
        <v>#N/A</v>
      </c>
      <c r="L42" s="260">
        <v>4.7439999999999998</v>
      </c>
      <c r="M42" s="260" t="e">
        <f t="shared" si="4"/>
        <v>#N/A</v>
      </c>
      <c r="N42" s="260">
        <v>-0.41099999999999998</v>
      </c>
      <c r="O42" s="260">
        <v>169.83</v>
      </c>
      <c r="P42" s="260">
        <v>389</v>
      </c>
      <c r="Q42" s="260" t="e">
        <v>#N/A</v>
      </c>
      <c r="U42" s="260">
        <f t="shared" ref="U42:U71" si="11">C42/100</f>
        <v>3.0421199999999997</v>
      </c>
      <c r="V42" s="260">
        <f t="shared" ref="V42:V71" si="12">O42/100</f>
        <v>1.6983000000000001</v>
      </c>
    </row>
    <row r="43" spans="1:22">
      <c r="A43" s="259">
        <v>43880</v>
      </c>
      <c r="B43" s="260">
        <v>297.39999999999998</v>
      </c>
      <c r="C43" s="260">
        <v>302.07900000000001</v>
      </c>
      <c r="D43" s="260">
        <v>3386.15</v>
      </c>
      <c r="F43" s="260">
        <v>1.5680000000000001</v>
      </c>
      <c r="G43" s="260">
        <f t="shared" si="0"/>
        <v>156.80000000000001</v>
      </c>
      <c r="H43" s="260">
        <f t="shared" si="1"/>
        <v>140.59999999999997</v>
      </c>
      <c r="I43" s="260" t="e">
        <f t="shared" si="2"/>
        <v>#N/A</v>
      </c>
      <c r="J43" s="260" t="e">
        <v>#N/A</v>
      </c>
      <c r="K43" s="260" t="e">
        <f t="shared" si="3"/>
        <v>#N/A</v>
      </c>
      <c r="L43" s="260">
        <v>4.7300000000000004</v>
      </c>
      <c r="M43" s="260" t="e">
        <f t="shared" si="4"/>
        <v>#N/A</v>
      </c>
      <c r="N43" s="260">
        <v>-0.42199999999999999</v>
      </c>
      <c r="O43" s="260">
        <v>169.1</v>
      </c>
      <c r="P43" s="260">
        <v>384</v>
      </c>
      <c r="Q43" s="260" t="e">
        <v>#N/A</v>
      </c>
      <c r="U43" s="260">
        <f t="shared" si="11"/>
        <v>3.0207899999999999</v>
      </c>
      <c r="V43" s="260">
        <f t="shared" si="12"/>
        <v>1.6909999999999998</v>
      </c>
    </row>
    <row r="44" spans="1:22">
      <c r="A44" s="259">
        <v>43881</v>
      </c>
      <c r="B44" s="260">
        <v>299.2</v>
      </c>
      <c r="C44" s="260">
        <v>305.39699999999999</v>
      </c>
      <c r="D44" s="260">
        <v>3373.23</v>
      </c>
      <c r="F44" s="260">
        <v>1.516</v>
      </c>
      <c r="G44" s="260">
        <f t="shared" si="0"/>
        <v>151.6</v>
      </c>
      <c r="H44" s="260">
        <f t="shared" si="1"/>
        <v>147.6</v>
      </c>
      <c r="I44" s="260" t="e">
        <f t="shared" si="2"/>
        <v>#N/A</v>
      </c>
      <c r="J44" s="260" t="e">
        <v>#N/A</v>
      </c>
      <c r="K44" s="260" t="e">
        <f t="shared" si="3"/>
        <v>#N/A</v>
      </c>
      <c r="L44" s="260">
        <v>4.7469999999999999</v>
      </c>
      <c r="M44" s="260" t="e">
        <f t="shared" si="4"/>
        <v>#N/A</v>
      </c>
      <c r="N44" s="260">
        <v>-0.44700000000000001</v>
      </c>
      <c r="O44" s="260">
        <v>169.55</v>
      </c>
      <c r="P44" s="260">
        <v>388</v>
      </c>
      <c r="Q44" s="260" t="e">
        <v>#N/A</v>
      </c>
      <c r="U44" s="260">
        <f t="shared" si="11"/>
        <v>3.0539700000000001</v>
      </c>
      <c r="V44" s="260">
        <f t="shared" si="12"/>
        <v>1.6955</v>
      </c>
    </row>
    <row r="45" spans="1:22">
      <c r="A45" s="259">
        <v>43882</v>
      </c>
      <c r="B45" s="260">
        <v>301.8</v>
      </c>
      <c r="C45" s="260">
        <v>308.37</v>
      </c>
      <c r="D45" s="260">
        <v>3337.75</v>
      </c>
      <c r="F45" s="260">
        <v>1.472</v>
      </c>
      <c r="G45" s="260">
        <f t="shared" si="0"/>
        <v>147.19999999999999</v>
      </c>
      <c r="H45" s="260">
        <f t="shared" si="1"/>
        <v>154.60000000000002</v>
      </c>
      <c r="I45" s="260" t="e">
        <f t="shared" si="2"/>
        <v>#N/A</v>
      </c>
      <c r="J45" s="260" t="e">
        <v>#N/A</v>
      </c>
      <c r="K45" s="260" t="e">
        <f t="shared" si="3"/>
        <v>#N/A</v>
      </c>
      <c r="L45" s="260">
        <v>4.7</v>
      </c>
      <c r="M45" s="260" t="e">
        <f t="shared" si="4"/>
        <v>#N/A</v>
      </c>
      <c r="N45" s="260">
        <v>-0.434</v>
      </c>
      <c r="O45" s="260">
        <v>171.18</v>
      </c>
      <c r="P45" s="260">
        <v>392</v>
      </c>
      <c r="Q45" s="260" t="e">
        <v>#N/A</v>
      </c>
      <c r="U45" s="260">
        <f t="shared" si="11"/>
        <v>3.0836999999999999</v>
      </c>
      <c r="V45" s="260">
        <f t="shared" si="12"/>
        <v>1.7118</v>
      </c>
    </row>
    <row r="46" spans="1:22">
      <c r="A46" s="259">
        <v>43885</v>
      </c>
      <c r="B46" s="260">
        <v>309.39999999999998</v>
      </c>
      <c r="C46" s="260">
        <v>318.95</v>
      </c>
      <c r="D46" s="260">
        <v>3225.89</v>
      </c>
      <c r="F46" s="260">
        <v>1.371</v>
      </c>
      <c r="G46" s="260">
        <f t="shared" si="0"/>
        <v>137.1</v>
      </c>
      <c r="H46" s="260">
        <f t="shared" si="1"/>
        <v>172.29999999999998</v>
      </c>
      <c r="I46" s="260" t="e">
        <f t="shared" si="2"/>
        <v>#N/A</v>
      </c>
      <c r="J46" s="260" t="e">
        <v>#N/A</v>
      </c>
      <c r="K46" s="260" t="e">
        <f t="shared" si="3"/>
        <v>#N/A</v>
      </c>
      <c r="L46" s="260">
        <v>4.6920000000000002</v>
      </c>
      <c r="M46" s="260" t="e">
        <f t="shared" si="4"/>
        <v>#N/A</v>
      </c>
      <c r="N46" s="260">
        <v>-0.48399999999999999</v>
      </c>
      <c r="O46" s="260">
        <v>175.03</v>
      </c>
      <c r="P46" s="260">
        <v>409</v>
      </c>
      <c r="Q46" s="260" t="e">
        <v>#N/A</v>
      </c>
      <c r="U46" s="260">
        <f t="shared" si="11"/>
        <v>3.1894999999999998</v>
      </c>
      <c r="V46" s="260">
        <f t="shared" si="12"/>
        <v>1.7503</v>
      </c>
    </row>
    <row r="47" spans="1:22">
      <c r="A47" s="259">
        <v>43886</v>
      </c>
      <c r="B47" s="260">
        <v>313.89999999999998</v>
      </c>
      <c r="C47" s="260">
        <v>327.483</v>
      </c>
      <c r="D47" s="260">
        <v>3128.21</v>
      </c>
      <c r="F47" s="260">
        <v>1.3540000000000001</v>
      </c>
      <c r="G47" s="260">
        <f t="shared" si="0"/>
        <v>135.4</v>
      </c>
      <c r="H47" s="260">
        <f t="shared" si="1"/>
        <v>178.49999999999997</v>
      </c>
      <c r="I47" s="260" t="e">
        <f t="shared" si="2"/>
        <v>#N/A</v>
      </c>
      <c r="J47" s="260" t="e">
        <v>#N/A</v>
      </c>
      <c r="K47" s="260" t="e">
        <f t="shared" si="3"/>
        <v>#N/A</v>
      </c>
      <c r="L47" s="260">
        <v>4.7220000000000004</v>
      </c>
      <c r="M47" s="260" t="e">
        <f t="shared" si="4"/>
        <v>#N/A</v>
      </c>
      <c r="N47" s="260">
        <v>-0.51500000000000001</v>
      </c>
      <c r="O47" s="260">
        <v>178.77</v>
      </c>
      <c r="P47" s="260">
        <v>416</v>
      </c>
      <c r="Q47" s="260" t="e">
        <v>#N/A</v>
      </c>
      <c r="U47" s="260">
        <f t="shared" si="11"/>
        <v>3.2748300000000001</v>
      </c>
      <c r="V47" s="260">
        <f t="shared" si="12"/>
        <v>1.7877000000000001</v>
      </c>
    </row>
    <row r="48" spans="1:22">
      <c r="A48" s="259">
        <v>43887</v>
      </c>
      <c r="B48" s="260">
        <v>318.39999999999998</v>
      </c>
      <c r="C48" s="260">
        <v>332.55799999999999</v>
      </c>
      <c r="D48" s="260">
        <v>3116.39</v>
      </c>
      <c r="F48" s="260">
        <v>1.339</v>
      </c>
      <c r="G48" s="260">
        <f t="shared" si="0"/>
        <v>133.9</v>
      </c>
      <c r="H48" s="260">
        <f t="shared" si="1"/>
        <v>184.49999999999997</v>
      </c>
      <c r="I48" s="260" t="e">
        <f t="shared" si="2"/>
        <v>#N/A</v>
      </c>
      <c r="J48" s="260" t="e">
        <v>#N/A</v>
      </c>
      <c r="K48" s="260" t="e">
        <f t="shared" si="3"/>
        <v>#N/A</v>
      </c>
      <c r="L48" s="260">
        <v>4.7469999999999999</v>
      </c>
      <c r="M48" s="260" t="e">
        <f t="shared" si="4"/>
        <v>#N/A</v>
      </c>
      <c r="N48" s="260">
        <v>-0.50800000000000001</v>
      </c>
      <c r="O48" s="260">
        <v>180.75</v>
      </c>
      <c r="P48" s="260">
        <v>423</v>
      </c>
      <c r="Q48" s="260" t="e">
        <v>#N/A</v>
      </c>
      <c r="U48" s="260">
        <f t="shared" si="11"/>
        <v>3.32558</v>
      </c>
      <c r="V48" s="260">
        <f t="shared" si="12"/>
        <v>1.8075000000000001</v>
      </c>
    </row>
    <row r="49" spans="1:22">
      <c r="A49" s="259">
        <v>43888</v>
      </c>
      <c r="B49" s="260">
        <v>326.10000000000002</v>
      </c>
      <c r="C49" s="260">
        <v>345.077</v>
      </c>
      <c r="D49" s="260">
        <v>2978.76</v>
      </c>
      <c r="F49" s="260">
        <v>1.262</v>
      </c>
      <c r="G49" s="260">
        <f t="shared" si="0"/>
        <v>126.2</v>
      </c>
      <c r="H49" s="260">
        <f t="shared" si="1"/>
        <v>199.90000000000003</v>
      </c>
      <c r="I49" s="260" t="e">
        <f t="shared" si="2"/>
        <v>#N/A</v>
      </c>
      <c r="J49" s="260" t="e">
        <v>#N/A</v>
      </c>
      <c r="K49" s="260" t="e">
        <f t="shared" si="3"/>
        <v>#N/A</v>
      </c>
      <c r="L49" s="260">
        <v>4.8609999999999998</v>
      </c>
      <c r="M49" s="260" t="e">
        <f t="shared" si="4"/>
        <v>#N/A</v>
      </c>
      <c r="N49" s="260">
        <v>-0.54700000000000004</v>
      </c>
      <c r="O49" s="260">
        <v>190.76</v>
      </c>
      <c r="P49" s="260">
        <v>436</v>
      </c>
      <c r="Q49" s="260" t="e">
        <v>#N/A</v>
      </c>
      <c r="U49" s="260">
        <f t="shared" si="11"/>
        <v>3.4507699999999999</v>
      </c>
      <c r="V49" s="260">
        <f t="shared" si="12"/>
        <v>1.9076</v>
      </c>
    </row>
    <row r="50" spans="1:22">
      <c r="A50" s="259">
        <v>43889</v>
      </c>
      <c r="B50" s="260">
        <v>344.8</v>
      </c>
      <c r="C50" s="260">
        <v>373.30700000000002</v>
      </c>
      <c r="D50" s="260">
        <v>2954.22</v>
      </c>
      <c r="F50" s="260">
        <v>1.1499999999999999</v>
      </c>
      <c r="G50" s="260">
        <f t="shared" si="0"/>
        <v>114.99999999999999</v>
      </c>
      <c r="H50" s="260">
        <f t="shared" si="1"/>
        <v>229.8</v>
      </c>
      <c r="I50" s="260" t="e">
        <f t="shared" si="2"/>
        <v>#N/A</v>
      </c>
      <c r="J50" s="260" t="e">
        <v>#N/A</v>
      </c>
      <c r="K50" s="260" t="e">
        <f t="shared" si="3"/>
        <v>#N/A</v>
      </c>
      <c r="L50" s="260">
        <v>4.9459999999999997</v>
      </c>
      <c r="M50" s="260" t="e">
        <f t="shared" si="4"/>
        <v>#N/A</v>
      </c>
      <c r="N50" s="260">
        <v>-0.61099999999999999</v>
      </c>
      <c r="O50" s="260">
        <v>210.63</v>
      </c>
      <c r="P50" s="260">
        <v>474</v>
      </c>
      <c r="Q50" s="260" t="e">
        <v>#N/A</v>
      </c>
      <c r="U50" s="260">
        <f t="shared" si="11"/>
        <v>3.7330700000000001</v>
      </c>
      <c r="V50" s="260">
        <f t="shared" si="12"/>
        <v>2.1063000000000001</v>
      </c>
    </row>
    <row r="51" spans="1:22">
      <c r="A51" s="259">
        <v>43892</v>
      </c>
      <c r="B51" s="260">
        <v>345</v>
      </c>
      <c r="C51" s="260">
        <v>368.815</v>
      </c>
      <c r="D51" s="260">
        <v>3090.23</v>
      </c>
      <c r="F51" s="260">
        <v>1.165</v>
      </c>
      <c r="G51" s="260">
        <f t="shared" si="0"/>
        <v>116.5</v>
      </c>
      <c r="H51" s="260">
        <f t="shared" si="1"/>
        <v>228.5</v>
      </c>
      <c r="I51" s="260" t="e">
        <f t="shared" si="2"/>
        <v>#N/A</v>
      </c>
      <c r="J51" s="260" t="e">
        <v>#N/A</v>
      </c>
      <c r="K51" s="260" t="e">
        <f t="shared" si="3"/>
        <v>#N/A</v>
      </c>
      <c r="L51" s="260">
        <v>4.8739999999999997</v>
      </c>
      <c r="M51" s="260" t="e">
        <f t="shared" si="4"/>
        <v>#N/A</v>
      </c>
      <c r="N51" s="260">
        <v>-0.629</v>
      </c>
      <c r="O51" s="260">
        <v>211.78</v>
      </c>
      <c r="P51" s="260">
        <v>465</v>
      </c>
      <c r="Q51" s="260" t="e">
        <v>#N/A</v>
      </c>
      <c r="U51" s="260">
        <f t="shared" si="11"/>
        <v>3.6881499999999998</v>
      </c>
      <c r="V51" s="260">
        <f t="shared" si="12"/>
        <v>2.1177999999999999</v>
      </c>
    </row>
    <row r="52" spans="1:22">
      <c r="A52" s="259">
        <v>43893</v>
      </c>
      <c r="B52" s="260">
        <v>349.2</v>
      </c>
      <c r="C52" s="261">
        <v>365.88400000000001</v>
      </c>
      <c r="D52" s="260">
        <v>3003.37</v>
      </c>
      <c r="F52" s="261">
        <v>1.0009999999999999</v>
      </c>
      <c r="G52" s="260">
        <f t="shared" si="0"/>
        <v>100.1</v>
      </c>
      <c r="H52" s="260">
        <f t="shared" si="1"/>
        <v>249.1</v>
      </c>
      <c r="I52" s="260" t="e">
        <f t="shared" si="2"/>
        <v>#N/A</v>
      </c>
      <c r="J52" s="262" t="e">
        <v>#N/A</v>
      </c>
      <c r="K52" s="260" t="e">
        <f t="shared" si="3"/>
        <v>#N/A</v>
      </c>
      <c r="L52" s="261">
        <v>4.7450000000000001</v>
      </c>
      <c r="M52" s="262" t="e">
        <f t="shared" si="4"/>
        <v>#N/A</v>
      </c>
      <c r="N52" s="260">
        <v>-0.629</v>
      </c>
      <c r="O52" s="260">
        <v>203.78</v>
      </c>
      <c r="P52" s="260">
        <v>465</v>
      </c>
      <c r="Q52" s="260" t="e">
        <v>#N/A</v>
      </c>
      <c r="U52" s="260">
        <f t="shared" si="11"/>
        <v>3.6588400000000001</v>
      </c>
      <c r="V52" s="260">
        <f t="shared" si="12"/>
        <v>2.0377999999999998</v>
      </c>
    </row>
    <row r="53" spans="1:22">
      <c r="A53" s="259">
        <v>43894</v>
      </c>
      <c r="B53" s="260">
        <v>344.3</v>
      </c>
      <c r="C53" s="260">
        <v>356.166</v>
      </c>
      <c r="D53" s="260">
        <v>3130.12</v>
      </c>
      <c r="F53" s="260">
        <v>1.054</v>
      </c>
      <c r="G53" s="260">
        <f t="shared" si="0"/>
        <v>105.4</v>
      </c>
      <c r="H53" s="260">
        <f t="shared" si="1"/>
        <v>238.9</v>
      </c>
      <c r="I53" s="260" t="e">
        <f t="shared" si="2"/>
        <v>#N/A</v>
      </c>
      <c r="J53" s="260" t="e">
        <v>#N/A</v>
      </c>
      <c r="K53" s="260" t="e">
        <f t="shared" si="3"/>
        <v>#N/A</v>
      </c>
      <c r="L53" s="260">
        <v>4.6219999999999999</v>
      </c>
      <c r="M53" s="260" t="e">
        <f t="shared" si="4"/>
        <v>#N/A</v>
      </c>
      <c r="N53" s="260">
        <v>-0.64300000000000002</v>
      </c>
      <c r="O53" s="260">
        <v>201.63</v>
      </c>
      <c r="P53" s="260">
        <v>460</v>
      </c>
      <c r="Q53" s="260" t="e">
        <v>#N/A</v>
      </c>
      <c r="U53" s="260">
        <f t="shared" si="11"/>
        <v>3.5616599999999998</v>
      </c>
      <c r="V53" s="260">
        <f t="shared" si="12"/>
        <v>2.0162999999999998</v>
      </c>
    </row>
    <row r="54" spans="1:22">
      <c r="A54" s="259">
        <v>43895</v>
      </c>
      <c r="B54" s="260">
        <v>349</v>
      </c>
      <c r="C54" s="260">
        <v>369.27499999999998</v>
      </c>
      <c r="D54" s="260">
        <v>3023.94</v>
      </c>
      <c r="F54" s="260">
        <v>0.91400000000000003</v>
      </c>
      <c r="G54" s="260">
        <f t="shared" si="0"/>
        <v>91.4</v>
      </c>
      <c r="H54" s="260">
        <f t="shared" si="1"/>
        <v>257.60000000000002</v>
      </c>
      <c r="I54" s="260" t="e">
        <f t="shared" si="2"/>
        <v>#N/A</v>
      </c>
      <c r="J54" s="260" t="e">
        <v>#N/A</v>
      </c>
      <c r="K54" s="260" t="e">
        <f t="shared" si="3"/>
        <v>#N/A</v>
      </c>
      <c r="L54" s="260">
        <v>4.7009999999999996</v>
      </c>
      <c r="M54" s="260" t="e">
        <f t="shared" si="4"/>
        <v>#N/A</v>
      </c>
      <c r="N54" s="260">
        <v>-0.69</v>
      </c>
      <c r="O54" s="260">
        <v>207.93</v>
      </c>
      <c r="P54" s="260">
        <v>466</v>
      </c>
      <c r="Q54" s="260" t="e">
        <v>#N/A</v>
      </c>
      <c r="U54" s="260">
        <f t="shared" si="11"/>
        <v>3.6927499999999998</v>
      </c>
      <c r="V54" s="260">
        <f t="shared" si="12"/>
        <v>2.0792999999999999</v>
      </c>
    </row>
    <row r="55" spans="1:22">
      <c r="A55" s="259">
        <v>43896</v>
      </c>
      <c r="B55" s="260">
        <v>365.6</v>
      </c>
      <c r="C55" s="261">
        <v>401.904</v>
      </c>
      <c r="D55" s="260">
        <v>2972.37</v>
      </c>
      <c r="F55" s="261">
        <v>0.76400000000000001</v>
      </c>
      <c r="G55" s="260">
        <f t="shared" si="0"/>
        <v>76.400000000000006</v>
      </c>
      <c r="H55" s="260">
        <f t="shared" si="1"/>
        <v>289.20000000000005</v>
      </c>
      <c r="I55" s="260" t="e">
        <f t="shared" si="2"/>
        <v>#N/A</v>
      </c>
      <c r="J55" s="262" t="e">
        <v>#N/A</v>
      </c>
      <c r="K55" s="260" t="e">
        <f t="shared" si="3"/>
        <v>#N/A</v>
      </c>
      <c r="L55" s="261">
        <v>4.718</v>
      </c>
      <c r="M55" s="262" t="e">
        <f t="shared" si="4"/>
        <v>#N/A</v>
      </c>
      <c r="N55" s="260">
        <v>-0.71399999999999997</v>
      </c>
      <c r="O55" s="260">
        <v>217.73</v>
      </c>
      <c r="P55" s="260">
        <v>516</v>
      </c>
      <c r="Q55" s="260" t="e">
        <v>#N/A</v>
      </c>
      <c r="U55" s="260">
        <f t="shared" si="11"/>
        <v>4.0190400000000004</v>
      </c>
      <c r="V55" s="260">
        <f t="shared" si="12"/>
        <v>2.1772999999999998</v>
      </c>
    </row>
    <row r="56" spans="1:22">
      <c r="A56" s="259">
        <v>43899</v>
      </c>
      <c r="B56" s="260">
        <v>403.3</v>
      </c>
      <c r="C56" s="261">
        <v>470.66500000000002</v>
      </c>
      <c r="D56" s="260">
        <v>2746.56</v>
      </c>
      <c r="F56" s="261">
        <v>0.54300000000000004</v>
      </c>
      <c r="G56" s="260">
        <f t="shared" si="0"/>
        <v>54.300000000000004</v>
      </c>
      <c r="H56" s="260">
        <f t="shared" si="1"/>
        <v>349</v>
      </c>
      <c r="I56" s="260" t="e">
        <f t="shared" si="2"/>
        <v>#N/A</v>
      </c>
      <c r="J56" s="262" t="e">
        <v>#N/A</v>
      </c>
      <c r="K56" s="260" t="e">
        <f t="shared" si="3"/>
        <v>#N/A</v>
      </c>
      <c r="L56" s="261">
        <v>5.0979999999999999</v>
      </c>
      <c r="M56" s="262" t="e">
        <f t="shared" si="4"/>
        <v>#N/A</v>
      </c>
      <c r="N56" s="260">
        <v>-0.86099999999999999</v>
      </c>
      <c r="O56" s="260">
        <v>248.53</v>
      </c>
      <c r="P56" s="260">
        <v>594</v>
      </c>
      <c r="Q56" s="260" t="e">
        <v>#N/A</v>
      </c>
      <c r="U56" s="260">
        <f t="shared" si="11"/>
        <v>4.7066499999999998</v>
      </c>
      <c r="V56" s="260">
        <f t="shared" si="12"/>
        <v>2.4853000000000001</v>
      </c>
    </row>
    <row r="57" spans="1:22">
      <c r="A57" s="259">
        <v>43900</v>
      </c>
      <c r="B57" s="260">
        <v>390.8</v>
      </c>
      <c r="C57" s="261">
        <v>452.46499999999997</v>
      </c>
      <c r="D57" s="260">
        <v>2882.23</v>
      </c>
      <c r="F57" s="261">
        <v>0.80500000000000005</v>
      </c>
      <c r="G57" s="260">
        <f t="shared" si="0"/>
        <v>80.5</v>
      </c>
      <c r="H57" s="260">
        <f t="shared" si="1"/>
        <v>310.3</v>
      </c>
      <c r="I57" s="260" t="e">
        <f t="shared" si="2"/>
        <v>#N/A</v>
      </c>
      <c r="J57" s="262" t="e">
        <v>#N/A</v>
      </c>
      <c r="K57" s="260" t="e">
        <f t="shared" si="3"/>
        <v>#N/A</v>
      </c>
      <c r="L57" s="261">
        <v>5.093</v>
      </c>
      <c r="M57" s="262" t="e">
        <f t="shared" si="4"/>
        <v>#N/A</v>
      </c>
      <c r="N57" s="260">
        <v>-0.79900000000000004</v>
      </c>
      <c r="O57" s="260">
        <v>237.61</v>
      </c>
      <c r="P57" s="260">
        <v>571</v>
      </c>
      <c r="Q57" s="260" t="e">
        <v>#N/A</v>
      </c>
      <c r="U57" s="260">
        <f t="shared" si="11"/>
        <v>4.5246499999999994</v>
      </c>
      <c r="V57" s="260">
        <f t="shared" si="12"/>
        <v>2.3761000000000001</v>
      </c>
    </row>
    <row r="58" spans="1:22">
      <c r="A58" s="259">
        <v>43901</v>
      </c>
      <c r="B58" s="260">
        <v>398.8</v>
      </c>
      <c r="C58" s="260">
        <v>475.10599999999999</v>
      </c>
      <c r="D58" s="260">
        <v>2741.38</v>
      </c>
      <c r="F58" s="260">
        <v>0.872</v>
      </c>
      <c r="G58" s="260">
        <f t="shared" si="0"/>
        <v>87.2</v>
      </c>
      <c r="H58" s="260">
        <f t="shared" si="1"/>
        <v>311.60000000000002</v>
      </c>
      <c r="I58" s="260" t="e">
        <f t="shared" si="2"/>
        <v>#N/A</v>
      </c>
      <c r="J58" s="260" t="e">
        <v>#N/A</v>
      </c>
      <c r="K58" s="260" t="e">
        <f t="shared" si="3"/>
        <v>#N/A</v>
      </c>
      <c r="L58" s="260">
        <v>5.29</v>
      </c>
      <c r="M58" s="260" t="e">
        <f t="shared" si="4"/>
        <v>#N/A</v>
      </c>
      <c r="N58" s="260">
        <v>-0.747</v>
      </c>
      <c r="O58" s="260">
        <v>244.84</v>
      </c>
      <c r="P58" s="260">
        <v>583</v>
      </c>
      <c r="Q58" s="260" t="e">
        <v>#N/A</v>
      </c>
      <c r="U58" s="260">
        <f t="shared" si="11"/>
        <v>4.7510599999999998</v>
      </c>
      <c r="V58" s="260">
        <f t="shared" si="12"/>
        <v>2.4483999999999999</v>
      </c>
    </row>
    <row r="59" spans="1:22">
      <c r="A59" s="259">
        <v>43902</v>
      </c>
      <c r="B59" s="260">
        <v>437.5</v>
      </c>
      <c r="C59" s="261">
        <v>537.16800000000001</v>
      </c>
      <c r="D59" s="260">
        <v>2480.64</v>
      </c>
      <c r="F59" s="261">
        <v>0.81100000000000005</v>
      </c>
      <c r="G59" s="260">
        <f t="shared" si="0"/>
        <v>81.100000000000009</v>
      </c>
      <c r="H59" s="260">
        <f t="shared" si="1"/>
        <v>356.4</v>
      </c>
      <c r="I59" s="260" t="e">
        <f t="shared" si="2"/>
        <v>#N/A</v>
      </c>
      <c r="J59" s="262" t="e">
        <v>#N/A</v>
      </c>
      <c r="K59" s="260" t="e">
        <f t="shared" si="3"/>
        <v>#N/A</v>
      </c>
      <c r="L59" s="261">
        <v>5.8760000000000003</v>
      </c>
      <c r="M59" s="262" t="e">
        <f t="shared" si="4"/>
        <v>#N/A</v>
      </c>
      <c r="N59" s="260">
        <v>-0.754</v>
      </c>
      <c r="O59" s="260">
        <v>264.87</v>
      </c>
      <c r="P59" s="260">
        <v>639</v>
      </c>
      <c r="Q59" s="260" t="e">
        <v>#N/A</v>
      </c>
      <c r="U59" s="260">
        <f t="shared" si="11"/>
        <v>5.3716800000000005</v>
      </c>
      <c r="V59" s="260">
        <f t="shared" si="12"/>
        <v>2.6486999999999998</v>
      </c>
    </row>
    <row r="60" spans="1:22">
      <c r="A60" s="259">
        <v>43903</v>
      </c>
      <c r="B60" s="260">
        <v>436.8</v>
      </c>
      <c r="C60" s="260">
        <v>524.27300000000002</v>
      </c>
      <c r="D60" s="260">
        <v>2711.02</v>
      </c>
      <c r="F60" s="260">
        <v>0.96399999999999997</v>
      </c>
      <c r="G60" s="260">
        <f t="shared" si="0"/>
        <v>96.399999999999991</v>
      </c>
      <c r="H60" s="260">
        <f t="shared" si="1"/>
        <v>340.40000000000003</v>
      </c>
      <c r="I60" s="260" t="e">
        <f t="shared" si="2"/>
        <v>#N/A</v>
      </c>
      <c r="J60" s="260" t="e">
        <v>#N/A</v>
      </c>
      <c r="K60" s="260" t="e">
        <f t="shared" si="3"/>
        <v>#N/A</v>
      </c>
      <c r="L60" s="260">
        <v>5.8209999999999997</v>
      </c>
      <c r="M60" s="260" t="e">
        <f t="shared" si="4"/>
        <v>#N/A</v>
      </c>
      <c r="N60" s="260">
        <v>-0.55100000000000005</v>
      </c>
      <c r="O60" s="260">
        <v>253.57</v>
      </c>
      <c r="P60" s="260">
        <v>615</v>
      </c>
      <c r="Q60" s="260" t="e">
        <v>#N/A</v>
      </c>
      <c r="U60" s="260">
        <f t="shared" si="11"/>
        <v>5.2427299999999999</v>
      </c>
      <c r="V60" s="260">
        <f t="shared" si="12"/>
        <v>2.5356999999999998</v>
      </c>
    </row>
    <row r="61" spans="1:22">
      <c r="A61" s="259">
        <v>43906</v>
      </c>
      <c r="B61" s="260">
        <v>481.8</v>
      </c>
      <c r="C61" s="260">
        <v>586.18600000000004</v>
      </c>
      <c r="D61" s="260">
        <v>2386.13</v>
      </c>
      <c r="F61" s="260">
        <v>0.72099999999999997</v>
      </c>
      <c r="G61" s="260">
        <f t="shared" si="0"/>
        <v>72.099999999999994</v>
      </c>
      <c r="H61" s="260">
        <f t="shared" si="1"/>
        <v>409.70000000000005</v>
      </c>
      <c r="I61" s="260" t="e">
        <f t="shared" si="2"/>
        <v>#N/A</v>
      </c>
      <c r="J61" s="260" t="e">
        <v>#N/A</v>
      </c>
      <c r="K61" s="260" t="e">
        <f t="shared" si="3"/>
        <v>#N/A</v>
      </c>
      <c r="L61" s="260">
        <v>6.2160000000000002</v>
      </c>
      <c r="M61" s="260" t="e">
        <f t="shared" si="4"/>
        <v>#N/A</v>
      </c>
      <c r="N61" s="260">
        <v>-0.46899999999999997</v>
      </c>
      <c r="O61" s="260">
        <v>263.24</v>
      </c>
      <c r="P61" s="260">
        <v>660</v>
      </c>
      <c r="Q61" s="260" t="e">
        <v>#N/A</v>
      </c>
      <c r="U61" s="260">
        <f t="shared" si="11"/>
        <v>5.8618600000000001</v>
      </c>
      <c r="V61" s="260">
        <f t="shared" si="12"/>
        <v>2.6324000000000001</v>
      </c>
    </row>
    <row r="62" spans="1:22">
      <c r="A62" s="259">
        <v>43907</v>
      </c>
      <c r="B62" s="260">
        <v>488</v>
      </c>
      <c r="C62" s="260">
        <v>577.83500000000004</v>
      </c>
      <c r="D62" s="260">
        <v>2529.19</v>
      </c>
      <c r="F62" s="260">
        <v>1.0820000000000001</v>
      </c>
      <c r="G62" s="260">
        <f t="shared" si="0"/>
        <v>108.2</v>
      </c>
      <c r="H62" s="260">
        <f t="shared" si="1"/>
        <v>379.8</v>
      </c>
      <c r="I62" s="260" t="e">
        <f t="shared" si="2"/>
        <v>#N/A</v>
      </c>
      <c r="J62" s="260" t="e">
        <v>#N/A</v>
      </c>
      <c r="K62" s="260" t="e">
        <f t="shared" si="3"/>
        <v>#N/A</v>
      </c>
      <c r="L62" s="260">
        <v>6.3369999999999997</v>
      </c>
      <c r="M62" s="260" t="e">
        <f t="shared" si="4"/>
        <v>#N/A</v>
      </c>
      <c r="N62" s="260">
        <v>-0.442</v>
      </c>
      <c r="O62" s="260">
        <v>264.98</v>
      </c>
      <c r="P62" s="260">
        <v>642</v>
      </c>
      <c r="Q62" s="260" t="e">
        <v>#N/A</v>
      </c>
      <c r="U62" s="260">
        <f t="shared" si="11"/>
        <v>5.7783500000000005</v>
      </c>
      <c r="V62" s="260">
        <f t="shared" si="12"/>
        <v>2.6498000000000004</v>
      </c>
    </row>
    <row r="63" spans="1:22">
      <c r="A63" s="259">
        <v>43908</v>
      </c>
      <c r="B63" s="260">
        <v>521.1</v>
      </c>
      <c r="C63" s="260">
        <v>634.36599999999999</v>
      </c>
      <c r="D63" s="260">
        <v>2398.1</v>
      </c>
      <c r="F63" s="260">
        <v>1.1950000000000001</v>
      </c>
      <c r="G63" s="260">
        <f t="shared" si="0"/>
        <v>119.5</v>
      </c>
      <c r="H63" s="260">
        <f t="shared" si="1"/>
        <v>401.6</v>
      </c>
      <c r="I63" s="260" t="e">
        <f t="shared" si="2"/>
        <v>#N/A</v>
      </c>
      <c r="J63" s="260" t="e">
        <v>#N/A</v>
      </c>
      <c r="K63" s="260" t="e">
        <f t="shared" si="3"/>
        <v>#N/A</v>
      </c>
      <c r="L63" s="260">
        <v>7.1520000000000001</v>
      </c>
      <c r="M63" s="260" t="e">
        <f t="shared" si="4"/>
        <v>#N/A</v>
      </c>
      <c r="N63" s="260">
        <v>-0.245</v>
      </c>
      <c r="O63" s="260">
        <v>273.85000000000002</v>
      </c>
      <c r="P63" s="260">
        <v>660</v>
      </c>
      <c r="Q63" s="260" t="e">
        <v>#N/A</v>
      </c>
      <c r="U63" s="260">
        <f t="shared" si="11"/>
        <v>6.3436599999999999</v>
      </c>
      <c r="V63" s="260">
        <f t="shared" si="12"/>
        <v>2.7385000000000002</v>
      </c>
    </row>
    <row r="64" spans="1:22">
      <c r="A64" s="259">
        <v>43909</v>
      </c>
      <c r="B64" s="260">
        <v>561.70000000000005</v>
      </c>
      <c r="C64" s="260">
        <v>689.30200000000002</v>
      </c>
      <c r="D64" s="260">
        <v>2409.39</v>
      </c>
      <c r="F64" s="260">
        <v>1.1439999999999999</v>
      </c>
      <c r="G64" s="260">
        <f t="shared" si="0"/>
        <v>114.39999999999999</v>
      </c>
      <c r="H64" s="260">
        <f t="shared" si="1"/>
        <v>447.30000000000007</v>
      </c>
      <c r="I64" s="260" t="e">
        <f t="shared" si="2"/>
        <v>#N/A</v>
      </c>
      <c r="J64" s="260" t="e">
        <v>#N/A</v>
      </c>
      <c r="K64" s="260" t="e">
        <f t="shared" si="3"/>
        <v>#N/A</v>
      </c>
      <c r="L64" s="260">
        <v>7.39</v>
      </c>
      <c r="M64" s="260" t="e">
        <f t="shared" si="4"/>
        <v>#N/A</v>
      </c>
      <c r="N64" s="260">
        <v>-0.20300000000000001</v>
      </c>
      <c r="O64" s="260">
        <v>275.95999999999998</v>
      </c>
      <c r="P64" s="260">
        <v>703</v>
      </c>
      <c r="Q64" s="260" t="e">
        <v>#N/A</v>
      </c>
      <c r="U64" s="260">
        <f t="shared" si="11"/>
        <v>6.8930199999999999</v>
      </c>
      <c r="V64" s="260">
        <f t="shared" si="12"/>
        <v>2.7595999999999998</v>
      </c>
    </row>
    <row r="65" spans="1:22">
      <c r="A65" s="259">
        <v>43910</v>
      </c>
      <c r="B65" s="260">
        <v>567.5</v>
      </c>
      <c r="C65" s="260">
        <v>673.04</v>
      </c>
      <c r="D65" s="260">
        <v>2304.92</v>
      </c>
      <c r="F65" s="260">
        <v>0.84799999999999998</v>
      </c>
      <c r="G65" s="260">
        <f t="shared" si="0"/>
        <v>84.8</v>
      </c>
      <c r="H65" s="260">
        <f t="shared" si="1"/>
        <v>482.7</v>
      </c>
      <c r="I65" s="260" t="e">
        <f t="shared" si="2"/>
        <v>#N/A</v>
      </c>
      <c r="J65" s="260" t="e">
        <v>#N/A</v>
      </c>
      <c r="K65" s="260" t="e">
        <f t="shared" si="3"/>
        <v>#N/A</v>
      </c>
      <c r="L65" s="260">
        <v>7.0279999999999996</v>
      </c>
      <c r="M65" s="260" t="e">
        <f t="shared" si="4"/>
        <v>#N/A</v>
      </c>
      <c r="N65" s="260">
        <v>-0.33100000000000002</v>
      </c>
      <c r="O65" s="260">
        <v>286.48</v>
      </c>
      <c r="P65" s="260">
        <v>698</v>
      </c>
      <c r="Q65" s="260" t="e">
        <v>#N/A</v>
      </c>
      <c r="U65" s="260">
        <f t="shared" si="11"/>
        <v>6.7303999999999995</v>
      </c>
      <c r="V65" s="260">
        <f t="shared" si="12"/>
        <v>2.8648000000000002</v>
      </c>
    </row>
    <row r="66" spans="1:22">
      <c r="A66" s="259">
        <v>43913</v>
      </c>
      <c r="B66" s="260">
        <v>597.70000000000005</v>
      </c>
      <c r="C66" s="260">
        <v>721.20600000000002</v>
      </c>
      <c r="D66" s="260">
        <v>2237.4</v>
      </c>
      <c r="F66" s="260">
        <v>0.78900000000000003</v>
      </c>
      <c r="G66" s="260">
        <f t="shared" si="0"/>
        <v>78.900000000000006</v>
      </c>
      <c r="H66" s="260">
        <f t="shared" si="1"/>
        <v>518.80000000000007</v>
      </c>
      <c r="I66" s="260" t="e">
        <f t="shared" si="2"/>
        <v>#N/A</v>
      </c>
      <c r="J66" s="260" t="e">
        <v>#N/A</v>
      </c>
      <c r="K66" s="260" t="e">
        <f t="shared" si="3"/>
        <v>#N/A</v>
      </c>
      <c r="L66" s="260">
        <v>7.2249999999999996</v>
      </c>
      <c r="M66" s="260" t="e">
        <f t="shared" si="4"/>
        <v>#N/A</v>
      </c>
      <c r="N66" s="260">
        <v>-0.38500000000000001</v>
      </c>
      <c r="O66" s="260">
        <v>300.77999999999997</v>
      </c>
      <c r="P66" s="260">
        <v>743</v>
      </c>
      <c r="Q66" s="260" t="e">
        <v>#N/A</v>
      </c>
      <c r="U66" s="260">
        <f t="shared" si="11"/>
        <v>7.2120600000000001</v>
      </c>
      <c r="V66" s="260">
        <f t="shared" si="12"/>
        <v>3.0077999999999996</v>
      </c>
    </row>
    <row r="67" spans="1:22" s="267" customFormat="1">
      <c r="A67" s="266">
        <v>43914</v>
      </c>
      <c r="B67" s="267">
        <v>586.6</v>
      </c>
      <c r="C67" s="267">
        <v>689.75099999999998</v>
      </c>
      <c r="D67" s="267">
        <v>2447.33</v>
      </c>
      <c r="F67" s="267">
        <v>0.85</v>
      </c>
      <c r="G67" s="267">
        <f t="shared" si="0"/>
        <v>85</v>
      </c>
      <c r="H67" s="267">
        <f t="shared" si="1"/>
        <v>501.6</v>
      </c>
      <c r="I67" s="267" t="e">
        <f t="shared" si="2"/>
        <v>#N/A</v>
      </c>
      <c r="J67" s="267" t="e">
        <v>#N/A</v>
      </c>
      <c r="K67" s="267" t="e">
        <f t="shared" si="3"/>
        <v>#N/A</v>
      </c>
      <c r="L67" s="267">
        <v>6.9489999999999998</v>
      </c>
      <c r="M67" s="267" t="e">
        <f t="shared" si="4"/>
        <v>#N/A</v>
      </c>
      <c r="N67" s="267">
        <v>-0.33100000000000002</v>
      </c>
      <c r="O67" s="267">
        <v>298.29000000000002</v>
      </c>
      <c r="P67" s="267">
        <v>746</v>
      </c>
      <c r="Q67" s="260">
        <v>1167.3860589840599</v>
      </c>
      <c r="U67" s="260">
        <f t="shared" si="11"/>
        <v>6.8975099999999996</v>
      </c>
      <c r="V67" s="260">
        <f t="shared" si="12"/>
        <v>2.9829000000000003</v>
      </c>
    </row>
    <row r="68" spans="1:22">
      <c r="A68" s="259">
        <v>43915</v>
      </c>
      <c r="B68" s="260">
        <v>567.79999999999995</v>
      </c>
      <c r="C68" s="260">
        <v>634.96400000000006</v>
      </c>
      <c r="D68" s="260">
        <v>2475.56</v>
      </c>
      <c r="F68" s="260">
        <v>0.87</v>
      </c>
      <c r="G68" s="260">
        <f t="shared" ref="G68:G131" si="13">F68*100</f>
        <v>87</v>
      </c>
      <c r="H68" s="260">
        <f t="shared" ref="H68:H131" si="14">B68-G68</f>
        <v>480.79999999999995</v>
      </c>
      <c r="I68" s="260" t="e">
        <f t="shared" ref="I68:I131" si="15">J68*100</f>
        <v>#N/A</v>
      </c>
      <c r="J68" s="260" t="e">
        <v>#N/A</v>
      </c>
      <c r="K68" s="260" t="e">
        <f t="shared" ref="K68:K131" si="16">F68-J68</f>
        <v>#N/A</v>
      </c>
      <c r="L68" s="260">
        <v>6.3529999999999998</v>
      </c>
      <c r="M68" s="260" t="e">
        <f t="shared" ref="M68:M131" si="17">L68-K68</f>
        <v>#N/A</v>
      </c>
      <c r="N68" s="260">
        <v>-0.26900000000000002</v>
      </c>
      <c r="O68" s="260">
        <v>290.99</v>
      </c>
      <c r="P68" s="260">
        <v>707</v>
      </c>
      <c r="Q68" s="260">
        <v>1114.825721390273</v>
      </c>
      <c r="U68" s="260">
        <f t="shared" si="11"/>
        <v>6.3496400000000008</v>
      </c>
      <c r="V68" s="260">
        <f t="shared" si="12"/>
        <v>2.9098999999999999</v>
      </c>
    </row>
    <row r="69" spans="1:22">
      <c r="A69" s="259">
        <v>43916</v>
      </c>
      <c r="B69" s="260">
        <v>546.20000000000005</v>
      </c>
      <c r="C69" s="260">
        <v>603.91600000000005</v>
      </c>
      <c r="D69" s="260">
        <v>2630.07</v>
      </c>
      <c r="F69" s="260">
        <v>0.84899999999999998</v>
      </c>
      <c r="G69" s="260">
        <f t="shared" si="13"/>
        <v>84.899999999999991</v>
      </c>
      <c r="H69" s="260">
        <f t="shared" si="14"/>
        <v>461.30000000000007</v>
      </c>
      <c r="I69" s="260" t="e">
        <f t="shared" si="15"/>
        <v>#N/A</v>
      </c>
      <c r="J69" s="260" t="e">
        <v>#N/A</v>
      </c>
      <c r="K69" s="260" t="e">
        <f t="shared" si="16"/>
        <v>#N/A</v>
      </c>
      <c r="L69" s="260">
        <v>6.0750000000000002</v>
      </c>
      <c r="M69" s="260" t="e">
        <f t="shared" si="17"/>
        <v>#N/A</v>
      </c>
      <c r="N69" s="260">
        <v>-0.37</v>
      </c>
      <c r="O69" s="260">
        <v>288.95999999999998</v>
      </c>
      <c r="P69" s="260">
        <v>693</v>
      </c>
      <c r="Q69" s="260">
        <v>1081.875934607792</v>
      </c>
      <c r="U69" s="260">
        <f t="shared" si="11"/>
        <v>6.0391600000000007</v>
      </c>
      <c r="V69" s="260">
        <f t="shared" si="12"/>
        <v>2.8895999999999997</v>
      </c>
    </row>
    <row r="70" spans="1:22">
      <c r="A70" s="259">
        <v>43917</v>
      </c>
      <c r="B70" s="260">
        <v>543</v>
      </c>
      <c r="C70" s="260">
        <v>624.13599999999997</v>
      </c>
      <c r="D70" s="260">
        <v>2541.4699999999998</v>
      </c>
      <c r="F70" s="260">
        <v>0.67900000000000005</v>
      </c>
      <c r="G70" s="260">
        <f t="shared" si="13"/>
        <v>67.900000000000006</v>
      </c>
      <c r="H70" s="260">
        <f t="shared" si="14"/>
        <v>475.1</v>
      </c>
      <c r="I70" s="260" t="e">
        <f t="shared" si="15"/>
        <v>#N/A</v>
      </c>
      <c r="J70" s="260" t="e">
        <v>#N/A</v>
      </c>
      <c r="K70" s="260" t="e">
        <f t="shared" si="16"/>
        <v>#N/A</v>
      </c>
      <c r="L70" s="260">
        <v>6.2549999999999999</v>
      </c>
      <c r="M70" s="260" t="e">
        <f t="shared" si="17"/>
        <v>#N/A</v>
      </c>
      <c r="N70" s="260">
        <v>-0.48399999999999999</v>
      </c>
      <c r="O70" s="260">
        <v>299.14</v>
      </c>
      <c r="P70" s="260">
        <v>694</v>
      </c>
      <c r="Q70" s="260">
        <v>1142.8149316060662</v>
      </c>
      <c r="U70" s="260">
        <f t="shared" si="11"/>
        <v>6.2413599999999994</v>
      </c>
      <c r="V70" s="260">
        <f t="shared" si="12"/>
        <v>2.9914000000000001</v>
      </c>
    </row>
    <row r="71" spans="1:22">
      <c r="A71" s="259">
        <v>43920</v>
      </c>
      <c r="B71" s="260">
        <v>554.20000000000005</v>
      </c>
      <c r="C71" s="260">
        <v>642.61099999999999</v>
      </c>
      <c r="D71" s="260">
        <v>2626.65</v>
      </c>
      <c r="F71" s="260">
        <v>0.72899999999999998</v>
      </c>
      <c r="G71" s="260">
        <f t="shared" si="13"/>
        <v>72.899999999999991</v>
      </c>
      <c r="H71" s="260">
        <f t="shared" si="14"/>
        <v>481.30000000000007</v>
      </c>
      <c r="I71" s="260" t="e">
        <f t="shared" si="15"/>
        <v>#N/A</v>
      </c>
      <c r="J71" s="260" t="e">
        <v>#N/A</v>
      </c>
      <c r="K71" s="260" t="e">
        <f t="shared" si="16"/>
        <v>#N/A</v>
      </c>
      <c r="L71" s="260">
        <v>6.3879999999999999</v>
      </c>
      <c r="M71" s="260" t="e">
        <f t="shared" si="17"/>
        <v>#N/A</v>
      </c>
      <c r="N71" s="260">
        <v>-0.5</v>
      </c>
      <c r="O71" s="260">
        <v>308.18</v>
      </c>
      <c r="P71" s="260">
        <v>714</v>
      </c>
      <c r="Q71" s="260">
        <v>1178.6426776035867</v>
      </c>
      <c r="U71" s="260">
        <f t="shared" si="11"/>
        <v>6.4261099999999995</v>
      </c>
      <c r="V71" s="260">
        <f t="shared" si="12"/>
        <v>3.0817999999999999</v>
      </c>
    </row>
    <row r="72" spans="1:22" hidden="1">
      <c r="A72" s="259">
        <v>43921</v>
      </c>
      <c r="B72" s="260">
        <v>548.9</v>
      </c>
      <c r="C72" s="260">
        <v>626.226</v>
      </c>
      <c r="D72" s="260">
        <v>2584.59</v>
      </c>
      <c r="F72" s="260">
        <v>0.67</v>
      </c>
      <c r="G72" s="260">
        <f t="shared" si="13"/>
        <v>67</v>
      </c>
      <c r="H72" s="260">
        <f t="shared" si="14"/>
        <v>481.9</v>
      </c>
      <c r="I72" s="260" t="e">
        <f t="shared" si="15"/>
        <v>#N/A</v>
      </c>
      <c r="J72" s="260" t="e">
        <v>#N/A</v>
      </c>
      <c r="K72" s="260" t="e">
        <f t="shared" si="16"/>
        <v>#N/A</v>
      </c>
      <c r="L72" s="260" t="e">
        <v>#N/A</v>
      </c>
      <c r="M72" s="260" t="e">
        <f t="shared" si="17"/>
        <v>#N/A</v>
      </c>
      <c r="N72" s="260">
        <v>-0.47699999999999998</v>
      </c>
      <c r="O72" s="260">
        <v>305.8</v>
      </c>
      <c r="P72" s="260" t="e">
        <v>#N/A</v>
      </c>
      <c r="Q72" s="260">
        <v>1192.828958186268</v>
      </c>
    </row>
    <row r="73" spans="1:22" hidden="1">
      <c r="A73" s="259">
        <v>43922</v>
      </c>
      <c r="B73" s="260">
        <v>556.20000000000005</v>
      </c>
      <c r="C73" s="260">
        <v>648.22299999999996</v>
      </c>
      <c r="D73" s="260">
        <v>2470.5</v>
      </c>
      <c r="F73" s="260">
        <v>0.58399999999999996</v>
      </c>
      <c r="G73" s="260">
        <f t="shared" si="13"/>
        <v>58.4</v>
      </c>
      <c r="H73" s="260">
        <f t="shared" si="14"/>
        <v>497.80000000000007</v>
      </c>
      <c r="I73" s="260" t="e">
        <f t="shared" si="15"/>
        <v>#N/A</v>
      </c>
      <c r="J73" s="260" t="e">
        <v>#N/A</v>
      </c>
      <c r="K73" s="260" t="e">
        <f t="shared" si="16"/>
        <v>#N/A</v>
      </c>
      <c r="L73" s="260" t="e">
        <v>#N/A</v>
      </c>
      <c r="M73" s="260" t="e">
        <f t="shared" si="17"/>
        <v>#N/A</v>
      </c>
      <c r="N73" s="260">
        <v>-0.46700000000000003</v>
      </c>
      <c r="O73" s="260">
        <v>306.51</v>
      </c>
      <c r="P73" s="260" t="e">
        <v>#N/A</v>
      </c>
      <c r="Q73" s="260">
        <v>1244.2919494730729</v>
      </c>
    </row>
    <row r="74" spans="1:22" hidden="1">
      <c r="A74" s="259">
        <v>43923</v>
      </c>
      <c r="B74" s="260">
        <v>554.9</v>
      </c>
      <c r="C74" s="260">
        <v>648.44000000000005</v>
      </c>
      <c r="D74" s="260">
        <v>2526.9</v>
      </c>
      <c r="F74" s="260">
        <v>0.59899999999999998</v>
      </c>
      <c r="G74" s="260">
        <f t="shared" si="13"/>
        <v>59.9</v>
      </c>
      <c r="H74" s="260">
        <f t="shared" si="14"/>
        <v>495</v>
      </c>
      <c r="I74" s="260" t="e">
        <f t="shared" si="15"/>
        <v>#N/A</v>
      </c>
      <c r="J74" s="260" t="e">
        <v>#N/A</v>
      </c>
      <c r="K74" s="260" t="e">
        <f t="shared" si="16"/>
        <v>#N/A</v>
      </c>
      <c r="L74" s="260" t="e">
        <v>#N/A</v>
      </c>
      <c r="M74" s="260" t="e">
        <f t="shared" si="17"/>
        <v>#N/A</v>
      </c>
      <c r="N74" s="260">
        <v>-0.442</v>
      </c>
      <c r="O74" s="260">
        <v>308.89999999999998</v>
      </c>
      <c r="P74" s="260" t="e">
        <v>#N/A</v>
      </c>
      <c r="Q74" s="260">
        <v>1189.3543706835635</v>
      </c>
    </row>
    <row r="75" spans="1:22">
      <c r="A75" s="259">
        <v>43924</v>
      </c>
      <c r="B75" s="260">
        <v>558.1</v>
      </c>
      <c r="C75" s="260">
        <v>645.43399999999997</v>
      </c>
      <c r="D75" s="260">
        <v>2488.65</v>
      </c>
      <c r="F75" s="260">
        <v>0.59699999999999998</v>
      </c>
      <c r="G75" s="260">
        <f t="shared" si="13"/>
        <v>59.699999999999996</v>
      </c>
      <c r="H75" s="260">
        <f t="shared" si="14"/>
        <v>498.40000000000003</v>
      </c>
      <c r="I75" s="260" t="e">
        <f t="shared" si="15"/>
        <v>#N/A</v>
      </c>
      <c r="J75" s="260" t="e">
        <v>#N/A</v>
      </c>
      <c r="K75" s="260" t="e">
        <f t="shared" si="16"/>
        <v>#N/A</v>
      </c>
      <c r="L75" s="260">
        <v>6.5190000000000001</v>
      </c>
      <c r="M75" s="260" t="e">
        <f t="shared" si="17"/>
        <v>#N/A</v>
      </c>
      <c r="N75" s="260">
        <v>-0.44700000000000001</v>
      </c>
      <c r="O75" s="260">
        <v>310.77</v>
      </c>
      <c r="P75" s="260">
        <v>687</v>
      </c>
      <c r="Q75" s="260">
        <v>1156.3447905112655</v>
      </c>
      <c r="U75" s="260">
        <f t="shared" ref="U75:U79" si="18">C75/100</f>
        <v>6.4543399999999993</v>
      </c>
      <c r="V75" s="260">
        <f t="shared" ref="V75:V79" si="19">O75/100</f>
        <v>3.1076999999999999</v>
      </c>
    </row>
    <row r="76" spans="1:22">
      <c r="A76" s="259">
        <v>43927</v>
      </c>
      <c r="B76" s="260">
        <v>554.70000000000005</v>
      </c>
      <c r="C76" s="260">
        <v>638.68799999999999</v>
      </c>
      <c r="D76" s="260">
        <v>2663.68</v>
      </c>
      <c r="F76" s="260">
        <v>0.67200000000000004</v>
      </c>
      <c r="G76" s="260">
        <f t="shared" si="13"/>
        <v>67.2</v>
      </c>
      <c r="H76" s="260">
        <f t="shared" si="14"/>
        <v>487.50000000000006</v>
      </c>
      <c r="I76" s="260" t="e">
        <f t="shared" si="15"/>
        <v>#N/A</v>
      </c>
      <c r="J76" s="260" t="e">
        <v>#N/A</v>
      </c>
      <c r="K76" s="260" t="e">
        <f t="shared" si="16"/>
        <v>#N/A</v>
      </c>
      <c r="L76" s="260">
        <v>6.5</v>
      </c>
      <c r="M76" s="260" t="e">
        <f t="shared" si="17"/>
        <v>#N/A</v>
      </c>
      <c r="N76" s="260">
        <v>-0.42899999999999999</v>
      </c>
      <c r="O76" s="260">
        <v>309.49</v>
      </c>
      <c r="P76" s="260">
        <v>673</v>
      </c>
      <c r="Q76" s="260">
        <v>1131.7455045032443</v>
      </c>
      <c r="U76" s="260">
        <f t="shared" si="18"/>
        <v>6.3868799999999997</v>
      </c>
      <c r="V76" s="260">
        <f t="shared" si="19"/>
        <v>3.0949</v>
      </c>
    </row>
    <row r="77" spans="1:22">
      <c r="A77" s="259">
        <v>43928</v>
      </c>
      <c r="B77" s="260">
        <v>545.20000000000005</v>
      </c>
      <c r="C77" s="260">
        <v>622.46500000000003</v>
      </c>
      <c r="D77" s="260">
        <v>2659.41</v>
      </c>
      <c r="F77" s="260">
        <v>0.71399999999999997</v>
      </c>
      <c r="G77" s="260">
        <f t="shared" si="13"/>
        <v>71.399999999999991</v>
      </c>
      <c r="H77" s="260">
        <f t="shared" si="14"/>
        <v>473.80000000000007</v>
      </c>
      <c r="I77" s="260" t="e">
        <f t="shared" si="15"/>
        <v>#N/A</v>
      </c>
      <c r="J77" s="260" t="e">
        <v>#N/A</v>
      </c>
      <c r="K77" s="260" t="e">
        <f t="shared" si="16"/>
        <v>#N/A</v>
      </c>
      <c r="L77" s="260">
        <v>6.4189999999999996</v>
      </c>
      <c r="M77" s="260" t="e">
        <f t="shared" si="17"/>
        <v>#N/A</v>
      </c>
      <c r="N77" s="260">
        <v>-0.316</v>
      </c>
      <c r="O77" s="260">
        <v>301.16000000000003</v>
      </c>
      <c r="P77" s="260">
        <v>640</v>
      </c>
      <c r="Q77" s="260">
        <v>1070.0217736863394</v>
      </c>
      <c r="U77" s="260">
        <f t="shared" si="18"/>
        <v>6.2246500000000005</v>
      </c>
      <c r="V77" s="260">
        <f t="shared" si="19"/>
        <v>3.0116000000000001</v>
      </c>
    </row>
    <row r="78" spans="1:22">
      <c r="A78" s="259">
        <v>43929</v>
      </c>
      <c r="B78" s="260">
        <v>541.9</v>
      </c>
      <c r="C78" s="260">
        <v>624.65800000000002</v>
      </c>
      <c r="D78" s="260">
        <v>2749.98</v>
      </c>
      <c r="F78" s="260">
        <v>0.77300000000000002</v>
      </c>
      <c r="G78" s="260">
        <f t="shared" si="13"/>
        <v>77.3</v>
      </c>
      <c r="H78" s="260">
        <f t="shared" si="14"/>
        <v>464.59999999999997</v>
      </c>
      <c r="I78" s="260" t="e">
        <f t="shared" si="15"/>
        <v>#N/A</v>
      </c>
      <c r="J78" s="260" t="e">
        <v>#N/A</v>
      </c>
      <c r="K78" s="260" t="e">
        <f t="shared" si="16"/>
        <v>#N/A</v>
      </c>
      <c r="L78" s="260">
        <v>6.44</v>
      </c>
      <c r="M78" s="260" t="e">
        <f t="shared" si="17"/>
        <v>#N/A</v>
      </c>
      <c r="N78" s="260">
        <v>-0.312</v>
      </c>
      <c r="O78" s="260">
        <v>301.42</v>
      </c>
      <c r="P78" s="260">
        <v>633</v>
      </c>
      <c r="Q78" s="260">
        <v>1066.6275185728439</v>
      </c>
      <c r="U78" s="260">
        <f t="shared" si="18"/>
        <v>6.2465799999999998</v>
      </c>
      <c r="V78" s="260">
        <f t="shared" si="19"/>
        <v>3.0142000000000002</v>
      </c>
    </row>
    <row r="79" spans="1:22">
      <c r="A79" s="259">
        <v>43930</v>
      </c>
      <c r="B79" s="260">
        <v>534.29999999999995</v>
      </c>
      <c r="C79" s="260">
        <v>607.096</v>
      </c>
      <c r="D79" s="260">
        <v>2789.82</v>
      </c>
      <c r="F79" s="260">
        <v>0.72099999999999997</v>
      </c>
      <c r="G79" s="260">
        <f t="shared" si="13"/>
        <v>72.099999999999994</v>
      </c>
      <c r="H79" s="260">
        <f t="shared" si="14"/>
        <v>462.19999999999993</v>
      </c>
      <c r="I79" s="260" t="e">
        <f t="shared" si="15"/>
        <v>#N/A</v>
      </c>
      <c r="J79" s="260" t="e">
        <v>#N/A</v>
      </c>
      <c r="K79" s="260" t="e">
        <f t="shared" si="16"/>
        <v>#N/A</v>
      </c>
      <c r="L79" s="260">
        <v>6.1550000000000002</v>
      </c>
      <c r="M79" s="260" t="e">
        <f t="shared" si="17"/>
        <v>#N/A</v>
      </c>
      <c r="N79" s="260">
        <v>-0.35499999999999998</v>
      </c>
      <c r="O79" s="260">
        <v>303.38</v>
      </c>
      <c r="P79" s="260">
        <v>625</v>
      </c>
      <c r="Q79" s="260">
        <v>1036.8474887970062</v>
      </c>
      <c r="U79" s="260">
        <f t="shared" si="18"/>
        <v>6.0709600000000004</v>
      </c>
      <c r="V79" s="260">
        <f t="shared" si="19"/>
        <v>3.0337999999999998</v>
      </c>
    </row>
    <row r="80" spans="1:22" hidden="1">
      <c r="A80" s="259">
        <v>43931</v>
      </c>
      <c r="B80" s="260">
        <v>0</v>
      </c>
      <c r="C80" s="260">
        <v>0</v>
      </c>
      <c r="D80" s="260">
        <v>0</v>
      </c>
      <c r="F80" s="260">
        <v>0.72099999999999997</v>
      </c>
      <c r="G80" s="260">
        <f t="shared" si="13"/>
        <v>72.099999999999994</v>
      </c>
      <c r="H80" s="260">
        <f t="shared" si="14"/>
        <v>-72.099999999999994</v>
      </c>
      <c r="I80" s="260" t="e">
        <f t="shared" si="15"/>
        <v>#N/A</v>
      </c>
      <c r="J80" s="260" t="e">
        <v>#N/A</v>
      </c>
      <c r="K80" s="260" t="e">
        <f t="shared" si="16"/>
        <v>#N/A</v>
      </c>
      <c r="L80" s="260" t="e">
        <v>#N/A</v>
      </c>
      <c r="M80" s="260" t="e">
        <f t="shared" si="17"/>
        <v>#N/A</v>
      </c>
      <c r="N80" s="260">
        <v>-0.35499999999999998</v>
      </c>
      <c r="O80" s="260" t="e">
        <v>#N/A</v>
      </c>
      <c r="Q80" s="260">
        <v>1037.5474887970063</v>
      </c>
    </row>
    <row r="81" spans="1:22" hidden="1">
      <c r="A81" s="259">
        <v>43934</v>
      </c>
      <c r="B81" s="260">
        <v>525.20000000000005</v>
      </c>
      <c r="C81" s="260">
        <v>597.97199999999998</v>
      </c>
      <c r="D81" s="260">
        <v>2761.63</v>
      </c>
      <c r="F81" s="260">
        <v>0.77400000000000002</v>
      </c>
      <c r="G81" s="260">
        <f t="shared" si="13"/>
        <v>77.400000000000006</v>
      </c>
      <c r="H81" s="260">
        <f t="shared" si="14"/>
        <v>447.80000000000007</v>
      </c>
      <c r="I81" s="260" t="e">
        <f t="shared" si="15"/>
        <v>#N/A</v>
      </c>
      <c r="J81" s="260" t="e">
        <v>#N/A</v>
      </c>
      <c r="K81" s="260" t="e">
        <f t="shared" si="16"/>
        <v>#N/A</v>
      </c>
      <c r="L81" s="260">
        <v>6.1079999999999997</v>
      </c>
      <c r="M81" s="260" t="e">
        <f t="shared" si="17"/>
        <v>#N/A</v>
      </c>
      <c r="N81" s="260">
        <v>-0.35499999999999998</v>
      </c>
      <c r="O81" s="260" t="e">
        <v>#N/A</v>
      </c>
      <c r="Q81" s="260">
        <v>1036.1582993882246</v>
      </c>
    </row>
    <row r="82" spans="1:22">
      <c r="A82" s="259">
        <v>43935</v>
      </c>
      <c r="B82" s="260">
        <v>510.6</v>
      </c>
      <c r="C82" s="260">
        <v>587.37400000000002</v>
      </c>
      <c r="D82" s="260">
        <v>2846.06</v>
      </c>
      <c r="F82" s="260">
        <v>0.754</v>
      </c>
      <c r="G82" s="260">
        <f t="shared" si="13"/>
        <v>75.400000000000006</v>
      </c>
      <c r="H82" s="260">
        <f t="shared" si="14"/>
        <v>435.20000000000005</v>
      </c>
      <c r="I82" s="260" t="e">
        <f t="shared" si="15"/>
        <v>#N/A</v>
      </c>
      <c r="J82" s="260" t="e">
        <v>#N/A</v>
      </c>
      <c r="K82" s="260" t="e">
        <f t="shared" si="16"/>
        <v>#N/A</v>
      </c>
      <c r="L82" s="260">
        <v>6.0339999999999998</v>
      </c>
      <c r="M82" s="260" t="e">
        <f t="shared" si="17"/>
        <v>#N/A</v>
      </c>
      <c r="N82" s="260">
        <v>-0.38400000000000001</v>
      </c>
      <c r="O82" s="260">
        <v>301.7</v>
      </c>
      <c r="P82" s="260">
        <v>617</v>
      </c>
      <c r="Q82" s="260">
        <v>1018.6763044248864</v>
      </c>
      <c r="U82" s="260">
        <f t="shared" ref="U82:U99" si="20">C82/100</f>
        <v>5.8737400000000006</v>
      </c>
      <c r="V82" s="260">
        <f t="shared" ref="V82:V99" si="21">O82/100</f>
        <v>3.0169999999999999</v>
      </c>
    </row>
    <row r="83" spans="1:22">
      <c r="A83" s="259">
        <v>43936</v>
      </c>
      <c r="B83" s="260">
        <v>514</v>
      </c>
      <c r="C83" s="260">
        <v>608.45699999999999</v>
      </c>
      <c r="D83" s="260">
        <v>2783.36</v>
      </c>
      <c r="F83" s="260">
        <v>0.63200000000000001</v>
      </c>
      <c r="G83" s="260">
        <f t="shared" si="13"/>
        <v>63.2</v>
      </c>
      <c r="H83" s="260">
        <f t="shared" si="14"/>
        <v>450.8</v>
      </c>
      <c r="I83" s="260" t="e">
        <f t="shared" si="15"/>
        <v>#N/A</v>
      </c>
      <c r="J83" s="260" t="e">
        <v>#N/A</v>
      </c>
      <c r="K83" s="260" t="e">
        <f t="shared" si="16"/>
        <v>#N/A</v>
      </c>
      <c r="L83" s="260">
        <v>6.1660000000000004</v>
      </c>
      <c r="M83" s="260" t="e">
        <f t="shared" si="17"/>
        <v>#N/A</v>
      </c>
      <c r="N83" s="260">
        <v>-0.47199999999999998</v>
      </c>
      <c r="O83" s="260">
        <v>308.45</v>
      </c>
      <c r="P83" s="260">
        <v>633</v>
      </c>
      <c r="Q83" s="260">
        <v>1057.9642479071908</v>
      </c>
      <c r="U83" s="260">
        <f t="shared" si="20"/>
        <v>6.0845700000000003</v>
      </c>
      <c r="V83" s="260">
        <f t="shared" si="21"/>
        <v>3.0844999999999998</v>
      </c>
    </row>
    <row r="84" spans="1:22">
      <c r="A84" s="259">
        <v>43937</v>
      </c>
      <c r="B84" s="260">
        <v>511.5</v>
      </c>
      <c r="C84" s="260">
        <v>614.31899999999996</v>
      </c>
      <c r="D84" s="260">
        <v>2799.55</v>
      </c>
      <c r="F84" s="260">
        <v>0.628</v>
      </c>
      <c r="G84" s="260">
        <f t="shared" si="13"/>
        <v>62.8</v>
      </c>
      <c r="H84" s="260">
        <f t="shared" si="14"/>
        <v>448.7</v>
      </c>
      <c r="I84" s="260" t="e">
        <f t="shared" si="15"/>
        <v>#N/A</v>
      </c>
      <c r="J84" s="260" t="e">
        <v>#N/A</v>
      </c>
      <c r="K84" s="260" t="e">
        <f t="shared" si="16"/>
        <v>#N/A</v>
      </c>
      <c r="L84" s="260">
        <v>6.2160000000000002</v>
      </c>
      <c r="M84" s="260" t="e">
        <f t="shared" si="17"/>
        <v>#N/A</v>
      </c>
      <c r="N84" s="260">
        <v>-0.47799999999999998</v>
      </c>
      <c r="O84" s="260">
        <v>309.95</v>
      </c>
      <c r="P84" s="260">
        <v>641</v>
      </c>
      <c r="Q84" s="260">
        <v>1071.1566166682046</v>
      </c>
      <c r="U84" s="260">
        <f t="shared" si="20"/>
        <v>6.1431899999999997</v>
      </c>
      <c r="V84" s="260">
        <f t="shared" si="21"/>
        <v>3.0994999999999999</v>
      </c>
    </row>
    <row r="85" spans="1:22">
      <c r="A85" s="259">
        <v>43938</v>
      </c>
      <c r="B85" s="260">
        <v>501.7</v>
      </c>
      <c r="C85" s="261">
        <v>606.5</v>
      </c>
      <c r="D85" s="260">
        <v>2874.56</v>
      </c>
      <c r="F85" s="261">
        <v>0.64300000000000002</v>
      </c>
      <c r="G85" s="260">
        <f t="shared" si="13"/>
        <v>64.3</v>
      </c>
      <c r="H85" s="260">
        <f t="shared" si="14"/>
        <v>437.4</v>
      </c>
      <c r="I85" s="260" t="e">
        <f t="shared" si="15"/>
        <v>#N/A</v>
      </c>
      <c r="J85" s="262" t="e">
        <v>#N/A</v>
      </c>
      <c r="K85" s="260" t="e">
        <f t="shared" si="16"/>
        <v>#N/A</v>
      </c>
      <c r="L85" s="261">
        <v>6.1260000000000003</v>
      </c>
      <c r="M85" s="262" t="e">
        <f t="shared" si="17"/>
        <v>#N/A</v>
      </c>
      <c r="N85" s="260">
        <v>-0.47799999999999998</v>
      </c>
      <c r="O85" s="260">
        <v>310.33</v>
      </c>
      <c r="P85" s="260">
        <v>644</v>
      </c>
      <c r="Q85" s="260">
        <v>1091.8677114737286</v>
      </c>
      <c r="U85" s="260">
        <f t="shared" si="20"/>
        <v>6.0650000000000004</v>
      </c>
      <c r="V85" s="260">
        <f t="shared" si="21"/>
        <v>3.1032999999999999</v>
      </c>
    </row>
    <row r="86" spans="1:22">
      <c r="A86" s="259">
        <v>43941</v>
      </c>
      <c r="B86" s="260">
        <v>502.1</v>
      </c>
      <c r="C86" s="260">
        <v>617.09799999999996</v>
      </c>
      <c r="D86" s="260">
        <v>2823.16</v>
      </c>
      <c r="F86" s="260">
        <v>0.60699999999999998</v>
      </c>
      <c r="G86" s="260">
        <f t="shared" si="13"/>
        <v>60.699999999999996</v>
      </c>
      <c r="H86" s="260">
        <f t="shared" si="14"/>
        <v>441.40000000000003</v>
      </c>
      <c r="I86" s="260" t="e">
        <f t="shared" si="15"/>
        <v>#N/A</v>
      </c>
      <c r="J86" s="260" t="e">
        <v>#N/A</v>
      </c>
      <c r="K86" s="260" t="e">
        <f t="shared" si="16"/>
        <v>#N/A</v>
      </c>
      <c r="L86" s="260">
        <v>6.1349999999999998</v>
      </c>
      <c r="M86" s="260" t="e">
        <f t="shared" si="17"/>
        <v>#N/A</v>
      </c>
      <c r="N86" s="260">
        <v>-0.45400000000000001</v>
      </c>
      <c r="O86" s="260">
        <v>312.33</v>
      </c>
      <c r="P86" s="260">
        <v>669</v>
      </c>
      <c r="Q86" s="260">
        <v>1145.3981239198442</v>
      </c>
      <c r="U86" s="260">
        <f t="shared" si="20"/>
        <v>6.1709799999999992</v>
      </c>
      <c r="V86" s="260">
        <f t="shared" si="21"/>
        <v>3.1233</v>
      </c>
    </row>
    <row r="87" spans="1:22">
      <c r="A87" s="259">
        <v>43942</v>
      </c>
      <c r="B87" s="260">
        <v>509.6</v>
      </c>
      <c r="C87" s="260">
        <v>636.822</v>
      </c>
      <c r="D87" s="260">
        <v>2736.56</v>
      </c>
      <c r="F87" s="260">
        <v>0.57099999999999995</v>
      </c>
      <c r="G87" s="260">
        <f t="shared" si="13"/>
        <v>57.099999999999994</v>
      </c>
      <c r="H87" s="260">
        <f t="shared" si="14"/>
        <v>452.5</v>
      </c>
      <c r="I87" s="260" t="e">
        <f t="shared" si="15"/>
        <v>#N/A</v>
      </c>
      <c r="J87" s="260" t="e">
        <v>#N/A</v>
      </c>
      <c r="K87" s="260" t="e">
        <f t="shared" si="16"/>
        <v>#N/A</v>
      </c>
      <c r="L87" s="260">
        <v>6.258</v>
      </c>
      <c r="M87" s="260" t="e">
        <f t="shared" si="17"/>
        <v>#N/A</v>
      </c>
      <c r="N87" s="260">
        <v>-0.48199999999999998</v>
      </c>
      <c r="O87" s="260">
        <v>316.63</v>
      </c>
      <c r="P87" s="260">
        <v>699</v>
      </c>
      <c r="Q87" s="260">
        <v>1218.6702557645672</v>
      </c>
      <c r="U87" s="260">
        <f t="shared" si="20"/>
        <v>6.36822</v>
      </c>
      <c r="V87" s="260">
        <f t="shared" si="21"/>
        <v>3.1663000000000001</v>
      </c>
    </row>
    <row r="88" spans="1:22">
      <c r="A88" s="259">
        <v>43943</v>
      </c>
      <c r="B88" s="260">
        <v>509.9</v>
      </c>
      <c r="C88" s="260">
        <v>636.58199999999999</v>
      </c>
      <c r="D88" s="260">
        <v>2799.31</v>
      </c>
      <c r="F88" s="260">
        <v>0.621</v>
      </c>
      <c r="G88" s="260">
        <f t="shared" si="13"/>
        <v>62.1</v>
      </c>
      <c r="H88" s="260">
        <f t="shared" si="14"/>
        <v>447.79999999999995</v>
      </c>
      <c r="I88" s="260" t="e">
        <f t="shared" si="15"/>
        <v>#N/A</v>
      </c>
      <c r="J88" s="260" t="e">
        <v>#N/A</v>
      </c>
      <c r="K88" s="260" t="e">
        <f t="shared" si="16"/>
        <v>#N/A</v>
      </c>
      <c r="L88" s="260">
        <v>6.3330000000000002</v>
      </c>
      <c r="M88" s="260" t="e">
        <f t="shared" si="17"/>
        <v>#N/A</v>
      </c>
      <c r="N88" s="260">
        <v>-0.41299999999999998</v>
      </c>
      <c r="O88" s="260">
        <v>317.14999999999998</v>
      </c>
      <c r="P88" s="260">
        <v>708</v>
      </c>
      <c r="Q88" s="260">
        <v>1200.7241634971845</v>
      </c>
      <c r="U88" s="260">
        <f t="shared" si="20"/>
        <v>6.3658200000000003</v>
      </c>
      <c r="V88" s="260">
        <f t="shared" si="21"/>
        <v>3.1715</v>
      </c>
    </row>
    <row r="89" spans="1:22">
      <c r="A89" s="259">
        <v>43944</v>
      </c>
      <c r="B89" s="260">
        <v>508.4</v>
      </c>
      <c r="C89" s="260">
        <v>635.245</v>
      </c>
      <c r="D89" s="260">
        <v>2797.8</v>
      </c>
      <c r="F89" s="260">
        <v>0.60299999999999998</v>
      </c>
      <c r="G89" s="260">
        <f t="shared" si="13"/>
        <v>60.3</v>
      </c>
      <c r="H89" s="260">
        <f t="shared" si="14"/>
        <v>448.09999999999997</v>
      </c>
      <c r="I89" s="260" t="e">
        <f t="shared" si="15"/>
        <v>#N/A</v>
      </c>
      <c r="J89" s="260" t="e">
        <v>#N/A</v>
      </c>
      <c r="K89" s="260" t="e">
        <f t="shared" si="16"/>
        <v>#N/A</v>
      </c>
      <c r="L89" s="260">
        <v>6.367</v>
      </c>
      <c r="M89" s="260" t="e">
        <f t="shared" si="17"/>
        <v>#N/A</v>
      </c>
      <c r="N89" s="260">
        <v>-0.42899999999999999</v>
      </c>
      <c r="O89" s="260">
        <v>318.26</v>
      </c>
      <c r="P89" s="260">
        <v>709</v>
      </c>
      <c r="Q89" s="260">
        <v>1170.4676717725977</v>
      </c>
      <c r="U89" s="260">
        <f t="shared" si="20"/>
        <v>6.3524500000000002</v>
      </c>
      <c r="V89" s="260">
        <f t="shared" si="21"/>
        <v>3.1825999999999999</v>
      </c>
    </row>
    <row r="90" spans="1:22">
      <c r="A90" s="259">
        <v>43945</v>
      </c>
      <c r="B90" s="260">
        <v>511.7</v>
      </c>
      <c r="C90" s="260">
        <v>638.24699999999996</v>
      </c>
      <c r="D90" s="260">
        <v>2836.74</v>
      </c>
      <c r="F90" s="260">
        <v>0.60199999999999998</v>
      </c>
      <c r="G90" s="260">
        <f t="shared" si="13"/>
        <v>60.199999999999996</v>
      </c>
      <c r="H90" s="260">
        <f t="shared" si="14"/>
        <v>451.5</v>
      </c>
      <c r="I90" s="260" t="e">
        <f t="shared" si="15"/>
        <v>#N/A</v>
      </c>
      <c r="J90" s="260" t="e">
        <v>#N/A</v>
      </c>
      <c r="K90" s="260" t="e">
        <f t="shared" si="16"/>
        <v>#N/A</v>
      </c>
      <c r="L90" s="260">
        <v>6.4009999999999998</v>
      </c>
      <c r="M90" s="260" t="e">
        <f t="shared" si="17"/>
        <v>#N/A</v>
      </c>
      <c r="N90" s="260">
        <v>-0.47799999999999998</v>
      </c>
      <c r="O90" s="260">
        <v>318.94</v>
      </c>
      <c r="P90" s="260">
        <v>716</v>
      </c>
      <c r="Q90" s="260">
        <v>1177.1056988376949</v>
      </c>
      <c r="U90" s="260">
        <f t="shared" si="20"/>
        <v>6.3824699999999996</v>
      </c>
      <c r="V90" s="260">
        <f t="shared" si="21"/>
        <v>3.1894</v>
      </c>
    </row>
    <row r="91" spans="1:22">
      <c r="A91" s="259">
        <v>43948</v>
      </c>
      <c r="B91" s="260">
        <v>510.4</v>
      </c>
      <c r="C91" s="261">
        <v>635.93799999999999</v>
      </c>
      <c r="D91" s="260">
        <v>2878.48</v>
      </c>
      <c r="F91" s="261">
        <v>0.66100000000000003</v>
      </c>
      <c r="G91" s="260">
        <f t="shared" si="13"/>
        <v>66.100000000000009</v>
      </c>
      <c r="H91" s="260">
        <f t="shared" si="14"/>
        <v>444.29999999999995</v>
      </c>
      <c r="I91" s="260">
        <f t="shared" si="15"/>
        <v>-50</v>
      </c>
      <c r="J91" s="262">
        <v>-0.5</v>
      </c>
      <c r="K91" s="260">
        <f t="shared" si="16"/>
        <v>1.161</v>
      </c>
      <c r="L91" s="261">
        <v>6.431</v>
      </c>
      <c r="M91" s="262">
        <f t="shared" si="17"/>
        <v>5.27</v>
      </c>
      <c r="N91" s="260">
        <v>-0.45900000000000002</v>
      </c>
      <c r="O91" s="260">
        <v>318.58999999999997</v>
      </c>
      <c r="P91" s="260">
        <v>715</v>
      </c>
      <c r="Q91" s="260">
        <v>1188.280566647933</v>
      </c>
      <c r="U91" s="260">
        <f t="shared" si="20"/>
        <v>6.3593799999999998</v>
      </c>
      <c r="V91" s="260">
        <f t="shared" si="21"/>
        <v>3.1858999999999997</v>
      </c>
    </row>
    <row r="92" spans="1:22">
      <c r="A92" s="259">
        <v>43949</v>
      </c>
      <c r="B92" s="260">
        <v>511.9</v>
      </c>
      <c r="C92" s="261">
        <v>641.06799999999998</v>
      </c>
      <c r="D92" s="260">
        <v>2863.39</v>
      </c>
      <c r="F92" s="261">
        <v>0.61399999999999999</v>
      </c>
      <c r="G92" s="260">
        <f t="shared" si="13"/>
        <v>61.4</v>
      </c>
      <c r="H92" s="260">
        <f t="shared" si="14"/>
        <v>450.5</v>
      </c>
      <c r="I92" s="260">
        <f t="shared" si="15"/>
        <v>-52.900000000000006</v>
      </c>
      <c r="J92" s="262">
        <v>-0.52900000000000003</v>
      </c>
      <c r="K92" s="260">
        <f t="shared" si="16"/>
        <v>1.143</v>
      </c>
      <c r="L92" s="261">
        <v>6.4139999999999997</v>
      </c>
      <c r="M92" s="262">
        <f t="shared" si="17"/>
        <v>5.2709999999999999</v>
      </c>
      <c r="N92" s="260">
        <v>-0.47299999999999998</v>
      </c>
      <c r="O92" s="260">
        <v>324.47000000000003</v>
      </c>
      <c r="P92" s="260">
        <v>729</v>
      </c>
      <c r="Q92" s="260">
        <v>1207.9386436572547</v>
      </c>
      <c r="U92" s="260">
        <f t="shared" si="20"/>
        <v>6.4106800000000002</v>
      </c>
      <c r="V92" s="260">
        <f t="shared" si="21"/>
        <v>3.2447000000000004</v>
      </c>
    </row>
    <row r="93" spans="1:22">
      <c r="A93" s="259">
        <v>43950</v>
      </c>
      <c r="B93" s="260">
        <v>507.6</v>
      </c>
      <c r="C93" s="261">
        <v>628.78499999999997</v>
      </c>
      <c r="D93" s="260">
        <v>2939.51</v>
      </c>
      <c r="F93" s="261">
        <v>0.628</v>
      </c>
      <c r="G93" s="260">
        <f t="shared" si="13"/>
        <v>62.8</v>
      </c>
      <c r="H93" s="260">
        <f t="shared" si="14"/>
        <v>444.8</v>
      </c>
      <c r="I93" s="260">
        <f t="shared" si="15"/>
        <v>-50.2</v>
      </c>
      <c r="J93" s="262">
        <v>-0.502</v>
      </c>
      <c r="K93" s="260">
        <f t="shared" si="16"/>
        <v>1.1299999999999999</v>
      </c>
      <c r="L93" s="261">
        <v>6.3259999999999996</v>
      </c>
      <c r="M93" s="262">
        <f t="shared" si="17"/>
        <v>5.1959999999999997</v>
      </c>
      <c r="N93" s="260">
        <v>-0.499</v>
      </c>
      <c r="O93" s="260">
        <v>327.97</v>
      </c>
      <c r="P93" s="260">
        <v>725</v>
      </c>
      <c r="Q93" s="260">
        <v>1187.0533552906566</v>
      </c>
      <c r="U93" s="260">
        <f t="shared" si="20"/>
        <v>6.2878499999999997</v>
      </c>
      <c r="V93" s="260">
        <f t="shared" si="21"/>
        <v>3.2797000000000001</v>
      </c>
    </row>
    <row r="94" spans="1:22">
      <c r="A94" s="259">
        <v>43951</v>
      </c>
      <c r="B94" s="260">
        <v>498.7</v>
      </c>
      <c r="C94" s="261">
        <v>610.47799999999995</v>
      </c>
      <c r="D94" s="260">
        <v>2912.43</v>
      </c>
      <c r="F94" s="261">
        <v>0.64</v>
      </c>
      <c r="G94" s="260">
        <f t="shared" si="13"/>
        <v>64</v>
      </c>
      <c r="H94" s="260">
        <f t="shared" si="14"/>
        <v>434.7</v>
      </c>
      <c r="I94" s="260">
        <f t="shared" si="15"/>
        <v>-42.9</v>
      </c>
      <c r="J94" s="262">
        <v>-0.42899999999999999</v>
      </c>
      <c r="K94" s="260">
        <f t="shared" si="16"/>
        <v>1.069</v>
      </c>
      <c r="L94" s="261">
        <v>6.1150000000000002</v>
      </c>
      <c r="M94" s="262">
        <f t="shared" si="17"/>
        <v>5.0460000000000003</v>
      </c>
      <c r="N94" s="260">
        <v>-0.59099999999999997</v>
      </c>
      <c r="O94" s="260">
        <v>330.2</v>
      </c>
      <c r="P94" s="260">
        <v>715</v>
      </c>
      <c r="Q94" s="260">
        <v>1163.9441075182183</v>
      </c>
      <c r="U94" s="260">
        <f t="shared" si="20"/>
        <v>6.1047799999999999</v>
      </c>
      <c r="V94" s="260">
        <f t="shared" si="21"/>
        <v>3.302</v>
      </c>
    </row>
    <row r="95" spans="1:22">
      <c r="A95" s="259">
        <v>43952</v>
      </c>
      <c r="B95" s="260">
        <v>499.1</v>
      </c>
      <c r="C95" s="261">
        <v>607.68399999999997</v>
      </c>
      <c r="D95" s="260">
        <v>2830.71</v>
      </c>
      <c r="F95" s="261">
        <v>0.61399999999999999</v>
      </c>
      <c r="G95" s="260">
        <f t="shared" si="13"/>
        <v>61.4</v>
      </c>
      <c r="H95" s="260">
        <f t="shared" si="14"/>
        <v>437.70000000000005</v>
      </c>
      <c r="I95" s="260">
        <f t="shared" si="15"/>
        <v>-45.4</v>
      </c>
      <c r="J95" s="262">
        <v>-0.45400000000000001</v>
      </c>
      <c r="K95" s="260">
        <f t="shared" si="16"/>
        <v>1.0680000000000001</v>
      </c>
      <c r="L95" s="261">
        <v>6.1379999999999999</v>
      </c>
      <c r="M95" s="262">
        <f t="shared" si="17"/>
        <v>5.07</v>
      </c>
      <c r="N95" s="260">
        <v>-0.59099999999999997</v>
      </c>
      <c r="O95" s="260">
        <v>332.49</v>
      </c>
      <c r="P95" s="260">
        <v>722</v>
      </c>
      <c r="Q95" s="260">
        <v>1160.4389086887973</v>
      </c>
      <c r="U95" s="260">
        <f t="shared" si="20"/>
        <v>6.0768399999999998</v>
      </c>
      <c r="V95" s="260">
        <f t="shared" si="21"/>
        <v>3.3249</v>
      </c>
    </row>
    <row r="96" spans="1:22">
      <c r="A96" s="259">
        <v>43955</v>
      </c>
      <c r="B96" s="260">
        <v>501.1</v>
      </c>
      <c r="C96" s="261">
        <v>609.68399999999997</v>
      </c>
      <c r="D96" s="260">
        <v>2842.74</v>
      </c>
      <c r="F96" s="261">
        <v>0.63600000000000001</v>
      </c>
      <c r="G96" s="260">
        <f t="shared" si="13"/>
        <v>63.6</v>
      </c>
      <c r="H96" s="260">
        <f t="shared" si="14"/>
        <v>437.5</v>
      </c>
      <c r="I96" s="260">
        <f t="shared" si="15"/>
        <v>-44.4</v>
      </c>
      <c r="J96" s="262">
        <v>-0.44400000000000001</v>
      </c>
      <c r="K96" s="260">
        <f t="shared" si="16"/>
        <v>1.08</v>
      </c>
      <c r="L96" s="261">
        <v>6.17</v>
      </c>
      <c r="M96" s="262">
        <f t="shared" si="17"/>
        <v>5.09</v>
      </c>
      <c r="N96" s="260">
        <v>-0.56699999999999995</v>
      </c>
      <c r="O96" s="260">
        <v>329.87</v>
      </c>
      <c r="P96" s="260">
        <v>738</v>
      </c>
      <c r="Q96" s="260">
        <v>1157.8630903731269</v>
      </c>
      <c r="U96" s="260">
        <f t="shared" si="20"/>
        <v>6.0968399999999994</v>
      </c>
      <c r="V96" s="260">
        <f t="shared" si="21"/>
        <v>3.2987000000000002</v>
      </c>
    </row>
    <row r="97" spans="1:22">
      <c r="A97" s="259">
        <v>43956</v>
      </c>
      <c r="B97" s="260">
        <v>498.7</v>
      </c>
      <c r="C97" s="261">
        <v>595.53399999999999</v>
      </c>
      <c r="D97" s="260">
        <v>2868.44</v>
      </c>
      <c r="F97" s="261">
        <v>0.66300000000000003</v>
      </c>
      <c r="G97" s="260">
        <f t="shared" si="13"/>
        <v>66.3</v>
      </c>
      <c r="H97" s="260">
        <f t="shared" si="14"/>
        <v>432.4</v>
      </c>
      <c r="I97" s="260">
        <f t="shared" si="15"/>
        <v>-43.1</v>
      </c>
      <c r="J97" s="262">
        <v>-0.43099999999999999</v>
      </c>
      <c r="K97" s="260">
        <f t="shared" si="16"/>
        <v>1.0940000000000001</v>
      </c>
      <c r="L97" s="261">
        <v>6.0659999999999998</v>
      </c>
      <c r="M97" s="262">
        <f t="shared" si="17"/>
        <v>4.9719999999999995</v>
      </c>
      <c r="N97" s="260">
        <v>-0.58299999999999996</v>
      </c>
      <c r="O97" s="260">
        <v>328.98</v>
      </c>
      <c r="P97" s="260">
        <v>722</v>
      </c>
      <c r="Q97" s="260">
        <v>1097.1722863049752</v>
      </c>
      <c r="U97" s="260">
        <f t="shared" si="20"/>
        <v>5.9553399999999996</v>
      </c>
      <c r="V97" s="260">
        <f t="shared" si="21"/>
        <v>3.2898000000000001</v>
      </c>
    </row>
    <row r="98" spans="1:22">
      <c r="A98" s="259">
        <v>43957</v>
      </c>
      <c r="B98" s="260">
        <v>494.9</v>
      </c>
      <c r="C98" s="261">
        <v>590.36099999999999</v>
      </c>
      <c r="D98" s="260">
        <v>2848.42</v>
      </c>
      <c r="F98" s="261">
        <v>0.70399999999999996</v>
      </c>
      <c r="G98" s="260">
        <f t="shared" si="13"/>
        <v>70.399999999999991</v>
      </c>
      <c r="H98" s="260">
        <f t="shared" si="14"/>
        <v>424.5</v>
      </c>
      <c r="I98" s="260">
        <f t="shared" si="15"/>
        <v>-39.300000000000004</v>
      </c>
      <c r="J98" s="262">
        <v>-0.39300000000000002</v>
      </c>
      <c r="K98" s="260">
        <f t="shared" si="16"/>
        <v>1.097</v>
      </c>
      <c r="L98" s="261">
        <v>6.0949999999999998</v>
      </c>
      <c r="M98" s="262">
        <f t="shared" si="17"/>
        <v>4.9979999999999993</v>
      </c>
      <c r="N98" s="260">
        <v>-0.51100000000000001</v>
      </c>
      <c r="O98" s="260">
        <v>325.2</v>
      </c>
      <c r="P98" s="260">
        <v>709</v>
      </c>
      <c r="Q98" s="260">
        <v>1059.5045481719117</v>
      </c>
      <c r="U98" s="260">
        <f t="shared" si="20"/>
        <v>5.9036099999999996</v>
      </c>
      <c r="V98" s="260">
        <f t="shared" si="21"/>
        <v>3.2519999999999998</v>
      </c>
    </row>
    <row r="99" spans="1:22">
      <c r="A99" s="259">
        <v>43958</v>
      </c>
      <c r="B99" s="260">
        <v>497.7</v>
      </c>
      <c r="C99" s="261">
        <v>592.94200000000001</v>
      </c>
      <c r="D99" s="260">
        <v>2881.19</v>
      </c>
      <c r="F99" s="261">
        <v>0.64200000000000002</v>
      </c>
      <c r="G99" s="260">
        <f t="shared" si="13"/>
        <v>64.2</v>
      </c>
      <c r="H99" s="260">
        <f t="shared" si="14"/>
        <v>433.5</v>
      </c>
      <c r="I99" s="260">
        <f t="shared" si="15"/>
        <v>-45.1</v>
      </c>
      <c r="J99" s="262">
        <v>-0.45100000000000001</v>
      </c>
      <c r="K99" s="260">
        <f t="shared" si="16"/>
        <v>1.093</v>
      </c>
      <c r="L99" s="261">
        <v>6.0410000000000004</v>
      </c>
      <c r="M99" s="262">
        <f t="shared" si="17"/>
        <v>4.9480000000000004</v>
      </c>
      <c r="N99" s="260">
        <v>-0.54900000000000004</v>
      </c>
      <c r="O99" s="260">
        <v>323.55</v>
      </c>
      <c r="P99" s="260">
        <v>714</v>
      </c>
      <c r="Q99" s="260">
        <v>1050.8110997234353</v>
      </c>
      <c r="U99" s="260">
        <f t="shared" si="20"/>
        <v>5.9294200000000004</v>
      </c>
      <c r="V99" s="260">
        <f t="shared" si="21"/>
        <v>3.2355</v>
      </c>
    </row>
    <row r="100" spans="1:22" hidden="1">
      <c r="A100" s="259">
        <v>43959</v>
      </c>
      <c r="B100" s="260">
        <v>492.2</v>
      </c>
      <c r="C100" s="261">
        <v>583.029</v>
      </c>
      <c r="D100" s="260">
        <v>2929.8</v>
      </c>
      <c r="F100" s="261">
        <v>0.68500000000000005</v>
      </c>
      <c r="G100" s="260">
        <f t="shared" si="13"/>
        <v>68.5</v>
      </c>
      <c r="H100" s="260">
        <f t="shared" si="14"/>
        <v>423.7</v>
      </c>
      <c r="I100" s="260">
        <f t="shared" si="15"/>
        <v>-43.2</v>
      </c>
      <c r="J100" s="262">
        <v>-0.432</v>
      </c>
      <c r="K100" s="260">
        <f t="shared" si="16"/>
        <v>1.117</v>
      </c>
      <c r="L100" s="261">
        <v>5.984</v>
      </c>
      <c r="M100" s="262">
        <f t="shared" si="17"/>
        <v>4.867</v>
      </c>
      <c r="N100" s="260">
        <v>-0.54100000000000004</v>
      </c>
      <c r="O100" s="260" t="e">
        <v>#N/A</v>
      </c>
      <c r="Q100" s="260">
        <v>1046.5332662467854</v>
      </c>
    </row>
    <row r="101" spans="1:22">
      <c r="A101" s="259">
        <v>43962</v>
      </c>
      <c r="B101" s="260">
        <v>487</v>
      </c>
      <c r="C101" s="261">
        <v>571.18799999999999</v>
      </c>
      <c r="D101" s="260">
        <v>2930.32</v>
      </c>
      <c r="F101" s="261">
        <v>0.71099999999999997</v>
      </c>
      <c r="G101" s="260">
        <f t="shared" si="13"/>
        <v>71.099999999999994</v>
      </c>
      <c r="H101" s="260">
        <f t="shared" si="14"/>
        <v>415.9</v>
      </c>
      <c r="I101" s="260">
        <f t="shared" si="15"/>
        <v>-41.4</v>
      </c>
      <c r="J101" s="262">
        <v>-0.41399999999999998</v>
      </c>
      <c r="K101" s="260">
        <f t="shared" si="16"/>
        <v>1.125</v>
      </c>
      <c r="L101" s="261">
        <v>5.9119999999999999</v>
      </c>
      <c r="M101" s="262">
        <f t="shared" si="17"/>
        <v>4.7869999999999999</v>
      </c>
      <c r="N101" s="260">
        <v>-0.51500000000000001</v>
      </c>
      <c r="O101" s="260">
        <v>318.89</v>
      </c>
      <c r="P101" s="260">
        <v>695</v>
      </c>
      <c r="Q101" s="260">
        <v>1008.8484970253802</v>
      </c>
      <c r="U101" s="260">
        <f t="shared" ref="U101:U110" si="22">C101/100</f>
        <v>5.7118799999999998</v>
      </c>
      <c r="V101" s="260">
        <f t="shared" ref="V101:V110" si="23">O101/100</f>
        <v>3.1888999999999998</v>
      </c>
    </row>
    <row r="102" spans="1:22">
      <c r="A102" s="259">
        <v>43963</v>
      </c>
      <c r="B102" s="260">
        <v>485.6</v>
      </c>
      <c r="C102" s="261">
        <v>570.34699999999998</v>
      </c>
      <c r="D102" s="260">
        <v>2870.12</v>
      </c>
      <c r="F102" s="261">
        <v>0.66600000000000004</v>
      </c>
      <c r="G102" s="260">
        <f t="shared" si="13"/>
        <v>66.600000000000009</v>
      </c>
      <c r="H102" s="260">
        <f t="shared" si="14"/>
        <v>419</v>
      </c>
      <c r="I102" s="260">
        <f t="shared" si="15"/>
        <v>-42.199999999999996</v>
      </c>
      <c r="J102" s="262">
        <v>-0.42199999999999999</v>
      </c>
      <c r="K102" s="260">
        <f t="shared" si="16"/>
        <v>1.0880000000000001</v>
      </c>
      <c r="L102" s="261">
        <v>5.8609999999999998</v>
      </c>
      <c r="M102" s="262">
        <f t="shared" si="17"/>
        <v>4.7729999999999997</v>
      </c>
      <c r="N102" s="260">
        <v>-0.51100000000000001</v>
      </c>
      <c r="O102" s="260">
        <v>315.3</v>
      </c>
      <c r="P102" s="260">
        <v>689</v>
      </c>
      <c r="Q102" s="260">
        <v>999.64183328527827</v>
      </c>
      <c r="U102" s="260">
        <f t="shared" si="22"/>
        <v>5.7034699999999994</v>
      </c>
      <c r="V102" s="260">
        <f t="shared" si="23"/>
        <v>3.153</v>
      </c>
    </row>
    <row r="103" spans="1:22">
      <c r="A103" s="259">
        <v>43964</v>
      </c>
      <c r="B103" s="260">
        <v>487.7</v>
      </c>
      <c r="C103" s="261">
        <v>579.82799999999997</v>
      </c>
      <c r="D103" s="260">
        <v>2820</v>
      </c>
      <c r="F103" s="261">
        <v>0.65300000000000002</v>
      </c>
      <c r="G103" s="260">
        <f t="shared" si="13"/>
        <v>65.3</v>
      </c>
      <c r="H103" s="260">
        <f t="shared" si="14"/>
        <v>422.4</v>
      </c>
      <c r="I103" s="260">
        <f t="shared" si="15"/>
        <v>-43</v>
      </c>
      <c r="J103" s="262">
        <v>-0.43</v>
      </c>
      <c r="K103" s="260">
        <f t="shared" si="16"/>
        <v>1.083</v>
      </c>
      <c r="L103" s="261">
        <v>5.9050000000000002</v>
      </c>
      <c r="M103" s="262">
        <f t="shared" si="17"/>
        <v>4.8220000000000001</v>
      </c>
      <c r="N103" s="260">
        <v>-0.53600000000000003</v>
      </c>
      <c r="O103" s="260">
        <v>317.08</v>
      </c>
      <c r="P103" s="260">
        <v>690</v>
      </c>
      <c r="Q103" s="260">
        <v>1017.6447146706565</v>
      </c>
      <c r="U103" s="260">
        <f t="shared" si="22"/>
        <v>5.7982800000000001</v>
      </c>
      <c r="V103" s="260">
        <f t="shared" si="23"/>
        <v>3.1707999999999998</v>
      </c>
    </row>
    <row r="104" spans="1:22">
      <c r="A104" s="259">
        <v>43965</v>
      </c>
      <c r="B104" s="260">
        <v>490.6</v>
      </c>
      <c r="C104" s="261">
        <v>589.91600000000005</v>
      </c>
      <c r="D104" s="260">
        <v>2852.5</v>
      </c>
      <c r="F104" s="261">
        <v>0.623</v>
      </c>
      <c r="G104" s="260">
        <f t="shared" si="13"/>
        <v>62.3</v>
      </c>
      <c r="H104" s="260">
        <f t="shared" si="14"/>
        <v>428.3</v>
      </c>
      <c r="I104" s="260">
        <f t="shared" si="15"/>
        <v>-44.6</v>
      </c>
      <c r="J104" s="262">
        <v>-0.44600000000000001</v>
      </c>
      <c r="K104" s="260">
        <f t="shared" si="16"/>
        <v>1.069</v>
      </c>
      <c r="L104" s="261">
        <v>5.9710000000000001</v>
      </c>
      <c r="M104" s="262">
        <f t="shared" si="17"/>
        <v>4.9020000000000001</v>
      </c>
      <c r="N104" s="260">
        <v>-0.54700000000000004</v>
      </c>
      <c r="O104" s="260">
        <v>321.12</v>
      </c>
      <c r="P104" s="260">
        <v>702</v>
      </c>
      <c r="Q104" s="260">
        <v>1050.2440864723117</v>
      </c>
      <c r="U104" s="260">
        <f t="shared" si="22"/>
        <v>5.8991600000000002</v>
      </c>
      <c r="V104" s="260">
        <f t="shared" si="23"/>
        <v>3.2111999999999998</v>
      </c>
    </row>
    <row r="105" spans="1:22">
      <c r="A105" s="259">
        <v>43966</v>
      </c>
      <c r="B105" s="260">
        <v>488.2</v>
      </c>
      <c r="C105" s="261">
        <v>578.59400000000005</v>
      </c>
      <c r="D105" s="260">
        <v>2863.7</v>
      </c>
      <c r="F105" s="261">
        <v>0.64400000000000002</v>
      </c>
      <c r="G105" s="260">
        <f t="shared" si="13"/>
        <v>64.400000000000006</v>
      </c>
      <c r="H105" s="260">
        <f t="shared" si="14"/>
        <v>423.79999999999995</v>
      </c>
      <c r="I105" s="260">
        <f t="shared" si="15"/>
        <v>-45.5</v>
      </c>
      <c r="J105" s="262">
        <v>-0.45500000000000002</v>
      </c>
      <c r="K105" s="260">
        <f t="shared" si="16"/>
        <v>1.099</v>
      </c>
      <c r="L105" s="261">
        <v>5.8760000000000003</v>
      </c>
      <c r="M105" s="262">
        <f t="shared" si="17"/>
        <v>4.7770000000000001</v>
      </c>
      <c r="N105" s="260">
        <v>-0.53600000000000003</v>
      </c>
      <c r="O105" s="260">
        <v>319.36</v>
      </c>
      <c r="P105" s="260">
        <v>685</v>
      </c>
      <c r="Q105" s="260">
        <v>1022.7978031259271</v>
      </c>
      <c r="U105" s="260">
        <f t="shared" si="22"/>
        <v>5.7859400000000001</v>
      </c>
      <c r="V105" s="260">
        <f t="shared" si="23"/>
        <v>3.1936</v>
      </c>
    </row>
    <row r="106" spans="1:22">
      <c r="A106" s="259">
        <v>43969</v>
      </c>
      <c r="B106" s="260">
        <v>478.7</v>
      </c>
      <c r="C106" s="261">
        <v>554.29300000000001</v>
      </c>
      <c r="D106" s="260">
        <v>2953.91</v>
      </c>
      <c r="F106" s="261">
        <v>0.72699999999999998</v>
      </c>
      <c r="G106" s="260">
        <f t="shared" si="13"/>
        <v>72.7</v>
      </c>
      <c r="H106" s="260">
        <f t="shared" si="14"/>
        <v>406</v>
      </c>
      <c r="I106" s="260">
        <f t="shared" si="15"/>
        <v>-45.5</v>
      </c>
      <c r="J106" s="262">
        <v>-0.45500000000000002</v>
      </c>
      <c r="K106" s="260">
        <f t="shared" si="16"/>
        <v>1.1819999999999999</v>
      </c>
      <c r="L106" s="261">
        <v>5.7389999999999999</v>
      </c>
      <c r="M106" s="262">
        <f t="shared" si="17"/>
        <v>4.5570000000000004</v>
      </c>
      <c r="N106" s="260">
        <v>-0.47</v>
      </c>
      <c r="O106" s="260">
        <v>313.94</v>
      </c>
      <c r="P106" s="260">
        <v>650</v>
      </c>
      <c r="Q106" s="260">
        <v>955.23801668587771</v>
      </c>
      <c r="U106" s="260">
        <f t="shared" si="22"/>
        <v>5.5429300000000001</v>
      </c>
      <c r="V106" s="260">
        <f t="shared" si="23"/>
        <v>3.1394000000000002</v>
      </c>
    </row>
    <row r="107" spans="1:22">
      <c r="A107" s="259">
        <v>43970</v>
      </c>
      <c r="B107" s="260">
        <v>475.3</v>
      </c>
      <c r="C107" s="261">
        <v>548.42700000000002</v>
      </c>
      <c r="D107" s="260">
        <v>2922.94</v>
      </c>
      <c r="F107" s="261">
        <v>0.69</v>
      </c>
      <c r="G107" s="260">
        <f t="shared" si="13"/>
        <v>69</v>
      </c>
      <c r="H107" s="260">
        <f t="shared" si="14"/>
        <v>406.3</v>
      </c>
      <c r="I107" s="260">
        <f t="shared" si="15"/>
        <v>-46.5</v>
      </c>
      <c r="J107" s="262">
        <v>-0.46500000000000002</v>
      </c>
      <c r="K107" s="260">
        <f t="shared" si="16"/>
        <v>1.155</v>
      </c>
      <c r="L107" s="261">
        <v>5.6909999999999998</v>
      </c>
      <c r="M107" s="262">
        <f t="shared" si="17"/>
        <v>4.5359999999999996</v>
      </c>
      <c r="N107" s="260">
        <v>-0.46700000000000003</v>
      </c>
      <c r="O107" s="260">
        <v>305.06</v>
      </c>
      <c r="P107" s="260">
        <v>633</v>
      </c>
      <c r="Q107" s="260">
        <v>933.84856338581358</v>
      </c>
      <c r="U107" s="260">
        <f t="shared" si="22"/>
        <v>5.4842700000000004</v>
      </c>
      <c r="V107" s="260">
        <f t="shared" si="23"/>
        <v>3.0506000000000002</v>
      </c>
    </row>
    <row r="108" spans="1:22">
      <c r="A108" s="259">
        <v>43971</v>
      </c>
      <c r="B108" s="260">
        <v>469.8</v>
      </c>
      <c r="C108" s="261">
        <v>534.63699999999994</v>
      </c>
      <c r="D108" s="260">
        <v>2971.61</v>
      </c>
      <c r="F108" s="261">
        <v>0.68100000000000005</v>
      </c>
      <c r="G108" s="260">
        <f t="shared" si="13"/>
        <v>68.100000000000009</v>
      </c>
      <c r="H108" s="260">
        <f t="shared" si="14"/>
        <v>401.7</v>
      </c>
      <c r="I108" s="260">
        <f t="shared" si="15"/>
        <v>-48.8</v>
      </c>
      <c r="J108" s="262">
        <v>-0.48799999999999999</v>
      </c>
      <c r="K108" s="260">
        <f t="shared" si="16"/>
        <v>1.169</v>
      </c>
      <c r="L108" s="261">
        <v>5.5679999999999996</v>
      </c>
      <c r="M108" s="262">
        <f t="shared" si="17"/>
        <v>4.3989999999999991</v>
      </c>
      <c r="N108" s="260">
        <v>-0.47299999999999998</v>
      </c>
      <c r="O108" s="260">
        <v>300.94</v>
      </c>
      <c r="P108" s="260">
        <v>619</v>
      </c>
      <c r="Q108" s="260">
        <v>898.86895644247431</v>
      </c>
      <c r="U108" s="260">
        <f t="shared" si="22"/>
        <v>5.3463699999999994</v>
      </c>
      <c r="V108" s="260">
        <f t="shared" si="23"/>
        <v>3.0093999999999999</v>
      </c>
    </row>
    <row r="109" spans="1:22">
      <c r="A109" s="259">
        <v>43972</v>
      </c>
      <c r="B109" s="260">
        <v>463.7</v>
      </c>
      <c r="C109" s="261">
        <v>525.05700000000002</v>
      </c>
      <c r="D109" s="260">
        <v>2948.51</v>
      </c>
      <c r="F109" s="261">
        <v>0.67300000000000004</v>
      </c>
      <c r="G109" s="260">
        <f t="shared" si="13"/>
        <v>67.300000000000011</v>
      </c>
      <c r="H109" s="260">
        <f t="shared" si="14"/>
        <v>396.4</v>
      </c>
      <c r="I109" s="260">
        <f t="shared" si="15"/>
        <v>-46.5</v>
      </c>
      <c r="J109" s="262">
        <v>-0.46500000000000002</v>
      </c>
      <c r="K109" s="260">
        <f t="shared" si="16"/>
        <v>1.1380000000000001</v>
      </c>
      <c r="L109" s="261">
        <v>5.452</v>
      </c>
      <c r="M109" s="262">
        <f t="shared" si="17"/>
        <v>4.3140000000000001</v>
      </c>
      <c r="N109" s="260">
        <v>-0.499</v>
      </c>
      <c r="O109" s="260">
        <v>299.22000000000003</v>
      </c>
      <c r="P109" s="260">
        <v>610</v>
      </c>
      <c r="Q109" s="260">
        <v>893.21921937316108</v>
      </c>
      <c r="U109" s="260">
        <f t="shared" si="22"/>
        <v>5.2505699999999997</v>
      </c>
      <c r="V109" s="260">
        <f t="shared" si="23"/>
        <v>2.9922000000000004</v>
      </c>
    </row>
    <row r="110" spans="1:22">
      <c r="A110" s="259">
        <v>43973</v>
      </c>
      <c r="B110" s="260">
        <v>488.5</v>
      </c>
      <c r="C110" s="261">
        <v>535.82500000000005</v>
      </c>
      <c r="D110" s="260">
        <v>2955.45</v>
      </c>
      <c r="F110" s="261">
        <v>0.66</v>
      </c>
      <c r="G110" s="260">
        <f t="shared" si="13"/>
        <v>66</v>
      </c>
      <c r="H110" s="260">
        <f t="shared" si="14"/>
        <v>422.5</v>
      </c>
      <c r="I110" s="260">
        <f t="shared" si="15"/>
        <v>-46.400000000000006</v>
      </c>
      <c r="J110" s="262">
        <v>-0.46400000000000002</v>
      </c>
      <c r="K110" s="260">
        <f t="shared" si="16"/>
        <v>1.1240000000000001</v>
      </c>
      <c r="L110" s="261">
        <v>5.47</v>
      </c>
      <c r="M110" s="262">
        <f t="shared" si="17"/>
        <v>4.3460000000000001</v>
      </c>
      <c r="N110" s="260">
        <v>-0.49199999999999999</v>
      </c>
      <c r="O110" s="260">
        <v>300.48</v>
      </c>
      <c r="P110" s="260">
        <v>617</v>
      </c>
      <c r="Q110" s="260">
        <v>913.1671444969902</v>
      </c>
      <c r="U110" s="260">
        <f t="shared" si="22"/>
        <v>5.3582500000000008</v>
      </c>
      <c r="V110" s="260">
        <f t="shared" si="23"/>
        <v>3.0048000000000004</v>
      </c>
    </row>
    <row r="111" spans="1:22" hidden="1">
      <c r="A111" s="259">
        <v>43976</v>
      </c>
      <c r="B111" s="260">
        <v>0</v>
      </c>
      <c r="C111" s="260">
        <v>0</v>
      </c>
      <c r="D111" s="260">
        <v>0</v>
      </c>
      <c r="F111" s="260">
        <v>0.66</v>
      </c>
      <c r="G111" s="260">
        <f t="shared" si="13"/>
        <v>66</v>
      </c>
      <c r="H111" s="260">
        <f t="shared" si="14"/>
        <v>-66</v>
      </c>
      <c r="I111" s="260">
        <f t="shared" si="15"/>
        <v>-46.400000000000006</v>
      </c>
      <c r="J111" s="260">
        <v>-0.46400000000000002</v>
      </c>
      <c r="K111" s="260">
        <f t="shared" si="16"/>
        <v>1.1240000000000001</v>
      </c>
      <c r="L111" s="260" t="e">
        <v>#N/A</v>
      </c>
      <c r="M111" s="260" t="e">
        <f t="shared" si="17"/>
        <v>#N/A</v>
      </c>
      <c r="Q111" s="260">
        <v>913.29007497136308</v>
      </c>
    </row>
    <row r="112" spans="1:22">
      <c r="A112" s="259">
        <v>43977</v>
      </c>
      <c r="B112" s="260">
        <v>459.6</v>
      </c>
      <c r="C112" s="261">
        <v>519.553</v>
      </c>
      <c r="D112" s="260">
        <v>2991.77</v>
      </c>
      <c r="F112" s="261">
        <v>0.69799999999999995</v>
      </c>
      <c r="G112" s="260">
        <f t="shared" si="13"/>
        <v>69.8</v>
      </c>
      <c r="H112" s="260">
        <f t="shared" si="14"/>
        <v>389.8</v>
      </c>
      <c r="I112" s="260">
        <f t="shared" si="15"/>
        <v>-43.3</v>
      </c>
      <c r="J112" s="262">
        <v>-0.433</v>
      </c>
      <c r="K112" s="260">
        <f t="shared" si="16"/>
        <v>1.131</v>
      </c>
      <c r="L112" s="261">
        <v>5.3869999999999996</v>
      </c>
      <c r="M112" s="262">
        <f t="shared" si="17"/>
        <v>4.2559999999999993</v>
      </c>
      <c r="N112" s="260">
        <v>-0.434</v>
      </c>
      <c r="O112" s="260">
        <v>289.82</v>
      </c>
      <c r="P112" s="260">
        <v>607</v>
      </c>
      <c r="Q112" s="260">
        <v>882.84876887370956</v>
      </c>
      <c r="U112" s="260">
        <f t="shared" ref="U112:U139" si="24">C112/100</f>
        <v>5.1955299999999998</v>
      </c>
      <c r="V112" s="260">
        <f t="shared" ref="V112:V139" si="25">O112/100</f>
        <v>2.8982000000000001</v>
      </c>
    </row>
    <row r="113" spans="1:22">
      <c r="A113" s="259">
        <v>43978</v>
      </c>
      <c r="B113" s="260">
        <v>457.9</v>
      </c>
      <c r="C113" s="261">
        <v>521.46799999999996</v>
      </c>
      <c r="D113" s="260">
        <v>3036.13</v>
      </c>
      <c r="F113" s="261">
        <v>0.68300000000000005</v>
      </c>
      <c r="G113" s="260">
        <f t="shared" si="13"/>
        <v>68.300000000000011</v>
      </c>
      <c r="H113" s="260">
        <f t="shared" si="14"/>
        <v>389.59999999999997</v>
      </c>
      <c r="I113" s="260">
        <f t="shared" si="15"/>
        <v>-46.9</v>
      </c>
      <c r="J113" s="262">
        <v>-0.46899999999999997</v>
      </c>
      <c r="K113" s="260">
        <f t="shared" si="16"/>
        <v>1.1520000000000001</v>
      </c>
      <c r="L113" s="261">
        <v>5.3959999999999999</v>
      </c>
      <c r="M113" s="262">
        <f t="shared" si="17"/>
        <v>4.2439999999999998</v>
      </c>
      <c r="N113" s="260">
        <v>-0.41599999999999998</v>
      </c>
      <c r="O113" s="260">
        <v>285.13</v>
      </c>
      <c r="P113" s="260">
        <v>611</v>
      </c>
      <c r="Q113" s="260">
        <v>881.42036649034151</v>
      </c>
      <c r="U113" s="260">
        <f t="shared" si="24"/>
        <v>5.2146799999999995</v>
      </c>
      <c r="V113" s="260">
        <f t="shared" si="25"/>
        <v>2.8513000000000002</v>
      </c>
    </row>
    <row r="114" spans="1:22">
      <c r="A114" s="259">
        <v>43979</v>
      </c>
      <c r="B114" s="260">
        <v>455.5</v>
      </c>
      <c r="C114" s="261">
        <v>520.62</v>
      </c>
      <c r="D114" s="260">
        <v>3029.73</v>
      </c>
      <c r="F114" s="261">
        <v>0.69199999999999995</v>
      </c>
      <c r="G114" s="260">
        <f t="shared" si="13"/>
        <v>69.199999999999989</v>
      </c>
      <c r="H114" s="260">
        <f t="shared" si="14"/>
        <v>386.3</v>
      </c>
      <c r="I114" s="260">
        <f t="shared" si="15"/>
        <v>-49.9</v>
      </c>
      <c r="J114" s="262">
        <v>-0.499</v>
      </c>
      <c r="K114" s="260">
        <f t="shared" si="16"/>
        <v>1.1909999999999998</v>
      </c>
      <c r="L114" s="261">
        <v>5.4109999999999996</v>
      </c>
      <c r="M114" s="262">
        <f t="shared" si="17"/>
        <v>4.22</v>
      </c>
      <c r="N114" s="260">
        <v>-0.42199999999999999</v>
      </c>
      <c r="O114" s="260">
        <v>280.68</v>
      </c>
      <c r="P114" s="260">
        <v>612</v>
      </c>
      <c r="Q114" s="260">
        <v>892.64638073330968</v>
      </c>
      <c r="U114" s="260">
        <f t="shared" si="24"/>
        <v>5.2061999999999999</v>
      </c>
      <c r="V114" s="260">
        <f t="shared" si="25"/>
        <v>2.8068</v>
      </c>
    </row>
    <row r="115" spans="1:22">
      <c r="A115" s="259">
        <v>43980</v>
      </c>
      <c r="B115" s="260">
        <v>450.8</v>
      </c>
      <c r="C115" s="261">
        <v>515.14099999999996</v>
      </c>
      <c r="D115" s="260">
        <v>3044.31</v>
      </c>
      <c r="F115" s="261">
        <v>0.65300000000000002</v>
      </c>
      <c r="G115" s="260">
        <f t="shared" si="13"/>
        <v>65.3</v>
      </c>
      <c r="H115" s="260">
        <f t="shared" si="14"/>
        <v>385.5</v>
      </c>
      <c r="I115" s="260">
        <f t="shared" si="15"/>
        <v>-50.5</v>
      </c>
      <c r="J115" s="262">
        <v>-0.505</v>
      </c>
      <c r="K115" s="260">
        <f t="shared" si="16"/>
        <v>1.1579999999999999</v>
      </c>
      <c r="L115" s="261">
        <v>5.399</v>
      </c>
      <c r="M115" s="262">
        <f t="shared" si="17"/>
        <v>4.2409999999999997</v>
      </c>
      <c r="N115" s="260">
        <v>-0.45100000000000001</v>
      </c>
      <c r="O115" s="260">
        <v>274.94</v>
      </c>
      <c r="P115" s="260">
        <v>631</v>
      </c>
      <c r="Q115" s="260">
        <v>901.91137466119915</v>
      </c>
      <c r="U115" s="260">
        <f t="shared" si="24"/>
        <v>5.1514099999999994</v>
      </c>
      <c r="V115" s="260">
        <f t="shared" si="25"/>
        <v>2.7494000000000001</v>
      </c>
    </row>
    <row r="116" spans="1:22">
      <c r="A116" s="259">
        <v>43983</v>
      </c>
      <c r="B116" s="260">
        <v>449.3</v>
      </c>
      <c r="C116" s="261">
        <v>508.68099999999998</v>
      </c>
      <c r="D116" s="260">
        <v>3055.73</v>
      </c>
      <c r="F116" s="261">
        <v>0.66</v>
      </c>
      <c r="G116" s="260">
        <f t="shared" si="13"/>
        <v>66</v>
      </c>
      <c r="H116" s="260">
        <f t="shared" si="14"/>
        <v>383.3</v>
      </c>
      <c r="I116" s="260">
        <f t="shared" si="15"/>
        <v>-53.5</v>
      </c>
      <c r="J116" s="262">
        <v>-0.53500000000000003</v>
      </c>
      <c r="K116" s="260">
        <f t="shared" si="16"/>
        <v>1.1950000000000001</v>
      </c>
      <c r="L116" s="261">
        <v>5.3650000000000002</v>
      </c>
      <c r="M116" s="262">
        <f t="shared" si="17"/>
        <v>4.17</v>
      </c>
      <c r="N116" s="260">
        <v>-0.40699999999999997</v>
      </c>
      <c r="O116" s="260">
        <v>267.45999999999998</v>
      </c>
      <c r="P116" s="260">
        <v>627</v>
      </c>
      <c r="Q116" s="260">
        <v>879.09749487001875</v>
      </c>
      <c r="U116" s="260">
        <f t="shared" si="24"/>
        <v>5.0868099999999998</v>
      </c>
      <c r="V116" s="260">
        <f t="shared" si="25"/>
        <v>2.6745999999999999</v>
      </c>
    </row>
    <row r="117" spans="1:22">
      <c r="A117" s="259">
        <v>43984</v>
      </c>
      <c r="B117" s="260">
        <v>443.8</v>
      </c>
      <c r="C117" s="261">
        <v>499.30599999999998</v>
      </c>
      <c r="D117" s="260">
        <v>3080.82</v>
      </c>
      <c r="F117" s="261">
        <v>0.68600000000000005</v>
      </c>
      <c r="G117" s="260">
        <f t="shared" si="13"/>
        <v>68.600000000000009</v>
      </c>
      <c r="H117" s="260">
        <f t="shared" si="14"/>
        <v>375.2</v>
      </c>
      <c r="I117" s="260">
        <f t="shared" si="15"/>
        <v>-50.4</v>
      </c>
      <c r="J117" s="262">
        <v>-0.504</v>
      </c>
      <c r="K117" s="260">
        <f t="shared" si="16"/>
        <v>1.19</v>
      </c>
      <c r="L117" s="261">
        <v>5.2839999999999998</v>
      </c>
      <c r="M117" s="262">
        <f t="shared" si="17"/>
        <v>4.0939999999999994</v>
      </c>
      <c r="N117" s="260">
        <v>-0.41899999999999998</v>
      </c>
      <c r="O117" s="260">
        <v>266.99</v>
      </c>
      <c r="P117" s="260">
        <v>620</v>
      </c>
      <c r="Q117" s="260">
        <v>861.77279325963366</v>
      </c>
      <c r="U117" s="260">
        <f t="shared" si="24"/>
        <v>4.9930599999999998</v>
      </c>
      <c r="V117" s="260">
        <f t="shared" si="25"/>
        <v>2.6699000000000002</v>
      </c>
    </row>
    <row r="118" spans="1:22">
      <c r="A118" s="259">
        <v>43985</v>
      </c>
      <c r="B118" s="260">
        <v>430.8</v>
      </c>
      <c r="C118" s="261">
        <v>478.28100000000001</v>
      </c>
      <c r="D118" s="260">
        <v>3122.87</v>
      </c>
      <c r="F118" s="261">
        <v>0.747</v>
      </c>
      <c r="G118" s="260">
        <f t="shared" si="13"/>
        <v>74.7</v>
      </c>
      <c r="H118" s="260">
        <f t="shared" si="14"/>
        <v>356.1</v>
      </c>
      <c r="I118" s="260">
        <f t="shared" si="15"/>
        <v>-46.400000000000006</v>
      </c>
      <c r="J118" s="262">
        <v>-0.46400000000000002</v>
      </c>
      <c r="K118" s="260">
        <f t="shared" si="16"/>
        <v>1.2110000000000001</v>
      </c>
      <c r="L118" s="261">
        <v>5.1619999999999999</v>
      </c>
      <c r="M118" s="262">
        <f t="shared" si="17"/>
        <v>3.9509999999999996</v>
      </c>
      <c r="N118" s="260">
        <v>-0.35699999999999998</v>
      </c>
      <c r="O118" s="260">
        <v>259.20999999999998</v>
      </c>
      <c r="P118" s="260">
        <v>600</v>
      </c>
      <c r="Q118" s="260">
        <v>828.81440956063511</v>
      </c>
      <c r="U118" s="260">
        <f t="shared" si="24"/>
        <v>4.7828100000000004</v>
      </c>
      <c r="V118" s="260">
        <f t="shared" si="25"/>
        <v>2.5920999999999998</v>
      </c>
    </row>
    <row r="119" spans="1:22">
      <c r="A119" s="259">
        <v>43986</v>
      </c>
      <c r="B119" s="260">
        <v>423.3</v>
      </c>
      <c r="C119" s="261">
        <v>474.28899999999999</v>
      </c>
      <c r="D119" s="260">
        <v>3112.35</v>
      </c>
      <c r="F119" s="261">
        <v>0.82499999999999996</v>
      </c>
      <c r="G119" s="260">
        <f t="shared" si="13"/>
        <v>82.5</v>
      </c>
      <c r="H119" s="260">
        <f t="shared" si="14"/>
        <v>340.8</v>
      </c>
      <c r="I119" s="260">
        <f t="shared" si="15"/>
        <v>-40.1</v>
      </c>
      <c r="J119" s="262">
        <v>-0.40100000000000002</v>
      </c>
      <c r="K119" s="260">
        <f t="shared" si="16"/>
        <v>1.226</v>
      </c>
      <c r="L119" s="261">
        <v>5.1890000000000001</v>
      </c>
      <c r="M119" s="262">
        <f t="shared" si="17"/>
        <v>3.9630000000000001</v>
      </c>
      <c r="N119" s="260">
        <v>-0.32700000000000001</v>
      </c>
      <c r="O119" s="260">
        <v>255.77</v>
      </c>
      <c r="P119" s="260">
        <v>600</v>
      </c>
      <c r="Q119" s="260">
        <v>832.71332617566713</v>
      </c>
      <c r="U119" s="260">
        <f t="shared" si="24"/>
        <v>4.7428900000000001</v>
      </c>
      <c r="V119" s="260">
        <f t="shared" si="25"/>
        <v>2.5577000000000001</v>
      </c>
    </row>
    <row r="120" spans="1:22">
      <c r="A120" s="259">
        <v>43987</v>
      </c>
      <c r="B120" s="260">
        <v>410.6</v>
      </c>
      <c r="C120" s="261">
        <v>460.10500000000002</v>
      </c>
      <c r="D120" s="260">
        <v>3193.93</v>
      </c>
      <c r="F120" s="261">
        <v>0.89600000000000002</v>
      </c>
      <c r="G120" s="260">
        <f t="shared" si="13"/>
        <v>89.600000000000009</v>
      </c>
      <c r="H120" s="260">
        <f t="shared" si="14"/>
        <v>321</v>
      </c>
      <c r="I120" s="260">
        <f t="shared" si="15"/>
        <v>-37.700000000000003</v>
      </c>
      <c r="J120" s="262">
        <v>-0.377</v>
      </c>
      <c r="K120" s="260">
        <f t="shared" si="16"/>
        <v>1.2730000000000001</v>
      </c>
      <c r="L120" s="261">
        <v>5.1740000000000004</v>
      </c>
      <c r="M120" s="262">
        <f t="shared" si="17"/>
        <v>3.9010000000000002</v>
      </c>
      <c r="N120" s="260">
        <v>-0.28000000000000003</v>
      </c>
      <c r="O120" s="260">
        <v>246.71</v>
      </c>
      <c r="P120" s="260">
        <v>574</v>
      </c>
      <c r="Q120" s="260">
        <v>787.48702360588481</v>
      </c>
      <c r="U120" s="260">
        <f t="shared" si="24"/>
        <v>4.6010499999999999</v>
      </c>
      <c r="V120" s="260">
        <f t="shared" si="25"/>
        <v>2.4671000000000003</v>
      </c>
    </row>
    <row r="121" spans="1:22">
      <c r="A121" s="259">
        <v>43990</v>
      </c>
      <c r="B121" s="260">
        <v>404.4</v>
      </c>
      <c r="C121" s="261">
        <v>452.947</v>
      </c>
      <c r="D121" s="260">
        <v>3232.39</v>
      </c>
      <c r="F121" s="261">
        <v>0.876</v>
      </c>
      <c r="G121" s="260">
        <f t="shared" si="13"/>
        <v>87.6</v>
      </c>
      <c r="H121" s="260">
        <f t="shared" si="14"/>
        <v>316.79999999999995</v>
      </c>
      <c r="I121" s="260">
        <f t="shared" si="15"/>
        <v>-42.1</v>
      </c>
      <c r="J121" s="262">
        <v>-0.42099999999999999</v>
      </c>
      <c r="K121" s="260">
        <f t="shared" si="16"/>
        <v>1.2969999999999999</v>
      </c>
      <c r="L121" s="261">
        <v>5.1210000000000004</v>
      </c>
      <c r="M121" s="262">
        <f t="shared" si="17"/>
        <v>3.8240000000000007</v>
      </c>
      <c r="N121" s="260">
        <v>-0.32100000000000001</v>
      </c>
      <c r="O121" s="260">
        <v>243.31</v>
      </c>
      <c r="P121" s="260">
        <v>566</v>
      </c>
      <c r="Q121" s="260">
        <v>771.0683063200554</v>
      </c>
      <c r="U121" s="260">
        <f t="shared" si="24"/>
        <v>4.5294699999999999</v>
      </c>
      <c r="V121" s="260">
        <f t="shared" si="25"/>
        <v>2.4331</v>
      </c>
    </row>
    <row r="122" spans="1:22">
      <c r="A122" s="259">
        <v>43991</v>
      </c>
      <c r="B122" s="260">
        <v>406</v>
      </c>
      <c r="C122" s="261">
        <v>458.38200000000001</v>
      </c>
      <c r="D122" s="260">
        <v>3207.18</v>
      </c>
      <c r="F122" s="261">
        <v>0.82599999999999996</v>
      </c>
      <c r="G122" s="260">
        <f t="shared" si="13"/>
        <v>82.6</v>
      </c>
      <c r="H122" s="260">
        <f t="shared" si="14"/>
        <v>323.39999999999998</v>
      </c>
      <c r="I122" s="260">
        <f t="shared" si="15"/>
        <v>-42.9</v>
      </c>
      <c r="J122" s="262">
        <v>-0.42899999999999999</v>
      </c>
      <c r="K122" s="260">
        <f t="shared" si="16"/>
        <v>1.2549999999999999</v>
      </c>
      <c r="L122" s="261">
        <v>5.1639999999999997</v>
      </c>
      <c r="M122" s="262">
        <f t="shared" si="17"/>
        <v>3.9089999999999998</v>
      </c>
      <c r="N122" s="260">
        <v>-0.312</v>
      </c>
      <c r="O122" s="260">
        <v>245.32</v>
      </c>
      <c r="P122" s="260">
        <v>576</v>
      </c>
      <c r="Q122" s="260">
        <v>781.59589638105206</v>
      </c>
      <c r="U122" s="260">
        <f t="shared" si="24"/>
        <v>4.5838200000000002</v>
      </c>
      <c r="V122" s="260">
        <f t="shared" si="25"/>
        <v>2.4531999999999998</v>
      </c>
    </row>
    <row r="123" spans="1:22">
      <c r="A123" s="259">
        <v>43992</v>
      </c>
      <c r="B123" s="260">
        <v>412.1</v>
      </c>
      <c r="C123" s="261">
        <v>466.07900000000001</v>
      </c>
      <c r="D123" s="260">
        <v>3190.14</v>
      </c>
      <c r="F123" s="261">
        <v>0.72799999999999998</v>
      </c>
      <c r="G123" s="260">
        <f t="shared" si="13"/>
        <v>72.8</v>
      </c>
      <c r="H123" s="260">
        <f t="shared" si="14"/>
        <v>339.3</v>
      </c>
      <c r="I123" s="260">
        <f t="shared" si="15"/>
        <v>-54.6</v>
      </c>
      <c r="J123" s="262">
        <v>-0.54600000000000004</v>
      </c>
      <c r="K123" s="260">
        <f t="shared" si="16"/>
        <v>1.274</v>
      </c>
      <c r="L123" s="261">
        <v>5.1669999999999998</v>
      </c>
      <c r="M123" s="262">
        <f t="shared" si="17"/>
        <v>3.8929999999999998</v>
      </c>
      <c r="N123" s="260">
        <v>-0.33500000000000002</v>
      </c>
      <c r="O123" s="260">
        <v>244.26</v>
      </c>
      <c r="P123" s="260">
        <v>581</v>
      </c>
      <c r="Q123" s="260">
        <v>787.96059932638991</v>
      </c>
      <c r="U123" s="260">
        <f t="shared" si="24"/>
        <v>4.6607900000000004</v>
      </c>
      <c r="V123" s="260">
        <f t="shared" si="25"/>
        <v>2.4426000000000001</v>
      </c>
    </row>
    <row r="124" spans="1:22">
      <c r="A124" s="259">
        <v>43993</v>
      </c>
      <c r="B124" s="260">
        <v>420.8</v>
      </c>
      <c r="C124" s="261">
        <v>482.87099999999998</v>
      </c>
      <c r="D124" s="260">
        <v>3002.1</v>
      </c>
      <c r="F124" s="261">
        <v>0.67100000000000004</v>
      </c>
      <c r="G124" s="260">
        <f t="shared" si="13"/>
        <v>67.100000000000009</v>
      </c>
      <c r="H124" s="260">
        <f t="shared" si="14"/>
        <v>353.7</v>
      </c>
      <c r="I124" s="260">
        <f t="shared" si="15"/>
        <v>-55.000000000000007</v>
      </c>
      <c r="J124" s="262">
        <v>-0.55000000000000004</v>
      </c>
      <c r="K124" s="260">
        <f t="shared" si="16"/>
        <v>1.2210000000000001</v>
      </c>
      <c r="L124" s="261">
        <v>5.3049999999999997</v>
      </c>
      <c r="M124" s="262">
        <f t="shared" si="17"/>
        <v>4.0839999999999996</v>
      </c>
      <c r="N124" s="260">
        <v>-0.41699999999999998</v>
      </c>
      <c r="O124" s="260">
        <v>255.41</v>
      </c>
      <c r="P124" s="260">
        <v>602</v>
      </c>
      <c r="Q124" s="260">
        <v>817.96368869230923</v>
      </c>
      <c r="U124" s="260">
        <f t="shared" si="24"/>
        <v>4.8287100000000001</v>
      </c>
      <c r="V124" s="260">
        <f t="shared" si="25"/>
        <v>2.5541</v>
      </c>
    </row>
    <row r="125" spans="1:22">
      <c r="A125" s="259">
        <v>43994</v>
      </c>
      <c r="B125" s="260">
        <v>420.1</v>
      </c>
      <c r="C125" s="261">
        <v>481.66399999999999</v>
      </c>
      <c r="D125" s="260">
        <v>3041.31</v>
      </c>
      <c r="F125" s="261">
        <v>0.70499999999999996</v>
      </c>
      <c r="G125" s="260">
        <f t="shared" si="13"/>
        <v>70.5</v>
      </c>
      <c r="H125" s="260">
        <f t="shared" si="14"/>
        <v>349.6</v>
      </c>
      <c r="I125" s="260">
        <f t="shared" si="15"/>
        <v>-51.4</v>
      </c>
      <c r="J125" s="262">
        <v>-0.51400000000000001</v>
      </c>
      <c r="K125" s="260">
        <f t="shared" si="16"/>
        <v>1.2189999999999999</v>
      </c>
      <c r="L125" s="261">
        <v>5.3070000000000004</v>
      </c>
      <c r="M125" s="262">
        <f t="shared" si="17"/>
        <v>4.088000000000001</v>
      </c>
      <c r="N125" s="260">
        <v>-0.442</v>
      </c>
      <c r="O125" s="260">
        <v>257.08</v>
      </c>
      <c r="P125" s="260">
        <v>602</v>
      </c>
      <c r="Q125" s="260">
        <v>822.37556675954443</v>
      </c>
      <c r="U125" s="260">
        <f t="shared" si="24"/>
        <v>4.8166399999999996</v>
      </c>
      <c r="V125" s="260">
        <f t="shared" si="25"/>
        <v>2.5707999999999998</v>
      </c>
    </row>
    <row r="126" spans="1:22">
      <c r="A126" s="259">
        <v>43997</v>
      </c>
      <c r="B126" s="260">
        <v>422.9</v>
      </c>
      <c r="C126" s="261">
        <v>487.79700000000003</v>
      </c>
      <c r="D126" s="260">
        <v>3066.59</v>
      </c>
      <c r="F126" s="261">
        <v>0.72199999999999998</v>
      </c>
      <c r="G126" s="260">
        <f t="shared" si="13"/>
        <v>72.2</v>
      </c>
      <c r="H126" s="260">
        <f t="shared" si="14"/>
        <v>350.7</v>
      </c>
      <c r="I126" s="260">
        <f t="shared" si="15"/>
        <v>-52.5</v>
      </c>
      <c r="J126" s="262">
        <v>-0.52500000000000002</v>
      </c>
      <c r="K126" s="260">
        <f t="shared" si="16"/>
        <v>1.2469999999999999</v>
      </c>
      <c r="L126" s="261">
        <v>5.3559999999999999</v>
      </c>
      <c r="M126" s="262">
        <f t="shared" si="17"/>
        <v>4.109</v>
      </c>
      <c r="N126" s="260">
        <v>-0.45</v>
      </c>
      <c r="O126" s="260">
        <v>262.10000000000002</v>
      </c>
      <c r="P126" s="260">
        <v>611</v>
      </c>
      <c r="Q126" s="260">
        <v>829.98103487735352</v>
      </c>
      <c r="U126" s="260">
        <f t="shared" si="24"/>
        <v>4.8779700000000004</v>
      </c>
      <c r="V126" s="260">
        <f t="shared" si="25"/>
        <v>2.6210000000000004</v>
      </c>
    </row>
    <row r="127" spans="1:22">
      <c r="A127" s="259">
        <v>43998</v>
      </c>
      <c r="B127" s="260">
        <v>415.6</v>
      </c>
      <c r="C127" s="261">
        <v>467.23899999999998</v>
      </c>
      <c r="D127" s="260">
        <v>3124.74</v>
      </c>
      <c r="F127" s="261">
        <v>0.754</v>
      </c>
      <c r="G127" s="260">
        <f t="shared" si="13"/>
        <v>75.400000000000006</v>
      </c>
      <c r="H127" s="260">
        <f t="shared" si="14"/>
        <v>340.20000000000005</v>
      </c>
      <c r="I127" s="260">
        <f t="shared" si="15"/>
        <v>-52.800000000000004</v>
      </c>
      <c r="J127" s="262">
        <v>-0.52800000000000002</v>
      </c>
      <c r="K127" s="260">
        <f t="shared" si="16"/>
        <v>1.282</v>
      </c>
      <c r="L127" s="261">
        <v>5.2240000000000002</v>
      </c>
      <c r="M127" s="262">
        <f t="shared" si="17"/>
        <v>3.9420000000000002</v>
      </c>
      <c r="N127" s="260">
        <v>-0.43</v>
      </c>
      <c r="O127" s="260">
        <v>253.12</v>
      </c>
      <c r="P127" s="260">
        <v>578</v>
      </c>
      <c r="Q127" s="260">
        <v>786.13662493578511</v>
      </c>
      <c r="U127" s="260">
        <f t="shared" si="24"/>
        <v>4.67239</v>
      </c>
      <c r="V127" s="260">
        <f t="shared" si="25"/>
        <v>2.5312000000000001</v>
      </c>
    </row>
    <row r="128" spans="1:22">
      <c r="A128" s="259">
        <v>43999</v>
      </c>
      <c r="B128" s="260">
        <v>416.5</v>
      </c>
      <c r="C128" s="261">
        <v>469.03300000000002</v>
      </c>
      <c r="D128" s="260">
        <v>3113.49</v>
      </c>
      <c r="F128" s="261">
        <v>0.73899999999999999</v>
      </c>
      <c r="G128" s="260">
        <f t="shared" si="13"/>
        <v>73.900000000000006</v>
      </c>
      <c r="H128" s="260">
        <f t="shared" si="14"/>
        <v>342.6</v>
      </c>
      <c r="I128" s="260">
        <f t="shared" si="15"/>
        <v>-52.900000000000006</v>
      </c>
      <c r="J128" s="262">
        <v>-0.52900000000000003</v>
      </c>
      <c r="K128" s="260">
        <f t="shared" si="16"/>
        <v>1.268</v>
      </c>
      <c r="L128" s="261">
        <v>5.2329999999999997</v>
      </c>
      <c r="M128" s="262">
        <f t="shared" si="17"/>
        <v>3.9649999999999999</v>
      </c>
      <c r="N128" s="260">
        <v>-0.4</v>
      </c>
      <c r="O128" s="260">
        <v>252.28</v>
      </c>
      <c r="P128" s="260">
        <v>575</v>
      </c>
      <c r="Q128" s="260">
        <v>785.35528922120704</v>
      </c>
      <c r="U128" s="260">
        <f t="shared" si="24"/>
        <v>4.6903300000000003</v>
      </c>
      <c r="V128" s="260">
        <f t="shared" si="25"/>
        <v>2.5228000000000002</v>
      </c>
    </row>
    <row r="129" spans="1:22">
      <c r="A129" s="259">
        <v>44000</v>
      </c>
      <c r="B129" s="260">
        <v>417.6</v>
      </c>
      <c r="C129" s="261">
        <v>473.76900000000001</v>
      </c>
      <c r="D129" s="260">
        <v>3115.34</v>
      </c>
      <c r="F129" s="261">
        <v>0.70899999999999996</v>
      </c>
      <c r="G129" s="260">
        <f t="shared" si="13"/>
        <v>70.899999999999991</v>
      </c>
      <c r="H129" s="260">
        <f t="shared" si="14"/>
        <v>346.70000000000005</v>
      </c>
      <c r="I129" s="260">
        <f t="shared" si="15"/>
        <v>-57.499999999999993</v>
      </c>
      <c r="J129" s="262">
        <v>-0.57499999999999996</v>
      </c>
      <c r="K129" s="260">
        <f t="shared" si="16"/>
        <v>1.2839999999999998</v>
      </c>
      <c r="L129" s="261">
        <v>5.2409999999999997</v>
      </c>
      <c r="M129" s="262">
        <f t="shared" si="17"/>
        <v>3.9569999999999999</v>
      </c>
      <c r="N129" s="260">
        <v>-0.41399999999999998</v>
      </c>
      <c r="O129" s="260">
        <v>253.06</v>
      </c>
      <c r="P129" s="260">
        <v>579</v>
      </c>
      <c r="Q129" s="260">
        <v>789.92342390213503</v>
      </c>
      <c r="U129" s="260">
        <f t="shared" si="24"/>
        <v>4.7376899999999997</v>
      </c>
      <c r="V129" s="260">
        <f t="shared" si="25"/>
        <v>2.5306000000000002</v>
      </c>
    </row>
    <row r="130" spans="1:22">
      <c r="A130" s="259">
        <v>44001</v>
      </c>
      <c r="B130" s="260">
        <v>416.6</v>
      </c>
      <c r="C130" s="261">
        <v>469.60899999999998</v>
      </c>
      <c r="D130" s="260">
        <v>3097.74</v>
      </c>
      <c r="F130" s="261">
        <v>0.69499999999999995</v>
      </c>
      <c r="G130" s="260">
        <f t="shared" si="13"/>
        <v>69.5</v>
      </c>
      <c r="H130" s="260">
        <f t="shared" si="14"/>
        <v>347.1</v>
      </c>
      <c r="I130" s="260">
        <f t="shared" si="15"/>
        <v>-61.5</v>
      </c>
      <c r="J130" s="262">
        <v>-0.61499999999999999</v>
      </c>
      <c r="K130" s="260">
        <f t="shared" si="16"/>
        <v>1.31</v>
      </c>
      <c r="L130" s="261">
        <v>5.2130000000000001</v>
      </c>
      <c r="M130" s="262">
        <f t="shared" si="17"/>
        <v>3.903</v>
      </c>
      <c r="N130" s="260">
        <v>-0.42199999999999999</v>
      </c>
      <c r="O130" s="260">
        <v>252.22</v>
      </c>
      <c r="P130" s="260">
        <v>568</v>
      </c>
      <c r="Q130" s="260">
        <v>782.08831313880648</v>
      </c>
      <c r="U130" s="260">
        <f t="shared" si="24"/>
        <v>4.6960899999999999</v>
      </c>
      <c r="V130" s="260">
        <f t="shared" si="25"/>
        <v>2.5221999999999998</v>
      </c>
    </row>
    <row r="131" spans="1:22">
      <c r="A131" s="259">
        <v>44004</v>
      </c>
      <c r="B131" s="260">
        <v>414.2</v>
      </c>
      <c r="C131" s="261">
        <v>467.43400000000003</v>
      </c>
      <c r="D131" s="260">
        <v>3117.86</v>
      </c>
      <c r="F131" s="261">
        <v>0.70899999999999996</v>
      </c>
      <c r="G131" s="260">
        <f t="shared" si="13"/>
        <v>70.899999999999991</v>
      </c>
      <c r="H131" s="260">
        <f t="shared" si="14"/>
        <v>343.3</v>
      </c>
      <c r="I131" s="260">
        <f t="shared" si="15"/>
        <v>-64.600000000000009</v>
      </c>
      <c r="J131" s="262">
        <v>-0.64600000000000002</v>
      </c>
      <c r="K131" s="260">
        <f t="shared" si="16"/>
        <v>1.355</v>
      </c>
      <c r="L131" s="261">
        <v>5.2119999999999997</v>
      </c>
      <c r="M131" s="262">
        <f t="shared" si="17"/>
        <v>3.8569999999999998</v>
      </c>
      <c r="N131" s="260">
        <v>-0.442</v>
      </c>
      <c r="O131" s="260">
        <v>255.02</v>
      </c>
      <c r="P131" s="260">
        <v>562</v>
      </c>
      <c r="Q131" s="260">
        <v>777.46092582018196</v>
      </c>
      <c r="U131" s="260">
        <f t="shared" si="24"/>
        <v>4.6743399999999999</v>
      </c>
      <c r="V131" s="260">
        <f t="shared" si="25"/>
        <v>2.5502000000000002</v>
      </c>
    </row>
    <row r="132" spans="1:22">
      <c r="A132" s="259">
        <v>44005</v>
      </c>
      <c r="B132" s="260">
        <v>414</v>
      </c>
      <c r="C132" s="261">
        <v>464.59199999999998</v>
      </c>
      <c r="D132" s="260">
        <v>3131.29</v>
      </c>
      <c r="F132" s="261">
        <v>0.71299999999999997</v>
      </c>
      <c r="G132" s="260">
        <f t="shared" ref="G132:G195" si="26">F132*100</f>
        <v>71.3</v>
      </c>
      <c r="H132" s="260">
        <f t="shared" ref="H132:H195" si="27">B132-G132</f>
        <v>342.7</v>
      </c>
      <c r="I132" s="260">
        <f t="shared" ref="I132:I195" si="28">J132*100</f>
        <v>-67.100000000000009</v>
      </c>
      <c r="J132" s="262">
        <v>-0.67100000000000004</v>
      </c>
      <c r="K132" s="260">
        <f t="shared" ref="K132:K195" si="29">F132-J132</f>
        <v>1.3839999999999999</v>
      </c>
      <c r="L132" s="261">
        <v>5.1849999999999996</v>
      </c>
      <c r="M132" s="262">
        <f t="shared" ref="M132:M195" si="30">L132-K132</f>
        <v>3.8009999999999997</v>
      </c>
      <c r="N132" s="260">
        <v>-0.41099999999999998</v>
      </c>
      <c r="O132" s="260">
        <v>250.3</v>
      </c>
      <c r="P132" s="260">
        <v>557</v>
      </c>
      <c r="Q132" s="260">
        <v>758.76391349149515</v>
      </c>
      <c r="U132" s="260">
        <f t="shared" si="24"/>
        <v>4.6459200000000003</v>
      </c>
      <c r="V132" s="260">
        <f t="shared" si="25"/>
        <v>2.5030000000000001</v>
      </c>
    </row>
    <row r="133" spans="1:22">
      <c r="A133" s="259">
        <v>44006</v>
      </c>
      <c r="B133" s="260">
        <v>416.4</v>
      </c>
      <c r="C133" s="261">
        <v>469.625</v>
      </c>
      <c r="D133" s="260">
        <v>3050.33</v>
      </c>
      <c r="F133" s="261">
        <v>0.68</v>
      </c>
      <c r="G133" s="260">
        <f t="shared" si="26"/>
        <v>68</v>
      </c>
      <c r="H133" s="260">
        <f t="shared" si="27"/>
        <v>348.4</v>
      </c>
      <c r="I133" s="260">
        <f t="shared" si="28"/>
        <v>-66.100000000000009</v>
      </c>
      <c r="J133" s="262">
        <v>-0.66100000000000003</v>
      </c>
      <c r="K133" s="260">
        <f t="shared" si="29"/>
        <v>1.3410000000000002</v>
      </c>
      <c r="L133" s="261">
        <v>5.2240000000000002</v>
      </c>
      <c r="M133" s="262">
        <f t="shared" si="30"/>
        <v>3.883</v>
      </c>
      <c r="N133" s="260">
        <v>-0.44500000000000001</v>
      </c>
      <c r="O133" s="260">
        <v>251.16</v>
      </c>
      <c r="P133" s="260">
        <v>555</v>
      </c>
      <c r="Q133" s="260">
        <v>758.93162829315702</v>
      </c>
      <c r="U133" s="260">
        <f t="shared" si="24"/>
        <v>4.69625</v>
      </c>
      <c r="V133" s="260">
        <f t="shared" si="25"/>
        <v>2.5116000000000001</v>
      </c>
    </row>
    <row r="134" spans="1:22">
      <c r="A134" s="259">
        <v>44007</v>
      </c>
      <c r="B134" s="260">
        <v>416.8</v>
      </c>
      <c r="C134" s="261">
        <v>472.53399999999999</v>
      </c>
      <c r="D134" s="260">
        <v>3083.76</v>
      </c>
      <c r="F134" s="261">
        <v>0.68600000000000005</v>
      </c>
      <c r="G134" s="260">
        <f t="shared" si="26"/>
        <v>68.600000000000009</v>
      </c>
      <c r="H134" s="260">
        <f t="shared" si="27"/>
        <v>348.2</v>
      </c>
      <c r="I134" s="260">
        <f t="shared" si="28"/>
        <v>-66.600000000000009</v>
      </c>
      <c r="J134" s="262">
        <v>-0.66600000000000004</v>
      </c>
      <c r="K134" s="260">
        <f t="shared" si="29"/>
        <v>1.3520000000000001</v>
      </c>
      <c r="L134" s="261">
        <v>5.2439999999999998</v>
      </c>
      <c r="M134" s="262">
        <f t="shared" si="30"/>
        <v>3.8919999999999995</v>
      </c>
      <c r="N134" s="260">
        <v>-0.47299999999999998</v>
      </c>
      <c r="O134" s="260">
        <v>257.76</v>
      </c>
      <c r="P134" s="260">
        <v>556</v>
      </c>
      <c r="Q134" s="260">
        <v>768.63039671866363</v>
      </c>
      <c r="U134" s="260">
        <f t="shared" si="24"/>
        <v>4.7253400000000001</v>
      </c>
      <c r="V134" s="260">
        <f t="shared" si="25"/>
        <v>2.5775999999999999</v>
      </c>
    </row>
    <row r="135" spans="1:22">
      <c r="A135" s="259">
        <v>44008</v>
      </c>
      <c r="B135" s="260">
        <v>419</v>
      </c>
      <c r="C135" s="261">
        <v>475.38799999999998</v>
      </c>
      <c r="D135" s="260">
        <v>3009.05</v>
      </c>
      <c r="F135" s="261">
        <v>0.64200000000000002</v>
      </c>
      <c r="G135" s="260">
        <f t="shared" si="26"/>
        <v>64.2</v>
      </c>
      <c r="H135" s="260">
        <f t="shared" si="27"/>
        <v>354.8</v>
      </c>
      <c r="I135" s="260">
        <f t="shared" si="28"/>
        <v>-69.699999999999989</v>
      </c>
      <c r="J135" s="262">
        <v>-0.69699999999999995</v>
      </c>
      <c r="K135" s="260">
        <f t="shared" si="29"/>
        <v>1.339</v>
      </c>
      <c r="L135" s="261">
        <v>5.2359999999999998</v>
      </c>
      <c r="M135" s="262">
        <f t="shared" si="30"/>
        <v>3.8969999999999998</v>
      </c>
      <c r="N135" s="260">
        <v>-0.48499999999999999</v>
      </c>
      <c r="O135" s="260">
        <v>257.01</v>
      </c>
      <c r="P135" s="260">
        <v>557</v>
      </c>
      <c r="Q135" s="260">
        <v>766.39716178899141</v>
      </c>
      <c r="U135" s="260">
        <f t="shared" si="24"/>
        <v>4.7538799999999997</v>
      </c>
      <c r="V135" s="260">
        <f t="shared" si="25"/>
        <v>2.5701000000000001</v>
      </c>
    </row>
    <row r="136" spans="1:22">
      <c r="A136" s="259">
        <v>44011</v>
      </c>
      <c r="B136" s="260">
        <v>421.8</v>
      </c>
      <c r="C136" s="261">
        <v>477.02699999999999</v>
      </c>
      <c r="D136" s="260">
        <v>3053.24</v>
      </c>
      <c r="F136" s="261">
        <v>0.624</v>
      </c>
      <c r="G136" s="260">
        <f t="shared" si="26"/>
        <v>62.4</v>
      </c>
      <c r="H136" s="260">
        <f t="shared" si="27"/>
        <v>359.40000000000003</v>
      </c>
      <c r="I136" s="260">
        <f t="shared" si="28"/>
        <v>-72.7</v>
      </c>
      <c r="J136" s="262">
        <v>-0.72699999999999998</v>
      </c>
      <c r="K136" s="260">
        <f t="shared" si="29"/>
        <v>1.351</v>
      </c>
      <c r="L136" s="261">
        <v>5.2460000000000004</v>
      </c>
      <c r="M136" s="262">
        <f t="shared" si="30"/>
        <v>3.8950000000000005</v>
      </c>
      <c r="N136" s="260">
        <v>-0.47499999999999998</v>
      </c>
      <c r="O136" s="260">
        <v>257.29000000000002</v>
      </c>
      <c r="P136" s="260">
        <v>556</v>
      </c>
      <c r="Q136" s="260">
        <v>768.11297982128372</v>
      </c>
      <c r="U136" s="260">
        <f t="shared" si="24"/>
        <v>4.77027</v>
      </c>
      <c r="V136" s="260">
        <f t="shared" si="25"/>
        <v>2.5729000000000002</v>
      </c>
    </row>
    <row r="137" spans="1:22">
      <c r="A137" s="259">
        <v>44012</v>
      </c>
      <c r="B137" s="260">
        <v>418.8</v>
      </c>
      <c r="C137" s="261">
        <v>474.04500000000002</v>
      </c>
      <c r="D137" s="260">
        <v>3100.29</v>
      </c>
      <c r="F137" s="261">
        <v>0.65700000000000003</v>
      </c>
      <c r="G137" s="260">
        <f t="shared" si="26"/>
        <v>65.7</v>
      </c>
      <c r="H137" s="260">
        <f t="shared" si="27"/>
        <v>353.1</v>
      </c>
      <c r="I137" s="260">
        <f t="shared" si="28"/>
        <v>-70.5</v>
      </c>
      <c r="J137" s="262">
        <v>-0.70499999999999996</v>
      </c>
      <c r="K137" s="260">
        <f t="shared" si="29"/>
        <v>1.3620000000000001</v>
      </c>
      <c r="L137" s="261">
        <v>5.242</v>
      </c>
      <c r="M137" s="262">
        <f t="shared" si="30"/>
        <v>3.88</v>
      </c>
      <c r="N137" s="260">
        <v>-0.45800000000000002</v>
      </c>
      <c r="O137" s="260">
        <v>256.5</v>
      </c>
      <c r="P137" s="260">
        <v>550</v>
      </c>
      <c r="Q137" s="260">
        <v>762.99227719794885</v>
      </c>
      <c r="U137" s="260">
        <f t="shared" si="24"/>
        <v>4.7404500000000001</v>
      </c>
      <c r="V137" s="260">
        <f t="shared" si="25"/>
        <v>2.5649999999999999</v>
      </c>
    </row>
    <row r="138" spans="1:22">
      <c r="A138" s="259">
        <v>44013</v>
      </c>
      <c r="B138" s="260">
        <v>416.7</v>
      </c>
      <c r="C138" s="261">
        <v>466.29300000000001</v>
      </c>
      <c r="D138" s="260">
        <v>3115.86</v>
      </c>
      <c r="F138" s="261">
        <v>0.67700000000000005</v>
      </c>
      <c r="G138" s="260">
        <f t="shared" si="26"/>
        <v>67.7</v>
      </c>
      <c r="H138" s="260">
        <f t="shared" si="27"/>
        <v>349</v>
      </c>
      <c r="I138" s="260">
        <f t="shared" si="28"/>
        <v>-70.8</v>
      </c>
      <c r="J138" s="262">
        <v>-0.70799999999999996</v>
      </c>
      <c r="K138" s="260">
        <f t="shared" si="29"/>
        <v>1.385</v>
      </c>
      <c r="L138" s="261">
        <v>5.2050000000000001</v>
      </c>
      <c r="M138" s="262">
        <f t="shared" si="30"/>
        <v>3.8200000000000003</v>
      </c>
      <c r="N138" s="260">
        <v>-0.39800000000000002</v>
      </c>
      <c r="O138" s="260">
        <v>248.08</v>
      </c>
      <c r="P138" s="260">
        <v>545</v>
      </c>
      <c r="Q138" s="260">
        <v>758.05604023513331</v>
      </c>
      <c r="U138" s="260">
        <f t="shared" si="24"/>
        <v>4.6629300000000002</v>
      </c>
      <c r="V138" s="260">
        <f t="shared" si="25"/>
        <v>2.4808000000000003</v>
      </c>
    </row>
    <row r="139" spans="1:22">
      <c r="A139" s="259">
        <v>44014</v>
      </c>
      <c r="B139" s="260">
        <v>415.6</v>
      </c>
      <c r="C139" s="261">
        <v>461.43700000000001</v>
      </c>
      <c r="D139" s="260">
        <v>3130.01</v>
      </c>
      <c r="F139" s="261">
        <v>0.67</v>
      </c>
      <c r="G139" s="260">
        <f t="shared" si="26"/>
        <v>67</v>
      </c>
      <c r="H139" s="260">
        <f t="shared" si="27"/>
        <v>348.6</v>
      </c>
      <c r="I139" s="260">
        <f t="shared" si="28"/>
        <v>-74.8</v>
      </c>
      <c r="J139" s="262">
        <v>-0.748</v>
      </c>
      <c r="K139" s="260">
        <f t="shared" si="29"/>
        <v>1.4180000000000001</v>
      </c>
      <c r="L139" s="261">
        <v>5.1580000000000004</v>
      </c>
      <c r="M139" s="262">
        <f t="shared" si="30"/>
        <v>3.74</v>
      </c>
      <c r="N139" s="260">
        <v>-0.433</v>
      </c>
      <c r="O139" s="260">
        <v>247.04</v>
      </c>
      <c r="P139" s="260">
        <v>544</v>
      </c>
      <c r="Q139" s="260">
        <v>754.61193307585245</v>
      </c>
      <c r="U139" s="260">
        <f t="shared" si="24"/>
        <v>4.6143700000000001</v>
      </c>
      <c r="V139" s="260">
        <f t="shared" si="25"/>
        <v>2.4703999999999997</v>
      </c>
    </row>
    <row r="140" spans="1:22" hidden="1">
      <c r="A140" s="259">
        <v>44015</v>
      </c>
      <c r="B140" s="260">
        <v>0</v>
      </c>
      <c r="C140" s="260">
        <v>0</v>
      </c>
      <c r="D140" s="260">
        <v>0</v>
      </c>
      <c r="F140" s="260">
        <v>0.67</v>
      </c>
      <c r="G140" s="260">
        <f t="shared" si="26"/>
        <v>67</v>
      </c>
      <c r="H140" s="260">
        <f t="shared" si="27"/>
        <v>-67</v>
      </c>
      <c r="I140" s="260">
        <f t="shared" si="28"/>
        <v>-74.8</v>
      </c>
      <c r="J140" s="260">
        <v>-0.748</v>
      </c>
      <c r="K140" s="260">
        <f t="shared" si="29"/>
        <v>1.4180000000000001</v>
      </c>
      <c r="L140" s="260" t="e">
        <v>#N/A</v>
      </c>
      <c r="M140" s="260" t="e">
        <f t="shared" si="30"/>
        <v>#N/A</v>
      </c>
      <c r="Q140" s="260">
        <v>753.85587875993133</v>
      </c>
    </row>
    <row r="141" spans="1:22">
      <c r="A141" s="259">
        <v>44018</v>
      </c>
      <c r="B141" s="260">
        <v>412.2</v>
      </c>
      <c r="C141" s="261">
        <v>453.27600000000001</v>
      </c>
      <c r="D141" s="260">
        <v>3179.72</v>
      </c>
      <c r="F141" s="261">
        <v>0.67800000000000005</v>
      </c>
      <c r="G141" s="260">
        <f t="shared" si="26"/>
        <v>67.800000000000011</v>
      </c>
      <c r="H141" s="260">
        <f t="shared" si="27"/>
        <v>344.4</v>
      </c>
      <c r="I141" s="260">
        <f t="shared" si="28"/>
        <v>-78.900000000000006</v>
      </c>
      <c r="J141" s="262">
        <v>-0.78900000000000003</v>
      </c>
      <c r="K141" s="260">
        <f t="shared" si="29"/>
        <v>1.4670000000000001</v>
      </c>
      <c r="L141" s="261">
        <v>5.1180000000000003</v>
      </c>
      <c r="M141" s="262">
        <f t="shared" si="30"/>
        <v>3.6510000000000002</v>
      </c>
      <c r="N141" s="260">
        <v>-0.436</v>
      </c>
      <c r="O141" s="260">
        <v>244.37</v>
      </c>
      <c r="P141" s="260">
        <v>540</v>
      </c>
      <c r="Q141" s="260">
        <v>750.40472540710869</v>
      </c>
      <c r="U141" s="260">
        <f t="shared" ref="U141:U180" si="31">C141/100</f>
        <v>4.5327599999999997</v>
      </c>
      <c r="V141" s="260">
        <f t="shared" ref="V141:V180" si="32">O141/100</f>
        <v>2.4437000000000002</v>
      </c>
    </row>
    <row r="142" spans="1:22">
      <c r="A142" s="259">
        <v>44019</v>
      </c>
      <c r="B142" s="260">
        <v>413.2</v>
      </c>
      <c r="C142" s="261">
        <v>457.97399999999999</v>
      </c>
      <c r="D142" s="260">
        <v>3145.32</v>
      </c>
      <c r="F142" s="261">
        <v>0.64100000000000001</v>
      </c>
      <c r="G142" s="260">
        <f t="shared" si="26"/>
        <v>64.099999999999994</v>
      </c>
      <c r="H142" s="260">
        <f t="shared" si="27"/>
        <v>349.1</v>
      </c>
      <c r="I142" s="260">
        <f t="shared" si="28"/>
        <v>-79.800000000000011</v>
      </c>
      <c r="J142" s="262">
        <v>-0.79800000000000004</v>
      </c>
      <c r="K142" s="260">
        <f t="shared" si="29"/>
        <v>1.4390000000000001</v>
      </c>
      <c r="L142" s="261">
        <v>5.1319999999999997</v>
      </c>
      <c r="M142" s="262">
        <f t="shared" si="30"/>
        <v>3.6929999999999996</v>
      </c>
      <c r="N142" s="260">
        <v>-0.432</v>
      </c>
      <c r="O142" s="260">
        <v>244.25</v>
      </c>
      <c r="P142" s="260">
        <v>550</v>
      </c>
      <c r="Q142" s="260">
        <v>758.25815251381732</v>
      </c>
      <c r="U142" s="260">
        <f t="shared" si="31"/>
        <v>4.5797400000000001</v>
      </c>
      <c r="V142" s="260">
        <f t="shared" si="32"/>
        <v>2.4424999999999999</v>
      </c>
    </row>
    <row r="143" spans="1:22">
      <c r="A143" s="259">
        <v>44020</v>
      </c>
      <c r="B143" s="260">
        <v>412.7</v>
      </c>
      <c r="C143" s="261">
        <v>458.69600000000003</v>
      </c>
      <c r="D143" s="260">
        <v>3169.94</v>
      </c>
      <c r="F143" s="261">
        <v>0.66500000000000004</v>
      </c>
      <c r="G143" s="260">
        <f t="shared" si="26"/>
        <v>66.5</v>
      </c>
      <c r="H143" s="260">
        <f t="shared" si="27"/>
        <v>346.2</v>
      </c>
      <c r="I143" s="260">
        <f t="shared" si="28"/>
        <v>-75.7</v>
      </c>
      <c r="J143" s="262">
        <v>-0.75700000000000001</v>
      </c>
      <c r="K143" s="260">
        <f t="shared" si="29"/>
        <v>1.4220000000000002</v>
      </c>
      <c r="L143" s="261">
        <v>5.1310000000000002</v>
      </c>
      <c r="M143" s="262">
        <f t="shared" si="30"/>
        <v>3.7090000000000001</v>
      </c>
      <c r="N143" s="260">
        <v>-0.443</v>
      </c>
      <c r="O143" s="260">
        <v>244.45</v>
      </c>
      <c r="P143" s="260">
        <v>554</v>
      </c>
      <c r="Q143" s="260">
        <v>763.07604304630092</v>
      </c>
      <c r="U143" s="260">
        <f t="shared" si="31"/>
        <v>4.5869600000000004</v>
      </c>
      <c r="V143" s="260">
        <f t="shared" si="32"/>
        <v>2.4444999999999997</v>
      </c>
    </row>
    <row r="144" spans="1:22">
      <c r="A144" s="259">
        <v>44021</v>
      </c>
      <c r="B144" s="260">
        <v>414.2</v>
      </c>
      <c r="C144" s="261">
        <v>464.59399999999999</v>
      </c>
      <c r="D144" s="260">
        <v>3152.05</v>
      </c>
      <c r="F144" s="261">
        <v>0.61399999999999999</v>
      </c>
      <c r="G144" s="260">
        <f t="shared" si="26"/>
        <v>61.4</v>
      </c>
      <c r="H144" s="260">
        <f t="shared" si="27"/>
        <v>352.8</v>
      </c>
      <c r="I144" s="260">
        <f t="shared" si="28"/>
        <v>-78.5</v>
      </c>
      <c r="J144" s="262">
        <v>-0.78500000000000003</v>
      </c>
      <c r="K144" s="260">
        <f t="shared" si="29"/>
        <v>1.399</v>
      </c>
      <c r="L144" s="261">
        <v>5.1509999999999998</v>
      </c>
      <c r="M144" s="262">
        <f t="shared" si="30"/>
        <v>3.7519999999999998</v>
      </c>
      <c r="N144" s="260">
        <v>-0.46500000000000002</v>
      </c>
      <c r="O144" s="260">
        <v>245.82</v>
      </c>
      <c r="P144" s="260">
        <v>562</v>
      </c>
      <c r="Q144" s="260">
        <v>770.74016485374773</v>
      </c>
      <c r="U144" s="260">
        <f t="shared" si="31"/>
        <v>4.6459399999999995</v>
      </c>
      <c r="V144" s="260">
        <f t="shared" si="32"/>
        <v>2.4581999999999997</v>
      </c>
    </row>
    <row r="145" spans="1:22">
      <c r="A145" s="259">
        <v>44022</v>
      </c>
      <c r="B145" s="260">
        <v>411.6</v>
      </c>
      <c r="C145" s="261">
        <v>465.93200000000002</v>
      </c>
      <c r="D145" s="260">
        <v>3185.04</v>
      </c>
      <c r="F145" s="261">
        <v>0.64600000000000002</v>
      </c>
      <c r="G145" s="260">
        <f t="shared" si="26"/>
        <v>64.600000000000009</v>
      </c>
      <c r="H145" s="260">
        <f t="shared" si="27"/>
        <v>347</v>
      </c>
      <c r="I145" s="260">
        <f t="shared" si="28"/>
        <v>-76.7</v>
      </c>
      <c r="J145" s="262">
        <v>-0.76700000000000002</v>
      </c>
      <c r="K145" s="260">
        <f t="shared" si="29"/>
        <v>1.413</v>
      </c>
      <c r="L145" s="261">
        <v>5.173</v>
      </c>
      <c r="M145" s="262">
        <f t="shared" si="30"/>
        <v>3.76</v>
      </c>
      <c r="N145" s="260">
        <v>-0.47299999999999998</v>
      </c>
      <c r="O145" s="260">
        <v>250.14</v>
      </c>
      <c r="P145" s="260">
        <v>569</v>
      </c>
      <c r="Q145" s="260">
        <v>780.08006568190569</v>
      </c>
      <c r="U145" s="260">
        <f t="shared" si="31"/>
        <v>4.6593200000000001</v>
      </c>
      <c r="V145" s="260">
        <f t="shared" si="32"/>
        <v>2.5013999999999998</v>
      </c>
    </row>
    <row r="146" spans="1:22">
      <c r="A146" s="259">
        <v>44025</v>
      </c>
      <c r="B146" s="260">
        <v>412.9</v>
      </c>
      <c r="C146" s="261">
        <v>463.68200000000002</v>
      </c>
      <c r="D146" s="260">
        <v>3155.22</v>
      </c>
      <c r="F146" s="261">
        <v>0.61899999999999999</v>
      </c>
      <c r="G146" s="260">
        <f t="shared" si="26"/>
        <v>61.9</v>
      </c>
      <c r="H146" s="260">
        <f t="shared" si="27"/>
        <v>351</v>
      </c>
      <c r="I146" s="260">
        <f t="shared" si="28"/>
        <v>-80.7</v>
      </c>
      <c r="J146" s="262">
        <v>-0.80700000000000005</v>
      </c>
      <c r="K146" s="260">
        <f t="shared" si="29"/>
        <v>1.4260000000000002</v>
      </c>
      <c r="L146" s="261">
        <v>5.1580000000000004</v>
      </c>
      <c r="M146" s="262">
        <f t="shared" si="30"/>
        <v>3.7320000000000002</v>
      </c>
      <c r="N146" s="260">
        <v>-0.42</v>
      </c>
      <c r="O146" s="260">
        <v>245.32</v>
      </c>
      <c r="P146" s="260">
        <v>571</v>
      </c>
      <c r="Q146" s="260">
        <v>779.16761054128335</v>
      </c>
      <c r="U146" s="260">
        <f t="shared" si="31"/>
        <v>4.6368200000000002</v>
      </c>
      <c r="V146" s="260">
        <f t="shared" si="32"/>
        <v>2.4531999999999998</v>
      </c>
    </row>
    <row r="147" spans="1:22">
      <c r="A147" s="259">
        <v>44026</v>
      </c>
      <c r="B147" s="260">
        <v>413.5</v>
      </c>
      <c r="C147" s="261">
        <v>468.60700000000003</v>
      </c>
      <c r="D147" s="260">
        <v>3197.52</v>
      </c>
      <c r="F147" s="261">
        <v>0.624</v>
      </c>
      <c r="G147" s="260">
        <f t="shared" si="26"/>
        <v>62.4</v>
      </c>
      <c r="H147" s="260">
        <f t="shared" si="27"/>
        <v>351.1</v>
      </c>
      <c r="I147" s="260">
        <f t="shared" si="28"/>
        <v>-80.7</v>
      </c>
      <c r="J147" s="262">
        <v>-0.80700000000000005</v>
      </c>
      <c r="K147" s="260">
        <f t="shared" si="29"/>
        <v>1.431</v>
      </c>
      <c r="L147" s="261">
        <v>5.1909999999999998</v>
      </c>
      <c r="M147" s="262">
        <f t="shared" si="30"/>
        <v>3.76</v>
      </c>
      <c r="N147" s="260">
        <v>-0.44800000000000001</v>
      </c>
      <c r="O147" s="260">
        <v>247.7</v>
      </c>
      <c r="P147" s="260">
        <v>579</v>
      </c>
      <c r="Q147" s="260">
        <v>781.40637160710526</v>
      </c>
      <c r="U147" s="260">
        <f t="shared" si="31"/>
        <v>4.68607</v>
      </c>
      <c r="V147" s="260">
        <f t="shared" si="32"/>
        <v>2.4769999999999999</v>
      </c>
    </row>
    <row r="148" spans="1:22">
      <c r="A148" s="259">
        <v>44027</v>
      </c>
      <c r="B148" s="260">
        <v>411.8</v>
      </c>
      <c r="C148" s="261">
        <v>462.29199999999997</v>
      </c>
      <c r="D148" s="260">
        <v>3226.56</v>
      </c>
      <c r="F148" s="261">
        <v>0.63100000000000001</v>
      </c>
      <c r="G148" s="260">
        <f t="shared" si="26"/>
        <v>63.1</v>
      </c>
      <c r="H148" s="260">
        <f t="shared" si="27"/>
        <v>348.7</v>
      </c>
      <c r="I148" s="260">
        <f t="shared" si="28"/>
        <v>-78.900000000000006</v>
      </c>
      <c r="J148" s="262">
        <v>-0.78900000000000003</v>
      </c>
      <c r="K148" s="260">
        <f t="shared" si="29"/>
        <v>1.42</v>
      </c>
      <c r="L148" s="261">
        <v>5.1349999999999998</v>
      </c>
      <c r="M148" s="262">
        <f t="shared" si="30"/>
        <v>3.7149999999999999</v>
      </c>
      <c r="N148" s="260">
        <v>-0.44900000000000001</v>
      </c>
      <c r="O148" s="260">
        <v>246.13</v>
      </c>
      <c r="P148" s="260">
        <v>574</v>
      </c>
      <c r="Q148" s="260">
        <v>775.79883928180368</v>
      </c>
      <c r="U148" s="260">
        <f t="shared" si="31"/>
        <v>4.6229199999999997</v>
      </c>
      <c r="V148" s="260">
        <f t="shared" si="32"/>
        <v>2.4613</v>
      </c>
    </row>
    <row r="149" spans="1:22">
      <c r="A149" s="259">
        <v>44028</v>
      </c>
      <c r="B149" s="260">
        <v>411.5</v>
      </c>
      <c r="C149" s="261">
        <v>462.68299999999999</v>
      </c>
      <c r="D149" s="260">
        <v>3215.57</v>
      </c>
      <c r="F149" s="261">
        <v>0.61799999999999999</v>
      </c>
      <c r="G149" s="260">
        <f t="shared" si="26"/>
        <v>61.8</v>
      </c>
      <c r="H149" s="260">
        <f t="shared" si="27"/>
        <v>349.7</v>
      </c>
      <c r="I149" s="260">
        <f t="shared" si="28"/>
        <v>-81</v>
      </c>
      <c r="J149" s="262">
        <v>-0.81</v>
      </c>
      <c r="K149" s="260">
        <f t="shared" si="29"/>
        <v>1.4279999999999999</v>
      </c>
      <c r="L149" s="261">
        <v>5.1100000000000003</v>
      </c>
      <c r="M149" s="262">
        <f t="shared" si="30"/>
        <v>3.6820000000000004</v>
      </c>
      <c r="N149" s="260">
        <v>-0.47099999999999997</v>
      </c>
      <c r="O149" s="260">
        <v>247.21</v>
      </c>
      <c r="P149" s="260">
        <v>575</v>
      </c>
      <c r="Q149" s="260">
        <v>776.67220451225546</v>
      </c>
      <c r="U149" s="260">
        <f t="shared" si="31"/>
        <v>4.62683</v>
      </c>
      <c r="V149" s="260">
        <f t="shared" si="32"/>
        <v>2.4721000000000002</v>
      </c>
    </row>
    <row r="150" spans="1:22">
      <c r="A150" s="259">
        <v>44029</v>
      </c>
      <c r="B150" s="260">
        <v>410.2</v>
      </c>
      <c r="C150" s="261">
        <v>458.34100000000001</v>
      </c>
      <c r="D150" s="260">
        <v>3224.73</v>
      </c>
      <c r="F150" s="261">
        <v>0.627</v>
      </c>
      <c r="G150" s="260">
        <f t="shared" si="26"/>
        <v>62.7</v>
      </c>
      <c r="H150" s="260">
        <f t="shared" si="27"/>
        <v>347.5</v>
      </c>
      <c r="I150" s="260">
        <f t="shared" si="28"/>
        <v>-84</v>
      </c>
      <c r="J150" s="262">
        <v>-0.84</v>
      </c>
      <c r="K150" s="260">
        <f t="shared" si="29"/>
        <v>1.4670000000000001</v>
      </c>
      <c r="L150" s="261">
        <v>5.0759999999999996</v>
      </c>
      <c r="M150" s="262">
        <f t="shared" si="30"/>
        <v>3.6089999999999995</v>
      </c>
      <c r="N150" s="260">
        <v>-0.45200000000000001</v>
      </c>
      <c r="O150" s="260">
        <v>246.03</v>
      </c>
      <c r="P150" s="260">
        <v>573</v>
      </c>
      <c r="Q150" s="260">
        <v>779.29182383551154</v>
      </c>
      <c r="U150" s="260">
        <f t="shared" si="31"/>
        <v>4.5834099999999998</v>
      </c>
      <c r="V150" s="260">
        <f t="shared" si="32"/>
        <v>2.4603000000000002</v>
      </c>
    </row>
    <row r="151" spans="1:22">
      <c r="A151" s="259">
        <v>44032</v>
      </c>
      <c r="B151" s="260">
        <v>408</v>
      </c>
      <c r="C151" s="261">
        <v>454.25700000000001</v>
      </c>
      <c r="D151" s="260">
        <v>3251.84</v>
      </c>
      <c r="F151" s="261">
        <v>0.61199999999999999</v>
      </c>
      <c r="G151" s="260">
        <f t="shared" si="26"/>
        <v>61.199999999999996</v>
      </c>
      <c r="H151" s="260">
        <f t="shared" si="27"/>
        <v>346.8</v>
      </c>
      <c r="I151" s="260">
        <f t="shared" si="28"/>
        <v>-85.6</v>
      </c>
      <c r="J151" s="262">
        <v>-0.85599999999999998</v>
      </c>
      <c r="K151" s="260">
        <f t="shared" si="29"/>
        <v>1.468</v>
      </c>
      <c r="L151" s="261">
        <v>5.0279999999999996</v>
      </c>
      <c r="M151" s="262">
        <f t="shared" si="30"/>
        <v>3.5599999999999996</v>
      </c>
      <c r="N151" s="260">
        <v>-0.46500000000000002</v>
      </c>
      <c r="O151" s="260">
        <v>245.72</v>
      </c>
      <c r="P151" s="260">
        <v>568</v>
      </c>
      <c r="Q151" s="260">
        <v>773.88263656657</v>
      </c>
      <c r="U151" s="260">
        <f t="shared" si="31"/>
        <v>4.5425700000000004</v>
      </c>
      <c r="V151" s="260">
        <f t="shared" si="32"/>
        <v>2.4571999999999998</v>
      </c>
    </row>
    <row r="152" spans="1:22">
      <c r="A152" s="259">
        <v>44033</v>
      </c>
      <c r="B152" s="260">
        <v>404.7</v>
      </c>
      <c r="C152" s="261">
        <v>446.745</v>
      </c>
      <c r="D152" s="260">
        <v>3257.3</v>
      </c>
      <c r="F152" s="261">
        <v>0.60199999999999998</v>
      </c>
      <c r="G152" s="260">
        <f t="shared" si="26"/>
        <v>60.199999999999996</v>
      </c>
      <c r="H152" s="260">
        <f t="shared" si="27"/>
        <v>344.5</v>
      </c>
      <c r="I152" s="260">
        <f t="shared" si="28"/>
        <v>-89.2</v>
      </c>
      <c r="J152" s="262">
        <v>-0.89200000000000002</v>
      </c>
      <c r="K152" s="260">
        <f t="shared" si="29"/>
        <v>1.494</v>
      </c>
      <c r="L152" s="261">
        <v>4.9420000000000002</v>
      </c>
      <c r="M152" s="262">
        <f t="shared" si="30"/>
        <v>3.4480000000000004</v>
      </c>
      <c r="N152" s="260">
        <v>-0.46400000000000002</v>
      </c>
      <c r="O152" s="260">
        <v>241.02</v>
      </c>
      <c r="P152" s="260">
        <v>560</v>
      </c>
      <c r="Q152" s="260">
        <v>760.32231282057592</v>
      </c>
      <c r="U152" s="260">
        <f t="shared" si="31"/>
        <v>4.4674500000000004</v>
      </c>
      <c r="V152" s="260">
        <f t="shared" si="32"/>
        <v>2.4102000000000001</v>
      </c>
    </row>
    <row r="153" spans="1:22">
      <c r="A153" s="259">
        <v>44034</v>
      </c>
      <c r="B153" s="260">
        <v>401.9</v>
      </c>
      <c r="C153" s="261">
        <v>442.97300000000001</v>
      </c>
      <c r="D153" s="260">
        <v>3276.02</v>
      </c>
      <c r="F153" s="261">
        <v>0.59899999999999998</v>
      </c>
      <c r="G153" s="260">
        <f t="shared" si="26"/>
        <v>59.9</v>
      </c>
      <c r="H153" s="260">
        <f t="shared" si="27"/>
        <v>342</v>
      </c>
      <c r="I153" s="260">
        <f t="shared" si="28"/>
        <v>-90</v>
      </c>
      <c r="J153" s="262">
        <v>-0.9</v>
      </c>
      <c r="K153" s="260">
        <f t="shared" si="29"/>
        <v>1.4990000000000001</v>
      </c>
      <c r="L153" s="261">
        <v>4.891</v>
      </c>
      <c r="M153" s="262">
        <f t="shared" si="30"/>
        <v>3.3919999999999999</v>
      </c>
      <c r="N153" s="260">
        <v>-0.49399999999999999</v>
      </c>
      <c r="O153" s="260">
        <v>242.29</v>
      </c>
      <c r="P153" s="260">
        <v>560</v>
      </c>
      <c r="Q153" s="260">
        <v>753.08058198219908</v>
      </c>
      <c r="U153" s="260">
        <f t="shared" si="31"/>
        <v>4.4297300000000002</v>
      </c>
      <c r="V153" s="260">
        <f t="shared" si="32"/>
        <v>2.4228999999999998</v>
      </c>
    </row>
    <row r="154" spans="1:22">
      <c r="A154" s="259">
        <v>44035</v>
      </c>
      <c r="B154" s="260">
        <v>400</v>
      </c>
      <c r="C154" s="261">
        <v>443.25</v>
      </c>
      <c r="D154" s="260">
        <v>3235.66</v>
      </c>
      <c r="F154" s="261">
        <v>0.57899999999999996</v>
      </c>
      <c r="G154" s="260">
        <f t="shared" si="26"/>
        <v>57.9</v>
      </c>
      <c r="H154" s="260">
        <f t="shared" si="27"/>
        <v>342.1</v>
      </c>
      <c r="I154" s="260">
        <f t="shared" si="28"/>
        <v>-88.8</v>
      </c>
      <c r="J154" s="262">
        <v>-0.88800000000000001</v>
      </c>
      <c r="K154" s="260">
        <f t="shared" si="29"/>
        <v>1.4670000000000001</v>
      </c>
      <c r="L154" s="261">
        <v>4.8789999999999996</v>
      </c>
      <c r="M154" s="262">
        <f t="shared" si="30"/>
        <v>3.4119999999999995</v>
      </c>
      <c r="N154" s="260">
        <v>-0.48299999999999998</v>
      </c>
      <c r="O154" s="260">
        <v>237.15</v>
      </c>
      <c r="P154" s="260">
        <v>562</v>
      </c>
      <c r="Q154" s="260">
        <v>745.0601742852034</v>
      </c>
      <c r="U154" s="260">
        <f t="shared" si="31"/>
        <v>4.4325000000000001</v>
      </c>
      <c r="V154" s="260">
        <f t="shared" si="32"/>
        <v>2.3715000000000002</v>
      </c>
    </row>
    <row r="155" spans="1:22">
      <c r="A155" s="259">
        <v>44036</v>
      </c>
      <c r="B155" s="260">
        <v>400.2</v>
      </c>
      <c r="C155" s="261">
        <v>446.76600000000002</v>
      </c>
      <c r="D155" s="260">
        <v>3215.63</v>
      </c>
      <c r="F155" s="261">
        <v>0.59</v>
      </c>
      <c r="G155" s="260">
        <f t="shared" si="26"/>
        <v>59</v>
      </c>
      <c r="H155" s="260">
        <f t="shared" si="27"/>
        <v>341.2</v>
      </c>
      <c r="I155" s="260">
        <f t="shared" si="28"/>
        <v>-91.3</v>
      </c>
      <c r="J155" s="262">
        <v>-0.91300000000000003</v>
      </c>
      <c r="K155" s="260">
        <f t="shared" si="29"/>
        <v>1.5030000000000001</v>
      </c>
      <c r="L155" s="261">
        <v>4.9130000000000003</v>
      </c>
      <c r="M155" s="262">
        <f t="shared" si="30"/>
        <v>3.41</v>
      </c>
      <c r="N155" s="260">
        <v>-0.45</v>
      </c>
      <c r="O155" s="260">
        <v>235.26</v>
      </c>
      <c r="P155" s="260">
        <v>566</v>
      </c>
      <c r="Q155" s="260">
        <v>750.00342202086256</v>
      </c>
      <c r="U155" s="260">
        <f t="shared" si="31"/>
        <v>4.4676600000000004</v>
      </c>
      <c r="V155" s="260">
        <f t="shared" si="32"/>
        <v>2.3525999999999998</v>
      </c>
    </row>
    <row r="156" spans="1:22">
      <c r="A156" s="259">
        <v>44039</v>
      </c>
      <c r="B156" s="260">
        <v>397.7</v>
      </c>
      <c r="C156" s="261">
        <v>442.59</v>
      </c>
      <c r="D156" s="260">
        <v>3239.41</v>
      </c>
      <c r="F156" s="261">
        <v>0.61599999999999999</v>
      </c>
      <c r="G156" s="260">
        <f t="shared" si="26"/>
        <v>61.6</v>
      </c>
      <c r="H156" s="260">
        <f t="shared" si="27"/>
        <v>336.09999999999997</v>
      </c>
      <c r="I156" s="260">
        <f t="shared" si="28"/>
        <v>-90.2</v>
      </c>
      <c r="J156" s="262">
        <v>-0.90200000000000002</v>
      </c>
      <c r="K156" s="260">
        <f t="shared" si="29"/>
        <v>1.518</v>
      </c>
      <c r="L156" s="261">
        <v>4.8979999999999997</v>
      </c>
      <c r="M156" s="262">
        <f t="shared" si="30"/>
        <v>3.38</v>
      </c>
      <c r="N156" s="260">
        <v>-0.495</v>
      </c>
      <c r="O156" s="260">
        <v>238.59</v>
      </c>
      <c r="P156" s="260">
        <v>563</v>
      </c>
      <c r="Q156" s="260">
        <v>742.86337323717669</v>
      </c>
      <c r="U156" s="260">
        <f t="shared" si="31"/>
        <v>4.4258999999999995</v>
      </c>
      <c r="V156" s="260">
        <f t="shared" si="32"/>
        <v>2.3858999999999999</v>
      </c>
    </row>
    <row r="157" spans="1:22">
      <c r="A157" s="259">
        <v>44040</v>
      </c>
      <c r="B157" s="260">
        <v>399.2</v>
      </c>
      <c r="C157" s="261">
        <v>446.38499999999999</v>
      </c>
      <c r="D157" s="260">
        <v>3218.44</v>
      </c>
      <c r="F157" s="261">
        <v>0.57999999999999996</v>
      </c>
      <c r="G157" s="260">
        <f t="shared" si="26"/>
        <v>57.999999999999993</v>
      </c>
      <c r="H157" s="260">
        <f t="shared" si="27"/>
        <v>341.2</v>
      </c>
      <c r="I157" s="260">
        <f t="shared" si="28"/>
        <v>-92.4</v>
      </c>
      <c r="J157" s="262">
        <v>-0.92400000000000004</v>
      </c>
      <c r="K157" s="260">
        <f t="shared" si="29"/>
        <v>1.504</v>
      </c>
      <c r="L157" s="261">
        <v>4.9359999999999999</v>
      </c>
      <c r="M157" s="262">
        <f t="shared" si="30"/>
        <v>3.4319999999999999</v>
      </c>
      <c r="N157" s="260">
        <v>-0.51</v>
      </c>
      <c r="O157" s="260">
        <v>241.93</v>
      </c>
      <c r="P157" s="260">
        <v>570</v>
      </c>
      <c r="Q157" s="260">
        <v>746.12448960675783</v>
      </c>
      <c r="U157" s="260">
        <f t="shared" si="31"/>
        <v>4.4638499999999999</v>
      </c>
      <c r="V157" s="260">
        <f t="shared" si="32"/>
        <v>2.4193000000000002</v>
      </c>
    </row>
    <row r="158" spans="1:22">
      <c r="A158" s="259">
        <v>44041</v>
      </c>
      <c r="B158" s="260">
        <v>398.1</v>
      </c>
      <c r="C158" s="261">
        <v>443.12900000000002</v>
      </c>
      <c r="D158" s="260">
        <v>3258.44</v>
      </c>
      <c r="F158" s="261">
        <v>0.57599999999999996</v>
      </c>
      <c r="G158" s="260">
        <f t="shared" si="26"/>
        <v>57.599999999999994</v>
      </c>
      <c r="H158" s="260">
        <f t="shared" si="27"/>
        <v>340.5</v>
      </c>
      <c r="I158" s="260">
        <f t="shared" si="28"/>
        <v>-95.5</v>
      </c>
      <c r="J158" s="262">
        <v>-0.95499999999999996</v>
      </c>
      <c r="K158" s="260">
        <f t="shared" si="29"/>
        <v>1.5309999999999999</v>
      </c>
      <c r="L158" s="261">
        <v>4.9109999999999996</v>
      </c>
      <c r="M158" s="262">
        <f t="shared" si="30"/>
        <v>3.38</v>
      </c>
      <c r="N158" s="260">
        <v>-0.503</v>
      </c>
      <c r="O158" s="260">
        <v>240.82</v>
      </c>
      <c r="P158" s="260">
        <v>574</v>
      </c>
      <c r="Q158" s="260">
        <v>745.84804793889703</v>
      </c>
      <c r="U158" s="260">
        <f t="shared" si="31"/>
        <v>4.4312900000000006</v>
      </c>
      <c r="V158" s="260">
        <f t="shared" si="32"/>
        <v>2.4081999999999999</v>
      </c>
    </row>
    <row r="159" spans="1:22">
      <c r="A159" s="259">
        <v>44042</v>
      </c>
      <c r="B159" s="260">
        <v>399.2</v>
      </c>
      <c r="C159" s="261">
        <v>446.49200000000002</v>
      </c>
      <c r="D159" s="260">
        <v>3246.22</v>
      </c>
      <c r="F159" s="261">
        <v>0.54800000000000004</v>
      </c>
      <c r="G159" s="260">
        <f t="shared" si="26"/>
        <v>54.800000000000004</v>
      </c>
      <c r="H159" s="260">
        <f t="shared" si="27"/>
        <v>344.4</v>
      </c>
      <c r="I159" s="260">
        <f t="shared" si="28"/>
        <v>-97.5</v>
      </c>
      <c r="J159" s="262">
        <v>-0.97499999999999998</v>
      </c>
      <c r="K159" s="260">
        <f t="shared" si="29"/>
        <v>1.5230000000000001</v>
      </c>
      <c r="L159" s="261">
        <v>4.923</v>
      </c>
      <c r="M159" s="262">
        <f t="shared" si="30"/>
        <v>3.4</v>
      </c>
      <c r="N159" s="260">
        <v>-0.54400000000000004</v>
      </c>
      <c r="O159" s="260">
        <v>245.45</v>
      </c>
      <c r="P159" s="260">
        <v>585</v>
      </c>
      <c r="Q159" s="260">
        <v>755.07925348212791</v>
      </c>
      <c r="U159" s="260">
        <f t="shared" si="31"/>
        <v>4.4649200000000002</v>
      </c>
      <c r="V159" s="260">
        <f t="shared" si="32"/>
        <v>2.4544999999999999</v>
      </c>
    </row>
    <row r="160" spans="1:22">
      <c r="A160" s="259">
        <v>44043</v>
      </c>
      <c r="B160" s="260">
        <v>396</v>
      </c>
      <c r="C160" s="261">
        <v>439.98899999999998</v>
      </c>
      <c r="D160" s="260">
        <v>3271.12</v>
      </c>
      <c r="F160" s="261">
        <v>0.52900000000000003</v>
      </c>
      <c r="G160" s="260">
        <f t="shared" si="26"/>
        <v>52.900000000000006</v>
      </c>
      <c r="H160" s="260">
        <f t="shared" si="27"/>
        <v>343.1</v>
      </c>
      <c r="I160" s="260">
        <f t="shared" si="28"/>
        <v>-102.49999999999999</v>
      </c>
      <c r="J160" s="262">
        <v>-1.0249999999999999</v>
      </c>
      <c r="K160" s="260">
        <f t="shared" si="29"/>
        <v>1.5539999999999998</v>
      </c>
      <c r="L160" s="261">
        <v>4.867</v>
      </c>
      <c r="M160" s="262">
        <f t="shared" si="30"/>
        <v>3.3130000000000002</v>
      </c>
      <c r="N160" s="260">
        <v>-0.52600000000000002</v>
      </c>
      <c r="O160" s="260">
        <v>240.75</v>
      </c>
      <c r="P160" s="260">
        <v>591</v>
      </c>
      <c r="Q160" s="260">
        <v>753.71310604332768</v>
      </c>
      <c r="U160" s="260">
        <f t="shared" si="31"/>
        <v>4.3998900000000001</v>
      </c>
      <c r="V160" s="260">
        <f t="shared" si="32"/>
        <v>2.4075000000000002</v>
      </c>
    </row>
    <row r="161" spans="1:22">
      <c r="A161" s="259">
        <v>44046</v>
      </c>
      <c r="B161" s="260">
        <v>394.1</v>
      </c>
      <c r="C161" s="261">
        <v>435.48</v>
      </c>
      <c r="D161" s="260">
        <v>3294.61</v>
      </c>
      <c r="F161" s="261">
        <v>0.55600000000000005</v>
      </c>
      <c r="G161" s="260">
        <f t="shared" si="26"/>
        <v>55.600000000000009</v>
      </c>
      <c r="H161" s="260">
        <f t="shared" si="27"/>
        <v>338.5</v>
      </c>
      <c r="I161" s="260">
        <f t="shared" si="28"/>
        <v>-102.69999999999999</v>
      </c>
      <c r="J161" s="262">
        <v>-1.0269999999999999</v>
      </c>
      <c r="K161" s="260">
        <f t="shared" si="29"/>
        <v>1.583</v>
      </c>
      <c r="L161" s="261">
        <v>4.84</v>
      </c>
      <c r="M161" s="262">
        <f t="shared" si="30"/>
        <v>3.2569999999999997</v>
      </c>
      <c r="N161" s="260">
        <v>-0.52500000000000002</v>
      </c>
      <c r="O161" s="260">
        <v>238.7</v>
      </c>
      <c r="P161" s="260">
        <v>589</v>
      </c>
      <c r="Q161" s="260">
        <v>753.55619758444186</v>
      </c>
      <c r="U161" s="260">
        <f t="shared" si="31"/>
        <v>4.3548</v>
      </c>
      <c r="V161" s="260">
        <f t="shared" si="32"/>
        <v>2.387</v>
      </c>
    </row>
    <row r="162" spans="1:22">
      <c r="A162" s="259">
        <v>44047</v>
      </c>
      <c r="B162" s="260">
        <v>393.7</v>
      </c>
      <c r="C162" s="261">
        <v>435.01499999999999</v>
      </c>
      <c r="D162" s="260">
        <v>3306.51</v>
      </c>
      <c r="F162" s="261">
        <v>0.50800000000000001</v>
      </c>
      <c r="G162" s="260">
        <f t="shared" si="26"/>
        <v>50.8</v>
      </c>
      <c r="H162" s="260">
        <f t="shared" si="27"/>
        <v>342.9</v>
      </c>
      <c r="I162" s="260">
        <f t="shared" si="28"/>
        <v>-106.3</v>
      </c>
      <c r="J162" s="262">
        <v>-1.0629999999999999</v>
      </c>
      <c r="K162" s="260">
        <f t="shared" si="29"/>
        <v>1.571</v>
      </c>
      <c r="L162" s="261">
        <v>4.7720000000000002</v>
      </c>
      <c r="M162" s="262">
        <f t="shared" si="30"/>
        <v>3.2010000000000005</v>
      </c>
      <c r="N162" s="260">
        <v>-0.55400000000000005</v>
      </c>
      <c r="O162" s="260">
        <v>242.19</v>
      </c>
      <c r="P162" s="260">
        <v>596</v>
      </c>
      <c r="Q162" s="260">
        <v>755.96111663943987</v>
      </c>
      <c r="U162" s="260">
        <f t="shared" si="31"/>
        <v>4.3501500000000002</v>
      </c>
      <c r="V162" s="260">
        <f t="shared" si="32"/>
        <v>2.4218999999999999</v>
      </c>
    </row>
    <row r="163" spans="1:22">
      <c r="A163" s="259">
        <v>44048</v>
      </c>
      <c r="B163" s="260">
        <v>389.4</v>
      </c>
      <c r="C163" s="261">
        <v>426.71300000000002</v>
      </c>
      <c r="D163" s="260">
        <v>3327.77</v>
      </c>
      <c r="F163" s="261">
        <v>0.54900000000000004</v>
      </c>
      <c r="G163" s="260">
        <f t="shared" si="26"/>
        <v>54.900000000000006</v>
      </c>
      <c r="H163" s="260">
        <f t="shared" si="27"/>
        <v>334.5</v>
      </c>
      <c r="I163" s="260">
        <f t="shared" si="28"/>
        <v>-106.69999999999999</v>
      </c>
      <c r="J163" s="262">
        <v>-1.0669999999999999</v>
      </c>
      <c r="K163" s="260">
        <f t="shared" si="29"/>
        <v>1.6160000000000001</v>
      </c>
      <c r="L163" s="261">
        <v>4.7149999999999999</v>
      </c>
      <c r="M163" s="262">
        <f t="shared" si="30"/>
        <v>3.0989999999999998</v>
      </c>
      <c r="N163" s="260">
        <v>-0.50900000000000001</v>
      </c>
      <c r="O163" s="260">
        <v>236.3</v>
      </c>
      <c r="P163" s="260">
        <v>590</v>
      </c>
      <c r="Q163" s="260">
        <v>744.88096704852478</v>
      </c>
      <c r="U163" s="260">
        <f t="shared" si="31"/>
        <v>4.2671299999999999</v>
      </c>
      <c r="V163" s="260">
        <f t="shared" si="32"/>
        <v>2.363</v>
      </c>
    </row>
    <row r="164" spans="1:22">
      <c r="A164" s="259">
        <v>44049</v>
      </c>
      <c r="B164" s="260">
        <v>386.9</v>
      </c>
      <c r="C164" s="261">
        <v>423.83100000000002</v>
      </c>
      <c r="D164" s="260">
        <v>3349.16</v>
      </c>
      <c r="F164" s="261">
        <v>0.53700000000000003</v>
      </c>
      <c r="G164" s="260">
        <f t="shared" si="26"/>
        <v>53.7</v>
      </c>
      <c r="H164" s="260">
        <f t="shared" si="27"/>
        <v>333.2</v>
      </c>
      <c r="I164" s="260">
        <f t="shared" si="28"/>
        <v>-108.3</v>
      </c>
      <c r="J164" s="262">
        <v>-1.083</v>
      </c>
      <c r="K164" s="260">
        <f t="shared" si="29"/>
        <v>1.62</v>
      </c>
      <c r="L164" s="261">
        <v>4.7080000000000002</v>
      </c>
      <c r="M164" s="262">
        <f t="shared" si="30"/>
        <v>3.0880000000000001</v>
      </c>
      <c r="N164" s="260">
        <v>-0.53400000000000003</v>
      </c>
      <c r="O164" s="260">
        <v>239.05</v>
      </c>
      <c r="P164" s="260">
        <v>588</v>
      </c>
      <c r="Q164" s="260">
        <v>744.02525678126085</v>
      </c>
      <c r="U164" s="260">
        <f t="shared" si="31"/>
        <v>4.2383100000000002</v>
      </c>
      <c r="V164" s="260">
        <f t="shared" si="32"/>
        <v>2.3905000000000003</v>
      </c>
    </row>
    <row r="165" spans="1:22">
      <c r="A165" s="259">
        <v>44050</v>
      </c>
      <c r="B165" s="260">
        <v>385.1</v>
      </c>
      <c r="C165" s="261">
        <v>421.1</v>
      </c>
      <c r="D165" s="260">
        <v>3351.28</v>
      </c>
      <c r="F165" s="261">
        <v>0.56499999999999995</v>
      </c>
      <c r="G165" s="260">
        <f t="shared" si="26"/>
        <v>56.499999999999993</v>
      </c>
      <c r="H165" s="260">
        <f t="shared" si="27"/>
        <v>328.6</v>
      </c>
      <c r="I165" s="260">
        <f t="shared" si="28"/>
        <v>-105.4</v>
      </c>
      <c r="J165" s="262">
        <v>-1.054</v>
      </c>
      <c r="K165" s="260">
        <f t="shared" si="29"/>
        <v>1.619</v>
      </c>
      <c r="L165" s="261">
        <v>4.7089999999999996</v>
      </c>
      <c r="M165" s="262">
        <f t="shared" si="30"/>
        <v>3.09</v>
      </c>
      <c r="N165" s="260">
        <v>-0.51200000000000001</v>
      </c>
      <c r="O165" s="260">
        <v>237.12</v>
      </c>
      <c r="P165" s="260">
        <v>586</v>
      </c>
      <c r="Q165" s="260">
        <v>740.51964210402718</v>
      </c>
      <c r="U165" s="260">
        <f t="shared" si="31"/>
        <v>4.2110000000000003</v>
      </c>
      <c r="V165" s="260">
        <f t="shared" si="32"/>
        <v>2.3712</v>
      </c>
    </row>
    <row r="166" spans="1:22">
      <c r="A166" s="259">
        <v>44053</v>
      </c>
      <c r="B166" s="260">
        <v>383.7</v>
      </c>
      <c r="C166" s="261">
        <v>418.26900000000001</v>
      </c>
      <c r="D166" s="260">
        <v>3360.47</v>
      </c>
      <c r="F166" s="261">
        <v>0.57699999999999996</v>
      </c>
      <c r="G166" s="260">
        <f t="shared" si="26"/>
        <v>57.699999999999996</v>
      </c>
      <c r="H166" s="260">
        <f t="shared" si="27"/>
        <v>326</v>
      </c>
      <c r="I166" s="260">
        <f t="shared" si="28"/>
        <v>-103.2</v>
      </c>
      <c r="J166" s="262">
        <v>-1.032</v>
      </c>
      <c r="K166" s="260">
        <f t="shared" si="29"/>
        <v>1.609</v>
      </c>
      <c r="L166" s="261">
        <v>4.6669999999999998</v>
      </c>
      <c r="M166" s="262">
        <f t="shared" si="30"/>
        <v>3.0579999999999998</v>
      </c>
      <c r="N166" s="260">
        <v>-0.53</v>
      </c>
      <c r="O166" s="260">
        <v>236.3</v>
      </c>
      <c r="P166" s="260">
        <v>583</v>
      </c>
      <c r="Q166" s="260">
        <v>738.88478026103678</v>
      </c>
      <c r="U166" s="260">
        <f t="shared" si="31"/>
        <v>4.18269</v>
      </c>
      <c r="V166" s="260">
        <f t="shared" si="32"/>
        <v>2.363</v>
      </c>
    </row>
    <row r="167" spans="1:22">
      <c r="A167" s="259">
        <v>44054</v>
      </c>
      <c r="B167" s="260">
        <v>378</v>
      </c>
      <c r="C167" s="261">
        <v>410.63400000000001</v>
      </c>
      <c r="D167" s="260">
        <v>3333.69</v>
      </c>
      <c r="F167" s="261">
        <v>0.64200000000000002</v>
      </c>
      <c r="G167" s="260">
        <f t="shared" si="26"/>
        <v>64.2</v>
      </c>
      <c r="H167" s="260">
        <f t="shared" si="27"/>
        <v>313.8</v>
      </c>
      <c r="I167" s="260">
        <f t="shared" si="28"/>
        <v>-98.4</v>
      </c>
      <c r="J167" s="262">
        <v>-0.98399999999999999</v>
      </c>
      <c r="K167" s="260">
        <f t="shared" si="29"/>
        <v>1.6259999999999999</v>
      </c>
      <c r="L167" s="261">
        <v>4.6559999999999997</v>
      </c>
      <c r="M167" s="262">
        <f t="shared" si="30"/>
        <v>3.03</v>
      </c>
      <c r="N167" s="260">
        <v>-0.48</v>
      </c>
      <c r="O167" s="260">
        <v>230.56</v>
      </c>
      <c r="P167" s="260">
        <v>562</v>
      </c>
      <c r="Q167" s="260">
        <v>725.90966371819263</v>
      </c>
      <c r="U167" s="260">
        <f t="shared" si="31"/>
        <v>4.1063400000000003</v>
      </c>
      <c r="V167" s="260">
        <f t="shared" si="32"/>
        <v>2.3056000000000001</v>
      </c>
    </row>
    <row r="168" spans="1:22">
      <c r="A168" s="259">
        <v>44055</v>
      </c>
      <c r="B168" s="260">
        <v>377.8</v>
      </c>
      <c r="C168" s="261">
        <v>410.98500000000001</v>
      </c>
      <c r="D168" s="260">
        <v>3380.35</v>
      </c>
      <c r="F168" s="261">
        <v>0.67600000000000005</v>
      </c>
      <c r="G168" s="260">
        <f t="shared" si="26"/>
        <v>67.600000000000009</v>
      </c>
      <c r="H168" s="260">
        <f t="shared" si="27"/>
        <v>310.2</v>
      </c>
      <c r="I168" s="260">
        <f t="shared" si="28"/>
        <v>-99</v>
      </c>
      <c r="J168" s="262">
        <v>-0.99</v>
      </c>
      <c r="K168" s="260">
        <f t="shared" si="29"/>
        <v>1.6659999999999999</v>
      </c>
      <c r="L168" s="261">
        <v>4.6989999999999998</v>
      </c>
      <c r="M168" s="262">
        <f t="shared" si="30"/>
        <v>3.0329999999999999</v>
      </c>
      <c r="N168" s="260">
        <v>-0.45100000000000001</v>
      </c>
      <c r="O168" s="260">
        <v>228.52</v>
      </c>
      <c r="P168" s="260">
        <v>553</v>
      </c>
      <c r="Q168" s="260">
        <v>716.37586935253364</v>
      </c>
      <c r="U168" s="260">
        <f t="shared" si="31"/>
        <v>4.1098499999999998</v>
      </c>
      <c r="V168" s="260">
        <f t="shared" si="32"/>
        <v>2.2852000000000001</v>
      </c>
    </row>
    <row r="169" spans="1:22">
      <c r="A169" s="259">
        <v>44056</v>
      </c>
      <c r="B169" s="260">
        <v>376.7</v>
      </c>
      <c r="C169" s="261">
        <v>407.14400000000001</v>
      </c>
      <c r="D169" s="260">
        <v>3373.43</v>
      </c>
      <c r="F169" s="261">
        <v>0.72199999999999998</v>
      </c>
      <c r="G169" s="260">
        <f t="shared" si="26"/>
        <v>72.2</v>
      </c>
      <c r="H169" s="260">
        <f t="shared" si="27"/>
        <v>304.5</v>
      </c>
      <c r="I169" s="260">
        <f t="shared" si="28"/>
        <v>-95.399999999999991</v>
      </c>
      <c r="J169" s="262">
        <v>-0.95399999999999996</v>
      </c>
      <c r="K169" s="260">
        <f t="shared" si="29"/>
        <v>1.6759999999999999</v>
      </c>
      <c r="L169" s="261">
        <v>4.7190000000000003</v>
      </c>
      <c r="M169" s="262">
        <f t="shared" si="30"/>
        <v>3.0430000000000001</v>
      </c>
      <c r="N169" s="260">
        <v>-0.41499999999999998</v>
      </c>
      <c r="O169" s="260">
        <v>224.88</v>
      </c>
      <c r="P169" s="260">
        <v>543</v>
      </c>
      <c r="Q169" s="260">
        <v>708.13722493129671</v>
      </c>
      <c r="U169" s="260">
        <f t="shared" si="31"/>
        <v>4.0714399999999999</v>
      </c>
      <c r="V169" s="260">
        <f t="shared" si="32"/>
        <v>2.2488000000000001</v>
      </c>
    </row>
    <row r="170" spans="1:22">
      <c r="A170" s="259">
        <v>44057</v>
      </c>
      <c r="B170" s="260">
        <v>380</v>
      </c>
      <c r="C170" s="261">
        <v>412.839</v>
      </c>
      <c r="D170" s="260">
        <v>3372.85</v>
      </c>
      <c r="F170" s="261">
        <v>0.71</v>
      </c>
      <c r="G170" s="260">
        <f t="shared" si="26"/>
        <v>71</v>
      </c>
      <c r="H170" s="260">
        <f t="shared" si="27"/>
        <v>309</v>
      </c>
      <c r="I170" s="260">
        <f t="shared" si="28"/>
        <v>-94.5</v>
      </c>
      <c r="J170" s="262">
        <v>-0.94499999999999995</v>
      </c>
      <c r="K170" s="260">
        <f t="shared" si="29"/>
        <v>1.6549999999999998</v>
      </c>
      <c r="L170" s="261">
        <v>4.7880000000000003</v>
      </c>
      <c r="M170" s="262">
        <f t="shared" si="30"/>
        <v>3.1330000000000005</v>
      </c>
      <c r="N170" s="260">
        <v>-0.42499999999999999</v>
      </c>
      <c r="O170" s="260">
        <v>226.2</v>
      </c>
      <c r="P170" s="260">
        <v>539</v>
      </c>
      <c r="Q170" s="260">
        <v>708.35087672239263</v>
      </c>
      <c r="U170" s="260">
        <f t="shared" si="31"/>
        <v>4.1283899999999996</v>
      </c>
      <c r="V170" s="260">
        <f t="shared" si="32"/>
        <v>2.262</v>
      </c>
    </row>
    <row r="171" spans="1:22">
      <c r="A171" s="259">
        <v>44060</v>
      </c>
      <c r="B171" s="260">
        <v>382.1</v>
      </c>
      <c r="C171" s="261">
        <v>416.61099999999999</v>
      </c>
      <c r="D171" s="260">
        <v>3381.99</v>
      </c>
      <c r="F171" s="261">
        <v>0.68899999999999995</v>
      </c>
      <c r="G171" s="260">
        <f t="shared" si="26"/>
        <v>68.899999999999991</v>
      </c>
      <c r="H171" s="260">
        <f t="shared" si="27"/>
        <v>313.20000000000005</v>
      </c>
      <c r="I171" s="260">
        <f t="shared" si="28"/>
        <v>-97</v>
      </c>
      <c r="J171" s="262">
        <v>-0.97</v>
      </c>
      <c r="K171" s="260">
        <f t="shared" si="29"/>
        <v>1.6589999999999998</v>
      </c>
      <c r="L171" s="261">
        <v>4.8230000000000004</v>
      </c>
      <c r="M171" s="262">
        <f t="shared" si="30"/>
        <v>3.1640000000000006</v>
      </c>
      <c r="N171" s="260">
        <v>-0.45500000000000002</v>
      </c>
      <c r="O171" s="260">
        <v>227.42</v>
      </c>
      <c r="P171" s="260">
        <v>540</v>
      </c>
      <c r="Q171" s="260">
        <v>710.23038861444093</v>
      </c>
      <c r="U171" s="260">
        <f t="shared" si="31"/>
        <v>4.1661099999999998</v>
      </c>
      <c r="V171" s="260">
        <f t="shared" si="32"/>
        <v>2.2742</v>
      </c>
    </row>
    <row r="172" spans="1:22">
      <c r="A172" s="259">
        <v>44061</v>
      </c>
      <c r="B172" s="260">
        <v>383.2</v>
      </c>
      <c r="C172" s="261">
        <v>420.61799999999999</v>
      </c>
      <c r="D172" s="260">
        <v>3389.78</v>
      </c>
      <c r="F172" s="261">
        <v>0.67</v>
      </c>
      <c r="G172" s="260">
        <f t="shared" si="26"/>
        <v>67</v>
      </c>
      <c r="H172" s="260">
        <f t="shared" si="27"/>
        <v>316.2</v>
      </c>
      <c r="I172" s="260">
        <f t="shared" si="28"/>
        <v>-102.8</v>
      </c>
      <c r="J172" s="262">
        <v>-1.028</v>
      </c>
      <c r="K172" s="260">
        <f t="shared" si="29"/>
        <v>1.698</v>
      </c>
      <c r="L172" s="261">
        <v>4.8410000000000002</v>
      </c>
      <c r="M172" s="262">
        <f t="shared" si="30"/>
        <v>3.1430000000000002</v>
      </c>
      <c r="N172" s="260">
        <v>-0.46500000000000002</v>
      </c>
      <c r="O172" s="260">
        <v>230.44</v>
      </c>
      <c r="P172" s="260">
        <v>543</v>
      </c>
      <c r="Q172" s="260">
        <v>714.94923039162472</v>
      </c>
      <c r="U172" s="260">
        <f t="shared" si="31"/>
        <v>4.2061799999999998</v>
      </c>
      <c r="V172" s="260">
        <f t="shared" si="32"/>
        <v>2.3043999999999998</v>
      </c>
    </row>
    <row r="173" spans="1:22">
      <c r="A173" s="259">
        <v>44062</v>
      </c>
      <c r="B173" s="260">
        <v>382.3</v>
      </c>
      <c r="C173" s="261">
        <v>417.58</v>
      </c>
      <c r="D173" s="260">
        <v>3374.85</v>
      </c>
      <c r="F173" s="261">
        <v>0.68200000000000005</v>
      </c>
      <c r="G173" s="260">
        <f t="shared" si="26"/>
        <v>68.2</v>
      </c>
      <c r="H173" s="260">
        <f t="shared" si="27"/>
        <v>314.10000000000002</v>
      </c>
      <c r="I173" s="260">
        <f t="shared" si="28"/>
        <v>-98.5</v>
      </c>
      <c r="J173" s="262">
        <v>-0.98499999999999999</v>
      </c>
      <c r="K173" s="260">
        <f t="shared" si="29"/>
        <v>1.667</v>
      </c>
      <c r="L173" s="261">
        <v>4.8150000000000004</v>
      </c>
      <c r="M173" s="262">
        <f t="shared" si="30"/>
        <v>3.1480000000000006</v>
      </c>
      <c r="N173" s="260">
        <v>-0.47599999999999998</v>
      </c>
      <c r="O173" s="260">
        <v>232.65</v>
      </c>
      <c r="P173" s="260">
        <v>544</v>
      </c>
      <c r="Q173" s="260">
        <v>719.62749074068029</v>
      </c>
      <c r="U173" s="260">
        <f t="shared" si="31"/>
        <v>4.1757999999999997</v>
      </c>
      <c r="V173" s="260">
        <f t="shared" si="32"/>
        <v>2.3265000000000002</v>
      </c>
    </row>
    <row r="174" spans="1:22">
      <c r="A174" s="259">
        <v>44063</v>
      </c>
      <c r="B174" s="260">
        <v>384.9</v>
      </c>
      <c r="C174" s="261">
        <v>423.47399999999999</v>
      </c>
      <c r="D174" s="260">
        <v>3385.51</v>
      </c>
      <c r="F174" s="261">
        <v>0.65200000000000002</v>
      </c>
      <c r="G174" s="260">
        <f t="shared" si="26"/>
        <v>65.2</v>
      </c>
      <c r="H174" s="260">
        <f t="shared" si="27"/>
        <v>319.7</v>
      </c>
      <c r="I174" s="260">
        <f t="shared" si="28"/>
        <v>-97.5</v>
      </c>
      <c r="J174" s="262">
        <v>-0.97499999999999998</v>
      </c>
      <c r="K174" s="260">
        <f t="shared" si="29"/>
        <v>1.627</v>
      </c>
      <c r="L174" s="261">
        <v>4.851</v>
      </c>
      <c r="M174" s="262">
        <f t="shared" si="30"/>
        <v>3.2240000000000002</v>
      </c>
      <c r="N174" s="260">
        <v>-0.499</v>
      </c>
      <c r="O174" s="260">
        <v>235.14</v>
      </c>
      <c r="P174" s="260">
        <v>550</v>
      </c>
      <c r="Q174" s="260">
        <v>725.12868893117422</v>
      </c>
      <c r="U174" s="260">
        <f t="shared" si="31"/>
        <v>4.2347399999999995</v>
      </c>
      <c r="V174" s="260">
        <f t="shared" si="32"/>
        <v>2.3513999999999999</v>
      </c>
    </row>
    <row r="175" spans="1:22">
      <c r="A175" s="259">
        <v>44064</v>
      </c>
      <c r="B175" s="260">
        <v>384.4</v>
      </c>
      <c r="C175" s="261">
        <v>422.22699999999998</v>
      </c>
      <c r="D175" s="260">
        <v>3397.16</v>
      </c>
      <c r="F175" s="261">
        <v>0.63</v>
      </c>
      <c r="G175" s="260">
        <f t="shared" si="26"/>
        <v>63</v>
      </c>
      <c r="H175" s="260">
        <f t="shared" si="27"/>
        <v>321.39999999999998</v>
      </c>
      <c r="I175" s="260">
        <f t="shared" si="28"/>
        <v>-101.1</v>
      </c>
      <c r="J175" s="262">
        <v>-1.0109999999999999</v>
      </c>
      <c r="K175" s="260">
        <f t="shared" si="29"/>
        <v>1.641</v>
      </c>
      <c r="L175" s="261">
        <v>4.8209999999999997</v>
      </c>
      <c r="M175" s="262">
        <f t="shared" si="30"/>
        <v>3.1799999999999997</v>
      </c>
      <c r="N175" s="260">
        <v>-0.51</v>
      </c>
      <c r="O175" s="260">
        <v>233.8</v>
      </c>
      <c r="P175" s="260">
        <v>547</v>
      </c>
      <c r="Q175" s="260">
        <v>724.88095008089169</v>
      </c>
      <c r="U175" s="260">
        <f t="shared" si="31"/>
        <v>4.22227</v>
      </c>
      <c r="V175" s="260">
        <f t="shared" si="32"/>
        <v>2.3380000000000001</v>
      </c>
    </row>
    <row r="176" spans="1:22">
      <c r="A176" s="259">
        <v>44067</v>
      </c>
      <c r="B176" s="260">
        <v>382.6</v>
      </c>
      <c r="C176" s="261">
        <v>418.916</v>
      </c>
      <c r="D176" s="260">
        <v>3431.28</v>
      </c>
      <c r="F176" s="261">
        <v>0.65500000000000003</v>
      </c>
      <c r="G176" s="260">
        <f t="shared" si="26"/>
        <v>65.5</v>
      </c>
      <c r="H176" s="260">
        <f t="shared" si="27"/>
        <v>317.10000000000002</v>
      </c>
      <c r="I176" s="260">
        <f t="shared" si="28"/>
        <v>-102.4</v>
      </c>
      <c r="J176" s="262">
        <v>-1.024</v>
      </c>
      <c r="K176" s="260">
        <f t="shared" si="29"/>
        <v>1.679</v>
      </c>
      <c r="L176" s="261">
        <v>4.7880000000000003</v>
      </c>
      <c r="M176" s="262">
        <f t="shared" si="30"/>
        <v>3.109</v>
      </c>
      <c r="N176" s="260">
        <v>-0.49399999999999999</v>
      </c>
      <c r="O176" s="260">
        <v>233.38</v>
      </c>
      <c r="P176" s="260">
        <v>545</v>
      </c>
      <c r="Q176" s="260">
        <v>720.35754548251339</v>
      </c>
      <c r="U176" s="260">
        <f t="shared" si="31"/>
        <v>4.1891600000000002</v>
      </c>
      <c r="V176" s="260">
        <f t="shared" si="32"/>
        <v>2.3338000000000001</v>
      </c>
    </row>
    <row r="177" spans="1:22">
      <c r="A177" s="259">
        <v>44068</v>
      </c>
      <c r="B177" s="260">
        <v>380.9</v>
      </c>
      <c r="C177" s="261">
        <v>419.01799999999997</v>
      </c>
      <c r="D177" s="260">
        <v>3443.62</v>
      </c>
      <c r="F177" s="261">
        <v>0.68400000000000005</v>
      </c>
      <c r="G177" s="260">
        <f t="shared" si="26"/>
        <v>68.400000000000006</v>
      </c>
      <c r="H177" s="260">
        <f t="shared" si="27"/>
        <v>312.5</v>
      </c>
      <c r="I177" s="260">
        <f t="shared" si="28"/>
        <v>-102</v>
      </c>
      <c r="J177" s="262">
        <v>-1.02</v>
      </c>
      <c r="K177" s="260">
        <f t="shared" si="29"/>
        <v>1.7040000000000002</v>
      </c>
      <c r="L177" s="261">
        <v>4.8310000000000004</v>
      </c>
      <c r="M177" s="262">
        <f t="shared" si="30"/>
        <v>3.1270000000000002</v>
      </c>
      <c r="N177" s="260">
        <v>-0.435</v>
      </c>
      <c r="O177" s="260">
        <v>227.83</v>
      </c>
      <c r="P177" s="260">
        <v>537</v>
      </c>
      <c r="Q177" s="260">
        <v>712.08782487645294</v>
      </c>
      <c r="U177" s="260">
        <f t="shared" si="31"/>
        <v>4.1901799999999998</v>
      </c>
      <c r="V177" s="260">
        <f t="shared" si="32"/>
        <v>2.2783000000000002</v>
      </c>
    </row>
    <row r="178" spans="1:22">
      <c r="A178" s="259">
        <v>44069</v>
      </c>
      <c r="B178" s="260">
        <v>381.7</v>
      </c>
      <c r="C178" s="261">
        <v>420.66800000000001</v>
      </c>
      <c r="D178" s="260">
        <v>3478.73</v>
      </c>
      <c r="F178" s="261">
        <v>0.68899999999999995</v>
      </c>
      <c r="G178" s="260">
        <f t="shared" si="26"/>
        <v>68.899999999999991</v>
      </c>
      <c r="H178" s="260">
        <f t="shared" si="27"/>
        <v>312.8</v>
      </c>
      <c r="I178" s="260">
        <f t="shared" si="28"/>
        <v>-104.1</v>
      </c>
      <c r="J178" s="262">
        <v>-1.0409999999999999</v>
      </c>
      <c r="K178" s="260">
        <f t="shared" si="29"/>
        <v>1.73</v>
      </c>
      <c r="L178" s="261">
        <v>4.8639999999999999</v>
      </c>
      <c r="M178" s="262">
        <f t="shared" si="30"/>
        <v>3.1339999999999999</v>
      </c>
      <c r="N178" s="260">
        <v>-0.41899999999999998</v>
      </c>
      <c r="O178" s="260">
        <v>225.6</v>
      </c>
      <c r="P178" s="260">
        <v>533</v>
      </c>
      <c r="Q178" s="260">
        <v>713.74585306450058</v>
      </c>
      <c r="U178" s="260">
        <f t="shared" si="31"/>
        <v>4.2066800000000004</v>
      </c>
      <c r="V178" s="260">
        <f t="shared" si="32"/>
        <v>2.2559999999999998</v>
      </c>
    </row>
    <row r="179" spans="1:22">
      <c r="A179" s="259">
        <v>44070</v>
      </c>
      <c r="B179" s="260">
        <v>378.7</v>
      </c>
      <c r="C179" s="261">
        <v>417.64800000000002</v>
      </c>
      <c r="D179" s="260">
        <v>3484.55</v>
      </c>
      <c r="F179" s="261">
        <v>0.753</v>
      </c>
      <c r="G179" s="260">
        <f t="shared" si="26"/>
        <v>75.3</v>
      </c>
      <c r="H179" s="260">
        <f t="shared" si="27"/>
        <v>303.39999999999998</v>
      </c>
      <c r="I179" s="260">
        <f t="shared" si="28"/>
        <v>-99.5</v>
      </c>
      <c r="J179" s="262">
        <v>-0.995</v>
      </c>
      <c r="K179" s="260">
        <f t="shared" si="29"/>
        <v>1.748</v>
      </c>
      <c r="L179" s="261">
        <v>4.883</v>
      </c>
      <c r="M179" s="262">
        <f t="shared" si="30"/>
        <v>3.1349999999999998</v>
      </c>
      <c r="N179" s="260">
        <v>-0.40899999999999997</v>
      </c>
      <c r="O179" s="260">
        <v>226.91</v>
      </c>
      <c r="P179" s="260">
        <v>525</v>
      </c>
      <c r="Q179" s="260">
        <v>708.37167631088778</v>
      </c>
      <c r="U179" s="260">
        <f t="shared" si="31"/>
        <v>4.1764800000000006</v>
      </c>
      <c r="V179" s="260">
        <f t="shared" si="32"/>
        <v>2.2690999999999999</v>
      </c>
    </row>
    <row r="180" spans="1:22">
      <c r="A180" s="259">
        <v>44071</v>
      </c>
      <c r="B180" s="260">
        <v>381.3</v>
      </c>
      <c r="C180" s="261">
        <v>419.33199999999999</v>
      </c>
      <c r="D180" s="260">
        <v>3508.01</v>
      </c>
      <c r="F180" s="261">
        <v>0.72399999999999998</v>
      </c>
      <c r="G180" s="260">
        <f t="shared" si="26"/>
        <v>72.399999999999991</v>
      </c>
      <c r="H180" s="260">
        <f t="shared" si="27"/>
        <v>308.90000000000003</v>
      </c>
      <c r="I180" s="260">
        <f t="shared" si="28"/>
        <v>-105.4</v>
      </c>
      <c r="J180" s="262">
        <v>-1.054</v>
      </c>
      <c r="K180" s="260">
        <f t="shared" si="29"/>
        <v>1.778</v>
      </c>
      <c r="L180" s="261">
        <v>4.8810000000000002</v>
      </c>
      <c r="M180" s="262">
        <f t="shared" si="30"/>
        <v>3.1030000000000002</v>
      </c>
      <c r="N180" s="260">
        <v>-0.41099999999999998</v>
      </c>
      <c r="O180" s="260">
        <v>221.34</v>
      </c>
      <c r="P180" s="260">
        <v>528</v>
      </c>
      <c r="Q180" s="260">
        <v>712.85840412648588</v>
      </c>
      <c r="U180" s="260">
        <f t="shared" si="31"/>
        <v>4.1933199999999999</v>
      </c>
      <c r="V180" s="260">
        <f t="shared" si="32"/>
        <v>2.2134</v>
      </c>
    </row>
    <row r="181" spans="1:22" hidden="1">
      <c r="A181" s="259">
        <v>44074</v>
      </c>
      <c r="B181" s="260">
        <v>375.5</v>
      </c>
      <c r="C181" s="261">
        <v>422.52600000000001</v>
      </c>
      <c r="D181" s="260">
        <v>3500.31</v>
      </c>
      <c r="F181" s="261">
        <v>0.70599999999999996</v>
      </c>
      <c r="G181" s="260">
        <f t="shared" si="26"/>
        <v>70.599999999999994</v>
      </c>
      <c r="H181" s="260">
        <f t="shared" si="27"/>
        <v>304.89999999999998</v>
      </c>
      <c r="I181" s="260">
        <f t="shared" si="28"/>
        <v>-109.89999999999999</v>
      </c>
      <c r="J181" s="262">
        <v>-1.099</v>
      </c>
      <c r="K181" s="260">
        <f t="shared" si="29"/>
        <v>1.8049999999999999</v>
      </c>
      <c r="L181" s="261">
        <v>4.851</v>
      </c>
      <c r="M181" s="262">
        <f t="shared" si="30"/>
        <v>3.0460000000000003</v>
      </c>
      <c r="N181" s="260">
        <v>-0.39900000000000002</v>
      </c>
      <c r="O181" s="260" t="e">
        <v>#N/A</v>
      </c>
      <c r="Q181" s="260">
        <v>713.29370191354747</v>
      </c>
    </row>
    <row r="182" spans="1:22">
      <c r="A182" s="259">
        <v>44075</v>
      </c>
      <c r="B182" s="260">
        <v>375.7</v>
      </c>
      <c r="C182" s="261">
        <v>415.16500000000002</v>
      </c>
      <c r="D182" s="260">
        <v>3526.65</v>
      </c>
      <c r="F182" s="261">
        <v>0.67</v>
      </c>
      <c r="G182" s="260">
        <f t="shared" si="26"/>
        <v>67</v>
      </c>
      <c r="H182" s="260">
        <f t="shared" si="27"/>
        <v>308.7</v>
      </c>
      <c r="I182" s="260">
        <f t="shared" si="28"/>
        <v>-110.2</v>
      </c>
      <c r="J182" s="262">
        <v>-1.1020000000000001</v>
      </c>
      <c r="K182" s="260">
        <f t="shared" si="29"/>
        <v>1.7720000000000002</v>
      </c>
      <c r="L182" s="261">
        <v>4.7839999999999998</v>
      </c>
      <c r="M182" s="262">
        <f t="shared" si="30"/>
        <v>3.0119999999999996</v>
      </c>
      <c r="N182" s="260">
        <v>-0.42099999999999999</v>
      </c>
      <c r="O182" s="260">
        <v>219.17</v>
      </c>
      <c r="P182" s="260">
        <v>528</v>
      </c>
      <c r="Q182" s="260">
        <v>706.44443323707242</v>
      </c>
      <c r="U182" s="260">
        <f t="shared" ref="U182:U185" si="33">C182/100</f>
        <v>4.1516500000000001</v>
      </c>
      <c r="V182" s="260">
        <f t="shared" ref="V182:V185" si="34">O182/100</f>
        <v>2.1917</v>
      </c>
    </row>
    <row r="183" spans="1:22">
      <c r="A183" s="259">
        <v>44076</v>
      </c>
      <c r="B183" s="260">
        <v>373.4</v>
      </c>
      <c r="C183" s="261">
        <v>409.81</v>
      </c>
      <c r="D183" s="260">
        <v>3580.84</v>
      </c>
      <c r="F183" s="261">
        <v>0.64900000000000002</v>
      </c>
      <c r="G183" s="260">
        <f t="shared" si="26"/>
        <v>64.900000000000006</v>
      </c>
      <c r="H183" s="260">
        <f t="shared" si="27"/>
        <v>308.5</v>
      </c>
      <c r="I183" s="260">
        <f t="shared" si="28"/>
        <v>-108.1</v>
      </c>
      <c r="J183" s="262">
        <v>-1.081</v>
      </c>
      <c r="K183" s="260">
        <f t="shared" si="29"/>
        <v>1.73</v>
      </c>
      <c r="L183" s="261">
        <v>4.7249999999999996</v>
      </c>
      <c r="M183" s="262">
        <f t="shared" si="30"/>
        <v>2.9949999999999997</v>
      </c>
      <c r="N183" s="260">
        <v>-0.47699999999999998</v>
      </c>
      <c r="O183" s="260">
        <v>221.71</v>
      </c>
      <c r="P183" s="260">
        <v>515</v>
      </c>
      <c r="Q183" s="260">
        <v>690.71713428128021</v>
      </c>
      <c r="U183" s="260">
        <f t="shared" si="33"/>
        <v>4.0980999999999996</v>
      </c>
      <c r="V183" s="260">
        <f t="shared" si="34"/>
        <v>2.2171000000000003</v>
      </c>
    </row>
    <row r="184" spans="1:22">
      <c r="A184" s="259">
        <v>44077</v>
      </c>
      <c r="B184" s="260">
        <v>374.6</v>
      </c>
      <c r="C184" s="261">
        <v>413.09100000000001</v>
      </c>
      <c r="D184" s="260">
        <v>3455.06</v>
      </c>
      <c r="F184" s="261">
        <v>0.63600000000000001</v>
      </c>
      <c r="G184" s="260">
        <f t="shared" si="26"/>
        <v>63.6</v>
      </c>
      <c r="H184" s="260">
        <f t="shared" si="27"/>
        <v>311</v>
      </c>
      <c r="I184" s="260">
        <f t="shared" si="28"/>
        <v>-104.60000000000001</v>
      </c>
      <c r="J184" s="262">
        <v>-1.046</v>
      </c>
      <c r="K184" s="260">
        <f t="shared" si="29"/>
        <v>1.6819999999999999</v>
      </c>
      <c r="L184" s="261">
        <v>4.7539999999999996</v>
      </c>
      <c r="M184" s="262">
        <f t="shared" si="30"/>
        <v>3.0719999999999996</v>
      </c>
      <c r="N184" s="260">
        <v>-0.49099999999999999</v>
      </c>
      <c r="O184" s="260">
        <v>222.29</v>
      </c>
      <c r="P184" s="260">
        <v>517</v>
      </c>
      <c r="Q184" s="260">
        <v>693.82357591487084</v>
      </c>
      <c r="U184" s="260">
        <f t="shared" si="33"/>
        <v>4.1309100000000001</v>
      </c>
      <c r="V184" s="260">
        <f t="shared" si="34"/>
        <v>2.2229000000000001</v>
      </c>
    </row>
    <row r="185" spans="1:22">
      <c r="A185" s="259">
        <v>44078</v>
      </c>
      <c r="B185" s="260">
        <v>370.8</v>
      </c>
      <c r="C185" s="261">
        <v>409.02300000000002</v>
      </c>
      <c r="D185" s="260">
        <v>3426.96</v>
      </c>
      <c r="F185" s="261">
        <v>0.71899999999999997</v>
      </c>
      <c r="G185" s="260">
        <f t="shared" si="26"/>
        <v>71.899999999999991</v>
      </c>
      <c r="H185" s="260">
        <f t="shared" si="27"/>
        <v>298.90000000000003</v>
      </c>
      <c r="I185" s="260">
        <f t="shared" si="28"/>
        <v>-98.4</v>
      </c>
      <c r="J185" s="262">
        <v>-0.98399999999999999</v>
      </c>
      <c r="K185" s="260">
        <f t="shared" si="29"/>
        <v>1.7029999999999998</v>
      </c>
      <c r="L185" s="261">
        <v>4.798</v>
      </c>
      <c r="M185" s="262">
        <f t="shared" si="30"/>
        <v>3.0950000000000002</v>
      </c>
      <c r="N185" s="260">
        <v>-0.47499999999999998</v>
      </c>
      <c r="O185" s="260">
        <v>220.08</v>
      </c>
      <c r="P185" s="260">
        <v>509</v>
      </c>
      <c r="Q185" s="260">
        <v>692.13350508400936</v>
      </c>
      <c r="U185" s="260">
        <f t="shared" si="33"/>
        <v>4.09023</v>
      </c>
      <c r="V185" s="260">
        <f t="shared" si="34"/>
        <v>2.2008000000000001</v>
      </c>
    </row>
    <row r="186" spans="1:22" hidden="1">
      <c r="A186" s="259">
        <v>44081</v>
      </c>
      <c r="B186" s="260">
        <v>0</v>
      </c>
      <c r="C186" s="260">
        <v>0</v>
      </c>
      <c r="D186" s="260">
        <v>0</v>
      </c>
      <c r="F186" s="260">
        <v>0.71899999999999997</v>
      </c>
      <c r="G186" s="260">
        <f t="shared" si="26"/>
        <v>71.899999999999991</v>
      </c>
      <c r="H186" s="260">
        <f t="shared" si="27"/>
        <v>-71.899999999999991</v>
      </c>
      <c r="I186" s="260">
        <f t="shared" si="28"/>
        <v>-98.4</v>
      </c>
      <c r="J186" s="260">
        <v>-0.98399999999999999</v>
      </c>
      <c r="K186" s="260">
        <f t="shared" si="29"/>
        <v>1.7029999999999998</v>
      </c>
      <c r="L186" s="260" t="e">
        <v>#N/A</v>
      </c>
      <c r="M186" s="260" t="e">
        <f t="shared" si="30"/>
        <v>#N/A</v>
      </c>
      <c r="Q186" s="260">
        <v>693.13563990463854</v>
      </c>
    </row>
    <row r="187" spans="1:22">
      <c r="A187" s="259">
        <v>44082</v>
      </c>
      <c r="B187" s="260">
        <v>374.5</v>
      </c>
      <c r="C187" s="261">
        <v>416.99200000000002</v>
      </c>
      <c r="D187" s="260">
        <v>3331.84</v>
      </c>
      <c r="F187" s="261">
        <v>0.68</v>
      </c>
      <c r="G187" s="260">
        <f t="shared" si="26"/>
        <v>68</v>
      </c>
      <c r="H187" s="260">
        <f t="shared" si="27"/>
        <v>306.5</v>
      </c>
      <c r="I187" s="260">
        <f t="shared" si="28"/>
        <v>-101.29999999999998</v>
      </c>
      <c r="J187" s="262">
        <v>-1.0129999999999999</v>
      </c>
      <c r="K187" s="260">
        <f t="shared" si="29"/>
        <v>1.6930000000000001</v>
      </c>
      <c r="L187" s="261">
        <v>4.8390000000000004</v>
      </c>
      <c r="M187" s="262">
        <f t="shared" si="30"/>
        <v>3.1460000000000004</v>
      </c>
      <c r="N187" s="260">
        <v>-0.497</v>
      </c>
      <c r="O187" s="260">
        <v>222.29</v>
      </c>
      <c r="P187" s="260">
        <v>514</v>
      </c>
      <c r="Q187" s="260">
        <v>710.41055200938024</v>
      </c>
      <c r="U187" s="260">
        <f t="shared" ref="U187:U210" si="35">C187/100</f>
        <v>4.1699200000000003</v>
      </c>
      <c r="V187" s="260">
        <f t="shared" ref="V187:V210" si="36">O187/100</f>
        <v>2.2229000000000001</v>
      </c>
    </row>
    <row r="188" spans="1:22">
      <c r="A188" s="259">
        <v>44083</v>
      </c>
      <c r="B188" s="260">
        <v>374.3</v>
      </c>
      <c r="C188" s="261">
        <v>416.95400000000001</v>
      </c>
      <c r="D188" s="260">
        <v>3398.96</v>
      </c>
      <c r="F188" s="261">
        <v>0.70199999999999996</v>
      </c>
      <c r="G188" s="260">
        <f t="shared" si="26"/>
        <v>70.199999999999989</v>
      </c>
      <c r="H188" s="260">
        <f t="shared" si="27"/>
        <v>304.10000000000002</v>
      </c>
      <c r="I188" s="260">
        <f t="shared" si="28"/>
        <v>-100.4</v>
      </c>
      <c r="J188" s="262">
        <v>-1.004</v>
      </c>
      <c r="K188" s="260">
        <f t="shared" si="29"/>
        <v>1.706</v>
      </c>
      <c r="L188" s="261">
        <v>4.8250000000000002</v>
      </c>
      <c r="M188" s="262">
        <f t="shared" si="30"/>
        <v>3.1190000000000002</v>
      </c>
      <c r="N188" s="260">
        <v>-0.46500000000000002</v>
      </c>
      <c r="O188" s="260">
        <v>220.06</v>
      </c>
      <c r="P188" s="260">
        <v>516</v>
      </c>
      <c r="Q188" s="260">
        <v>713.81903892828154</v>
      </c>
      <c r="U188" s="260">
        <f t="shared" si="35"/>
        <v>4.1695400000000005</v>
      </c>
      <c r="V188" s="260">
        <f t="shared" si="36"/>
        <v>2.2006000000000001</v>
      </c>
    </row>
    <row r="189" spans="1:22">
      <c r="A189" s="259">
        <v>44084</v>
      </c>
      <c r="B189" s="260">
        <v>376.3</v>
      </c>
      <c r="C189" s="261">
        <v>399.54199999999997</v>
      </c>
      <c r="D189" s="260">
        <v>3339.19</v>
      </c>
      <c r="F189" s="261">
        <v>0.67800000000000005</v>
      </c>
      <c r="G189" s="260">
        <f t="shared" si="26"/>
        <v>67.800000000000011</v>
      </c>
      <c r="H189" s="260">
        <f t="shared" si="27"/>
        <v>308.5</v>
      </c>
      <c r="I189" s="260">
        <f t="shared" si="28"/>
        <v>-101.4</v>
      </c>
      <c r="J189" s="262">
        <v>-1.014</v>
      </c>
      <c r="K189" s="260">
        <f t="shared" si="29"/>
        <v>1.6920000000000002</v>
      </c>
      <c r="L189" s="261">
        <v>4.6589999999999998</v>
      </c>
      <c r="M189" s="262">
        <f t="shared" si="30"/>
        <v>2.9669999999999996</v>
      </c>
      <c r="N189" s="260">
        <v>-0.435</v>
      </c>
      <c r="O189" s="260">
        <v>212.47</v>
      </c>
      <c r="P189" s="260">
        <v>518</v>
      </c>
      <c r="Q189" s="260">
        <v>712.44948944364501</v>
      </c>
      <c r="U189" s="260">
        <f t="shared" si="35"/>
        <v>3.9954199999999997</v>
      </c>
      <c r="V189" s="260">
        <f t="shared" si="36"/>
        <v>2.1246999999999998</v>
      </c>
    </row>
    <row r="190" spans="1:22">
      <c r="A190" s="259">
        <v>44085</v>
      </c>
      <c r="B190" s="260">
        <v>377.2</v>
      </c>
      <c r="C190" s="261">
        <v>401.92099999999999</v>
      </c>
      <c r="D190" s="260">
        <v>3340.97</v>
      </c>
      <c r="F190" s="261">
        <v>0.66700000000000004</v>
      </c>
      <c r="G190" s="260">
        <f t="shared" si="26"/>
        <v>66.7</v>
      </c>
      <c r="H190" s="260">
        <f t="shared" si="27"/>
        <v>310.5</v>
      </c>
      <c r="I190" s="260">
        <f t="shared" si="28"/>
        <v>-99.9</v>
      </c>
      <c r="J190" s="262">
        <v>-0.999</v>
      </c>
      <c r="K190" s="260">
        <f t="shared" si="29"/>
        <v>1.6659999999999999</v>
      </c>
      <c r="L190" s="261">
        <v>4.673</v>
      </c>
      <c r="M190" s="262">
        <f t="shared" si="30"/>
        <v>3.0070000000000001</v>
      </c>
      <c r="N190" s="260">
        <v>-0.48199999999999998</v>
      </c>
      <c r="O190" s="260">
        <v>215.11</v>
      </c>
      <c r="P190" s="260">
        <v>521</v>
      </c>
      <c r="Q190" s="260">
        <v>717.91275533224518</v>
      </c>
      <c r="U190" s="260">
        <f t="shared" si="35"/>
        <v>4.0192100000000002</v>
      </c>
      <c r="V190" s="260">
        <f t="shared" si="36"/>
        <v>2.1511</v>
      </c>
    </row>
    <row r="191" spans="1:22">
      <c r="A191" s="259">
        <v>44088</v>
      </c>
      <c r="B191" s="260">
        <v>376.4</v>
      </c>
      <c r="C191" s="261">
        <v>403.33600000000001</v>
      </c>
      <c r="D191" s="260">
        <v>3383.54</v>
      </c>
      <c r="F191" s="261">
        <v>0.67400000000000004</v>
      </c>
      <c r="G191" s="260">
        <f t="shared" si="26"/>
        <v>67.400000000000006</v>
      </c>
      <c r="H191" s="260">
        <f t="shared" si="27"/>
        <v>309</v>
      </c>
      <c r="I191" s="260">
        <f t="shared" si="28"/>
        <v>-98.5</v>
      </c>
      <c r="J191" s="262">
        <v>-0.98499999999999999</v>
      </c>
      <c r="K191" s="260">
        <f t="shared" si="29"/>
        <v>1.659</v>
      </c>
      <c r="L191" s="261">
        <v>4.6849999999999996</v>
      </c>
      <c r="M191" s="262">
        <f t="shared" si="30"/>
        <v>3.0259999999999998</v>
      </c>
      <c r="N191" s="260">
        <v>-0.48299999999999998</v>
      </c>
      <c r="O191" s="260">
        <v>216.71</v>
      </c>
      <c r="P191" s="260">
        <v>524</v>
      </c>
      <c r="Q191" s="260">
        <v>719.38580854538327</v>
      </c>
      <c r="U191" s="260">
        <f t="shared" si="35"/>
        <v>4.0333600000000001</v>
      </c>
      <c r="V191" s="260">
        <f t="shared" si="36"/>
        <v>2.1671</v>
      </c>
    </row>
    <row r="192" spans="1:22">
      <c r="A192" s="259">
        <v>44089</v>
      </c>
      <c r="B192" s="260">
        <v>376.4</v>
      </c>
      <c r="C192" s="261">
        <v>400.36900000000003</v>
      </c>
      <c r="D192" s="260">
        <v>3401.2</v>
      </c>
      <c r="F192" s="261">
        <v>0.68100000000000005</v>
      </c>
      <c r="G192" s="260">
        <f t="shared" si="26"/>
        <v>68.100000000000009</v>
      </c>
      <c r="H192" s="260">
        <f t="shared" si="27"/>
        <v>308.29999999999995</v>
      </c>
      <c r="I192" s="260">
        <f t="shared" si="28"/>
        <v>-99.2</v>
      </c>
      <c r="J192" s="262">
        <v>-0.99199999999999999</v>
      </c>
      <c r="K192" s="260">
        <f t="shared" si="29"/>
        <v>1.673</v>
      </c>
      <c r="L192" s="261">
        <v>4.665</v>
      </c>
      <c r="M192" s="262">
        <f t="shared" si="30"/>
        <v>2.992</v>
      </c>
      <c r="N192" s="260">
        <v>-0.48099999999999998</v>
      </c>
      <c r="O192" s="260">
        <v>215.58</v>
      </c>
      <c r="P192" s="260">
        <v>521</v>
      </c>
      <c r="Q192" s="260">
        <v>712.40883387247413</v>
      </c>
      <c r="U192" s="260">
        <f t="shared" si="35"/>
        <v>4.0036900000000006</v>
      </c>
      <c r="V192" s="260">
        <f t="shared" si="36"/>
        <v>2.1558000000000002</v>
      </c>
    </row>
    <row r="193" spans="1:22">
      <c r="A193" s="259">
        <v>44090</v>
      </c>
      <c r="B193" s="260">
        <v>376.5</v>
      </c>
      <c r="C193" s="261">
        <v>400.23200000000003</v>
      </c>
      <c r="D193" s="260">
        <v>3385.49</v>
      </c>
      <c r="F193" s="261">
        <v>0.69899999999999995</v>
      </c>
      <c r="G193" s="260">
        <f t="shared" si="26"/>
        <v>69.899999999999991</v>
      </c>
      <c r="H193" s="260">
        <f t="shared" si="27"/>
        <v>306.60000000000002</v>
      </c>
      <c r="I193" s="260">
        <f t="shared" si="28"/>
        <v>-98.2</v>
      </c>
      <c r="J193" s="262">
        <v>-0.98199999999999998</v>
      </c>
      <c r="K193" s="260">
        <f t="shared" si="29"/>
        <v>1.681</v>
      </c>
      <c r="L193" s="261">
        <v>4.6989999999999998</v>
      </c>
      <c r="M193" s="262">
        <f t="shared" si="30"/>
        <v>3.0179999999999998</v>
      </c>
      <c r="N193" s="260">
        <v>-0.48599999999999999</v>
      </c>
      <c r="O193" s="260">
        <v>215.8</v>
      </c>
      <c r="P193" s="260">
        <v>518</v>
      </c>
      <c r="Q193" s="260">
        <v>707.89531050416315</v>
      </c>
      <c r="U193" s="260">
        <f t="shared" si="35"/>
        <v>4.0023200000000001</v>
      </c>
      <c r="V193" s="260">
        <f t="shared" si="36"/>
        <v>2.1579999999999999</v>
      </c>
    </row>
    <row r="194" spans="1:22">
      <c r="A194" s="259">
        <v>44091</v>
      </c>
      <c r="B194" s="260">
        <v>376.8</v>
      </c>
      <c r="C194" s="261">
        <v>405.92500000000001</v>
      </c>
      <c r="D194" s="260">
        <v>3357.01</v>
      </c>
      <c r="F194" s="261">
        <v>0.69</v>
      </c>
      <c r="G194" s="260">
        <f t="shared" si="26"/>
        <v>69</v>
      </c>
      <c r="H194" s="260">
        <f t="shared" si="27"/>
        <v>307.8</v>
      </c>
      <c r="I194" s="260">
        <f t="shared" si="28"/>
        <v>-98.8</v>
      </c>
      <c r="J194" s="262">
        <v>-0.98799999999999999</v>
      </c>
      <c r="K194" s="260">
        <f t="shared" si="29"/>
        <v>1.6779999999999999</v>
      </c>
      <c r="L194" s="261">
        <v>4.7720000000000002</v>
      </c>
      <c r="M194" s="262">
        <f t="shared" si="30"/>
        <v>3.0940000000000003</v>
      </c>
      <c r="N194" s="260">
        <v>-0.49299999999999999</v>
      </c>
      <c r="O194" s="260">
        <v>216.7</v>
      </c>
      <c r="P194" s="260">
        <v>522</v>
      </c>
      <c r="Q194" s="260">
        <v>714.28070094300631</v>
      </c>
      <c r="U194" s="260">
        <f t="shared" si="35"/>
        <v>4.0592500000000005</v>
      </c>
      <c r="V194" s="260">
        <f t="shared" si="36"/>
        <v>2.1669999999999998</v>
      </c>
    </row>
    <row r="195" spans="1:22">
      <c r="A195" s="259">
        <v>44092</v>
      </c>
      <c r="B195" s="260">
        <v>377.1</v>
      </c>
      <c r="C195" s="261">
        <v>407.60399999999998</v>
      </c>
      <c r="D195" s="260">
        <v>3319.47</v>
      </c>
      <c r="F195" s="261">
        <v>0.69499999999999995</v>
      </c>
      <c r="G195" s="260">
        <f t="shared" si="26"/>
        <v>69.5</v>
      </c>
      <c r="H195" s="260">
        <f t="shared" si="27"/>
        <v>307.60000000000002</v>
      </c>
      <c r="I195" s="260">
        <f t="shared" si="28"/>
        <v>-97.899999999999991</v>
      </c>
      <c r="J195" s="262">
        <v>-0.97899999999999998</v>
      </c>
      <c r="K195" s="260">
        <f t="shared" si="29"/>
        <v>1.6739999999999999</v>
      </c>
      <c r="L195" s="261">
        <v>4.8099999999999996</v>
      </c>
      <c r="M195" s="262">
        <f t="shared" si="30"/>
        <v>3.1359999999999997</v>
      </c>
      <c r="N195" s="260">
        <v>-0.48799999999999999</v>
      </c>
      <c r="O195" s="260">
        <v>217.34</v>
      </c>
      <c r="P195" s="260">
        <v>524</v>
      </c>
      <c r="Q195" s="260">
        <v>720.03470059985909</v>
      </c>
      <c r="U195" s="260">
        <f t="shared" si="35"/>
        <v>4.0760399999999999</v>
      </c>
      <c r="V195" s="260">
        <f t="shared" si="36"/>
        <v>2.1734</v>
      </c>
    </row>
    <row r="196" spans="1:22">
      <c r="A196" s="259">
        <v>44095</v>
      </c>
      <c r="B196" s="260">
        <v>382.1</v>
      </c>
      <c r="C196" s="261">
        <v>421.88600000000002</v>
      </c>
      <c r="D196" s="260">
        <v>3281.06</v>
      </c>
      <c r="F196" s="261">
        <v>0.66700000000000004</v>
      </c>
      <c r="G196" s="260">
        <f t="shared" ref="G196:G259" si="37">F196*100</f>
        <v>66.7</v>
      </c>
      <c r="H196" s="260">
        <f t="shared" ref="H196:H259" si="38">B196-G196</f>
        <v>315.40000000000003</v>
      </c>
      <c r="I196" s="260">
        <f t="shared" ref="I196:I259" si="39">J196*100</f>
        <v>-96.399999999999991</v>
      </c>
      <c r="J196" s="262">
        <v>-0.96399999999999997</v>
      </c>
      <c r="K196" s="260">
        <f t="shared" ref="K196:K259" si="40">F196-J196</f>
        <v>1.631</v>
      </c>
      <c r="L196" s="261">
        <v>4.952</v>
      </c>
      <c r="M196" s="262">
        <f t="shared" ref="M196:M259" si="41">L196-K196</f>
        <v>3.3209999999999997</v>
      </c>
      <c r="N196" s="260">
        <v>-0.53100000000000003</v>
      </c>
      <c r="O196" s="260">
        <v>222.82</v>
      </c>
      <c r="P196" s="260">
        <v>546</v>
      </c>
      <c r="Q196" s="260">
        <v>761.46228900773463</v>
      </c>
      <c r="U196" s="260">
        <f t="shared" si="35"/>
        <v>4.2188600000000003</v>
      </c>
      <c r="V196" s="260">
        <f t="shared" si="36"/>
        <v>2.2281999999999997</v>
      </c>
    </row>
    <row r="197" spans="1:22">
      <c r="A197" s="259">
        <v>44096</v>
      </c>
      <c r="B197" s="260">
        <v>383.5</v>
      </c>
      <c r="C197" s="261">
        <v>427.39299999999997</v>
      </c>
      <c r="D197" s="260">
        <v>3315.57</v>
      </c>
      <c r="F197" s="261">
        <v>0.67200000000000004</v>
      </c>
      <c r="G197" s="260">
        <f t="shared" si="37"/>
        <v>67.2</v>
      </c>
      <c r="H197" s="260">
        <f t="shared" si="38"/>
        <v>316.3</v>
      </c>
      <c r="I197" s="260">
        <f t="shared" si="39"/>
        <v>-95</v>
      </c>
      <c r="J197" s="262">
        <v>-0.95</v>
      </c>
      <c r="K197" s="260">
        <f t="shared" si="40"/>
        <v>1.6219999999999999</v>
      </c>
      <c r="L197" s="261">
        <v>4.9939999999999998</v>
      </c>
      <c r="M197" s="262">
        <f t="shared" si="41"/>
        <v>3.3719999999999999</v>
      </c>
      <c r="N197" s="260">
        <v>-0.50700000000000001</v>
      </c>
      <c r="O197" s="260">
        <v>222.22</v>
      </c>
      <c r="P197" s="260">
        <v>558</v>
      </c>
      <c r="Q197" s="260">
        <v>763.83080918717928</v>
      </c>
      <c r="U197" s="260">
        <f t="shared" si="35"/>
        <v>4.27393</v>
      </c>
      <c r="V197" s="260">
        <f t="shared" si="36"/>
        <v>2.2222</v>
      </c>
    </row>
    <row r="198" spans="1:22">
      <c r="A198" s="259">
        <v>44097</v>
      </c>
      <c r="B198" s="260">
        <v>385.5</v>
      </c>
      <c r="C198" s="261">
        <v>434.072</v>
      </c>
      <c r="D198" s="260">
        <v>3236.92</v>
      </c>
      <c r="F198" s="261">
        <v>0.67300000000000004</v>
      </c>
      <c r="G198" s="260">
        <f t="shared" si="37"/>
        <v>67.300000000000011</v>
      </c>
      <c r="H198" s="260">
        <f t="shared" si="38"/>
        <v>318.2</v>
      </c>
      <c r="I198" s="260">
        <f t="shared" si="39"/>
        <v>-93</v>
      </c>
      <c r="J198" s="262">
        <v>-0.93</v>
      </c>
      <c r="K198" s="260">
        <f t="shared" si="40"/>
        <v>1.6030000000000002</v>
      </c>
      <c r="L198" s="261">
        <v>5.0739999999999998</v>
      </c>
      <c r="M198" s="262">
        <f t="shared" si="41"/>
        <v>3.4709999999999996</v>
      </c>
      <c r="N198" s="260">
        <v>-0.50700000000000001</v>
      </c>
      <c r="O198" s="260">
        <v>223.17</v>
      </c>
      <c r="P198" s="260">
        <v>564</v>
      </c>
      <c r="Q198" s="260">
        <v>768.07506644788464</v>
      </c>
      <c r="U198" s="260">
        <f t="shared" si="35"/>
        <v>4.3407200000000001</v>
      </c>
      <c r="V198" s="260">
        <f t="shared" si="36"/>
        <v>2.2317</v>
      </c>
    </row>
    <row r="199" spans="1:22">
      <c r="A199" s="259">
        <v>44098</v>
      </c>
      <c r="B199" s="260">
        <v>389.5</v>
      </c>
      <c r="C199" s="261">
        <v>439.952</v>
      </c>
      <c r="D199" s="260">
        <v>3246.59</v>
      </c>
      <c r="F199" s="261">
        <v>0.66800000000000004</v>
      </c>
      <c r="G199" s="260">
        <f t="shared" si="37"/>
        <v>66.8</v>
      </c>
      <c r="H199" s="260">
        <f t="shared" si="38"/>
        <v>322.7</v>
      </c>
      <c r="I199" s="260">
        <f t="shared" si="39"/>
        <v>-91.5</v>
      </c>
      <c r="J199" s="262">
        <v>-0.91500000000000004</v>
      </c>
      <c r="K199" s="260">
        <f t="shared" si="40"/>
        <v>1.5830000000000002</v>
      </c>
      <c r="L199" s="261">
        <v>5.0810000000000004</v>
      </c>
      <c r="M199" s="262">
        <f t="shared" si="41"/>
        <v>3.4980000000000002</v>
      </c>
      <c r="N199" s="260">
        <v>-0.503</v>
      </c>
      <c r="O199" s="260">
        <v>226.45</v>
      </c>
      <c r="P199" s="260">
        <v>584</v>
      </c>
      <c r="Q199" s="260">
        <v>783.5862324236889</v>
      </c>
      <c r="U199" s="260">
        <f t="shared" si="35"/>
        <v>4.3995199999999999</v>
      </c>
      <c r="V199" s="260">
        <f t="shared" si="36"/>
        <v>2.2645</v>
      </c>
    </row>
    <row r="200" spans="1:22">
      <c r="A200" s="259">
        <v>44099</v>
      </c>
      <c r="B200" s="260">
        <v>392.7</v>
      </c>
      <c r="C200" s="261">
        <v>436.73200000000003</v>
      </c>
      <c r="D200" s="260">
        <v>3298.46</v>
      </c>
      <c r="F200" s="261">
        <v>0.65600000000000003</v>
      </c>
      <c r="G200" s="260">
        <f t="shared" si="37"/>
        <v>65.600000000000009</v>
      </c>
      <c r="H200" s="260">
        <f t="shared" si="38"/>
        <v>327.09999999999997</v>
      </c>
      <c r="I200" s="260">
        <f t="shared" si="39"/>
        <v>-92.800000000000011</v>
      </c>
      <c r="J200" s="262">
        <v>-0.92800000000000005</v>
      </c>
      <c r="K200" s="260">
        <f t="shared" si="40"/>
        <v>1.5840000000000001</v>
      </c>
      <c r="L200" s="261">
        <v>5.0199999999999996</v>
      </c>
      <c r="M200" s="262">
        <f t="shared" si="41"/>
        <v>3.4359999999999995</v>
      </c>
      <c r="N200" s="260">
        <v>-0.53100000000000003</v>
      </c>
      <c r="O200" s="260">
        <v>226.45</v>
      </c>
      <c r="P200" s="260">
        <v>575</v>
      </c>
      <c r="Q200" s="260">
        <v>774.43844690072581</v>
      </c>
      <c r="U200" s="260">
        <f t="shared" si="35"/>
        <v>4.3673200000000003</v>
      </c>
      <c r="V200" s="260">
        <f t="shared" si="36"/>
        <v>2.2645</v>
      </c>
    </row>
    <row r="201" spans="1:22">
      <c r="A201" s="259">
        <v>44102</v>
      </c>
      <c r="B201" s="260">
        <v>393.2</v>
      </c>
      <c r="C201" s="261">
        <v>435.077</v>
      </c>
      <c r="D201" s="260">
        <v>3351.6</v>
      </c>
      <c r="F201" s="261">
        <v>0.65400000000000003</v>
      </c>
      <c r="G201" s="260">
        <f t="shared" si="37"/>
        <v>65.400000000000006</v>
      </c>
      <c r="H201" s="260">
        <f t="shared" si="38"/>
        <v>327.79999999999995</v>
      </c>
      <c r="I201" s="260">
        <f t="shared" si="39"/>
        <v>-96.3</v>
      </c>
      <c r="J201" s="262">
        <v>-0.96299999999999997</v>
      </c>
      <c r="K201" s="260">
        <f t="shared" si="40"/>
        <v>1.617</v>
      </c>
      <c r="L201" s="261">
        <v>5.0229999999999997</v>
      </c>
      <c r="M201" s="262">
        <f t="shared" si="41"/>
        <v>3.4059999999999997</v>
      </c>
      <c r="N201" s="260">
        <v>-0.52900000000000003</v>
      </c>
      <c r="O201" s="260">
        <v>225.65</v>
      </c>
      <c r="P201" s="260">
        <v>570</v>
      </c>
      <c r="Q201" s="260">
        <v>767.44559368115779</v>
      </c>
      <c r="U201" s="260">
        <f t="shared" si="35"/>
        <v>4.3507699999999998</v>
      </c>
      <c r="V201" s="260">
        <f t="shared" si="36"/>
        <v>2.2565</v>
      </c>
    </row>
    <row r="202" spans="1:22">
      <c r="A202" s="259">
        <v>44103</v>
      </c>
      <c r="B202" s="260">
        <v>392.5</v>
      </c>
      <c r="C202" s="261">
        <v>437.85599999999999</v>
      </c>
      <c r="D202" s="260">
        <v>3335.47</v>
      </c>
      <c r="F202" s="261">
        <v>0.65</v>
      </c>
      <c r="G202" s="260">
        <f t="shared" si="37"/>
        <v>65</v>
      </c>
      <c r="H202" s="260">
        <f t="shared" si="38"/>
        <v>327.5</v>
      </c>
      <c r="I202" s="260">
        <f t="shared" si="39"/>
        <v>-98.7</v>
      </c>
      <c r="J202" s="262">
        <v>-0.98699999999999999</v>
      </c>
      <c r="K202" s="260">
        <f t="shared" si="40"/>
        <v>1.637</v>
      </c>
      <c r="L202" s="261">
        <v>5.0179999999999998</v>
      </c>
      <c r="M202" s="262">
        <f t="shared" si="41"/>
        <v>3.3809999999999998</v>
      </c>
      <c r="N202" s="260">
        <v>-0.54800000000000004</v>
      </c>
      <c r="O202" s="260">
        <v>226.11</v>
      </c>
      <c r="P202" s="260">
        <v>574</v>
      </c>
      <c r="Q202" s="260">
        <v>774.00523828206906</v>
      </c>
      <c r="U202" s="260">
        <f t="shared" si="35"/>
        <v>4.3785600000000002</v>
      </c>
      <c r="V202" s="260">
        <f t="shared" si="36"/>
        <v>2.2611000000000003</v>
      </c>
    </row>
    <row r="203" spans="1:22">
      <c r="A203" s="259">
        <v>44104</v>
      </c>
      <c r="B203" s="260">
        <v>389.8</v>
      </c>
      <c r="C203" s="261">
        <v>432.42500000000001</v>
      </c>
      <c r="D203" s="260">
        <v>3363</v>
      </c>
      <c r="F203" s="261">
        <v>0.68500000000000005</v>
      </c>
      <c r="G203" s="260">
        <f t="shared" si="37"/>
        <v>68.5</v>
      </c>
      <c r="H203" s="260">
        <f t="shared" si="38"/>
        <v>321.3</v>
      </c>
      <c r="I203" s="260">
        <f t="shared" si="39"/>
        <v>-94.8</v>
      </c>
      <c r="J203" s="262">
        <v>-0.94799999999999995</v>
      </c>
      <c r="K203" s="260">
        <f t="shared" si="40"/>
        <v>1.633</v>
      </c>
      <c r="L203" s="261">
        <v>4.9770000000000003</v>
      </c>
      <c r="M203" s="262">
        <f t="shared" si="41"/>
        <v>3.3440000000000003</v>
      </c>
      <c r="N203" s="260">
        <v>-0.52400000000000002</v>
      </c>
      <c r="O203" s="260">
        <v>226.02</v>
      </c>
      <c r="P203" s="260">
        <v>578</v>
      </c>
      <c r="Q203" s="260">
        <v>783.69118099897389</v>
      </c>
      <c r="U203" s="260">
        <f t="shared" si="35"/>
        <v>4.3242500000000001</v>
      </c>
      <c r="V203" s="260">
        <f t="shared" si="36"/>
        <v>2.2602000000000002</v>
      </c>
    </row>
    <row r="204" spans="1:22">
      <c r="A204" s="259">
        <v>44105</v>
      </c>
      <c r="B204" s="260">
        <v>389.8</v>
      </c>
      <c r="C204" s="261">
        <v>430.81099999999998</v>
      </c>
      <c r="D204" s="260">
        <v>3380.8</v>
      </c>
      <c r="F204" s="261">
        <v>0.67900000000000005</v>
      </c>
      <c r="G204" s="260">
        <f t="shared" si="37"/>
        <v>67.900000000000006</v>
      </c>
      <c r="H204" s="260">
        <f t="shared" si="38"/>
        <v>321.89999999999998</v>
      </c>
      <c r="I204" s="260">
        <f t="shared" si="39"/>
        <v>-96</v>
      </c>
      <c r="J204" s="262">
        <v>-0.96</v>
      </c>
      <c r="K204" s="260">
        <f t="shared" si="40"/>
        <v>1.639</v>
      </c>
      <c r="L204" s="261">
        <v>4.9770000000000003</v>
      </c>
      <c r="M204" s="262">
        <f t="shared" si="41"/>
        <v>3.3380000000000001</v>
      </c>
      <c r="N204" s="260">
        <v>-0.53700000000000003</v>
      </c>
      <c r="O204" s="260">
        <v>224.24</v>
      </c>
      <c r="P204" s="260">
        <v>576</v>
      </c>
      <c r="Q204" s="260">
        <v>779.84633242392647</v>
      </c>
      <c r="U204" s="260">
        <f t="shared" si="35"/>
        <v>4.3081100000000001</v>
      </c>
      <c r="V204" s="260">
        <f t="shared" si="36"/>
        <v>2.2423999999999999</v>
      </c>
    </row>
    <row r="205" spans="1:22">
      <c r="A205" s="259">
        <v>44106</v>
      </c>
      <c r="B205" s="260">
        <v>388.7</v>
      </c>
      <c r="C205" s="261">
        <v>430.548</v>
      </c>
      <c r="D205" s="260">
        <v>3348.44</v>
      </c>
      <c r="F205" s="261">
        <v>0.70199999999999996</v>
      </c>
      <c r="G205" s="260">
        <f t="shared" si="37"/>
        <v>70.199999999999989</v>
      </c>
      <c r="H205" s="260">
        <f t="shared" si="38"/>
        <v>318.5</v>
      </c>
      <c r="I205" s="260">
        <f t="shared" si="39"/>
        <v>-94.8</v>
      </c>
      <c r="J205" s="262">
        <v>-0.94799999999999995</v>
      </c>
      <c r="K205" s="260">
        <f t="shared" si="40"/>
        <v>1.65</v>
      </c>
      <c r="L205" s="261">
        <v>4.9880000000000004</v>
      </c>
      <c r="M205" s="262">
        <f t="shared" si="41"/>
        <v>3.3380000000000005</v>
      </c>
      <c r="N205" s="260">
        <v>-0.53900000000000003</v>
      </c>
      <c r="O205" s="260">
        <v>225.19</v>
      </c>
      <c r="P205" s="260">
        <v>575</v>
      </c>
      <c r="Q205" s="260">
        <v>786.29551714487184</v>
      </c>
      <c r="U205" s="260">
        <f t="shared" si="35"/>
        <v>4.3054800000000002</v>
      </c>
      <c r="V205" s="260">
        <f t="shared" si="36"/>
        <v>2.2519</v>
      </c>
    </row>
    <row r="206" spans="1:22">
      <c r="A206" s="259">
        <v>44109</v>
      </c>
      <c r="B206" s="260">
        <v>383.7</v>
      </c>
      <c r="C206" s="261">
        <v>421.34100000000001</v>
      </c>
      <c r="D206" s="260">
        <v>3408.63</v>
      </c>
      <c r="F206" s="261">
        <v>0.78300000000000003</v>
      </c>
      <c r="G206" s="260">
        <f t="shared" si="37"/>
        <v>78.3</v>
      </c>
      <c r="H206" s="260">
        <f t="shared" si="38"/>
        <v>305.39999999999998</v>
      </c>
      <c r="I206" s="260">
        <f t="shared" si="39"/>
        <v>-91.4</v>
      </c>
      <c r="J206" s="262">
        <v>-0.91400000000000003</v>
      </c>
      <c r="K206" s="260">
        <f t="shared" si="40"/>
        <v>1.6970000000000001</v>
      </c>
      <c r="L206" s="261">
        <v>4.9660000000000002</v>
      </c>
      <c r="M206" s="262">
        <f t="shared" si="41"/>
        <v>3.2690000000000001</v>
      </c>
      <c r="N206" s="260">
        <v>-0.51100000000000001</v>
      </c>
      <c r="O206" s="260">
        <v>222.61</v>
      </c>
      <c r="P206" s="260">
        <v>561</v>
      </c>
      <c r="Q206" s="260">
        <v>776.86740899937274</v>
      </c>
      <c r="U206" s="260">
        <f t="shared" si="35"/>
        <v>4.2134099999999997</v>
      </c>
      <c r="V206" s="260">
        <f t="shared" si="36"/>
        <v>2.2261000000000002</v>
      </c>
    </row>
    <row r="207" spans="1:22">
      <c r="A207" s="259">
        <v>44110</v>
      </c>
      <c r="B207" s="260">
        <v>382.7</v>
      </c>
      <c r="C207" s="261">
        <v>421.14299999999997</v>
      </c>
      <c r="D207" s="260">
        <v>3360.95</v>
      </c>
      <c r="F207" s="261">
        <v>0.73599999999999999</v>
      </c>
      <c r="G207" s="260">
        <f t="shared" si="37"/>
        <v>73.599999999999994</v>
      </c>
      <c r="H207" s="260">
        <f t="shared" si="38"/>
        <v>309.10000000000002</v>
      </c>
      <c r="I207" s="260">
        <f t="shared" si="39"/>
        <v>-93.5</v>
      </c>
      <c r="J207" s="262">
        <v>-0.93500000000000005</v>
      </c>
      <c r="K207" s="260">
        <f t="shared" si="40"/>
        <v>1.671</v>
      </c>
      <c r="L207" s="261">
        <v>4.9630000000000001</v>
      </c>
      <c r="M207" s="262">
        <f t="shared" si="41"/>
        <v>3.2919999999999998</v>
      </c>
      <c r="N207" s="260">
        <v>-0.51</v>
      </c>
      <c r="O207" s="260">
        <v>222.04</v>
      </c>
      <c r="P207" s="260">
        <v>555</v>
      </c>
      <c r="Q207" s="260">
        <v>760.19295496016048</v>
      </c>
      <c r="U207" s="260">
        <f t="shared" si="35"/>
        <v>4.21143</v>
      </c>
      <c r="V207" s="260">
        <f t="shared" si="36"/>
        <v>2.2203999999999997</v>
      </c>
    </row>
    <row r="208" spans="1:22">
      <c r="A208" s="259">
        <v>44111</v>
      </c>
      <c r="B208" s="260">
        <v>379.2</v>
      </c>
      <c r="C208" s="261">
        <v>415.351</v>
      </c>
      <c r="D208" s="260">
        <v>3419.45</v>
      </c>
      <c r="F208" s="261">
        <v>0.78800000000000003</v>
      </c>
      <c r="G208" s="260">
        <f t="shared" si="37"/>
        <v>78.8</v>
      </c>
      <c r="H208" s="260">
        <f t="shared" si="38"/>
        <v>300.39999999999998</v>
      </c>
      <c r="I208" s="260">
        <f t="shared" si="39"/>
        <v>-92</v>
      </c>
      <c r="J208" s="262">
        <v>-0.92</v>
      </c>
      <c r="K208" s="260">
        <f t="shared" si="40"/>
        <v>1.7080000000000002</v>
      </c>
      <c r="L208" s="261">
        <v>4.9640000000000004</v>
      </c>
      <c r="M208" s="262">
        <f t="shared" si="41"/>
        <v>3.2560000000000002</v>
      </c>
      <c r="N208" s="260">
        <v>-0.496</v>
      </c>
      <c r="O208" s="260">
        <v>219.61</v>
      </c>
      <c r="P208" s="260">
        <v>553</v>
      </c>
      <c r="Q208" s="260">
        <v>752.28390967711914</v>
      </c>
      <c r="U208" s="260">
        <f t="shared" si="35"/>
        <v>4.1535099999999998</v>
      </c>
      <c r="V208" s="260">
        <f t="shared" si="36"/>
        <v>2.1960999999999999</v>
      </c>
    </row>
    <row r="209" spans="1:22">
      <c r="A209" s="259">
        <v>44112</v>
      </c>
      <c r="B209" s="260">
        <v>377.9</v>
      </c>
      <c r="C209" s="261">
        <v>410.96699999999998</v>
      </c>
      <c r="D209" s="260">
        <v>3446.83</v>
      </c>
      <c r="F209" s="261">
        <v>0.78600000000000003</v>
      </c>
      <c r="G209" s="260">
        <f t="shared" si="37"/>
        <v>78.600000000000009</v>
      </c>
      <c r="H209" s="260">
        <f t="shared" si="38"/>
        <v>299.29999999999995</v>
      </c>
      <c r="I209" s="260">
        <f t="shared" si="39"/>
        <v>-94.5</v>
      </c>
      <c r="J209" s="262">
        <v>-0.94499999999999995</v>
      </c>
      <c r="K209" s="260">
        <f t="shared" si="40"/>
        <v>1.7309999999999999</v>
      </c>
      <c r="L209" s="261">
        <v>4.93</v>
      </c>
      <c r="M209" s="262">
        <f t="shared" si="41"/>
        <v>3.1989999999999998</v>
      </c>
      <c r="N209" s="260">
        <v>-0.52600000000000002</v>
      </c>
      <c r="O209" s="260">
        <v>220.54</v>
      </c>
      <c r="P209" s="260">
        <v>544</v>
      </c>
      <c r="Q209" s="260">
        <v>732.95598666804835</v>
      </c>
      <c r="U209" s="260">
        <f t="shared" si="35"/>
        <v>4.1096699999999995</v>
      </c>
      <c r="V209" s="260">
        <f t="shared" si="36"/>
        <v>2.2054</v>
      </c>
    </row>
    <row r="210" spans="1:22">
      <c r="A210" s="259">
        <v>44113</v>
      </c>
      <c r="B210" s="260">
        <v>375</v>
      </c>
      <c r="C210" s="261">
        <v>405.04399999999998</v>
      </c>
      <c r="D210" s="260">
        <v>3477.13</v>
      </c>
      <c r="F210" s="261">
        <v>0.77600000000000002</v>
      </c>
      <c r="G210" s="260">
        <f t="shared" si="37"/>
        <v>77.600000000000009</v>
      </c>
      <c r="H210" s="260">
        <f t="shared" si="38"/>
        <v>297.39999999999998</v>
      </c>
      <c r="I210" s="260">
        <f t="shared" si="39"/>
        <v>-96.2</v>
      </c>
      <c r="J210" s="262">
        <v>-0.96199999999999997</v>
      </c>
      <c r="K210" s="260">
        <f t="shared" si="40"/>
        <v>1.738</v>
      </c>
      <c r="L210" s="261">
        <v>4.8819999999999997</v>
      </c>
      <c r="M210" s="262">
        <f t="shared" si="41"/>
        <v>3.1439999999999997</v>
      </c>
      <c r="N210" s="260">
        <v>-0.52900000000000003</v>
      </c>
      <c r="O210" s="260">
        <v>219.88</v>
      </c>
      <c r="P210" s="260">
        <v>541</v>
      </c>
      <c r="Q210" s="260">
        <v>724.03995457993926</v>
      </c>
      <c r="U210" s="260">
        <f t="shared" si="35"/>
        <v>4.05044</v>
      </c>
      <c r="V210" s="260">
        <f t="shared" si="36"/>
        <v>2.1987999999999999</v>
      </c>
    </row>
    <row r="211" spans="1:22" hidden="1">
      <c r="A211" s="259">
        <v>44116</v>
      </c>
      <c r="B211" s="260">
        <v>0</v>
      </c>
      <c r="C211" s="260">
        <v>0</v>
      </c>
      <c r="D211" s="260">
        <v>3534.22</v>
      </c>
      <c r="F211" s="260">
        <v>0.77600000000000002</v>
      </c>
      <c r="G211" s="260">
        <f t="shared" si="37"/>
        <v>77.600000000000009</v>
      </c>
      <c r="H211" s="260">
        <f t="shared" si="38"/>
        <v>-77.600000000000009</v>
      </c>
      <c r="I211" s="260">
        <f t="shared" si="39"/>
        <v>-96.2</v>
      </c>
      <c r="J211" s="260">
        <v>-0.96199999999999997</v>
      </c>
      <c r="K211" s="260">
        <f t="shared" si="40"/>
        <v>1.738</v>
      </c>
      <c r="L211" s="260" t="e">
        <v>#N/A</v>
      </c>
      <c r="M211" s="260" t="e">
        <f t="shared" si="41"/>
        <v>#N/A</v>
      </c>
      <c r="Q211" s="260">
        <v>723.3431054914322</v>
      </c>
    </row>
    <row r="212" spans="1:22">
      <c r="A212" s="259">
        <v>44117</v>
      </c>
      <c r="B212" s="260">
        <v>376.8</v>
      </c>
      <c r="C212" s="261">
        <v>407.23599999999999</v>
      </c>
      <c r="D212" s="260">
        <v>3511.93</v>
      </c>
      <c r="F212" s="261">
        <v>0.72799999999999998</v>
      </c>
      <c r="G212" s="260">
        <f t="shared" si="37"/>
        <v>72.8</v>
      </c>
      <c r="H212" s="260">
        <f t="shared" si="38"/>
        <v>304</v>
      </c>
      <c r="I212" s="260">
        <f t="shared" si="39"/>
        <v>-97.7</v>
      </c>
      <c r="J212" s="262">
        <v>-0.97699999999999998</v>
      </c>
      <c r="K212" s="260">
        <f t="shared" si="40"/>
        <v>1.7050000000000001</v>
      </c>
      <c r="L212" s="261">
        <v>4.8550000000000004</v>
      </c>
      <c r="M212" s="262">
        <f t="shared" si="41"/>
        <v>3.1500000000000004</v>
      </c>
      <c r="N212" s="260">
        <v>-0.55800000000000005</v>
      </c>
      <c r="O212" s="260">
        <v>217.96</v>
      </c>
      <c r="P212" s="260">
        <v>549</v>
      </c>
      <c r="Q212" s="260">
        <v>726.82040483214291</v>
      </c>
      <c r="U212" s="260">
        <f t="shared" ref="U212:U232" si="42">C212/100</f>
        <v>4.0723599999999998</v>
      </c>
      <c r="V212" s="260">
        <f t="shared" ref="V212:V232" si="43">O212/100</f>
        <v>2.1796000000000002</v>
      </c>
    </row>
    <row r="213" spans="1:22">
      <c r="A213" s="259">
        <v>44118</v>
      </c>
      <c r="B213" s="260">
        <v>377</v>
      </c>
      <c r="C213" s="261">
        <v>409.565</v>
      </c>
      <c r="D213" s="260">
        <v>3488.67</v>
      </c>
      <c r="F213" s="261">
        <v>0.72599999999999998</v>
      </c>
      <c r="G213" s="260">
        <f t="shared" si="37"/>
        <v>72.599999999999994</v>
      </c>
      <c r="H213" s="260">
        <f t="shared" si="38"/>
        <v>304.39999999999998</v>
      </c>
      <c r="I213" s="260">
        <f t="shared" si="39"/>
        <v>-97</v>
      </c>
      <c r="J213" s="262">
        <v>-0.97</v>
      </c>
      <c r="K213" s="260">
        <f t="shared" si="40"/>
        <v>1.696</v>
      </c>
      <c r="L213" s="261">
        <v>4.8620000000000001</v>
      </c>
      <c r="M213" s="262">
        <f t="shared" si="41"/>
        <v>3.1660000000000004</v>
      </c>
      <c r="N213" s="260">
        <v>-0.58399999999999996</v>
      </c>
      <c r="O213" s="260">
        <v>218.72</v>
      </c>
      <c r="P213" s="260">
        <v>556</v>
      </c>
      <c r="Q213" s="260">
        <v>737.43321852642532</v>
      </c>
      <c r="U213" s="260">
        <f t="shared" si="42"/>
        <v>4.09565</v>
      </c>
      <c r="V213" s="260">
        <f t="shared" si="43"/>
        <v>2.1871999999999998</v>
      </c>
    </row>
    <row r="214" spans="1:22">
      <c r="A214" s="259">
        <v>44119</v>
      </c>
      <c r="B214" s="260">
        <v>378.7</v>
      </c>
      <c r="C214" s="261">
        <v>412.22399999999999</v>
      </c>
      <c r="D214" s="260">
        <v>3483.34</v>
      </c>
      <c r="F214" s="261">
        <v>0.73299999999999998</v>
      </c>
      <c r="G214" s="260">
        <f t="shared" si="37"/>
        <v>73.3</v>
      </c>
      <c r="H214" s="260">
        <f t="shared" si="38"/>
        <v>305.39999999999998</v>
      </c>
      <c r="I214" s="260">
        <f t="shared" si="39"/>
        <v>-96.6</v>
      </c>
      <c r="J214" s="262">
        <v>-0.96599999999999997</v>
      </c>
      <c r="K214" s="260">
        <f t="shared" si="40"/>
        <v>1.6989999999999998</v>
      </c>
      <c r="L214" s="261">
        <v>4.8710000000000004</v>
      </c>
      <c r="M214" s="262">
        <f t="shared" si="41"/>
        <v>3.1720000000000006</v>
      </c>
      <c r="N214" s="260">
        <v>-0.61299999999999999</v>
      </c>
      <c r="O214" s="260">
        <v>223.64</v>
      </c>
      <c r="P214" s="260">
        <v>563</v>
      </c>
      <c r="Q214" s="260">
        <v>751.63651117441043</v>
      </c>
      <c r="U214" s="260">
        <f t="shared" si="42"/>
        <v>4.1222399999999997</v>
      </c>
      <c r="V214" s="260">
        <f t="shared" si="43"/>
        <v>2.2363999999999997</v>
      </c>
    </row>
    <row r="215" spans="1:22">
      <c r="A215" s="259">
        <v>44120</v>
      </c>
      <c r="B215" s="260">
        <v>378.3</v>
      </c>
      <c r="C215" s="261">
        <v>409.76100000000002</v>
      </c>
      <c r="D215" s="260">
        <v>3483.81</v>
      </c>
      <c r="F215" s="261">
        <v>0.746</v>
      </c>
      <c r="G215" s="260">
        <f t="shared" si="37"/>
        <v>74.599999999999994</v>
      </c>
      <c r="H215" s="260">
        <f t="shared" si="38"/>
        <v>303.70000000000005</v>
      </c>
      <c r="I215" s="260">
        <f t="shared" si="39"/>
        <v>-96.2</v>
      </c>
      <c r="J215" s="262">
        <v>-0.96199999999999997</v>
      </c>
      <c r="K215" s="260">
        <f t="shared" si="40"/>
        <v>1.708</v>
      </c>
      <c r="L215" s="261">
        <v>4.8550000000000004</v>
      </c>
      <c r="M215" s="262">
        <f t="shared" si="41"/>
        <v>3.1470000000000002</v>
      </c>
      <c r="N215" s="260">
        <v>-0.623</v>
      </c>
      <c r="O215" s="260">
        <v>222.95</v>
      </c>
      <c r="P215" s="260">
        <v>557</v>
      </c>
      <c r="Q215" s="260">
        <v>744.57498740649532</v>
      </c>
      <c r="U215" s="260">
        <f t="shared" si="42"/>
        <v>4.0976100000000004</v>
      </c>
      <c r="V215" s="260">
        <f t="shared" si="43"/>
        <v>2.2294999999999998</v>
      </c>
    </row>
    <row r="216" spans="1:22">
      <c r="A216" s="259">
        <v>44123</v>
      </c>
      <c r="B216" s="260">
        <v>376.9</v>
      </c>
      <c r="C216" s="261">
        <v>409.28500000000003</v>
      </c>
      <c r="D216" s="260">
        <v>3426.92</v>
      </c>
      <c r="F216" s="261">
        <v>0.77100000000000002</v>
      </c>
      <c r="G216" s="260">
        <f t="shared" si="37"/>
        <v>77.100000000000009</v>
      </c>
      <c r="H216" s="260">
        <f t="shared" si="38"/>
        <v>299.79999999999995</v>
      </c>
      <c r="I216" s="260">
        <f t="shared" si="39"/>
        <v>-95.1</v>
      </c>
      <c r="J216" s="262">
        <v>-0.95099999999999996</v>
      </c>
      <c r="K216" s="260">
        <f t="shared" si="40"/>
        <v>1.722</v>
      </c>
      <c r="L216" s="261">
        <v>4.88</v>
      </c>
      <c r="M216" s="262">
        <f t="shared" si="41"/>
        <v>3.1579999999999999</v>
      </c>
      <c r="N216" s="260">
        <v>-0.63</v>
      </c>
      <c r="O216" s="260">
        <v>220.93</v>
      </c>
      <c r="P216" s="260">
        <v>548</v>
      </c>
      <c r="Q216" s="260">
        <v>737.26887912623579</v>
      </c>
      <c r="U216" s="260">
        <f t="shared" si="42"/>
        <v>4.0928500000000003</v>
      </c>
      <c r="V216" s="260">
        <f t="shared" si="43"/>
        <v>2.2093000000000003</v>
      </c>
    </row>
    <row r="217" spans="1:22">
      <c r="A217" s="259">
        <v>44124</v>
      </c>
      <c r="B217" s="260">
        <v>375.8</v>
      </c>
      <c r="C217" s="261">
        <v>410.44200000000001</v>
      </c>
      <c r="D217" s="260">
        <v>3443.12</v>
      </c>
      <c r="F217" s="261">
        <v>0.78700000000000003</v>
      </c>
      <c r="G217" s="260">
        <f t="shared" si="37"/>
        <v>78.7</v>
      </c>
      <c r="H217" s="260">
        <f t="shared" si="38"/>
        <v>297.10000000000002</v>
      </c>
      <c r="I217" s="260">
        <f t="shared" si="39"/>
        <v>-93.7</v>
      </c>
      <c r="J217" s="262">
        <v>-0.93700000000000006</v>
      </c>
      <c r="K217" s="260">
        <f t="shared" si="40"/>
        <v>1.7240000000000002</v>
      </c>
      <c r="L217" s="261">
        <v>4.907</v>
      </c>
      <c r="M217" s="262">
        <f t="shared" si="41"/>
        <v>3.1829999999999998</v>
      </c>
      <c r="N217" s="260">
        <v>-0.60799999999999998</v>
      </c>
      <c r="O217" s="260">
        <v>221</v>
      </c>
      <c r="P217" s="260">
        <v>549</v>
      </c>
      <c r="Q217" s="260">
        <v>741.66184078531694</v>
      </c>
      <c r="U217" s="260">
        <f t="shared" si="42"/>
        <v>4.1044200000000002</v>
      </c>
      <c r="V217" s="260">
        <f t="shared" si="43"/>
        <v>2.21</v>
      </c>
    </row>
    <row r="218" spans="1:22">
      <c r="A218" s="259">
        <v>44125</v>
      </c>
      <c r="B218" s="260">
        <v>374.9</v>
      </c>
      <c r="C218" s="261">
        <v>412.40300000000002</v>
      </c>
      <c r="D218" s="260">
        <v>3435.56</v>
      </c>
      <c r="F218" s="261">
        <v>0.82399999999999995</v>
      </c>
      <c r="G218" s="260">
        <f t="shared" si="37"/>
        <v>82.399999999999991</v>
      </c>
      <c r="H218" s="260">
        <f t="shared" si="38"/>
        <v>292.5</v>
      </c>
      <c r="I218" s="260">
        <f t="shared" si="39"/>
        <v>-91.600000000000009</v>
      </c>
      <c r="J218" s="262">
        <v>-0.91600000000000004</v>
      </c>
      <c r="K218" s="260">
        <f t="shared" si="40"/>
        <v>1.74</v>
      </c>
      <c r="L218" s="261">
        <v>4.9489999999999998</v>
      </c>
      <c r="M218" s="262">
        <f t="shared" si="41"/>
        <v>3.2089999999999996</v>
      </c>
      <c r="N218" s="260">
        <v>-0.59099999999999997</v>
      </c>
      <c r="O218" s="260">
        <v>219.97</v>
      </c>
      <c r="P218" s="260">
        <v>548</v>
      </c>
      <c r="Q218" s="260">
        <v>743.51643522730592</v>
      </c>
      <c r="U218" s="260">
        <f t="shared" si="42"/>
        <v>4.1240300000000003</v>
      </c>
      <c r="V218" s="260">
        <f t="shared" si="43"/>
        <v>2.1997</v>
      </c>
    </row>
    <row r="219" spans="1:22">
      <c r="A219" s="259">
        <v>44126</v>
      </c>
      <c r="B219" s="260">
        <v>373.6</v>
      </c>
      <c r="C219" s="261">
        <v>413.19600000000003</v>
      </c>
      <c r="D219" s="260">
        <v>3453.49</v>
      </c>
      <c r="F219" s="261">
        <v>0.85699999999999998</v>
      </c>
      <c r="G219" s="260">
        <f t="shared" si="37"/>
        <v>85.7</v>
      </c>
      <c r="H219" s="260">
        <f t="shared" si="38"/>
        <v>287.90000000000003</v>
      </c>
      <c r="I219" s="260">
        <f t="shared" si="39"/>
        <v>-90.600000000000009</v>
      </c>
      <c r="J219" s="262">
        <v>-0.90600000000000003</v>
      </c>
      <c r="K219" s="260">
        <f t="shared" si="40"/>
        <v>1.7629999999999999</v>
      </c>
      <c r="L219" s="261">
        <v>4.984</v>
      </c>
      <c r="M219" s="262">
        <f t="shared" si="41"/>
        <v>3.2210000000000001</v>
      </c>
      <c r="N219" s="260">
        <v>-0.56999999999999995</v>
      </c>
      <c r="O219" s="260">
        <v>219.11</v>
      </c>
      <c r="P219" s="260">
        <v>547</v>
      </c>
      <c r="Q219" s="260">
        <v>743.32547233034177</v>
      </c>
      <c r="U219" s="260">
        <f t="shared" si="42"/>
        <v>4.1319600000000003</v>
      </c>
      <c r="V219" s="260">
        <f t="shared" si="43"/>
        <v>2.1911</v>
      </c>
    </row>
    <row r="220" spans="1:22">
      <c r="A220" s="259">
        <v>44127</v>
      </c>
      <c r="B220" s="260">
        <v>374.3</v>
      </c>
      <c r="C220" s="261">
        <v>415.78399999999999</v>
      </c>
      <c r="D220" s="260">
        <v>3465.39</v>
      </c>
      <c r="F220" s="261">
        <v>0.84399999999999997</v>
      </c>
      <c r="G220" s="260">
        <f t="shared" si="37"/>
        <v>84.399999999999991</v>
      </c>
      <c r="H220" s="260">
        <f t="shared" si="38"/>
        <v>289.90000000000003</v>
      </c>
      <c r="I220" s="260">
        <f t="shared" si="39"/>
        <v>-90.9</v>
      </c>
      <c r="J220" s="262">
        <v>-0.90900000000000003</v>
      </c>
      <c r="K220" s="260">
        <f t="shared" si="40"/>
        <v>1.7530000000000001</v>
      </c>
      <c r="L220" s="261">
        <v>4.992</v>
      </c>
      <c r="M220" s="262">
        <f t="shared" si="41"/>
        <v>3.2389999999999999</v>
      </c>
      <c r="N220" s="260">
        <v>-0.57899999999999996</v>
      </c>
      <c r="O220" s="260">
        <v>217.57</v>
      </c>
      <c r="P220" s="260">
        <v>540</v>
      </c>
      <c r="Q220" s="260">
        <v>739.28831597153248</v>
      </c>
      <c r="U220" s="260">
        <f t="shared" si="42"/>
        <v>4.1578400000000002</v>
      </c>
      <c r="V220" s="260">
        <f t="shared" si="43"/>
        <v>2.1757</v>
      </c>
    </row>
    <row r="221" spans="1:22">
      <c r="A221" s="259">
        <v>44130</v>
      </c>
      <c r="B221" s="260">
        <v>377.1</v>
      </c>
      <c r="C221" s="261">
        <v>420.55799999999999</v>
      </c>
      <c r="D221" s="260">
        <v>3400.97</v>
      </c>
      <c r="F221" s="261">
        <v>0.80300000000000005</v>
      </c>
      <c r="G221" s="260">
        <f t="shared" si="37"/>
        <v>80.300000000000011</v>
      </c>
      <c r="H221" s="260">
        <f t="shared" si="38"/>
        <v>296.8</v>
      </c>
      <c r="I221" s="260">
        <f t="shared" si="39"/>
        <v>-92.9</v>
      </c>
      <c r="J221" s="262">
        <v>-0.92900000000000005</v>
      </c>
      <c r="K221" s="260">
        <f t="shared" si="40"/>
        <v>1.7320000000000002</v>
      </c>
      <c r="L221" s="261">
        <v>5.0060000000000002</v>
      </c>
      <c r="M221" s="262">
        <f t="shared" si="41"/>
        <v>3.274</v>
      </c>
      <c r="N221" s="260">
        <v>-0.58199999999999996</v>
      </c>
      <c r="O221" s="260">
        <v>217.88</v>
      </c>
      <c r="P221" s="260">
        <v>546</v>
      </c>
      <c r="Q221" s="260">
        <v>745.89281485733716</v>
      </c>
      <c r="U221" s="260">
        <f t="shared" si="42"/>
        <v>4.2055800000000003</v>
      </c>
      <c r="V221" s="260">
        <f t="shared" si="43"/>
        <v>2.1787999999999998</v>
      </c>
    </row>
    <row r="222" spans="1:22">
      <c r="A222" s="259">
        <v>44131</v>
      </c>
      <c r="B222" s="260">
        <v>378.8</v>
      </c>
      <c r="C222" s="261">
        <v>419.89400000000001</v>
      </c>
      <c r="D222" s="260">
        <v>3390.68</v>
      </c>
      <c r="F222" s="261">
        <v>0.76900000000000002</v>
      </c>
      <c r="G222" s="260">
        <f t="shared" si="37"/>
        <v>76.900000000000006</v>
      </c>
      <c r="H222" s="260">
        <f t="shared" si="38"/>
        <v>301.89999999999998</v>
      </c>
      <c r="I222" s="260">
        <f t="shared" si="39"/>
        <v>-94.1</v>
      </c>
      <c r="J222" s="262">
        <v>-0.94099999999999995</v>
      </c>
      <c r="K222" s="260">
        <f t="shared" si="40"/>
        <v>1.71</v>
      </c>
      <c r="L222" s="261">
        <v>4.9790000000000001</v>
      </c>
      <c r="M222" s="262">
        <f t="shared" si="41"/>
        <v>3.2690000000000001</v>
      </c>
      <c r="N222" s="260">
        <v>-0.61699999999999999</v>
      </c>
      <c r="O222" s="260">
        <v>219.52</v>
      </c>
      <c r="P222" s="260">
        <v>547</v>
      </c>
      <c r="Q222" s="260">
        <v>740.38894475898951</v>
      </c>
      <c r="U222" s="260">
        <f t="shared" si="42"/>
        <v>4.1989400000000003</v>
      </c>
      <c r="V222" s="260">
        <f t="shared" si="43"/>
        <v>2.1952000000000003</v>
      </c>
    </row>
    <row r="223" spans="1:22">
      <c r="A223" s="259">
        <v>44132</v>
      </c>
      <c r="B223" s="260">
        <v>380.6</v>
      </c>
      <c r="C223" s="261">
        <v>424.55599999999998</v>
      </c>
      <c r="D223" s="260">
        <v>3271.03</v>
      </c>
      <c r="F223" s="261">
        <v>0.77300000000000002</v>
      </c>
      <c r="G223" s="260">
        <f t="shared" si="37"/>
        <v>77.3</v>
      </c>
      <c r="H223" s="260">
        <f t="shared" si="38"/>
        <v>303.3</v>
      </c>
      <c r="I223" s="260">
        <f t="shared" si="39"/>
        <v>-92.5</v>
      </c>
      <c r="J223" s="262">
        <v>-0.92500000000000004</v>
      </c>
      <c r="K223" s="260">
        <f t="shared" si="40"/>
        <v>1.698</v>
      </c>
      <c r="L223" s="261">
        <v>5.0380000000000003</v>
      </c>
      <c r="M223" s="262">
        <f t="shared" si="41"/>
        <v>3.3400000000000003</v>
      </c>
      <c r="N223" s="260">
        <v>-0.629</v>
      </c>
      <c r="O223" s="260">
        <v>224.09</v>
      </c>
      <c r="P223" s="260">
        <v>543</v>
      </c>
      <c r="Q223" s="260">
        <v>744.46692839433842</v>
      </c>
      <c r="U223" s="260">
        <f t="shared" si="42"/>
        <v>4.2455600000000002</v>
      </c>
      <c r="V223" s="260">
        <f t="shared" si="43"/>
        <v>2.2408999999999999</v>
      </c>
    </row>
    <row r="224" spans="1:22">
      <c r="A224" s="259">
        <v>44133</v>
      </c>
      <c r="B224" s="260">
        <v>379.6</v>
      </c>
      <c r="C224" s="261">
        <v>422.911</v>
      </c>
      <c r="D224" s="260">
        <v>3310.11</v>
      </c>
      <c r="F224" s="261">
        <v>0.82399999999999995</v>
      </c>
      <c r="G224" s="260">
        <f t="shared" si="37"/>
        <v>82.399999999999991</v>
      </c>
      <c r="H224" s="260">
        <f t="shared" si="38"/>
        <v>297.20000000000005</v>
      </c>
      <c r="I224" s="260">
        <f t="shared" si="39"/>
        <v>-88</v>
      </c>
      <c r="J224" s="262">
        <v>-0.88</v>
      </c>
      <c r="K224" s="260">
        <f t="shared" si="40"/>
        <v>1.704</v>
      </c>
      <c r="L224" s="261">
        <v>5.0670000000000002</v>
      </c>
      <c r="M224" s="262">
        <f t="shared" si="41"/>
        <v>3.3630000000000004</v>
      </c>
      <c r="N224" s="260">
        <v>-0.64</v>
      </c>
      <c r="O224" s="260">
        <v>226.03</v>
      </c>
      <c r="P224" s="260">
        <v>536</v>
      </c>
      <c r="Q224" s="260">
        <v>745.90655205291694</v>
      </c>
      <c r="U224" s="260">
        <f t="shared" si="42"/>
        <v>4.2291100000000004</v>
      </c>
      <c r="V224" s="260">
        <f t="shared" si="43"/>
        <v>2.2603</v>
      </c>
    </row>
    <row r="225" spans="1:22">
      <c r="A225" s="259">
        <v>44134</v>
      </c>
      <c r="B225" s="260">
        <v>371.4</v>
      </c>
      <c r="C225" s="261">
        <v>420.84699999999998</v>
      </c>
      <c r="D225" s="260">
        <v>3269.96</v>
      </c>
      <c r="F225" s="261">
        <v>0.875</v>
      </c>
      <c r="G225" s="260">
        <f t="shared" si="37"/>
        <v>87.5</v>
      </c>
      <c r="H225" s="260">
        <f t="shared" si="38"/>
        <v>283.89999999999998</v>
      </c>
      <c r="I225" s="260">
        <f t="shared" si="39"/>
        <v>-83.3</v>
      </c>
      <c r="J225" s="262">
        <v>-0.83299999999999996</v>
      </c>
      <c r="K225" s="260">
        <f t="shared" si="40"/>
        <v>1.708</v>
      </c>
      <c r="L225" s="261">
        <v>5.069</v>
      </c>
      <c r="M225" s="262">
        <f t="shared" si="41"/>
        <v>3.3609999999999998</v>
      </c>
      <c r="N225" s="260">
        <v>-0.628</v>
      </c>
      <c r="O225" s="260">
        <v>223.94</v>
      </c>
      <c r="P225" s="260">
        <v>528</v>
      </c>
      <c r="Q225" s="260">
        <v>742.34870173602803</v>
      </c>
      <c r="U225" s="260">
        <f t="shared" si="42"/>
        <v>4.2084700000000002</v>
      </c>
      <c r="V225" s="260">
        <f t="shared" si="43"/>
        <v>2.2393999999999998</v>
      </c>
    </row>
    <row r="226" spans="1:22">
      <c r="A226" s="259">
        <v>44137</v>
      </c>
      <c r="B226" s="260">
        <v>373.6</v>
      </c>
      <c r="C226" s="261">
        <v>421.93299999999999</v>
      </c>
      <c r="D226" s="260">
        <v>3310.24</v>
      </c>
      <c r="F226" s="261">
        <v>0.84499999999999997</v>
      </c>
      <c r="G226" s="260">
        <f t="shared" si="37"/>
        <v>84.5</v>
      </c>
      <c r="H226" s="260">
        <f t="shared" si="38"/>
        <v>289.10000000000002</v>
      </c>
      <c r="I226" s="260">
        <f t="shared" si="39"/>
        <v>-87.2</v>
      </c>
      <c r="J226" s="262">
        <v>-0.872</v>
      </c>
      <c r="K226" s="260">
        <f t="shared" si="40"/>
        <v>1.7170000000000001</v>
      </c>
      <c r="L226" s="261">
        <v>5.0679999999999996</v>
      </c>
      <c r="M226" s="262">
        <f t="shared" si="41"/>
        <v>3.3509999999999995</v>
      </c>
      <c r="N226" s="260">
        <v>-0.64100000000000001</v>
      </c>
      <c r="O226" s="260">
        <v>224.3</v>
      </c>
      <c r="P226" s="260">
        <v>527</v>
      </c>
      <c r="Q226" s="260">
        <v>741.20282794272055</v>
      </c>
      <c r="U226" s="260">
        <f t="shared" si="42"/>
        <v>4.2193300000000002</v>
      </c>
      <c r="V226" s="260">
        <f t="shared" si="43"/>
        <v>2.2430000000000003</v>
      </c>
    </row>
    <row r="227" spans="1:22">
      <c r="A227" s="259">
        <v>44138</v>
      </c>
      <c r="B227" s="260">
        <v>369.4</v>
      </c>
      <c r="C227" s="261">
        <v>412.76900000000001</v>
      </c>
      <c r="D227" s="260">
        <v>3369.16</v>
      </c>
      <c r="F227" s="261">
        <v>0.9</v>
      </c>
      <c r="G227" s="260">
        <f t="shared" si="37"/>
        <v>90</v>
      </c>
      <c r="H227" s="260">
        <f t="shared" si="38"/>
        <v>279.39999999999998</v>
      </c>
      <c r="I227" s="260">
        <f t="shared" si="39"/>
        <v>-83.6</v>
      </c>
      <c r="J227" s="262">
        <v>-0.83599999999999997</v>
      </c>
      <c r="K227" s="260">
        <f t="shared" si="40"/>
        <v>1.736</v>
      </c>
      <c r="L227" s="261">
        <v>5.0309999999999997</v>
      </c>
      <c r="M227" s="262">
        <f t="shared" si="41"/>
        <v>3.2949999999999999</v>
      </c>
      <c r="N227" s="260">
        <v>-0.621</v>
      </c>
      <c r="O227" s="260">
        <v>221.87</v>
      </c>
      <c r="P227" s="260">
        <v>512</v>
      </c>
      <c r="Q227" s="260">
        <v>719.25660734330404</v>
      </c>
      <c r="U227" s="260">
        <f t="shared" si="42"/>
        <v>4.1276900000000003</v>
      </c>
      <c r="V227" s="260">
        <f t="shared" si="43"/>
        <v>2.2187000000000001</v>
      </c>
    </row>
    <row r="228" spans="1:22">
      <c r="A228" s="259">
        <v>44139</v>
      </c>
      <c r="B228" s="260">
        <v>372.3</v>
      </c>
      <c r="C228" s="261">
        <v>410.08600000000001</v>
      </c>
      <c r="D228" s="260">
        <v>3443.44</v>
      </c>
      <c r="F228" s="261">
        <v>0.76500000000000001</v>
      </c>
      <c r="G228" s="260">
        <f t="shared" si="37"/>
        <v>76.5</v>
      </c>
      <c r="H228" s="260">
        <f t="shared" si="38"/>
        <v>295.8</v>
      </c>
      <c r="I228" s="260">
        <f t="shared" si="39"/>
        <v>-88.3</v>
      </c>
      <c r="J228" s="262">
        <v>-0.88300000000000001</v>
      </c>
      <c r="K228" s="260">
        <f t="shared" si="40"/>
        <v>1.6480000000000001</v>
      </c>
      <c r="L228" s="261">
        <v>4.8890000000000002</v>
      </c>
      <c r="M228" s="262">
        <f t="shared" si="41"/>
        <v>3.2410000000000001</v>
      </c>
      <c r="N228" s="260">
        <v>-0.64100000000000001</v>
      </c>
      <c r="O228" s="260">
        <v>221.06</v>
      </c>
      <c r="P228" s="260">
        <v>519</v>
      </c>
      <c r="Q228" s="260">
        <v>715.89148632966032</v>
      </c>
      <c r="U228" s="260">
        <f t="shared" si="42"/>
        <v>4.1008599999999999</v>
      </c>
      <c r="V228" s="260">
        <f t="shared" si="43"/>
        <v>2.2105999999999999</v>
      </c>
    </row>
    <row r="229" spans="1:22">
      <c r="A229" s="259">
        <v>44140</v>
      </c>
      <c r="B229" s="260">
        <v>365.5</v>
      </c>
      <c r="C229" s="261">
        <v>397.14499999999998</v>
      </c>
      <c r="D229" s="260">
        <v>3510.45</v>
      </c>
      <c r="F229" s="261">
        <v>0.76400000000000001</v>
      </c>
      <c r="G229" s="260">
        <f t="shared" si="37"/>
        <v>76.400000000000006</v>
      </c>
      <c r="H229" s="260">
        <f t="shared" si="38"/>
        <v>289.10000000000002</v>
      </c>
      <c r="I229" s="260">
        <f t="shared" si="39"/>
        <v>-88.8</v>
      </c>
      <c r="J229" s="262">
        <v>-0.88800000000000001</v>
      </c>
      <c r="K229" s="260">
        <f t="shared" si="40"/>
        <v>1.6520000000000001</v>
      </c>
      <c r="L229" s="261">
        <v>4.7590000000000003</v>
      </c>
      <c r="M229" s="262">
        <f t="shared" si="41"/>
        <v>3.1070000000000002</v>
      </c>
      <c r="N229" s="260">
        <v>-0.63900000000000001</v>
      </c>
      <c r="O229" s="260">
        <v>214.37</v>
      </c>
      <c r="P229" s="260">
        <v>496</v>
      </c>
      <c r="Q229" s="260">
        <v>687.12674434404539</v>
      </c>
      <c r="U229" s="260">
        <f t="shared" si="42"/>
        <v>3.9714499999999999</v>
      </c>
      <c r="V229" s="260">
        <f t="shared" si="43"/>
        <v>2.1436999999999999</v>
      </c>
    </row>
    <row r="230" spans="1:22">
      <c r="A230" s="259">
        <v>44141</v>
      </c>
      <c r="B230" s="260">
        <v>363.2</v>
      </c>
      <c r="C230" s="261">
        <v>397.08699999999999</v>
      </c>
      <c r="D230" s="260">
        <v>3509.44</v>
      </c>
      <c r="F230" s="261">
        <v>0.82</v>
      </c>
      <c r="G230" s="260">
        <f t="shared" si="37"/>
        <v>82</v>
      </c>
      <c r="H230" s="260">
        <f t="shared" si="38"/>
        <v>281.2</v>
      </c>
      <c r="I230" s="260">
        <f t="shared" si="39"/>
        <v>-83.8</v>
      </c>
      <c r="J230" s="262">
        <v>-0.83799999999999997</v>
      </c>
      <c r="K230" s="260">
        <f t="shared" si="40"/>
        <v>1.6579999999999999</v>
      </c>
      <c r="L230" s="261">
        <v>4.79</v>
      </c>
      <c r="M230" s="262">
        <f t="shared" si="41"/>
        <v>3.1320000000000001</v>
      </c>
      <c r="N230" s="260">
        <v>-0.622</v>
      </c>
      <c r="O230" s="260">
        <v>212.87</v>
      </c>
      <c r="P230" s="260">
        <v>495</v>
      </c>
      <c r="Q230" s="260">
        <v>690.76793666797266</v>
      </c>
      <c r="U230" s="260">
        <f t="shared" si="42"/>
        <v>3.9708699999999997</v>
      </c>
      <c r="V230" s="260">
        <f t="shared" si="43"/>
        <v>2.1287000000000003</v>
      </c>
    </row>
    <row r="231" spans="1:22">
      <c r="A231" s="259">
        <v>44144</v>
      </c>
      <c r="B231" s="260">
        <v>349.4</v>
      </c>
      <c r="C231" s="261">
        <v>374.72</v>
      </c>
      <c r="D231" s="260">
        <v>3550.5</v>
      </c>
      <c r="F231" s="261">
        <v>0.92400000000000004</v>
      </c>
      <c r="G231" s="260">
        <f t="shared" si="37"/>
        <v>92.4</v>
      </c>
      <c r="H231" s="260">
        <f t="shared" si="38"/>
        <v>257</v>
      </c>
      <c r="I231" s="260">
        <f t="shared" si="39"/>
        <v>-79.800000000000011</v>
      </c>
      <c r="J231" s="262">
        <v>-0.79800000000000004</v>
      </c>
      <c r="K231" s="260">
        <f t="shared" si="40"/>
        <v>1.722</v>
      </c>
      <c r="L231" s="261">
        <v>4.6870000000000003</v>
      </c>
      <c r="M231" s="262">
        <f t="shared" si="41"/>
        <v>2.9650000000000003</v>
      </c>
      <c r="N231" s="260">
        <v>-0.51200000000000001</v>
      </c>
      <c r="O231" s="260">
        <v>201.14</v>
      </c>
      <c r="P231" s="260">
        <v>465</v>
      </c>
      <c r="Q231" s="260">
        <v>650.74890278895737</v>
      </c>
      <c r="U231" s="260">
        <f t="shared" si="42"/>
        <v>3.7472000000000003</v>
      </c>
      <c r="V231" s="260">
        <f t="shared" si="43"/>
        <v>2.0114000000000001</v>
      </c>
    </row>
    <row r="232" spans="1:22">
      <c r="A232" s="259">
        <v>44145</v>
      </c>
      <c r="B232" s="260">
        <v>348.6</v>
      </c>
      <c r="C232" s="261">
        <v>377.53800000000001</v>
      </c>
      <c r="D232" s="260">
        <v>3545.53</v>
      </c>
      <c r="F232" s="261">
        <v>0.96099999999999997</v>
      </c>
      <c r="G232" s="260">
        <f t="shared" si="37"/>
        <v>96.1</v>
      </c>
      <c r="H232" s="260">
        <f t="shared" si="38"/>
        <v>252.50000000000003</v>
      </c>
      <c r="I232" s="260">
        <f t="shared" si="39"/>
        <v>-79.3</v>
      </c>
      <c r="J232" s="262">
        <v>-0.79300000000000004</v>
      </c>
      <c r="K232" s="260">
        <f t="shared" si="40"/>
        <v>1.754</v>
      </c>
      <c r="L232" s="261">
        <v>4.7069999999999999</v>
      </c>
      <c r="M232" s="262">
        <f t="shared" si="41"/>
        <v>2.9529999999999998</v>
      </c>
      <c r="N232" s="260">
        <v>-0.48699999999999999</v>
      </c>
      <c r="O232" s="260">
        <v>198.43</v>
      </c>
      <c r="P232" s="260">
        <v>465</v>
      </c>
      <c r="Q232" s="260">
        <v>652.48814223051352</v>
      </c>
      <c r="U232" s="260">
        <f t="shared" si="42"/>
        <v>3.7753800000000002</v>
      </c>
      <c r="V232" s="260">
        <f t="shared" si="43"/>
        <v>1.9843000000000002</v>
      </c>
    </row>
    <row r="233" spans="1:22" hidden="1">
      <c r="A233" s="259">
        <v>44146</v>
      </c>
      <c r="B233" s="260">
        <v>0</v>
      </c>
      <c r="C233" s="260">
        <v>0</v>
      </c>
      <c r="D233" s="260">
        <v>3572.66</v>
      </c>
      <c r="F233" s="260">
        <v>0.97799999999999998</v>
      </c>
      <c r="G233" s="260">
        <f t="shared" si="37"/>
        <v>97.8</v>
      </c>
      <c r="H233" s="260">
        <f t="shared" si="38"/>
        <v>-97.8</v>
      </c>
      <c r="I233" s="260">
        <f t="shared" si="39"/>
        <v>-79.3</v>
      </c>
      <c r="J233" s="260">
        <v>-0.79300000000000004</v>
      </c>
      <c r="K233" s="260">
        <f t="shared" si="40"/>
        <v>1.7709999999999999</v>
      </c>
      <c r="L233" s="260" t="e">
        <v>#N/A</v>
      </c>
      <c r="M233" s="260" t="e">
        <f t="shared" si="41"/>
        <v>#N/A</v>
      </c>
      <c r="Q233" s="260">
        <v>652.85859224830165</v>
      </c>
    </row>
    <row r="234" spans="1:22">
      <c r="A234" s="259">
        <v>44147</v>
      </c>
      <c r="B234" s="260">
        <v>351.1</v>
      </c>
      <c r="C234" s="261">
        <v>379.78699999999998</v>
      </c>
      <c r="D234" s="260">
        <v>3537.01</v>
      </c>
      <c r="F234" s="261">
        <v>0.88200000000000001</v>
      </c>
      <c r="G234" s="260">
        <f t="shared" si="37"/>
        <v>88.2</v>
      </c>
      <c r="H234" s="260">
        <f t="shared" si="38"/>
        <v>262.90000000000003</v>
      </c>
      <c r="I234" s="260">
        <f t="shared" si="39"/>
        <v>-85.2</v>
      </c>
      <c r="J234" s="262">
        <v>-0.85199999999999998</v>
      </c>
      <c r="K234" s="260">
        <f t="shared" si="40"/>
        <v>1.734</v>
      </c>
      <c r="L234" s="261">
        <v>4.6189999999999998</v>
      </c>
      <c r="M234" s="262">
        <f t="shared" si="41"/>
        <v>2.8849999999999998</v>
      </c>
      <c r="N234" s="260">
        <v>-0.53900000000000003</v>
      </c>
      <c r="O234" s="260">
        <v>199.57</v>
      </c>
      <c r="P234" s="260">
        <v>472</v>
      </c>
      <c r="Q234" s="260">
        <v>656.21170288724011</v>
      </c>
      <c r="U234" s="260">
        <f t="shared" ref="U234:U243" si="44">C234/100</f>
        <v>3.7978699999999996</v>
      </c>
      <c r="V234" s="260">
        <f t="shared" ref="V234:V243" si="45">O234/100</f>
        <v>1.9957</v>
      </c>
    </row>
    <row r="235" spans="1:22">
      <c r="A235" s="259">
        <v>44148</v>
      </c>
      <c r="B235" s="260">
        <v>349.8</v>
      </c>
      <c r="C235" s="261">
        <v>378.53</v>
      </c>
      <c r="D235" s="260">
        <v>3585.15</v>
      </c>
      <c r="F235" s="261">
        <v>0.89800000000000002</v>
      </c>
      <c r="G235" s="260">
        <f t="shared" si="37"/>
        <v>89.8</v>
      </c>
      <c r="H235" s="260">
        <f t="shared" si="38"/>
        <v>260</v>
      </c>
      <c r="I235" s="260">
        <f t="shared" si="39"/>
        <v>-84.7</v>
      </c>
      <c r="J235" s="262">
        <v>-0.84699999999999998</v>
      </c>
      <c r="K235" s="260">
        <f t="shared" si="40"/>
        <v>1.7450000000000001</v>
      </c>
      <c r="L235" s="261">
        <v>4.6059999999999999</v>
      </c>
      <c r="M235" s="262">
        <f t="shared" si="41"/>
        <v>2.8609999999999998</v>
      </c>
      <c r="N235" s="260">
        <v>-0.55100000000000005</v>
      </c>
      <c r="O235" s="260">
        <v>201.06</v>
      </c>
      <c r="P235" s="260">
        <v>473</v>
      </c>
      <c r="Q235" s="260">
        <v>657.9124407691113</v>
      </c>
      <c r="U235" s="260">
        <f t="shared" si="44"/>
        <v>3.7852999999999999</v>
      </c>
      <c r="V235" s="260">
        <f t="shared" si="45"/>
        <v>2.0106000000000002</v>
      </c>
    </row>
    <row r="236" spans="1:22">
      <c r="A236" s="259">
        <v>44151</v>
      </c>
      <c r="B236" s="260">
        <v>347.8</v>
      </c>
      <c r="C236" s="261">
        <v>375.55099999999999</v>
      </c>
      <c r="D236" s="260">
        <v>3626.91</v>
      </c>
      <c r="F236" s="261">
        <v>0.90800000000000003</v>
      </c>
      <c r="G236" s="260">
        <f t="shared" si="37"/>
        <v>90.8</v>
      </c>
      <c r="H236" s="260">
        <f t="shared" si="38"/>
        <v>257</v>
      </c>
      <c r="I236" s="260">
        <f t="shared" si="39"/>
        <v>-83.7</v>
      </c>
      <c r="J236" s="262">
        <v>-0.83699999999999997</v>
      </c>
      <c r="K236" s="260">
        <f t="shared" si="40"/>
        <v>1.7450000000000001</v>
      </c>
      <c r="L236" s="261">
        <v>4.5919999999999996</v>
      </c>
      <c r="M236" s="262">
        <f t="shared" si="41"/>
        <v>2.8469999999999995</v>
      </c>
      <c r="N236" s="260">
        <v>-0.54700000000000004</v>
      </c>
      <c r="O236" s="260">
        <v>200.1</v>
      </c>
      <c r="P236" s="260">
        <v>465</v>
      </c>
      <c r="Q236" s="260">
        <v>647.23433158125135</v>
      </c>
      <c r="U236" s="260">
        <f t="shared" si="44"/>
        <v>3.7555099999999997</v>
      </c>
      <c r="V236" s="260">
        <f t="shared" si="45"/>
        <v>2.0009999999999999</v>
      </c>
    </row>
    <row r="237" spans="1:22">
      <c r="A237" s="259">
        <v>44152</v>
      </c>
      <c r="B237" s="260">
        <v>349.3</v>
      </c>
      <c r="C237" s="261">
        <v>380.57600000000002</v>
      </c>
      <c r="D237" s="260">
        <v>3609.53</v>
      </c>
      <c r="F237" s="261">
        <v>0.85899999999999999</v>
      </c>
      <c r="G237" s="260">
        <f t="shared" si="37"/>
        <v>85.9</v>
      </c>
      <c r="H237" s="260">
        <f t="shared" si="38"/>
        <v>263.39999999999998</v>
      </c>
      <c r="I237" s="260">
        <f t="shared" si="39"/>
        <v>-86.6</v>
      </c>
      <c r="J237" s="262">
        <v>-0.86599999999999999</v>
      </c>
      <c r="K237" s="260">
        <f t="shared" si="40"/>
        <v>1.7250000000000001</v>
      </c>
      <c r="L237" s="261">
        <v>4.6289999999999996</v>
      </c>
      <c r="M237" s="262">
        <f t="shared" si="41"/>
        <v>2.9039999999999995</v>
      </c>
      <c r="N237" s="260">
        <v>-0.56399999999999995</v>
      </c>
      <c r="O237" s="260">
        <v>200.92</v>
      </c>
      <c r="P237" s="260">
        <v>469</v>
      </c>
      <c r="Q237" s="260">
        <v>652.57163143456899</v>
      </c>
      <c r="U237" s="260">
        <f t="shared" si="44"/>
        <v>3.8057600000000003</v>
      </c>
      <c r="V237" s="260">
        <f t="shared" si="45"/>
        <v>2.0091999999999999</v>
      </c>
    </row>
    <row r="238" spans="1:22">
      <c r="A238" s="259">
        <v>44153</v>
      </c>
      <c r="B238" s="260">
        <v>346.4</v>
      </c>
      <c r="C238" s="261">
        <v>379.50400000000002</v>
      </c>
      <c r="D238" s="260">
        <v>3567.79</v>
      </c>
      <c r="F238" s="261">
        <v>0.871</v>
      </c>
      <c r="G238" s="260">
        <f t="shared" si="37"/>
        <v>87.1</v>
      </c>
      <c r="H238" s="260">
        <f t="shared" si="38"/>
        <v>259.29999999999995</v>
      </c>
      <c r="I238" s="260">
        <f t="shared" si="39"/>
        <v>-85.1</v>
      </c>
      <c r="J238" s="262">
        <v>-0.85099999999999998</v>
      </c>
      <c r="K238" s="260">
        <f t="shared" si="40"/>
        <v>1.722</v>
      </c>
      <c r="L238" s="261">
        <v>4.6180000000000003</v>
      </c>
      <c r="M238" s="262">
        <f t="shared" si="41"/>
        <v>2.8960000000000004</v>
      </c>
      <c r="N238" s="260">
        <v>-0.55600000000000005</v>
      </c>
      <c r="O238" s="260">
        <v>199.55</v>
      </c>
      <c r="P238" s="260">
        <v>467</v>
      </c>
      <c r="Q238" s="260">
        <v>652.54688955016877</v>
      </c>
      <c r="U238" s="260">
        <f t="shared" si="44"/>
        <v>3.7950400000000002</v>
      </c>
      <c r="V238" s="260">
        <f t="shared" si="45"/>
        <v>1.9955000000000001</v>
      </c>
    </row>
    <row r="239" spans="1:22">
      <c r="A239" s="259">
        <v>44154</v>
      </c>
      <c r="B239" s="260">
        <v>347.5</v>
      </c>
      <c r="C239" s="261">
        <v>381.75799999999998</v>
      </c>
      <c r="D239" s="260">
        <v>3581.87</v>
      </c>
      <c r="F239" s="261">
        <v>0.83</v>
      </c>
      <c r="G239" s="260">
        <f t="shared" si="37"/>
        <v>83</v>
      </c>
      <c r="H239" s="260">
        <f t="shared" si="38"/>
        <v>264.5</v>
      </c>
      <c r="I239" s="260">
        <f t="shared" si="39"/>
        <v>-87.9</v>
      </c>
      <c r="J239" s="262">
        <v>-0.879</v>
      </c>
      <c r="K239" s="260">
        <f t="shared" si="40"/>
        <v>1.7090000000000001</v>
      </c>
      <c r="L239" s="261">
        <v>4.609</v>
      </c>
      <c r="M239" s="262">
        <f t="shared" si="41"/>
        <v>2.9</v>
      </c>
      <c r="N239" s="260">
        <v>-0.57199999999999995</v>
      </c>
      <c r="O239" s="260">
        <v>200.74</v>
      </c>
      <c r="P239" s="260">
        <v>471</v>
      </c>
      <c r="Q239" s="260">
        <v>654.18373770689334</v>
      </c>
      <c r="U239" s="260">
        <f t="shared" si="44"/>
        <v>3.81758</v>
      </c>
      <c r="V239" s="260">
        <f t="shared" si="45"/>
        <v>2.0074000000000001</v>
      </c>
    </row>
    <row r="240" spans="1:22">
      <c r="A240" s="259">
        <v>44155</v>
      </c>
      <c r="B240" s="260">
        <v>346.9</v>
      </c>
      <c r="C240" s="261">
        <v>381.33699999999999</v>
      </c>
      <c r="D240" s="260">
        <v>3557.54</v>
      </c>
      <c r="F240" s="261">
        <v>0.82499999999999996</v>
      </c>
      <c r="G240" s="260">
        <f t="shared" si="37"/>
        <v>82.5</v>
      </c>
      <c r="H240" s="260">
        <f t="shared" si="38"/>
        <v>264.39999999999998</v>
      </c>
      <c r="I240" s="260">
        <f t="shared" si="39"/>
        <v>-87.7</v>
      </c>
      <c r="J240" s="262">
        <v>-0.877</v>
      </c>
      <c r="K240" s="260">
        <f t="shared" si="40"/>
        <v>1.702</v>
      </c>
      <c r="L240" s="261">
        <v>4.6020000000000003</v>
      </c>
      <c r="M240" s="262">
        <f t="shared" si="41"/>
        <v>2.9000000000000004</v>
      </c>
      <c r="N240" s="260">
        <v>-0.58499999999999996</v>
      </c>
      <c r="O240" s="260">
        <v>200.32</v>
      </c>
      <c r="P240" s="260">
        <v>466</v>
      </c>
      <c r="Q240" s="260">
        <v>646.64660311157547</v>
      </c>
      <c r="U240" s="260">
        <f t="shared" si="44"/>
        <v>3.8133699999999999</v>
      </c>
      <c r="V240" s="260">
        <f t="shared" si="45"/>
        <v>2.0032000000000001</v>
      </c>
    </row>
    <row r="241" spans="1:22">
      <c r="A241" s="259">
        <v>44158</v>
      </c>
      <c r="B241" s="260">
        <v>344.5</v>
      </c>
      <c r="C241" s="261">
        <v>379.37400000000002</v>
      </c>
      <c r="D241" s="260">
        <v>3577.59</v>
      </c>
      <c r="F241" s="261">
        <v>0.85499999999999998</v>
      </c>
      <c r="G241" s="260">
        <f t="shared" si="37"/>
        <v>85.5</v>
      </c>
      <c r="H241" s="260">
        <f t="shared" si="38"/>
        <v>259</v>
      </c>
      <c r="I241" s="260">
        <f t="shared" si="39"/>
        <v>-86.4</v>
      </c>
      <c r="J241" s="262">
        <v>-0.86399999999999999</v>
      </c>
      <c r="K241" s="260">
        <f t="shared" si="40"/>
        <v>1.7189999999999999</v>
      </c>
      <c r="L241" s="261">
        <v>4.6230000000000002</v>
      </c>
      <c r="M241" s="262">
        <f t="shared" si="41"/>
        <v>2.9040000000000004</v>
      </c>
      <c r="N241" s="260">
        <v>-0.58299999999999996</v>
      </c>
      <c r="O241" s="260">
        <v>199.48</v>
      </c>
      <c r="P241" s="260">
        <v>456</v>
      </c>
      <c r="Q241" s="260">
        <v>632.09698807494306</v>
      </c>
      <c r="U241" s="260">
        <f t="shared" si="44"/>
        <v>3.7937400000000001</v>
      </c>
      <c r="V241" s="260">
        <f t="shared" si="45"/>
        <v>1.9947999999999999</v>
      </c>
    </row>
    <row r="242" spans="1:22">
      <c r="A242" s="259">
        <v>44159</v>
      </c>
      <c r="B242" s="260">
        <v>342.6</v>
      </c>
      <c r="C242" s="261">
        <v>375.892</v>
      </c>
      <c r="D242" s="260">
        <v>3635.41</v>
      </c>
      <c r="F242" s="261">
        <v>0.88100000000000001</v>
      </c>
      <c r="G242" s="260">
        <f t="shared" si="37"/>
        <v>88.1</v>
      </c>
      <c r="H242" s="260">
        <f t="shared" si="38"/>
        <v>254.50000000000003</v>
      </c>
      <c r="I242" s="260">
        <f t="shared" si="39"/>
        <v>-87.5</v>
      </c>
      <c r="J242" s="262">
        <v>-0.875</v>
      </c>
      <c r="K242" s="260">
        <f t="shared" si="40"/>
        <v>1.756</v>
      </c>
      <c r="L242" s="261">
        <v>4.6340000000000003</v>
      </c>
      <c r="M242" s="262">
        <f t="shared" si="41"/>
        <v>2.8780000000000001</v>
      </c>
      <c r="N242" s="260">
        <v>-0.56499999999999995</v>
      </c>
      <c r="O242" s="260">
        <v>197.99</v>
      </c>
      <c r="P242" s="260">
        <v>444</v>
      </c>
      <c r="Q242" s="260">
        <v>612.97846293240036</v>
      </c>
      <c r="U242" s="260">
        <f t="shared" si="44"/>
        <v>3.7589199999999998</v>
      </c>
      <c r="V242" s="260">
        <f t="shared" si="45"/>
        <v>1.9799</v>
      </c>
    </row>
    <row r="243" spans="1:22">
      <c r="A243" s="259">
        <v>44160</v>
      </c>
      <c r="B243" s="260">
        <v>341.9</v>
      </c>
      <c r="C243" s="261">
        <v>375.76600000000002</v>
      </c>
      <c r="D243" s="260">
        <v>3629.65</v>
      </c>
      <c r="F243" s="261">
        <v>0.88200000000000001</v>
      </c>
      <c r="G243" s="260">
        <f t="shared" si="37"/>
        <v>88.2</v>
      </c>
      <c r="H243" s="260">
        <f t="shared" si="38"/>
        <v>253.7</v>
      </c>
      <c r="I243" s="260">
        <f t="shared" si="39"/>
        <v>-89</v>
      </c>
      <c r="J243" s="262">
        <v>-0.89</v>
      </c>
      <c r="K243" s="260">
        <f t="shared" si="40"/>
        <v>1.772</v>
      </c>
      <c r="L243" s="261">
        <v>4.6479999999999997</v>
      </c>
      <c r="M243" s="262">
        <f t="shared" si="41"/>
        <v>2.8759999999999994</v>
      </c>
      <c r="N243" s="260">
        <v>-0.56899999999999995</v>
      </c>
      <c r="O243" s="260">
        <v>197.62</v>
      </c>
      <c r="P243" s="260">
        <v>438</v>
      </c>
      <c r="Q243" s="260">
        <v>605.55659571649994</v>
      </c>
      <c r="U243" s="260">
        <f t="shared" si="44"/>
        <v>3.75766</v>
      </c>
      <c r="V243" s="260">
        <f t="shared" si="45"/>
        <v>1.9762</v>
      </c>
    </row>
    <row r="244" spans="1:22" hidden="1">
      <c r="A244" s="259">
        <v>44161</v>
      </c>
      <c r="B244" s="260">
        <v>0</v>
      </c>
      <c r="C244" s="260">
        <v>0</v>
      </c>
      <c r="D244" s="260">
        <v>0</v>
      </c>
      <c r="F244" s="260">
        <v>0.88200000000000001</v>
      </c>
      <c r="G244" s="260">
        <f t="shared" si="37"/>
        <v>88.2</v>
      </c>
      <c r="H244" s="260">
        <f t="shared" si="38"/>
        <v>-88.2</v>
      </c>
      <c r="I244" s="260">
        <f t="shared" si="39"/>
        <v>-89</v>
      </c>
      <c r="J244" s="260">
        <v>-0.89</v>
      </c>
      <c r="K244" s="260">
        <f t="shared" si="40"/>
        <v>1.772</v>
      </c>
      <c r="L244" s="260" t="e">
        <v>#N/A</v>
      </c>
      <c r="M244" s="260" t="e">
        <f t="shared" si="41"/>
        <v>#N/A</v>
      </c>
      <c r="Q244" s="260">
        <v>606.7612159626018</v>
      </c>
    </row>
    <row r="245" spans="1:22">
      <c r="A245" s="259">
        <v>44162</v>
      </c>
      <c r="B245" s="260">
        <v>343.5</v>
      </c>
      <c r="C245" s="261">
        <v>378.23099999999999</v>
      </c>
      <c r="D245" s="260">
        <v>3638.35</v>
      </c>
      <c r="F245" s="261">
        <v>0.83899999999999997</v>
      </c>
      <c r="G245" s="260">
        <f t="shared" si="37"/>
        <v>83.899999999999991</v>
      </c>
      <c r="H245" s="260">
        <f t="shared" si="38"/>
        <v>259.60000000000002</v>
      </c>
      <c r="I245" s="260">
        <f t="shared" si="39"/>
        <v>-92.9</v>
      </c>
      <c r="J245" s="262">
        <v>-0.92900000000000005</v>
      </c>
      <c r="K245" s="260">
        <f t="shared" si="40"/>
        <v>1.768</v>
      </c>
      <c r="L245" s="261">
        <v>4.6239999999999997</v>
      </c>
      <c r="M245" s="262">
        <f t="shared" si="41"/>
        <v>2.8559999999999999</v>
      </c>
      <c r="N245" s="260">
        <v>-0.59</v>
      </c>
      <c r="O245" s="260">
        <v>197.86</v>
      </c>
      <c r="P245" s="260">
        <v>440</v>
      </c>
      <c r="Q245" s="260">
        <v>608.81934140257567</v>
      </c>
      <c r="U245" s="260">
        <f t="shared" ref="U245:U264" si="46">C245/100</f>
        <v>3.7823099999999998</v>
      </c>
      <c r="V245" s="260">
        <f t="shared" ref="V245:V264" si="47">O245/100</f>
        <v>1.9786000000000001</v>
      </c>
    </row>
    <row r="246" spans="1:22">
      <c r="A246" s="259">
        <v>44165</v>
      </c>
      <c r="B246" s="260">
        <v>340.6</v>
      </c>
      <c r="C246" s="261">
        <v>379.52300000000002</v>
      </c>
      <c r="D246" s="260">
        <v>3621.63</v>
      </c>
      <c r="F246" s="261">
        <v>0.84099999999999997</v>
      </c>
      <c r="G246" s="260">
        <f t="shared" si="37"/>
        <v>84.1</v>
      </c>
      <c r="H246" s="260">
        <f t="shared" si="38"/>
        <v>256.5</v>
      </c>
      <c r="I246" s="260">
        <f t="shared" si="39"/>
        <v>-96</v>
      </c>
      <c r="J246" s="262">
        <v>-0.96</v>
      </c>
      <c r="K246" s="260">
        <f t="shared" si="40"/>
        <v>1.8009999999999999</v>
      </c>
      <c r="L246" s="261">
        <v>4.6269999999999998</v>
      </c>
      <c r="M246" s="262">
        <f t="shared" si="41"/>
        <v>2.8259999999999996</v>
      </c>
      <c r="N246" s="260">
        <v>-0.57299999999999995</v>
      </c>
      <c r="O246" s="260">
        <v>197.03</v>
      </c>
      <c r="P246" s="260">
        <v>441</v>
      </c>
      <c r="Q246" s="260">
        <v>610.64178140509728</v>
      </c>
      <c r="U246" s="260">
        <f t="shared" si="46"/>
        <v>3.7952300000000001</v>
      </c>
      <c r="V246" s="260">
        <f t="shared" si="47"/>
        <v>1.9702999999999999</v>
      </c>
    </row>
    <row r="247" spans="1:22">
      <c r="A247" s="259">
        <v>44166</v>
      </c>
      <c r="B247" s="260">
        <v>334.2</v>
      </c>
      <c r="C247" s="261">
        <v>369.98399999999998</v>
      </c>
      <c r="D247" s="260">
        <v>3662.45</v>
      </c>
      <c r="F247" s="261">
        <v>0.92800000000000005</v>
      </c>
      <c r="G247" s="260">
        <f t="shared" si="37"/>
        <v>92.800000000000011</v>
      </c>
      <c r="H247" s="260">
        <f t="shared" si="38"/>
        <v>241.39999999999998</v>
      </c>
      <c r="I247" s="260">
        <f t="shared" si="39"/>
        <v>-90.7</v>
      </c>
      <c r="J247" s="262">
        <v>-0.90700000000000003</v>
      </c>
      <c r="K247" s="260">
        <f t="shared" si="40"/>
        <v>1.835</v>
      </c>
      <c r="L247" s="261">
        <v>4.6189999999999998</v>
      </c>
      <c r="M247" s="262">
        <f t="shared" si="41"/>
        <v>2.7839999999999998</v>
      </c>
      <c r="N247" s="260">
        <v>-0.53100000000000003</v>
      </c>
      <c r="O247" s="260">
        <v>193.29</v>
      </c>
      <c r="P247" s="260">
        <v>430</v>
      </c>
      <c r="Q247" s="260">
        <v>598.74592098818096</v>
      </c>
      <c r="U247" s="260">
        <f t="shared" si="46"/>
        <v>3.69984</v>
      </c>
      <c r="V247" s="260">
        <f t="shared" si="47"/>
        <v>1.9328999999999998</v>
      </c>
    </row>
    <row r="248" spans="1:22">
      <c r="A248" s="259">
        <v>44167</v>
      </c>
      <c r="B248" s="260">
        <v>333.9</v>
      </c>
      <c r="C248" s="261">
        <v>367.30500000000001</v>
      </c>
      <c r="D248" s="260">
        <v>3669.01</v>
      </c>
      <c r="F248" s="261">
        <v>0.93700000000000006</v>
      </c>
      <c r="G248" s="260">
        <f t="shared" si="37"/>
        <v>93.7</v>
      </c>
      <c r="H248" s="260">
        <f t="shared" si="38"/>
        <v>240.2</v>
      </c>
      <c r="I248" s="260">
        <f t="shared" si="39"/>
        <v>-93.7</v>
      </c>
      <c r="J248" s="262">
        <v>-0.93700000000000006</v>
      </c>
      <c r="K248" s="260">
        <f t="shared" si="40"/>
        <v>1.8740000000000001</v>
      </c>
      <c r="L248" s="261">
        <v>4.625</v>
      </c>
      <c r="M248" s="262">
        <f t="shared" si="41"/>
        <v>2.7509999999999999</v>
      </c>
      <c r="N248" s="260">
        <v>-0.52200000000000002</v>
      </c>
      <c r="O248" s="260">
        <v>190.81</v>
      </c>
      <c r="P248" s="260">
        <v>427</v>
      </c>
      <c r="Q248" s="260">
        <v>593.93667355169839</v>
      </c>
      <c r="U248" s="260">
        <f t="shared" si="46"/>
        <v>3.6730499999999999</v>
      </c>
      <c r="V248" s="260">
        <f t="shared" si="47"/>
        <v>1.9081000000000001</v>
      </c>
    </row>
    <row r="249" spans="1:22">
      <c r="A249" s="259">
        <v>44168</v>
      </c>
      <c r="B249" s="260">
        <v>334</v>
      </c>
      <c r="C249" s="261">
        <v>365.62599999999998</v>
      </c>
      <c r="D249" s="260">
        <v>3666.72</v>
      </c>
      <c r="F249" s="261">
        <v>0.90700000000000003</v>
      </c>
      <c r="G249" s="260">
        <f t="shared" si="37"/>
        <v>90.7</v>
      </c>
      <c r="H249" s="260">
        <f t="shared" si="38"/>
        <v>243.3</v>
      </c>
      <c r="I249" s="260">
        <f t="shared" si="39"/>
        <v>-97</v>
      </c>
      <c r="J249" s="262">
        <v>-0.97</v>
      </c>
      <c r="K249" s="260">
        <f t="shared" si="40"/>
        <v>1.877</v>
      </c>
      <c r="L249" s="261">
        <v>4.5990000000000002</v>
      </c>
      <c r="M249" s="262">
        <f t="shared" si="41"/>
        <v>2.7220000000000004</v>
      </c>
      <c r="N249" s="260">
        <v>-0.55800000000000005</v>
      </c>
      <c r="O249" s="260">
        <v>193.22</v>
      </c>
      <c r="P249" s="260">
        <v>423</v>
      </c>
      <c r="Q249" s="260">
        <v>581.02019577561259</v>
      </c>
      <c r="U249" s="260">
        <f t="shared" si="46"/>
        <v>3.6562599999999996</v>
      </c>
      <c r="V249" s="260">
        <f t="shared" si="47"/>
        <v>1.9321999999999999</v>
      </c>
    </row>
    <row r="250" spans="1:22">
      <c r="A250" s="259">
        <v>44169</v>
      </c>
      <c r="B250" s="260">
        <v>330.4</v>
      </c>
      <c r="C250" s="261">
        <v>357.88600000000002</v>
      </c>
      <c r="D250" s="260">
        <v>3699.12</v>
      </c>
      <c r="F250" s="261">
        <v>0.96799999999999997</v>
      </c>
      <c r="G250" s="260">
        <f t="shared" si="37"/>
        <v>96.8</v>
      </c>
      <c r="H250" s="260">
        <f t="shared" si="38"/>
        <v>233.59999999999997</v>
      </c>
      <c r="I250" s="260">
        <f t="shared" si="39"/>
        <v>-94.899999999999991</v>
      </c>
      <c r="J250" s="262">
        <v>-0.94899999999999995</v>
      </c>
      <c r="K250" s="260">
        <f t="shared" si="40"/>
        <v>1.9169999999999998</v>
      </c>
      <c r="L250" s="261">
        <v>4.5910000000000002</v>
      </c>
      <c r="M250" s="262">
        <f t="shared" si="41"/>
        <v>2.6740000000000004</v>
      </c>
      <c r="N250" s="260">
        <v>-0.55000000000000004</v>
      </c>
      <c r="O250" s="260">
        <v>191.93</v>
      </c>
      <c r="P250" s="260">
        <v>405</v>
      </c>
      <c r="Q250" s="260">
        <v>563.39261095208894</v>
      </c>
      <c r="U250" s="260">
        <f t="shared" si="46"/>
        <v>3.5788600000000002</v>
      </c>
      <c r="V250" s="260">
        <f t="shared" si="47"/>
        <v>1.9193</v>
      </c>
    </row>
    <row r="251" spans="1:22">
      <c r="A251" s="259">
        <v>44172</v>
      </c>
      <c r="B251" s="260">
        <v>332</v>
      </c>
      <c r="C251" s="261">
        <v>362.37200000000001</v>
      </c>
      <c r="D251" s="260">
        <v>3691.96</v>
      </c>
      <c r="F251" s="261">
        <v>0.92400000000000004</v>
      </c>
      <c r="G251" s="260">
        <f t="shared" si="37"/>
        <v>92.4</v>
      </c>
      <c r="H251" s="260">
        <f t="shared" si="38"/>
        <v>239.6</v>
      </c>
      <c r="I251" s="260">
        <f t="shared" si="39"/>
        <v>-97.7</v>
      </c>
      <c r="J251" s="262">
        <v>-0.97699999999999998</v>
      </c>
      <c r="K251" s="260">
        <f t="shared" si="40"/>
        <v>1.901</v>
      </c>
      <c r="L251" s="261">
        <v>4.6139999999999999</v>
      </c>
      <c r="M251" s="262">
        <f t="shared" si="41"/>
        <v>2.7130000000000001</v>
      </c>
      <c r="N251" s="260">
        <v>-0.58399999999999996</v>
      </c>
      <c r="O251" s="260">
        <v>195.22</v>
      </c>
      <c r="P251" s="260">
        <v>410</v>
      </c>
      <c r="Q251" s="260">
        <v>566.92980750502863</v>
      </c>
      <c r="U251" s="260">
        <f t="shared" si="46"/>
        <v>3.6237200000000001</v>
      </c>
      <c r="V251" s="260">
        <f t="shared" si="47"/>
        <v>1.9521999999999999</v>
      </c>
    </row>
    <row r="252" spans="1:22">
      <c r="A252" s="259">
        <v>44173</v>
      </c>
      <c r="B252" s="260">
        <v>331.3</v>
      </c>
      <c r="C252" s="261">
        <v>364.42099999999999</v>
      </c>
      <c r="D252" s="260">
        <v>3702.25</v>
      </c>
      <c r="F252" s="261">
        <v>0.92</v>
      </c>
      <c r="G252" s="260">
        <f t="shared" si="37"/>
        <v>92</v>
      </c>
      <c r="H252" s="260">
        <f t="shared" si="38"/>
        <v>239.3</v>
      </c>
      <c r="I252" s="260">
        <f t="shared" si="39"/>
        <v>-99.1</v>
      </c>
      <c r="J252" s="262">
        <v>-0.99099999999999999</v>
      </c>
      <c r="K252" s="260">
        <f t="shared" si="40"/>
        <v>1.911</v>
      </c>
      <c r="L252" s="261">
        <v>4.625</v>
      </c>
      <c r="M252" s="262">
        <f t="shared" si="41"/>
        <v>2.714</v>
      </c>
      <c r="N252" s="260">
        <v>-0.60799999999999998</v>
      </c>
      <c r="O252" s="260">
        <v>197.19</v>
      </c>
      <c r="P252" s="260">
        <v>414</v>
      </c>
      <c r="Q252" s="260">
        <v>566.64617885861355</v>
      </c>
      <c r="U252" s="260">
        <f t="shared" si="46"/>
        <v>3.6442099999999997</v>
      </c>
      <c r="V252" s="260">
        <f t="shared" si="47"/>
        <v>1.9719</v>
      </c>
    </row>
    <row r="253" spans="1:22">
      <c r="A253" s="259">
        <v>44174</v>
      </c>
      <c r="B253" s="260">
        <v>329.3</v>
      </c>
      <c r="C253" s="261">
        <v>362.55700000000002</v>
      </c>
      <c r="D253" s="260">
        <v>3672.82</v>
      </c>
      <c r="F253" s="261">
        <v>0.93700000000000006</v>
      </c>
      <c r="G253" s="260">
        <f t="shared" si="37"/>
        <v>93.7</v>
      </c>
      <c r="H253" s="260">
        <f t="shared" si="38"/>
        <v>235.60000000000002</v>
      </c>
      <c r="I253" s="260">
        <f t="shared" si="39"/>
        <v>-98.6</v>
      </c>
      <c r="J253" s="262">
        <v>-0.98599999999999999</v>
      </c>
      <c r="K253" s="260">
        <f t="shared" si="40"/>
        <v>1.923</v>
      </c>
      <c r="L253" s="261">
        <v>4.63</v>
      </c>
      <c r="M253" s="262">
        <f t="shared" si="41"/>
        <v>2.7069999999999999</v>
      </c>
      <c r="N253" s="260">
        <v>-0.60699999999999998</v>
      </c>
      <c r="O253" s="260">
        <v>195.21</v>
      </c>
      <c r="P253" s="260">
        <v>410</v>
      </c>
      <c r="Q253" s="260">
        <v>564.75793608781692</v>
      </c>
      <c r="U253" s="260">
        <f t="shared" si="46"/>
        <v>3.6255700000000002</v>
      </c>
      <c r="V253" s="260">
        <f t="shared" si="47"/>
        <v>1.9521000000000002</v>
      </c>
    </row>
    <row r="254" spans="1:22">
      <c r="A254" s="259">
        <v>44175</v>
      </c>
      <c r="B254" s="260">
        <v>329.7</v>
      </c>
      <c r="C254" s="261">
        <v>364.96</v>
      </c>
      <c r="D254" s="260">
        <v>3668.1</v>
      </c>
      <c r="F254" s="261">
        <v>0.90800000000000003</v>
      </c>
      <c r="G254" s="260">
        <f t="shared" si="37"/>
        <v>90.8</v>
      </c>
      <c r="H254" s="260">
        <f t="shared" si="38"/>
        <v>238.89999999999998</v>
      </c>
      <c r="I254" s="260">
        <f t="shared" si="39"/>
        <v>-99.1</v>
      </c>
      <c r="J254" s="262">
        <v>-0.99099999999999999</v>
      </c>
      <c r="K254" s="260">
        <f t="shared" si="40"/>
        <v>1.899</v>
      </c>
      <c r="L254" s="261">
        <v>4.617</v>
      </c>
      <c r="M254" s="262">
        <f t="shared" si="41"/>
        <v>2.718</v>
      </c>
      <c r="N254" s="260">
        <v>-0.60599999999999998</v>
      </c>
      <c r="O254" s="260">
        <v>195.58</v>
      </c>
      <c r="P254" s="260">
        <v>417</v>
      </c>
      <c r="Q254" s="260">
        <v>565.07155056993588</v>
      </c>
      <c r="U254" s="260">
        <f t="shared" si="46"/>
        <v>3.6496</v>
      </c>
      <c r="V254" s="260">
        <f t="shared" si="47"/>
        <v>1.9558000000000002</v>
      </c>
    </row>
    <row r="255" spans="1:22">
      <c r="A255" s="259">
        <v>44176</v>
      </c>
      <c r="B255" s="260">
        <v>330.7</v>
      </c>
      <c r="C255" s="261">
        <v>365.274</v>
      </c>
      <c r="D255" s="260">
        <v>3663.46</v>
      </c>
      <c r="F255" s="261">
        <v>0.89800000000000002</v>
      </c>
      <c r="G255" s="260">
        <f t="shared" si="37"/>
        <v>89.8</v>
      </c>
      <c r="H255" s="260">
        <f t="shared" si="38"/>
        <v>240.89999999999998</v>
      </c>
      <c r="I255" s="260">
        <f t="shared" si="39"/>
        <v>-98.7</v>
      </c>
      <c r="J255" s="262">
        <v>-0.98699999999999999</v>
      </c>
      <c r="K255" s="260">
        <f t="shared" si="40"/>
        <v>1.885</v>
      </c>
      <c r="L255" s="261">
        <v>4.5919999999999996</v>
      </c>
      <c r="M255" s="262">
        <f t="shared" si="41"/>
        <v>2.7069999999999999</v>
      </c>
      <c r="N255" s="260">
        <v>-0.63900000000000001</v>
      </c>
      <c r="O255" s="260">
        <v>198.37</v>
      </c>
      <c r="P255" s="260">
        <v>422</v>
      </c>
      <c r="Q255" s="260">
        <v>567.22215184021002</v>
      </c>
      <c r="U255" s="260">
        <f t="shared" si="46"/>
        <v>3.6527400000000001</v>
      </c>
      <c r="V255" s="260">
        <f t="shared" si="47"/>
        <v>1.9837</v>
      </c>
    </row>
    <row r="256" spans="1:22">
      <c r="A256" s="259">
        <v>44179</v>
      </c>
      <c r="B256" s="260">
        <v>330.2</v>
      </c>
      <c r="C256" s="261">
        <v>363.959</v>
      </c>
      <c r="D256" s="260">
        <v>3647.49</v>
      </c>
      <c r="F256" s="261">
        <v>0.89400000000000002</v>
      </c>
      <c r="G256" s="260">
        <f t="shared" si="37"/>
        <v>89.4</v>
      </c>
      <c r="H256" s="260">
        <f t="shared" si="38"/>
        <v>240.79999999999998</v>
      </c>
      <c r="I256" s="260">
        <f t="shared" si="39"/>
        <v>-100.29999999999998</v>
      </c>
      <c r="J256" s="262">
        <v>-1.0029999999999999</v>
      </c>
      <c r="K256" s="260">
        <f t="shared" si="40"/>
        <v>1.8969999999999998</v>
      </c>
      <c r="L256" s="261">
        <v>4.569</v>
      </c>
      <c r="M256" s="262">
        <f t="shared" si="41"/>
        <v>2.6720000000000002</v>
      </c>
      <c r="N256" s="260">
        <v>-0.623</v>
      </c>
      <c r="O256" s="260">
        <v>195.57</v>
      </c>
      <c r="P256" s="260">
        <v>420</v>
      </c>
      <c r="Q256" s="260">
        <v>564.11634300246101</v>
      </c>
      <c r="U256" s="260">
        <f t="shared" si="46"/>
        <v>3.6395900000000001</v>
      </c>
      <c r="V256" s="260">
        <f t="shared" si="47"/>
        <v>1.9557</v>
      </c>
    </row>
    <row r="257" spans="1:22">
      <c r="A257" s="259">
        <v>44180</v>
      </c>
      <c r="B257" s="260">
        <v>328.3</v>
      </c>
      <c r="C257" s="261">
        <v>360.03300000000002</v>
      </c>
      <c r="D257" s="260">
        <v>3694.62</v>
      </c>
      <c r="F257" s="261">
        <v>0.91</v>
      </c>
      <c r="G257" s="260">
        <f t="shared" si="37"/>
        <v>91</v>
      </c>
      <c r="H257" s="260">
        <f t="shared" si="38"/>
        <v>237.3</v>
      </c>
      <c r="I257" s="260">
        <f t="shared" si="39"/>
        <v>-102.1</v>
      </c>
      <c r="J257" s="262">
        <v>-1.0209999999999999</v>
      </c>
      <c r="K257" s="260">
        <f t="shared" si="40"/>
        <v>1.931</v>
      </c>
      <c r="L257" s="261">
        <v>4.5460000000000003</v>
      </c>
      <c r="M257" s="262">
        <f t="shared" si="41"/>
        <v>2.6150000000000002</v>
      </c>
      <c r="N257" s="260">
        <v>-0.61399999999999999</v>
      </c>
      <c r="O257" s="260">
        <v>195.86</v>
      </c>
      <c r="P257" s="260">
        <v>420</v>
      </c>
      <c r="Q257" s="260">
        <v>565.01988373771053</v>
      </c>
      <c r="U257" s="260">
        <f t="shared" si="46"/>
        <v>3.60033</v>
      </c>
      <c r="V257" s="260">
        <f t="shared" si="47"/>
        <v>1.9586000000000001</v>
      </c>
    </row>
    <row r="258" spans="1:22">
      <c r="A258" s="259">
        <v>44181</v>
      </c>
      <c r="B258" s="260">
        <v>327.10000000000002</v>
      </c>
      <c r="C258" s="261">
        <v>358.42</v>
      </c>
      <c r="D258" s="260">
        <v>3701.17</v>
      </c>
      <c r="F258" s="261">
        <v>0.91800000000000004</v>
      </c>
      <c r="G258" s="260">
        <f t="shared" si="37"/>
        <v>91.8</v>
      </c>
      <c r="H258" s="260">
        <f t="shared" si="38"/>
        <v>235.3</v>
      </c>
      <c r="I258" s="260">
        <f t="shared" si="39"/>
        <v>-102.49999999999999</v>
      </c>
      <c r="J258" s="262">
        <v>-1.0249999999999999</v>
      </c>
      <c r="K258" s="260">
        <f t="shared" si="40"/>
        <v>1.9430000000000001</v>
      </c>
      <c r="L258" s="261">
        <v>4.5119999999999996</v>
      </c>
      <c r="M258" s="262">
        <f t="shared" si="41"/>
        <v>2.5689999999999995</v>
      </c>
      <c r="N258" s="260">
        <v>-0.56999999999999995</v>
      </c>
      <c r="O258" s="260">
        <v>189.31</v>
      </c>
      <c r="P258" s="260">
        <v>420</v>
      </c>
      <c r="Q258" s="260">
        <v>562.45779801891354</v>
      </c>
      <c r="U258" s="260">
        <f t="shared" si="46"/>
        <v>3.5842000000000001</v>
      </c>
      <c r="V258" s="260">
        <f t="shared" si="47"/>
        <v>1.8931</v>
      </c>
    </row>
    <row r="259" spans="1:22">
      <c r="A259" s="259">
        <v>44182</v>
      </c>
      <c r="B259" s="260">
        <v>325.2</v>
      </c>
      <c r="C259" s="261">
        <v>354.459</v>
      </c>
      <c r="D259" s="260">
        <v>3722.48</v>
      </c>
      <c r="F259" s="261">
        <v>0.93400000000000005</v>
      </c>
      <c r="G259" s="260">
        <f t="shared" si="37"/>
        <v>93.4</v>
      </c>
      <c r="H259" s="260">
        <f t="shared" si="38"/>
        <v>231.79999999999998</v>
      </c>
      <c r="I259" s="260">
        <f t="shared" si="39"/>
        <v>-102.8</v>
      </c>
      <c r="J259" s="262">
        <v>-1.028</v>
      </c>
      <c r="K259" s="260">
        <f t="shared" si="40"/>
        <v>1.9620000000000002</v>
      </c>
      <c r="L259" s="261">
        <v>4.49</v>
      </c>
      <c r="M259" s="262">
        <f t="shared" si="41"/>
        <v>2.528</v>
      </c>
      <c r="N259" s="260">
        <v>-0.57399999999999995</v>
      </c>
      <c r="O259" s="260">
        <v>190.02</v>
      </c>
      <c r="P259" s="260">
        <v>418</v>
      </c>
      <c r="Q259" s="260">
        <v>558.52421537293924</v>
      </c>
      <c r="U259" s="260">
        <f t="shared" si="46"/>
        <v>3.5445899999999999</v>
      </c>
      <c r="V259" s="260">
        <f t="shared" si="47"/>
        <v>1.9002000000000001</v>
      </c>
    </row>
    <row r="260" spans="1:22">
      <c r="A260" s="259">
        <v>44183</v>
      </c>
      <c r="B260" s="260">
        <v>324.5</v>
      </c>
      <c r="C260" s="261">
        <v>352.68299999999999</v>
      </c>
      <c r="D260" s="260">
        <v>3709.41</v>
      </c>
      <c r="F260" s="261">
        <v>0.94899999999999995</v>
      </c>
      <c r="G260" s="260">
        <f t="shared" ref="G260:G323" si="48">F260*100</f>
        <v>94.899999999999991</v>
      </c>
      <c r="H260" s="260">
        <f t="shared" ref="H260:H323" si="49">B260-G260</f>
        <v>229.60000000000002</v>
      </c>
      <c r="I260" s="260">
        <f t="shared" ref="I260:I323" si="50">J260*100</f>
        <v>-102.49999999999999</v>
      </c>
      <c r="J260" s="262">
        <v>-1.0249999999999999</v>
      </c>
      <c r="K260" s="260">
        <f t="shared" ref="K260:K323" si="51">F260-J260</f>
        <v>1.9739999999999998</v>
      </c>
      <c r="L260" s="261">
        <v>4.4800000000000004</v>
      </c>
      <c r="M260" s="262">
        <f t="shared" ref="M260:M323" si="52">L260-K260</f>
        <v>2.5060000000000007</v>
      </c>
      <c r="N260" s="260">
        <v>-0.57699999999999996</v>
      </c>
      <c r="O260" s="260">
        <v>187.48</v>
      </c>
      <c r="P260" s="260">
        <v>415</v>
      </c>
      <c r="Q260" s="260">
        <v>556.16988424287979</v>
      </c>
      <c r="U260" s="260">
        <f t="shared" si="46"/>
        <v>3.5268299999999999</v>
      </c>
      <c r="V260" s="260">
        <f t="shared" si="47"/>
        <v>1.8747999999999998</v>
      </c>
    </row>
    <row r="261" spans="1:22">
      <c r="A261" s="259">
        <v>44186</v>
      </c>
      <c r="B261" s="260">
        <v>324.7</v>
      </c>
      <c r="C261" s="261">
        <v>356.334</v>
      </c>
      <c r="D261" s="260">
        <v>3694.92</v>
      </c>
      <c r="F261" s="261">
        <v>0.93500000000000005</v>
      </c>
      <c r="G261" s="260">
        <f t="shared" si="48"/>
        <v>93.5</v>
      </c>
      <c r="H261" s="260">
        <f t="shared" si="49"/>
        <v>231.2</v>
      </c>
      <c r="I261" s="260">
        <f t="shared" si="50"/>
        <v>-102.49999999999999</v>
      </c>
      <c r="J261" s="262">
        <v>-1.0249999999999999</v>
      </c>
      <c r="K261" s="260">
        <f t="shared" si="51"/>
        <v>1.96</v>
      </c>
      <c r="L261" s="261">
        <v>4.4989999999999997</v>
      </c>
      <c r="M261" s="262">
        <f t="shared" si="52"/>
        <v>2.5389999999999997</v>
      </c>
      <c r="N261" s="260">
        <v>-0.58399999999999996</v>
      </c>
      <c r="O261" s="260">
        <v>189.19</v>
      </c>
      <c r="P261" s="260">
        <v>421</v>
      </c>
      <c r="Q261" s="260">
        <v>563.34685688212005</v>
      </c>
      <c r="U261" s="260">
        <f t="shared" si="46"/>
        <v>3.5633400000000002</v>
      </c>
      <c r="V261" s="260">
        <f t="shared" si="47"/>
        <v>1.8918999999999999</v>
      </c>
    </row>
    <row r="262" spans="1:22">
      <c r="A262" s="259">
        <v>44187</v>
      </c>
      <c r="B262" s="260">
        <v>326.8</v>
      </c>
      <c r="C262" s="261">
        <v>357.86500000000001</v>
      </c>
      <c r="D262" s="260">
        <v>3687.26</v>
      </c>
      <c r="F262" s="261">
        <v>0.91800000000000004</v>
      </c>
      <c r="G262" s="260">
        <f t="shared" si="48"/>
        <v>91.8</v>
      </c>
      <c r="H262" s="260">
        <f t="shared" si="49"/>
        <v>235</v>
      </c>
      <c r="I262" s="260">
        <f t="shared" si="50"/>
        <v>-103.4</v>
      </c>
      <c r="J262" s="262">
        <v>-1.034</v>
      </c>
      <c r="K262" s="260">
        <f t="shared" si="51"/>
        <v>1.952</v>
      </c>
      <c r="L262" s="261">
        <v>4.4859999999999998</v>
      </c>
      <c r="M262" s="262">
        <f t="shared" si="52"/>
        <v>2.5339999999999998</v>
      </c>
      <c r="N262" s="260">
        <v>-0.59799999999999998</v>
      </c>
      <c r="O262" s="260">
        <v>189.11</v>
      </c>
      <c r="P262" s="260">
        <v>422</v>
      </c>
      <c r="Q262" s="260">
        <v>564.85132757840415</v>
      </c>
      <c r="U262" s="260">
        <f t="shared" si="46"/>
        <v>3.5786500000000001</v>
      </c>
      <c r="V262" s="260">
        <f t="shared" si="47"/>
        <v>1.8911000000000002</v>
      </c>
    </row>
    <row r="263" spans="1:22">
      <c r="A263" s="259">
        <v>44188</v>
      </c>
      <c r="B263" s="260">
        <v>325.10000000000002</v>
      </c>
      <c r="C263" s="261">
        <v>354.67200000000003</v>
      </c>
      <c r="D263" s="260">
        <v>3690.01</v>
      </c>
      <c r="F263" s="261">
        <v>0.94499999999999995</v>
      </c>
      <c r="G263" s="260">
        <f t="shared" si="48"/>
        <v>94.5</v>
      </c>
      <c r="H263" s="260">
        <f t="shared" si="49"/>
        <v>230.60000000000002</v>
      </c>
      <c r="I263" s="260">
        <f t="shared" si="50"/>
        <v>-104</v>
      </c>
      <c r="J263" s="262">
        <v>-1.04</v>
      </c>
      <c r="K263" s="260">
        <f t="shared" si="51"/>
        <v>1.9849999999999999</v>
      </c>
      <c r="L263" s="261">
        <v>4.4850000000000003</v>
      </c>
      <c r="M263" s="262">
        <f t="shared" si="52"/>
        <v>2.5000000000000004</v>
      </c>
      <c r="N263" s="260">
        <v>-0.55200000000000005</v>
      </c>
      <c r="O263" s="260">
        <v>184.79</v>
      </c>
      <c r="P263" s="260">
        <v>418</v>
      </c>
      <c r="Q263" s="260">
        <v>559.99162870100974</v>
      </c>
      <c r="U263" s="260">
        <f t="shared" si="46"/>
        <v>3.5467200000000001</v>
      </c>
      <c r="V263" s="260">
        <f t="shared" si="47"/>
        <v>1.8478999999999999</v>
      </c>
    </row>
    <row r="264" spans="1:22">
      <c r="A264" s="259">
        <v>44189</v>
      </c>
      <c r="B264" s="260">
        <v>326.3</v>
      </c>
      <c r="C264" s="261">
        <v>356.41199999999998</v>
      </c>
      <c r="D264" s="260">
        <v>3703.06</v>
      </c>
      <c r="F264" s="261">
        <v>0.92600000000000005</v>
      </c>
      <c r="G264" s="260">
        <f t="shared" si="48"/>
        <v>92.600000000000009</v>
      </c>
      <c r="H264" s="260">
        <f t="shared" si="49"/>
        <v>233.7</v>
      </c>
      <c r="I264" s="260">
        <f t="shared" si="50"/>
        <v>-105.69999999999999</v>
      </c>
      <c r="J264" s="262">
        <v>-1.0569999999999999</v>
      </c>
      <c r="K264" s="260">
        <f t="shared" si="51"/>
        <v>1.9830000000000001</v>
      </c>
      <c r="L264" s="261">
        <v>4.4729999999999999</v>
      </c>
      <c r="M264" s="262">
        <f t="shared" si="52"/>
        <v>2.4899999999999998</v>
      </c>
      <c r="N264" s="260">
        <v>-0.55200000000000005</v>
      </c>
      <c r="O264" s="260">
        <v>185.59</v>
      </c>
      <c r="P264" s="260">
        <v>421</v>
      </c>
      <c r="Q264" s="260">
        <v>561.53775486047584</v>
      </c>
      <c r="U264" s="260">
        <f t="shared" si="46"/>
        <v>3.56412</v>
      </c>
      <c r="V264" s="260">
        <f t="shared" si="47"/>
        <v>1.8559000000000001</v>
      </c>
    </row>
    <row r="265" spans="1:22" hidden="1">
      <c r="A265" s="259">
        <v>44190</v>
      </c>
      <c r="B265" s="260">
        <v>0</v>
      </c>
      <c r="C265" s="260">
        <v>0</v>
      </c>
      <c r="D265" s="260">
        <v>0</v>
      </c>
      <c r="F265" s="260">
        <v>0.92600000000000005</v>
      </c>
      <c r="G265" s="260">
        <f t="shared" si="48"/>
        <v>92.600000000000009</v>
      </c>
      <c r="H265" s="260">
        <f t="shared" si="49"/>
        <v>-92.600000000000009</v>
      </c>
      <c r="I265" s="260">
        <f t="shared" si="50"/>
        <v>-105.69999999999999</v>
      </c>
      <c r="J265" s="260">
        <v>-1.0569999999999999</v>
      </c>
      <c r="K265" s="260">
        <f t="shared" si="51"/>
        <v>1.9830000000000001</v>
      </c>
      <c r="L265" s="260" t="e">
        <v>#N/A</v>
      </c>
      <c r="M265" s="260" t="e">
        <f t="shared" si="52"/>
        <v>#N/A</v>
      </c>
      <c r="Q265" s="260">
        <v>560.95025486047587</v>
      </c>
    </row>
    <row r="266" spans="1:22" hidden="1">
      <c r="A266" s="259">
        <v>44193</v>
      </c>
      <c r="B266" s="260">
        <v>325.39999999999998</v>
      </c>
      <c r="C266" s="261">
        <v>355.73</v>
      </c>
      <c r="D266" s="260">
        <v>3735.36</v>
      </c>
      <c r="F266" s="261">
        <v>0.92500000000000004</v>
      </c>
      <c r="G266" s="260">
        <f t="shared" si="48"/>
        <v>92.5</v>
      </c>
      <c r="H266" s="260">
        <f t="shared" si="49"/>
        <v>232.89999999999998</v>
      </c>
      <c r="I266" s="260">
        <f t="shared" si="50"/>
        <v>-105.89999999999999</v>
      </c>
      <c r="J266" s="262">
        <v>-1.0589999999999999</v>
      </c>
      <c r="K266" s="260">
        <f t="shared" si="51"/>
        <v>1.984</v>
      </c>
      <c r="L266" s="261">
        <v>4.4790000000000001</v>
      </c>
      <c r="M266" s="262">
        <f t="shared" si="52"/>
        <v>2.4950000000000001</v>
      </c>
      <c r="N266" s="260">
        <v>-0.56899999999999995</v>
      </c>
      <c r="O266" s="260" t="e">
        <v>#N/A</v>
      </c>
      <c r="Q266" s="260">
        <v>560.44210070515203</v>
      </c>
    </row>
    <row r="267" spans="1:22">
      <c r="A267" s="259">
        <v>44194</v>
      </c>
      <c r="B267" s="260">
        <v>325.10000000000002</v>
      </c>
      <c r="C267" s="261">
        <v>354.21499999999997</v>
      </c>
      <c r="D267" s="260">
        <v>3727.04</v>
      </c>
      <c r="F267" s="261">
        <v>0.93899999999999995</v>
      </c>
      <c r="G267" s="260">
        <f t="shared" si="48"/>
        <v>93.899999999999991</v>
      </c>
      <c r="H267" s="260">
        <f t="shared" si="49"/>
        <v>231.20000000000005</v>
      </c>
      <c r="I267" s="260">
        <f t="shared" si="50"/>
        <v>-103.69999999999999</v>
      </c>
      <c r="J267" s="262">
        <v>-1.0369999999999999</v>
      </c>
      <c r="K267" s="260">
        <f t="shared" si="51"/>
        <v>1.976</v>
      </c>
      <c r="L267" s="261">
        <v>4.4660000000000002</v>
      </c>
      <c r="M267" s="262">
        <f t="shared" si="52"/>
        <v>2.4900000000000002</v>
      </c>
      <c r="N267" s="260">
        <v>-0.57799999999999996</v>
      </c>
      <c r="O267" s="260">
        <v>186.06</v>
      </c>
      <c r="P267" s="260">
        <v>419</v>
      </c>
      <c r="Q267" s="260">
        <v>557.22805235847341</v>
      </c>
      <c r="U267" s="260">
        <f t="shared" ref="U267:U269" si="53">C267/100</f>
        <v>3.5421499999999999</v>
      </c>
      <c r="V267" s="260">
        <f t="shared" ref="V267:V269" si="54">O267/100</f>
        <v>1.8606</v>
      </c>
    </row>
    <row r="268" spans="1:22">
      <c r="A268" s="259">
        <v>44195</v>
      </c>
      <c r="B268" s="260">
        <v>324.7</v>
      </c>
      <c r="C268" s="261">
        <v>354.029</v>
      </c>
      <c r="D268" s="260">
        <v>3732.04</v>
      </c>
      <c r="F268" s="261">
        <v>0.92500000000000004</v>
      </c>
      <c r="G268" s="260">
        <f t="shared" si="48"/>
        <v>92.5</v>
      </c>
      <c r="H268" s="260">
        <f t="shared" si="49"/>
        <v>232.2</v>
      </c>
      <c r="I268" s="260">
        <f t="shared" si="50"/>
        <v>-105.69999999999999</v>
      </c>
      <c r="J268" s="262">
        <v>-1.0569999999999999</v>
      </c>
      <c r="K268" s="260">
        <f t="shared" si="51"/>
        <v>1.982</v>
      </c>
      <c r="L268" s="261">
        <v>4.4569999999999999</v>
      </c>
      <c r="M268" s="262">
        <f t="shared" si="52"/>
        <v>2.4749999999999996</v>
      </c>
      <c r="N268" s="260">
        <v>-0.57499999999999996</v>
      </c>
      <c r="O268" s="260">
        <v>186.19</v>
      </c>
      <c r="P268" s="260">
        <v>418</v>
      </c>
      <c r="Q268" s="260">
        <v>553.13337322872439</v>
      </c>
      <c r="U268" s="260">
        <f t="shared" si="53"/>
        <v>3.5402900000000002</v>
      </c>
      <c r="V268" s="260">
        <f t="shared" si="54"/>
        <v>1.8618999999999999</v>
      </c>
    </row>
    <row r="269" spans="1:22">
      <c r="A269" s="259">
        <v>44196</v>
      </c>
      <c r="B269" s="260">
        <v>324.2</v>
      </c>
      <c r="C269" s="261">
        <v>351.80700000000002</v>
      </c>
      <c r="D269" s="260">
        <v>3756.07</v>
      </c>
      <c r="F269" s="261">
        <v>0.91600000000000004</v>
      </c>
      <c r="G269" s="260">
        <f t="shared" si="48"/>
        <v>91.600000000000009</v>
      </c>
      <c r="H269" s="260">
        <f t="shared" si="49"/>
        <v>232.59999999999997</v>
      </c>
      <c r="I269" s="260">
        <f t="shared" si="50"/>
        <v>-108.7</v>
      </c>
      <c r="J269" s="262">
        <v>-1.087</v>
      </c>
      <c r="K269" s="260">
        <f t="shared" si="51"/>
        <v>2.0030000000000001</v>
      </c>
      <c r="L269" s="261">
        <v>4.4450000000000003</v>
      </c>
      <c r="M269" s="262">
        <f t="shared" si="52"/>
        <v>2.4420000000000002</v>
      </c>
      <c r="N269" s="260">
        <v>-0.57499999999999996</v>
      </c>
      <c r="O269" s="260">
        <v>185.05</v>
      </c>
      <c r="P269" s="260">
        <v>418</v>
      </c>
      <c r="Q269" s="260">
        <v>549.4269383730508</v>
      </c>
      <c r="U269" s="260">
        <f t="shared" si="53"/>
        <v>3.5180700000000003</v>
      </c>
      <c r="V269" s="260">
        <f t="shared" si="54"/>
        <v>1.8505</v>
      </c>
    </row>
    <row r="270" spans="1:22" hidden="1">
      <c r="A270" s="259">
        <v>44197</v>
      </c>
      <c r="B270" s="260">
        <v>0</v>
      </c>
      <c r="C270" s="260">
        <v>0</v>
      </c>
      <c r="D270" s="260">
        <v>0</v>
      </c>
      <c r="F270" s="260">
        <v>0.91600000000000004</v>
      </c>
      <c r="G270" s="260">
        <f t="shared" si="48"/>
        <v>91.600000000000009</v>
      </c>
      <c r="H270" s="260">
        <f t="shared" si="49"/>
        <v>-91.600000000000009</v>
      </c>
      <c r="I270" s="260">
        <f t="shared" si="50"/>
        <v>-108.7</v>
      </c>
      <c r="J270" s="260">
        <v>-1.087</v>
      </c>
      <c r="K270" s="260">
        <f t="shared" si="51"/>
        <v>2.0030000000000001</v>
      </c>
      <c r="L270" s="260" t="e">
        <v>#N/A</v>
      </c>
      <c r="M270" s="260" t="e">
        <f t="shared" si="52"/>
        <v>#N/A</v>
      </c>
      <c r="Q270" s="260">
        <v>549.3644383730508</v>
      </c>
    </row>
    <row r="271" spans="1:22" hidden="1">
      <c r="A271" s="259">
        <v>44200</v>
      </c>
      <c r="B271" s="260">
        <v>323.2</v>
      </c>
      <c r="C271" s="261">
        <v>351.02699999999999</v>
      </c>
      <c r="D271" s="260">
        <v>3700.65</v>
      </c>
      <c r="F271" s="261">
        <v>0.91400000000000003</v>
      </c>
      <c r="G271" s="260">
        <f t="shared" si="48"/>
        <v>91.4</v>
      </c>
      <c r="H271" s="260">
        <f t="shared" si="49"/>
        <v>231.79999999999998</v>
      </c>
      <c r="I271" s="260">
        <f t="shared" si="50"/>
        <v>-111.20000000000002</v>
      </c>
      <c r="J271" s="262">
        <v>-1.1120000000000001</v>
      </c>
      <c r="K271" s="260">
        <f t="shared" si="51"/>
        <v>2.0260000000000002</v>
      </c>
      <c r="L271" s="261">
        <v>4.4649999999999999</v>
      </c>
      <c r="M271" s="262">
        <f t="shared" si="52"/>
        <v>2.4389999999999996</v>
      </c>
      <c r="N271" s="260" t="e">
        <v>#N/A</v>
      </c>
      <c r="P271" s="260">
        <v>412</v>
      </c>
      <c r="Q271" s="260">
        <v>537.62527913045744</v>
      </c>
    </row>
    <row r="272" spans="1:22" hidden="1">
      <c r="A272" s="259">
        <v>44201</v>
      </c>
      <c r="B272" s="260">
        <v>322</v>
      </c>
      <c r="C272" s="261">
        <v>351.28500000000003</v>
      </c>
      <c r="D272" s="260">
        <v>3726.86</v>
      </c>
      <c r="F272" s="261">
        <v>0.95699999999999996</v>
      </c>
      <c r="G272" s="260">
        <f t="shared" si="48"/>
        <v>95.7</v>
      </c>
      <c r="H272" s="260">
        <f t="shared" si="49"/>
        <v>226.3</v>
      </c>
      <c r="I272" s="260">
        <f t="shared" si="50"/>
        <v>-108.89999999999999</v>
      </c>
      <c r="J272" s="262">
        <v>-1.089</v>
      </c>
      <c r="K272" s="260">
        <f t="shared" si="51"/>
        <v>2.0459999999999998</v>
      </c>
      <c r="L272" s="261">
        <v>4.5140000000000002</v>
      </c>
      <c r="M272" s="262">
        <f t="shared" si="52"/>
        <v>2.4680000000000004</v>
      </c>
      <c r="N272" s="260" t="e">
        <v>#N/A</v>
      </c>
      <c r="P272" s="260">
        <v>411</v>
      </c>
      <c r="Q272" s="260">
        <v>535.73761082865076</v>
      </c>
    </row>
    <row r="273" spans="1:22">
      <c r="A273" s="259">
        <v>44202</v>
      </c>
      <c r="B273" s="260">
        <v>320.10000000000002</v>
      </c>
      <c r="C273" s="261">
        <v>349.51299999999998</v>
      </c>
      <c r="D273" s="260">
        <v>3748.14</v>
      </c>
      <c r="F273" s="261">
        <v>1.038</v>
      </c>
      <c r="G273" s="260">
        <f t="shared" si="48"/>
        <v>103.8</v>
      </c>
      <c r="H273" s="260">
        <f t="shared" si="49"/>
        <v>216.3</v>
      </c>
      <c r="I273" s="260">
        <f t="shared" si="50"/>
        <v>-104.89999999999999</v>
      </c>
      <c r="J273" s="262">
        <v>-1.0489999999999999</v>
      </c>
      <c r="K273" s="260">
        <f t="shared" si="51"/>
        <v>2.0869999999999997</v>
      </c>
      <c r="L273" s="261">
        <v>4.5709999999999997</v>
      </c>
      <c r="M273" s="262">
        <f t="shared" si="52"/>
        <v>2.484</v>
      </c>
      <c r="N273" s="260">
        <v>-0.52500000000000002</v>
      </c>
      <c r="O273" s="260">
        <v>179.19</v>
      </c>
      <c r="P273" s="260">
        <v>406</v>
      </c>
      <c r="Q273" s="260">
        <v>531.38118427500831</v>
      </c>
      <c r="U273" s="260">
        <f t="shared" ref="U273:U280" si="55">C273/100</f>
        <v>3.4951299999999996</v>
      </c>
      <c r="V273" s="260">
        <f t="shared" ref="V273:V280" si="56">O273/100</f>
        <v>1.7919</v>
      </c>
    </row>
    <row r="274" spans="1:22">
      <c r="A274" s="259">
        <v>44203</v>
      </c>
      <c r="B274" s="260">
        <v>319</v>
      </c>
      <c r="C274" s="261">
        <v>348.98500000000001</v>
      </c>
      <c r="D274" s="260">
        <v>3803.79</v>
      </c>
      <c r="F274" s="261">
        <v>1.081</v>
      </c>
      <c r="G274" s="260">
        <f t="shared" si="48"/>
        <v>108.1</v>
      </c>
      <c r="H274" s="260">
        <f t="shared" si="49"/>
        <v>210.9</v>
      </c>
      <c r="I274" s="260">
        <f t="shared" si="50"/>
        <v>-103.1</v>
      </c>
      <c r="J274" s="262">
        <v>-1.0309999999999999</v>
      </c>
      <c r="K274" s="260">
        <f t="shared" si="51"/>
        <v>2.1120000000000001</v>
      </c>
      <c r="L274" s="261">
        <v>4.6120000000000001</v>
      </c>
      <c r="M274" s="262">
        <f t="shared" si="52"/>
        <v>2.5</v>
      </c>
      <c r="N274" s="260">
        <v>-0.52800000000000002</v>
      </c>
      <c r="O274" s="260">
        <v>180.09</v>
      </c>
      <c r="P274" s="260">
        <v>398</v>
      </c>
      <c r="Q274" s="260">
        <v>522.85198702799187</v>
      </c>
      <c r="U274" s="260">
        <f t="shared" si="55"/>
        <v>3.4898500000000001</v>
      </c>
      <c r="V274" s="260">
        <f t="shared" si="56"/>
        <v>1.8008999999999999</v>
      </c>
    </row>
    <row r="275" spans="1:22">
      <c r="A275" s="259">
        <v>44204</v>
      </c>
      <c r="B275" s="260">
        <v>318.2</v>
      </c>
      <c r="C275" s="261">
        <v>345.43099999999998</v>
      </c>
      <c r="D275" s="260">
        <v>3824.68</v>
      </c>
      <c r="F275" s="261">
        <v>1.117</v>
      </c>
      <c r="G275" s="260">
        <f t="shared" si="48"/>
        <v>111.7</v>
      </c>
      <c r="H275" s="260">
        <f t="shared" si="49"/>
        <v>206.5</v>
      </c>
      <c r="I275" s="260">
        <f t="shared" si="50"/>
        <v>-97.1</v>
      </c>
      <c r="J275" s="262">
        <v>-0.97099999999999997</v>
      </c>
      <c r="K275" s="260">
        <f t="shared" si="51"/>
        <v>2.0880000000000001</v>
      </c>
      <c r="L275" s="261">
        <v>4.6269999999999998</v>
      </c>
      <c r="M275" s="262">
        <f t="shared" si="52"/>
        <v>2.5389999999999997</v>
      </c>
      <c r="N275" s="260">
        <v>-0.52400000000000002</v>
      </c>
      <c r="O275" s="260">
        <v>180.52</v>
      </c>
      <c r="P275" s="260">
        <v>392</v>
      </c>
      <c r="Q275" s="260">
        <v>513.97784445576974</v>
      </c>
      <c r="U275" s="260">
        <f t="shared" si="55"/>
        <v>3.45431</v>
      </c>
      <c r="V275" s="260">
        <f t="shared" si="56"/>
        <v>1.8052000000000001</v>
      </c>
    </row>
    <row r="276" spans="1:22">
      <c r="A276" s="259">
        <v>44207</v>
      </c>
      <c r="B276" s="260">
        <v>318.5</v>
      </c>
      <c r="C276" s="261">
        <v>348.59</v>
      </c>
      <c r="D276" s="260">
        <v>3799.61</v>
      </c>
      <c r="F276" s="261">
        <v>1.147</v>
      </c>
      <c r="G276" s="260">
        <f t="shared" si="48"/>
        <v>114.7</v>
      </c>
      <c r="H276" s="260">
        <f t="shared" si="49"/>
        <v>203.8</v>
      </c>
      <c r="I276" s="260">
        <f t="shared" si="50"/>
        <v>-94.199999999999989</v>
      </c>
      <c r="J276" s="262">
        <v>-0.94199999999999995</v>
      </c>
      <c r="K276" s="260">
        <f t="shared" si="51"/>
        <v>2.089</v>
      </c>
      <c r="L276" s="261">
        <v>4.67</v>
      </c>
      <c r="M276" s="262">
        <f t="shared" si="52"/>
        <v>2.581</v>
      </c>
      <c r="N276" s="260">
        <v>-0.5</v>
      </c>
      <c r="O276" s="260">
        <v>178.93</v>
      </c>
      <c r="P276" s="260">
        <v>399</v>
      </c>
      <c r="Q276" s="260">
        <v>519.35054447415473</v>
      </c>
      <c r="U276" s="260">
        <f t="shared" si="55"/>
        <v>3.4858999999999996</v>
      </c>
      <c r="V276" s="260">
        <f t="shared" si="56"/>
        <v>1.7893000000000001</v>
      </c>
    </row>
    <row r="277" spans="1:22">
      <c r="A277" s="259">
        <v>44208</v>
      </c>
      <c r="B277" s="260">
        <v>321.7</v>
      </c>
      <c r="C277" s="261">
        <v>356.642</v>
      </c>
      <c r="D277" s="260">
        <v>3801.19</v>
      </c>
      <c r="F277" s="261">
        <v>1.1299999999999999</v>
      </c>
      <c r="G277" s="260">
        <f t="shared" si="48"/>
        <v>112.99999999999999</v>
      </c>
      <c r="H277" s="260">
        <f t="shared" si="49"/>
        <v>208.7</v>
      </c>
      <c r="I277" s="260">
        <f t="shared" si="50"/>
        <v>-95.899999999999991</v>
      </c>
      <c r="J277" s="262">
        <v>-0.95899999999999996</v>
      </c>
      <c r="K277" s="260">
        <f t="shared" si="51"/>
        <v>2.089</v>
      </c>
      <c r="L277" s="261">
        <v>4.7450000000000001</v>
      </c>
      <c r="M277" s="262">
        <f t="shared" si="52"/>
        <v>2.6560000000000001</v>
      </c>
      <c r="N277" s="260">
        <v>-0.47</v>
      </c>
      <c r="O277" s="260">
        <v>179.32</v>
      </c>
      <c r="P277" s="260">
        <v>409</v>
      </c>
      <c r="Q277" s="260">
        <v>529.65670779434447</v>
      </c>
      <c r="U277" s="260">
        <f t="shared" si="55"/>
        <v>3.5664199999999999</v>
      </c>
      <c r="V277" s="260">
        <f t="shared" si="56"/>
        <v>1.7931999999999999</v>
      </c>
    </row>
    <row r="278" spans="1:22">
      <c r="A278" s="259">
        <v>44209</v>
      </c>
      <c r="B278" s="260">
        <v>322.8</v>
      </c>
      <c r="C278" s="261">
        <v>357.84300000000002</v>
      </c>
      <c r="D278" s="260">
        <v>3809.84</v>
      </c>
      <c r="F278" s="261">
        <v>1.0840000000000001</v>
      </c>
      <c r="G278" s="260">
        <f t="shared" si="48"/>
        <v>108.4</v>
      </c>
      <c r="H278" s="260">
        <f t="shared" si="49"/>
        <v>214.4</v>
      </c>
      <c r="I278" s="260">
        <f t="shared" si="50"/>
        <v>-99.2</v>
      </c>
      <c r="J278" s="262">
        <v>-0.99199999999999999</v>
      </c>
      <c r="K278" s="260">
        <f t="shared" si="51"/>
        <v>2.0760000000000001</v>
      </c>
      <c r="L278" s="261">
        <v>4.7160000000000002</v>
      </c>
      <c r="M278" s="262">
        <f t="shared" si="52"/>
        <v>2.64</v>
      </c>
      <c r="N278" s="260">
        <v>-0.52400000000000002</v>
      </c>
      <c r="O278" s="260">
        <v>181.35</v>
      </c>
      <c r="P278" s="260">
        <v>417</v>
      </c>
      <c r="Q278" s="260">
        <v>530.38305266606756</v>
      </c>
      <c r="U278" s="260">
        <f t="shared" si="55"/>
        <v>3.57843</v>
      </c>
      <c r="V278" s="260">
        <f t="shared" si="56"/>
        <v>1.8134999999999999</v>
      </c>
    </row>
    <row r="279" spans="1:22">
      <c r="A279" s="259">
        <v>44210</v>
      </c>
      <c r="B279" s="260">
        <v>319.8</v>
      </c>
      <c r="C279" s="261">
        <v>353.29599999999999</v>
      </c>
      <c r="D279" s="260">
        <v>3795.54</v>
      </c>
      <c r="F279" s="261">
        <v>1.1299999999999999</v>
      </c>
      <c r="G279" s="260">
        <f t="shared" si="48"/>
        <v>112.99999999999999</v>
      </c>
      <c r="H279" s="260">
        <f t="shared" si="49"/>
        <v>206.8</v>
      </c>
      <c r="I279" s="260">
        <f t="shared" si="50"/>
        <v>-97.6</v>
      </c>
      <c r="J279" s="262">
        <v>-0.97599999999999998</v>
      </c>
      <c r="K279" s="260">
        <f t="shared" si="51"/>
        <v>2.1059999999999999</v>
      </c>
      <c r="L279" s="261">
        <v>4.72</v>
      </c>
      <c r="M279" s="262">
        <f t="shared" si="52"/>
        <v>2.6139999999999999</v>
      </c>
      <c r="N279" s="260">
        <v>-0.55100000000000005</v>
      </c>
      <c r="O279" s="260">
        <v>184.39</v>
      </c>
      <c r="P279" s="260">
        <v>411</v>
      </c>
      <c r="Q279" s="260">
        <v>547.98469945471948</v>
      </c>
      <c r="U279" s="260">
        <f t="shared" si="55"/>
        <v>3.5329600000000001</v>
      </c>
      <c r="V279" s="260">
        <f t="shared" si="56"/>
        <v>1.8438999999999999</v>
      </c>
    </row>
    <row r="280" spans="1:22">
      <c r="A280" s="259">
        <v>44211</v>
      </c>
      <c r="B280" s="260">
        <v>322.3</v>
      </c>
      <c r="C280" s="261">
        <v>358.18400000000003</v>
      </c>
      <c r="D280" s="260">
        <v>3768.25</v>
      </c>
      <c r="F280" s="261">
        <v>1.0840000000000001</v>
      </c>
      <c r="G280" s="260">
        <f t="shared" si="48"/>
        <v>108.4</v>
      </c>
      <c r="H280" s="260">
        <f t="shared" si="49"/>
        <v>213.9</v>
      </c>
      <c r="I280" s="260">
        <f t="shared" si="50"/>
        <v>-102</v>
      </c>
      <c r="J280" s="262">
        <v>-1.02</v>
      </c>
      <c r="K280" s="260">
        <f t="shared" si="51"/>
        <v>2.1040000000000001</v>
      </c>
      <c r="L280" s="261">
        <v>4.7350000000000003</v>
      </c>
      <c r="M280" s="262">
        <f t="shared" si="52"/>
        <v>2.6310000000000002</v>
      </c>
      <c r="N280" s="260">
        <v>-0.54400000000000004</v>
      </c>
      <c r="O280" s="260">
        <v>183.78</v>
      </c>
      <c r="P280" s="260">
        <v>422</v>
      </c>
      <c r="Q280" s="260">
        <v>556.55171532806503</v>
      </c>
      <c r="U280" s="260">
        <f t="shared" si="55"/>
        <v>3.5818400000000001</v>
      </c>
      <c r="V280" s="260">
        <f t="shared" si="56"/>
        <v>1.8378000000000001</v>
      </c>
    </row>
    <row r="281" spans="1:22" hidden="1">
      <c r="A281" s="259">
        <v>44214</v>
      </c>
      <c r="B281" s="260">
        <v>0</v>
      </c>
      <c r="C281" s="260">
        <v>0</v>
      </c>
      <c r="D281" s="260">
        <v>0</v>
      </c>
      <c r="F281" s="260">
        <v>1.0840000000000001</v>
      </c>
      <c r="G281" s="260">
        <f t="shared" si="48"/>
        <v>108.4</v>
      </c>
      <c r="H281" s="260">
        <f t="shared" si="49"/>
        <v>-108.4</v>
      </c>
      <c r="I281" s="260">
        <f t="shared" si="50"/>
        <v>-102</v>
      </c>
      <c r="J281" s="260">
        <v>-1.02</v>
      </c>
      <c r="K281" s="260">
        <f t="shared" si="51"/>
        <v>2.1040000000000001</v>
      </c>
      <c r="L281" s="260" t="e">
        <v>#N/A</v>
      </c>
      <c r="M281" s="260" t="e">
        <f t="shared" si="52"/>
        <v>#N/A</v>
      </c>
      <c r="Q281" s="260">
        <v>555.54590660958888</v>
      </c>
    </row>
    <row r="282" spans="1:22">
      <c r="A282" s="259">
        <v>44215</v>
      </c>
      <c r="B282" s="260">
        <v>322.60000000000002</v>
      </c>
      <c r="C282" s="261">
        <v>358.79899999999998</v>
      </c>
      <c r="D282" s="260">
        <v>3798.91</v>
      </c>
      <c r="F282" s="261">
        <v>1.089</v>
      </c>
      <c r="G282" s="260">
        <f t="shared" si="48"/>
        <v>108.89999999999999</v>
      </c>
      <c r="H282" s="260">
        <f t="shared" si="49"/>
        <v>213.70000000000005</v>
      </c>
      <c r="I282" s="260">
        <f t="shared" si="50"/>
        <v>-103.8</v>
      </c>
      <c r="J282" s="262">
        <v>-1.038</v>
      </c>
      <c r="K282" s="260">
        <f t="shared" si="51"/>
        <v>2.1269999999999998</v>
      </c>
      <c r="L282" s="261">
        <v>4.718</v>
      </c>
      <c r="M282" s="262">
        <f t="shared" si="52"/>
        <v>2.5910000000000002</v>
      </c>
      <c r="N282" s="260">
        <v>-0.52900000000000003</v>
      </c>
      <c r="O282" s="260">
        <v>182.78</v>
      </c>
      <c r="P282" s="260">
        <v>425</v>
      </c>
      <c r="Q282" s="260">
        <v>555.7172261817667</v>
      </c>
      <c r="U282" s="260">
        <f t="shared" ref="U282:U300" si="57">C282/100</f>
        <v>3.5879899999999996</v>
      </c>
      <c r="V282" s="260">
        <f t="shared" ref="V282:V300" si="58">O282/100</f>
        <v>1.8278000000000001</v>
      </c>
    </row>
    <row r="283" spans="1:22">
      <c r="A283" s="259">
        <v>44216</v>
      </c>
      <c r="B283" s="260">
        <v>321.8</v>
      </c>
      <c r="C283" s="261">
        <v>358.03199999999998</v>
      </c>
      <c r="D283" s="260">
        <v>3851.85</v>
      </c>
      <c r="F283" s="261">
        <v>1.081</v>
      </c>
      <c r="G283" s="260">
        <f t="shared" si="48"/>
        <v>108.1</v>
      </c>
      <c r="H283" s="260">
        <f t="shared" si="49"/>
        <v>213.70000000000002</v>
      </c>
      <c r="I283" s="260">
        <f t="shared" si="50"/>
        <v>-105.2</v>
      </c>
      <c r="J283" s="262">
        <v>-1.052</v>
      </c>
      <c r="K283" s="260">
        <f t="shared" si="51"/>
        <v>2.133</v>
      </c>
      <c r="L283" s="261">
        <v>4.7039999999999997</v>
      </c>
      <c r="M283" s="262">
        <f t="shared" si="52"/>
        <v>2.5709999999999997</v>
      </c>
      <c r="N283" s="260">
        <v>-0.53</v>
      </c>
      <c r="O283" s="260">
        <v>183.59</v>
      </c>
      <c r="P283" s="260">
        <v>424</v>
      </c>
      <c r="Q283" s="260">
        <v>553.32900613361039</v>
      </c>
      <c r="U283" s="260">
        <f t="shared" si="57"/>
        <v>3.5803199999999999</v>
      </c>
      <c r="V283" s="260">
        <f t="shared" si="58"/>
        <v>1.8359000000000001</v>
      </c>
    </row>
    <row r="284" spans="1:22">
      <c r="A284" s="259">
        <v>44217</v>
      </c>
      <c r="B284" s="260">
        <v>321.39999999999998</v>
      </c>
      <c r="C284" s="261">
        <v>355.05399999999997</v>
      </c>
      <c r="D284" s="260">
        <v>3853.07</v>
      </c>
      <c r="F284" s="261">
        <v>1.107</v>
      </c>
      <c r="G284" s="260">
        <f t="shared" si="48"/>
        <v>110.7</v>
      </c>
      <c r="H284" s="260">
        <f t="shared" si="49"/>
        <v>210.7</v>
      </c>
      <c r="I284" s="260">
        <f t="shared" si="50"/>
        <v>-108.3</v>
      </c>
      <c r="J284" s="262">
        <v>-1.083</v>
      </c>
      <c r="K284" s="260">
        <f t="shared" si="51"/>
        <v>2.19</v>
      </c>
      <c r="L284" s="261">
        <v>4.7130000000000001</v>
      </c>
      <c r="M284" s="262">
        <f t="shared" si="52"/>
        <v>2.5230000000000001</v>
      </c>
      <c r="N284" s="260">
        <v>-0.498</v>
      </c>
      <c r="O284" s="260">
        <v>180.1</v>
      </c>
      <c r="P284" s="260">
        <v>419</v>
      </c>
      <c r="Q284" s="260">
        <v>546.85655318329657</v>
      </c>
      <c r="U284" s="260">
        <f t="shared" si="57"/>
        <v>3.5505399999999998</v>
      </c>
      <c r="V284" s="260">
        <f t="shared" si="58"/>
        <v>1.8009999999999999</v>
      </c>
    </row>
    <row r="285" spans="1:22">
      <c r="A285" s="259">
        <v>44218</v>
      </c>
      <c r="B285" s="260">
        <v>322.60000000000002</v>
      </c>
      <c r="C285" s="261">
        <v>356.51900000000001</v>
      </c>
      <c r="D285" s="260">
        <v>3841.47</v>
      </c>
      <c r="F285" s="261">
        <v>1.087</v>
      </c>
      <c r="G285" s="260">
        <f t="shared" si="48"/>
        <v>108.7</v>
      </c>
      <c r="H285" s="260">
        <f t="shared" si="49"/>
        <v>213.90000000000003</v>
      </c>
      <c r="I285" s="260">
        <f t="shared" si="50"/>
        <v>-99.3</v>
      </c>
      <c r="J285" s="262">
        <v>-0.99299999999999999</v>
      </c>
      <c r="K285" s="260">
        <f t="shared" si="51"/>
        <v>2.08</v>
      </c>
      <c r="L285" s="261">
        <v>4.718</v>
      </c>
      <c r="M285" s="262">
        <f t="shared" si="52"/>
        <v>2.6379999999999999</v>
      </c>
      <c r="N285" s="260">
        <v>-0.51500000000000001</v>
      </c>
      <c r="O285" s="260">
        <v>182.56</v>
      </c>
      <c r="P285" s="260">
        <v>423</v>
      </c>
      <c r="Q285" s="260">
        <v>550.12362278551973</v>
      </c>
      <c r="U285" s="260">
        <f t="shared" si="57"/>
        <v>3.5651899999999999</v>
      </c>
      <c r="V285" s="260">
        <f t="shared" si="58"/>
        <v>1.8256000000000001</v>
      </c>
    </row>
    <row r="286" spans="1:22">
      <c r="A286" s="259">
        <v>44221</v>
      </c>
      <c r="B286" s="260">
        <v>324.3</v>
      </c>
      <c r="C286" s="261">
        <v>358.74299999999999</v>
      </c>
      <c r="D286" s="260">
        <v>3855.36</v>
      </c>
      <c r="F286" s="261">
        <v>1.0309999999999999</v>
      </c>
      <c r="G286" s="260">
        <f t="shared" si="48"/>
        <v>103.1</v>
      </c>
      <c r="H286" s="260">
        <f t="shared" si="49"/>
        <v>221.20000000000002</v>
      </c>
      <c r="I286" s="260">
        <f t="shared" si="50"/>
        <v>-104</v>
      </c>
      <c r="J286" s="262">
        <v>-1.04</v>
      </c>
      <c r="K286" s="260">
        <f t="shared" si="51"/>
        <v>2.0709999999999997</v>
      </c>
      <c r="L286" s="261">
        <v>4.7080000000000002</v>
      </c>
      <c r="M286" s="262">
        <f t="shared" si="52"/>
        <v>2.6370000000000005</v>
      </c>
      <c r="N286" s="260">
        <v>-0.55200000000000005</v>
      </c>
      <c r="O286" s="260">
        <v>185.26</v>
      </c>
      <c r="P286" s="260">
        <v>427</v>
      </c>
      <c r="Q286" s="260">
        <v>551.48678579758382</v>
      </c>
      <c r="U286" s="260">
        <f t="shared" si="57"/>
        <v>3.5874299999999999</v>
      </c>
      <c r="V286" s="260">
        <f t="shared" si="58"/>
        <v>1.8525999999999998</v>
      </c>
    </row>
    <row r="287" spans="1:22">
      <c r="A287" s="259">
        <v>44222</v>
      </c>
      <c r="B287" s="260">
        <v>324.2</v>
      </c>
      <c r="C287" s="261">
        <v>358.654</v>
      </c>
      <c r="D287" s="260">
        <v>3849.62</v>
      </c>
      <c r="F287" s="261">
        <v>1.036</v>
      </c>
      <c r="G287" s="260">
        <f t="shared" si="48"/>
        <v>103.60000000000001</v>
      </c>
      <c r="H287" s="260">
        <f t="shared" si="49"/>
        <v>220.59999999999997</v>
      </c>
      <c r="I287" s="260">
        <f t="shared" si="50"/>
        <v>-103.2</v>
      </c>
      <c r="J287" s="262">
        <v>-1.032</v>
      </c>
      <c r="K287" s="260">
        <f t="shared" si="51"/>
        <v>2.0680000000000001</v>
      </c>
      <c r="L287" s="261">
        <v>4.694</v>
      </c>
      <c r="M287" s="262">
        <f t="shared" si="52"/>
        <v>2.6259999999999999</v>
      </c>
      <c r="N287" s="260">
        <v>-0.53600000000000003</v>
      </c>
      <c r="O287" s="260">
        <v>184.73</v>
      </c>
      <c r="P287" s="260">
        <v>428</v>
      </c>
      <c r="Q287" s="260">
        <v>551.75879229507871</v>
      </c>
      <c r="U287" s="260">
        <f t="shared" si="57"/>
        <v>3.5865399999999998</v>
      </c>
      <c r="V287" s="260">
        <f t="shared" si="58"/>
        <v>1.8472999999999999</v>
      </c>
    </row>
    <row r="288" spans="1:22">
      <c r="A288" s="259">
        <v>44223</v>
      </c>
      <c r="B288" s="260">
        <v>325.39999999999998</v>
      </c>
      <c r="C288" s="261">
        <v>361.60399999999998</v>
      </c>
      <c r="D288" s="260">
        <v>3750.77</v>
      </c>
      <c r="F288" s="261">
        <v>1.018</v>
      </c>
      <c r="G288" s="260">
        <f t="shared" si="48"/>
        <v>101.8</v>
      </c>
      <c r="H288" s="260">
        <f t="shared" si="49"/>
        <v>223.59999999999997</v>
      </c>
      <c r="I288" s="260">
        <f t="shared" si="50"/>
        <v>-103.49999999999999</v>
      </c>
      <c r="J288" s="262">
        <v>-1.0349999999999999</v>
      </c>
      <c r="K288" s="260">
        <f t="shared" si="51"/>
        <v>2.0529999999999999</v>
      </c>
      <c r="L288" s="261">
        <v>4.7140000000000004</v>
      </c>
      <c r="M288" s="262">
        <f t="shared" si="52"/>
        <v>2.6610000000000005</v>
      </c>
      <c r="N288" s="260">
        <v>-0.54900000000000004</v>
      </c>
      <c r="O288" s="260">
        <v>185.98</v>
      </c>
      <c r="P288" s="260">
        <v>434</v>
      </c>
      <c r="Q288" s="260">
        <v>555.99159682188224</v>
      </c>
      <c r="U288" s="260">
        <f t="shared" si="57"/>
        <v>3.6160399999999999</v>
      </c>
      <c r="V288" s="260">
        <f t="shared" si="58"/>
        <v>1.8597999999999999</v>
      </c>
    </row>
    <row r="289" spans="1:22">
      <c r="A289" s="259">
        <v>44224</v>
      </c>
      <c r="B289" s="260">
        <v>324.60000000000002</v>
      </c>
      <c r="C289" s="261">
        <v>358.93900000000002</v>
      </c>
      <c r="D289" s="260">
        <v>3787.38</v>
      </c>
      <c r="F289" s="261">
        <v>1.0469999999999999</v>
      </c>
      <c r="G289" s="260">
        <f t="shared" si="48"/>
        <v>104.69999999999999</v>
      </c>
      <c r="H289" s="260">
        <f t="shared" si="49"/>
        <v>219.90000000000003</v>
      </c>
      <c r="I289" s="260">
        <f t="shared" si="50"/>
        <v>-106.1</v>
      </c>
      <c r="J289" s="262">
        <v>-1.0609999999999999</v>
      </c>
      <c r="K289" s="260">
        <f t="shared" si="51"/>
        <v>2.1079999999999997</v>
      </c>
      <c r="L289" s="261">
        <v>4.7140000000000004</v>
      </c>
      <c r="M289" s="262">
        <f t="shared" si="52"/>
        <v>2.6060000000000008</v>
      </c>
      <c r="N289" s="260">
        <v>-0.54100000000000004</v>
      </c>
      <c r="O289" s="260">
        <v>184.91</v>
      </c>
      <c r="P289" s="260">
        <v>432</v>
      </c>
      <c r="Q289" s="260">
        <v>555.55616523870617</v>
      </c>
      <c r="U289" s="260">
        <f t="shared" si="57"/>
        <v>3.5893900000000003</v>
      </c>
      <c r="V289" s="260">
        <f t="shared" si="58"/>
        <v>1.8491</v>
      </c>
    </row>
    <row r="290" spans="1:22">
      <c r="A290" s="259">
        <v>44225</v>
      </c>
      <c r="B290" s="260">
        <v>320.10000000000002</v>
      </c>
      <c r="C290" s="261">
        <v>352.15199999999999</v>
      </c>
      <c r="D290" s="260">
        <v>3714.24</v>
      </c>
      <c r="F290" s="261">
        <v>1.0669999999999999</v>
      </c>
      <c r="G290" s="260">
        <f t="shared" si="48"/>
        <v>106.69999999999999</v>
      </c>
      <c r="H290" s="260">
        <f t="shared" si="49"/>
        <v>213.40000000000003</v>
      </c>
      <c r="I290" s="260">
        <f t="shared" si="50"/>
        <v>-103.49999999999999</v>
      </c>
      <c r="J290" s="262">
        <v>-1.0349999999999999</v>
      </c>
      <c r="K290" s="260">
        <f t="shared" si="51"/>
        <v>2.1019999999999999</v>
      </c>
      <c r="L290" s="261">
        <v>4.7119999999999997</v>
      </c>
      <c r="M290" s="262">
        <f t="shared" si="52"/>
        <v>2.61</v>
      </c>
      <c r="N290" s="260">
        <v>-0.52</v>
      </c>
      <c r="O290" s="260">
        <v>180.9</v>
      </c>
      <c r="P290" s="260">
        <v>423</v>
      </c>
      <c r="Q290" s="260">
        <v>553.04156037259531</v>
      </c>
      <c r="U290" s="260">
        <f t="shared" si="57"/>
        <v>3.5215199999999998</v>
      </c>
      <c r="V290" s="260">
        <f t="shared" si="58"/>
        <v>1.8090000000000002</v>
      </c>
    </row>
    <row r="291" spans="1:22">
      <c r="A291" s="259">
        <v>44228</v>
      </c>
      <c r="B291" s="260">
        <v>321.3</v>
      </c>
      <c r="C291" s="261">
        <v>353.16800000000001</v>
      </c>
      <c r="D291" s="260">
        <v>3773.86</v>
      </c>
      <c r="F291" s="261">
        <v>1.081</v>
      </c>
      <c r="G291" s="260">
        <f t="shared" si="48"/>
        <v>108.1</v>
      </c>
      <c r="H291" s="260">
        <f t="shared" si="49"/>
        <v>213.20000000000002</v>
      </c>
      <c r="I291" s="260">
        <f t="shared" si="50"/>
        <v>-101</v>
      </c>
      <c r="J291" s="262">
        <v>-1.01</v>
      </c>
      <c r="K291" s="260">
        <f t="shared" si="51"/>
        <v>2.0910000000000002</v>
      </c>
      <c r="L291" s="261">
        <v>4.6989999999999998</v>
      </c>
      <c r="M291" s="262">
        <f t="shared" si="52"/>
        <v>2.6079999999999997</v>
      </c>
      <c r="N291" s="260">
        <v>-0.51800000000000002</v>
      </c>
      <c r="O291" s="260">
        <v>180.57</v>
      </c>
      <c r="P291" s="260">
        <v>426</v>
      </c>
      <c r="Q291" s="260">
        <v>557.28091284073741</v>
      </c>
      <c r="U291" s="260">
        <f t="shared" si="57"/>
        <v>3.5316800000000002</v>
      </c>
      <c r="V291" s="260">
        <f t="shared" si="58"/>
        <v>1.8056999999999999</v>
      </c>
    </row>
    <row r="292" spans="1:22">
      <c r="A292" s="259">
        <v>44229</v>
      </c>
      <c r="B292" s="260">
        <v>318.39999999999998</v>
      </c>
      <c r="C292" s="261">
        <v>348.959</v>
      </c>
      <c r="D292" s="260">
        <v>3826.31</v>
      </c>
      <c r="F292" s="261">
        <v>1.0980000000000001</v>
      </c>
      <c r="G292" s="260">
        <f t="shared" si="48"/>
        <v>109.80000000000001</v>
      </c>
      <c r="H292" s="260">
        <f t="shared" si="49"/>
        <v>208.59999999999997</v>
      </c>
      <c r="I292" s="260">
        <f t="shared" si="50"/>
        <v>-104</v>
      </c>
      <c r="J292" s="262">
        <v>-1.04</v>
      </c>
      <c r="K292" s="260">
        <f t="shared" si="51"/>
        <v>2.1379999999999999</v>
      </c>
      <c r="L292" s="261">
        <v>4.6950000000000003</v>
      </c>
      <c r="M292" s="262">
        <f t="shared" si="52"/>
        <v>2.5570000000000004</v>
      </c>
      <c r="N292" s="260">
        <v>-0.49199999999999999</v>
      </c>
      <c r="O292" s="260">
        <v>177.67</v>
      </c>
      <c r="P292" s="260">
        <v>420</v>
      </c>
      <c r="Q292" s="260">
        <v>553.76734385740929</v>
      </c>
      <c r="U292" s="260">
        <f t="shared" si="57"/>
        <v>3.4895900000000002</v>
      </c>
      <c r="V292" s="260">
        <f t="shared" si="58"/>
        <v>1.7766999999999999</v>
      </c>
    </row>
    <row r="293" spans="1:22">
      <c r="A293" s="259">
        <v>44230</v>
      </c>
      <c r="B293" s="260">
        <v>316.89999999999998</v>
      </c>
      <c r="C293" s="261">
        <v>346.55099999999999</v>
      </c>
      <c r="D293" s="260">
        <v>3830.17</v>
      </c>
      <c r="F293" s="261">
        <v>1.139</v>
      </c>
      <c r="G293" s="260">
        <f t="shared" si="48"/>
        <v>113.9</v>
      </c>
      <c r="H293" s="260">
        <f t="shared" si="49"/>
        <v>202.99999999999997</v>
      </c>
      <c r="I293" s="260">
        <f t="shared" si="50"/>
        <v>-103.4</v>
      </c>
      <c r="J293" s="262">
        <v>-1.034</v>
      </c>
      <c r="K293" s="260">
        <f t="shared" si="51"/>
        <v>2.173</v>
      </c>
      <c r="L293" s="261">
        <v>4.7279999999999998</v>
      </c>
      <c r="M293" s="262">
        <f t="shared" si="52"/>
        <v>2.5549999999999997</v>
      </c>
      <c r="N293" s="260">
        <v>-0.46700000000000003</v>
      </c>
      <c r="O293" s="260">
        <v>175.45</v>
      </c>
      <c r="P293" s="260">
        <v>414</v>
      </c>
      <c r="Q293" s="260">
        <v>547.20773033819239</v>
      </c>
      <c r="U293" s="260">
        <f t="shared" si="57"/>
        <v>3.4655100000000001</v>
      </c>
      <c r="V293" s="260">
        <f t="shared" si="58"/>
        <v>1.7544999999999999</v>
      </c>
    </row>
    <row r="294" spans="1:22">
      <c r="A294" s="259">
        <v>44231</v>
      </c>
      <c r="B294" s="260">
        <v>317.10000000000002</v>
      </c>
      <c r="C294" s="261">
        <v>345.11399999999998</v>
      </c>
      <c r="D294" s="260">
        <v>3871.74</v>
      </c>
      <c r="F294" s="261">
        <v>1.141</v>
      </c>
      <c r="G294" s="260">
        <f t="shared" si="48"/>
        <v>114.1</v>
      </c>
      <c r="H294" s="260">
        <f t="shared" si="49"/>
        <v>203.00000000000003</v>
      </c>
      <c r="I294" s="260">
        <f t="shared" si="50"/>
        <v>-103</v>
      </c>
      <c r="J294" s="262">
        <v>-1.03</v>
      </c>
      <c r="K294" s="260">
        <f t="shared" si="51"/>
        <v>2.1710000000000003</v>
      </c>
      <c r="L294" s="261">
        <v>4.7240000000000002</v>
      </c>
      <c r="M294" s="262">
        <f t="shared" si="52"/>
        <v>2.5529999999999999</v>
      </c>
      <c r="N294" s="260">
        <v>-0.45600000000000002</v>
      </c>
      <c r="O294" s="260">
        <v>173.07</v>
      </c>
      <c r="P294" s="260">
        <v>409</v>
      </c>
      <c r="Q294" s="260">
        <v>541.16645053775483</v>
      </c>
      <c r="U294" s="260">
        <f t="shared" si="57"/>
        <v>3.4511399999999997</v>
      </c>
      <c r="V294" s="260">
        <f t="shared" si="58"/>
        <v>1.7306999999999999</v>
      </c>
    </row>
    <row r="295" spans="1:22">
      <c r="A295" s="259">
        <v>44232</v>
      </c>
      <c r="B295" s="260">
        <v>314.60000000000002</v>
      </c>
      <c r="C295" s="261">
        <v>338.61599999999999</v>
      </c>
      <c r="D295" s="260">
        <v>3886.83</v>
      </c>
      <c r="F295" s="261">
        <v>1.165</v>
      </c>
      <c r="G295" s="260">
        <f t="shared" si="48"/>
        <v>116.5</v>
      </c>
      <c r="H295" s="260">
        <f t="shared" si="49"/>
        <v>198.10000000000002</v>
      </c>
      <c r="I295" s="260">
        <f t="shared" si="50"/>
        <v>-103.4</v>
      </c>
      <c r="J295" s="262">
        <v>-1.034</v>
      </c>
      <c r="K295" s="260">
        <f t="shared" si="51"/>
        <v>2.1989999999999998</v>
      </c>
      <c r="L295" s="261">
        <v>4.694</v>
      </c>
      <c r="M295" s="262">
        <f t="shared" si="52"/>
        <v>2.4950000000000001</v>
      </c>
      <c r="N295" s="260">
        <v>-0.44900000000000001</v>
      </c>
      <c r="O295" s="260">
        <v>171.96</v>
      </c>
      <c r="P295" s="260">
        <v>399</v>
      </c>
      <c r="Q295" s="260">
        <v>529.81213008717816</v>
      </c>
      <c r="U295" s="260">
        <f t="shared" si="57"/>
        <v>3.3861599999999998</v>
      </c>
      <c r="V295" s="260">
        <f t="shared" si="58"/>
        <v>1.7196</v>
      </c>
    </row>
    <row r="296" spans="1:22">
      <c r="A296" s="259">
        <v>44235</v>
      </c>
      <c r="B296" s="260">
        <v>314.60000000000002</v>
      </c>
      <c r="C296" s="261">
        <v>341.99799999999999</v>
      </c>
      <c r="D296" s="260">
        <v>3915.59</v>
      </c>
      <c r="F296" s="261">
        <v>1.171</v>
      </c>
      <c r="G296" s="260">
        <f t="shared" si="48"/>
        <v>117.10000000000001</v>
      </c>
      <c r="H296" s="260">
        <f t="shared" si="49"/>
        <v>197.5</v>
      </c>
      <c r="I296" s="260">
        <f t="shared" si="50"/>
        <v>-103.4</v>
      </c>
      <c r="J296" s="262">
        <v>-1.034</v>
      </c>
      <c r="K296" s="260">
        <f t="shared" si="51"/>
        <v>2.2050000000000001</v>
      </c>
      <c r="L296" s="261">
        <v>4.7030000000000003</v>
      </c>
      <c r="M296" s="262">
        <f t="shared" si="52"/>
        <v>2.4980000000000002</v>
      </c>
      <c r="N296" s="260">
        <v>-0.44800000000000001</v>
      </c>
      <c r="O296" s="260">
        <v>170.22</v>
      </c>
      <c r="P296" s="260">
        <v>400</v>
      </c>
      <c r="Q296" s="260">
        <v>529.71806845857373</v>
      </c>
      <c r="U296" s="260">
        <f t="shared" si="57"/>
        <v>3.4199799999999998</v>
      </c>
      <c r="V296" s="260">
        <f t="shared" si="58"/>
        <v>1.7021999999999999</v>
      </c>
    </row>
    <row r="297" spans="1:22">
      <c r="A297" s="259">
        <v>44236</v>
      </c>
      <c r="B297" s="260">
        <v>313.89999999999998</v>
      </c>
      <c r="C297" s="261">
        <v>343.96</v>
      </c>
      <c r="D297" s="260">
        <v>3911.23</v>
      </c>
      <c r="F297" s="261">
        <v>1.159</v>
      </c>
      <c r="G297" s="260">
        <f t="shared" si="48"/>
        <v>115.9</v>
      </c>
      <c r="H297" s="260">
        <f t="shared" si="49"/>
        <v>197.99999999999997</v>
      </c>
      <c r="I297" s="260">
        <f t="shared" si="50"/>
        <v>-104.80000000000001</v>
      </c>
      <c r="J297" s="262">
        <v>-1.048</v>
      </c>
      <c r="K297" s="260">
        <f t="shared" si="51"/>
        <v>2.2069999999999999</v>
      </c>
      <c r="L297" s="261">
        <v>4.7069999999999999</v>
      </c>
      <c r="M297" s="262">
        <f t="shared" si="52"/>
        <v>2.5</v>
      </c>
      <c r="N297" s="260">
        <v>-0.44800000000000001</v>
      </c>
      <c r="O297" s="260">
        <v>171.28</v>
      </c>
      <c r="P297" s="260">
        <v>400</v>
      </c>
      <c r="Q297" s="260">
        <v>534.30594479795161</v>
      </c>
      <c r="U297" s="260">
        <f t="shared" si="57"/>
        <v>3.4396</v>
      </c>
      <c r="V297" s="260">
        <f t="shared" si="58"/>
        <v>1.7128000000000001</v>
      </c>
    </row>
    <row r="298" spans="1:22">
      <c r="A298" s="259">
        <v>44237</v>
      </c>
      <c r="B298" s="260">
        <v>315.39999999999998</v>
      </c>
      <c r="C298" s="261">
        <v>345.50599999999997</v>
      </c>
      <c r="D298" s="260">
        <v>3909.88</v>
      </c>
      <c r="F298" s="261">
        <v>1.123</v>
      </c>
      <c r="G298" s="260">
        <f t="shared" si="48"/>
        <v>112.3</v>
      </c>
      <c r="H298" s="260">
        <f t="shared" si="49"/>
        <v>203.09999999999997</v>
      </c>
      <c r="I298" s="260">
        <f t="shared" si="50"/>
        <v>-106.69999999999999</v>
      </c>
      <c r="J298" s="262">
        <v>-1.0669999999999999</v>
      </c>
      <c r="K298" s="260">
        <f t="shared" si="51"/>
        <v>2.19</v>
      </c>
      <c r="L298" s="261">
        <v>4.7030000000000003</v>
      </c>
      <c r="M298" s="262">
        <f t="shared" si="52"/>
        <v>2.5130000000000003</v>
      </c>
      <c r="N298" s="260">
        <v>-0.439</v>
      </c>
      <c r="O298" s="260">
        <v>171.65</v>
      </c>
      <c r="P298" s="260">
        <v>400</v>
      </c>
      <c r="Q298" s="260">
        <v>538.59420361945047</v>
      </c>
      <c r="U298" s="260">
        <f t="shared" si="57"/>
        <v>3.4550599999999996</v>
      </c>
      <c r="V298" s="260">
        <f t="shared" si="58"/>
        <v>1.7165000000000001</v>
      </c>
    </row>
    <row r="299" spans="1:22">
      <c r="A299" s="259">
        <v>44238</v>
      </c>
      <c r="B299" s="260">
        <v>313.89999999999998</v>
      </c>
      <c r="C299" s="261">
        <v>342.82400000000001</v>
      </c>
      <c r="D299" s="260">
        <v>3916.38</v>
      </c>
      <c r="F299" s="261">
        <v>1.1659999999999999</v>
      </c>
      <c r="G299" s="260">
        <f t="shared" si="48"/>
        <v>116.6</v>
      </c>
      <c r="H299" s="260">
        <f t="shared" si="49"/>
        <v>197.29999999999998</v>
      </c>
      <c r="I299" s="260">
        <f t="shared" si="50"/>
        <v>-103.8</v>
      </c>
      <c r="J299" s="262">
        <v>-1.038</v>
      </c>
      <c r="K299" s="260">
        <f t="shared" si="51"/>
        <v>2.2039999999999997</v>
      </c>
      <c r="L299" s="261">
        <v>4.6959999999999997</v>
      </c>
      <c r="M299" s="262">
        <f t="shared" si="52"/>
        <v>2.492</v>
      </c>
      <c r="N299" s="260">
        <v>-0.46100000000000002</v>
      </c>
      <c r="O299" s="260">
        <v>171.76</v>
      </c>
      <c r="P299" s="260">
        <v>399</v>
      </c>
      <c r="Q299" s="260">
        <v>538.4645585919036</v>
      </c>
      <c r="U299" s="260">
        <f t="shared" si="57"/>
        <v>3.4282400000000002</v>
      </c>
      <c r="V299" s="260">
        <f t="shared" si="58"/>
        <v>1.7176</v>
      </c>
    </row>
    <row r="300" spans="1:22">
      <c r="A300" s="259">
        <v>44239</v>
      </c>
      <c r="B300" s="260">
        <v>312.3</v>
      </c>
      <c r="C300" s="261">
        <v>341.38400000000001</v>
      </c>
      <c r="D300" s="260">
        <v>3934.83</v>
      </c>
      <c r="F300" s="261">
        <v>1.2110000000000001</v>
      </c>
      <c r="G300" s="260">
        <f t="shared" si="48"/>
        <v>121.10000000000001</v>
      </c>
      <c r="H300" s="260">
        <f t="shared" si="49"/>
        <v>191.2</v>
      </c>
      <c r="I300" s="260">
        <f t="shared" si="50"/>
        <v>-101.6</v>
      </c>
      <c r="J300" s="262">
        <v>-1.016</v>
      </c>
      <c r="K300" s="260">
        <f t="shared" si="51"/>
        <v>2.2270000000000003</v>
      </c>
      <c r="L300" s="261">
        <v>4.7119999999999997</v>
      </c>
      <c r="M300" s="262">
        <f t="shared" si="52"/>
        <v>2.4849999999999994</v>
      </c>
      <c r="N300" s="260">
        <v>-0.43</v>
      </c>
      <c r="O300" s="260">
        <v>168.04</v>
      </c>
      <c r="P300" s="260">
        <v>397</v>
      </c>
      <c r="Q300" s="260">
        <v>535.24755508013834</v>
      </c>
      <c r="U300" s="260">
        <f t="shared" si="57"/>
        <v>3.41384</v>
      </c>
      <c r="V300" s="260">
        <f t="shared" si="58"/>
        <v>1.6803999999999999</v>
      </c>
    </row>
    <row r="301" spans="1:22" hidden="1">
      <c r="A301" s="259">
        <v>44242</v>
      </c>
      <c r="B301" s="260">
        <v>0</v>
      </c>
      <c r="C301" s="260">
        <v>0</v>
      </c>
      <c r="D301" s="260">
        <v>0</v>
      </c>
      <c r="F301" s="260">
        <v>1.2110000000000001</v>
      </c>
      <c r="G301" s="260">
        <f t="shared" si="48"/>
        <v>121.10000000000001</v>
      </c>
      <c r="H301" s="260">
        <f t="shared" si="49"/>
        <v>-121.10000000000001</v>
      </c>
      <c r="I301" s="260">
        <f t="shared" si="50"/>
        <v>-101.6</v>
      </c>
      <c r="J301" s="260">
        <v>-1.016</v>
      </c>
      <c r="K301" s="260">
        <f t="shared" si="51"/>
        <v>2.2270000000000003</v>
      </c>
      <c r="L301" s="260" t="e">
        <v>#N/A</v>
      </c>
      <c r="M301" s="260" t="e">
        <f t="shared" si="52"/>
        <v>#N/A</v>
      </c>
      <c r="Q301" s="260">
        <v>532.63618168587152</v>
      </c>
    </row>
    <row r="302" spans="1:22">
      <c r="A302" s="259">
        <v>44243</v>
      </c>
      <c r="B302" s="260">
        <v>306.7</v>
      </c>
      <c r="C302" s="261">
        <v>343.50299999999999</v>
      </c>
      <c r="D302" s="260">
        <v>3932.59</v>
      </c>
      <c r="F302" s="261">
        <v>1.3160000000000001</v>
      </c>
      <c r="G302" s="260">
        <f t="shared" si="48"/>
        <v>131.6</v>
      </c>
      <c r="H302" s="260">
        <f t="shared" si="49"/>
        <v>175.1</v>
      </c>
      <c r="I302" s="260">
        <f t="shared" si="50"/>
        <v>-93</v>
      </c>
      <c r="J302" s="262">
        <v>-0.93</v>
      </c>
      <c r="K302" s="260">
        <f t="shared" si="51"/>
        <v>2.246</v>
      </c>
      <c r="L302" s="261">
        <v>4.8339999999999996</v>
      </c>
      <c r="M302" s="262">
        <f t="shared" si="52"/>
        <v>2.5879999999999996</v>
      </c>
      <c r="N302" s="260">
        <v>-0.35</v>
      </c>
      <c r="O302" s="260">
        <v>166.23</v>
      </c>
      <c r="P302" s="260">
        <v>396</v>
      </c>
      <c r="Q302" s="260">
        <v>533.1794937525699</v>
      </c>
      <c r="U302" s="260">
        <f t="shared" ref="U302:U334" si="59">C302/100</f>
        <v>3.4350299999999998</v>
      </c>
      <c r="V302" s="260">
        <f t="shared" ref="V302:V334" si="60">O302/100</f>
        <v>1.6622999999999999</v>
      </c>
    </row>
    <row r="303" spans="1:22">
      <c r="A303" s="259">
        <v>44244</v>
      </c>
      <c r="B303" s="260">
        <v>306.2</v>
      </c>
      <c r="C303" s="261">
        <v>348.00200000000001</v>
      </c>
      <c r="D303" s="260">
        <v>3931.33</v>
      </c>
      <c r="F303" s="261">
        <v>1.272</v>
      </c>
      <c r="G303" s="260">
        <f t="shared" si="48"/>
        <v>127.2</v>
      </c>
      <c r="H303" s="260">
        <f t="shared" si="49"/>
        <v>179</v>
      </c>
      <c r="I303" s="260">
        <f t="shared" si="50"/>
        <v>-94.699999999999989</v>
      </c>
      <c r="J303" s="262">
        <v>-0.94699999999999995</v>
      </c>
      <c r="K303" s="260">
        <f t="shared" si="51"/>
        <v>2.2189999999999999</v>
      </c>
      <c r="L303" s="261">
        <v>4.8499999999999996</v>
      </c>
      <c r="M303" s="262">
        <f t="shared" si="52"/>
        <v>2.6309999999999998</v>
      </c>
      <c r="N303" s="260">
        <v>-0.37</v>
      </c>
      <c r="O303" s="260">
        <v>168.01</v>
      </c>
      <c r="P303" s="260">
        <v>409</v>
      </c>
      <c r="Q303" s="260">
        <v>544.32448073806142</v>
      </c>
      <c r="U303" s="260">
        <f t="shared" si="59"/>
        <v>3.4800200000000001</v>
      </c>
      <c r="V303" s="260">
        <f t="shared" si="60"/>
        <v>1.6800999999999999</v>
      </c>
    </row>
    <row r="304" spans="1:22">
      <c r="A304" s="259">
        <v>44245</v>
      </c>
      <c r="B304" s="260">
        <v>306.60000000000002</v>
      </c>
      <c r="C304" s="261">
        <v>347.02499999999998</v>
      </c>
      <c r="D304" s="260">
        <v>3913.97</v>
      </c>
      <c r="F304" s="261">
        <v>1.296</v>
      </c>
      <c r="G304" s="260">
        <f t="shared" si="48"/>
        <v>129.6</v>
      </c>
      <c r="H304" s="260">
        <f t="shared" si="49"/>
        <v>177.00000000000003</v>
      </c>
      <c r="I304" s="260">
        <f t="shared" si="50"/>
        <v>-87.8</v>
      </c>
      <c r="J304" s="262">
        <v>-0.878</v>
      </c>
      <c r="K304" s="260">
        <f t="shared" si="51"/>
        <v>2.1739999999999999</v>
      </c>
      <c r="L304" s="261">
        <v>4.8460000000000001</v>
      </c>
      <c r="M304" s="262">
        <f t="shared" si="52"/>
        <v>2.6720000000000002</v>
      </c>
      <c r="N304" s="260">
        <v>-0.34899999999999998</v>
      </c>
      <c r="O304" s="260">
        <v>165.71</v>
      </c>
      <c r="P304" s="260">
        <v>411</v>
      </c>
      <c r="Q304" s="260">
        <v>539.82762072203127</v>
      </c>
      <c r="U304" s="260">
        <f t="shared" si="59"/>
        <v>3.4702499999999996</v>
      </c>
      <c r="V304" s="260">
        <f t="shared" si="60"/>
        <v>1.6571</v>
      </c>
    </row>
    <row r="305" spans="1:22">
      <c r="A305" s="259">
        <v>44246</v>
      </c>
      <c r="B305" s="260">
        <v>304.3</v>
      </c>
      <c r="C305" s="261">
        <v>345.22399999999999</v>
      </c>
      <c r="D305" s="260">
        <v>3906.71</v>
      </c>
      <c r="F305" s="261">
        <v>1.339</v>
      </c>
      <c r="G305" s="260">
        <f t="shared" si="48"/>
        <v>133.9</v>
      </c>
      <c r="H305" s="260">
        <f t="shared" si="49"/>
        <v>170.4</v>
      </c>
      <c r="I305" s="260">
        <f t="shared" si="50"/>
        <v>-81.599999999999994</v>
      </c>
      <c r="J305" s="262">
        <v>-0.81599999999999995</v>
      </c>
      <c r="K305" s="260">
        <f t="shared" si="51"/>
        <v>2.1549999999999998</v>
      </c>
      <c r="L305" s="261">
        <v>4.8879999999999999</v>
      </c>
      <c r="M305" s="262">
        <f t="shared" si="52"/>
        <v>2.7330000000000001</v>
      </c>
      <c r="N305" s="260">
        <v>-0.309</v>
      </c>
      <c r="O305" s="260">
        <v>165.18</v>
      </c>
      <c r="P305" s="260">
        <v>405</v>
      </c>
      <c r="Q305" s="260">
        <v>536.92484797323527</v>
      </c>
      <c r="U305" s="260">
        <f t="shared" si="59"/>
        <v>3.4522399999999998</v>
      </c>
      <c r="V305" s="260">
        <f t="shared" si="60"/>
        <v>1.6518000000000002</v>
      </c>
    </row>
    <row r="306" spans="1:22">
      <c r="A306" s="259">
        <v>44249</v>
      </c>
      <c r="B306" s="260">
        <v>306.8</v>
      </c>
      <c r="C306" s="261">
        <v>350.27699999999999</v>
      </c>
      <c r="D306" s="260">
        <v>3876.5</v>
      </c>
      <c r="F306" s="261">
        <v>1.3660000000000001</v>
      </c>
      <c r="G306" s="260">
        <f t="shared" si="48"/>
        <v>136.60000000000002</v>
      </c>
      <c r="H306" s="260">
        <f t="shared" si="49"/>
        <v>170.2</v>
      </c>
      <c r="I306" s="260">
        <f t="shared" si="50"/>
        <v>-79.400000000000006</v>
      </c>
      <c r="J306" s="262">
        <v>-0.79400000000000004</v>
      </c>
      <c r="K306" s="260">
        <f t="shared" si="51"/>
        <v>2.16</v>
      </c>
      <c r="L306" s="261">
        <v>4.9969999999999999</v>
      </c>
      <c r="M306" s="262">
        <f t="shared" si="52"/>
        <v>2.8369999999999997</v>
      </c>
      <c r="N306" s="260">
        <v>-0.34100000000000003</v>
      </c>
      <c r="O306" s="260">
        <v>170.26</v>
      </c>
      <c r="P306" s="260">
        <v>414</v>
      </c>
      <c r="Q306" s="260">
        <v>546.42374663801661</v>
      </c>
      <c r="U306" s="260">
        <f t="shared" si="59"/>
        <v>3.5027699999999999</v>
      </c>
      <c r="V306" s="260">
        <f t="shared" si="60"/>
        <v>1.7025999999999999</v>
      </c>
    </row>
    <row r="307" spans="1:22">
      <c r="A307" s="259">
        <v>44250</v>
      </c>
      <c r="B307" s="260">
        <v>308</v>
      </c>
      <c r="C307" s="261">
        <v>352.33699999999999</v>
      </c>
      <c r="D307" s="260">
        <v>3881.37</v>
      </c>
      <c r="F307" s="261">
        <v>1.343</v>
      </c>
      <c r="G307" s="260">
        <f t="shared" si="48"/>
        <v>134.30000000000001</v>
      </c>
      <c r="H307" s="260">
        <f t="shared" si="49"/>
        <v>173.7</v>
      </c>
      <c r="I307" s="260">
        <f t="shared" si="50"/>
        <v>-83</v>
      </c>
      <c r="J307" s="262">
        <v>-0.83</v>
      </c>
      <c r="K307" s="260">
        <f t="shared" si="51"/>
        <v>2.173</v>
      </c>
      <c r="L307" s="261">
        <v>5.0289999999999999</v>
      </c>
      <c r="M307" s="262">
        <f t="shared" si="52"/>
        <v>2.8559999999999999</v>
      </c>
      <c r="N307" s="260">
        <v>-0.318</v>
      </c>
      <c r="O307" s="260">
        <v>168.15</v>
      </c>
      <c r="P307" s="260">
        <v>417</v>
      </c>
      <c r="Q307" s="260">
        <v>546.8897388428046</v>
      </c>
      <c r="U307" s="260">
        <f t="shared" si="59"/>
        <v>3.5233699999999999</v>
      </c>
      <c r="V307" s="260">
        <f t="shared" si="60"/>
        <v>1.6815</v>
      </c>
    </row>
    <row r="308" spans="1:22">
      <c r="A308" s="259">
        <v>44251</v>
      </c>
      <c r="B308" s="260">
        <v>306.89999999999998</v>
      </c>
      <c r="C308" s="261">
        <v>349.65300000000002</v>
      </c>
      <c r="D308" s="260">
        <v>3925.43</v>
      </c>
      <c r="F308" s="261">
        <v>1.377</v>
      </c>
      <c r="G308" s="260">
        <f t="shared" si="48"/>
        <v>137.69999999999999</v>
      </c>
      <c r="H308" s="260">
        <f t="shared" si="49"/>
        <v>169.2</v>
      </c>
      <c r="I308" s="260">
        <f t="shared" si="50"/>
        <v>-78.8</v>
      </c>
      <c r="J308" s="262">
        <v>-0.78800000000000003</v>
      </c>
      <c r="K308" s="260">
        <f t="shared" si="51"/>
        <v>2.165</v>
      </c>
      <c r="L308" s="261">
        <v>5.024</v>
      </c>
      <c r="M308" s="262">
        <f t="shared" si="52"/>
        <v>2.859</v>
      </c>
      <c r="N308" s="260">
        <v>-0.307</v>
      </c>
      <c r="O308" s="260">
        <v>167.86</v>
      </c>
      <c r="P308" s="260">
        <v>413</v>
      </c>
      <c r="Q308" s="260">
        <v>537.51751342360581</v>
      </c>
      <c r="U308" s="260">
        <f t="shared" si="59"/>
        <v>3.4965300000000004</v>
      </c>
      <c r="V308" s="260">
        <f t="shared" si="60"/>
        <v>1.6786000000000001</v>
      </c>
    </row>
    <row r="309" spans="1:22">
      <c r="A309" s="259">
        <v>44252</v>
      </c>
      <c r="B309" s="260">
        <v>298.3</v>
      </c>
      <c r="C309" s="261">
        <v>347.685</v>
      </c>
      <c r="D309" s="260">
        <v>3829.34</v>
      </c>
      <c r="F309" s="261">
        <v>1.5229999999999999</v>
      </c>
      <c r="G309" s="260">
        <f t="shared" si="48"/>
        <v>152.29999999999998</v>
      </c>
      <c r="H309" s="260">
        <f t="shared" si="49"/>
        <v>146.00000000000003</v>
      </c>
      <c r="I309" s="260">
        <f t="shared" si="50"/>
        <v>-60.9</v>
      </c>
      <c r="J309" s="262">
        <v>-0.60899999999999999</v>
      </c>
      <c r="K309" s="260">
        <f t="shared" si="51"/>
        <v>2.1319999999999997</v>
      </c>
      <c r="L309" s="261">
        <v>5.1420000000000003</v>
      </c>
      <c r="M309" s="262">
        <f t="shared" si="52"/>
        <v>3.0100000000000007</v>
      </c>
      <c r="N309" s="260">
        <v>-0.23400000000000001</v>
      </c>
      <c r="O309" s="260">
        <v>167.39</v>
      </c>
      <c r="P309" s="260">
        <v>408</v>
      </c>
      <c r="Q309" s="260">
        <v>535.17131008240756</v>
      </c>
      <c r="U309" s="260">
        <f t="shared" si="59"/>
        <v>3.4768500000000002</v>
      </c>
      <c r="V309" s="260">
        <f t="shared" si="60"/>
        <v>1.6738999999999999</v>
      </c>
    </row>
    <row r="310" spans="1:22">
      <c r="A310" s="259">
        <v>44253</v>
      </c>
      <c r="B310" s="260">
        <v>299.3</v>
      </c>
      <c r="C310" s="261">
        <v>358.55799999999999</v>
      </c>
      <c r="D310" s="260">
        <v>3811.15</v>
      </c>
      <c r="F310" s="261">
        <v>1.407</v>
      </c>
      <c r="G310" s="260">
        <f t="shared" si="48"/>
        <v>140.69999999999999</v>
      </c>
      <c r="H310" s="260">
        <f t="shared" si="49"/>
        <v>158.60000000000002</v>
      </c>
      <c r="I310" s="260">
        <f t="shared" si="50"/>
        <v>-74.099999999999994</v>
      </c>
      <c r="J310" s="262">
        <v>-0.74099999999999999</v>
      </c>
      <c r="K310" s="260">
        <f t="shared" si="51"/>
        <v>2.1480000000000001</v>
      </c>
      <c r="L310" s="261">
        <v>5.2050000000000001</v>
      </c>
      <c r="M310" s="262">
        <f t="shared" si="52"/>
        <v>3.0569999999999999</v>
      </c>
      <c r="N310" s="260">
        <v>-0.26300000000000001</v>
      </c>
      <c r="O310" s="260">
        <v>175.04</v>
      </c>
      <c r="P310" s="260">
        <v>425</v>
      </c>
      <c r="Q310" s="260">
        <v>549.5311145863011</v>
      </c>
      <c r="U310" s="260">
        <f t="shared" si="59"/>
        <v>3.5855799999999998</v>
      </c>
      <c r="V310" s="260">
        <f t="shared" si="60"/>
        <v>1.7504</v>
      </c>
    </row>
    <row r="311" spans="1:22">
      <c r="A311" s="259">
        <v>44256</v>
      </c>
      <c r="B311" s="260">
        <v>301.39999999999998</v>
      </c>
      <c r="C311" s="261">
        <v>352.75299999999999</v>
      </c>
      <c r="D311" s="260">
        <v>3901.82</v>
      </c>
      <c r="F311" s="261">
        <v>1.419</v>
      </c>
      <c r="G311" s="260">
        <f t="shared" si="48"/>
        <v>141.9</v>
      </c>
      <c r="H311" s="260">
        <f t="shared" si="49"/>
        <v>159.49999999999997</v>
      </c>
      <c r="I311" s="260">
        <f t="shared" si="50"/>
        <v>-74.099999999999994</v>
      </c>
      <c r="J311" s="262">
        <v>-0.74099999999999999</v>
      </c>
      <c r="K311" s="260">
        <f t="shared" si="51"/>
        <v>2.16</v>
      </c>
      <c r="L311" s="261">
        <v>5.1319999999999997</v>
      </c>
      <c r="M311" s="262">
        <f t="shared" si="52"/>
        <v>2.9719999999999995</v>
      </c>
      <c r="N311" s="260">
        <v>-0.33700000000000002</v>
      </c>
      <c r="O311" s="260">
        <v>179.26</v>
      </c>
      <c r="P311" s="260">
        <v>422</v>
      </c>
      <c r="Q311" s="260">
        <v>544.70289683144597</v>
      </c>
      <c r="U311" s="260">
        <f t="shared" si="59"/>
        <v>3.5275300000000001</v>
      </c>
      <c r="V311" s="260">
        <f t="shared" si="60"/>
        <v>1.7926</v>
      </c>
    </row>
    <row r="312" spans="1:22">
      <c r="A312" s="259">
        <v>44257</v>
      </c>
      <c r="B312" s="260">
        <v>305</v>
      </c>
      <c r="C312" s="261">
        <v>355.38600000000002</v>
      </c>
      <c r="D312" s="260">
        <v>3870.29</v>
      </c>
      <c r="F312" s="261">
        <v>1.393</v>
      </c>
      <c r="G312" s="260">
        <f t="shared" si="48"/>
        <v>139.30000000000001</v>
      </c>
      <c r="H312" s="260">
        <f t="shared" si="49"/>
        <v>165.7</v>
      </c>
      <c r="I312" s="260">
        <f t="shared" si="50"/>
        <v>-80.400000000000006</v>
      </c>
      <c r="J312" s="262">
        <v>-0.80400000000000005</v>
      </c>
      <c r="K312" s="260">
        <f t="shared" si="51"/>
        <v>2.1970000000000001</v>
      </c>
      <c r="L312" s="261">
        <v>5.1459999999999999</v>
      </c>
      <c r="M312" s="262">
        <f t="shared" si="52"/>
        <v>2.9489999999999998</v>
      </c>
      <c r="N312" s="260">
        <v>-0.35499999999999998</v>
      </c>
      <c r="O312" s="260">
        <v>177.32</v>
      </c>
      <c r="P312" s="260">
        <v>424</v>
      </c>
      <c r="Q312" s="260">
        <v>544.42413996950916</v>
      </c>
      <c r="U312" s="260">
        <f t="shared" si="59"/>
        <v>3.5538600000000002</v>
      </c>
      <c r="V312" s="260">
        <f t="shared" si="60"/>
        <v>1.7731999999999999</v>
      </c>
    </row>
    <row r="313" spans="1:22">
      <c r="A313" s="259">
        <v>44258</v>
      </c>
      <c r="B313" s="260">
        <v>302.39999999999998</v>
      </c>
      <c r="C313" s="261">
        <v>354.166</v>
      </c>
      <c r="D313" s="260">
        <v>3819.72</v>
      </c>
      <c r="F313" s="261">
        <v>1.4830000000000001</v>
      </c>
      <c r="G313" s="260">
        <f t="shared" si="48"/>
        <v>148.30000000000001</v>
      </c>
      <c r="H313" s="260">
        <f t="shared" si="49"/>
        <v>154.09999999999997</v>
      </c>
      <c r="I313" s="260">
        <f t="shared" si="50"/>
        <v>-73.8</v>
      </c>
      <c r="J313" s="262">
        <v>-0.73799999999999999</v>
      </c>
      <c r="K313" s="260">
        <f t="shared" si="51"/>
        <v>2.2210000000000001</v>
      </c>
      <c r="L313" s="261">
        <v>5.1879999999999997</v>
      </c>
      <c r="M313" s="262">
        <f t="shared" si="52"/>
        <v>2.9669999999999996</v>
      </c>
      <c r="N313" s="260">
        <v>-0.28999999999999998</v>
      </c>
      <c r="O313" s="260">
        <v>175.96</v>
      </c>
      <c r="P313" s="260">
        <v>420</v>
      </c>
      <c r="Q313" s="260">
        <v>538.56663621386542</v>
      </c>
      <c r="U313" s="260">
        <f t="shared" si="59"/>
        <v>3.5416599999999998</v>
      </c>
      <c r="V313" s="260">
        <f t="shared" si="60"/>
        <v>1.7596000000000001</v>
      </c>
    </row>
    <row r="314" spans="1:22">
      <c r="A314" s="259">
        <v>44259</v>
      </c>
      <c r="B314" s="260">
        <v>297.60000000000002</v>
      </c>
      <c r="C314" s="261">
        <v>352.666</v>
      </c>
      <c r="D314" s="260">
        <v>3768.47</v>
      </c>
      <c r="F314" s="261">
        <v>1.5660000000000001</v>
      </c>
      <c r="G314" s="260">
        <f t="shared" si="48"/>
        <v>156.6</v>
      </c>
      <c r="H314" s="260">
        <f t="shared" si="49"/>
        <v>141.00000000000003</v>
      </c>
      <c r="I314" s="260">
        <f t="shared" si="50"/>
        <v>-64.3</v>
      </c>
      <c r="J314" s="262">
        <v>-0.64300000000000002</v>
      </c>
      <c r="K314" s="260">
        <f t="shared" si="51"/>
        <v>2.2090000000000001</v>
      </c>
      <c r="L314" s="261">
        <v>5.2489999999999997</v>
      </c>
      <c r="M314" s="262">
        <f t="shared" si="52"/>
        <v>3.0399999999999996</v>
      </c>
      <c r="N314" s="260">
        <v>-0.315</v>
      </c>
      <c r="O314" s="260">
        <v>179.44</v>
      </c>
      <c r="P314" s="260">
        <v>422</v>
      </c>
      <c r="Q314" s="260">
        <v>536.17658888844016</v>
      </c>
      <c r="U314" s="260">
        <f t="shared" si="59"/>
        <v>3.5266600000000001</v>
      </c>
      <c r="V314" s="260">
        <f t="shared" si="60"/>
        <v>1.7944</v>
      </c>
    </row>
    <row r="315" spans="1:22">
      <c r="A315" s="259">
        <v>44260</v>
      </c>
      <c r="B315" s="260">
        <v>300</v>
      </c>
      <c r="C315" s="261">
        <v>362.625</v>
      </c>
      <c r="D315" s="260">
        <v>3841.94</v>
      </c>
      <c r="F315" s="261">
        <v>1.5680000000000001</v>
      </c>
      <c r="G315" s="260">
        <f t="shared" si="48"/>
        <v>156.80000000000001</v>
      </c>
      <c r="H315" s="260">
        <f t="shared" si="49"/>
        <v>143.19999999999999</v>
      </c>
      <c r="I315" s="260">
        <f t="shared" si="50"/>
        <v>-66.600000000000009</v>
      </c>
      <c r="J315" s="262">
        <v>-0.66600000000000004</v>
      </c>
      <c r="K315" s="260">
        <f t="shared" si="51"/>
        <v>2.234</v>
      </c>
      <c r="L315" s="261">
        <v>5.3739999999999997</v>
      </c>
      <c r="M315" s="262">
        <f t="shared" si="52"/>
        <v>3.1399999999999997</v>
      </c>
      <c r="N315" s="260">
        <v>-0.30399999999999999</v>
      </c>
      <c r="O315" s="260">
        <v>180.22</v>
      </c>
      <c r="P315" s="260">
        <v>447</v>
      </c>
      <c r="Q315" s="260">
        <v>543.75314300684215</v>
      </c>
      <c r="U315" s="260">
        <f t="shared" si="59"/>
        <v>3.6262500000000002</v>
      </c>
      <c r="V315" s="260">
        <f t="shared" si="60"/>
        <v>1.8022</v>
      </c>
    </row>
    <row r="316" spans="1:22">
      <c r="A316" s="259">
        <v>44263</v>
      </c>
      <c r="B316" s="260">
        <v>302</v>
      </c>
      <c r="C316" s="261">
        <v>371.13900000000001</v>
      </c>
      <c r="D316" s="260">
        <v>3821.35</v>
      </c>
      <c r="F316" s="261">
        <v>1.5920000000000001</v>
      </c>
      <c r="G316" s="260">
        <f t="shared" si="48"/>
        <v>159.20000000000002</v>
      </c>
      <c r="H316" s="260">
        <f t="shared" si="49"/>
        <v>142.79999999999998</v>
      </c>
      <c r="I316" s="260">
        <f t="shared" si="50"/>
        <v>-62.1</v>
      </c>
      <c r="J316" s="262">
        <v>-0.621</v>
      </c>
      <c r="K316" s="260">
        <f t="shared" si="51"/>
        <v>2.2130000000000001</v>
      </c>
      <c r="L316" s="261">
        <v>5.516</v>
      </c>
      <c r="M316" s="262">
        <f t="shared" si="52"/>
        <v>3.3029999999999999</v>
      </c>
      <c r="N316" s="260">
        <v>-0.27900000000000003</v>
      </c>
      <c r="O316" s="260">
        <v>183.26</v>
      </c>
      <c r="P316" s="260">
        <v>468</v>
      </c>
      <c r="Q316" s="260">
        <v>559.36120250263491</v>
      </c>
      <c r="U316" s="260">
        <f t="shared" si="59"/>
        <v>3.7113900000000002</v>
      </c>
      <c r="V316" s="260">
        <f t="shared" si="60"/>
        <v>1.8326</v>
      </c>
    </row>
    <row r="317" spans="1:22">
      <c r="A317" s="259">
        <v>44264</v>
      </c>
      <c r="B317" s="260">
        <v>306.7</v>
      </c>
      <c r="C317" s="261">
        <v>371.88299999999998</v>
      </c>
      <c r="D317" s="260">
        <v>3875.44</v>
      </c>
      <c r="F317" s="261">
        <v>1.528</v>
      </c>
      <c r="G317" s="260">
        <f t="shared" si="48"/>
        <v>152.80000000000001</v>
      </c>
      <c r="H317" s="260">
        <f t="shared" si="49"/>
        <v>153.89999999999998</v>
      </c>
      <c r="I317" s="260">
        <f t="shared" si="50"/>
        <v>-69.3</v>
      </c>
      <c r="J317" s="262">
        <v>-0.69299999999999995</v>
      </c>
      <c r="K317" s="260">
        <f t="shared" si="51"/>
        <v>2.2210000000000001</v>
      </c>
      <c r="L317" s="261">
        <v>5.4820000000000002</v>
      </c>
      <c r="M317" s="262">
        <f t="shared" si="52"/>
        <v>3.2610000000000001</v>
      </c>
      <c r="N317" s="260">
        <v>-0.30199999999999999</v>
      </c>
      <c r="O317" s="260">
        <v>184.76</v>
      </c>
      <c r="P317" s="260">
        <v>460</v>
      </c>
      <c r="Q317" s="260">
        <v>559.68067399174254</v>
      </c>
      <c r="U317" s="260">
        <f t="shared" si="59"/>
        <v>3.7188299999999996</v>
      </c>
      <c r="V317" s="260">
        <f t="shared" si="60"/>
        <v>1.8475999999999999</v>
      </c>
    </row>
    <row r="318" spans="1:22">
      <c r="A318" s="259">
        <v>44265</v>
      </c>
      <c r="B318" s="260">
        <v>308</v>
      </c>
      <c r="C318" s="261">
        <v>368.41199999999998</v>
      </c>
      <c r="D318" s="260">
        <v>3898.81</v>
      </c>
      <c r="F318" s="261">
        <v>1.52</v>
      </c>
      <c r="G318" s="260">
        <f t="shared" si="48"/>
        <v>152</v>
      </c>
      <c r="H318" s="260">
        <f t="shared" si="49"/>
        <v>156</v>
      </c>
      <c r="I318" s="260">
        <f t="shared" si="50"/>
        <v>-75.3</v>
      </c>
      <c r="J318" s="262">
        <v>-0.753</v>
      </c>
      <c r="K318" s="260">
        <f t="shared" si="51"/>
        <v>2.2730000000000001</v>
      </c>
      <c r="L318" s="261">
        <v>5.4219999999999997</v>
      </c>
      <c r="M318" s="262">
        <f t="shared" si="52"/>
        <v>3.1489999999999996</v>
      </c>
      <c r="N318" s="260">
        <v>-0.316</v>
      </c>
      <c r="O318" s="260">
        <v>184.42</v>
      </c>
      <c r="P318" s="260">
        <v>453</v>
      </c>
      <c r="Q318" s="260">
        <v>556.97879304677417</v>
      </c>
      <c r="U318" s="260">
        <f t="shared" si="59"/>
        <v>3.6841199999999996</v>
      </c>
      <c r="V318" s="260">
        <f t="shared" si="60"/>
        <v>1.8441999999999998</v>
      </c>
    </row>
    <row r="319" spans="1:22">
      <c r="A319" s="259">
        <v>44266</v>
      </c>
      <c r="B319" s="260">
        <v>306</v>
      </c>
      <c r="C319" s="261">
        <v>358.286</v>
      </c>
      <c r="D319" s="260">
        <v>3939.34</v>
      </c>
      <c r="F319" s="261">
        <v>1.5389999999999999</v>
      </c>
      <c r="G319" s="260">
        <f t="shared" si="48"/>
        <v>153.9</v>
      </c>
      <c r="H319" s="260">
        <f t="shared" si="49"/>
        <v>152.1</v>
      </c>
      <c r="I319" s="260">
        <f t="shared" si="50"/>
        <v>-75</v>
      </c>
      <c r="J319" s="262">
        <v>-0.75</v>
      </c>
      <c r="K319" s="260">
        <f t="shared" si="51"/>
        <v>2.2889999999999997</v>
      </c>
      <c r="L319" s="261">
        <v>5.32</v>
      </c>
      <c r="M319" s="262">
        <f t="shared" si="52"/>
        <v>3.0310000000000006</v>
      </c>
      <c r="N319" s="260">
        <v>-0.33500000000000002</v>
      </c>
      <c r="O319" s="260">
        <v>182.5</v>
      </c>
      <c r="P319" s="260">
        <v>429</v>
      </c>
      <c r="Q319" s="260">
        <v>539.75523644680504</v>
      </c>
      <c r="U319" s="260">
        <f t="shared" si="59"/>
        <v>3.5828600000000002</v>
      </c>
      <c r="V319" s="260">
        <f t="shared" si="60"/>
        <v>1.825</v>
      </c>
    </row>
    <row r="320" spans="1:22">
      <c r="A320" s="259">
        <v>44267</v>
      </c>
      <c r="B320" s="260">
        <v>302.10000000000002</v>
      </c>
      <c r="C320" s="261">
        <v>356.23899999999998</v>
      </c>
      <c r="D320" s="260">
        <v>3943.34</v>
      </c>
      <c r="F320" s="261">
        <v>1.6259999999999999</v>
      </c>
      <c r="G320" s="260">
        <f t="shared" si="48"/>
        <v>162.6</v>
      </c>
      <c r="H320" s="260">
        <f t="shared" si="49"/>
        <v>139.50000000000003</v>
      </c>
      <c r="I320" s="260">
        <f t="shared" si="50"/>
        <v>-65</v>
      </c>
      <c r="J320" s="262">
        <v>-0.65</v>
      </c>
      <c r="K320" s="260">
        <f t="shared" si="51"/>
        <v>2.2759999999999998</v>
      </c>
      <c r="L320" s="261">
        <v>5.3780000000000001</v>
      </c>
      <c r="M320" s="262">
        <f t="shared" si="52"/>
        <v>3.1020000000000003</v>
      </c>
      <c r="N320" s="260">
        <v>-0.307</v>
      </c>
      <c r="O320" s="260">
        <v>180.65</v>
      </c>
      <c r="P320" s="260">
        <v>426</v>
      </c>
      <c r="Q320" s="260">
        <v>538.27437762331147</v>
      </c>
      <c r="U320" s="260">
        <f t="shared" si="59"/>
        <v>3.5623899999999997</v>
      </c>
      <c r="V320" s="260">
        <f t="shared" si="60"/>
        <v>1.8065</v>
      </c>
    </row>
    <row r="321" spans="1:22">
      <c r="A321" s="259">
        <v>44270</v>
      </c>
      <c r="B321" s="260">
        <v>303</v>
      </c>
      <c r="C321" s="261">
        <v>356.548</v>
      </c>
      <c r="D321" s="260">
        <v>3968.94</v>
      </c>
      <c r="F321" s="261">
        <v>1.6060000000000001</v>
      </c>
      <c r="G321" s="260">
        <f t="shared" si="48"/>
        <v>160.60000000000002</v>
      </c>
      <c r="H321" s="260">
        <f t="shared" si="49"/>
        <v>142.39999999999998</v>
      </c>
      <c r="I321" s="260">
        <f t="shared" si="50"/>
        <v>-66.8</v>
      </c>
      <c r="J321" s="262">
        <v>-0.66800000000000004</v>
      </c>
      <c r="K321" s="260">
        <f t="shared" si="51"/>
        <v>2.274</v>
      </c>
      <c r="L321" s="261">
        <v>5.35</v>
      </c>
      <c r="M321" s="262">
        <f t="shared" si="52"/>
        <v>3.0759999999999996</v>
      </c>
      <c r="N321" s="260">
        <v>-0.33600000000000002</v>
      </c>
      <c r="O321" s="260">
        <v>181.98</v>
      </c>
      <c r="P321" s="260">
        <v>430</v>
      </c>
      <c r="Q321" s="260">
        <v>539.17837200848919</v>
      </c>
      <c r="U321" s="260">
        <f t="shared" si="59"/>
        <v>3.56548</v>
      </c>
      <c r="V321" s="260">
        <f t="shared" si="60"/>
        <v>1.8197999999999999</v>
      </c>
    </row>
    <row r="322" spans="1:22">
      <c r="A322" s="259">
        <v>44271</v>
      </c>
      <c r="B322" s="260">
        <v>301.8</v>
      </c>
      <c r="C322" s="261">
        <v>350.35599999999999</v>
      </c>
      <c r="D322" s="260">
        <v>3962.71</v>
      </c>
      <c r="F322" s="261">
        <v>1.62</v>
      </c>
      <c r="G322" s="260">
        <f t="shared" si="48"/>
        <v>162</v>
      </c>
      <c r="H322" s="260">
        <f t="shared" si="49"/>
        <v>139.80000000000001</v>
      </c>
      <c r="I322" s="260">
        <f t="shared" si="50"/>
        <v>-68.400000000000006</v>
      </c>
      <c r="J322" s="262">
        <v>-0.68400000000000005</v>
      </c>
      <c r="K322" s="260">
        <f t="shared" si="51"/>
        <v>2.3040000000000003</v>
      </c>
      <c r="L322" s="261">
        <v>5.2859999999999996</v>
      </c>
      <c r="M322" s="262">
        <f t="shared" si="52"/>
        <v>2.9819999999999993</v>
      </c>
      <c r="N322" s="260">
        <v>-0.33900000000000002</v>
      </c>
      <c r="O322" s="260">
        <v>183.25</v>
      </c>
      <c r="P322" s="260">
        <v>426</v>
      </c>
      <c r="Q322" s="260">
        <v>534.4387778527614</v>
      </c>
      <c r="U322" s="260">
        <f t="shared" si="59"/>
        <v>3.5035599999999998</v>
      </c>
      <c r="V322" s="260">
        <f t="shared" si="60"/>
        <v>1.8325</v>
      </c>
    </row>
    <row r="323" spans="1:22">
      <c r="A323" s="259">
        <v>44272</v>
      </c>
      <c r="B323" s="260">
        <v>304.2</v>
      </c>
      <c r="C323" s="261">
        <v>353.01600000000002</v>
      </c>
      <c r="D323" s="260">
        <v>3974.12</v>
      </c>
      <c r="F323" s="261">
        <v>1.645</v>
      </c>
      <c r="G323" s="260">
        <f t="shared" si="48"/>
        <v>164.5</v>
      </c>
      <c r="H323" s="260">
        <f t="shared" si="49"/>
        <v>139.69999999999999</v>
      </c>
      <c r="I323" s="260">
        <f t="shared" si="50"/>
        <v>-66.400000000000006</v>
      </c>
      <c r="J323" s="262">
        <v>-0.66400000000000003</v>
      </c>
      <c r="K323" s="260">
        <f t="shared" si="51"/>
        <v>2.3090000000000002</v>
      </c>
      <c r="L323" s="261">
        <v>5.3159999999999998</v>
      </c>
      <c r="M323" s="262">
        <f t="shared" si="52"/>
        <v>3.0069999999999997</v>
      </c>
      <c r="N323" s="260">
        <v>-0.29299999999999998</v>
      </c>
      <c r="O323" s="260">
        <v>181.08</v>
      </c>
      <c r="P323" s="260">
        <v>431</v>
      </c>
      <c r="Q323" s="260">
        <v>538.42051838820748</v>
      </c>
      <c r="U323" s="260">
        <f t="shared" si="59"/>
        <v>3.5301600000000004</v>
      </c>
      <c r="V323" s="260">
        <f t="shared" si="60"/>
        <v>1.8108000000000002</v>
      </c>
    </row>
    <row r="324" spans="1:22">
      <c r="A324" s="259">
        <v>44273</v>
      </c>
      <c r="B324" s="260">
        <v>297.10000000000002</v>
      </c>
      <c r="C324" s="261">
        <v>348.55500000000001</v>
      </c>
      <c r="D324" s="260">
        <v>3915.46</v>
      </c>
      <c r="F324" s="261">
        <v>1.71</v>
      </c>
      <c r="G324" s="260">
        <f t="shared" ref="G324:G387" si="61">F324*100</f>
        <v>171</v>
      </c>
      <c r="H324" s="260">
        <f t="shared" ref="H324:H387" si="62">B324-G324</f>
        <v>126.10000000000002</v>
      </c>
      <c r="I324" s="260">
        <f t="shared" ref="I324:I387" si="63">J324*100</f>
        <v>-58.8</v>
      </c>
      <c r="J324" s="262">
        <v>-0.58799999999999997</v>
      </c>
      <c r="K324" s="260">
        <f t="shared" ref="K324:K387" si="64">F324-J324</f>
        <v>2.298</v>
      </c>
      <c r="L324" s="261">
        <v>5.3449999999999998</v>
      </c>
      <c r="M324" s="262">
        <f t="shared" ref="M324:M387" si="65">L324-K324</f>
        <v>3.0469999999999997</v>
      </c>
      <c r="N324" s="260">
        <v>-0.26600000000000001</v>
      </c>
      <c r="O324" s="260">
        <v>178.12</v>
      </c>
      <c r="P324" s="260">
        <v>423</v>
      </c>
      <c r="Q324" s="260">
        <v>532.27655805024187</v>
      </c>
      <c r="U324" s="260">
        <f t="shared" si="59"/>
        <v>3.4855499999999999</v>
      </c>
      <c r="V324" s="260">
        <f t="shared" si="60"/>
        <v>1.7812000000000001</v>
      </c>
    </row>
    <row r="325" spans="1:22">
      <c r="A325" s="259">
        <v>44274</v>
      </c>
      <c r="B325" s="260">
        <v>295</v>
      </c>
      <c r="C325" s="261">
        <v>346.57900000000001</v>
      </c>
      <c r="D325" s="260">
        <v>3913.1</v>
      </c>
      <c r="F325" s="261">
        <v>1.7230000000000001</v>
      </c>
      <c r="G325" s="260">
        <f t="shared" si="61"/>
        <v>172.3</v>
      </c>
      <c r="H325" s="260">
        <f t="shared" si="62"/>
        <v>122.69999999999999</v>
      </c>
      <c r="I325" s="260">
        <f t="shared" si="63"/>
        <v>-58.5</v>
      </c>
      <c r="J325" s="262">
        <v>-0.58499999999999996</v>
      </c>
      <c r="K325" s="260">
        <f t="shared" si="64"/>
        <v>2.3079999999999998</v>
      </c>
      <c r="L325" s="261">
        <v>5.3250000000000002</v>
      </c>
      <c r="M325" s="262">
        <f t="shared" si="65"/>
        <v>3.0170000000000003</v>
      </c>
      <c r="N325" s="260">
        <v>-0.29599999999999999</v>
      </c>
      <c r="O325" s="260">
        <v>180.34</v>
      </c>
      <c r="P325" s="260">
        <v>427</v>
      </c>
      <c r="Q325" s="260">
        <v>537.92398479786846</v>
      </c>
      <c r="U325" s="260">
        <f t="shared" si="59"/>
        <v>3.4657900000000001</v>
      </c>
      <c r="V325" s="260">
        <f t="shared" si="60"/>
        <v>1.8034000000000001</v>
      </c>
    </row>
    <row r="326" spans="1:22">
      <c r="A326" s="259">
        <v>44277</v>
      </c>
      <c r="B326" s="260">
        <v>298.3</v>
      </c>
      <c r="C326" s="261">
        <v>351.30599999999998</v>
      </c>
      <c r="D326" s="260">
        <v>3940.59</v>
      </c>
      <c r="F326" s="261">
        <v>1.696</v>
      </c>
      <c r="G326" s="260">
        <f t="shared" si="61"/>
        <v>169.6</v>
      </c>
      <c r="H326" s="260">
        <f t="shared" si="62"/>
        <v>128.70000000000002</v>
      </c>
      <c r="I326" s="260">
        <f t="shared" si="63"/>
        <v>-62.6</v>
      </c>
      <c r="J326" s="262">
        <v>-0.626</v>
      </c>
      <c r="K326" s="260">
        <f t="shared" si="64"/>
        <v>2.3220000000000001</v>
      </c>
      <c r="L326" s="261">
        <v>5.3949999999999996</v>
      </c>
      <c r="M326" s="262">
        <f t="shared" si="65"/>
        <v>3.0729999999999995</v>
      </c>
      <c r="N326" s="260">
        <v>-0.314</v>
      </c>
      <c r="O326" s="260">
        <v>183.1</v>
      </c>
      <c r="P326" s="260">
        <v>437</v>
      </c>
      <c r="Q326" s="260">
        <v>542.80782581029825</v>
      </c>
      <c r="U326" s="260">
        <f t="shared" si="59"/>
        <v>3.5130599999999998</v>
      </c>
      <c r="V326" s="260">
        <f t="shared" si="60"/>
        <v>1.831</v>
      </c>
    </row>
    <row r="327" spans="1:22">
      <c r="A327" s="259">
        <v>44278</v>
      </c>
      <c r="B327" s="260">
        <v>300.3</v>
      </c>
      <c r="C327" s="261">
        <v>353.53</v>
      </c>
      <c r="D327" s="260">
        <v>3910.52</v>
      </c>
      <c r="F327" s="261">
        <v>1.6220000000000001</v>
      </c>
      <c r="G327" s="260">
        <f t="shared" si="61"/>
        <v>162.20000000000002</v>
      </c>
      <c r="H327" s="260">
        <f t="shared" si="62"/>
        <v>138.1</v>
      </c>
      <c r="I327" s="260">
        <f t="shared" si="63"/>
        <v>-67.7</v>
      </c>
      <c r="J327" s="262">
        <v>-0.67700000000000005</v>
      </c>
      <c r="K327" s="260">
        <f t="shared" si="64"/>
        <v>2.2990000000000004</v>
      </c>
      <c r="L327" s="261">
        <v>5.4</v>
      </c>
      <c r="M327" s="262">
        <f t="shared" si="65"/>
        <v>3.101</v>
      </c>
      <c r="N327" s="260">
        <v>-0.34399999999999997</v>
      </c>
      <c r="O327" s="260">
        <v>185.74</v>
      </c>
      <c r="P327" s="260">
        <v>441</v>
      </c>
      <c r="Q327" s="260">
        <v>551.00222997677713</v>
      </c>
      <c r="U327" s="260">
        <f t="shared" si="59"/>
        <v>3.5352999999999999</v>
      </c>
      <c r="V327" s="260">
        <f t="shared" si="60"/>
        <v>1.8574000000000002</v>
      </c>
    </row>
    <row r="328" spans="1:22">
      <c r="A328" s="259">
        <v>44279</v>
      </c>
      <c r="B328" s="260">
        <v>301.89999999999998</v>
      </c>
      <c r="C328" s="261">
        <v>355.94600000000003</v>
      </c>
      <c r="D328" s="260">
        <v>3889.14</v>
      </c>
      <c r="F328" s="261">
        <v>1.61</v>
      </c>
      <c r="G328" s="260">
        <f t="shared" si="61"/>
        <v>161</v>
      </c>
      <c r="H328" s="260">
        <f t="shared" si="62"/>
        <v>140.89999999999998</v>
      </c>
      <c r="I328" s="260">
        <f t="shared" si="63"/>
        <v>-70.199999999999989</v>
      </c>
      <c r="J328" s="262">
        <v>-0.70199999999999996</v>
      </c>
      <c r="K328" s="260">
        <f t="shared" si="64"/>
        <v>2.3120000000000003</v>
      </c>
      <c r="L328" s="261">
        <v>5.4</v>
      </c>
      <c r="M328" s="262">
        <f t="shared" si="65"/>
        <v>3.0880000000000001</v>
      </c>
      <c r="N328" s="260">
        <v>-0.35499999999999998</v>
      </c>
      <c r="O328" s="260">
        <v>185.07</v>
      </c>
      <c r="P328" s="260">
        <v>444</v>
      </c>
      <c r="Q328" s="260">
        <v>553.82932369053071</v>
      </c>
      <c r="U328" s="260">
        <f t="shared" si="59"/>
        <v>3.5594600000000001</v>
      </c>
      <c r="V328" s="260">
        <f t="shared" si="60"/>
        <v>1.8507</v>
      </c>
    </row>
    <row r="329" spans="1:22">
      <c r="A329" s="259">
        <v>44280</v>
      </c>
      <c r="B329" s="260">
        <v>302.60000000000002</v>
      </c>
      <c r="C329" s="261">
        <v>356.358</v>
      </c>
      <c r="D329" s="260">
        <v>3909.52</v>
      </c>
      <c r="F329" s="261">
        <v>1.6359999999999999</v>
      </c>
      <c r="G329" s="260">
        <f t="shared" si="61"/>
        <v>163.6</v>
      </c>
      <c r="H329" s="260">
        <f t="shared" si="62"/>
        <v>139.00000000000003</v>
      </c>
      <c r="I329" s="260">
        <f t="shared" si="63"/>
        <v>-68.5</v>
      </c>
      <c r="J329" s="262">
        <v>-0.68500000000000005</v>
      </c>
      <c r="K329" s="260">
        <f t="shared" si="64"/>
        <v>2.3209999999999997</v>
      </c>
      <c r="L329" s="261">
        <v>5.42</v>
      </c>
      <c r="M329" s="262">
        <f t="shared" si="65"/>
        <v>3.0990000000000002</v>
      </c>
      <c r="N329" s="260">
        <v>-0.38600000000000001</v>
      </c>
      <c r="O329" s="260">
        <v>187.84</v>
      </c>
      <c r="P329" s="260">
        <v>447</v>
      </c>
      <c r="Q329" s="260">
        <v>558.83899600726841</v>
      </c>
      <c r="U329" s="260">
        <f t="shared" si="59"/>
        <v>3.56358</v>
      </c>
      <c r="V329" s="260">
        <f t="shared" si="60"/>
        <v>1.8784000000000001</v>
      </c>
    </row>
    <row r="330" spans="1:22">
      <c r="A330" s="259">
        <v>44281</v>
      </c>
      <c r="B330" s="260">
        <v>300</v>
      </c>
      <c r="C330" s="261">
        <v>354.99</v>
      </c>
      <c r="D330" s="260">
        <v>3974.54</v>
      </c>
      <c r="F330" s="261">
        <v>1.6779999999999999</v>
      </c>
      <c r="G330" s="260">
        <f t="shared" si="61"/>
        <v>167.79999999999998</v>
      </c>
      <c r="H330" s="260">
        <f t="shared" si="62"/>
        <v>132.20000000000002</v>
      </c>
      <c r="I330" s="260">
        <f t="shared" si="63"/>
        <v>-68.100000000000009</v>
      </c>
      <c r="J330" s="262">
        <v>-0.68100000000000005</v>
      </c>
      <c r="K330" s="260">
        <f t="shared" si="64"/>
        <v>2.359</v>
      </c>
      <c r="L330" s="261">
        <v>5.4470000000000001</v>
      </c>
      <c r="M330" s="262">
        <f t="shared" si="65"/>
        <v>3.0880000000000001</v>
      </c>
      <c r="N330" s="260">
        <v>-0.34899999999999998</v>
      </c>
      <c r="O330" s="260">
        <v>185.09</v>
      </c>
      <c r="P330" s="260">
        <v>446</v>
      </c>
      <c r="Q330" s="260">
        <v>558.30573541110675</v>
      </c>
      <c r="U330" s="260">
        <f t="shared" si="59"/>
        <v>3.5499000000000001</v>
      </c>
      <c r="V330" s="260">
        <f t="shared" si="60"/>
        <v>1.8509</v>
      </c>
    </row>
    <row r="331" spans="1:22">
      <c r="A331" s="259">
        <v>44284</v>
      </c>
      <c r="B331" s="260">
        <v>297.10000000000002</v>
      </c>
      <c r="C331" s="261">
        <v>351.57</v>
      </c>
      <c r="D331" s="260">
        <v>3971.09</v>
      </c>
      <c r="F331" s="261">
        <v>1.71</v>
      </c>
      <c r="G331" s="260">
        <f t="shared" si="61"/>
        <v>171</v>
      </c>
      <c r="H331" s="260">
        <f t="shared" si="62"/>
        <v>126.10000000000002</v>
      </c>
      <c r="I331" s="260">
        <f t="shared" si="63"/>
        <v>-65.600000000000009</v>
      </c>
      <c r="J331" s="262">
        <v>-0.65600000000000003</v>
      </c>
      <c r="K331" s="260">
        <f t="shared" si="64"/>
        <v>2.3660000000000001</v>
      </c>
      <c r="L331" s="261">
        <v>5.4690000000000003</v>
      </c>
      <c r="M331" s="262">
        <f t="shared" si="65"/>
        <v>3.1030000000000002</v>
      </c>
      <c r="N331" s="260">
        <v>-0.32100000000000001</v>
      </c>
      <c r="O331" s="260">
        <v>183.84</v>
      </c>
      <c r="P331" s="260">
        <v>447</v>
      </c>
      <c r="Q331" s="260">
        <v>562.38990735683456</v>
      </c>
      <c r="U331" s="260">
        <f t="shared" si="59"/>
        <v>3.5156999999999998</v>
      </c>
      <c r="V331" s="260">
        <f t="shared" si="60"/>
        <v>1.8384</v>
      </c>
    </row>
    <row r="332" spans="1:22">
      <c r="A332" s="259">
        <v>44285</v>
      </c>
      <c r="B332" s="260">
        <v>297</v>
      </c>
      <c r="C332" s="261">
        <v>359.27</v>
      </c>
      <c r="D332" s="260">
        <v>3958.55</v>
      </c>
      <c r="F332" s="261">
        <v>1.706</v>
      </c>
      <c r="G332" s="260">
        <f t="shared" si="61"/>
        <v>170.6</v>
      </c>
      <c r="H332" s="260">
        <f t="shared" si="62"/>
        <v>126.4</v>
      </c>
      <c r="I332" s="260">
        <f t="shared" si="63"/>
        <v>-64</v>
      </c>
      <c r="J332" s="262">
        <v>-0.64</v>
      </c>
      <c r="K332" s="260">
        <f t="shared" si="64"/>
        <v>2.3460000000000001</v>
      </c>
      <c r="L332" s="261">
        <v>5.532</v>
      </c>
      <c r="M332" s="262">
        <f t="shared" si="65"/>
        <v>3.1859999999999999</v>
      </c>
      <c r="N332" s="260">
        <v>-0.28899999999999998</v>
      </c>
      <c r="O332" s="260">
        <v>181.52</v>
      </c>
      <c r="P332" s="260">
        <v>466</v>
      </c>
      <c r="Q332" s="260">
        <v>574.64153100757676</v>
      </c>
      <c r="U332" s="260">
        <f t="shared" si="59"/>
        <v>3.5926999999999998</v>
      </c>
      <c r="V332" s="260">
        <f t="shared" si="60"/>
        <v>1.8152000000000001</v>
      </c>
    </row>
    <row r="333" spans="1:22">
      <c r="A333" s="259">
        <v>44286</v>
      </c>
      <c r="B333" s="260">
        <v>292.10000000000002</v>
      </c>
      <c r="C333" s="261">
        <v>354.37799999999999</v>
      </c>
      <c r="D333" s="260">
        <v>3972.89</v>
      </c>
      <c r="F333" s="261">
        <v>1.742</v>
      </c>
      <c r="G333" s="260">
        <f t="shared" si="61"/>
        <v>174.2</v>
      </c>
      <c r="H333" s="260">
        <f t="shared" si="62"/>
        <v>117.90000000000003</v>
      </c>
      <c r="I333" s="260">
        <f t="shared" si="63"/>
        <v>-63.2</v>
      </c>
      <c r="J333" s="262">
        <v>-0.63200000000000001</v>
      </c>
      <c r="K333" s="260">
        <f t="shared" si="64"/>
        <v>2.3740000000000001</v>
      </c>
      <c r="L333" s="261">
        <v>5.4720000000000004</v>
      </c>
      <c r="M333" s="262">
        <f t="shared" si="65"/>
        <v>3.0980000000000003</v>
      </c>
      <c r="N333" s="260">
        <v>-0.29399999999999998</v>
      </c>
      <c r="O333" s="260">
        <v>181.19</v>
      </c>
      <c r="P333" s="260">
        <v>467</v>
      </c>
      <c r="Q333" s="260">
        <v>575.09345209211756</v>
      </c>
      <c r="U333" s="260">
        <f t="shared" si="59"/>
        <v>3.5437799999999999</v>
      </c>
      <c r="V333" s="260">
        <f t="shared" si="60"/>
        <v>1.8119000000000001</v>
      </c>
    </row>
    <row r="334" spans="1:22">
      <c r="A334" s="259">
        <v>44287</v>
      </c>
      <c r="B334" s="260">
        <v>293.5</v>
      </c>
      <c r="C334" s="261">
        <v>354.642</v>
      </c>
      <c r="D334" s="260">
        <v>4019.87</v>
      </c>
      <c r="F334" s="261">
        <v>1.6719999999999999</v>
      </c>
      <c r="G334" s="260">
        <f t="shared" si="61"/>
        <v>167.2</v>
      </c>
      <c r="H334" s="260">
        <f t="shared" si="62"/>
        <v>126.30000000000001</v>
      </c>
      <c r="I334" s="260">
        <f t="shared" si="63"/>
        <v>-68.2</v>
      </c>
      <c r="J334" s="262">
        <v>-0.68200000000000005</v>
      </c>
      <c r="K334" s="260">
        <f t="shared" si="64"/>
        <v>2.3540000000000001</v>
      </c>
      <c r="L334" s="261">
        <v>5.4160000000000004</v>
      </c>
      <c r="M334" s="262">
        <f t="shared" si="65"/>
        <v>3.0620000000000003</v>
      </c>
      <c r="N334" s="260">
        <v>-0.33</v>
      </c>
      <c r="O334" s="260">
        <v>181.58</v>
      </c>
      <c r="P334" s="260">
        <v>472</v>
      </c>
      <c r="Q334" s="260">
        <v>577.46437073637594</v>
      </c>
      <c r="U334" s="260">
        <f t="shared" si="59"/>
        <v>3.5464199999999999</v>
      </c>
      <c r="V334" s="260">
        <f t="shared" si="60"/>
        <v>1.8158000000000001</v>
      </c>
    </row>
    <row r="335" spans="1:22" hidden="1">
      <c r="A335" s="259">
        <v>44288</v>
      </c>
      <c r="B335" s="260">
        <v>0</v>
      </c>
      <c r="C335" s="260">
        <v>0</v>
      </c>
      <c r="D335" s="260">
        <v>0</v>
      </c>
      <c r="F335" s="260">
        <v>1.724</v>
      </c>
      <c r="G335" s="260">
        <f t="shared" si="61"/>
        <v>172.4</v>
      </c>
      <c r="H335" s="260">
        <f t="shared" si="62"/>
        <v>-172.4</v>
      </c>
      <c r="I335" s="260">
        <f t="shared" si="63"/>
        <v>-64.600000000000009</v>
      </c>
      <c r="J335" s="260">
        <v>-0.64600000000000002</v>
      </c>
      <c r="K335" s="260">
        <f t="shared" si="64"/>
        <v>2.37</v>
      </c>
      <c r="L335" s="260" t="e">
        <v>#N/A</v>
      </c>
      <c r="M335" s="260" t="e">
        <f t="shared" si="65"/>
        <v>#N/A</v>
      </c>
      <c r="Q335" s="260">
        <v>574.00175353057011</v>
      </c>
    </row>
    <row r="336" spans="1:22" hidden="1">
      <c r="A336" s="259">
        <v>44291</v>
      </c>
      <c r="B336" s="260">
        <v>290.8</v>
      </c>
      <c r="C336" s="261">
        <v>351.375</v>
      </c>
      <c r="D336" s="260">
        <v>4077.91</v>
      </c>
      <c r="F336" s="261">
        <v>1.702</v>
      </c>
      <c r="G336" s="260">
        <f t="shared" si="61"/>
        <v>170.2</v>
      </c>
      <c r="H336" s="260">
        <f t="shared" si="62"/>
        <v>120.60000000000002</v>
      </c>
      <c r="I336" s="260">
        <f t="shared" si="63"/>
        <v>-65.2</v>
      </c>
      <c r="J336" s="262">
        <v>-0.65200000000000002</v>
      </c>
      <c r="K336" s="260">
        <f t="shared" si="64"/>
        <v>2.3540000000000001</v>
      </c>
      <c r="L336" s="261">
        <v>5.41</v>
      </c>
      <c r="M336" s="262">
        <f t="shared" si="65"/>
        <v>3.056</v>
      </c>
      <c r="N336" s="260">
        <v>-0.33</v>
      </c>
      <c r="O336" s="260" t="e">
        <v>#N/A</v>
      </c>
      <c r="Q336" s="260">
        <v>575.98506592745434</v>
      </c>
    </row>
    <row r="337" spans="1:22">
      <c r="A337" s="259">
        <v>44292</v>
      </c>
      <c r="B337" s="260">
        <v>294.8</v>
      </c>
      <c r="C337" s="261">
        <v>353.185</v>
      </c>
      <c r="D337" s="260">
        <v>4073.94</v>
      </c>
      <c r="F337" s="261">
        <v>1.6579999999999999</v>
      </c>
      <c r="G337" s="260">
        <f t="shared" si="61"/>
        <v>165.79999999999998</v>
      </c>
      <c r="H337" s="260">
        <f t="shared" si="62"/>
        <v>129.00000000000003</v>
      </c>
      <c r="I337" s="260">
        <f t="shared" si="63"/>
        <v>-65.900000000000006</v>
      </c>
      <c r="J337" s="262">
        <v>-0.65900000000000003</v>
      </c>
      <c r="K337" s="260">
        <f t="shared" si="64"/>
        <v>2.3170000000000002</v>
      </c>
      <c r="L337" s="261">
        <v>5.383</v>
      </c>
      <c r="M337" s="262">
        <f t="shared" si="65"/>
        <v>3.0659999999999998</v>
      </c>
      <c r="N337" s="260">
        <v>-0.317</v>
      </c>
      <c r="O337" s="260">
        <v>179.62</v>
      </c>
      <c r="P337" s="260">
        <v>467</v>
      </c>
      <c r="Q337" s="260">
        <v>572.01420510997059</v>
      </c>
      <c r="U337" s="260">
        <f t="shared" ref="U337:U355" si="66">C337/100</f>
        <v>3.5318499999999999</v>
      </c>
      <c r="V337" s="260">
        <f t="shared" ref="V337:V355" si="67">O337/100</f>
        <v>1.7962</v>
      </c>
    </row>
    <row r="338" spans="1:22">
      <c r="A338" s="259">
        <v>44293</v>
      </c>
      <c r="B338" s="260">
        <v>294.89999999999998</v>
      </c>
      <c r="C338" s="261">
        <v>349.89800000000002</v>
      </c>
      <c r="D338" s="260">
        <v>4079.95</v>
      </c>
      <c r="F338" s="261">
        <v>1.675</v>
      </c>
      <c r="G338" s="260">
        <f t="shared" si="61"/>
        <v>167.5</v>
      </c>
      <c r="H338" s="260">
        <f t="shared" si="62"/>
        <v>127.39999999999998</v>
      </c>
      <c r="I338" s="260">
        <f t="shared" si="63"/>
        <v>-66.8</v>
      </c>
      <c r="J338" s="262">
        <v>-0.66800000000000004</v>
      </c>
      <c r="K338" s="260">
        <f t="shared" si="64"/>
        <v>2.343</v>
      </c>
      <c r="L338" s="261">
        <v>5.391</v>
      </c>
      <c r="M338" s="262">
        <f t="shared" si="65"/>
        <v>3.048</v>
      </c>
      <c r="N338" s="260">
        <v>-0.32600000000000001</v>
      </c>
      <c r="O338" s="260">
        <v>178.72</v>
      </c>
      <c r="P338" s="260">
        <v>456</v>
      </c>
      <c r="Q338" s="260">
        <v>560.70331924572895</v>
      </c>
      <c r="U338" s="260">
        <f t="shared" si="66"/>
        <v>3.4989800000000004</v>
      </c>
      <c r="V338" s="260">
        <f t="shared" si="67"/>
        <v>1.7871999999999999</v>
      </c>
    </row>
    <row r="339" spans="1:22">
      <c r="A339" s="259">
        <v>44294</v>
      </c>
      <c r="B339" s="260">
        <v>297.7</v>
      </c>
      <c r="C339" s="261">
        <v>350.90699999999998</v>
      </c>
      <c r="D339" s="260">
        <v>4097.17</v>
      </c>
      <c r="F339" s="261">
        <v>1.621</v>
      </c>
      <c r="G339" s="260">
        <f t="shared" si="61"/>
        <v>162.1</v>
      </c>
      <c r="H339" s="260">
        <f t="shared" si="62"/>
        <v>135.6</v>
      </c>
      <c r="I339" s="260">
        <f t="shared" si="63"/>
        <v>-69.399999999999991</v>
      </c>
      <c r="J339" s="262">
        <v>-0.69399999999999995</v>
      </c>
      <c r="K339" s="260">
        <f t="shared" si="64"/>
        <v>2.3149999999999999</v>
      </c>
      <c r="L339" s="261">
        <v>5.3819999999999997</v>
      </c>
      <c r="M339" s="262">
        <f t="shared" si="65"/>
        <v>3.0669999999999997</v>
      </c>
      <c r="N339" s="260">
        <v>-0.33700000000000002</v>
      </c>
      <c r="O339" s="260">
        <v>180.36</v>
      </c>
      <c r="P339" s="260">
        <v>453</v>
      </c>
      <c r="Q339" s="260">
        <v>559.31766017652546</v>
      </c>
      <c r="U339" s="260">
        <f t="shared" si="66"/>
        <v>3.5090699999999999</v>
      </c>
      <c r="V339" s="260">
        <f t="shared" si="67"/>
        <v>1.8036000000000001</v>
      </c>
    </row>
    <row r="340" spans="1:22">
      <c r="A340" s="259">
        <v>44295</v>
      </c>
      <c r="B340" s="260">
        <v>295.8</v>
      </c>
      <c r="C340" s="261">
        <v>348.88200000000001</v>
      </c>
      <c r="D340" s="260">
        <v>4128.8</v>
      </c>
      <c r="F340" s="261">
        <v>1.66</v>
      </c>
      <c r="G340" s="260">
        <f t="shared" si="61"/>
        <v>166</v>
      </c>
      <c r="H340" s="260">
        <f t="shared" si="62"/>
        <v>129.80000000000001</v>
      </c>
      <c r="I340" s="260">
        <f t="shared" si="63"/>
        <v>-66.5</v>
      </c>
      <c r="J340" s="262">
        <v>-0.66500000000000004</v>
      </c>
      <c r="K340" s="260">
        <f t="shared" si="64"/>
        <v>2.3250000000000002</v>
      </c>
      <c r="L340" s="261">
        <v>5.39</v>
      </c>
      <c r="M340" s="262">
        <f t="shared" si="65"/>
        <v>3.0649999999999995</v>
      </c>
      <c r="N340" s="260">
        <v>-0.30499999999999999</v>
      </c>
      <c r="O340" s="260">
        <v>176.77</v>
      </c>
      <c r="P340" s="260">
        <v>444</v>
      </c>
      <c r="Q340" s="260">
        <v>556.13406317094018</v>
      </c>
      <c r="U340" s="260">
        <f t="shared" si="66"/>
        <v>3.48882</v>
      </c>
      <c r="V340" s="260">
        <f t="shared" si="67"/>
        <v>1.7677</v>
      </c>
    </row>
    <row r="341" spans="1:22">
      <c r="A341" s="259">
        <v>44298</v>
      </c>
      <c r="B341" s="260">
        <v>295.7</v>
      </c>
      <c r="C341" s="261">
        <v>343.47500000000002</v>
      </c>
      <c r="D341" s="260">
        <v>4127.99</v>
      </c>
      <c r="F341" s="261">
        <v>1.6679999999999999</v>
      </c>
      <c r="G341" s="260">
        <f t="shared" si="61"/>
        <v>166.79999999999998</v>
      </c>
      <c r="H341" s="260">
        <f t="shared" si="62"/>
        <v>128.9</v>
      </c>
      <c r="I341" s="260">
        <f t="shared" si="63"/>
        <v>-66.900000000000006</v>
      </c>
      <c r="J341" s="262">
        <v>-0.66900000000000004</v>
      </c>
      <c r="K341" s="260">
        <f t="shared" si="64"/>
        <v>2.3369999999999997</v>
      </c>
      <c r="L341" s="261">
        <v>5.3849999999999998</v>
      </c>
      <c r="M341" s="262">
        <f t="shared" si="65"/>
        <v>3.048</v>
      </c>
      <c r="N341" s="260">
        <v>-0.29699999999999999</v>
      </c>
      <c r="O341" s="260">
        <v>176.69</v>
      </c>
      <c r="P341" s="260">
        <v>439</v>
      </c>
      <c r="Q341" s="260">
        <v>554.41403845252557</v>
      </c>
      <c r="U341" s="260">
        <f t="shared" si="66"/>
        <v>3.4347500000000002</v>
      </c>
      <c r="V341" s="260">
        <f t="shared" si="67"/>
        <v>1.7668999999999999</v>
      </c>
    </row>
    <row r="342" spans="1:22">
      <c r="A342" s="259">
        <v>44299</v>
      </c>
      <c r="B342" s="260">
        <v>300.8</v>
      </c>
      <c r="C342" s="261">
        <v>347.93599999999998</v>
      </c>
      <c r="D342" s="260">
        <v>4141.59</v>
      </c>
      <c r="F342" s="261">
        <v>1.6160000000000001</v>
      </c>
      <c r="G342" s="260">
        <f t="shared" si="61"/>
        <v>161.60000000000002</v>
      </c>
      <c r="H342" s="260">
        <f t="shared" si="62"/>
        <v>139.19999999999999</v>
      </c>
      <c r="I342" s="260">
        <f t="shared" si="63"/>
        <v>-71.099999999999994</v>
      </c>
      <c r="J342" s="262">
        <v>-0.71099999999999997</v>
      </c>
      <c r="K342" s="260">
        <f t="shared" si="64"/>
        <v>2.327</v>
      </c>
      <c r="L342" s="261">
        <v>5.3979999999999997</v>
      </c>
      <c r="M342" s="262">
        <f t="shared" si="65"/>
        <v>3.0709999999999997</v>
      </c>
      <c r="N342" s="260">
        <v>-0.29299999999999998</v>
      </c>
      <c r="O342" s="260">
        <v>177.76</v>
      </c>
      <c r="P342" s="260">
        <v>445</v>
      </c>
      <c r="Q342" s="260">
        <v>558.69007856924782</v>
      </c>
      <c r="U342" s="260">
        <f t="shared" si="66"/>
        <v>3.4793599999999998</v>
      </c>
      <c r="V342" s="260">
        <f t="shared" si="67"/>
        <v>1.7775999999999998</v>
      </c>
    </row>
    <row r="343" spans="1:22">
      <c r="A343" s="259">
        <v>44300</v>
      </c>
      <c r="B343" s="260">
        <v>300.8</v>
      </c>
      <c r="C343" s="261">
        <v>343.089</v>
      </c>
      <c r="D343" s="260">
        <v>4124.66</v>
      </c>
      <c r="F343" s="261">
        <v>1.633</v>
      </c>
      <c r="G343" s="260">
        <f t="shared" si="61"/>
        <v>163.30000000000001</v>
      </c>
      <c r="H343" s="260">
        <f t="shared" si="62"/>
        <v>137.5</v>
      </c>
      <c r="I343" s="260">
        <f t="shared" si="63"/>
        <v>-71.5</v>
      </c>
      <c r="J343" s="262">
        <v>-0.71499999999999997</v>
      </c>
      <c r="K343" s="260">
        <f t="shared" si="64"/>
        <v>2.3479999999999999</v>
      </c>
      <c r="L343" s="261">
        <v>5.3369999999999997</v>
      </c>
      <c r="M343" s="262">
        <f t="shared" si="65"/>
        <v>2.9889999999999999</v>
      </c>
      <c r="N343" s="260">
        <v>-0.26100000000000001</v>
      </c>
      <c r="O343" s="260">
        <v>176.71</v>
      </c>
      <c r="P343" s="260">
        <v>434</v>
      </c>
      <c r="Q343" s="260">
        <v>547.03360167709809</v>
      </c>
      <c r="U343" s="260">
        <f t="shared" si="66"/>
        <v>3.4308899999999998</v>
      </c>
      <c r="V343" s="260">
        <f t="shared" si="67"/>
        <v>1.7671000000000001</v>
      </c>
    </row>
    <row r="344" spans="1:22">
      <c r="A344" s="259">
        <v>44301</v>
      </c>
      <c r="B344" s="260">
        <v>304.8</v>
      </c>
      <c r="C344" s="261">
        <v>345.25799999999998</v>
      </c>
      <c r="D344" s="260">
        <v>4170.42</v>
      </c>
      <c r="F344" s="261">
        <v>1.5780000000000001</v>
      </c>
      <c r="G344" s="260">
        <f t="shared" si="61"/>
        <v>157.80000000000001</v>
      </c>
      <c r="H344" s="260">
        <f t="shared" si="62"/>
        <v>147</v>
      </c>
      <c r="I344" s="260">
        <f t="shared" si="63"/>
        <v>-76.5</v>
      </c>
      <c r="J344" s="262">
        <v>-0.76500000000000001</v>
      </c>
      <c r="K344" s="260">
        <f t="shared" si="64"/>
        <v>2.343</v>
      </c>
      <c r="L344" s="261">
        <v>5.282</v>
      </c>
      <c r="M344" s="262">
        <f t="shared" si="65"/>
        <v>2.9390000000000001</v>
      </c>
      <c r="N344" s="260">
        <v>-0.29299999999999998</v>
      </c>
      <c r="O344" s="260">
        <v>176.25</v>
      </c>
      <c r="P344" s="260">
        <v>437</v>
      </c>
      <c r="Q344" s="260">
        <v>540.28481164692994</v>
      </c>
      <c r="U344" s="260">
        <f t="shared" si="66"/>
        <v>3.4525799999999998</v>
      </c>
      <c r="V344" s="260">
        <f t="shared" si="67"/>
        <v>1.7625</v>
      </c>
    </row>
    <row r="345" spans="1:22">
      <c r="A345" s="259">
        <v>44302</v>
      </c>
      <c r="B345" s="260">
        <v>301</v>
      </c>
      <c r="C345" s="261">
        <v>338.55900000000003</v>
      </c>
      <c r="D345" s="260">
        <v>4185.47</v>
      </c>
      <c r="F345" s="261">
        <v>1.5820000000000001</v>
      </c>
      <c r="G345" s="260">
        <f t="shared" si="61"/>
        <v>158.20000000000002</v>
      </c>
      <c r="H345" s="260">
        <f t="shared" si="62"/>
        <v>142.79999999999998</v>
      </c>
      <c r="I345" s="260">
        <f t="shared" si="63"/>
        <v>-78.900000000000006</v>
      </c>
      <c r="J345" s="262">
        <v>-0.78900000000000003</v>
      </c>
      <c r="K345" s="260">
        <f t="shared" si="64"/>
        <v>2.371</v>
      </c>
      <c r="L345" s="261">
        <v>5.2450000000000001</v>
      </c>
      <c r="M345" s="262">
        <f t="shared" si="65"/>
        <v>2.8740000000000001</v>
      </c>
      <c r="N345" s="260">
        <v>-0.26500000000000001</v>
      </c>
      <c r="O345" s="260">
        <v>174.35</v>
      </c>
      <c r="P345" s="260">
        <v>427</v>
      </c>
      <c r="Q345" s="260">
        <v>531.47915625916903</v>
      </c>
      <c r="U345" s="260">
        <f t="shared" si="66"/>
        <v>3.3855900000000001</v>
      </c>
      <c r="V345" s="260">
        <f t="shared" si="67"/>
        <v>1.7435</v>
      </c>
    </row>
    <row r="346" spans="1:22">
      <c r="A346" s="259">
        <v>44305</v>
      </c>
      <c r="B346" s="260">
        <v>298.3</v>
      </c>
      <c r="C346" s="261">
        <v>334.96600000000001</v>
      </c>
      <c r="D346" s="260">
        <v>4163.26</v>
      </c>
      <c r="F346" s="261">
        <v>1.6060000000000001</v>
      </c>
      <c r="G346" s="260">
        <f t="shared" si="61"/>
        <v>160.60000000000002</v>
      </c>
      <c r="H346" s="260">
        <f t="shared" si="62"/>
        <v>137.69999999999999</v>
      </c>
      <c r="I346" s="260">
        <f t="shared" si="63"/>
        <v>-74.8</v>
      </c>
      <c r="J346" s="262">
        <v>-0.748</v>
      </c>
      <c r="K346" s="260">
        <f t="shared" si="64"/>
        <v>2.3540000000000001</v>
      </c>
      <c r="L346" s="261">
        <v>5.2430000000000003</v>
      </c>
      <c r="M346" s="262">
        <f t="shared" si="65"/>
        <v>2.8890000000000002</v>
      </c>
      <c r="N346" s="260">
        <v>-0.23599999999999999</v>
      </c>
      <c r="O346" s="260">
        <v>169.98</v>
      </c>
      <c r="P346" s="260">
        <v>422</v>
      </c>
      <c r="Q346" s="260">
        <v>525.08576256734511</v>
      </c>
      <c r="U346" s="260">
        <f t="shared" si="66"/>
        <v>3.3496600000000001</v>
      </c>
      <c r="V346" s="260">
        <f t="shared" si="67"/>
        <v>1.6998</v>
      </c>
    </row>
    <row r="347" spans="1:22">
      <c r="A347" s="259">
        <v>44306</v>
      </c>
      <c r="B347" s="260">
        <v>301.8</v>
      </c>
      <c r="C347" s="261">
        <v>341.93400000000003</v>
      </c>
      <c r="D347" s="260">
        <v>4134.9399999999996</v>
      </c>
      <c r="F347" s="261">
        <v>1.5609999999999999</v>
      </c>
      <c r="G347" s="260">
        <f t="shared" si="61"/>
        <v>156.1</v>
      </c>
      <c r="H347" s="260">
        <f t="shared" si="62"/>
        <v>145.70000000000002</v>
      </c>
      <c r="I347" s="260">
        <f t="shared" si="63"/>
        <v>-77</v>
      </c>
      <c r="J347" s="262">
        <v>-0.77</v>
      </c>
      <c r="K347" s="260">
        <f t="shared" si="64"/>
        <v>2.331</v>
      </c>
      <c r="L347" s="261">
        <v>5.2880000000000003</v>
      </c>
      <c r="M347" s="262">
        <f t="shared" si="65"/>
        <v>2.9570000000000003</v>
      </c>
      <c r="N347" s="260">
        <v>-0.26400000000000001</v>
      </c>
      <c r="O347" s="260">
        <v>172.91</v>
      </c>
      <c r="P347" s="260">
        <v>427</v>
      </c>
      <c r="Q347" s="260">
        <v>533.06405708607667</v>
      </c>
      <c r="U347" s="260">
        <f t="shared" si="66"/>
        <v>3.41934</v>
      </c>
      <c r="V347" s="260">
        <f t="shared" si="67"/>
        <v>1.7290999999999999</v>
      </c>
    </row>
    <row r="348" spans="1:22">
      <c r="A348" s="259">
        <v>44307</v>
      </c>
      <c r="B348" s="260">
        <v>301.39999999999998</v>
      </c>
      <c r="C348" s="261">
        <v>342.1</v>
      </c>
      <c r="D348" s="260">
        <v>4173.42</v>
      </c>
      <c r="F348" s="261">
        <v>1.556</v>
      </c>
      <c r="G348" s="260">
        <f t="shared" si="61"/>
        <v>155.6</v>
      </c>
      <c r="H348" s="260">
        <f t="shared" si="62"/>
        <v>145.79999999999998</v>
      </c>
      <c r="I348" s="260">
        <f t="shared" si="63"/>
        <v>-77.8</v>
      </c>
      <c r="J348" s="262">
        <v>-0.77800000000000002</v>
      </c>
      <c r="K348" s="260">
        <f t="shared" si="64"/>
        <v>2.3340000000000001</v>
      </c>
      <c r="L348" s="261">
        <v>5.2930000000000001</v>
      </c>
      <c r="M348" s="262">
        <f t="shared" si="65"/>
        <v>2.9590000000000001</v>
      </c>
      <c r="N348" s="260">
        <v>-0.26400000000000001</v>
      </c>
      <c r="O348" s="260">
        <v>175.89</v>
      </c>
      <c r="P348" s="260">
        <v>436</v>
      </c>
      <c r="Q348" s="260">
        <v>535.3988267297068</v>
      </c>
      <c r="U348" s="260">
        <f t="shared" si="66"/>
        <v>3.4210000000000003</v>
      </c>
      <c r="V348" s="260">
        <f t="shared" si="67"/>
        <v>1.7588999999999999</v>
      </c>
    </row>
    <row r="349" spans="1:22">
      <c r="A349" s="259">
        <v>44308</v>
      </c>
      <c r="B349" s="260">
        <v>301.3</v>
      </c>
      <c r="C349" s="261">
        <v>341.57</v>
      </c>
      <c r="D349" s="260">
        <v>4134.9799999999996</v>
      </c>
      <c r="F349" s="261">
        <v>1.54</v>
      </c>
      <c r="G349" s="260">
        <f t="shared" si="61"/>
        <v>154</v>
      </c>
      <c r="H349" s="260">
        <f t="shared" si="62"/>
        <v>147.30000000000001</v>
      </c>
      <c r="I349" s="260">
        <f t="shared" si="63"/>
        <v>-79.2</v>
      </c>
      <c r="J349" s="262">
        <v>-0.79200000000000004</v>
      </c>
      <c r="K349" s="260">
        <f t="shared" si="64"/>
        <v>2.3319999999999999</v>
      </c>
      <c r="L349" s="261">
        <v>5.2720000000000002</v>
      </c>
      <c r="M349" s="262">
        <f t="shared" si="65"/>
        <v>2.9400000000000004</v>
      </c>
      <c r="N349" s="260">
        <v>-0.255</v>
      </c>
      <c r="O349" s="260">
        <v>176.58</v>
      </c>
      <c r="P349" s="260">
        <v>435</v>
      </c>
      <c r="Q349" s="260">
        <v>530.06031768216462</v>
      </c>
      <c r="U349" s="260">
        <f t="shared" si="66"/>
        <v>3.4156999999999997</v>
      </c>
      <c r="V349" s="260">
        <f t="shared" si="67"/>
        <v>1.7658</v>
      </c>
    </row>
    <row r="350" spans="1:22">
      <c r="A350" s="259">
        <v>44309</v>
      </c>
      <c r="B350" s="260">
        <v>299.3</v>
      </c>
      <c r="C350" s="261">
        <v>339.90100000000001</v>
      </c>
      <c r="D350" s="260">
        <v>4180.17</v>
      </c>
      <c r="F350" s="261">
        <v>1.56</v>
      </c>
      <c r="G350" s="260">
        <f t="shared" si="61"/>
        <v>156</v>
      </c>
      <c r="H350" s="260">
        <f t="shared" si="62"/>
        <v>143.30000000000001</v>
      </c>
      <c r="I350" s="260">
        <f t="shared" si="63"/>
        <v>-77.900000000000006</v>
      </c>
      <c r="J350" s="262">
        <v>-0.77900000000000003</v>
      </c>
      <c r="K350" s="260">
        <f t="shared" si="64"/>
        <v>2.339</v>
      </c>
      <c r="L350" s="261">
        <v>5.2779999999999996</v>
      </c>
      <c r="M350" s="262">
        <f t="shared" si="65"/>
        <v>2.9389999999999996</v>
      </c>
      <c r="N350" s="260">
        <v>-0.26100000000000001</v>
      </c>
      <c r="O350" s="260">
        <v>174.59</v>
      </c>
      <c r="P350" s="260">
        <v>432</v>
      </c>
      <c r="Q350" s="260">
        <v>529.87486375321782</v>
      </c>
      <c r="U350" s="260">
        <f t="shared" si="66"/>
        <v>3.3990100000000001</v>
      </c>
      <c r="V350" s="260">
        <f t="shared" si="67"/>
        <v>1.7459</v>
      </c>
    </row>
    <row r="351" spans="1:22">
      <c r="A351" s="259">
        <v>44312</v>
      </c>
      <c r="B351" s="260">
        <v>299.8</v>
      </c>
      <c r="C351" s="261">
        <v>342.38499999999999</v>
      </c>
      <c r="D351" s="260">
        <v>4187.62</v>
      </c>
      <c r="F351" s="261">
        <v>1.5680000000000001</v>
      </c>
      <c r="G351" s="260">
        <f t="shared" si="61"/>
        <v>156.80000000000001</v>
      </c>
      <c r="H351" s="260">
        <f t="shared" si="62"/>
        <v>143</v>
      </c>
      <c r="I351" s="260">
        <f t="shared" si="63"/>
        <v>-79.5</v>
      </c>
      <c r="J351" s="262">
        <v>-0.79500000000000004</v>
      </c>
      <c r="K351" s="260">
        <f t="shared" si="64"/>
        <v>2.363</v>
      </c>
      <c r="L351" s="261">
        <v>5.2939999999999996</v>
      </c>
      <c r="M351" s="262">
        <f t="shared" si="65"/>
        <v>2.9309999999999996</v>
      </c>
      <c r="N351" s="260">
        <v>-0.255</v>
      </c>
      <c r="O351" s="260">
        <v>175.4</v>
      </c>
      <c r="P351" s="260">
        <v>435</v>
      </c>
      <c r="Q351" s="260">
        <v>530.54871879827124</v>
      </c>
      <c r="U351" s="260">
        <f t="shared" si="66"/>
        <v>3.4238499999999998</v>
      </c>
      <c r="V351" s="260">
        <f t="shared" si="67"/>
        <v>1.754</v>
      </c>
    </row>
    <row r="352" spans="1:22">
      <c r="A352" s="259">
        <v>44313</v>
      </c>
      <c r="B352" s="260">
        <v>297.2</v>
      </c>
      <c r="C352" s="261">
        <v>340.68900000000002</v>
      </c>
      <c r="D352" s="260">
        <v>4186.72</v>
      </c>
      <c r="F352" s="261">
        <v>1.623</v>
      </c>
      <c r="G352" s="260">
        <f t="shared" si="61"/>
        <v>162.30000000000001</v>
      </c>
      <c r="H352" s="260">
        <f t="shared" si="62"/>
        <v>134.89999999999998</v>
      </c>
      <c r="I352" s="260">
        <f t="shared" si="63"/>
        <v>-78.5</v>
      </c>
      <c r="J352" s="262">
        <v>-0.78500000000000003</v>
      </c>
      <c r="K352" s="260">
        <f t="shared" si="64"/>
        <v>2.4079999999999999</v>
      </c>
      <c r="L352" s="261">
        <v>5.3109999999999999</v>
      </c>
      <c r="M352" s="262">
        <f t="shared" si="65"/>
        <v>2.903</v>
      </c>
      <c r="N352" s="260">
        <v>-0.251</v>
      </c>
      <c r="O352" s="260">
        <v>174.98</v>
      </c>
      <c r="P352" s="260">
        <v>431</v>
      </c>
      <c r="Q352" s="260">
        <v>529.99661555097498</v>
      </c>
      <c r="U352" s="260">
        <f t="shared" si="66"/>
        <v>3.4068900000000002</v>
      </c>
      <c r="V352" s="260">
        <f t="shared" si="67"/>
        <v>1.7497999999999998</v>
      </c>
    </row>
    <row r="353" spans="1:22">
      <c r="A353" s="259">
        <v>44314</v>
      </c>
      <c r="B353" s="260">
        <v>297.89999999999998</v>
      </c>
      <c r="C353" s="261">
        <v>343.83199999999999</v>
      </c>
      <c r="D353" s="260">
        <v>4183.18</v>
      </c>
      <c r="F353" s="261">
        <v>1.61</v>
      </c>
      <c r="G353" s="260">
        <f t="shared" si="61"/>
        <v>161</v>
      </c>
      <c r="H353" s="260">
        <f t="shared" si="62"/>
        <v>136.89999999999998</v>
      </c>
      <c r="I353" s="260">
        <f t="shared" si="63"/>
        <v>-81.399999999999991</v>
      </c>
      <c r="J353" s="262">
        <v>-0.81399999999999995</v>
      </c>
      <c r="K353" s="260">
        <f t="shared" si="64"/>
        <v>2.4239999999999999</v>
      </c>
      <c r="L353" s="261">
        <v>5.3369999999999997</v>
      </c>
      <c r="M353" s="262">
        <f t="shared" si="65"/>
        <v>2.9129999999999998</v>
      </c>
      <c r="N353" s="260">
        <v>-0.23300000000000001</v>
      </c>
      <c r="O353" s="260">
        <v>174.75</v>
      </c>
      <c r="P353" s="260">
        <v>435</v>
      </c>
      <c r="Q353" s="260">
        <v>535.00539793126609</v>
      </c>
      <c r="U353" s="260">
        <f t="shared" si="66"/>
        <v>3.43832</v>
      </c>
      <c r="V353" s="260">
        <f t="shared" si="67"/>
        <v>1.7475000000000001</v>
      </c>
    </row>
    <row r="354" spans="1:22">
      <c r="A354" s="259">
        <v>44315</v>
      </c>
      <c r="B354" s="260">
        <v>296.3</v>
      </c>
      <c r="C354" s="261">
        <v>340.70100000000002</v>
      </c>
      <c r="D354" s="260">
        <v>4211.47</v>
      </c>
      <c r="F354" s="261">
        <v>1.6359999999999999</v>
      </c>
      <c r="G354" s="260">
        <f t="shared" si="61"/>
        <v>163.6</v>
      </c>
      <c r="H354" s="260">
        <f t="shared" si="62"/>
        <v>132.70000000000002</v>
      </c>
      <c r="I354" s="260">
        <f t="shared" si="63"/>
        <v>-78.900000000000006</v>
      </c>
      <c r="J354" s="262">
        <v>-0.78900000000000003</v>
      </c>
      <c r="K354" s="260">
        <f t="shared" si="64"/>
        <v>2.4249999999999998</v>
      </c>
      <c r="L354" s="261">
        <v>5.3250000000000002</v>
      </c>
      <c r="M354" s="262">
        <f t="shared" si="65"/>
        <v>2.9000000000000004</v>
      </c>
      <c r="N354" s="260">
        <v>-0.19500000000000001</v>
      </c>
      <c r="O354" s="260">
        <v>170.93</v>
      </c>
      <c r="P354" s="260">
        <v>431</v>
      </c>
      <c r="Q354" s="260">
        <v>529.81941121654586</v>
      </c>
      <c r="U354" s="260">
        <f t="shared" si="66"/>
        <v>3.4070100000000001</v>
      </c>
      <c r="V354" s="260">
        <f t="shared" si="67"/>
        <v>1.7093</v>
      </c>
    </row>
    <row r="355" spans="1:22">
      <c r="A355" s="259">
        <v>44316</v>
      </c>
      <c r="B355" s="260">
        <v>295.3</v>
      </c>
      <c r="C355" s="261">
        <v>339.42099999999999</v>
      </c>
      <c r="D355" s="260">
        <v>4181.17</v>
      </c>
      <c r="F355" s="261">
        <v>1.6279999999999999</v>
      </c>
      <c r="G355" s="260">
        <f t="shared" si="61"/>
        <v>162.79999999999998</v>
      </c>
      <c r="H355" s="260">
        <f t="shared" si="62"/>
        <v>132.50000000000003</v>
      </c>
      <c r="I355" s="260">
        <f t="shared" si="63"/>
        <v>-77.900000000000006</v>
      </c>
      <c r="J355" s="262">
        <v>-0.77900000000000003</v>
      </c>
      <c r="K355" s="260">
        <f t="shared" si="64"/>
        <v>2.407</v>
      </c>
      <c r="L355" s="261">
        <v>5.2839999999999998</v>
      </c>
      <c r="M355" s="262">
        <f t="shared" si="65"/>
        <v>2.8769999999999998</v>
      </c>
      <c r="N355" s="260">
        <v>-0.20300000000000001</v>
      </c>
      <c r="O355" s="260">
        <v>174.83</v>
      </c>
      <c r="P355" s="260">
        <v>428</v>
      </c>
      <c r="Q355" s="260">
        <v>531.30910133694022</v>
      </c>
      <c r="U355" s="260">
        <f t="shared" si="66"/>
        <v>3.3942099999999997</v>
      </c>
      <c r="V355" s="260">
        <f t="shared" si="67"/>
        <v>1.7483000000000002</v>
      </c>
    </row>
    <row r="356" spans="1:22" hidden="1">
      <c r="A356" s="259">
        <v>44319</v>
      </c>
      <c r="B356" s="260">
        <v>297.2</v>
      </c>
      <c r="C356" s="261">
        <v>342.05399999999997</v>
      </c>
      <c r="D356" s="260">
        <v>4192.66</v>
      </c>
      <c r="F356" s="261">
        <v>1.6</v>
      </c>
      <c r="G356" s="260">
        <f t="shared" si="61"/>
        <v>160</v>
      </c>
      <c r="H356" s="260">
        <f t="shared" si="62"/>
        <v>137.19999999999999</v>
      </c>
      <c r="I356" s="260">
        <f t="shared" si="63"/>
        <v>-82.6</v>
      </c>
      <c r="J356" s="262">
        <v>-0.82599999999999996</v>
      </c>
      <c r="K356" s="260">
        <f t="shared" si="64"/>
        <v>2.4260000000000002</v>
      </c>
      <c r="L356" s="261">
        <v>5.2910000000000004</v>
      </c>
      <c r="M356" s="262">
        <f t="shared" si="65"/>
        <v>2.8650000000000002</v>
      </c>
      <c r="N356" s="260">
        <v>-0.20599999999999999</v>
      </c>
      <c r="O356" s="260" t="e">
        <v>#N/A</v>
      </c>
      <c r="Q356" s="260">
        <v>532.8386730285232</v>
      </c>
    </row>
    <row r="357" spans="1:22">
      <c r="A357" s="259">
        <v>44320</v>
      </c>
      <c r="B357" s="260">
        <v>297</v>
      </c>
      <c r="C357" s="261">
        <v>343.06900000000002</v>
      </c>
      <c r="D357" s="260">
        <v>4164.66</v>
      </c>
      <c r="F357" s="261">
        <v>1.593</v>
      </c>
      <c r="G357" s="260">
        <f t="shared" si="61"/>
        <v>159.30000000000001</v>
      </c>
      <c r="H357" s="260">
        <f t="shared" si="62"/>
        <v>137.69999999999999</v>
      </c>
      <c r="I357" s="260">
        <f t="shared" si="63"/>
        <v>-83.6</v>
      </c>
      <c r="J357" s="262">
        <v>-0.83599999999999997</v>
      </c>
      <c r="K357" s="260">
        <f t="shared" si="64"/>
        <v>2.4289999999999998</v>
      </c>
      <c r="L357" s="261">
        <v>5.28</v>
      </c>
      <c r="M357" s="262">
        <f t="shared" si="65"/>
        <v>2.8510000000000004</v>
      </c>
      <c r="N357" s="260">
        <v>-0.24</v>
      </c>
      <c r="O357" s="260">
        <v>179.12</v>
      </c>
      <c r="P357" s="260">
        <v>428</v>
      </c>
      <c r="Q357" s="260">
        <v>534.7834095735667</v>
      </c>
      <c r="U357" s="260">
        <f t="shared" ref="U357:U375" si="68">C357/100</f>
        <v>3.4306900000000002</v>
      </c>
      <c r="V357" s="260">
        <f t="shared" ref="V357:V375" si="69">O357/100</f>
        <v>1.7912000000000001</v>
      </c>
    </row>
    <row r="358" spans="1:22">
      <c r="A358" s="259">
        <v>44321</v>
      </c>
      <c r="B358" s="260">
        <v>298.7</v>
      </c>
      <c r="C358" s="261">
        <v>343.56</v>
      </c>
      <c r="D358" s="260">
        <v>4167.59</v>
      </c>
      <c r="F358" s="261">
        <v>1.5680000000000001</v>
      </c>
      <c r="G358" s="260">
        <f t="shared" si="61"/>
        <v>156.80000000000001</v>
      </c>
      <c r="H358" s="260">
        <f t="shared" si="62"/>
        <v>141.89999999999998</v>
      </c>
      <c r="I358" s="260">
        <f t="shared" si="63"/>
        <v>-90.5</v>
      </c>
      <c r="J358" s="262">
        <v>-0.90500000000000003</v>
      </c>
      <c r="K358" s="260">
        <f t="shared" si="64"/>
        <v>2.4729999999999999</v>
      </c>
      <c r="L358" s="261">
        <v>5.2709999999999999</v>
      </c>
      <c r="M358" s="262">
        <f t="shared" si="65"/>
        <v>2.798</v>
      </c>
      <c r="N358" s="260">
        <v>-0.22900000000000001</v>
      </c>
      <c r="O358" s="260">
        <v>177.12</v>
      </c>
      <c r="P358" s="260">
        <v>429</v>
      </c>
      <c r="Q358" s="260">
        <v>534.87468332822891</v>
      </c>
      <c r="U358" s="260">
        <f t="shared" si="68"/>
        <v>3.4356</v>
      </c>
      <c r="V358" s="260">
        <f t="shared" si="69"/>
        <v>1.7712000000000001</v>
      </c>
    </row>
    <row r="359" spans="1:22">
      <c r="A359" s="259">
        <v>44322</v>
      </c>
      <c r="B359" s="260">
        <v>297.89999999999998</v>
      </c>
      <c r="C359" s="261">
        <v>341.46600000000001</v>
      </c>
      <c r="D359" s="260">
        <v>4201.62</v>
      </c>
      <c r="F359" s="261">
        <v>1.571</v>
      </c>
      <c r="G359" s="260">
        <f t="shared" si="61"/>
        <v>157.1</v>
      </c>
      <c r="H359" s="260">
        <f t="shared" si="62"/>
        <v>140.79999999999998</v>
      </c>
      <c r="I359" s="260">
        <f t="shared" si="63"/>
        <v>-88.5</v>
      </c>
      <c r="J359" s="262">
        <v>-0.88500000000000001</v>
      </c>
      <c r="K359" s="260">
        <f t="shared" si="64"/>
        <v>2.456</v>
      </c>
      <c r="L359" s="261">
        <v>5.2370000000000001</v>
      </c>
      <c r="M359" s="262">
        <f t="shared" si="65"/>
        <v>2.7810000000000001</v>
      </c>
      <c r="N359" s="260">
        <v>-0.22700000000000001</v>
      </c>
      <c r="O359" s="260">
        <v>176.25</v>
      </c>
      <c r="P359" s="260">
        <v>430</v>
      </c>
      <c r="Q359" s="260">
        <v>534.18041730731716</v>
      </c>
      <c r="U359" s="260">
        <f t="shared" si="68"/>
        <v>3.41466</v>
      </c>
      <c r="V359" s="260">
        <f t="shared" si="69"/>
        <v>1.7625</v>
      </c>
    </row>
    <row r="360" spans="1:22">
      <c r="A360" s="259">
        <v>44323</v>
      </c>
      <c r="B360" s="260">
        <v>297.2</v>
      </c>
      <c r="C360" s="261">
        <v>336.28399999999999</v>
      </c>
      <c r="D360" s="260">
        <v>4232.6000000000004</v>
      </c>
      <c r="F360" s="261">
        <v>1.579</v>
      </c>
      <c r="G360" s="260">
        <f t="shared" si="61"/>
        <v>157.9</v>
      </c>
      <c r="H360" s="260">
        <f t="shared" si="62"/>
        <v>139.29999999999998</v>
      </c>
      <c r="I360" s="260">
        <f t="shared" si="63"/>
        <v>-92.7</v>
      </c>
      <c r="J360" s="262">
        <v>-0.92700000000000005</v>
      </c>
      <c r="K360" s="260">
        <f t="shared" si="64"/>
        <v>2.5060000000000002</v>
      </c>
      <c r="L360" s="261">
        <v>5.1859999999999999</v>
      </c>
      <c r="M360" s="262">
        <f t="shared" si="65"/>
        <v>2.6799999999999997</v>
      </c>
      <c r="N360" s="260">
        <v>-0.217</v>
      </c>
      <c r="O360" s="260">
        <v>175.03</v>
      </c>
      <c r="P360" s="260">
        <v>424</v>
      </c>
      <c r="Q360" s="260">
        <v>530.51071703259981</v>
      </c>
      <c r="U360" s="260">
        <f t="shared" si="68"/>
        <v>3.3628399999999998</v>
      </c>
      <c r="V360" s="260">
        <f t="shared" si="69"/>
        <v>1.7503</v>
      </c>
    </row>
    <row r="361" spans="1:22">
      <c r="A361" s="259">
        <v>44326</v>
      </c>
      <c r="B361" s="260">
        <v>295.8</v>
      </c>
      <c r="C361" s="261">
        <v>332.161</v>
      </c>
      <c r="D361" s="260">
        <v>4188.43</v>
      </c>
      <c r="F361" s="261">
        <v>1.603</v>
      </c>
      <c r="G361" s="260">
        <f t="shared" si="61"/>
        <v>160.30000000000001</v>
      </c>
      <c r="H361" s="260">
        <f t="shared" si="62"/>
        <v>135.5</v>
      </c>
      <c r="I361" s="260">
        <f t="shared" si="63"/>
        <v>-92.7</v>
      </c>
      <c r="J361" s="262">
        <v>-0.92700000000000005</v>
      </c>
      <c r="K361" s="260">
        <f t="shared" si="64"/>
        <v>2.5300000000000002</v>
      </c>
      <c r="L361" s="261">
        <v>5.1719999999999997</v>
      </c>
      <c r="M361" s="262">
        <f t="shared" si="65"/>
        <v>2.6419999999999995</v>
      </c>
      <c r="N361" s="260">
        <v>-0.214</v>
      </c>
      <c r="O361" s="260">
        <v>172.91</v>
      </c>
      <c r="P361" s="260">
        <v>417</v>
      </c>
      <c r="Q361" s="260">
        <v>525.35869012205239</v>
      </c>
      <c r="U361" s="260">
        <f t="shared" si="68"/>
        <v>3.3216100000000002</v>
      </c>
      <c r="V361" s="260">
        <f t="shared" si="69"/>
        <v>1.7290999999999999</v>
      </c>
    </row>
    <row r="362" spans="1:22">
      <c r="A362" s="259">
        <v>44327</v>
      </c>
      <c r="B362" s="260">
        <v>296.2</v>
      </c>
      <c r="C362" s="261">
        <v>333.983</v>
      </c>
      <c r="D362" s="260">
        <v>4152.1000000000004</v>
      </c>
      <c r="F362" s="261">
        <v>1.623</v>
      </c>
      <c r="G362" s="260">
        <f t="shared" si="61"/>
        <v>162.30000000000001</v>
      </c>
      <c r="H362" s="260">
        <f t="shared" si="62"/>
        <v>133.89999999999998</v>
      </c>
      <c r="I362" s="260">
        <f t="shared" si="63"/>
        <v>-91.7</v>
      </c>
      <c r="J362" s="262">
        <v>-0.91700000000000004</v>
      </c>
      <c r="K362" s="260">
        <f t="shared" si="64"/>
        <v>2.54</v>
      </c>
      <c r="L362" s="261">
        <v>5.2169999999999996</v>
      </c>
      <c r="M362" s="262">
        <f t="shared" si="65"/>
        <v>2.6769999999999996</v>
      </c>
      <c r="N362" s="260">
        <v>-0.16300000000000001</v>
      </c>
      <c r="O362" s="260">
        <v>169.91</v>
      </c>
      <c r="P362" s="260">
        <v>419</v>
      </c>
      <c r="Q362" s="260">
        <v>524.98805047847441</v>
      </c>
      <c r="U362" s="260">
        <f t="shared" si="68"/>
        <v>3.3398300000000001</v>
      </c>
      <c r="V362" s="260">
        <f t="shared" si="69"/>
        <v>1.6991000000000001</v>
      </c>
    </row>
    <row r="363" spans="1:22">
      <c r="A363" s="259">
        <v>44328</v>
      </c>
      <c r="B363" s="260">
        <v>293</v>
      </c>
      <c r="C363" s="261">
        <v>332.69400000000002</v>
      </c>
      <c r="D363" s="260">
        <v>4063.04</v>
      </c>
      <c r="F363" s="261">
        <v>1.694</v>
      </c>
      <c r="G363" s="260">
        <f t="shared" si="61"/>
        <v>169.4</v>
      </c>
      <c r="H363" s="260">
        <f t="shared" si="62"/>
        <v>123.6</v>
      </c>
      <c r="I363" s="260">
        <f t="shared" si="63"/>
        <v>-86.8</v>
      </c>
      <c r="J363" s="262">
        <v>-0.86799999999999999</v>
      </c>
      <c r="K363" s="260">
        <f t="shared" si="64"/>
        <v>2.5619999999999998</v>
      </c>
      <c r="L363" s="261">
        <v>5.2750000000000004</v>
      </c>
      <c r="M363" s="262">
        <f t="shared" si="65"/>
        <v>2.7130000000000005</v>
      </c>
      <c r="N363" s="260">
        <v>-0.126</v>
      </c>
      <c r="O363" s="260">
        <v>168.98</v>
      </c>
      <c r="P363" s="260">
        <v>415</v>
      </c>
      <c r="Q363" s="260">
        <v>526.44731564054905</v>
      </c>
      <c r="U363" s="260">
        <f t="shared" si="68"/>
        <v>3.32694</v>
      </c>
      <c r="V363" s="260">
        <f t="shared" si="69"/>
        <v>1.6898</v>
      </c>
    </row>
    <row r="364" spans="1:22">
      <c r="A364" s="259">
        <v>44329</v>
      </c>
      <c r="B364" s="260">
        <v>295.7</v>
      </c>
      <c r="C364" s="261">
        <v>336.03399999999999</v>
      </c>
      <c r="D364" s="260">
        <v>4112.5</v>
      </c>
      <c r="F364" s="261">
        <v>1.6579999999999999</v>
      </c>
      <c r="G364" s="260">
        <f t="shared" si="61"/>
        <v>165.79999999999998</v>
      </c>
      <c r="H364" s="260">
        <f t="shared" si="62"/>
        <v>129.9</v>
      </c>
      <c r="I364" s="260">
        <f t="shared" si="63"/>
        <v>-88.5</v>
      </c>
      <c r="J364" s="262">
        <v>-0.88500000000000001</v>
      </c>
      <c r="K364" s="260">
        <f t="shared" si="64"/>
        <v>2.5430000000000001</v>
      </c>
      <c r="L364" s="261">
        <v>5.2960000000000003</v>
      </c>
      <c r="M364" s="262">
        <f t="shared" si="65"/>
        <v>2.7530000000000001</v>
      </c>
      <c r="N364" s="260">
        <v>-0.122</v>
      </c>
      <c r="O364" s="260">
        <v>170.67</v>
      </c>
      <c r="P364" s="260">
        <v>424</v>
      </c>
      <c r="Q364" s="260">
        <v>533.69773111899485</v>
      </c>
      <c r="U364" s="260">
        <f t="shared" si="68"/>
        <v>3.3603399999999999</v>
      </c>
      <c r="V364" s="260">
        <f t="shared" si="69"/>
        <v>1.7066999999999999</v>
      </c>
    </row>
    <row r="365" spans="1:22">
      <c r="A365" s="259">
        <v>44330</v>
      </c>
      <c r="B365" s="260">
        <v>296.10000000000002</v>
      </c>
      <c r="C365" s="261">
        <v>334.48200000000003</v>
      </c>
      <c r="D365" s="260">
        <v>4173.8500000000004</v>
      </c>
      <c r="F365" s="261">
        <v>1.63</v>
      </c>
      <c r="G365" s="260">
        <f t="shared" si="61"/>
        <v>163</v>
      </c>
      <c r="H365" s="260">
        <f t="shared" si="62"/>
        <v>133.10000000000002</v>
      </c>
      <c r="I365" s="260">
        <f t="shared" si="63"/>
        <v>-91.5</v>
      </c>
      <c r="J365" s="262">
        <v>-0.91500000000000004</v>
      </c>
      <c r="K365" s="260">
        <f t="shared" si="64"/>
        <v>2.5449999999999999</v>
      </c>
      <c r="L365" s="261">
        <v>5.2309999999999999</v>
      </c>
      <c r="M365" s="262">
        <f t="shared" si="65"/>
        <v>2.6859999999999999</v>
      </c>
      <c r="N365" s="260">
        <v>-0.13200000000000001</v>
      </c>
      <c r="O365" s="260">
        <v>170.13</v>
      </c>
      <c r="P365" s="260">
        <v>425</v>
      </c>
      <c r="Q365" s="260">
        <v>533.02217961555209</v>
      </c>
      <c r="U365" s="260">
        <f t="shared" si="68"/>
        <v>3.3448200000000003</v>
      </c>
      <c r="V365" s="260">
        <f t="shared" si="69"/>
        <v>1.7013</v>
      </c>
    </row>
    <row r="366" spans="1:22">
      <c r="A366" s="259">
        <v>44333</v>
      </c>
      <c r="B366" s="260">
        <v>295.7</v>
      </c>
      <c r="C366" s="261">
        <v>333.012</v>
      </c>
      <c r="D366" s="260">
        <v>4163.29</v>
      </c>
      <c r="F366" s="261">
        <v>1.651</v>
      </c>
      <c r="G366" s="260">
        <f t="shared" si="61"/>
        <v>165.1</v>
      </c>
      <c r="H366" s="260">
        <f t="shared" si="62"/>
        <v>130.6</v>
      </c>
      <c r="I366" s="260">
        <f t="shared" si="63"/>
        <v>-91.7</v>
      </c>
      <c r="J366" s="262">
        <v>-0.91700000000000004</v>
      </c>
      <c r="K366" s="260">
        <f t="shared" si="64"/>
        <v>2.5680000000000001</v>
      </c>
      <c r="L366" s="261">
        <v>5.2</v>
      </c>
      <c r="M366" s="262">
        <f t="shared" si="65"/>
        <v>2.6320000000000001</v>
      </c>
      <c r="N366" s="260">
        <v>-0.11700000000000001</v>
      </c>
      <c r="O366" s="260">
        <v>169.26</v>
      </c>
      <c r="P366" s="260">
        <v>422</v>
      </c>
      <c r="Q366" s="260">
        <v>529.93677073506979</v>
      </c>
      <c r="U366" s="260">
        <f t="shared" si="68"/>
        <v>3.33012</v>
      </c>
      <c r="V366" s="260">
        <f t="shared" si="69"/>
        <v>1.6925999999999999</v>
      </c>
    </row>
    <row r="367" spans="1:22">
      <c r="A367" s="259">
        <v>44334</v>
      </c>
      <c r="B367" s="260">
        <v>296.10000000000002</v>
      </c>
      <c r="C367" s="261">
        <v>331.92500000000001</v>
      </c>
      <c r="D367" s="260">
        <v>4127.83</v>
      </c>
      <c r="F367" s="261">
        <v>1.639</v>
      </c>
      <c r="G367" s="260">
        <f t="shared" si="61"/>
        <v>163.9</v>
      </c>
      <c r="H367" s="260">
        <f t="shared" si="62"/>
        <v>132.20000000000002</v>
      </c>
      <c r="I367" s="260">
        <f t="shared" si="63"/>
        <v>-91.5</v>
      </c>
      <c r="J367" s="262">
        <v>-0.91500000000000004</v>
      </c>
      <c r="K367" s="260">
        <f t="shared" si="64"/>
        <v>2.5540000000000003</v>
      </c>
      <c r="L367" s="261">
        <v>5.1890000000000001</v>
      </c>
      <c r="M367" s="262">
        <f t="shared" si="65"/>
        <v>2.6349999999999998</v>
      </c>
      <c r="N367" s="260">
        <v>-0.105</v>
      </c>
      <c r="O367" s="260">
        <v>170.66</v>
      </c>
      <c r="P367" s="260">
        <v>421</v>
      </c>
      <c r="Q367" s="260">
        <v>525.97090024642114</v>
      </c>
      <c r="U367" s="260">
        <f t="shared" si="68"/>
        <v>3.3192500000000003</v>
      </c>
      <c r="V367" s="260">
        <f t="shared" si="69"/>
        <v>1.7065999999999999</v>
      </c>
    </row>
    <row r="368" spans="1:22">
      <c r="A368" s="259">
        <v>44335</v>
      </c>
      <c r="B368" s="260">
        <v>293.2</v>
      </c>
      <c r="C368" s="261">
        <v>332.26499999999999</v>
      </c>
      <c r="D368" s="260">
        <v>4115.68</v>
      </c>
      <c r="F368" s="261">
        <v>1.6739999999999999</v>
      </c>
      <c r="G368" s="260">
        <f t="shared" si="61"/>
        <v>167.4</v>
      </c>
      <c r="H368" s="260">
        <f t="shared" si="62"/>
        <v>125.79999999999998</v>
      </c>
      <c r="I368" s="260">
        <f t="shared" si="63"/>
        <v>-82.5</v>
      </c>
      <c r="J368" s="262">
        <v>-0.82499999999999996</v>
      </c>
      <c r="K368" s="260">
        <f t="shared" si="64"/>
        <v>2.4989999999999997</v>
      </c>
      <c r="L368" s="261">
        <v>5.2350000000000003</v>
      </c>
      <c r="M368" s="262">
        <f t="shared" si="65"/>
        <v>2.7360000000000007</v>
      </c>
      <c r="N368" s="260">
        <v>-0.112</v>
      </c>
      <c r="O368" s="260">
        <v>173.96</v>
      </c>
      <c r="P368" s="260">
        <v>420</v>
      </c>
      <c r="Q368" s="260">
        <v>529.78495000559462</v>
      </c>
      <c r="U368" s="260">
        <f t="shared" si="68"/>
        <v>3.3226499999999999</v>
      </c>
      <c r="V368" s="260">
        <f t="shared" si="69"/>
        <v>1.7396</v>
      </c>
    </row>
    <row r="369" spans="1:22">
      <c r="A369" s="259">
        <v>44336</v>
      </c>
      <c r="B369" s="260">
        <v>297.3</v>
      </c>
      <c r="C369" s="261">
        <v>335.96899999999999</v>
      </c>
      <c r="D369" s="260">
        <v>4159.12</v>
      </c>
      <c r="F369" s="261">
        <v>1.627</v>
      </c>
      <c r="G369" s="260">
        <f t="shared" si="61"/>
        <v>162.69999999999999</v>
      </c>
      <c r="H369" s="260">
        <f t="shared" si="62"/>
        <v>134.60000000000002</v>
      </c>
      <c r="I369" s="260">
        <f t="shared" si="63"/>
        <v>-83</v>
      </c>
      <c r="J369" s="262">
        <v>-0.83</v>
      </c>
      <c r="K369" s="260">
        <f t="shared" si="64"/>
        <v>2.4569999999999999</v>
      </c>
      <c r="L369" s="261">
        <v>5.2210000000000001</v>
      </c>
      <c r="M369" s="262">
        <f t="shared" si="65"/>
        <v>2.7640000000000002</v>
      </c>
      <c r="N369" s="260">
        <v>-0.112</v>
      </c>
      <c r="O369" s="260">
        <v>173.1</v>
      </c>
      <c r="P369" s="260">
        <v>422</v>
      </c>
      <c r="Q369" s="260">
        <v>529.74739679053403</v>
      </c>
      <c r="U369" s="260">
        <f t="shared" si="68"/>
        <v>3.3596900000000001</v>
      </c>
      <c r="V369" s="260">
        <f t="shared" si="69"/>
        <v>1.7309999999999999</v>
      </c>
    </row>
    <row r="370" spans="1:22">
      <c r="A370" s="259">
        <v>44337</v>
      </c>
      <c r="B370" s="260">
        <v>296</v>
      </c>
      <c r="C370" s="261">
        <v>334.548</v>
      </c>
      <c r="D370" s="260">
        <v>4155.8599999999997</v>
      </c>
      <c r="F370" s="261">
        <v>1.6220000000000001</v>
      </c>
      <c r="G370" s="260">
        <f t="shared" si="61"/>
        <v>162.20000000000002</v>
      </c>
      <c r="H370" s="260">
        <f t="shared" si="62"/>
        <v>133.79999999999998</v>
      </c>
      <c r="I370" s="260">
        <f t="shared" si="63"/>
        <v>-82.899999999999991</v>
      </c>
      <c r="J370" s="262">
        <v>-0.82899999999999996</v>
      </c>
      <c r="K370" s="260">
        <f t="shared" si="64"/>
        <v>2.4510000000000001</v>
      </c>
      <c r="L370" s="261">
        <v>5.218</v>
      </c>
      <c r="M370" s="262">
        <f t="shared" si="65"/>
        <v>2.7669999999999999</v>
      </c>
      <c r="N370" s="260">
        <v>-0.13100000000000001</v>
      </c>
      <c r="O370" s="260">
        <v>174.12</v>
      </c>
      <c r="P370" s="260">
        <v>420</v>
      </c>
      <c r="Q370" s="260">
        <v>526.2946852241472</v>
      </c>
      <c r="U370" s="260">
        <f t="shared" si="68"/>
        <v>3.3454800000000002</v>
      </c>
      <c r="V370" s="260">
        <f t="shared" si="69"/>
        <v>1.7412000000000001</v>
      </c>
    </row>
    <row r="371" spans="1:22">
      <c r="A371" s="259">
        <v>44340</v>
      </c>
      <c r="B371" s="260">
        <v>296.60000000000002</v>
      </c>
      <c r="C371" s="261">
        <v>336.59699999999998</v>
      </c>
      <c r="D371" s="260">
        <v>4197.05</v>
      </c>
      <c r="F371" s="261">
        <v>1.603</v>
      </c>
      <c r="G371" s="260">
        <f t="shared" si="61"/>
        <v>160.30000000000001</v>
      </c>
      <c r="H371" s="260">
        <f t="shared" si="62"/>
        <v>136.30000000000001</v>
      </c>
      <c r="I371" s="260">
        <f t="shared" si="63"/>
        <v>-85.9</v>
      </c>
      <c r="J371" s="262">
        <v>-0.85899999999999999</v>
      </c>
      <c r="K371" s="260">
        <f t="shared" si="64"/>
        <v>2.4619999999999997</v>
      </c>
      <c r="L371" s="261">
        <v>5.2089999999999996</v>
      </c>
      <c r="M371" s="262">
        <f t="shared" si="65"/>
        <v>2.7469999999999999</v>
      </c>
      <c r="N371" s="260">
        <v>-0.14199999999999999</v>
      </c>
      <c r="O371" s="260">
        <v>173.23</v>
      </c>
      <c r="P371" s="260">
        <v>421</v>
      </c>
      <c r="Q371" s="260">
        <v>526.09016487021768</v>
      </c>
      <c r="U371" s="260">
        <f t="shared" si="68"/>
        <v>3.3659699999999999</v>
      </c>
      <c r="V371" s="260">
        <f t="shared" si="69"/>
        <v>1.7323</v>
      </c>
    </row>
    <row r="372" spans="1:22">
      <c r="A372" s="259">
        <v>44341</v>
      </c>
      <c r="B372" s="260">
        <v>298.10000000000002</v>
      </c>
      <c r="C372" s="261">
        <v>338.13499999999999</v>
      </c>
      <c r="D372" s="260">
        <v>4188.13</v>
      </c>
      <c r="F372" s="261">
        <v>1.56</v>
      </c>
      <c r="G372" s="260">
        <f t="shared" si="61"/>
        <v>156</v>
      </c>
      <c r="H372" s="260">
        <f t="shared" si="62"/>
        <v>142.10000000000002</v>
      </c>
      <c r="I372" s="260">
        <f t="shared" si="63"/>
        <v>-89</v>
      </c>
      <c r="J372" s="262">
        <v>-0.89</v>
      </c>
      <c r="K372" s="260">
        <f t="shared" si="64"/>
        <v>2.4500000000000002</v>
      </c>
      <c r="L372" s="261">
        <v>5.1909999999999998</v>
      </c>
      <c r="M372" s="262">
        <f t="shared" si="65"/>
        <v>2.7409999999999997</v>
      </c>
      <c r="N372" s="260">
        <v>-0.16900000000000001</v>
      </c>
      <c r="O372" s="260">
        <v>175.27</v>
      </c>
      <c r="P372" s="260">
        <v>420</v>
      </c>
      <c r="Q372" s="260">
        <v>525.60216136494682</v>
      </c>
      <c r="U372" s="260">
        <f t="shared" si="68"/>
        <v>3.3813499999999999</v>
      </c>
      <c r="V372" s="260">
        <f t="shared" si="69"/>
        <v>1.7527000000000001</v>
      </c>
    </row>
    <row r="373" spans="1:22">
      <c r="A373" s="259">
        <v>44342</v>
      </c>
      <c r="B373" s="260">
        <v>296.60000000000002</v>
      </c>
      <c r="C373" s="261">
        <v>335.12799999999999</v>
      </c>
      <c r="D373" s="260">
        <v>4195.99</v>
      </c>
      <c r="F373" s="261">
        <v>1.577</v>
      </c>
      <c r="G373" s="260">
        <f t="shared" si="61"/>
        <v>157.69999999999999</v>
      </c>
      <c r="H373" s="260">
        <f t="shared" si="62"/>
        <v>138.90000000000003</v>
      </c>
      <c r="I373" s="260">
        <f t="shared" si="63"/>
        <v>-85.3</v>
      </c>
      <c r="J373" s="262">
        <v>-0.85299999999999998</v>
      </c>
      <c r="K373" s="260">
        <f t="shared" si="64"/>
        <v>2.4299999999999997</v>
      </c>
      <c r="L373" s="261">
        <v>5.165</v>
      </c>
      <c r="M373" s="262">
        <f t="shared" si="65"/>
        <v>2.7350000000000003</v>
      </c>
      <c r="N373" s="260">
        <v>-0.20799999999999999</v>
      </c>
      <c r="O373" s="260">
        <v>177.68</v>
      </c>
      <c r="P373" s="260">
        <v>419</v>
      </c>
      <c r="Q373" s="260">
        <v>524.65986062569937</v>
      </c>
      <c r="U373" s="260">
        <f t="shared" si="68"/>
        <v>3.35128</v>
      </c>
      <c r="V373" s="260">
        <f t="shared" si="69"/>
        <v>1.7768000000000002</v>
      </c>
    </row>
    <row r="374" spans="1:22">
      <c r="A374" s="259">
        <v>44343</v>
      </c>
      <c r="B374" s="260">
        <v>295.5</v>
      </c>
      <c r="C374" s="261">
        <v>333.64499999999998</v>
      </c>
      <c r="D374" s="260">
        <v>4200.88</v>
      </c>
      <c r="F374" s="261">
        <v>1.609</v>
      </c>
      <c r="G374" s="260">
        <f t="shared" si="61"/>
        <v>160.9</v>
      </c>
      <c r="H374" s="260">
        <f t="shared" si="62"/>
        <v>134.6</v>
      </c>
      <c r="I374" s="260">
        <f t="shared" si="63"/>
        <v>-83.6</v>
      </c>
      <c r="J374" s="262">
        <v>-0.83599999999999997</v>
      </c>
      <c r="K374" s="260">
        <f t="shared" si="64"/>
        <v>2.4449999999999998</v>
      </c>
      <c r="L374" s="261">
        <v>5.1680000000000001</v>
      </c>
      <c r="M374" s="262">
        <f t="shared" si="65"/>
        <v>2.7230000000000003</v>
      </c>
      <c r="N374" s="260">
        <v>-0.17399999999999999</v>
      </c>
      <c r="O374" s="260">
        <v>174.73</v>
      </c>
      <c r="P374" s="260">
        <v>414</v>
      </c>
      <c r="Q374" s="260">
        <v>522.57070361715728</v>
      </c>
      <c r="U374" s="260">
        <f t="shared" si="68"/>
        <v>3.3364499999999997</v>
      </c>
      <c r="V374" s="260">
        <f t="shared" si="69"/>
        <v>1.7472999999999999</v>
      </c>
    </row>
    <row r="375" spans="1:22">
      <c r="A375" s="259">
        <v>44344</v>
      </c>
      <c r="B375" s="260">
        <v>294.10000000000002</v>
      </c>
      <c r="C375" s="261">
        <v>332.86200000000002</v>
      </c>
      <c r="D375" s="260">
        <v>4204.1099999999997</v>
      </c>
      <c r="F375" s="261">
        <v>1.5960000000000001</v>
      </c>
      <c r="G375" s="260">
        <f t="shared" si="61"/>
        <v>159.60000000000002</v>
      </c>
      <c r="H375" s="260">
        <f t="shared" si="62"/>
        <v>134.5</v>
      </c>
      <c r="I375" s="260">
        <f t="shared" si="63"/>
        <v>-85.8</v>
      </c>
      <c r="J375" s="262">
        <v>-0.85799999999999998</v>
      </c>
      <c r="K375" s="260">
        <f t="shared" si="64"/>
        <v>2.4540000000000002</v>
      </c>
      <c r="L375" s="261">
        <v>5.1689999999999996</v>
      </c>
      <c r="M375" s="262">
        <f t="shared" si="65"/>
        <v>2.7149999999999994</v>
      </c>
      <c r="N375" s="260">
        <v>-0.184</v>
      </c>
      <c r="O375" s="260">
        <v>175.84</v>
      </c>
      <c r="P375" s="260">
        <v>414</v>
      </c>
      <c r="Q375" s="260">
        <v>523.99961272302937</v>
      </c>
      <c r="U375" s="260">
        <f t="shared" si="68"/>
        <v>3.3286200000000004</v>
      </c>
      <c r="V375" s="260">
        <f t="shared" si="69"/>
        <v>1.7584</v>
      </c>
    </row>
    <row r="376" spans="1:22" hidden="1">
      <c r="A376" s="259">
        <v>44347</v>
      </c>
      <c r="B376" s="260">
        <v>0</v>
      </c>
      <c r="C376" s="260">
        <v>0</v>
      </c>
      <c r="D376" s="260">
        <v>0</v>
      </c>
      <c r="F376" s="260">
        <v>1.5960000000000001</v>
      </c>
      <c r="G376" s="260">
        <f t="shared" si="61"/>
        <v>159.60000000000002</v>
      </c>
      <c r="H376" s="260">
        <f t="shared" si="62"/>
        <v>-159.60000000000002</v>
      </c>
      <c r="I376" s="260">
        <f t="shared" si="63"/>
        <v>-85.8</v>
      </c>
      <c r="J376" s="260">
        <v>-0.85799999999999998</v>
      </c>
      <c r="K376" s="260">
        <f t="shared" si="64"/>
        <v>2.4540000000000002</v>
      </c>
      <c r="L376" s="260" t="e">
        <v>#N/A</v>
      </c>
      <c r="M376" s="260" t="e">
        <f t="shared" si="65"/>
        <v>#N/A</v>
      </c>
      <c r="Q376" s="260">
        <v>525.25181061607668</v>
      </c>
    </row>
    <row r="377" spans="1:22">
      <c r="A377" s="259">
        <v>44348</v>
      </c>
      <c r="B377" s="260">
        <v>293.39999999999998</v>
      </c>
      <c r="C377" s="261">
        <v>330.85500000000002</v>
      </c>
      <c r="D377" s="260">
        <v>4202.04</v>
      </c>
      <c r="F377" s="261">
        <v>1.607</v>
      </c>
      <c r="G377" s="260">
        <f t="shared" si="61"/>
        <v>160.69999999999999</v>
      </c>
      <c r="H377" s="260">
        <f t="shared" si="62"/>
        <v>132.69999999999999</v>
      </c>
      <c r="I377" s="260">
        <f t="shared" si="63"/>
        <v>-87.5</v>
      </c>
      <c r="J377" s="262">
        <v>-0.875</v>
      </c>
      <c r="K377" s="260">
        <f t="shared" si="64"/>
        <v>2.4820000000000002</v>
      </c>
      <c r="L377" s="261">
        <v>5.1619999999999999</v>
      </c>
      <c r="M377" s="262">
        <f t="shared" si="65"/>
        <v>2.6799999999999997</v>
      </c>
      <c r="N377" s="260">
        <v>-0.18</v>
      </c>
      <c r="O377" s="260">
        <v>175.12</v>
      </c>
      <c r="P377" s="260">
        <v>411</v>
      </c>
      <c r="Q377" s="260">
        <v>522.82524930252521</v>
      </c>
      <c r="U377" s="260">
        <f t="shared" ref="U377:U400" si="70">C377/100</f>
        <v>3.3085500000000003</v>
      </c>
      <c r="V377" s="260">
        <f t="shared" ref="V377:V400" si="71">O377/100</f>
        <v>1.7512000000000001</v>
      </c>
    </row>
    <row r="378" spans="1:22">
      <c r="A378" s="259">
        <v>44349</v>
      </c>
      <c r="B378" s="260">
        <v>293.8</v>
      </c>
      <c r="C378" s="261">
        <v>330.15199999999999</v>
      </c>
      <c r="D378" s="260">
        <v>4208.12</v>
      </c>
      <c r="F378" s="261">
        <v>1.5880000000000001</v>
      </c>
      <c r="G378" s="260">
        <f t="shared" si="61"/>
        <v>158.80000000000001</v>
      </c>
      <c r="H378" s="260">
        <f t="shared" si="62"/>
        <v>135</v>
      </c>
      <c r="I378" s="260">
        <f t="shared" si="63"/>
        <v>-87.6</v>
      </c>
      <c r="J378" s="262">
        <v>-0.876</v>
      </c>
      <c r="K378" s="260">
        <f t="shared" si="64"/>
        <v>2.464</v>
      </c>
      <c r="L378" s="261">
        <v>5.14</v>
      </c>
      <c r="M378" s="262">
        <f t="shared" si="65"/>
        <v>2.6759999999999997</v>
      </c>
      <c r="N378" s="260">
        <v>-0.2</v>
      </c>
      <c r="O378" s="260">
        <v>176.03</v>
      </c>
      <c r="P378" s="260">
        <v>411</v>
      </c>
      <c r="Q378" s="260">
        <v>520.18974783687622</v>
      </c>
      <c r="U378" s="260">
        <f t="shared" si="70"/>
        <v>3.30152</v>
      </c>
      <c r="V378" s="260">
        <f t="shared" si="71"/>
        <v>1.7603</v>
      </c>
    </row>
    <row r="379" spans="1:22">
      <c r="A379" s="259">
        <v>44350</v>
      </c>
      <c r="B379" s="260">
        <v>292.7</v>
      </c>
      <c r="C379" s="261">
        <v>329.66300000000001</v>
      </c>
      <c r="D379" s="260">
        <v>4192.8500000000004</v>
      </c>
      <c r="F379" s="261">
        <v>1.627</v>
      </c>
      <c r="G379" s="260">
        <f t="shared" si="61"/>
        <v>162.69999999999999</v>
      </c>
      <c r="H379" s="260">
        <f t="shared" si="62"/>
        <v>130</v>
      </c>
      <c r="I379" s="260">
        <f t="shared" si="63"/>
        <v>-81.5</v>
      </c>
      <c r="J379" s="262">
        <v>-0.81499999999999995</v>
      </c>
      <c r="K379" s="260">
        <f t="shared" si="64"/>
        <v>2.4420000000000002</v>
      </c>
      <c r="L379" s="261">
        <v>5.173</v>
      </c>
      <c r="M379" s="262">
        <f t="shared" si="65"/>
        <v>2.7309999999999999</v>
      </c>
      <c r="N379" s="260">
        <v>-0.185</v>
      </c>
      <c r="O379" s="260">
        <v>175.23</v>
      </c>
      <c r="P379" s="260">
        <v>409</v>
      </c>
      <c r="Q379" s="260">
        <v>516.43312714513547</v>
      </c>
      <c r="U379" s="260">
        <f t="shared" si="70"/>
        <v>3.2966299999999999</v>
      </c>
      <c r="V379" s="260">
        <f t="shared" si="71"/>
        <v>1.7523</v>
      </c>
    </row>
    <row r="380" spans="1:22">
      <c r="A380" s="259">
        <v>44351</v>
      </c>
      <c r="B380" s="260">
        <v>296.2</v>
      </c>
      <c r="C380" s="261">
        <v>333.37</v>
      </c>
      <c r="D380" s="260">
        <v>4229.8900000000003</v>
      </c>
      <c r="F380" s="261">
        <v>1.5549999999999999</v>
      </c>
      <c r="G380" s="260">
        <f t="shared" si="61"/>
        <v>155.5</v>
      </c>
      <c r="H380" s="260">
        <f t="shared" si="62"/>
        <v>140.69999999999999</v>
      </c>
      <c r="I380" s="260">
        <f t="shared" si="63"/>
        <v>-87.6</v>
      </c>
      <c r="J380" s="262">
        <v>-0.876</v>
      </c>
      <c r="K380" s="260">
        <f t="shared" si="64"/>
        <v>2.431</v>
      </c>
      <c r="L380" s="261">
        <v>5.1589999999999998</v>
      </c>
      <c r="M380" s="262">
        <f t="shared" si="65"/>
        <v>2.7279999999999998</v>
      </c>
      <c r="N380" s="260">
        <v>-0.214</v>
      </c>
      <c r="O380" s="260">
        <v>177.07</v>
      </c>
      <c r="P380" s="260">
        <v>415</v>
      </c>
      <c r="Q380" s="260">
        <v>519.74371753959531</v>
      </c>
      <c r="U380" s="260">
        <f t="shared" si="70"/>
        <v>3.3336999999999999</v>
      </c>
      <c r="V380" s="260">
        <f t="shared" si="71"/>
        <v>1.7706999999999999</v>
      </c>
    </row>
    <row r="381" spans="1:22">
      <c r="A381" s="259">
        <v>44354</v>
      </c>
      <c r="B381" s="260">
        <v>295.5</v>
      </c>
      <c r="C381" s="261">
        <v>332.68799999999999</v>
      </c>
      <c r="D381" s="260">
        <v>4226.5200000000004</v>
      </c>
      <c r="F381" s="261">
        <v>1.57</v>
      </c>
      <c r="G381" s="260">
        <f t="shared" si="61"/>
        <v>157</v>
      </c>
      <c r="H381" s="260">
        <f t="shared" si="62"/>
        <v>138.5</v>
      </c>
      <c r="I381" s="260">
        <f t="shared" si="63"/>
        <v>-84</v>
      </c>
      <c r="J381" s="262">
        <v>-0.84</v>
      </c>
      <c r="K381" s="260">
        <f t="shared" si="64"/>
        <v>2.41</v>
      </c>
      <c r="L381" s="261">
        <v>5.1529999999999996</v>
      </c>
      <c r="M381" s="262">
        <f t="shared" si="65"/>
        <v>2.7429999999999994</v>
      </c>
      <c r="N381" s="260">
        <v>-0.2</v>
      </c>
      <c r="O381" s="260">
        <v>175.49</v>
      </c>
      <c r="P381" s="260">
        <v>412</v>
      </c>
      <c r="Q381" s="260">
        <v>516.88767927778122</v>
      </c>
      <c r="U381" s="260">
        <f t="shared" si="70"/>
        <v>3.3268800000000001</v>
      </c>
      <c r="V381" s="260">
        <f t="shared" si="71"/>
        <v>1.7549000000000001</v>
      </c>
    </row>
    <row r="382" spans="1:22">
      <c r="A382" s="259">
        <v>44355</v>
      </c>
      <c r="B382" s="260">
        <v>296.8</v>
      </c>
      <c r="C382" s="261">
        <v>332.37400000000002</v>
      </c>
      <c r="D382" s="260">
        <v>4227.26</v>
      </c>
      <c r="F382" s="261">
        <v>1.536</v>
      </c>
      <c r="G382" s="260">
        <f t="shared" si="61"/>
        <v>153.6</v>
      </c>
      <c r="H382" s="260">
        <f t="shared" si="62"/>
        <v>143.20000000000002</v>
      </c>
      <c r="I382" s="260">
        <f t="shared" si="63"/>
        <v>-84.5</v>
      </c>
      <c r="J382" s="262">
        <v>-0.84499999999999997</v>
      </c>
      <c r="K382" s="260">
        <f t="shared" si="64"/>
        <v>2.3810000000000002</v>
      </c>
      <c r="L382" s="261">
        <v>5.1079999999999997</v>
      </c>
      <c r="M382" s="262">
        <f t="shared" si="65"/>
        <v>2.7269999999999994</v>
      </c>
      <c r="N382" s="260">
        <v>-0.22600000000000001</v>
      </c>
      <c r="O382" s="260">
        <v>176.65</v>
      </c>
      <c r="P382" s="260">
        <v>414</v>
      </c>
      <c r="Q382" s="260">
        <v>515.21585069340495</v>
      </c>
      <c r="U382" s="260">
        <f t="shared" si="70"/>
        <v>3.3237400000000004</v>
      </c>
      <c r="V382" s="260">
        <f t="shared" si="71"/>
        <v>1.7665</v>
      </c>
    </row>
    <row r="383" spans="1:22">
      <c r="A383" s="259">
        <v>44356</v>
      </c>
      <c r="B383" s="260">
        <v>297.89999999999998</v>
      </c>
      <c r="C383" s="261">
        <v>331.16899999999998</v>
      </c>
      <c r="D383" s="260">
        <v>4219.55</v>
      </c>
      <c r="F383" s="261">
        <v>1.492</v>
      </c>
      <c r="G383" s="260">
        <f t="shared" si="61"/>
        <v>149.19999999999999</v>
      </c>
      <c r="H383" s="260">
        <f t="shared" si="62"/>
        <v>148.69999999999999</v>
      </c>
      <c r="I383" s="260">
        <f t="shared" si="63"/>
        <v>-84.399999999999991</v>
      </c>
      <c r="J383" s="262">
        <v>-0.84399999999999997</v>
      </c>
      <c r="K383" s="260">
        <f t="shared" si="64"/>
        <v>2.3359999999999999</v>
      </c>
      <c r="L383" s="261">
        <v>5.0469999999999997</v>
      </c>
      <c r="M383" s="262">
        <f t="shared" si="65"/>
        <v>2.7109999999999999</v>
      </c>
      <c r="N383" s="260">
        <v>-0.245</v>
      </c>
      <c r="O383" s="260">
        <v>177.68</v>
      </c>
      <c r="P383" s="260">
        <v>413</v>
      </c>
      <c r="Q383" s="260">
        <v>513.08579876584963</v>
      </c>
      <c r="U383" s="260">
        <f t="shared" si="70"/>
        <v>3.31169</v>
      </c>
      <c r="V383" s="260">
        <f t="shared" si="71"/>
        <v>1.7768000000000002</v>
      </c>
    </row>
    <row r="384" spans="1:22">
      <c r="A384" s="259">
        <v>44357</v>
      </c>
      <c r="B384" s="260">
        <v>300.2</v>
      </c>
      <c r="C384" s="261">
        <v>333.58300000000003</v>
      </c>
      <c r="D384" s="260">
        <v>4239.18</v>
      </c>
      <c r="F384" s="261">
        <v>1.4339999999999999</v>
      </c>
      <c r="G384" s="260">
        <f t="shared" si="61"/>
        <v>143.4</v>
      </c>
      <c r="H384" s="260">
        <f t="shared" si="62"/>
        <v>156.79999999999998</v>
      </c>
      <c r="I384" s="260">
        <f t="shared" si="63"/>
        <v>-93.4</v>
      </c>
      <c r="J384" s="262">
        <v>-0.93400000000000005</v>
      </c>
      <c r="K384" s="260">
        <f t="shared" si="64"/>
        <v>2.3679999999999999</v>
      </c>
      <c r="L384" s="261">
        <v>5.0330000000000004</v>
      </c>
      <c r="M384" s="262">
        <f t="shared" si="65"/>
        <v>2.6650000000000005</v>
      </c>
      <c r="N384" s="260">
        <v>-0.25700000000000001</v>
      </c>
      <c r="O384" s="260">
        <v>175.72</v>
      </c>
      <c r="P384" s="260">
        <v>414</v>
      </c>
      <c r="Q384" s="260">
        <v>514.35819785763704</v>
      </c>
      <c r="U384" s="260">
        <f t="shared" si="70"/>
        <v>3.3358300000000001</v>
      </c>
      <c r="V384" s="260">
        <f t="shared" si="71"/>
        <v>1.7572000000000001</v>
      </c>
    </row>
    <row r="385" spans="1:22">
      <c r="A385" s="259">
        <v>44358</v>
      </c>
      <c r="B385" s="260">
        <v>298.39999999999998</v>
      </c>
      <c r="C385" s="261">
        <v>329.96899999999999</v>
      </c>
      <c r="D385" s="260">
        <v>4247.4399999999996</v>
      </c>
      <c r="F385" s="261">
        <v>1.4530000000000001</v>
      </c>
      <c r="G385" s="260">
        <f t="shared" si="61"/>
        <v>145.30000000000001</v>
      </c>
      <c r="H385" s="260">
        <f t="shared" si="62"/>
        <v>153.09999999999997</v>
      </c>
      <c r="I385" s="260">
        <f t="shared" si="63"/>
        <v>-89.8</v>
      </c>
      <c r="J385" s="262">
        <v>-0.89800000000000002</v>
      </c>
      <c r="K385" s="260">
        <f t="shared" si="64"/>
        <v>2.351</v>
      </c>
      <c r="L385" s="261">
        <v>4.9950000000000001</v>
      </c>
      <c r="M385" s="262">
        <f t="shared" si="65"/>
        <v>2.6440000000000001</v>
      </c>
      <c r="N385" s="260">
        <v>-0.27500000000000002</v>
      </c>
      <c r="O385" s="260">
        <v>176.79</v>
      </c>
      <c r="P385" s="260">
        <v>412</v>
      </c>
      <c r="Q385" s="260">
        <v>508.84920753817096</v>
      </c>
      <c r="U385" s="260">
        <f t="shared" si="70"/>
        <v>3.29969</v>
      </c>
      <c r="V385" s="260">
        <f t="shared" si="71"/>
        <v>1.7679</v>
      </c>
    </row>
    <row r="386" spans="1:22">
      <c r="A386" s="259">
        <v>44361</v>
      </c>
      <c r="B386" s="260">
        <v>296.3</v>
      </c>
      <c r="C386" s="261">
        <v>329.59100000000001</v>
      </c>
      <c r="D386" s="260">
        <v>4255.1499999999996</v>
      </c>
      <c r="F386" s="261">
        <v>1.496</v>
      </c>
      <c r="G386" s="260">
        <f t="shared" si="61"/>
        <v>149.6</v>
      </c>
      <c r="H386" s="260">
        <f t="shared" si="62"/>
        <v>146.70000000000002</v>
      </c>
      <c r="I386" s="260">
        <f t="shared" si="63"/>
        <v>-88.4</v>
      </c>
      <c r="J386" s="262">
        <v>-0.88400000000000001</v>
      </c>
      <c r="K386" s="260">
        <f t="shared" si="64"/>
        <v>2.38</v>
      </c>
      <c r="L386" s="261">
        <v>5.0330000000000004</v>
      </c>
      <c r="M386" s="262">
        <f t="shared" si="65"/>
        <v>2.6530000000000005</v>
      </c>
      <c r="N386" s="260">
        <v>-0.253</v>
      </c>
      <c r="O386" s="260">
        <v>175.26</v>
      </c>
      <c r="P386" s="260">
        <v>408</v>
      </c>
      <c r="Q386" s="260">
        <v>502.46583217747974</v>
      </c>
      <c r="U386" s="260">
        <f t="shared" si="70"/>
        <v>3.2959100000000001</v>
      </c>
      <c r="V386" s="260">
        <f t="shared" si="71"/>
        <v>1.7525999999999999</v>
      </c>
    </row>
    <row r="387" spans="1:22">
      <c r="A387" s="259">
        <v>44362</v>
      </c>
      <c r="B387" s="260">
        <v>297.10000000000002</v>
      </c>
      <c r="C387" s="261">
        <v>333.346</v>
      </c>
      <c r="D387" s="260">
        <v>4246.59</v>
      </c>
      <c r="F387" s="261">
        <v>1.4930000000000001</v>
      </c>
      <c r="G387" s="260">
        <f t="shared" si="61"/>
        <v>149.30000000000001</v>
      </c>
      <c r="H387" s="260">
        <f t="shared" si="62"/>
        <v>147.80000000000001</v>
      </c>
      <c r="I387" s="260">
        <f t="shared" si="63"/>
        <v>-90.2</v>
      </c>
      <c r="J387" s="262">
        <v>-0.90200000000000002</v>
      </c>
      <c r="K387" s="260">
        <f t="shared" si="64"/>
        <v>2.395</v>
      </c>
      <c r="L387" s="261">
        <v>5.0670000000000002</v>
      </c>
      <c r="M387" s="262">
        <f t="shared" si="65"/>
        <v>2.6720000000000002</v>
      </c>
      <c r="N387" s="260">
        <v>-0.23300000000000001</v>
      </c>
      <c r="O387" s="260">
        <v>174.62</v>
      </c>
      <c r="P387" s="260">
        <v>411</v>
      </c>
      <c r="Q387" s="260">
        <v>507.46098914890649</v>
      </c>
      <c r="U387" s="260">
        <f t="shared" si="70"/>
        <v>3.3334600000000001</v>
      </c>
      <c r="V387" s="260">
        <f t="shared" si="71"/>
        <v>1.7462</v>
      </c>
    </row>
    <row r="388" spans="1:22">
      <c r="A388" s="259">
        <v>44363</v>
      </c>
      <c r="B388" s="260">
        <v>291.10000000000002</v>
      </c>
      <c r="C388" s="261">
        <v>329.90699999999998</v>
      </c>
      <c r="D388" s="260">
        <v>4223.7</v>
      </c>
      <c r="F388" s="261">
        <v>1.5780000000000001</v>
      </c>
      <c r="G388" s="260">
        <f t="shared" ref="G388:G451" si="72">F388*100</f>
        <v>157.80000000000001</v>
      </c>
      <c r="H388" s="260">
        <f t="shared" ref="H388:H451" si="73">B388-G388</f>
        <v>133.30000000000001</v>
      </c>
      <c r="I388" s="260">
        <f t="shared" ref="I388:I451" si="74">J388*100</f>
        <v>-75.099999999999994</v>
      </c>
      <c r="J388" s="262">
        <v>-0.751</v>
      </c>
      <c r="K388" s="260">
        <f t="shared" ref="K388:K451" si="75">F388-J388</f>
        <v>2.3290000000000002</v>
      </c>
      <c r="L388" s="261">
        <v>5.077</v>
      </c>
      <c r="M388" s="262">
        <f t="shared" ref="M388:M451" si="76">L388-K388</f>
        <v>2.7479999999999998</v>
      </c>
      <c r="N388" s="260">
        <v>-0.20499999999999999</v>
      </c>
      <c r="O388" s="260">
        <v>175.22</v>
      </c>
      <c r="P388" s="260">
        <v>409</v>
      </c>
      <c r="Q388" s="260">
        <v>502.66823338764527</v>
      </c>
      <c r="U388" s="260">
        <f t="shared" si="70"/>
        <v>3.2990699999999999</v>
      </c>
      <c r="V388" s="260">
        <f t="shared" si="71"/>
        <v>1.7522</v>
      </c>
    </row>
    <row r="389" spans="1:22">
      <c r="A389" s="259">
        <v>44364</v>
      </c>
      <c r="B389" s="260">
        <v>291.60000000000002</v>
      </c>
      <c r="C389" s="261">
        <v>335.94400000000002</v>
      </c>
      <c r="D389" s="260">
        <v>4221.8599999999997</v>
      </c>
      <c r="F389" s="261">
        <v>1.5069999999999999</v>
      </c>
      <c r="G389" s="260">
        <f t="shared" si="72"/>
        <v>150.69999999999999</v>
      </c>
      <c r="H389" s="260">
        <f t="shared" si="73"/>
        <v>140.90000000000003</v>
      </c>
      <c r="I389" s="260">
        <f t="shared" si="74"/>
        <v>-79.2</v>
      </c>
      <c r="J389" s="262">
        <v>-0.79200000000000004</v>
      </c>
      <c r="K389" s="260">
        <f t="shared" si="75"/>
        <v>2.2989999999999999</v>
      </c>
      <c r="L389" s="261">
        <v>5.085</v>
      </c>
      <c r="M389" s="262">
        <f t="shared" si="76"/>
        <v>2.786</v>
      </c>
      <c r="N389" s="260">
        <v>-0.19900000000000001</v>
      </c>
      <c r="O389" s="260">
        <v>174.5</v>
      </c>
      <c r="P389" s="260">
        <v>422</v>
      </c>
      <c r="Q389" s="260">
        <v>511.61582445946323</v>
      </c>
      <c r="U389" s="260">
        <f t="shared" si="70"/>
        <v>3.3594400000000002</v>
      </c>
      <c r="V389" s="260">
        <f t="shared" si="71"/>
        <v>1.7450000000000001</v>
      </c>
    </row>
    <row r="390" spans="1:22">
      <c r="A390" s="259">
        <v>44365</v>
      </c>
      <c r="B390" s="260">
        <v>293.2</v>
      </c>
      <c r="C390" s="261">
        <v>338.07299999999998</v>
      </c>
      <c r="D390" s="260">
        <v>4166.45</v>
      </c>
      <c r="F390" s="261">
        <v>1.44</v>
      </c>
      <c r="G390" s="260">
        <f t="shared" si="72"/>
        <v>144</v>
      </c>
      <c r="H390" s="260">
        <f t="shared" si="73"/>
        <v>149.19999999999999</v>
      </c>
      <c r="I390" s="260">
        <f t="shared" si="74"/>
        <v>-80.800000000000011</v>
      </c>
      <c r="J390" s="262">
        <v>-0.80800000000000005</v>
      </c>
      <c r="K390" s="260">
        <f t="shared" si="75"/>
        <v>2.2480000000000002</v>
      </c>
      <c r="L390" s="261">
        <v>5.0510000000000002</v>
      </c>
      <c r="M390" s="262">
        <f t="shared" si="76"/>
        <v>2.8029999999999999</v>
      </c>
      <c r="N390" s="260">
        <v>-0.20499999999999999</v>
      </c>
      <c r="O390" s="260">
        <v>175.78</v>
      </c>
      <c r="P390" s="260">
        <v>425</v>
      </c>
      <c r="Q390" s="260">
        <v>514.30201177991239</v>
      </c>
      <c r="U390" s="260">
        <f t="shared" si="70"/>
        <v>3.3807299999999998</v>
      </c>
      <c r="V390" s="260">
        <f t="shared" si="71"/>
        <v>1.7578</v>
      </c>
    </row>
    <row r="391" spans="1:22">
      <c r="A391" s="259">
        <v>44368</v>
      </c>
      <c r="B391" s="260">
        <v>293.39999999999998</v>
      </c>
      <c r="C391" s="261">
        <v>335.09500000000003</v>
      </c>
      <c r="D391" s="260">
        <v>4224.79</v>
      </c>
      <c r="F391" s="261">
        <v>1.49</v>
      </c>
      <c r="G391" s="260">
        <f t="shared" si="72"/>
        <v>149</v>
      </c>
      <c r="H391" s="260">
        <f t="shared" si="73"/>
        <v>144.39999999999998</v>
      </c>
      <c r="I391" s="260">
        <f t="shared" si="74"/>
        <v>-79.600000000000009</v>
      </c>
      <c r="J391" s="262">
        <v>-0.79600000000000004</v>
      </c>
      <c r="K391" s="260">
        <f t="shared" si="75"/>
        <v>2.286</v>
      </c>
      <c r="L391" s="261">
        <v>5.069</v>
      </c>
      <c r="M391" s="262">
        <f t="shared" si="76"/>
        <v>2.7829999999999999</v>
      </c>
      <c r="N391" s="260">
        <v>-0.17499999999999999</v>
      </c>
      <c r="O391" s="260">
        <v>172.91</v>
      </c>
      <c r="P391" s="260">
        <v>421</v>
      </c>
      <c r="Q391" s="260">
        <v>515.00097708150292</v>
      </c>
      <c r="U391" s="260">
        <f t="shared" si="70"/>
        <v>3.3509500000000001</v>
      </c>
      <c r="V391" s="260">
        <f t="shared" si="71"/>
        <v>1.7290999999999999</v>
      </c>
    </row>
    <row r="392" spans="1:22">
      <c r="A392" s="259">
        <v>44369</v>
      </c>
      <c r="B392" s="260">
        <v>294.89999999999998</v>
      </c>
      <c r="C392" s="261">
        <v>339.24</v>
      </c>
      <c r="D392" s="260">
        <v>4246.4399999999996</v>
      </c>
      <c r="F392" s="261">
        <v>1.4650000000000001</v>
      </c>
      <c r="G392" s="260">
        <f t="shared" si="72"/>
        <v>146.5</v>
      </c>
      <c r="H392" s="260">
        <f t="shared" si="73"/>
        <v>148.39999999999998</v>
      </c>
      <c r="I392" s="260">
        <f t="shared" si="74"/>
        <v>-86.4</v>
      </c>
      <c r="J392" s="262">
        <v>-0.86399999999999999</v>
      </c>
      <c r="K392" s="260">
        <f t="shared" si="75"/>
        <v>2.3290000000000002</v>
      </c>
      <c r="L392" s="261">
        <v>5.0960000000000001</v>
      </c>
      <c r="M392" s="262">
        <f t="shared" si="76"/>
        <v>2.7669999999999999</v>
      </c>
      <c r="N392" s="260">
        <v>-0.16600000000000001</v>
      </c>
      <c r="O392" s="260">
        <v>172.88</v>
      </c>
      <c r="P392" s="260">
        <v>430</v>
      </c>
      <c r="Q392" s="260">
        <v>522.54738492235265</v>
      </c>
      <c r="U392" s="260">
        <f t="shared" si="70"/>
        <v>3.3924000000000003</v>
      </c>
      <c r="V392" s="260">
        <f t="shared" si="71"/>
        <v>1.7287999999999999</v>
      </c>
    </row>
    <row r="393" spans="1:22">
      <c r="A393" s="259">
        <v>44370</v>
      </c>
      <c r="B393" s="260">
        <v>293.60000000000002</v>
      </c>
      <c r="C393" s="261">
        <v>336.40100000000001</v>
      </c>
      <c r="D393" s="260">
        <v>4241.84</v>
      </c>
      <c r="F393" s="261">
        <v>1.4870000000000001</v>
      </c>
      <c r="G393" s="260">
        <f t="shared" si="72"/>
        <v>148.70000000000002</v>
      </c>
      <c r="H393" s="260">
        <f t="shared" si="73"/>
        <v>144.9</v>
      </c>
      <c r="I393" s="260">
        <f t="shared" si="74"/>
        <v>-87</v>
      </c>
      <c r="J393" s="262">
        <v>-0.87</v>
      </c>
      <c r="K393" s="260">
        <f t="shared" si="75"/>
        <v>2.3570000000000002</v>
      </c>
      <c r="L393" s="261">
        <v>5.0919999999999996</v>
      </c>
      <c r="M393" s="262">
        <f t="shared" si="76"/>
        <v>2.7349999999999994</v>
      </c>
      <c r="N393" s="260">
        <v>-0.18</v>
      </c>
      <c r="O393" s="260">
        <v>174.08</v>
      </c>
      <c r="P393" s="260">
        <v>427</v>
      </c>
      <c r="Q393" s="260">
        <v>517.6935387099287</v>
      </c>
      <c r="U393" s="260">
        <f t="shared" si="70"/>
        <v>3.3640099999999999</v>
      </c>
      <c r="V393" s="260">
        <f t="shared" si="71"/>
        <v>1.7408000000000001</v>
      </c>
    </row>
    <row r="394" spans="1:22">
      <c r="A394" s="259">
        <v>44371</v>
      </c>
      <c r="B394" s="260">
        <v>293.3</v>
      </c>
      <c r="C394" s="261">
        <v>336.79</v>
      </c>
      <c r="D394" s="260">
        <v>4266.49</v>
      </c>
      <c r="F394" s="261">
        <v>1.4930000000000001</v>
      </c>
      <c r="G394" s="260">
        <f t="shared" si="72"/>
        <v>149.30000000000001</v>
      </c>
      <c r="H394" s="260">
        <f t="shared" si="73"/>
        <v>144</v>
      </c>
      <c r="I394" s="260">
        <f t="shared" si="74"/>
        <v>-83.2</v>
      </c>
      <c r="J394" s="262">
        <v>-0.83199999999999996</v>
      </c>
      <c r="K394" s="260">
        <f t="shared" si="75"/>
        <v>2.3250000000000002</v>
      </c>
      <c r="L394" s="261">
        <v>5.1050000000000004</v>
      </c>
      <c r="M394" s="262">
        <f t="shared" si="76"/>
        <v>2.7800000000000002</v>
      </c>
      <c r="N394" s="260">
        <v>-0.191</v>
      </c>
      <c r="O394" s="260">
        <v>174.17</v>
      </c>
      <c r="P394" s="260">
        <v>425</v>
      </c>
      <c r="Q394" s="260">
        <v>514.16908185526347</v>
      </c>
      <c r="U394" s="260">
        <f t="shared" si="70"/>
        <v>3.3679000000000001</v>
      </c>
      <c r="V394" s="260">
        <f t="shared" si="71"/>
        <v>1.7416999999999998</v>
      </c>
    </row>
    <row r="395" spans="1:22">
      <c r="A395" s="259">
        <v>44372</v>
      </c>
      <c r="B395" s="260">
        <v>291.2</v>
      </c>
      <c r="C395" s="261">
        <v>333.36</v>
      </c>
      <c r="D395" s="260">
        <v>4280.7</v>
      </c>
      <c r="F395" s="261">
        <v>1.5249999999999999</v>
      </c>
      <c r="G395" s="260">
        <f t="shared" si="72"/>
        <v>152.5</v>
      </c>
      <c r="H395" s="260">
        <f t="shared" si="73"/>
        <v>138.69999999999999</v>
      </c>
      <c r="I395" s="260">
        <f t="shared" si="74"/>
        <v>-84.399999999999991</v>
      </c>
      <c r="J395" s="262">
        <v>-0.84399999999999997</v>
      </c>
      <c r="K395" s="260">
        <f t="shared" si="75"/>
        <v>2.3689999999999998</v>
      </c>
      <c r="L395" s="261">
        <v>5.1130000000000004</v>
      </c>
      <c r="M395" s="262">
        <f t="shared" si="76"/>
        <v>2.7440000000000007</v>
      </c>
      <c r="N395" s="260">
        <v>-0.158</v>
      </c>
      <c r="O395" s="260">
        <v>172.32</v>
      </c>
      <c r="P395" s="260">
        <v>424</v>
      </c>
      <c r="Q395" s="260">
        <v>512.44847552157103</v>
      </c>
      <c r="U395" s="260">
        <f t="shared" si="70"/>
        <v>3.3336000000000001</v>
      </c>
      <c r="V395" s="260">
        <f t="shared" si="71"/>
        <v>1.7231999999999998</v>
      </c>
    </row>
    <row r="396" spans="1:22">
      <c r="A396" s="259">
        <v>44375</v>
      </c>
      <c r="B396" s="260">
        <v>293.10000000000002</v>
      </c>
      <c r="C396" s="261">
        <v>338.13400000000001</v>
      </c>
      <c r="D396" s="260">
        <v>4290.6099999999997</v>
      </c>
      <c r="F396" s="261">
        <v>1.478</v>
      </c>
      <c r="G396" s="260">
        <f t="shared" si="72"/>
        <v>147.80000000000001</v>
      </c>
      <c r="H396" s="260">
        <f t="shared" si="73"/>
        <v>145.30000000000001</v>
      </c>
      <c r="I396" s="260">
        <f t="shared" si="74"/>
        <v>-86.7</v>
      </c>
      <c r="J396" s="262">
        <v>-0.86699999999999999</v>
      </c>
      <c r="K396" s="260">
        <f t="shared" si="75"/>
        <v>2.3449999999999998</v>
      </c>
      <c r="L396" s="261">
        <v>5.1100000000000003</v>
      </c>
      <c r="M396" s="262">
        <f t="shared" si="76"/>
        <v>2.7650000000000006</v>
      </c>
      <c r="N396" s="260">
        <v>-0.192</v>
      </c>
      <c r="O396" s="260">
        <v>173.24</v>
      </c>
      <c r="P396" s="260">
        <v>430</v>
      </c>
      <c r="Q396" s="260">
        <v>519.4086142097708</v>
      </c>
      <c r="U396" s="260">
        <f t="shared" si="70"/>
        <v>3.3813400000000002</v>
      </c>
      <c r="V396" s="260">
        <f t="shared" si="71"/>
        <v>1.7324000000000002</v>
      </c>
    </row>
    <row r="397" spans="1:22">
      <c r="A397" s="259">
        <v>44376</v>
      </c>
      <c r="B397" s="260">
        <v>293.60000000000002</v>
      </c>
      <c r="C397" s="261">
        <v>339.31700000000001</v>
      </c>
      <c r="D397" s="260">
        <v>4291.8</v>
      </c>
      <c r="F397" s="261">
        <v>1.4710000000000001</v>
      </c>
      <c r="G397" s="260">
        <f t="shared" si="72"/>
        <v>147.10000000000002</v>
      </c>
      <c r="H397" s="260">
        <f t="shared" si="73"/>
        <v>146.5</v>
      </c>
      <c r="I397" s="260">
        <f t="shared" si="74"/>
        <v>-86.7</v>
      </c>
      <c r="J397" s="262">
        <v>-0.86699999999999999</v>
      </c>
      <c r="K397" s="260">
        <f t="shared" si="75"/>
        <v>2.3380000000000001</v>
      </c>
      <c r="L397" s="261">
        <v>5.1159999999999997</v>
      </c>
      <c r="M397" s="262">
        <f t="shared" si="76"/>
        <v>2.7779999999999996</v>
      </c>
      <c r="N397" s="260">
        <v>-0.17199999999999999</v>
      </c>
      <c r="O397" s="260">
        <v>172.62</v>
      </c>
      <c r="P397" s="260">
        <v>431</v>
      </c>
      <c r="Q397" s="260">
        <v>522.08736671598331</v>
      </c>
      <c r="U397" s="260">
        <f t="shared" si="70"/>
        <v>3.39317</v>
      </c>
      <c r="V397" s="260">
        <f t="shared" si="71"/>
        <v>1.7262</v>
      </c>
    </row>
    <row r="398" spans="1:22">
      <c r="A398" s="259">
        <v>44377</v>
      </c>
      <c r="B398" s="260">
        <v>296.39999999999998</v>
      </c>
      <c r="C398" s="261">
        <v>340.267</v>
      </c>
      <c r="D398" s="260">
        <v>4297.5</v>
      </c>
      <c r="F398" s="261">
        <v>1.4690000000000001</v>
      </c>
      <c r="G398" s="260">
        <f t="shared" si="72"/>
        <v>146.9</v>
      </c>
      <c r="H398" s="260">
        <f t="shared" si="73"/>
        <v>149.49999999999997</v>
      </c>
      <c r="I398" s="260">
        <f t="shared" si="74"/>
        <v>-87.6</v>
      </c>
      <c r="J398" s="262">
        <v>-0.876</v>
      </c>
      <c r="K398" s="260">
        <f t="shared" si="75"/>
        <v>2.3450000000000002</v>
      </c>
      <c r="L398" s="261">
        <v>5.093</v>
      </c>
      <c r="M398" s="262">
        <f t="shared" si="76"/>
        <v>2.7479999999999998</v>
      </c>
      <c r="N398" s="260">
        <v>-0.21</v>
      </c>
      <c r="O398" s="260">
        <v>176.38</v>
      </c>
      <c r="P398" s="260">
        <v>450</v>
      </c>
      <c r="Q398" s="260">
        <v>523.94415643836862</v>
      </c>
      <c r="U398" s="260">
        <f t="shared" si="70"/>
        <v>3.4026700000000001</v>
      </c>
      <c r="V398" s="260">
        <f t="shared" si="71"/>
        <v>1.7638</v>
      </c>
    </row>
    <row r="399" spans="1:22">
      <c r="A399" s="259">
        <v>44378</v>
      </c>
      <c r="B399" s="260">
        <v>294.7</v>
      </c>
      <c r="C399" s="261">
        <v>339.33300000000003</v>
      </c>
      <c r="D399" s="260">
        <v>4319.9399999999996</v>
      </c>
      <c r="F399" s="261">
        <v>1.4590000000000001</v>
      </c>
      <c r="G399" s="260">
        <f t="shared" si="72"/>
        <v>145.9</v>
      </c>
      <c r="H399" s="260">
        <f t="shared" si="73"/>
        <v>148.79999999999998</v>
      </c>
      <c r="I399" s="260">
        <f t="shared" si="74"/>
        <v>-89.7</v>
      </c>
      <c r="J399" s="262">
        <v>-0.89700000000000002</v>
      </c>
      <c r="K399" s="260">
        <f t="shared" si="75"/>
        <v>2.3559999999999999</v>
      </c>
      <c r="L399" s="261">
        <v>5.1100000000000003</v>
      </c>
      <c r="M399" s="262">
        <f t="shared" si="76"/>
        <v>2.7540000000000004</v>
      </c>
      <c r="N399" s="260">
        <v>-0.20300000000000001</v>
      </c>
      <c r="O399" s="260">
        <v>177.2</v>
      </c>
      <c r="P399" s="260">
        <v>450</v>
      </c>
      <c r="Q399" s="260">
        <v>525.10719783714114</v>
      </c>
      <c r="U399" s="260">
        <f t="shared" si="70"/>
        <v>3.3933300000000002</v>
      </c>
      <c r="V399" s="260">
        <f t="shared" si="71"/>
        <v>1.7719999999999998</v>
      </c>
    </row>
    <row r="400" spans="1:22">
      <c r="A400" s="259">
        <v>44379</v>
      </c>
      <c r="B400" s="260">
        <v>298.5</v>
      </c>
      <c r="C400" s="261">
        <v>344.452</v>
      </c>
      <c r="D400" s="260">
        <v>4352.34</v>
      </c>
      <c r="F400" s="261">
        <v>1.4259999999999999</v>
      </c>
      <c r="G400" s="260">
        <f t="shared" si="72"/>
        <v>142.6</v>
      </c>
      <c r="H400" s="260">
        <f t="shared" si="73"/>
        <v>155.9</v>
      </c>
      <c r="I400" s="260">
        <f t="shared" si="74"/>
        <v>-92.4</v>
      </c>
      <c r="J400" s="262">
        <v>-0.92400000000000004</v>
      </c>
      <c r="K400" s="260">
        <f t="shared" si="75"/>
        <v>2.35</v>
      </c>
      <c r="L400" s="261">
        <v>5.1059999999999999</v>
      </c>
      <c r="M400" s="262">
        <f t="shared" si="76"/>
        <v>2.7559999999999998</v>
      </c>
      <c r="N400" s="260">
        <v>-0.23699999999999999</v>
      </c>
      <c r="O400" s="260">
        <v>179.06</v>
      </c>
      <c r="P400" s="260">
        <v>454</v>
      </c>
      <c r="Q400" s="260">
        <v>528.61347753966675</v>
      </c>
      <c r="U400" s="260">
        <f t="shared" si="70"/>
        <v>3.4445199999999998</v>
      </c>
      <c r="V400" s="260">
        <f t="shared" si="71"/>
        <v>1.7906</v>
      </c>
    </row>
    <row r="401" spans="1:22" hidden="1">
      <c r="A401" s="259">
        <v>44382</v>
      </c>
      <c r="B401" s="260">
        <v>0</v>
      </c>
      <c r="C401" s="260">
        <v>0</v>
      </c>
      <c r="D401" s="260">
        <v>0</v>
      </c>
      <c r="F401" s="260">
        <v>1.4259999999999999</v>
      </c>
      <c r="G401" s="260">
        <f t="shared" si="72"/>
        <v>142.6</v>
      </c>
      <c r="H401" s="260">
        <f t="shared" si="73"/>
        <v>-142.6</v>
      </c>
      <c r="I401" s="260">
        <f t="shared" si="74"/>
        <v>-92.4</v>
      </c>
      <c r="J401" s="260">
        <v>-0.92400000000000004</v>
      </c>
      <c r="K401" s="260">
        <f t="shared" si="75"/>
        <v>2.35</v>
      </c>
      <c r="L401" s="260" t="e">
        <v>#N/A</v>
      </c>
      <c r="M401" s="260" t="e">
        <f t="shared" si="76"/>
        <v>#N/A</v>
      </c>
      <c r="Q401" s="260">
        <v>537.88995664468575</v>
      </c>
    </row>
    <row r="402" spans="1:22">
      <c r="A402" s="259">
        <v>44383</v>
      </c>
      <c r="B402" s="260">
        <v>303.2</v>
      </c>
      <c r="C402" s="261">
        <v>349.51499999999999</v>
      </c>
      <c r="D402" s="260">
        <v>4343.54</v>
      </c>
      <c r="F402" s="261">
        <v>1.35</v>
      </c>
      <c r="G402" s="260">
        <f t="shared" si="72"/>
        <v>135</v>
      </c>
      <c r="H402" s="260">
        <f t="shared" si="73"/>
        <v>168.2</v>
      </c>
      <c r="I402" s="260">
        <f t="shared" si="74"/>
        <v>-98.8</v>
      </c>
      <c r="J402" s="262">
        <v>-0.98799999999999999</v>
      </c>
      <c r="K402" s="260">
        <f t="shared" si="75"/>
        <v>2.3380000000000001</v>
      </c>
      <c r="L402" s="261">
        <v>5.0979999999999999</v>
      </c>
      <c r="M402" s="262">
        <f t="shared" si="76"/>
        <v>2.76</v>
      </c>
      <c r="N402" s="260">
        <v>-0.27</v>
      </c>
      <c r="O402" s="260">
        <v>180.85</v>
      </c>
      <c r="P402" s="260">
        <v>461</v>
      </c>
      <c r="Q402" s="260">
        <v>546.75776977756925</v>
      </c>
      <c r="U402" s="260">
        <f t="shared" ref="U402:U440" si="77">C402/100</f>
        <v>3.4951499999999998</v>
      </c>
      <c r="V402" s="260">
        <f t="shared" ref="V402:V440" si="78">O402/100</f>
        <v>1.8085</v>
      </c>
    </row>
    <row r="403" spans="1:22">
      <c r="A403" s="259">
        <v>44384</v>
      </c>
      <c r="B403" s="260">
        <v>305.39999999999998</v>
      </c>
      <c r="C403" s="261">
        <v>350.42599999999999</v>
      </c>
      <c r="D403" s="260">
        <v>4358.13</v>
      </c>
      <c r="F403" s="261">
        <v>1.3169999999999999</v>
      </c>
      <c r="G403" s="260">
        <f t="shared" si="72"/>
        <v>131.69999999999999</v>
      </c>
      <c r="H403" s="260">
        <f t="shared" si="73"/>
        <v>173.7</v>
      </c>
      <c r="I403" s="260">
        <f t="shared" si="74"/>
        <v>-96.6</v>
      </c>
      <c r="J403" s="262">
        <v>-0.96599999999999997</v>
      </c>
      <c r="K403" s="260">
        <f t="shared" si="75"/>
        <v>2.2829999999999999</v>
      </c>
      <c r="L403" s="261">
        <v>5.0629999999999997</v>
      </c>
      <c r="M403" s="262">
        <f t="shared" si="76"/>
        <v>2.78</v>
      </c>
      <c r="N403" s="260">
        <v>-0.30099999999999999</v>
      </c>
      <c r="O403" s="260">
        <v>184.61</v>
      </c>
      <c r="P403" s="260">
        <v>467</v>
      </c>
      <c r="Q403" s="260">
        <v>549.90046506111128</v>
      </c>
      <c r="U403" s="260">
        <f t="shared" si="77"/>
        <v>3.5042599999999999</v>
      </c>
      <c r="V403" s="260">
        <f t="shared" si="78"/>
        <v>1.8461000000000001</v>
      </c>
    </row>
    <row r="404" spans="1:22">
      <c r="A404" s="259">
        <v>44385</v>
      </c>
      <c r="B404" s="260">
        <v>307.8</v>
      </c>
      <c r="C404" s="261">
        <v>353.71699999999998</v>
      </c>
      <c r="D404" s="260">
        <v>4320.82</v>
      </c>
      <c r="F404" s="261">
        <v>1.294</v>
      </c>
      <c r="G404" s="260">
        <f t="shared" si="72"/>
        <v>129.4</v>
      </c>
      <c r="H404" s="260">
        <f t="shared" si="73"/>
        <v>178.4</v>
      </c>
      <c r="I404" s="260">
        <f t="shared" si="74"/>
        <v>-94.8</v>
      </c>
      <c r="J404" s="262">
        <v>-0.94799999999999995</v>
      </c>
      <c r="K404" s="260">
        <f t="shared" si="75"/>
        <v>2.242</v>
      </c>
      <c r="L404" s="261">
        <v>5.0540000000000003</v>
      </c>
      <c r="M404" s="262">
        <f t="shared" si="76"/>
        <v>2.8120000000000003</v>
      </c>
      <c r="N404" s="260">
        <v>-0.309</v>
      </c>
      <c r="O404" s="260">
        <v>187.07</v>
      </c>
      <c r="P404" s="260">
        <v>474</v>
      </c>
      <c r="Q404" s="260">
        <v>553.48111231714529</v>
      </c>
      <c r="U404" s="260">
        <f t="shared" si="77"/>
        <v>3.5371699999999997</v>
      </c>
      <c r="V404" s="260">
        <f t="shared" si="78"/>
        <v>1.8707</v>
      </c>
    </row>
    <row r="405" spans="1:22">
      <c r="A405" s="259">
        <v>44386</v>
      </c>
      <c r="B405" s="260">
        <v>304.3</v>
      </c>
      <c r="C405" s="261">
        <v>348.28899999999999</v>
      </c>
      <c r="D405" s="260">
        <v>4369.55</v>
      </c>
      <c r="F405" s="261">
        <v>1.361</v>
      </c>
      <c r="G405" s="260">
        <f t="shared" si="72"/>
        <v>136.1</v>
      </c>
      <c r="H405" s="260">
        <f t="shared" si="73"/>
        <v>168.20000000000002</v>
      </c>
      <c r="I405" s="260">
        <f t="shared" si="74"/>
        <v>-94.3</v>
      </c>
      <c r="J405" s="262">
        <v>-0.94299999999999995</v>
      </c>
      <c r="K405" s="260">
        <f t="shared" si="75"/>
        <v>2.3039999999999998</v>
      </c>
      <c r="L405" s="261">
        <v>5.0730000000000004</v>
      </c>
      <c r="M405" s="262">
        <f t="shared" si="76"/>
        <v>2.7690000000000006</v>
      </c>
      <c r="N405" s="260">
        <v>-0.29499999999999998</v>
      </c>
      <c r="O405" s="260">
        <v>184.29</v>
      </c>
      <c r="P405" s="260">
        <v>466</v>
      </c>
      <c r="Q405" s="260">
        <v>548.96062687276242</v>
      </c>
      <c r="U405" s="260">
        <f t="shared" si="77"/>
        <v>3.4828899999999998</v>
      </c>
      <c r="V405" s="260">
        <f t="shared" si="78"/>
        <v>1.8429</v>
      </c>
    </row>
    <row r="406" spans="1:22">
      <c r="A406" s="259">
        <v>44389</v>
      </c>
      <c r="B406" s="260">
        <v>303.60000000000002</v>
      </c>
      <c r="C406" s="261">
        <v>347.53199999999998</v>
      </c>
      <c r="D406" s="260">
        <v>4384.63</v>
      </c>
      <c r="F406" s="261">
        <v>1.3660000000000001</v>
      </c>
      <c r="G406" s="260">
        <f t="shared" si="72"/>
        <v>136.60000000000002</v>
      </c>
      <c r="H406" s="260">
        <f t="shared" si="73"/>
        <v>167</v>
      </c>
      <c r="I406" s="260">
        <f t="shared" si="74"/>
        <v>-97.8</v>
      </c>
      <c r="J406" s="262">
        <v>-0.97799999999999998</v>
      </c>
      <c r="K406" s="260">
        <f t="shared" si="75"/>
        <v>2.3440000000000003</v>
      </c>
      <c r="L406" s="261">
        <v>5.0780000000000003</v>
      </c>
      <c r="M406" s="262">
        <f t="shared" si="76"/>
        <v>2.734</v>
      </c>
      <c r="N406" s="260">
        <v>-0.29699999999999999</v>
      </c>
      <c r="O406" s="260">
        <v>184.94</v>
      </c>
      <c r="P406" s="260">
        <v>462</v>
      </c>
      <c r="Q406" s="260">
        <v>547.45648308413263</v>
      </c>
      <c r="U406" s="260">
        <f t="shared" si="77"/>
        <v>3.47532</v>
      </c>
      <c r="V406" s="260">
        <f t="shared" si="78"/>
        <v>1.8493999999999999</v>
      </c>
    </row>
    <row r="407" spans="1:22">
      <c r="A407" s="259">
        <v>44390</v>
      </c>
      <c r="B407" s="260">
        <v>300.89999999999998</v>
      </c>
      <c r="C407" s="261">
        <v>344.86099999999999</v>
      </c>
      <c r="D407" s="260">
        <v>4369.21</v>
      </c>
      <c r="F407" s="261">
        <v>1.417</v>
      </c>
      <c r="G407" s="260">
        <f t="shared" si="72"/>
        <v>141.70000000000002</v>
      </c>
      <c r="H407" s="260">
        <f t="shared" si="73"/>
        <v>159.19999999999996</v>
      </c>
      <c r="I407" s="260">
        <f t="shared" si="74"/>
        <v>-96.8</v>
      </c>
      <c r="J407" s="262">
        <v>-0.96799999999999997</v>
      </c>
      <c r="K407" s="260">
        <f t="shared" si="75"/>
        <v>2.3849999999999998</v>
      </c>
      <c r="L407" s="261">
        <v>5.0990000000000002</v>
      </c>
      <c r="M407" s="262">
        <f t="shared" si="76"/>
        <v>2.7140000000000004</v>
      </c>
      <c r="N407" s="260">
        <v>-0.29699999999999999</v>
      </c>
      <c r="O407" s="260">
        <v>185.76</v>
      </c>
      <c r="P407" s="260">
        <v>456</v>
      </c>
      <c r="Q407" s="260">
        <v>545.14336550981204</v>
      </c>
      <c r="U407" s="260">
        <f t="shared" si="77"/>
        <v>3.44861</v>
      </c>
      <c r="V407" s="260">
        <f t="shared" si="78"/>
        <v>1.8575999999999999</v>
      </c>
    </row>
    <row r="408" spans="1:22">
      <c r="A408" s="259">
        <v>44391</v>
      </c>
      <c r="B408" s="260">
        <v>304.39999999999998</v>
      </c>
      <c r="C408" s="261">
        <v>348.99799999999999</v>
      </c>
      <c r="D408" s="260">
        <v>4374.3</v>
      </c>
      <c r="F408" s="261">
        <v>1.3480000000000001</v>
      </c>
      <c r="G408" s="260">
        <f t="shared" si="72"/>
        <v>134.80000000000001</v>
      </c>
      <c r="H408" s="260">
        <f t="shared" si="73"/>
        <v>169.59999999999997</v>
      </c>
      <c r="I408" s="260">
        <f t="shared" si="74"/>
        <v>-101.49999999999999</v>
      </c>
      <c r="J408" s="262">
        <v>-1.0149999999999999</v>
      </c>
      <c r="K408" s="260">
        <f t="shared" si="75"/>
        <v>2.363</v>
      </c>
      <c r="L408" s="261">
        <v>5.077</v>
      </c>
      <c r="M408" s="262">
        <f t="shared" si="76"/>
        <v>2.714</v>
      </c>
      <c r="N408" s="260">
        <v>-0.32200000000000001</v>
      </c>
      <c r="O408" s="260">
        <v>185.86</v>
      </c>
      <c r="P408" s="260">
        <v>462</v>
      </c>
      <c r="Q408" s="260">
        <v>549.7658112708225</v>
      </c>
      <c r="U408" s="260">
        <f t="shared" si="77"/>
        <v>3.4899800000000001</v>
      </c>
      <c r="V408" s="260">
        <f t="shared" si="78"/>
        <v>1.8586</v>
      </c>
    </row>
    <row r="409" spans="1:22">
      <c r="A409" s="259">
        <v>44392</v>
      </c>
      <c r="B409" s="260">
        <v>306</v>
      </c>
      <c r="C409" s="261">
        <v>351.64</v>
      </c>
      <c r="D409" s="260">
        <v>4360.03</v>
      </c>
      <c r="F409" s="261">
        <v>1.3</v>
      </c>
      <c r="G409" s="260">
        <f t="shared" si="72"/>
        <v>130</v>
      </c>
      <c r="H409" s="260">
        <f t="shared" si="73"/>
        <v>176</v>
      </c>
      <c r="I409" s="260">
        <f t="shared" si="74"/>
        <v>-105</v>
      </c>
      <c r="J409" s="262">
        <v>-1.05</v>
      </c>
      <c r="K409" s="260">
        <f t="shared" si="75"/>
        <v>2.35</v>
      </c>
      <c r="L409" s="261">
        <v>5.0380000000000003</v>
      </c>
      <c r="M409" s="262">
        <f t="shared" si="76"/>
        <v>2.6880000000000002</v>
      </c>
      <c r="N409" s="260">
        <v>-0.33600000000000002</v>
      </c>
      <c r="O409" s="260">
        <v>187.32</v>
      </c>
      <c r="P409" s="260">
        <v>466</v>
      </c>
      <c r="Q409" s="260">
        <v>549.88457713846788</v>
      </c>
      <c r="U409" s="260">
        <f t="shared" si="77"/>
        <v>3.5164</v>
      </c>
      <c r="V409" s="260">
        <f t="shared" si="78"/>
        <v>1.8732</v>
      </c>
    </row>
    <row r="410" spans="1:22">
      <c r="A410" s="259">
        <v>44393</v>
      </c>
      <c r="B410" s="260">
        <v>305.2</v>
      </c>
      <c r="C410" s="261">
        <v>349.85399999999998</v>
      </c>
      <c r="D410" s="260">
        <v>4327.16</v>
      </c>
      <c r="F410" s="261">
        <v>1.292</v>
      </c>
      <c r="G410" s="260">
        <f t="shared" si="72"/>
        <v>129.20000000000002</v>
      </c>
      <c r="H410" s="260">
        <f t="shared" si="73"/>
        <v>175.99999999999997</v>
      </c>
      <c r="I410" s="260">
        <f t="shared" si="74"/>
        <v>-105.2</v>
      </c>
      <c r="J410" s="262">
        <v>-1.052</v>
      </c>
      <c r="K410" s="260">
        <f t="shared" si="75"/>
        <v>2.3440000000000003</v>
      </c>
      <c r="L410" s="261">
        <v>5.0250000000000004</v>
      </c>
      <c r="M410" s="262">
        <f t="shared" si="76"/>
        <v>2.681</v>
      </c>
      <c r="N410" s="260">
        <v>-0.35599999999999998</v>
      </c>
      <c r="O410" s="260">
        <v>188.92</v>
      </c>
      <c r="P410" s="260">
        <v>464</v>
      </c>
      <c r="Q410" s="260">
        <v>549.63330622960984</v>
      </c>
      <c r="U410" s="260">
        <f t="shared" si="77"/>
        <v>3.4985399999999998</v>
      </c>
      <c r="V410" s="260">
        <f t="shared" si="78"/>
        <v>1.8891999999999998</v>
      </c>
    </row>
    <row r="411" spans="1:22">
      <c r="A411" s="259">
        <v>44396</v>
      </c>
      <c r="B411" s="260">
        <v>313.3</v>
      </c>
      <c r="C411" s="261">
        <v>360.411</v>
      </c>
      <c r="D411" s="260">
        <v>4258.49</v>
      </c>
      <c r="F411" s="261">
        <v>1.19</v>
      </c>
      <c r="G411" s="260">
        <f t="shared" si="72"/>
        <v>119</v>
      </c>
      <c r="H411" s="260">
        <f t="shared" si="73"/>
        <v>194.3</v>
      </c>
      <c r="I411" s="260">
        <f t="shared" si="74"/>
        <v>-107.89999999999999</v>
      </c>
      <c r="J411" s="262">
        <v>-1.079</v>
      </c>
      <c r="K411" s="260">
        <f t="shared" si="75"/>
        <v>2.2690000000000001</v>
      </c>
      <c r="L411" s="261">
        <v>5.0170000000000003</v>
      </c>
      <c r="M411" s="262">
        <f t="shared" si="76"/>
        <v>2.7480000000000002</v>
      </c>
      <c r="N411" s="260">
        <v>-0.38800000000000001</v>
      </c>
      <c r="O411" s="260">
        <v>192.91</v>
      </c>
      <c r="P411" s="260">
        <v>480</v>
      </c>
      <c r="Q411" s="260">
        <v>559.97908436387502</v>
      </c>
      <c r="U411" s="260">
        <f t="shared" si="77"/>
        <v>3.6041099999999999</v>
      </c>
      <c r="V411" s="260">
        <f t="shared" si="78"/>
        <v>1.9291</v>
      </c>
    </row>
    <row r="412" spans="1:22">
      <c r="A412" s="259">
        <v>44397</v>
      </c>
      <c r="B412" s="260">
        <v>313.89999999999998</v>
      </c>
      <c r="C412" s="261">
        <v>357.47199999999998</v>
      </c>
      <c r="D412" s="260">
        <v>4323.0600000000004</v>
      </c>
      <c r="F412" s="261">
        <v>1.224</v>
      </c>
      <c r="G412" s="260">
        <f t="shared" si="72"/>
        <v>122.39999999999999</v>
      </c>
      <c r="H412" s="260">
        <f t="shared" si="73"/>
        <v>191.5</v>
      </c>
      <c r="I412" s="260">
        <f t="shared" si="74"/>
        <v>-105.2</v>
      </c>
      <c r="J412" s="262">
        <v>-1.052</v>
      </c>
      <c r="K412" s="260">
        <f t="shared" si="75"/>
        <v>2.2759999999999998</v>
      </c>
      <c r="L412" s="261">
        <v>5.0170000000000003</v>
      </c>
      <c r="M412" s="262">
        <f t="shared" si="76"/>
        <v>2.7410000000000005</v>
      </c>
      <c r="N412" s="260">
        <v>-0.41299999999999998</v>
      </c>
      <c r="O412" s="260">
        <v>196.43</v>
      </c>
      <c r="P412" s="260">
        <v>476</v>
      </c>
      <c r="Q412" s="260">
        <v>560.81771551740985</v>
      </c>
      <c r="U412" s="260">
        <f t="shared" si="77"/>
        <v>3.5747199999999997</v>
      </c>
      <c r="V412" s="260">
        <f t="shared" si="78"/>
        <v>1.9643000000000002</v>
      </c>
    </row>
    <row r="413" spans="1:22">
      <c r="A413" s="259">
        <v>44398</v>
      </c>
      <c r="B413" s="260">
        <v>311.3</v>
      </c>
      <c r="C413" s="261">
        <v>353.40100000000001</v>
      </c>
      <c r="D413" s="260">
        <v>4358.6899999999996</v>
      </c>
      <c r="F413" s="261">
        <v>1.29</v>
      </c>
      <c r="G413" s="260">
        <f t="shared" si="72"/>
        <v>129</v>
      </c>
      <c r="H413" s="260">
        <f t="shared" si="73"/>
        <v>182.3</v>
      </c>
      <c r="I413" s="260">
        <f t="shared" si="74"/>
        <v>-101.69999999999999</v>
      </c>
      <c r="J413" s="262">
        <v>-1.0169999999999999</v>
      </c>
      <c r="K413" s="260">
        <f t="shared" si="75"/>
        <v>2.3069999999999999</v>
      </c>
      <c r="L413" s="261">
        <v>5.0449999999999999</v>
      </c>
      <c r="M413" s="262">
        <f t="shared" si="76"/>
        <v>2.738</v>
      </c>
      <c r="N413" s="260">
        <v>-0.39700000000000002</v>
      </c>
      <c r="O413" s="260">
        <v>193.38</v>
      </c>
      <c r="P413" s="260">
        <v>468</v>
      </c>
      <c r="Q413" s="260">
        <v>555.81007639509573</v>
      </c>
      <c r="U413" s="260">
        <f t="shared" si="77"/>
        <v>3.5340100000000003</v>
      </c>
      <c r="V413" s="260">
        <f t="shared" si="78"/>
        <v>1.9338</v>
      </c>
    </row>
    <row r="414" spans="1:22">
      <c r="A414" s="259">
        <v>44399</v>
      </c>
      <c r="B414" s="260">
        <v>312.5</v>
      </c>
      <c r="C414" s="261">
        <v>356.11200000000002</v>
      </c>
      <c r="D414" s="260">
        <v>4367.4799999999996</v>
      </c>
      <c r="F414" s="261">
        <v>1.28</v>
      </c>
      <c r="G414" s="260">
        <f t="shared" si="72"/>
        <v>128</v>
      </c>
      <c r="H414" s="260">
        <f t="shared" si="73"/>
        <v>184.5</v>
      </c>
      <c r="I414" s="260">
        <f t="shared" si="74"/>
        <v>-103.3</v>
      </c>
      <c r="J414" s="262">
        <v>-1.0329999999999999</v>
      </c>
      <c r="K414" s="260">
        <f t="shared" si="75"/>
        <v>2.3129999999999997</v>
      </c>
      <c r="L414" s="261">
        <v>5.0449999999999999</v>
      </c>
      <c r="M414" s="262">
        <f t="shared" si="76"/>
        <v>2.7320000000000002</v>
      </c>
      <c r="N414" s="260">
        <v>-0.42799999999999999</v>
      </c>
      <c r="O414" s="260">
        <v>193.03</v>
      </c>
      <c r="P414" s="260">
        <v>467</v>
      </c>
      <c r="Q414" s="260">
        <v>554.48414963468406</v>
      </c>
      <c r="U414" s="260">
        <f t="shared" si="77"/>
        <v>3.5611200000000003</v>
      </c>
      <c r="V414" s="260">
        <f t="shared" si="78"/>
        <v>1.9302999999999999</v>
      </c>
    </row>
    <row r="415" spans="1:22">
      <c r="A415" s="259">
        <v>44400</v>
      </c>
      <c r="B415" s="260">
        <v>311.10000000000002</v>
      </c>
      <c r="C415" s="261">
        <v>354.12400000000002</v>
      </c>
      <c r="D415" s="260">
        <v>4411.79</v>
      </c>
      <c r="F415" s="261">
        <v>1.278</v>
      </c>
      <c r="G415" s="260">
        <f t="shared" si="72"/>
        <v>127.8</v>
      </c>
      <c r="H415" s="260">
        <f t="shared" si="73"/>
        <v>183.3</v>
      </c>
      <c r="I415" s="260">
        <f t="shared" si="74"/>
        <v>-106.80000000000001</v>
      </c>
      <c r="J415" s="262">
        <v>-1.0680000000000001</v>
      </c>
      <c r="K415" s="260">
        <f t="shared" si="75"/>
        <v>2.3460000000000001</v>
      </c>
      <c r="L415" s="261">
        <v>5.0460000000000003</v>
      </c>
      <c r="M415" s="262">
        <f t="shared" si="76"/>
        <v>2.7</v>
      </c>
      <c r="N415" s="260">
        <v>-0.42199999999999999</v>
      </c>
      <c r="O415" s="260">
        <v>193.47</v>
      </c>
      <c r="P415" s="260">
        <v>463</v>
      </c>
      <c r="Q415" s="260">
        <v>553.52590270843257</v>
      </c>
      <c r="U415" s="260">
        <f t="shared" si="77"/>
        <v>3.5412400000000002</v>
      </c>
      <c r="V415" s="260">
        <f t="shared" si="78"/>
        <v>1.9347000000000001</v>
      </c>
    </row>
    <row r="416" spans="1:22">
      <c r="A416" s="259">
        <v>44403</v>
      </c>
      <c r="B416" s="260">
        <v>313.2</v>
      </c>
      <c r="C416" s="261">
        <v>355.036</v>
      </c>
      <c r="D416" s="260">
        <v>4422.3</v>
      </c>
      <c r="F416" s="261">
        <v>1.2909999999999999</v>
      </c>
      <c r="G416" s="260">
        <f t="shared" si="72"/>
        <v>129.1</v>
      </c>
      <c r="H416" s="260">
        <f t="shared" si="73"/>
        <v>184.1</v>
      </c>
      <c r="I416" s="260">
        <f t="shared" si="74"/>
        <v>-110.3</v>
      </c>
      <c r="J416" s="262">
        <v>-1.103</v>
      </c>
      <c r="K416" s="260">
        <f t="shared" si="75"/>
        <v>2.3940000000000001</v>
      </c>
      <c r="L416" s="261">
        <v>5.0519999999999996</v>
      </c>
      <c r="M416" s="262">
        <f t="shared" si="76"/>
        <v>2.6579999999999995</v>
      </c>
      <c r="N416" s="260">
        <v>-0.42</v>
      </c>
      <c r="O416" s="260">
        <v>192.84</v>
      </c>
      <c r="P416" s="260">
        <v>463</v>
      </c>
      <c r="Q416" s="260">
        <v>552.76037409030994</v>
      </c>
      <c r="U416" s="260">
        <f t="shared" si="77"/>
        <v>3.55036</v>
      </c>
      <c r="V416" s="260">
        <f t="shared" si="78"/>
        <v>1.9284000000000001</v>
      </c>
    </row>
    <row r="417" spans="1:22">
      <c r="A417" s="259">
        <v>44404</v>
      </c>
      <c r="B417" s="260">
        <v>318.39999999999998</v>
      </c>
      <c r="C417" s="261">
        <v>359.83499999999998</v>
      </c>
      <c r="D417" s="260">
        <v>4401.46</v>
      </c>
      <c r="F417" s="261">
        <v>1.2430000000000001</v>
      </c>
      <c r="G417" s="260">
        <f t="shared" si="72"/>
        <v>124.30000000000001</v>
      </c>
      <c r="H417" s="260">
        <f t="shared" si="73"/>
        <v>194.09999999999997</v>
      </c>
      <c r="I417" s="260">
        <f t="shared" si="74"/>
        <v>-112.9</v>
      </c>
      <c r="J417" s="262">
        <v>-1.129</v>
      </c>
      <c r="K417" s="260">
        <f t="shared" si="75"/>
        <v>2.3719999999999999</v>
      </c>
      <c r="L417" s="261">
        <v>5.0750000000000002</v>
      </c>
      <c r="M417" s="262">
        <f t="shared" si="76"/>
        <v>2.7030000000000003</v>
      </c>
      <c r="N417" s="260">
        <v>-0.44400000000000001</v>
      </c>
      <c r="O417" s="260">
        <v>195.71</v>
      </c>
      <c r="P417" s="260">
        <v>466</v>
      </c>
      <c r="Q417" s="260">
        <v>555.39055893766761</v>
      </c>
      <c r="U417" s="260">
        <f t="shared" si="77"/>
        <v>3.5983499999999999</v>
      </c>
      <c r="V417" s="260">
        <f t="shared" si="78"/>
        <v>1.9571000000000001</v>
      </c>
    </row>
    <row r="418" spans="1:22">
      <c r="A418" s="259">
        <v>44405</v>
      </c>
      <c r="B418" s="260">
        <v>318.7</v>
      </c>
      <c r="C418" s="261">
        <v>359.17599999999999</v>
      </c>
      <c r="D418" s="260">
        <v>4400.6400000000003</v>
      </c>
      <c r="F418" s="261">
        <v>1.234</v>
      </c>
      <c r="G418" s="260">
        <f t="shared" si="72"/>
        <v>123.4</v>
      </c>
      <c r="H418" s="260">
        <f t="shared" si="73"/>
        <v>195.29999999999998</v>
      </c>
      <c r="I418" s="260">
        <f t="shared" si="74"/>
        <v>-117.6</v>
      </c>
      <c r="J418" s="262">
        <v>-1.1759999999999999</v>
      </c>
      <c r="K418" s="260">
        <f t="shared" si="75"/>
        <v>2.41</v>
      </c>
      <c r="L418" s="261">
        <v>5.101</v>
      </c>
      <c r="M418" s="262">
        <f t="shared" si="76"/>
        <v>2.6909999999999998</v>
      </c>
      <c r="N418" s="260">
        <v>-0.45200000000000001</v>
      </c>
      <c r="O418" s="260">
        <v>197.14</v>
      </c>
      <c r="P418" s="260">
        <v>464</v>
      </c>
      <c r="Q418" s="260">
        <v>557.3984881232285</v>
      </c>
      <c r="U418" s="260">
        <f t="shared" si="77"/>
        <v>3.5917599999999998</v>
      </c>
      <c r="V418" s="260">
        <f t="shared" si="78"/>
        <v>1.9713999999999998</v>
      </c>
    </row>
    <row r="419" spans="1:22">
      <c r="A419" s="259">
        <v>44406</v>
      </c>
      <c r="B419" s="260">
        <v>318.5</v>
      </c>
      <c r="C419" s="261">
        <v>357.267</v>
      </c>
      <c r="D419" s="260">
        <v>4419.1499999999996</v>
      </c>
      <c r="F419" s="261">
        <v>1.27</v>
      </c>
      <c r="G419" s="260">
        <f t="shared" si="72"/>
        <v>127</v>
      </c>
      <c r="H419" s="260">
        <f t="shared" si="73"/>
        <v>191.5</v>
      </c>
      <c r="I419" s="260">
        <f t="shared" si="74"/>
        <v>-114.8</v>
      </c>
      <c r="J419" s="262">
        <v>-1.1479999999999999</v>
      </c>
      <c r="K419" s="260">
        <f t="shared" si="75"/>
        <v>2.4180000000000001</v>
      </c>
      <c r="L419" s="261">
        <v>5.0750000000000002</v>
      </c>
      <c r="M419" s="262">
        <f t="shared" si="76"/>
        <v>2.657</v>
      </c>
      <c r="N419" s="260">
        <v>-0.45200000000000001</v>
      </c>
      <c r="O419" s="260">
        <v>195.79</v>
      </c>
      <c r="P419" s="260">
        <v>460</v>
      </c>
      <c r="Q419" s="260">
        <v>553.94165147632634</v>
      </c>
      <c r="U419" s="260">
        <f t="shared" si="77"/>
        <v>3.57267</v>
      </c>
      <c r="V419" s="260">
        <f t="shared" si="78"/>
        <v>1.9579</v>
      </c>
    </row>
    <row r="420" spans="1:22">
      <c r="A420" s="259">
        <v>44407</v>
      </c>
      <c r="B420" s="260">
        <v>320.8</v>
      </c>
      <c r="C420" s="261">
        <v>355.803</v>
      </c>
      <c r="D420" s="260">
        <v>4395.26</v>
      </c>
      <c r="F420" s="261">
        <v>1.224</v>
      </c>
      <c r="G420" s="260">
        <f t="shared" si="72"/>
        <v>122.39999999999999</v>
      </c>
      <c r="H420" s="260">
        <f t="shared" si="73"/>
        <v>198.40000000000003</v>
      </c>
      <c r="I420" s="260">
        <f t="shared" si="74"/>
        <v>-117.6</v>
      </c>
      <c r="J420" s="262">
        <v>-1.1759999999999999</v>
      </c>
      <c r="K420" s="260">
        <f t="shared" si="75"/>
        <v>2.4</v>
      </c>
      <c r="L420" s="261">
        <v>5.03</v>
      </c>
      <c r="M420" s="262">
        <f t="shared" si="76"/>
        <v>2.6300000000000003</v>
      </c>
      <c r="N420" s="260">
        <v>-0.46300000000000002</v>
      </c>
      <c r="O420" s="260">
        <v>199.54</v>
      </c>
      <c r="P420" s="260">
        <v>462</v>
      </c>
      <c r="Q420" s="260">
        <v>555.8247010726717</v>
      </c>
      <c r="U420" s="260">
        <f t="shared" si="77"/>
        <v>3.55803</v>
      </c>
      <c r="V420" s="260">
        <f t="shared" si="78"/>
        <v>1.9953999999999998</v>
      </c>
    </row>
    <row r="421" spans="1:22">
      <c r="A421" s="259">
        <v>44410</v>
      </c>
      <c r="B421" s="260">
        <v>323.60000000000002</v>
      </c>
      <c r="C421" s="261">
        <v>358.084</v>
      </c>
      <c r="D421" s="260">
        <v>4387.16</v>
      </c>
      <c r="F421" s="261">
        <v>1.1779999999999999</v>
      </c>
      <c r="G421" s="260">
        <f t="shared" si="72"/>
        <v>117.8</v>
      </c>
      <c r="H421" s="260">
        <f t="shared" si="73"/>
        <v>205.8</v>
      </c>
      <c r="I421" s="260">
        <f t="shared" si="74"/>
        <v>-118.19999999999999</v>
      </c>
      <c r="J421" s="262">
        <v>-1.1819999999999999</v>
      </c>
      <c r="K421" s="260">
        <f t="shared" si="75"/>
        <v>2.36</v>
      </c>
      <c r="L421" s="261">
        <v>4.9960000000000004</v>
      </c>
      <c r="M421" s="262">
        <f t="shared" si="76"/>
        <v>2.6360000000000006</v>
      </c>
      <c r="N421" s="260">
        <v>-0.48899999999999999</v>
      </c>
      <c r="O421" s="260">
        <v>200.73</v>
      </c>
      <c r="P421" s="260">
        <v>468</v>
      </c>
      <c r="Q421" s="260">
        <v>556.41727346572986</v>
      </c>
      <c r="U421" s="260">
        <f t="shared" si="77"/>
        <v>3.5808400000000002</v>
      </c>
      <c r="V421" s="260">
        <f t="shared" si="78"/>
        <v>2.0072999999999999</v>
      </c>
    </row>
    <row r="422" spans="1:22">
      <c r="A422" s="259">
        <v>44411</v>
      </c>
      <c r="B422" s="260">
        <v>322.3</v>
      </c>
      <c r="C422" s="261">
        <v>356.89400000000001</v>
      </c>
      <c r="D422" s="260">
        <v>4423.1499999999996</v>
      </c>
      <c r="F422" s="261">
        <v>1.173</v>
      </c>
      <c r="G422" s="260">
        <f t="shared" si="72"/>
        <v>117.30000000000001</v>
      </c>
      <c r="H422" s="260">
        <f t="shared" si="73"/>
        <v>205</v>
      </c>
      <c r="I422" s="260">
        <f t="shared" si="74"/>
        <v>-119.7</v>
      </c>
      <c r="J422" s="262">
        <v>-1.1970000000000001</v>
      </c>
      <c r="K422" s="260">
        <f t="shared" si="75"/>
        <v>2.37</v>
      </c>
      <c r="L422" s="261">
        <v>4.9790000000000001</v>
      </c>
      <c r="M422" s="262">
        <f t="shared" si="76"/>
        <v>2.609</v>
      </c>
      <c r="N422" s="260">
        <v>-0.48399999999999999</v>
      </c>
      <c r="O422" s="260">
        <v>201.45</v>
      </c>
      <c r="P422" s="260">
        <v>464</v>
      </c>
      <c r="Q422" s="260">
        <v>555.71249351699998</v>
      </c>
      <c r="U422" s="260">
        <f t="shared" si="77"/>
        <v>3.56894</v>
      </c>
      <c r="V422" s="260">
        <f t="shared" si="78"/>
        <v>2.0145</v>
      </c>
    </row>
    <row r="423" spans="1:22">
      <c r="A423" s="259">
        <v>44412</v>
      </c>
      <c r="B423" s="260">
        <v>320.10000000000002</v>
      </c>
      <c r="C423" s="261">
        <v>356.14699999999999</v>
      </c>
      <c r="D423" s="260">
        <v>4402.66</v>
      </c>
      <c r="F423" s="261">
        <v>1.1839999999999999</v>
      </c>
      <c r="G423" s="260">
        <f t="shared" si="72"/>
        <v>118.39999999999999</v>
      </c>
      <c r="H423" s="260">
        <f t="shared" si="73"/>
        <v>201.70000000000005</v>
      </c>
      <c r="I423" s="260">
        <f t="shared" si="74"/>
        <v>-116.3</v>
      </c>
      <c r="J423" s="262">
        <v>-1.163</v>
      </c>
      <c r="K423" s="260">
        <f t="shared" si="75"/>
        <v>2.347</v>
      </c>
      <c r="L423" s="261">
        <v>4.968</v>
      </c>
      <c r="M423" s="262">
        <f t="shared" si="76"/>
        <v>2.621</v>
      </c>
      <c r="N423" s="260">
        <v>-0.503</v>
      </c>
      <c r="O423" s="260">
        <v>201.18</v>
      </c>
      <c r="P423" s="260">
        <v>464</v>
      </c>
      <c r="Q423" s="260">
        <v>554.02965222929618</v>
      </c>
      <c r="U423" s="260">
        <f t="shared" si="77"/>
        <v>3.5614699999999999</v>
      </c>
      <c r="V423" s="260">
        <f t="shared" si="78"/>
        <v>2.0118</v>
      </c>
    </row>
    <row r="424" spans="1:22">
      <c r="A424" s="259">
        <v>44413</v>
      </c>
      <c r="B424" s="260">
        <v>318.2</v>
      </c>
      <c r="C424" s="261">
        <v>353.26</v>
      </c>
      <c r="D424" s="260">
        <v>4429.1000000000004</v>
      </c>
      <c r="F424" s="261">
        <v>1.224</v>
      </c>
      <c r="G424" s="260">
        <f t="shared" si="72"/>
        <v>122.39999999999999</v>
      </c>
      <c r="H424" s="260">
        <f t="shared" si="73"/>
        <v>195.8</v>
      </c>
      <c r="I424" s="260">
        <f t="shared" si="74"/>
        <v>-110.60000000000001</v>
      </c>
      <c r="J424" s="262">
        <v>-1.1060000000000001</v>
      </c>
      <c r="K424" s="260">
        <f t="shared" si="75"/>
        <v>2.33</v>
      </c>
      <c r="L424" s="261">
        <v>4.97</v>
      </c>
      <c r="M424" s="262">
        <f t="shared" si="76"/>
        <v>2.6399999999999997</v>
      </c>
      <c r="N424" s="260">
        <v>-0.501</v>
      </c>
      <c r="O424" s="260">
        <v>201.07</v>
      </c>
      <c r="P424" s="260">
        <v>463</v>
      </c>
      <c r="Q424" s="260">
        <v>553.07813238405754</v>
      </c>
      <c r="U424" s="260">
        <f t="shared" si="77"/>
        <v>3.5326</v>
      </c>
      <c r="V424" s="260">
        <f t="shared" si="78"/>
        <v>2.0106999999999999</v>
      </c>
    </row>
    <row r="425" spans="1:22">
      <c r="A425" s="259">
        <v>44414</v>
      </c>
      <c r="B425" s="260">
        <v>315</v>
      </c>
      <c r="C425" s="261">
        <v>349.661</v>
      </c>
      <c r="D425" s="260">
        <v>4436.5200000000004</v>
      </c>
      <c r="F425" s="261">
        <v>1.2989999999999999</v>
      </c>
      <c r="G425" s="260">
        <f t="shared" si="72"/>
        <v>129.9</v>
      </c>
      <c r="H425" s="260">
        <f t="shared" si="73"/>
        <v>185.1</v>
      </c>
      <c r="I425" s="260">
        <f t="shared" si="74"/>
        <v>-106.4</v>
      </c>
      <c r="J425" s="262">
        <v>-1.0640000000000001</v>
      </c>
      <c r="K425" s="260">
        <f t="shared" si="75"/>
        <v>2.363</v>
      </c>
      <c r="L425" s="261">
        <v>5.0149999999999997</v>
      </c>
      <c r="M425" s="262">
        <f t="shared" si="76"/>
        <v>2.6519999999999997</v>
      </c>
      <c r="N425" s="260">
        <v>-0.45800000000000002</v>
      </c>
      <c r="O425" s="260">
        <v>197.86</v>
      </c>
      <c r="P425" s="260">
        <v>455</v>
      </c>
      <c r="Q425" s="260">
        <v>548.59244271587932</v>
      </c>
      <c r="U425" s="260">
        <f t="shared" si="77"/>
        <v>3.49661</v>
      </c>
      <c r="V425" s="260">
        <f t="shared" si="78"/>
        <v>1.9786000000000001</v>
      </c>
    </row>
    <row r="426" spans="1:22">
      <c r="A426" s="259">
        <v>44417</v>
      </c>
      <c r="B426" s="260">
        <v>313.8</v>
      </c>
      <c r="C426" s="261">
        <v>349.51600000000002</v>
      </c>
      <c r="D426" s="260">
        <v>4432.3500000000004</v>
      </c>
      <c r="F426" s="261">
        <v>1.325</v>
      </c>
      <c r="G426" s="260">
        <f t="shared" si="72"/>
        <v>132.5</v>
      </c>
      <c r="H426" s="260">
        <f t="shared" si="73"/>
        <v>181.3</v>
      </c>
      <c r="I426" s="260">
        <f t="shared" si="74"/>
        <v>-104</v>
      </c>
      <c r="J426" s="262">
        <v>-1.04</v>
      </c>
      <c r="K426" s="260">
        <f t="shared" si="75"/>
        <v>2.3650000000000002</v>
      </c>
      <c r="L426" s="261">
        <v>5.0439999999999996</v>
      </c>
      <c r="M426" s="262">
        <f t="shared" si="76"/>
        <v>2.6789999999999994</v>
      </c>
      <c r="N426" s="260">
        <v>-0.46200000000000002</v>
      </c>
      <c r="O426" s="260">
        <v>198.28</v>
      </c>
      <c r="P426" s="260">
        <v>454</v>
      </c>
      <c r="Q426" s="260">
        <v>548.72693588698939</v>
      </c>
      <c r="U426" s="260">
        <f t="shared" si="77"/>
        <v>3.4951600000000003</v>
      </c>
      <c r="V426" s="260">
        <f t="shared" si="78"/>
        <v>1.9828000000000001</v>
      </c>
    </row>
    <row r="427" spans="1:22">
      <c r="A427" s="259">
        <v>44418</v>
      </c>
      <c r="B427" s="260">
        <v>311.3</v>
      </c>
      <c r="C427" s="261">
        <v>349.286</v>
      </c>
      <c r="D427" s="260">
        <v>4436.75</v>
      </c>
      <c r="F427" s="261">
        <v>1.351</v>
      </c>
      <c r="G427" s="260">
        <f t="shared" si="72"/>
        <v>135.1</v>
      </c>
      <c r="H427" s="260">
        <f t="shared" si="73"/>
        <v>176.20000000000002</v>
      </c>
      <c r="I427" s="260">
        <f t="shared" si="74"/>
        <v>-104</v>
      </c>
      <c r="J427" s="262">
        <v>-1.04</v>
      </c>
      <c r="K427" s="260">
        <f t="shared" si="75"/>
        <v>2.391</v>
      </c>
      <c r="L427" s="261">
        <v>5.0540000000000003</v>
      </c>
      <c r="M427" s="262">
        <f t="shared" si="76"/>
        <v>2.6630000000000003</v>
      </c>
      <c r="N427" s="260">
        <v>-0.45900000000000002</v>
      </c>
      <c r="O427" s="260">
        <v>198.32</v>
      </c>
      <c r="P427" s="260">
        <v>452</v>
      </c>
      <c r="Q427" s="260">
        <v>547.14880948757593</v>
      </c>
      <c r="U427" s="260">
        <f t="shared" si="77"/>
        <v>3.4928599999999999</v>
      </c>
      <c r="V427" s="260">
        <f t="shared" si="78"/>
        <v>1.9831999999999999</v>
      </c>
    </row>
    <row r="428" spans="1:22">
      <c r="A428" s="259">
        <v>44419</v>
      </c>
      <c r="B428" s="260">
        <v>311.60000000000002</v>
      </c>
      <c r="C428" s="261">
        <v>351.048</v>
      </c>
      <c r="D428" s="260">
        <v>4447.7</v>
      </c>
      <c r="F428" s="261">
        <v>1.3320000000000001</v>
      </c>
      <c r="G428" s="260">
        <f t="shared" si="72"/>
        <v>133.20000000000002</v>
      </c>
      <c r="H428" s="260">
        <f t="shared" si="73"/>
        <v>178.4</v>
      </c>
      <c r="I428" s="260">
        <f t="shared" si="74"/>
        <v>-107.2</v>
      </c>
      <c r="J428" s="262">
        <v>-1.0720000000000001</v>
      </c>
      <c r="K428" s="260">
        <f t="shared" si="75"/>
        <v>2.4039999999999999</v>
      </c>
      <c r="L428" s="261">
        <v>5.0720000000000001</v>
      </c>
      <c r="M428" s="262">
        <f t="shared" si="76"/>
        <v>2.6680000000000001</v>
      </c>
      <c r="N428" s="260">
        <v>-0.46700000000000003</v>
      </c>
      <c r="O428" s="260">
        <v>197.31</v>
      </c>
      <c r="P428" s="260">
        <v>452</v>
      </c>
      <c r="Q428" s="260">
        <v>549.47977346486016</v>
      </c>
      <c r="U428" s="260">
        <f t="shared" si="77"/>
        <v>3.5104799999999998</v>
      </c>
      <c r="V428" s="260">
        <f t="shared" si="78"/>
        <v>1.9731000000000001</v>
      </c>
    </row>
    <row r="429" spans="1:22">
      <c r="A429" s="259">
        <v>44420</v>
      </c>
      <c r="B429" s="260">
        <v>309.8</v>
      </c>
      <c r="C429" s="261">
        <v>348.60500000000002</v>
      </c>
      <c r="D429" s="260">
        <v>4460.83</v>
      </c>
      <c r="F429" s="261">
        <v>1.361</v>
      </c>
      <c r="G429" s="260">
        <f t="shared" si="72"/>
        <v>136.1</v>
      </c>
      <c r="H429" s="260">
        <f t="shared" si="73"/>
        <v>173.70000000000002</v>
      </c>
      <c r="I429" s="260">
        <f t="shared" si="74"/>
        <v>-105.89999999999999</v>
      </c>
      <c r="J429" s="262">
        <v>-1.0589999999999999</v>
      </c>
      <c r="K429" s="260">
        <f t="shared" si="75"/>
        <v>2.42</v>
      </c>
      <c r="L429" s="261">
        <v>5.0460000000000003</v>
      </c>
      <c r="M429" s="262">
        <f t="shared" si="76"/>
        <v>2.6260000000000003</v>
      </c>
      <c r="N429" s="260">
        <v>-0.46200000000000002</v>
      </c>
      <c r="O429" s="260">
        <v>196.65</v>
      </c>
      <c r="P429" s="260">
        <v>448</v>
      </c>
      <c r="Q429" s="260">
        <v>548.01564810759737</v>
      </c>
      <c r="U429" s="260">
        <f t="shared" si="77"/>
        <v>3.4860500000000001</v>
      </c>
      <c r="V429" s="260">
        <f t="shared" si="78"/>
        <v>1.9665000000000001</v>
      </c>
    </row>
    <row r="430" spans="1:22">
      <c r="A430" s="259">
        <v>44421</v>
      </c>
      <c r="B430" s="260">
        <v>313.2</v>
      </c>
      <c r="C430" s="261">
        <v>353.11500000000001</v>
      </c>
      <c r="D430" s="260">
        <v>4468</v>
      </c>
      <c r="F430" s="261">
        <v>1.278</v>
      </c>
      <c r="G430" s="260">
        <f t="shared" si="72"/>
        <v>127.8</v>
      </c>
      <c r="H430" s="260">
        <f t="shared" si="73"/>
        <v>185.39999999999998</v>
      </c>
      <c r="I430" s="260">
        <f t="shared" si="74"/>
        <v>-110.4</v>
      </c>
      <c r="J430" s="262">
        <v>-1.1040000000000001</v>
      </c>
      <c r="K430" s="260">
        <f t="shared" si="75"/>
        <v>2.3820000000000001</v>
      </c>
      <c r="L430" s="261">
        <v>5.0330000000000004</v>
      </c>
      <c r="M430" s="262">
        <f t="shared" si="76"/>
        <v>2.6510000000000002</v>
      </c>
      <c r="N430" s="260">
        <v>-0.47</v>
      </c>
      <c r="O430" s="260">
        <v>196.97</v>
      </c>
      <c r="P430" s="260">
        <v>453</v>
      </c>
      <c r="Q430" s="260">
        <v>552.34559069749275</v>
      </c>
      <c r="U430" s="260">
        <f t="shared" si="77"/>
        <v>3.5311500000000002</v>
      </c>
      <c r="V430" s="260">
        <f t="shared" si="78"/>
        <v>1.9697</v>
      </c>
    </row>
    <row r="431" spans="1:22">
      <c r="A431" s="259">
        <v>44424</v>
      </c>
      <c r="B431" s="260">
        <v>315.2</v>
      </c>
      <c r="C431" s="261">
        <v>355.06</v>
      </c>
      <c r="D431" s="260">
        <v>4479.71</v>
      </c>
      <c r="F431" s="261">
        <v>1.2669999999999999</v>
      </c>
      <c r="G431" s="260">
        <f t="shared" si="72"/>
        <v>126.69999999999999</v>
      </c>
      <c r="H431" s="260">
        <f t="shared" si="73"/>
        <v>188.5</v>
      </c>
      <c r="I431" s="260">
        <f t="shared" si="74"/>
        <v>-110.60000000000001</v>
      </c>
      <c r="J431" s="262">
        <v>-1.1060000000000001</v>
      </c>
      <c r="K431" s="260">
        <f t="shared" si="75"/>
        <v>2.3730000000000002</v>
      </c>
      <c r="L431" s="261">
        <v>5.0199999999999996</v>
      </c>
      <c r="M431" s="262">
        <f t="shared" si="76"/>
        <v>2.6469999999999994</v>
      </c>
      <c r="N431" s="260">
        <v>-0.47099999999999997</v>
      </c>
      <c r="O431" s="260">
        <v>197.65</v>
      </c>
      <c r="P431" s="260">
        <v>459</v>
      </c>
      <c r="Q431" s="260">
        <v>554.21750702108011</v>
      </c>
      <c r="U431" s="260">
        <f t="shared" si="77"/>
        <v>3.5506000000000002</v>
      </c>
      <c r="V431" s="260">
        <f t="shared" si="78"/>
        <v>1.9765000000000001</v>
      </c>
    </row>
    <row r="432" spans="1:22">
      <c r="A432" s="259">
        <v>44425</v>
      </c>
      <c r="B432" s="260">
        <v>314.8</v>
      </c>
      <c r="C432" s="261">
        <v>354.46899999999999</v>
      </c>
      <c r="D432" s="260">
        <v>4448.08</v>
      </c>
      <c r="F432" s="261">
        <v>1.2629999999999999</v>
      </c>
      <c r="G432" s="260">
        <f t="shared" si="72"/>
        <v>126.29999999999998</v>
      </c>
      <c r="H432" s="260">
        <f t="shared" si="73"/>
        <v>188.50000000000003</v>
      </c>
      <c r="I432" s="260">
        <f t="shared" si="74"/>
        <v>-106.5</v>
      </c>
      <c r="J432" s="262">
        <v>-1.0649999999999999</v>
      </c>
      <c r="K432" s="260">
        <f t="shared" si="75"/>
        <v>2.3279999999999998</v>
      </c>
      <c r="L432" s="261">
        <v>5.0140000000000002</v>
      </c>
      <c r="M432" s="262">
        <f t="shared" si="76"/>
        <v>2.6860000000000004</v>
      </c>
      <c r="N432" s="260">
        <v>-0.47299999999999998</v>
      </c>
      <c r="O432" s="260">
        <v>196.22</v>
      </c>
      <c r="P432" s="260">
        <v>456</v>
      </c>
      <c r="Q432" s="260">
        <v>555.07784596563613</v>
      </c>
      <c r="U432" s="260">
        <f t="shared" si="77"/>
        <v>3.5446900000000001</v>
      </c>
      <c r="V432" s="260">
        <f t="shared" si="78"/>
        <v>1.9621999999999999</v>
      </c>
    </row>
    <row r="433" spans="1:22">
      <c r="A433" s="259">
        <v>44426</v>
      </c>
      <c r="B433" s="260">
        <v>314.2</v>
      </c>
      <c r="C433" s="261">
        <v>354.404</v>
      </c>
      <c r="D433" s="260">
        <v>4400.2700000000004</v>
      </c>
      <c r="F433" s="261">
        <v>1.26</v>
      </c>
      <c r="G433" s="260">
        <f t="shared" si="72"/>
        <v>126</v>
      </c>
      <c r="H433" s="260">
        <f t="shared" si="73"/>
        <v>188.2</v>
      </c>
      <c r="I433" s="260">
        <f t="shared" si="74"/>
        <v>-106</v>
      </c>
      <c r="J433" s="262">
        <v>-1.06</v>
      </c>
      <c r="K433" s="260">
        <f t="shared" si="75"/>
        <v>2.3200000000000003</v>
      </c>
      <c r="L433" s="261">
        <v>5.0220000000000002</v>
      </c>
      <c r="M433" s="262">
        <f t="shared" si="76"/>
        <v>2.702</v>
      </c>
      <c r="N433" s="260">
        <v>-0.48399999999999999</v>
      </c>
      <c r="O433" s="260">
        <v>197.24</v>
      </c>
      <c r="P433" s="260">
        <v>455</v>
      </c>
      <c r="Q433" s="260">
        <v>556.05842444828443</v>
      </c>
      <c r="U433" s="260">
        <f t="shared" si="77"/>
        <v>3.5440399999999999</v>
      </c>
      <c r="V433" s="260">
        <f t="shared" si="78"/>
        <v>1.9724000000000002</v>
      </c>
    </row>
    <row r="434" spans="1:22">
      <c r="A434" s="259">
        <v>44427</v>
      </c>
      <c r="B434" s="260">
        <v>315.2</v>
      </c>
      <c r="C434" s="261">
        <v>356.74599999999998</v>
      </c>
      <c r="D434" s="260">
        <v>4405.8</v>
      </c>
      <c r="F434" s="261">
        <v>1.244</v>
      </c>
      <c r="G434" s="260">
        <f t="shared" si="72"/>
        <v>124.4</v>
      </c>
      <c r="H434" s="260">
        <f t="shared" si="73"/>
        <v>190.79999999999998</v>
      </c>
      <c r="I434" s="260">
        <f t="shared" si="74"/>
        <v>-105.1</v>
      </c>
      <c r="J434" s="262">
        <v>-1.0509999999999999</v>
      </c>
      <c r="K434" s="260">
        <f t="shared" si="75"/>
        <v>2.2949999999999999</v>
      </c>
      <c r="L434" s="261">
        <v>5.0330000000000004</v>
      </c>
      <c r="M434" s="262">
        <f t="shared" si="76"/>
        <v>2.7380000000000004</v>
      </c>
      <c r="N434" s="260">
        <v>-0.49199999999999999</v>
      </c>
      <c r="O434" s="260">
        <v>197.21</v>
      </c>
      <c r="P434" s="260">
        <v>462</v>
      </c>
      <c r="Q434" s="260">
        <v>560.71042316545413</v>
      </c>
      <c r="U434" s="260">
        <f t="shared" si="77"/>
        <v>3.5674599999999996</v>
      </c>
      <c r="V434" s="260">
        <f t="shared" si="78"/>
        <v>1.9721000000000002</v>
      </c>
    </row>
    <row r="435" spans="1:22">
      <c r="A435" s="259">
        <v>44428</v>
      </c>
      <c r="B435" s="260">
        <v>313.2</v>
      </c>
      <c r="C435" s="261">
        <v>355.31299999999999</v>
      </c>
      <c r="D435" s="260">
        <v>4441.67</v>
      </c>
      <c r="F435" s="261">
        <v>1.256</v>
      </c>
      <c r="G435" s="260">
        <f t="shared" si="72"/>
        <v>125.6</v>
      </c>
      <c r="H435" s="260">
        <f t="shared" si="73"/>
        <v>187.6</v>
      </c>
      <c r="I435" s="260">
        <f t="shared" si="74"/>
        <v>-100.8</v>
      </c>
      <c r="J435" s="262">
        <v>-1.008</v>
      </c>
      <c r="K435" s="260">
        <f t="shared" si="75"/>
        <v>2.2640000000000002</v>
      </c>
      <c r="L435" s="261">
        <v>5.0270000000000001</v>
      </c>
      <c r="M435" s="262">
        <f t="shared" si="76"/>
        <v>2.7629999999999999</v>
      </c>
      <c r="N435" s="260">
        <v>-0.497</v>
      </c>
      <c r="O435" s="260">
        <v>197.74</v>
      </c>
      <c r="P435" s="260">
        <v>461</v>
      </c>
      <c r="Q435" s="260">
        <v>560.25143585394858</v>
      </c>
      <c r="U435" s="260">
        <f t="shared" si="77"/>
        <v>3.5531299999999999</v>
      </c>
      <c r="V435" s="260">
        <f t="shared" si="78"/>
        <v>1.9774</v>
      </c>
    </row>
    <row r="436" spans="1:22">
      <c r="A436" s="259">
        <v>44431</v>
      </c>
      <c r="B436" s="260">
        <v>314.2</v>
      </c>
      <c r="C436" s="261">
        <v>354.66800000000001</v>
      </c>
      <c r="D436" s="260">
        <v>4479.53</v>
      </c>
      <c r="F436" s="261">
        <v>1.2529999999999999</v>
      </c>
      <c r="G436" s="260">
        <f t="shared" si="72"/>
        <v>125.29999999999998</v>
      </c>
      <c r="H436" s="260">
        <f t="shared" si="73"/>
        <v>188.9</v>
      </c>
      <c r="I436" s="260">
        <f t="shared" si="74"/>
        <v>-102.69999999999999</v>
      </c>
      <c r="J436" s="262">
        <v>-1.0269999999999999</v>
      </c>
      <c r="K436" s="260">
        <f t="shared" si="75"/>
        <v>2.2799999999999998</v>
      </c>
      <c r="L436" s="261">
        <v>5.0149999999999997</v>
      </c>
      <c r="M436" s="262">
        <f t="shared" si="76"/>
        <v>2.7349999999999999</v>
      </c>
      <c r="N436" s="260">
        <v>-0.48299999999999998</v>
      </c>
      <c r="O436" s="260">
        <v>196.93</v>
      </c>
      <c r="P436" s="260">
        <v>461</v>
      </c>
      <c r="Q436" s="260">
        <v>559.56432055258688</v>
      </c>
      <c r="U436" s="260">
        <f t="shared" si="77"/>
        <v>3.5466800000000003</v>
      </c>
      <c r="V436" s="260">
        <f t="shared" si="78"/>
        <v>1.9693000000000001</v>
      </c>
    </row>
    <row r="437" spans="1:22">
      <c r="A437" s="259">
        <v>44432</v>
      </c>
      <c r="B437" s="260">
        <v>311.7</v>
      </c>
      <c r="C437" s="261">
        <v>349.58300000000003</v>
      </c>
      <c r="D437" s="260">
        <v>4486.2299999999996</v>
      </c>
      <c r="F437" s="261">
        <v>1.296</v>
      </c>
      <c r="G437" s="260">
        <f t="shared" si="72"/>
        <v>129.6</v>
      </c>
      <c r="H437" s="260">
        <f t="shared" si="73"/>
        <v>182.1</v>
      </c>
      <c r="I437" s="260">
        <f t="shared" si="74"/>
        <v>-102</v>
      </c>
      <c r="J437" s="262">
        <v>-1.02</v>
      </c>
      <c r="K437" s="260">
        <f t="shared" si="75"/>
        <v>2.3159999999999998</v>
      </c>
      <c r="L437" s="261">
        <v>4.992</v>
      </c>
      <c r="M437" s="262">
        <f t="shared" si="76"/>
        <v>2.6760000000000002</v>
      </c>
      <c r="N437" s="260">
        <v>-0.48</v>
      </c>
      <c r="O437" s="260">
        <v>195.98</v>
      </c>
      <c r="P437" s="260">
        <v>455</v>
      </c>
      <c r="Q437" s="260">
        <v>552.60215988067273</v>
      </c>
      <c r="U437" s="260">
        <f t="shared" si="77"/>
        <v>3.4958300000000002</v>
      </c>
      <c r="V437" s="260">
        <f t="shared" si="78"/>
        <v>1.9598</v>
      </c>
    </row>
    <row r="438" spans="1:22">
      <c r="A438" s="259">
        <v>44433</v>
      </c>
      <c r="B438" s="260">
        <v>308.10000000000002</v>
      </c>
      <c r="C438" s="261">
        <v>344.38600000000002</v>
      </c>
      <c r="D438" s="260">
        <v>4496.1899999999996</v>
      </c>
      <c r="F438" s="261">
        <v>1.3420000000000001</v>
      </c>
      <c r="G438" s="260">
        <f t="shared" si="72"/>
        <v>134.20000000000002</v>
      </c>
      <c r="H438" s="260">
        <f t="shared" si="73"/>
        <v>173.9</v>
      </c>
      <c r="I438" s="260">
        <f t="shared" si="74"/>
        <v>-101.4</v>
      </c>
      <c r="J438" s="262">
        <v>-1.014</v>
      </c>
      <c r="K438" s="260">
        <f t="shared" si="75"/>
        <v>2.3559999999999999</v>
      </c>
      <c r="L438" s="261">
        <v>4.9870000000000001</v>
      </c>
      <c r="M438" s="262">
        <f t="shared" si="76"/>
        <v>2.6310000000000002</v>
      </c>
      <c r="N438" s="260">
        <v>-0.42499999999999999</v>
      </c>
      <c r="O438" s="260">
        <v>192.08</v>
      </c>
      <c r="P438" s="260">
        <v>446</v>
      </c>
      <c r="Q438" s="260">
        <v>543.4864516002657</v>
      </c>
      <c r="U438" s="260">
        <f t="shared" si="77"/>
        <v>3.4438600000000004</v>
      </c>
      <c r="V438" s="260">
        <f t="shared" si="78"/>
        <v>1.9208000000000001</v>
      </c>
    </row>
    <row r="439" spans="1:22">
      <c r="A439" s="259">
        <v>44434</v>
      </c>
      <c r="B439" s="260">
        <v>308.39999999999998</v>
      </c>
      <c r="C439" s="261">
        <v>346.54</v>
      </c>
      <c r="D439" s="260">
        <v>4470</v>
      </c>
      <c r="F439" s="261">
        <v>1.351</v>
      </c>
      <c r="G439" s="260">
        <f t="shared" si="72"/>
        <v>135.1</v>
      </c>
      <c r="H439" s="260">
        <f t="shared" si="73"/>
        <v>173.29999999999998</v>
      </c>
      <c r="I439" s="260">
        <f t="shared" si="74"/>
        <v>-99.7</v>
      </c>
      <c r="J439" s="262">
        <v>-0.997</v>
      </c>
      <c r="K439" s="260">
        <f t="shared" si="75"/>
        <v>2.3479999999999999</v>
      </c>
      <c r="L439" s="261">
        <v>4.9960000000000004</v>
      </c>
      <c r="M439" s="262">
        <f t="shared" si="76"/>
        <v>2.6480000000000006</v>
      </c>
      <c r="N439" s="260">
        <v>-0.40899999999999997</v>
      </c>
      <c r="O439" s="260">
        <v>190.95</v>
      </c>
      <c r="P439" s="260">
        <v>446</v>
      </c>
      <c r="Q439" s="260">
        <v>542.01854768736723</v>
      </c>
      <c r="U439" s="260">
        <f t="shared" si="77"/>
        <v>3.4654000000000003</v>
      </c>
      <c r="V439" s="260">
        <f t="shared" si="78"/>
        <v>1.9095</v>
      </c>
    </row>
    <row r="440" spans="1:22">
      <c r="A440" s="259">
        <v>44435</v>
      </c>
      <c r="B440" s="260">
        <v>310</v>
      </c>
      <c r="C440" s="261">
        <v>347.28199999999998</v>
      </c>
      <c r="D440" s="260">
        <v>4509.37</v>
      </c>
      <c r="F440" s="261">
        <v>1.3089999999999999</v>
      </c>
      <c r="G440" s="260">
        <f t="shared" si="72"/>
        <v>130.9</v>
      </c>
      <c r="H440" s="260">
        <f t="shared" si="73"/>
        <v>179.1</v>
      </c>
      <c r="I440" s="260">
        <f t="shared" si="74"/>
        <v>-108</v>
      </c>
      <c r="J440" s="262">
        <v>-1.08</v>
      </c>
      <c r="K440" s="260">
        <f t="shared" si="75"/>
        <v>2.3890000000000002</v>
      </c>
      <c r="L440" s="261">
        <v>4.9690000000000003</v>
      </c>
      <c r="M440" s="262">
        <f t="shared" si="76"/>
        <v>2.58</v>
      </c>
      <c r="N440" s="260">
        <v>-0.42699999999999999</v>
      </c>
      <c r="O440" s="260">
        <v>190.75</v>
      </c>
      <c r="P440" s="260">
        <v>448</v>
      </c>
      <c r="Q440" s="260">
        <v>541.08990008377032</v>
      </c>
      <c r="U440" s="260">
        <f t="shared" si="77"/>
        <v>3.47282</v>
      </c>
      <c r="V440" s="260">
        <f t="shared" si="78"/>
        <v>1.9075</v>
      </c>
    </row>
    <row r="441" spans="1:22" hidden="1">
      <c r="A441" s="259">
        <v>44438</v>
      </c>
      <c r="B441" s="260">
        <v>310.7</v>
      </c>
      <c r="C441" s="261">
        <v>346.76100000000002</v>
      </c>
      <c r="D441" s="260">
        <v>4528.79</v>
      </c>
      <c r="F441" s="261">
        <v>1.2809999999999999</v>
      </c>
      <c r="G441" s="260">
        <f t="shared" si="72"/>
        <v>128.1</v>
      </c>
      <c r="H441" s="260">
        <f t="shared" si="73"/>
        <v>182.6</v>
      </c>
      <c r="I441" s="260">
        <f t="shared" si="74"/>
        <v>-108.7</v>
      </c>
      <c r="J441" s="262">
        <v>-1.087</v>
      </c>
      <c r="K441" s="260">
        <f t="shared" si="75"/>
        <v>2.3679999999999999</v>
      </c>
      <c r="L441" s="261">
        <v>4.923</v>
      </c>
      <c r="M441" s="262">
        <f t="shared" si="76"/>
        <v>2.5550000000000002</v>
      </c>
      <c r="N441" s="260">
        <v>-0.442</v>
      </c>
      <c r="O441" s="260" t="e">
        <v>#N/A</v>
      </c>
      <c r="Q441" s="260">
        <v>544.22323873501614</v>
      </c>
    </row>
    <row r="442" spans="1:22">
      <c r="A442" s="259">
        <v>44439</v>
      </c>
      <c r="B442" s="260">
        <v>307</v>
      </c>
      <c r="C442" s="261">
        <v>343.45</v>
      </c>
      <c r="D442" s="260">
        <v>4522.68</v>
      </c>
      <c r="F442" s="261">
        <v>1.31</v>
      </c>
      <c r="G442" s="260">
        <f t="shared" si="72"/>
        <v>131</v>
      </c>
      <c r="H442" s="260">
        <f t="shared" si="73"/>
        <v>176</v>
      </c>
      <c r="I442" s="260">
        <f t="shared" si="74"/>
        <v>-102.8</v>
      </c>
      <c r="J442" s="262">
        <v>-1.028</v>
      </c>
      <c r="K442" s="260">
        <f t="shared" si="75"/>
        <v>2.3380000000000001</v>
      </c>
      <c r="L442" s="261">
        <v>4.9109999999999996</v>
      </c>
      <c r="M442" s="262">
        <f t="shared" si="76"/>
        <v>2.5729999999999995</v>
      </c>
      <c r="N442" s="260">
        <v>-0.38600000000000001</v>
      </c>
      <c r="O442" s="260">
        <v>189.2</v>
      </c>
      <c r="P442" s="260">
        <v>442</v>
      </c>
      <c r="Q442" s="260">
        <v>531.39773605914536</v>
      </c>
      <c r="U442" s="260">
        <f t="shared" ref="U442:U445" si="79">C442/100</f>
        <v>3.4344999999999999</v>
      </c>
      <c r="V442" s="260">
        <f t="shared" ref="V442:V445" si="80">O442/100</f>
        <v>1.8919999999999999</v>
      </c>
    </row>
    <row r="443" spans="1:22">
      <c r="A443" s="259">
        <v>44440</v>
      </c>
      <c r="B443" s="260">
        <v>307.8</v>
      </c>
      <c r="C443" s="261">
        <v>342.74599999999998</v>
      </c>
      <c r="D443" s="260">
        <v>4524.09</v>
      </c>
      <c r="F443" s="261">
        <v>1.2949999999999999</v>
      </c>
      <c r="G443" s="260">
        <f t="shared" si="72"/>
        <v>129.5</v>
      </c>
      <c r="H443" s="260">
        <f t="shared" si="73"/>
        <v>178.3</v>
      </c>
      <c r="I443" s="260">
        <f t="shared" si="74"/>
        <v>-104.60000000000001</v>
      </c>
      <c r="J443" s="262">
        <v>-1.046</v>
      </c>
      <c r="K443" s="260">
        <f t="shared" si="75"/>
        <v>2.3410000000000002</v>
      </c>
      <c r="L443" s="261">
        <v>4.9059999999999997</v>
      </c>
      <c r="M443" s="262">
        <f t="shared" si="76"/>
        <v>2.5649999999999995</v>
      </c>
      <c r="N443" s="260">
        <v>-0.376</v>
      </c>
      <c r="O443" s="260">
        <v>186.96</v>
      </c>
      <c r="P443" s="260">
        <v>438</v>
      </c>
      <c r="Q443" s="260">
        <v>528.39981052620669</v>
      </c>
      <c r="U443" s="260">
        <f t="shared" si="79"/>
        <v>3.42746</v>
      </c>
      <c r="V443" s="260">
        <f t="shared" si="80"/>
        <v>1.8696000000000002</v>
      </c>
    </row>
    <row r="444" spans="1:22">
      <c r="A444" s="259">
        <v>44441</v>
      </c>
      <c r="B444" s="260">
        <v>308.39999999999998</v>
      </c>
      <c r="C444" s="261">
        <v>342.70299999999997</v>
      </c>
      <c r="D444" s="260">
        <v>4536.95</v>
      </c>
      <c r="F444" s="261">
        <v>1.284</v>
      </c>
      <c r="G444" s="260">
        <f t="shared" si="72"/>
        <v>128.4</v>
      </c>
      <c r="H444" s="260">
        <f t="shared" si="73"/>
        <v>179.99999999999997</v>
      </c>
      <c r="I444" s="260">
        <f t="shared" si="74"/>
        <v>-104.89999999999999</v>
      </c>
      <c r="J444" s="262">
        <v>-1.0489999999999999</v>
      </c>
      <c r="K444" s="260">
        <f t="shared" si="75"/>
        <v>2.3330000000000002</v>
      </c>
      <c r="L444" s="261">
        <v>4.8920000000000003</v>
      </c>
      <c r="M444" s="262">
        <f t="shared" si="76"/>
        <v>2.5590000000000002</v>
      </c>
      <c r="N444" s="260">
        <v>-0.38700000000000001</v>
      </c>
      <c r="O444" s="260">
        <v>188.36</v>
      </c>
      <c r="P444" s="260">
        <v>438</v>
      </c>
      <c r="Q444" s="260">
        <v>528.11638486077436</v>
      </c>
      <c r="U444" s="260">
        <f t="shared" si="79"/>
        <v>3.4270299999999998</v>
      </c>
      <c r="V444" s="260">
        <f t="shared" si="80"/>
        <v>1.8836000000000002</v>
      </c>
    </row>
    <row r="445" spans="1:22">
      <c r="A445" s="259">
        <v>44442</v>
      </c>
      <c r="B445" s="260">
        <v>308.2</v>
      </c>
      <c r="C445" s="261">
        <v>340.447</v>
      </c>
      <c r="D445" s="260">
        <v>4535.43</v>
      </c>
      <c r="F445" s="261">
        <v>1.3240000000000001</v>
      </c>
      <c r="G445" s="260">
        <f t="shared" si="72"/>
        <v>132.4</v>
      </c>
      <c r="H445" s="260">
        <f t="shared" si="73"/>
        <v>175.79999999999998</v>
      </c>
      <c r="I445" s="260">
        <f t="shared" si="74"/>
        <v>-101.89999999999999</v>
      </c>
      <c r="J445" s="262">
        <v>-1.0189999999999999</v>
      </c>
      <c r="K445" s="260">
        <f t="shared" si="75"/>
        <v>2.343</v>
      </c>
      <c r="L445" s="261">
        <v>4.9059999999999997</v>
      </c>
      <c r="M445" s="262">
        <f t="shared" si="76"/>
        <v>2.5629999999999997</v>
      </c>
      <c r="N445" s="260">
        <v>-0.36399999999999999</v>
      </c>
      <c r="O445" s="260">
        <v>185.53</v>
      </c>
      <c r="P445" s="260">
        <v>435</v>
      </c>
      <c r="Q445" s="260">
        <v>526.76416104253303</v>
      </c>
      <c r="U445" s="260">
        <f t="shared" si="79"/>
        <v>3.4044699999999999</v>
      </c>
      <c r="V445" s="260">
        <f t="shared" si="80"/>
        <v>1.8552999999999999</v>
      </c>
    </row>
    <row r="446" spans="1:22" hidden="1">
      <c r="A446" s="259">
        <v>44445</v>
      </c>
      <c r="B446" s="260">
        <v>0</v>
      </c>
      <c r="C446" s="260">
        <v>0</v>
      </c>
      <c r="D446" s="260">
        <v>0</v>
      </c>
      <c r="F446" s="260">
        <v>1.3240000000000001</v>
      </c>
      <c r="G446" s="260">
        <f t="shared" si="72"/>
        <v>132.4</v>
      </c>
      <c r="H446" s="260">
        <f t="shared" si="73"/>
        <v>-132.4</v>
      </c>
      <c r="I446" s="260">
        <f t="shared" si="74"/>
        <v>-101.89999999999999</v>
      </c>
      <c r="J446" s="260">
        <v>-1.0189999999999999</v>
      </c>
      <c r="K446" s="260">
        <f t="shared" si="75"/>
        <v>2.343</v>
      </c>
      <c r="L446" s="260" t="e">
        <v>#N/A</v>
      </c>
      <c r="M446" s="260" t="e">
        <f t="shared" si="76"/>
        <v>#N/A</v>
      </c>
      <c r="Q446" s="260">
        <v>526.19907444718228</v>
      </c>
    </row>
    <row r="447" spans="1:22">
      <c r="A447" s="259">
        <v>44446</v>
      </c>
      <c r="B447" s="260">
        <v>305.5</v>
      </c>
      <c r="C447" s="261">
        <v>338.02800000000002</v>
      </c>
      <c r="D447" s="260">
        <v>4520.03</v>
      </c>
      <c r="F447" s="261">
        <v>1.3740000000000001</v>
      </c>
      <c r="G447" s="260">
        <f t="shared" si="72"/>
        <v>137.4</v>
      </c>
      <c r="H447" s="260">
        <f t="shared" si="73"/>
        <v>168.1</v>
      </c>
      <c r="I447" s="260">
        <f t="shared" si="74"/>
        <v>-99.3</v>
      </c>
      <c r="J447" s="262">
        <v>-0.99299999999999999</v>
      </c>
      <c r="K447" s="260">
        <f t="shared" si="75"/>
        <v>2.367</v>
      </c>
      <c r="L447" s="261">
        <v>4.9290000000000003</v>
      </c>
      <c r="M447" s="262">
        <f t="shared" si="76"/>
        <v>2.5620000000000003</v>
      </c>
      <c r="N447" s="260">
        <v>-0.32500000000000001</v>
      </c>
      <c r="O447" s="260">
        <v>184.39</v>
      </c>
      <c r="P447" s="260">
        <v>431</v>
      </c>
      <c r="Q447" s="260">
        <v>524.59495244479785</v>
      </c>
      <c r="U447" s="260">
        <f t="shared" ref="U447:U470" si="81">C447/100</f>
        <v>3.3802800000000004</v>
      </c>
      <c r="V447" s="260">
        <f t="shared" ref="V447:V470" si="82">O447/100</f>
        <v>1.8438999999999999</v>
      </c>
    </row>
    <row r="448" spans="1:22">
      <c r="A448" s="259">
        <v>44447</v>
      </c>
      <c r="B448" s="260">
        <v>307.2</v>
      </c>
      <c r="C448" s="261">
        <v>341.23500000000001</v>
      </c>
      <c r="D448" s="260">
        <v>4514.07</v>
      </c>
      <c r="F448" s="261">
        <v>1.339</v>
      </c>
      <c r="G448" s="260">
        <f t="shared" si="72"/>
        <v>133.9</v>
      </c>
      <c r="H448" s="260">
        <f t="shared" si="73"/>
        <v>173.29999999999998</v>
      </c>
      <c r="I448" s="260">
        <f t="shared" si="74"/>
        <v>-104.1</v>
      </c>
      <c r="J448" s="262">
        <v>-1.0409999999999999</v>
      </c>
      <c r="K448" s="260">
        <f t="shared" si="75"/>
        <v>2.38</v>
      </c>
      <c r="L448" s="261">
        <v>4.9470000000000001</v>
      </c>
      <c r="M448" s="262">
        <f t="shared" si="76"/>
        <v>2.5670000000000002</v>
      </c>
      <c r="N448" s="260">
        <v>-0.32500000000000001</v>
      </c>
      <c r="O448" s="260">
        <v>185.84</v>
      </c>
      <c r="P448" s="260">
        <v>436</v>
      </c>
      <c r="Q448" s="260">
        <v>528.15468158219073</v>
      </c>
      <c r="U448" s="260">
        <f t="shared" si="81"/>
        <v>3.41235</v>
      </c>
      <c r="V448" s="260">
        <f t="shared" si="82"/>
        <v>1.8584000000000001</v>
      </c>
    </row>
    <row r="449" spans="1:36">
      <c r="A449" s="259">
        <v>44448</v>
      </c>
      <c r="B449" s="260">
        <v>307.7</v>
      </c>
      <c r="C449" s="261">
        <v>344.13099999999997</v>
      </c>
      <c r="D449" s="260">
        <v>4493.28</v>
      </c>
      <c r="F449" s="261">
        <v>1.2989999999999999</v>
      </c>
      <c r="G449" s="260">
        <f t="shared" si="72"/>
        <v>129.9</v>
      </c>
      <c r="H449" s="260">
        <f t="shared" si="73"/>
        <v>177.79999999999998</v>
      </c>
      <c r="I449" s="260">
        <f t="shared" si="74"/>
        <v>-109.1</v>
      </c>
      <c r="J449" s="262">
        <v>-1.091</v>
      </c>
      <c r="K449" s="260">
        <f t="shared" si="75"/>
        <v>2.3899999999999997</v>
      </c>
      <c r="L449" s="261">
        <v>4.9470000000000001</v>
      </c>
      <c r="M449" s="262">
        <f t="shared" si="76"/>
        <v>2.5570000000000004</v>
      </c>
      <c r="N449" s="260">
        <v>-0.36299999999999999</v>
      </c>
      <c r="O449" s="260">
        <v>187.56</v>
      </c>
      <c r="P449" s="260">
        <v>441</v>
      </c>
      <c r="Q449" s="260">
        <v>532.59966212580468</v>
      </c>
      <c r="U449" s="260">
        <f t="shared" si="81"/>
        <v>3.4413099999999996</v>
      </c>
      <c r="V449" s="260">
        <f t="shared" si="82"/>
        <v>1.8755999999999999</v>
      </c>
    </row>
    <row r="450" spans="1:36">
      <c r="A450" s="259">
        <v>44449</v>
      </c>
      <c r="B450" s="260">
        <v>304.7</v>
      </c>
      <c r="C450" s="261">
        <v>340.71899999999999</v>
      </c>
      <c r="D450" s="260">
        <v>4458.58</v>
      </c>
      <c r="F450" s="261">
        <v>1.3440000000000001</v>
      </c>
      <c r="G450" s="260">
        <f t="shared" si="72"/>
        <v>134.4</v>
      </c>
      <c r="H450" s="260">
        <f t="shared" si="73"/>
        <v>170.29999999999998</v>
      </c>
      <c r="I450" s="260">
        <f t="shared" si="74"/>
        <v>-105.1</v>
      </c>
      <c r="J450" s="262">
        <v>-1.0509999999999999</v>
      </c>
      <c r="K450" s="260">
        <f t="shared" si="75"/>
        <v>2.395</v>
      </c>
      <c r="L450" s="261">
        <v>4.95</v>
      </c>
      <c r="M450" s="262">
        <f t="shared" si="76"/>
        <v>2.5550000000000002</v>
      </c>
      <c r="N450" s="260">
        <v>-0.33300000000000002</v>
      </c>
      <c r="O450" s="260">
        <v>186.67</v>
      </c>
      <c r="P450" s="260">
        <v>437</v>
      </c>
      <c r="Q450" s="260">
        <v>529.34679054247408</v>
      </c>
      <c r="U450" s="260">
        <f t="shared" si="81"/>
        <v>3.4071899999999999</v>
      </c>
      <c r="V450" s="260">
        <f t="shared" si="82"/>
        <v>1.8666999999999998</v>
      </c>
    </row>
    <row r="451" spans="1:36">
      <c r="A451" s="259">
        <v>44452</v>
      </c>
      <c r="B451" s="260">
        <v>304.89999999999998</v>
      </c>
      <c r="C451" s="261">
        <v>342.65899999999999</v>
      </c>
      <c r="D451" s="260">
        <v>4468.7299999999996</v>
      </c>
      <c r="F451" s="261">
        <v>1.3280000000000001</v>
      </c>
      <c r="G451" s="260">
        <f t="shared" si="72"/>
        <v>132.80000000000001</v>
      </c>
      <c r="H451" s="260">
        <f t="shared" si="73"/>
        <v>172.09999999999997</v>
      </c>
      <c r="I451" s="260">
        <f t="shared" si="74"/>
        <v>-104.4</v>
      </c>
      <c r="J451" s="262">
        <v>-1.044</v>
      </c>
      <c r="K451" s="260">
        <f t="shared" si="75"/>
        <v>2.3719999999999999</v>
      </c>
      <c r="L451" s="261">
        <v>4.9359999999999999</v>
      </c>
      <c r="M451" s="262">
        <f t="shared" si="76"/>
        <v>2.5640000000000001</v>
      </c>
      <c r="N451" s="260">
        <v>-0.33300000000000002</v>
      </c>
      <c r="O451" s="260">
        <v>186.5</v>
      </c>
      <c r="P451" s="260">
        <v>438</v>
      </c>
      <c r="Q451" s="260">
        <v>529.3805564263771</v>
      </c>
      <c r="U451" s="260">
        <f t="shared" si="81"/>
        <v>3.42659</v>
      </c>
      <c r="V451" s="260">
        <f t="shared" si="82"/>
        <v>1.865</v>
      </c>
    </row>
    <row r="452" spans="1:36">
      <c r="A452" s="259">
        <v>44453</v>
      </c>
      <c r="B452" s="260">
        <v>307.89999999999998</v>
      </c>
      <c r="C452" s="261">
        <v>346.327</v>
      </c>
      <c r="D452" s="260">
        <v>4443.05</v>
      </c>
      <c r="F452" s="261">
        <v>1.2849999999999999</v>
      </c>
      <c r="G452" s="260">
        <f t="shared" ref="G452:G515" si="83">F452*100</f>
        <v>128.5</v>
      </c>
      <c r="H452" s="260">
        <f t="shared" ref="H452:H515" si="84">B452-G452</f>
        <v>179.39999999999998</v>
      </c>
      <c r="I452" s="260">
        <f t="shared" ref="I452:I515" si="85">J452*100</f>
        <v>-105</v>
      </c>
      <c r="J452" s="262">
        <v>-1.05</v>
      </c>
      <c r="K452" s="260">
        <f t="shared" ref="K452:K515" si="86">F452-J452</f>
        <v>2.335</v>
      </c>
      <c r="L452" s="261">
        <v>4.9400000000000004</v>
      </c>
      <c r="M452" s="262">
        <f t="shared" ref="M452:M515" si="87">L452-K452</f>
        <v>2.6050000000000004</v>
      </c>
      <c r="N452" s="260">
        <v>-0.34200000000000003</v>
      </c>
      <c r="O452" s="260">
        <v>186.95</v>
      </c>
      <c r="P452" s="260">
        <v>443</v>
      </c>
      <c r="Q452" s="260">
        <v>530.81132410032023</v>
      </c>
      <c r="U452" s="260">
        <f t="shared" si="81"/>
        <v>3.4632700000000001</v>
      </c>
      <c r="V452" s="260">
        <f t="shared" si="82"/>
        <v>1.8694999999999999</v>
      </c>
      <c r="AF452" s="268"/>
      <c r="AG452" s="268"/>
      <c r="AH452" s="269"/>
      <c r="AJ452" s="268"/>
    </row>
    <row r="453" spans="1:36">
      <c r="A453" s="259">
        <v>44454</v>
      </c>
      <c r="B453" s="260">
        <v>307.89999999999998</v>
      </c>
      <c r="C453" s="261">
        <v>343.53699999999998</v>
      </c>
      <c r="D453" s="260">
        <v>4480.7</v>
      </c>
      <c r="F453" s="261">
        <v>1.3009999999999999</v>
      </c>
      <c r="G453" s="260">
        <f t="shared" si="83"/>
        <v>130.1</v>
      </c>
      <c r="H453" s="260">
        <f t="shared" si="84"/>
        <v>177.79999999999998</v>
      </c>
      <c r="I453" s="260">
        <f t="shared" si="85"/>
        <v>-105</v>
      </c>
      <c r="J453" s="262">
        <v>-1.05</v>
      </c>
      <c r="K453" s="260">
        <f t="shared" si="86"/>
        <v>2.351</v>
      </c>
      <c r="L453" s="261">
        <v>4.9269999999999996</v>
      </c>
      <c r="M453" s="262">
        <f t="shared" si="87"/>
        <v>2.5759999999999996</v>
      </c>
      <c r="N453" s="260">
        <v>-0.308</v>
      </c>
      <c r="O453" s="260">
        <v>185.46</v>
      </c>
      <c r="P453" s="260">
        <v>438</v>
      </c>
      <c r="Q453" s="260">
        <v>527.60659627060909</v>
      </c>
      <c r="U453" s="260">
        <f t="shared" si="81"/>
        <v>3.4353699999999998</v>
      </c>
      <c r="V453" s="260">
        <f t="shared" si="82"/>
        <v>1.8546</v>
      </c>
    </row>
    <row r="454" spans="1:36">
      <c r="A454" s="259">
        <v>44455</v>
      </c>
      <c r="B454" s="260">
        <v>306.89999999999998</v>
      </c>
      <c r="C454" s="261">
        <v>343.255</v>
      </c>
      <c r="D454" s="260">
        <v>4473.75</v>
      </c>
      <c r="F454" s="261">
        <v>1.339</v>
      </c>
      <c r="G454" s="260">
        <f t="shared" si="83"/>
        <v>133.9</v>
      </c>
      <c r="H454" s="260">
        <f t="shared" si="84"/>
        <v>172.99999999999997</v>
      </c>
      <c r="I454" s="260">
        <f t="shared" si="85"/>
        <v>-102.1</v>
      </c>
      <c r="J454" s="262">
        <v>-1.0209999999999999</v>
      </c>
      <c r="K454" s="260">
        <f t="shared" si="86"/>
        <v>2.36</v>
      </c>
      <c r="L454" s="261">
        <v>4.952</v>
      </c>
      <c r="M454" s="262">
        <f t="shared" si="87"/>
        <v>2.5920000000000001</v>
      </c>
      <c r="N454" s="260">
        <v>-0.30399999999999999</v>
      </c>
      <c r="O454" s="260">
        <v>183.74</v>
      </c>
      <c r="P454" s="260">
        <v>437</v>
      </c>
      <c r="Q454" s="260">
        <v>526.63590853618246</v>
      </c>
      <c r="U454" s="260">
        <f t="shared" si="81"/>
        <v>3.43255</v>
      </c>
      <c r="V454" s="260">
        <f t="shared" si="82"/>
        <v>1.8374000000000001</v>
      </c>
    </row>
    <row r="455" spans="1:36">
      <c r="A455" s="259">
        <v>44456</v>
      </c>
      <c r="B455" s="260">
        <v>306.60000000000002</v>
      </c>
      <c r="C455" s="261">
        <v>342.82400000000001</v>
      </c>
      <c r="D455" s="260">
        <v>4432.99</v>
      </c>
      <c r="F455" s="261">
        <v>1.3640000000000001</v>
      </c>
      <c r="G455" s="260">
        <f t="shared" si="83"/>
        <v>136.4</v>
      </c>
      <c r="H455" s="260">
        <f t="shared" si="84"/>
        <v>170.20000000000002</v>
      </c>
      <c r="I455" s="260">
        <f t="shared" si="85"/>
        <v>-98.3</v>
      </c>
      <c r="J455" s="262">
        <v>-0.98299999999999998</v>
      </c>
      <c r="K455" s="260">
        <f t="shared" si="86"/>
        <v>2.347</v>
      </c>
      <c r="L455" s="261">
        <v>4.9889999999999999</v>
      </c>
      <c r="M455" s="262">
        <f t="shared" si="87"/>
        <v>2.6419999999999999</v>
      </c>
      <c r="N455" s="260">
        <v>-0.28199999999999997</v>
      </c>
      <c r="O455" s="260">
        <v>182.42</v>
      </c>
      <c r="P455" s="260">
        <v>433</v>
      </c>
      <c r="Q455" s="260">
        <v>526.55494292111848</v>
      </c>
      <c r="U455" s="260">
        <f t="shared" si="81"/>
        <v>3.4282400000000002</v>
      </c>
      <c r="V455" s="260">
        <f t="shared" si="82"/>
        <v>1.8241999999999998</v>
      </c>
    </row>
    <row r="456" spans="1:36">
      <c r="A456" s="259">
        <v>44459</v>
      </c>
      <c r="B456" s="260">
        <v>314.2</v>
      </c>
      <c r="C456" s="261">
        <v>353.976</v>
      </c>
      <c r="D456" s="260">
        <v>4357.7299999999996</v>
      </c>
      <c r="F456" s="261">
        <v>1.3120000000000001</v>
      </c>
      <c r="G456" s="260">
        <f t="shared" si="83"/>
        <v>131.20000000000002</v>
      </c>
      <c r="H456" s="260">
        <f t="shared" si="84"/>
        <v>182.99999999999997</v>
      </c>
      <c r="I456" s="260">
        <f t="shared" si="85"/>
        <v>-99.4</v>
      </c>
      <c r="J456" s="262">
        <v>-0.99399999999999999</v>
      </c>
      <c r="K456" s="260">
        <f t="shared" si="86"/>
        <v>2.306</v>
      </c>
      <c r="L456" s="261">
        <v>5.0540000000000003</v>
      </c>
      <c r="M456" s="262">
        <f t="shared" si="87"/>
        <v>2.7480000000000002</v>
      </c>
      <c r="N456" s="260">
        <v>-0.32200000000000001</v>
      </c>
      <c r="O456" s="260">
        <v>187.65</v>
      </c>
      <c r="P456" s="260">
        <v>445</v>
      </c>
      <c r="Q456" s="260">
        <v>537.71719829241715</v>
      </c>
      <c r="U456" s="260">
        <f t="shared" si="81"/>
        <v>3.5397599999999998</v>
      </c>
      <c r="V456" s="260">
        <f t="shared" si="82"/>
        <v>1.8765000000000001</v>
      </c>
    </row>
    <row r="457" spans="1:36">
      <c r="A457" s="259">
        <v>44460</v>
      </c>
      <c r="B457" s="260">
        <v>313.10000000000002</v>
      </c>
      <c r="C457" s="261">
        <v>352.34100000000001</v>
      </c>
      <c r="D457" s="260">
        <v>4354.1899999999996</v>
      </c>
      <c r="F457" s="261">
        <v>1.3240000000000001</v>
      </c>
      <c r="G457" s="260">
        <f t="shared" si="83"/>
        <v>132.4</v>
      </c>
      <c r="H457" s="260">
        <f t="shared" si="84"/>
        <v>180.70000000000002</v>
      </c>
      <c r="I457" s="260">
        <f t="shared" si="85"/>
        <v>-97.6</v>
      </c>
      <c r="J457" s="262">
        <v>-0.97599999999999998</v>
      </c>
      <c r="K457" s="260">
        <f t="shared" si="86"/>
        <v>2.2999999999999998</v>
      </c>
      <c r="L457" s="261">
        <v>5.0519999999999996</v>
      </c>
      <c r="M457" s="262">
        <f t="shared" si="87"/>
        <v>2.7519999999999998</v>
      </c>
      <c r="N457" s="260">
        <v>-0.32</v>
      </c>
      <c r="O457" s="260">
        <v>188.82</v>
      </c>
      <c r="P457" s="260">
        <v>445</v>
      </c>
      <c r="Q457" s="260">
        <v>538.80296479984929</v>
      </c>
      <c r="U457" s="260">
        <f t="shared" si="81"/>
        <v>3.5234100000000002</v>
      </c>
      <c r="V457" s="260">
        <f t="shared" si="82"/>
        <v>1.8881999999999999</v>
      </c>
    </row>
    <row r="458" spans="1:36">
      <c r="A458" s="259">
        <v>44461</v>
      </c>
      <c r="B458" s="260">
        <v>311.39999999999998</v>
      </c>
      <c r="C458" s="261">
        <v>353.53500000000003</v>
      </c>
      <c r="D458" s="260">
        <v>4395.6400000000003</v>
      </c>
      <c r="F458" s="261">
        <v>1.3029999999999999</v>
      </c>
      <c r="G458" s="260">
        <f t="shared" si="83"/>
        <v>130.29999999999998</v>
      </c>
      <c r="H458" s="260">
        <f t="shared" si="84"/>
        <v>181.1</v>
      </c>
      <c r="I458" s="260">
        <f t="shared" si="85"/>
        <v>-97.399999999999991</v>
      </c>
      <c r="J458" s="262">
        <v>-0.97399999999999998</v>
      </c>
      <c r="K458" s="260">
        <f t="shared" si="86"/>
        <v>2.2770000000000001</v>
      </c>
      <c r="L458" s="261">
        <v>5.0650000000000004</v>
      </c>
      <c r="M458" s="262">
        <f t="shared" si="87"/>
        <v>2.7880000000000003</v>
      </c>
      <c r="N458" s="260">
        <v>-0.32600000000000001</v>
      </c>
      <c r="O458" s="260">
        <v>188.3</v>
      </c>
      <c r="P458" s="260">
        <v>451</v>
      </c>
      <c r="Q458" s="260">
        <v>545.17589940841708</v>
      </c>
      <c r="U458" s="260">
        <f t="shared" si="81"/>
        <v>3.5353500000000002</v>
      </c>
      <c r="V458" s="260">
        <f t="shared" si="82"/>
        <v>1.883</v>
      </c>
    </row>
    <row r="459" spans="1:36">
      <c r="A459" s="259">
        <v>44462</v>
      </c>
      <c r="B459" s="260">
        <v>306</v>
      </c>
      <c r="C459" s="261">
        <v>349.04700000000003</v>
      </c>
      <c r="D459" s="260">
        <v>4448.9799999999996</v>
      </c>
      <c r="F459" s="261">
        <v>1.4319999999999999</v>
      </c>
      <c r="G459" s="260">
        <f t="shared" si="83"/>
        <v>143.19999999999999</v>
      </c>
      <c r="H459" s="260">
        <f t="shared" si="84"/>
        <v>162.80000000000001</v>
      </c>
      <c r="I459" s="260">
        <f t="shared" si="85"/>
        <v>-89.5</v>
      </c>
      <c r="J459" s="262">
        <v>-0.89500000000000002</v>
      </c>
      <c r="K459" s="260">
        <f t="shared" si="86"/>
        <v>2.327</v>
      </c>
      <c r="L459" s="261">
        <v>5.0990000000000002</v>
      </c>
      <c r="M459" s="262">
        <f t="shared" si="87"/>
        <v>2.7720000000000002</v>
      </c>
      <c r="N459" s="260">
        <v>-0.26</v>
      </c>
      <c r="O459" s="260">
        <v>185.31</v>
      </c>
      <c r="P459" s="260">
        <v>449</v>
      </c>
      <c r="Q459" s="260">
        <v>540.04099243865153</v>
      </c>
      <c r="U459" s="260">
        <f t="shared" si="81"/>
        <v>3.4904700000000002</v>
      </c>
      <c r="V459" s="260">
        <f t="shared" si="82"/>
        <v>1.8531</v>
      </c>
    </row>
    <row r="460" spans="1:36">
      <c r="A460" s="259">
        <v>44463</v>
      </c>
      <c r="B460" s="260">
        <v>306.3</v>
      </c>
      <c r="C460" s="261">
        <v>352.11799999999999</v>
      </c>
      <c r="D460" s="260">
        <v>4455.4799999999996</v>
      </c>
      <c r="F460" s="261">
        <v>1.4530000000000001</v>
      </c>
      <c r="G460" s="260">
        <f t="shared" si="83"/>
        <v>145.30000000000001</v>
      </c>
      <c r="H460" s="260">
        <f t="shared" si="84"/>
        <v>161</v>
      </c>
      <c r="I460" s="260">
        <f t="shared" si="85"/>
        <v>-88.1</v>
      </c>
      <c r="J460" s="262">
        <v>-0.88100000000000001</v>
      </c>
      <c r="K460" s="260">
        <f t="shared" si="86"/>
        <v>2.3340000000000001</v>
      </c>
      <c r="L460" s="261">
        <v>5.1970000000000001</v>
      </c>
      <c r="M460" s="262">
        <f t="shared" si="87"/>
        <v>2.863</v>
      </c>
      <c r="N460" s="260">
        <v>-0.23</v>
      </c>
      <c r="O460" s="260">
        <v>184.41</v>
      </c>
      <c r="P460" s="260">
        <v>452</v>
      </c>
      <c r="Q460" s="260">
        <v>547.2397909454204</v>
      </c>
      <c r="U460" s="260">
        <f t="shared" si="81"/>
        <v>3.5211799999999998</v>
      </c>
      <c r="V460" s="260">
        <f t="shared" si="82"/>
        <v>1.8441000000000001</v>
      </c>
    </row>
    <row r="461" spans="1:36">
      <c r="A461" s="259">
        <v>44466</v>
      </c>
      <c r="B461" s="260">
        <v>306.8</v>
      </c>
      <c r="C461" s="261">
        <v>354.96499999999997</v>
      </c>
      <c r="D461" s="260">
        <v>4443.1099999999997</v>
      </c>
      <c r="F461" s="261">
        <v>1.488</v>
      </c>
      <c r="G461" s="260">
        <f t="shared" si="83"/>
        <v>148.80000000000001</v>
      </c>
      <c r="H461" s="260">
        <f t="shared" si="84"/>
        <v>158</v>
      </c>
      <c r="I461" s="260">
        <f t="shared" si="85"/>
        <v>-88.4</v>
      </c>
      <c r="J461" s="262">
        <v>-0.88400000000000001</v>
      </c>
      <c r="K461" s="260">
        <f t="shared" si="86"/>
        <v>2.3719999999999999</v>
      </c>
      <c r="L461" s="261">
        <v>5.2450000000000001</v>
      </c>
      <c r="M461" s="262">
        <f t="shared" si="87"/>
        <v>2.8730000000000002</v>
      </c>
      <c r="N461" s="260">
        <v>-0.22500000000000001</v>
      </c>
      <c r="O461" s="260">
        <v>186.45</v>
      </c>
      <c r="P461" s="260">
        <v>456</v>
      </c>
      <c r="Q461" s="260">
        <v>551.56993141344356</v>
      </c>
      <c r="U461" s="260">
        <f t="shared" si="81"/>
        <v>3.5496499999999997</v>
      </c>
      <c r="V461" s="260">
        <f t="shared" si="82"/>
        <v>1.8644999999999998</v>
      </c>
    </row>
    <row r="462" spans="1:36">
      <c r="A462" s="259">
        <v>44467</v>
      </c>
      <c r="B462" s="260">
        <v>307</v>
      </c>
      <c r="C462" s="261">
        <v>356.423</v>
      </c>
      <c r="D462" s="260">
        <v>4352.63</v>
      </c>
      <c r="F462" s="261">
        <v>1.5389999999999999</v>
      </c>
      <c r="G462" s="260">
        <f t="shared" si="83"/>
        <v>153.9</v>
      </c>
      <c r="H462" s="260">
        <f t="shared" si="84"/>
        <v>153.1</v>
      </c>
      <c r="I462" s="260">
        <f t="shared" si="85"/>
        <v>-85.5</v>
      </c>
      <c r="J462" s="262">
        <v>-0.85499999999999998</v>
      </c>
      <c r="K462" s="260">
        <f t="shared" si="86"/>
        <v>2.3940000000000001</v>
      </c>
      <c r="L462" s="261">
        <v>5.3170000000000002</v>
      </c>
      <c r="M462" s="262">
        <f t="shared" si="87"/>
        <v>2.923</v>
      </c>
      <c r="N462" s="260">
        <v>-0.20100000000000001</v>
      </c>
      <c r="O462" s="260">
        <v>186.95</v>
      </c>
      <c r="P462" s="260">
        <v>456</v>
      </c>
      <c r="Q462" s="260">
        <v>552.53751525820735</v>
      </c>
      <c r="U462" s="260">
        <f t="shared" si="81"/>
        <v>3.5642300000000002</v>
      </c>
      <c r="V462" s="260">
        <f t="shared" si="82"/>
        <v>1.8694999999999999</v>
      </c>
    </row>
    <row r="463" spans="1:36">
      <c r="A463" s="259">
        <v>44468</v>
      </c>
      <c r="B463" s="260">
        <v>308.39999999999998</v>
      </c>
      <c r="C463" s="261">
        <v>354.64</v>
      </c>
      <c r="D463" s="260">
        <v>4359.46</v>
      </c>
      <c r="F463" s="261">
        <v>1.518</v>
      </c>
      <c r="G463" s="260">
        <f t="shared" si="83"/>
        <v>151.80000000000001</v>
      </c>
      <c r="H463" s="260">
        <f t="shared" si="84"/>
        <v>156.59999999999997</v>
      </c>
      <c r="I463" s="260">
        <f t="shared" si="85"/>
        <v>-85.8</v>
      </c>
      <c r="J463" s="262">
        <v>-0.85799999999999998</v>
      </c>
      <c r="K463" s="260">
        <f t="shared" si="86"/>
        <v>2.3759999999999999</v>
      </c>
      <c r="L463" s="261">
        <v>5.298</v>
      </c>
      <c r="M463" s="262">
        <f t="shared" si="87"/>
        <v>2.9220000000000002</v>
      </c>
      <c r="N463" s="260">
        <v>-0.214</v>
      </c>
      <c r="O463" s="260">
        <v>189.44</v>
      </c>
      <c r="P463" s="260">
        <v>453</v>
      </c>
      <c r="Q463" s="260">
        <v>549.12552604947803</v>
      </c>
      <c r="U463" s="260">
        <f t="shared" si="81"/>
        <v>3.5463999999999998</v>
      </c>
      <c r="V463" s="260">
        <f t="shared" si="82"/>
        <v>1.8944000000000001</v>
      </c>
    </row>
    <row r="464" spans="1:36">
      <c r="A464" s="259">
        <v>44469</v>
      </c>
      <c r="B464" s="260">
        <v>308.39999999999998</v>
      </c>
      <c r="C464" s="261">
        <v>356.81599999999997</v>
      </c>
      <c r="D464" s="260">
        <v>4307.54</v>
      </c>
      <c r="F464" s="261">
        <v>1.488</v>
      </c>
      <c r="G464" s="260">
        <f t="shared" si="83"/>
        <v>148.80000000000001</v>
      </c>
      <c r="H464" s="260">
        <f t="shared" si="84"/>
        <v>159.59999999999997</v>
      </c>
      <c r="I464" s="260">
        <f t="shared" si="85"/>
        <v>-88.8</v>
      </c>
      <c r="J464" s="262">
        <v>-0.88800000000000001</v>
      </c>
      <c r="K464" s="260">
        <f t="shared" si="86"/>
        <v>2.3759999999999999</v>
      </c>
      <c r="L464" s="261">
        <v>5.3250000000000002</v>
      </c>
      <c r="M464" s="262">
        <f t="shared" si="87"/>
        <v>2.9490000000000003</v>
      </c>
      <c r="N464" s="260">
        <v>-0.20100000000000001</v>
      </c>
      <c r="O464" s="260">
        <v>186.17</v>
      </c>
      <c r="P464" s="260">
        <v>454</v>
      </c>
      <c r="Q464" s="260">
        <v>549.07723916490204</v>
      </c>
      <c r="U464" s="260">
        <f t="shared" si="81"/>
        <v>3.5681599999999998</v>
      </c>
      <c r="V464" s="260">
        <f t="shared" si="82"/>
        <v>1.8616999999999999</v>
      </c>
    </row>
    <row r="465" spans="1:22">
      <c r="A465" s="259">
        <v>44470</v>
      </c>
      <c r="B465" s="260">
        <v>312.5</v>
      </c>
      <c r="C465" s="261">
        <v>363.13799999999998</v>
      </c>
      <c r="D465" s="260">
        <v>4357.04</v>
      </c>
      <c r="F465" s="261">
        <v>1.462</v>
      </c>
      <c r="G465" s="260">
        <f t="shared" si="83"/>
        <v>146.19999999999999</v>
      </c>
      <c r="H465" s="260">
        <f t="shared" si="84"/>
        <v>166.3</v>
      </c>
      <c r="I465" s="260">
        <f t="shared" si="85"/>
        <v>-91.600000000000009</v>
      </c>
      <c r="J465" s="262">
        <v>-0.91600000000000004</v>
      </c>
      <c r="K465" s="260">
        <f t="shared" si="86"/>
        <v>2.3780000000000001</v>
      </c>
      <c r="L465" s="261">
        <v>5.3289999999999997</v>
      </c>
      <c r="M465" s="262">
        <f t="shared" si="87"/>
        <v>2.9509999999999996</v>
      </c>
      <c r="N465" s="260">
        <v>-0.22700000000000001</v>
      </c>
      <c r="O465" s="260">
        <v>192.31</v>
      </c>
      <c r="P465" s="260">
        <v>466</v>
      </c>
      <c r="Q465" s="260">
        <v>558.46753437845689</v>
      </c>
      <c r="U465" s="260">
        <f t="shared" si="81"/>
        <v>3.6313799999999996</v>
      </c>
      <c r="V465" s="260">
        <f t="shared" si="82"/>
        <v>1.9231</v>
      </c>
    </row>
    <row r="466" spans="1:22">
      <c r="A466" s="259">
        <v>44473</v>
      </c>
      <c r="B466" s="260">
        <v>312.39999999999998</v>
      </c>
      <c r="C466" s="261">
        <v>363.78199999999998</v>
      </c>
      <c r="D466" s="260">
        <v>4300.46</v>
      </c>
      <c r="F466" s="261">
        <v>1.48</v>
      </c>
      <c r="G466" s="260">
        <f t="shared" si="83"/>
        <v>148</v>
      </c>
      <c r="H466" s="260">
        <f t="shared" si="84"/>
        <v>164.39999999999998</v>
      </c>
      <c r="I466" s="260">
        <f t="shared" si="85"/>
        <v>-91.2</v>
      </c>
      <c r="J466" s="262">
        <v>-0.91200000000000003</v>
      </c>
      <c r="K466" s="260">
        <f t="shared" si="86"/>
        <v>2.3919999999999999</v>
      </c>
      <c r="L466" s="261">
        <v>5.3470000000000004</v>
      </c>
      <c r="M466" s="262">
        <f t="shared" si="87"/>
        <v>2.9550000000000005</v>
      </c>
      <c r="N466" s="260">
        <v>-0.216</v>
      </c>
      <c r="O466" s="260">
        <v>192.13</v>
      </c>
      <c r="P466" s="260">
        <v>467</v>
      </c>
      <c r="Q466" s="260">
        <v>560.25213150053412</v>
      </c>
      <c r="U466" s="260">
        <f t="shared" si="81"/>
        <v>3.6378199999999996</v>
      </c>
      <c r="V466" s="260">
        <f t="shared" si="82"/>
        <v>1.9213</v>
      </c>
    </row>
    <row r="467" spans="1:22">
      <c r="A467" s="259">
        <v>44474</v>
      </c>
      <c r="B467" s="260">
        <v>313.60000000000002</v>
      </c>
      <c r="C467" s="261">
        <v>362.30799999999999</v>
      </c>
      <c r="D467" s="260">
        <v>4345.72</v>
      </c>
      <c r="F467" s="261">
        <v>1.5269999999999999</v>
      </c>
      <c r="G467" s="260">
        <f t="shared" si="83"/>
        <v>152.69999999999999</v>
      </c>
      <c r="H467" s="260">
        <f t="shared" si="84"/>
        <v>160.90000000000003</v>
      </c>
      <c r="I467" s="260">
        <f t="shared" si="85"/>
        <v>-93.2</v>
      </c>
      <c r="J467" s="262">
        <v>-0.93200000000000005</v>
      </c>
      <c r="K467" s="260">
        <f t="shared" si="86"/>
        <v>2.4590000000000001</v>
      </c>
      <c r="L467" s="261">
        <v>5.37</v>
      </c>
      <c r="M467" s="262">
        <f t="shared" si="87"/>
        <v>2.911</v>
      </c>
      <c r="N467" s="260">
        <v>-0.19</v>
      </c>
      <c r="O467" s="260">
        <v>192.83</v>
      </c>
      <c r="P467" s="260">
        <v>470</v>
      </c>
      <c r="Q467" s="260">
        <v>561.87911236984064</v>
      </c>
      <c r="U467" s="260">
        <f t="shared" si="81"/>
        <v>3.6230799999999999</v>
      </c>
      <c r="V467" s="260">
        <f t="shared" si="82"/>
        <v>1.9283000000000001</v>
      </c>
    </row>
    <row r="468" spans="1:22">
      <c r="A468" s="259">
        <v>44475</v>
      </c>
      <c r="B468" s="260">
        <v>316.5</v>
      </c>
      <c r="C468" s="261">
        <v>366.99</v>
      </c>
      <c r="D468" s="260">
        <v>4363.55</v>
      </c>
      <c r="F468" s="261">
        <v>1.5209999999999999</v>
      </c>
      <c r="G468" s="260">
        <f t="shared" si="83"/>
        <v>152.1</v>
      </c>
      <c r="H468" s="260">
        <f t="shared" si="84"/>
        <v>164.4</v>
      </c>
      <c r="I468" s="260">
        <f t="shared" si="85"/>
        <v>-92.4</v>
      </c>
      <c r="J468" s="262">
        <v>-0.92400000000000004</v>
      </c>
      <c r="K468" s="260">
        <f t="shared" si="86"/>
        <v>2.4449999999999998</v>
      </c>
      <c r="L468" s="261">
        <v>5.4050000000000002</v>
      </c>
      <c r="M468" s="262">
        <f t="shared" si="87"/>
        <v>2.9600000000000004</v>
      </c>
      <c r="N468" s="260">
        <v>-0.184</v>
      </c>
      <c r="O468" s="260">
        <v>194.5</v>
      </c>
      <c r="P468" s="260">
        <v>477</v>
      </c>
      <c r="Q468" s="260">
        <v>568.6246868194288</v>
      </c>
      <c r="U468" s="260">
        <f t="shared" si="81"/>
        <v>3.6699000000000002</v>
      </c>
      <c r="V468" s="260">
        <f t="shared" si="82"/>
        <v>1.9450000000000001</v>
      </c>
    </row>
    <row r="469" spans="1:22">
      <c r="A469" s="259">
        <v>44476</v>
      </c>
      <c r="B469" s="260">
        <v>315.39999999999998</v>
      </c>
      <c r="C469" s="261">
        <v>359.13200000000001</v>
      </c>
      <c r="D469" s="260">
        <v>4399.76</v>
      </c>
      <c r="F469" s="261">
        <v>1.5740000000000001</v>
      </c>
      <c r="G469" s="260">
        <f t="shared" si="83"/>
        <v>157.4</v>
      </c>
      <c r="H469" s="260">
        <f t="shared" si="84"/>
        <v>157.99999999999997</v>
      </c>
      <c r="I469" s="260">
        <f t="shared" si="85"/>
        <v>-90.2</v>
      </c>
      <c r="J469" s="262">
        <v>-0.90200000000000002</v>
      </c>
      <c r="K469" s="260">
        <f t="shared" si="86"/>
        <v>2.476</v>
      </c>
      <c r="L469" s="261">
        <v>5.3659999999999997</v>
      </c>
      <c r="M469" s="262">
        <f t="shared" si="87"/>
        <v>2.8899999999999997</v>
      </c>
      <c r="N469" s="260">
        <v>-0.187</v>
      </c>
      <c r="O469" s="260">
        <v>193.11</v>
      </c>
      <c r="P469" s="260">
        <v>465</v>
      </c>
      <c r="Q469" s="260">
        <v>559.50596611823494</v>
      </c>
      <c r="U469" s="260">
        <f t="shared" si="81"/>
        <v>3.5913200000000001</v>
      </c>
      <c r="V469" s="260">
        <f t="shared" si="82"/>
        <v>1.9311</v>
      </c>
    </row>
    <row r="470" spans="1:22">
      <c r="A470" s="259">
        <v>44477</v>
      </c>
      <c r="B470" s="260">
        <v>316.2</v>
      </c>
      <c r="C470" s="261">
        <v>359.65899999999999</v>
      </c>
      <c r="D470" s="260">
        <v>4391.34</v>
      </c>
      <c r="F470" s="261">
        <v>1.6140000000000001</v>
      </c>
      <c r="G470" s="260">
        <f t="shared" si="83"/>
        <v>161.4</v>
      </c>
      <c r="H470" s="260">
        <f t="shared" si="84"/>
        <v>154.79999999999998</v>
      </c>
      <c r="I470" s="260">
        <f t="shared" si="85"/>
        <v>-89.8</v>
      </c>
      <c r="J470" s="262">
        <v>-0.89800000000000002</v>
      </c>
      <c r="K470" s="260">
        <f t="shared" si="86"/>
        <v>2.512</v>
      </c>
      <c r="L470" s="261">
        <v>5.407</v>
      </c>
      <c r="M470" s="262">
        <f t="shared" si="87"/>
        <v>2.895</v>
      </c>
      <c r="N470" s="260">
        <v>-0.153</v>
      </c>
      <c r="O470" s="260">
        <v>192.03</v>
      </c>
      <c r="P470" s="260">
        <v>464</v>
      </c>
      <c r="Q470" s="260">
        <v>558.33868733736756</v>
      </c>
      <c r="U470" s="260">
        <f t="shared" si="81"/>
        <v>3.59659</v>
      </c>
      <c r="V470" s="260">
        <f t="shared" si="82"/>
        <v>1.9203000000000001</v>
      </c>
    </row>
    <row r="471" spans="1:22" hidden="1">
      <c r="A471" s="259">
        <v>44480</v>
      </c>
      <c r="B471" s="260">
        <v>0</v>
      </c>
      <c r="C471" s="260">
        <v>0</v>
      </c>
      <c r="D471" s="260">
        <v>4361.1899999999996</v>
      </c>
      <c r="F471" s="260">
        <v>1.6140000000000001</v>
      </c>
      <c r="G471" s="260">
        <f t="shared" si="83"/>
        <v>161.4</v>
      </c>
      <c r="H471" s="260">
        <f t="shared" si="84"/>
        <v>-161.4</v>
      </c>
      <c r="I471" s="260">
        <f t="shared" si="85"/>
        <v>-89.8</v>
      </c>
      <c r="J471" s="260">
        <v>-0.89800000000000002</v>
      </c>
      <c r="K471" s="260">
        <f t="shared" si="86"/>
        <v>2.512</v>
      </c>
      <c r="L471" s="260" t="e">
        <v>#N/A</v>
      </c>
      <c r="M471" s="260" t="e">
        <f t="shared" si="87"/>
        <v>#N/A</v>
      </c>
      <c r="Q471" s="260">
        <v>557.46153179979092</v>
      </c>
    </row>
    <row r="472" spans="1:22">
      <c r="A472" s="259">
        <v>44481</v>
      </c>
      <c r="B472" s="260">
        <v>321.2</v>
      </c>
      <c r="C472" s="261">
        <v>365.74900000000002</v>
      </c>
      <c r="D472" s="260">
        <v>4350.6499999999996</v>
      </c>
      <c r="F472" s="261">
        <v>1.579</v>
      </c>
      <c r="G472" s="260">
        <f t="shared" si="83"/>
        <v>157.9</v>
      </c>
      <c r="H472" s="260">
        <f t="shared" si="84"/>
        <v>163.29999999999998</v>
      </c>
      <c r="I472" s="260">
        <f t="shared" si="85"/>
        <v>-91.4</v>
      </c>
      <c r="J472" s="262">
        <v>-0.91400000000000003</v>
      </c>
      <c r="K472" s="260">
        <f t="shared" si="86"/>
        <v>2.4929999999999999</v>
      </c>
      <c r="L472" s="261">
        <v>5.4390000000000001</v>
      </c>
      <c r="M472" s="262">
        <f t="shared" si="87"/>
        <v>2.9460000000000002</v>
      </c>
      <c r="N472" s="260">
        <v>-8.7999999999999995E-2</v>
      </c>
      <c r="O472" s="260">
        <v>192.06</v>
      </c>
      <c r="P472" s="260">
        <v>473</v>
      </c>
      <c r="Q472" s="260">
        <v>563.81229031596183</v>
      </c>
      <c r="U472" s="260">
        <f t="shared" ref="U472:U493" si="88">C472/100</f>
        <v>3.6574900000000001</v>
      </c>
      <c r="V472" s="260">
        <f t="shared" ref="V472:V493" si="89">O472/100</f>
        <v>1.9206000000000001</v>
      </c>
    </row>
    <row r="473" spans="1:22">
      <c r="A473" s="259">
        <v>44482</v>
      </c>
      <c r="B473" s="260">
        <v>320.8</v>
      </c>
      <c r="C473" s="261">
        <v>364.34899999999999</v>
      </c>
      <c r="D473" s="260">
        <v>4363.8</v>
      </c>
      <c r="F473" s="261">
        <v>1.538</v>
      </c>
      <c r="G473" s="260">
        <f t="shared" si="83"/>
        <v>153.80000000000001</v>
      </c>
      <c r="H473" s="260">
        <f t="shared" si="84"/>
        <v>167</v>
      </c>
      <c r="I473" s="260">
        <f t="shared" si="85"/>
        <v>-98.8</v>
      </c>
      <c r="J473" s="262">
        <v>-0.98799999999999999</v>
      </c>
      <c r="K473" s="260">
        <f t="shared" si="86"/>
        <v>2.5259999999999998</v>
      </c>
      <c r="L473" s="261">
        <v>5.391</v>
      </c>
      <c r="M473" s="262">
        <f t="shared" si="87"/>
        <v>2.8650000000000002</v>
      </c>
      <c r="N473" s="260">
        <v>-0.13</v>
      </c>
      <c r="O473" s="260">
        <v>193.4</v>
      </c>
      <c r="P473" s="260">
        <v>475</v>
      </c>
      <c r="Q473" s="260">
        <v>564.75150196748837</v>
      </c>
      <c r="U473" s="260">
        <f t="shared" si="88"/>
        <v>3.6434899999999999</v>
      </c>
      <c r="V473" s="260">
        <f t="shared" si="89"/>
        <v>1.9340000000000002</v>
      </c>
    </row>
    <row r="474" spans="1:22">
      <c r="A474" s="259">
        <v>44483</v>
      </c>
      <c r="B474" s="260">
        <v>322.5</v>
      </c>
      <c r="C474" s="261">
        <v>362.57</v>
      </c>
      <c r="D474" s="260">
        <v>4438.26</v>
      </c>
      <c r="F474" s="261">
        <v>1.512</v>
      </c>
      <c r="G474" s="260">
        <f t="shared" si="83"/>
        <v>151.19999999999999</v>
      </c>
      <c r="H474" s="260">
        <f t="shared" si="84"/>
        <v>171.3</v>
      </c>
      <c r="I474" s="260">
        <f t="shared" si="85"/>
        <v>-102.3</v>
      </c>
      <c r="J474" s="262">
        <v>-1.0229999999999999</v>
      </c>
      <c r="K474" s="260">
        <f t="shared" si="86"/>
        <v>2.5350000000000001</v>
      </c>
      <c r="L474" s="261">
        <v>5.35</v>
      </c>
      <c r="M474" s="262">
        <f t="shared" si="87"/>
        <v>2.8149999999999995</v>
      </c>
      <c r="N474" s="260">
        <v>-0.193</v>
      </c>
      <c r="O474" s="260">
        <v>196.05</v>
      </c>
      <c r="P474" s="260">
        <v>473</v>
      </c>
      <c r="Q474" s="260">
        <v>559.12408044976883</v>
      </c>
      <c r="U474" s="260">
        <f t="shared" si="88"/>
        <v>3.6257000000000001</v>
      </c>
      <c r="V474" s="260">
        <f t="shared" si="89"/>
        <v>1.9605000000000001</v>
      </c>
    </row>
    <row r="475" spans="1:22">
      <c r="A475" s="259">
        <v>44484</v>
      </c>
      <c r="B475" s="260">
        <v>314.89999999999998</v>
      </c>
      <c r="C475" s="261">
        <v>357.12700000000001</v>
      </c>
      <c r="D475" s="260">
        <v>4471.37</v>
      </c>
      <c r="F475" s="261">
        <v>1.5720000000000001</v>
      </c>
      <c r="G475" s="260">
        <f t="shared" si="83"/>
        <v>157.20000000000002</v>
      </c>
      <c r="H475" s="260">
        <f t="shared" si="84"/>
        <v>157.69999999999996</v>
      </c>
      <c r="I475" s="260">
        <f t="shared" si="85"/>
        <v>-99.3</v>
      </c>
      <c r="J475" s="262">
        <v>-0.99299999999999999</v>
      </c>
      <c r="K475" s="260">
        <f t="shared" si="86"/>
        <v>2.5649999999999999</v>
      </c>
      <c r="L475" s="261">
        <v>5.3360000000000003</v>
      </c>
      <c r="M475" s="262">
        <f t="shared" si="87"/>
        <v>2.7710000000000004</v>
      </c>
      <c r="N475" s="260">
        <v>-0.17100000000000001</v>
      </c>
      <c r="O475" s="260">
        <v>193.99</v>
      </c>
      <c r="P475" s="260">
        <v>465</v>
      </c>
      <c r="Q475" s="260">
        <v>552.96568440007422</v>
      </c>
      <c r="U475" s="260">
        <f t="shared" si="88"/>
        <v>3.5712700000000002</v>
      </c>
      <c r="V475" s="260">
        <f t="shared" si="89"/>
        <v>1.9399000000000002</v>
      </c>
    </row>
    <row r="476" spans="1:22">
      <c r="A476" s="259">
        <v>44487</v>
      </c>
      <c r="B476" s="260">
        <v>311.10000000000002</v>
      </c>
      <c r="C476" s="261">
        <v>360.75299999999999</v>
      </c>
      <c r="D476" s="260">
        <v>4486.46</v>
      </c>
      <c r="F476" s="261">
        <v>1.6020000000000001</v>
      </c>
      <c r="G476" s="260">
        <f t="shared" si="83"/>
        <v>160.20000000000002</v>
      </c>
      <c r="H476" s="260">
        <f t="shared" si="84"/>
        <v>150.9</v>
      </c>
      <c r="I476" s="260">
        <f t="shared" si="85"/>
        <v>-94.699999999999989</v>
      </c>
      <c r="J476" s="262">
        <v>-0.94699999999999995</v>
      </c>
      <c r="K476" s="260">
        <f t="shared" si="86"/>
        <v>2.5489999999999999</v>
      </c>
      <c r="L476" s="261">
        <v>5.367</v>
      </c>
      <c r="M476" s="262">
        <f t="shared" si="87"/>
        <v>2.8180000000000001</v>
      </c>
      <c r="N476" s="260">
        <v>-0.15</v>
      </c>
      <c r="O476" s="260">
        <v>194.73</v>
      </c>
      <c r="P476" s="260">
        <v>467</v>
      </c>
      <c r="Q476" s="260">
        <v>555.066793595891</v>
      </c>
      <c r="U476" s="260">
        <f t="shared" si="88"/>
        <v>3.6075299999999997</v>
      </c>
      <c r="V476" s="260">
        <f t="shared" si="89"/>
        <v>1.9472999999999998</v>
      </c>
    </row>
    <row r="477" spans="1:22">
      <c r="A477" s="259">
        <v>44488</v>
      </c>
      <c r="B477" s="260">
        <v>309</v>
      </c>
      <c r="C477" s="261">
        <v>355.40100000000001</v>
      </c>
      <c r="D477" s="260">
        <v>4519.63</v>
      </c>
      <c r="F477" s="261">
        <v>1.639</v>
      </c>
      <c r="G477" s="260">
        <f t="shared" si="83"/>
        <v>163.9</v>
      </c>
      <c r="H477" s="260">
        <f t="shared" si="84"/>
        <v>145.1</v>
      </c>
      <c r="I477" s="260">
        <f t="shared" si="85"/>
        <v>-91.5</v>
      </c>
      <c r="J477" s="262">
        <v>-0.91500000000000004</v>
      </c>
      <c r="K477" s="260">
        <f t="shared" si="86"/>
        <v>2.5540000000000003</v>
      </c>
      <c r="L477" s="261">
        <v>5.3550000000000004</v>
      </c>
      <c r="M477" s="262">
        <f t="shared" si="87"/>
        <v>2.8010000000000002</v>
      </c>
      <c r="N477" s="260">
        <v>-0.109</v>
      </c>
      <c r="O477" s="260">
        <v>191.54</v>
      </c>
      <c r="P477" s="260">
        <v>459</v>
      </c>
      <c r="Q477" s="260">
        <v>547.95442996506677</v>
      </c>
      <c r="U477" s="260">
        <f t="shared" si="88"/>
        <v>3.5540099999999999</v>
      </c>
      <c r="V477" s="260">
        <f t="shared" si="89"/>
        <v>1.9154</v>
      </c>
    </row>
    <row r="478" spans="1:22">
      <c r="A478" s="259">
        <v>44489</v>
      </c>
      <c r="B478" s="260">
        <v>310.8</v>
      </c>
      <c r="C478" s="261">
        <v>356.505</v>
      </c>
      <c r="D478" s="260">
        <v>4536.1899999999996</v>
      </c>
      <c r="F478" s="261">
        <v>1.6579999999999999</v>
      </c>
      <c r="G478" s="260">
        <f t="shared" si="83"/>
        <v>165.79999999999998</v>
      </c>
      <c r="H478" s="260">
        <f t="shared" si="84"/>
        <v>145.00000000000003</v>
      </c>
      <c r="I478" s="260">
        <f t="shared" si="85"/>
        <v>-94.199999999999989</v>
      </c>
      <c r="J478" s="262">
        <v>-0.94199999999999995</v>
      </c>
      <c r="K478" s="260">
        <f t="shared" si="86"/>
        <v>2.5999999999999996</v>
      </c>
      <c r="L478" s="261">
        <v>5.3719999999999999</v>
      </c>
      <c r="M478" s="262">
        <f t="shared" si="87"/>
        <v>2.7720000000000002</v>
      </c>
      <c r="N478" s="260">
        <v>-0.129</v>
      </c>
      <c r="O478" s="260">
        <v>193.43</v>
      </c>
      <c r="P478" s="260">
        <v>458</v>
      </c>
      <c r="Q478" s="260">
        <v>549.7070345038951</v>
      </c>
      <c r="U478" s="260">
        <f t="shared" si="88"/>
        <v>3.5650499999999998</v>
      </c>
      <c r="V478" s="260">
        <f t="shared" si="89"/>
        <v>1.9343000000000001</v>
      </c>
    </row>
    <row r="479" spans="1:22">
      <c r="A479" s="259">
        <v>44490</v>
      </c>
      <c r="B479" s="260">
        <v>310.2</v>
      </c>
      <c r="C479" s="261">
        <v>355.82499999999999</v>
      </c>
      <c r="D479" s="260">
        <v>4549.78</v>
      </c>
      <c r="F479" s="261">
        <v>1.7030000000000001</v>
      </c>
      <c r="G479" s="260">
        <f t="shared" si="83"/>
        <v>170.3</v>
      </c>
      <c r="H479" s="260">
        <f t="shared" si="84"/>
        <v>139.89999999999998</v>
      </c>
      <c r="I479" s="260">
        <f t="shared" si="85"/>
        <v>-94.399999999999991</v>
      </c>
      <c r="J479" s="262">
        <v>-0.94399999999999995</v>
      </c>
      <c r="K479" s="260">
        <f t="shared" si="86"/>
        <v>2.6470000000000002</v>
      </c>
      <c r="L479" s="261">
        <v>5.4320000000000004</v>
      </c>
      <c r="M479" s="262">
        <f t="shared" si="87"/>
        <v>2.7850000000000001</v>
      </c>
      <c r="N479" s="260">
        <v>-0.10299999999999999</v>
      </c>
      <c r="O479" s="260">
        <v>192.29</v>
      </c>
      <c r="P479" s="260">
        <v>458</v>
      </c>
      <c r="Q479" s="260">
        <v>548.48398738099525</v>
      </c>
      <c r="U479" s="260">
        <f t="shared" si="88"/>
        <v>3.5582499999999997</v>
      </c>
      <c r="V479" s="260">
        <f t="shared" si="89"/>
        <v>1.9228999999999998</v>
      </c>
    </row>
    <row r="480" spans="1:22">
      <c r="A480" s="259">
        <v>44491</v>
      </c>
      <c r="B480" s="260">
        <v>312.7</v>
      </c>
      <c r="C480" s="261">
        <v>357.00700000000001</v>
      </c>
      <c r="D480" s="260">
        <v>4544.8999999999996</v>
      </c>
      <c r="F480" s="261">
        <v>1.6339999999999999</v>
      </c>
      <c r="G480" s="260">
        <f t="shared" si="83"/>
        <v>163.39999999999998</v>
      </c>
      <c r="H480" s="260">
        <f t="shared" si="84"/>
        <v>149.30000000000001</v>
      </c>
      <c r="I480" s="260">
        <f t="shared" si="85"/>
        <v>-100.49999999999999</v>
      </c>
      <c r="J480" s="262">
        <v>-1.0049999999999999</v>
      </c>
      <c r="K480" s="260">
        <f t="shared" si="86"/>
        <v>2.6389999999999998</v>
      </c>
      <c r="L480" s="261">
        <v>5.4290000000000003</v>
      </c>
      <c r="M480" s="262">
        <f t="shared" si="87"/>
        <v>2.7900000000000005</v>
      </c>
      <c r="N480" s="260">
        <v>-0.109</v>
      </c>
      <c r="O480" s="260">
        <v>194</v>
      </c>
      <c r="P480" s="260">
        <v>459</v>
      </c>
      <c r="Q480" s="260">
        <v>553.10342170239471</v>
      </c>
      <c r="U480" s="260">
        <f t="shared" si="88"/>
        <v>3.5700699999999999</v>
      </c>
      <c r="V480" s="260">
        <f t="shared" si="89"/>
        <v>1.94</v>
      </c>
    </row>
    <row r="481" spans="1:22">
      <c r="A481" s="259">
        <v>44494</v>
      </c>
      <c r="B481" s="260">
        <v>314.8</v>
      </c>
      <c r="C481" s="261">
        <v>357.47899999999998</v>
      </c>
      <c r="D481" s="260">
        <v>4566.4799999999996</v>
      </c>
      <c r="F481" s="261">
        <v>1.633</v>
      </c>
      <c r="G481" s="260">
        <f t="shared" si="83"/>
        <v>163.30000000000001</v>
      </c>
      <c r="H481" s="260">
        <f t="shared" si="84"/>
        <v>151.5</v>
      </c>
      <c r="I481" s="260">
        <f t="shared" si="85"/>
        <v>-103.4</v>
      </c>
      <c r="J481" s="262">
        <v>-1.034</v>
      </c>
      <c r="K481" s="260">
        <f t="shared" si="86"/>
        <v>2.6669999999999998</v>
      </c>
      <c r="L481" s="261">
        <v>5.4160000000000004</v>
      </c>
      <c r="M481" s="262">
        <f t="shared" si="87"/>
        <v>2.7490000000000006</v>
      </c>
      <c r="N481" s="260">
        <v>-0.11700000000000001</v>
      </c>
      <c r="O481" s="260">
        <v>195.02</v>
      </c>
      <c r="P481" s="260">
        <v>461</v>
      </c>
      <c r="Q481" s="260">
        <v>554.76046728367828</v>
      </c>
      <c r="U481" s="260">
        <f t="shared" si="88"/>
        <v>3.5747899999999997</v>
      </c>
      <c r="V481" s="260">
        <f t="shared" si="89"/>
        <v>1.9502000000000002</v>
      </c>
    </row>
    <row r="482" spans="1:22">
      <c r="A482" s="259">
        <v>44495</v>
      </c>
      <c r="B482" s="260">
        <v>314.60000000000002</v>
      </c>
      <c r="C482" s="261">
        <v>357.66800000000001</v>
      </c>
      <c r="D482" s="260">
        <v>4574.79</v>
      </c>
      <c r="F482" s="261">
        <v>1.609</v>
      </c>
      <c r="G482" s="260">
        <f t="shared" si="83"/>
        <v>160.9</v>
      </c>
      <c r="H482" s="260">
        <f t="shared" si="84"/>
        <v>153.70000000000002</v>
      </c>
      <c r="I482" s="260">
        <f t="shared" si="85"/>
        <v>-108.4</v>
      </c>
      <c r="J482" s="262">
        <v>-1.0840000000000001</v>
      </c>
      <c r="K482" s="260">
        <f t="shared" si="86"/>
        <v>2.6930000000000001</v>
      </c>
      <c r="L482" s="261">
        <v>5.3860000000000001</v>
      </c>
      <c r="M482" s="262">
        <f t="shared" si="87"/>
        <v>2.6930000000000001</v>
      </c>
      <c r="N482" s="260">
        <v>-0.121</v>
      </c>
      <c r="O482" s="260">
        <v>195.79</v>
      </c>
      <c r="P482" s="260">
        <v>465</v>
      </c>
      <c r="Q482" s="260">
        <v>554.23372610815568</v>
      </c>
      <c r="U482" s="260">
        <f t="shared" si="88"/>
        <v>3.5766800000000001</v>
      </c>
      <c r="V482" s="260">
        <f t="shared" si="89"/>
        <v>1.9579</v>
      </c>
    </row>
    <row r="483" spans="1:22">
      <c r="A483" s="259">
        <v>44496</v>
      </c>
      <c r="B483" s="260">
        <v>316.7</v>
      </c>
      <c r="C483" s="261">
        <v>359.9</v>
      </c>
      <c r="D483" s="260">
        <v>4551.68</v>
      </c>
      <c r="F483" s="261">
        <v>1.5429999999999999</v>
      </c>
      <c r="G483" s="260">
        <f t="shared" si="83"/>
        <v>154.29999999999998</v>
      </c>
      <c r="H483" s="260">
        <f t="shared" si="84"/>
        <v>162.4</v>
      </c>
      <c r="I483" s="260">
        <f t="shared" si="85"/>
        <v>-113.3</v>
      </c>
      <c r="J483" s="262">
        <v>-1.133</v>
      </c>
      <c r="K483" s="260">
        <f t="shared" si="86"/>
        <v>2.6760000000000002</v>
      </c>
      <c r="L483" s="261">
        <v>5.335</v>
      </c>
      <c r="M483" s="262">
        <f t="shared" si="87"/>
        <v>2.6589999999999998</v>
      </c>
      <c r="N483" s="260">
        <v>-0.18099999999999999</v>
      </c>
      <c r="O483" s="260">
        <v>197.49</v>
      </c>
      <c r="P483" s="260">
        <v>468</v>
      </c>
      <c r="Q483" s="260">
        <v>558.48484746279541</v>
      </c>
      <c r="U483" s="260">
        <f t="shared" si="88"/>
        <v>3.5989999999999998</v>
      </c>
      <c r="V483" s="260">
        <f t="shared" si="89"/>
        <v>1.9749000000000001</v>
      </c>
    </row>
    <row r="484" spans="1:22">
      <c r="A484" s="259">
        <v>44497</v>
      </c>
      <c r="B484" s="260">
        <v>315.10000000000002</v>
      </c>
      <c r="C484" s="261">
        <v>357.23</v>
      </c>
      <c r="D484" s="260">
        <v>4596.42</v>
      </c>
      <c r="F484" s="261">
        <v>1.581</v>
      </c>
      <c r="G484" s="260">
        <f t="shared" si="83"/>
        <v>158.1</v>
      </c>
      <c r="H484" s="260">
        <f t="shared" si="84"/>
        <v>157.00000000000003</v>
      </c>
      <c r="I484" s="260">
        <f t="shared" si="85"/>
        <v>-101.29999999999998</v>
      </c>
      <c r="J484" s="262">
        <v>-1.0129999999999999</v>
      </c>
      <c r="K484" s="260">
        <f t="shared" si="86"/>
        <v>2.5939999999999999</v>
      </c>
      <c r="L484" s="261">
        <v>5.3490000000000002</v>
      </c>
      <c r="M484" s="262">
        <f t="shared" si="87"/>
        <v>2.7550000000000003</v>
      </c>
      <c r="N484" s="260">
        <v>-0.13900000000000001</v>
      </c>
      <c r="O484" s="260">
        <v>195.65</v>
      </c>
      <c r="P484" s="260">
        <v>467</v>
      </c>
      <c r="Q484" s="260">
        <v>557.02435769976421</v>
      </c>
      <c r="U484" s="260">
        <f t="shared" si="88"/>
        <v>3.5723000000000003</v>
      </c>
      <c r="V484" s="260">
        <f t="shared" si="89"/>
        <v>1.9565000000000001</v>
      </c>
    </row>
    <row r="485" spans="1:22">
      <c r="A485" s="259">
        <v>44498</v>
      </c>
      <c r="B485" s="260">
        <v>314.8</v>
      </c>
      <c r="C485" s="261">
        <v>358.41699999999997</v>
      </c>
      <c r="D485" s="260">
        <v>4605.38</v>
      </c>
      <c r="F485" s="261">
        <v>1.5549999999999999</v>
      </c>
      <c r="G485" s="260">
        <f t="shared" si="83"/>
        <v>155.5</v>
      </c>
      <c r="H485" s="260">
        <f t="shared" si="84"/>
        <v>159.30000000000001</v>
      </c>
      <c r="I485" s="260">
        <f t="shared" si="85"/>
        <v>-103.2</v>
      </c>
      <c r="J485" s="262">
        <v>-1.032</v>
      </c>
      <c r="K485" s="260">
        <f t="shared" si="86"/>
        <v>2.5869999999999997</v>
      </c>
      <c r="L485" s="261">
        <v>5.3929999999999998</v>
      </c>
      <c r="M485" s="262">
        <f t="shared" si="87"/>
        <v>2.806</v>
      </c>
      <c r="N485" s="260">
        <v>-0.108</v>
      </c>
      <c r="O485" s="260">
        <v>196.18</v>
      </c>
      <c r="P485" s="260">
        <v>472</v>
      </c>
      <c r="Q485" s="260">
        <v>561.41292610286268</v>
      </c>
      <c r="U485" s="260">
        <f t="shared" si="88"/>
        <v>3.5841699999999999</v>
      </c>
      <c r="V485" s="260">
        <f t="shared" si="89"/>
        <v>1.9618</v>
      </c>
    </row>
    <row r="486" spans="1:22">
      <c r="A486" s="259">
        <v>44501</v>
      </c>
      <c r="B486" s="260">
        <v>315.7</v>
      </c>
      <c r="C486" s="261">
        <v>358.392</v>
      </c>
      <c r="D486" s="260">
        <v>4613.67</v>
      </c>
      <c r="F486" s="261">
        <v>1.5569999999999999</v>
      </c>
      <c r="G486" s="260">
        <f t="shared" si="83"/>
        <v>155.69999999999999</v>
      </c>
      <c r="H486" s="260">
        <f t="shared" si="84"/>
        <v>160</v>
      </c>
      <c r="I486" s="260">
        <f t="shared" si="85"/>
        <v>-95.399999999999991</v>
      </c>
      <c r="J486" s="262">
        <v>-0.95399999999999996</v>
      </c>
      <c r="K486" s="260">
        <f t="shared" si="86"/>
        <v>2.5110000000000001</v>
      </c>
      <c r="L486" s="261">
        <v>5.43</v>
      </c>
      <c r="M486" s="262">
        <f t="shared" si="87"/>
        <v>2.9189999999999996</v>
      </c>
      <c r="N486" s="260">
        <v>-0.105</v>
      </c>
      <c r="O486" s="260">
        <v>196.88</v>
      </c>
      <c r="P486" s="260">
        <v>469</v>
      </c>
      <c r="Q486" s="260">
        <v>562.27696688614719</v>
      </c>
      <c r="U486" s="260">
        <f t="shared" si="88"/>
        <v>3.58392</v>
      </c>
      <c r="V486" s="260">
        <f t="shared" si="89"/>
        <v>1.9687999999999999</v>
      </c>
    </row>
    <row r="487" spans="1:22">
      <c r="A487" s="259">
        <v>44502</v>
      </c>
      <c r="B487" s="260">
        <v>318.89999999999998</v>
      </c>
      <c r="C487" s="261">
        <v>361.90499999999997</v>
      </c>
      <c r="D487" s="260">
        <v>4630.6499999999996</v>
      </c>
      <c r="F487" s="261">
        <v>1.5509999999999999</v>
      </c>
      <c r="G487" s="260">
        <f t="shared" si="83"/>
        <v>155.1</v>
      </c>
      <c r="H487" s="260">
        <f t="shared" si="84"/>
        <v>163.79999999999998</v>
      </c>
      <c r="I487" s="260">
        <f t="shared" si="85"/>
        <v>-97.3</v>
      </c>
      <c r="J487" s="262">
        <v>-0.97299999999999998</v>
      </c>
      <c r="K487" s="260">
        <f t="shared" si="86"/>
        <v>2.524</v>
      </c>
      <c r="L487" s="261">
        <v>5.4379999999999997</v>
      </c>
      <c r="M487" s="262">
        <f t="shared" si="87"/>
        <v>2.9139999999999997</v>
      </c>
      <c r="N487" s="260">
        <v>-0.16800000000000001</v>
      </c>
      <c r="O487" s="260">
        <v>199.5</v>
      </c>
      <c r="P487" s="260">
        <v>471</v>
      </c>
      <c r="Q487" s="260">
        <v>566.64607303975822</v>
      </c>
      <c r="U487" s="260">
        <f t="shared" si="88"/>
        <v>3.6190499999999997</v>
      </c>
      <c r="V487" s="260">
        <f t="shared" si="89"/>
        <v>1.9950000000000001</v>
      </c>
    </row>
    <row r="488" spans="1:22">
      <c r="A488" s="259">
        <v>44503</v>
      </c>
      <c r="B488" s="260">
        <v>315.8</v>
      </c>
      <c r="C488" s="261">
        <v>357.13200000000001</v>
      </c>
      <c r="D488" s="260">
        <v>4660.57</v>
      </c>
      <c r="F488" s="261">
        <v>1.605</v>
      </c>
      <c r="G488" s="260">
        <f t="shared" si="83"/>
        <v>160.5</v>
      </c>
      <c r="H488" s="260">
        <f t="shared" si="84"/>
        <v>155.30000000000001</v>
      </c>
      <c r="I488" s="260">
        <f t="shared" si="85"/>
        <v>-95.7</v>
      </c>
      <c r="J488" s="262">
        <v>-0.95699999999999996</v>
      </c>
      <c r="K488" s="260">
        <f t="shared" si="86"/>
        <v>2.5619999999999998</v>
      </c>
      <c r="L488" s="261">
        <v>5.4189999999999996</v>
      </c>
      <c r="M488" s="262">
        <f t="shared" si="87"/>
        <v>2.8569999999999998</v>
      </c>
      <c r="N488" s="260">
        <v>-0.17199999999999999</v>
      </c>
      <c r="O488" s="260">
        <v>200.17</v>
      </c>
      <c r="P488" s="260">
        <v>467</v>
      </c>
      <c r="Q488" s="260">
        <v>565.42370395518219</v>
      </c>
      <c r="U488" s="260">
        <f t="shared" si="88"/>
        <v>3.5713200000000001</v>
      </c>
      <c r="V488" s="260">
        <f t="shared" si="89"/>
        <v>2.0017</v>
      </c>
    </row>
    <row r="489" spans="1:22">
      <c r="A489" s="259">
        <v>44504</v>
      </c>
      <c r="B489" s="260">
        <v>322.7</v>
      </c>
      <c r="C489" s="261">
        <v>360.03899999999999</v>
      </c>
      <c r="D489" s="260">
        <v>4680.0600000000004</v>
      </c>
      <c r="F489" s="261">
        <v>1.5289999999999999</v>
      </c>
      <c r="G489" s="260">
        <f t="shared" si="83"/>
        <v>152.89999999999998</v>
      </c>
      <c r="H489" s="260">
        <f t="shared" si="84"/>
        <v>169.8</v>
      </c>
      <c r="I489" s="260">
        <f t="shared" si="85"/>
        <v>-104.3</v>
      </c>
      <c r="J489" s="262">
        <v>-1.0429999999999999</v>
      </c>
      <c r="K489" s="260">
        <f t="shared" si="86"/>
        <v>2.5720000000000001</v>
      </c>
      <c r="L489" s="261">
        <v>5.3760000000000003</v>
      </c>
      <c r="M489" s="262">
        <f t="shared" si="87"/>
        <v>2.8040000000000003</v>
      </c>
      <c r="N489" s="260">
        <v>-0.22900000000000001</v>
      </c>
      <c r="O489" s="260">
        <v>200.38</v>
      </c>
      <c r="P489" s="260">
        <v>471</v>
      </c>
      <c r="Q489" s="260">
        <v>565.54027885791174</v>
      </c>
      <c r="U489" s="260">
        <f t="shared" si="88"/>
        <v>3.60039</v>
      </c>
      <c r="V489" s="260">
        <f t="shared" si="89"/>
        <v>2.0038</v>
      </c>
    </row>
    <row r="490" spans="1:22">
      <c r="A490" s="259">
        <v>44505</v>
      </c>
      <c r="B490" s="260">
        <v>327.5</v>
      </c>
      <c r="C490" s="261">
        <v>360.983</v>
      </c>
      <c r="D490" s="260">
        <v>4697.53</v>
      </c>
      <c r="F490" s="261">
        <v>1.454</v>
      </c>
      <c r="G490" s="260">
        <f t="shared" si="83"/>
        <v>145.4</v>
      </c>
      <c r="H490" s="260">
        <f t="shared" si="84"/>
        <v>182.1</v>
      </c>
      <c r="I490" s="260">
        <f t="shared" si="85"/>
        <v>-110.00000000000001</v>
      </c>
      <c r="J490" s="262">
        <v>-1.1000000000000001</v>
      </c>
      <c r="K490" s="260">
        <f t="shared" si="86"/>
        <v>2.5540000000000003</v>
      </c>
      <c r="L490" s="261">
        <v>5.298</v>
      </c>
      <c r="M490" s="262">
        <f t="shared" si="87"/>
        <v>2.7439999999999998</v>
      </c>
      <c r="N490" s="260">
        <v>-0.28499999999999998</v>
      </c>
      <c r="O490" s="260">
        <v>202.6</v>
      </c>
      <c r="P490" s="260">
        <v>469</v>
      </c>
      <c r="Q490" s="260">
        <v>564.19549095376863</v>
      </c>
      <c r="U490" s="260">
        <f t="shared" si="88"/>
        <v>3.6098300000000001</v>
      </c>
      <c r="V490" s="260">
        <f t="shared" si="89"/>
        <v>2.0259999999999998</v>
      </c>
    </row>
    <row r="491" spans="1:22">
      <c r="A491" s="259">
        <v>44508</v>
      </c>
      <c r="B491" s="260">
        <v>325.2</v>
      </c>
      <c r="C491" s="261">
        <v>349.55099999999999</v>
      </c>
      <c r="D491" s="260">
        <v>4701.7</v>
      </c>
      <c r="F491" s="261">
        <v>1.4910000000000001</v>
      </c>
      <c r="G491" s="260">
        <f t="shared" si="83"/>
        <v>149.10000000000002</v>
      </c>
      <c r="H491" s="260">
        <f t="shared" si="84"/>
        <v>176.09999999999997</v>
      </c>
      <c r="I491" s="260">
        <f t="shared" si="85"/>
        <v>-113.39999999999999</v>
      </c>
      <c r="J491" s="262">
        <v>-1.1339999999999999</v>
      </c>
      <c r="K491" s="260">
        <f t="shared" si="86"/>
        <v>2.625</v>
      </c>
      <c r="L491" s="261">
        <v>5.2649999999999997</v>
      </c>
      <c r="M491" s="262">
        <f t="shared" si="87"/>
        <v>2.6399999999999997</v>
      </c>
      <c r="N491" s="260">
        <v>-0.247</v>
      </c>
      <c r="O491" s="260">
        <v>201.16</v>
      </c>
      <c r="P491" s="260">
        <v>453</v>
      </c>
      <c r="Q491" s="260">
        <v>554.45848683829217</v>
      </c>
      <c r="U491" s="260">
        <f t="shared" si="88"/>
        <v>3.4955099999999999</v>
      </c>
      <c r="V491" s="260">
        <f t="shared" si="89"/>
        <v>2.0116000000000001</v>
      </c>
    </row>
    <row r="492" spans="1:22">
      <c r="A492" s="259">
        <v>44509</v>
      </c>
      <c r="B492" s="260">
        <v>331.3</v>
      </c>
      <c r="C492" s="261">
        <v>353.65800000000002</v>
      </c>
      <c r="D492" s="260">
        <v>4685.25</v>
      </c>
      <c r="F492" s="261">
        <v>1.4379999999999999</v>
      </c>
      <c r="G492" s="260">
        <f t="shared" si="83"/>
        <v>143.79999999999998</v>
      </c>
      <c r="H492" s="260">
        <f t="shared" si="84"/>
        <v>187.50000000000003</v>
      </c>
      <c r="I492" s="260">
        <f t="shared" si="85"/>
        <v>-120.39999999999999</v>
      </c>
      <c r="J492" s="262">
        <v>-1.204</v>
      </c>
      <c r="K492" s="260">
        <f t="shared" si="86"/>
        <v>2.6419999999999999</v>
      </c>
      <c r="L492" s="261">
        <v>5.2590000000000003</v>
      </c>
      <c r="M492" s="262">
        <f t="shared" si="87"/>
        <v>2.6170000000000004</v>
      </c>
      <c r="N492" s="260">
        <v>-0.30199999999999999</v>
      </c>
      <c r="O492" s="260">
        <v>203.28</v>
      </c>
      <c r="P492" s="260">
        <v>458</v>
      </c>
      <c r="Q492" s="260">
        <v>557.752699684503</v>
      </c>
      <c r="U492" s="260">
        <f t="shared" si="88"/>
        <v>3.5365800000000003</v>
      </c>
      <c r="V492" s="260">
        <f t="shared" si="89"/>
        <v>2.0327999999999999</v>
      </c>
    </row>
    <row r="493" spans="1:22">
      <c r="A493" s="259">
        <v>44510</v>
      </c>
      <c r="B493" s="260">
        <v>322.5</v>
      </c>
      <c r="C493" s="261">
        <v>348.88299999999998</v>
      </c>
      <c r="D493" s="260">
        <v>4646.71</v>
      </c>
      <c r="F493" s="261">
        <v>1.552</v>
      </c>
      <c r="G493" s="260">
        <f t="shared" si="83"/>
        <v>155.20000000000002</v>
      </c>
      <c r="H493" s="260">
        <f t="shared" si="84"/>
        <v>167.29999999999998</v>
      </c>
      <c r="I493" s="260">
        <f t="shared" si="85"/>
        <v>-117.39999999999999</v>
      </c>
      <c r="J493" s="262">
        <v>-1.1739999999999999</v>
      </c>
      <c r="K493" s="260">
        <f t="shared" si="86"/>
        <v>2.726</v>
      </c>
      <c r="L493" s="261">
        <v>5.3150000000000004</v>
      </c>
      <c r="M493" s="262">
        <f t="shared" si="87"/>
        <v>2.5890000000000004</v>
      </c>
      <c r="N493" s="260">
        <v>-0.252</v>
      </c>
      <c r="O493" s="260">
        <v>203.85</v>
      </c>
      <c r="P493" s="260">
        <v>449</v>
      </c>
      <c r="Q493" s="260">
        <v>552.53450228833651</v>
      </c>
      <c r="U493" s="260">
        <f t="shared" si="88"/>
        <v>3.4888299999999997</v>
      </c>
      <c r="V493" s="260">
        <f t="shared" si="89"/>
        <v>2.0385</v>
      </c>
    </row>
    <row r="494" spans="1:22" hidden="1">
      <c r="A494" s="259">
        <v>44511</v>
      </c>
      <c r="B494" s="260">
        <v>0</v>
      </c>
      <c r="C494" s="260">
        <v>0</v>
      </c>
      <c r="D494" s="260">
        <v>4649.2700000000004</v>
      </c>
      <c r="F494" s="260">
        <v>1.552</v>
      </c>
      <c r="G494" s="260">
        <f t="shared" si="83"/>
        <v>155.20000000000002</v>
      </c>
      <c r="H494" s="260">
        <f t="shared" si="84"/>
        <v>-155.20000000000002</v>
      </c>
      <c r="I494" s="260">
        <f t="shared" si="85"/>
        <v>-117.39999999999999</v>
      </c>
      <c r="J494" s="260">
        <v>-1.1739999999999999</v>
      </c>
      <c r="K494" s="260">
        <f t="shared" si="86"/>
        <v>2.726</v>
      </c>
      <c r="L494" s="260" t="e">
        <v>#N/A</v>
      </c>
      <c r="M494" s="260" t="e">
        <f t="shared" si="87"/>
        <v>#N/A</v>
      </c>
      <c r="Q494" s="260">
        <v>552.5605453437139</v>
      </c>
    </row>
    <row r="495" spans="1:22">
      <c r="A495" s="259">
        <v>44512</v>
      </c>
      <c r="B495" s="260">
        <v>317.3</v>
      </c>
      <c r="C495" s="261">
        <v>351.702</v>
      </c>
      <c r="D495" s="260">
        <v>4682.8500000000004</v>
      </c>
      <c r="F495" s="261">
        <v>1.5640000000000001</v>
      </c>
      <c r="G495" s="260">
        <f t="shared" si="83"/>
        <v>156.4</v>
      </c>
      <c r="H495" s="260">
        <f t="shared" si="84"/>
        <v>160.9</v>
      </c>
      <c r="I495" s="260">
        <f t="shared" si="85"/>
        <v>-117.39999999999999</v>
      </c>
      <c r="J495" s="262">
        <v>-1.1739999999999999</v>
      </c>
      <c r="K495" s="260">
        <f t="shared" si="86"/>
        <v>2.738</v>
      </c>
      <c r="L495" s="261">
        <v>5.38</v>
      </c>
      <c r="M495" s="262">
        <f t="shared" si="87"/>
        <v>2.6419999999999999</v>
      </c>
      <c r="N495" s="260">
        <v>-0.26200000000000001</v>
      </c>
      <c r="O495" s="260">
        <v>206.75</v>
      </c>
      <c r="P495" s="260">
        <v>449</v>
      </c>
      <c r="Q495" s="260">
        <v>557.39819964852006</v>
      </c>
      <c r="U495" s="260">
        <f t="shared" ref="U495:U503" si="90">C495/100</f>
        <v>3.51702</v>
      </c>
      <c r="V495" s="260">
        <f t="shared" ref="V495:V503" si="91">O495/100</f>
        <v>2.0674999999999999</v>
      </c>
    </row>
    <row r="496" spans="1:22">
      <c r="A496" s="259">
        <v>44515</v>
      </c>
      <c r="B496" s="260">
        <v>314.3</v>
      </c>
      <c r="C496" s="261">
        <v>349.28100000000001</v>
      </c>
      <c r="D496" s="260">
        <v>4682.8</v>
      </c>
      <c r="F496" s="261">
        <v>1.6160000000000001</v>
      </c>
      <c r="G496" s="260">
        <f t="shared" si="83"/>
        <v>161.60000000000002</v>
      </c>
      <c r="H496" s="260">
        <f t="shared" si="84"/>
        <v>152.69999999999999</v>
      </c>
      <c r="I496" s="260">
        <f t="shared" si="85"/>
        <v>-115.39999999999999</v>
      </c>
      <c r="J496" s="262">
        <v>-1.1539999999999999</v>
      </c>
      <c r="K496" s="260">
        <f t="shared" si="86"/>
        <v>2.77</v>
      </c>
      <c r="L496" s="261">
        <v>5.3819999999999997</v>
      </c>
      <c r="M496" s="262">
        <f t="shared" si="87"/>
        <v>2.6119999999999997</v>
      </c>
      <c r="N496" s="260">
        <v>-0.23200000000000001</v>
      </c>
      <c r="O496" s="260">
        <v>206.06</v>
      </c>
      <c r="P496" s="260">
        <v>443</v>
      </c>
      <c r="Q496" s="260">
        <v>554.70083735425169</v>
      </c>
      <c r="U496" s="260">
        <f t="shared" si="90"/>
        <v>3.49281</v>
      </c>
      <c r="V496" s="260">
        <f t="shared" si="91"/>
        <v>2.0606</v>
      </c>
    </row>
    <row r="497" spans="1:22">
      <c r="A497" s="259">
        <v>44516</v>
      </c>
      <c r="B497" s="260">
        <v>315.89999999999998</v>
      </c>
      <c r="C497" s="261">
        <v>351.68599999999998</v>
      </c>
      <c r="D497" s="260">
        <v>4700.8999999999996</v>
      </c>
      <c r="F497" s="261">
        <v>1.635</v>
      </c>
      <c r="G497" s="260">
        <f t="shared" si="83"/>
        <v>163.5</v>
      </c>
      <c r="H497" s="260">
        <f t="shared" si="84"/>
        <v>152.39999999999998</v>
      </c>
      <c r="I497" s="260">
        <f t="shared" si="85"/>
        <v>-112.5</v>
      </c>
      <c r="J497" s="262">
        <v>-1.125</v>
      </c>
      <c r="K497" s="260">
        <f t="shared" si="86"/>
        <v>2.76</v>
      </c>
      <c r="L497" s="261">
        <v>5.4349999999999996</v>
      </c>
      <c r="M497" s="262">
        <f t="shared" si="87"/>
        <v>2.6749999999999998</v>
      </c>
      <c r="N497" s="260">
        <v>-0.246</v>
      </c>
      <c r="O497" s="260">
        <v>206.69</v>
      </c>
      <c r="P497" s="260">
        <v>444</v>
      </c>
      <c r="Q497" s="260">
        <v>555.98363213861148</v>
      </c>
      <c r="U497" s="260">
        <f t="shared" si="90"/>
        <v>3.5168599999999999</v>
      </c>
      <c r="V497" s="260">
        <f t="shared" si="91"/>
        <v>2.0669</v>
      </c>
    </row>
    <row r="498" spans="1:22">
      <c r="A498" s="259">
        <v>44517</v>
      </c>
      <c r="B498" s="260">
        <v>317.8</v>
      </c>
      <c r="C498" s="261">
        <v>355.99</v>
      </c>
      <c r="D498" s="260">
        <v>4688.67</v>
      </c>
      <c r="F498" s="261">
        <v>1.59</v>
      </c>
      <c r="G498" s="260">
        <f t="shared" si="83"/>
        <v>159</v>
      </c>
      <c r="H498" s="260">
        <f t="shared" si="84"/>
        <v>158.80000000000001</v>
      </c>
      <c r="I498" s="260">
        <f t="shared" si="85"/>
        <v>-113.7</v>
      </c>
      <c r="J498" s="262">
        <v>-1.137</v>
      </c>
      <c r="K498" s="260">
        <f t="shared" si="86"/>
        <v>2.7270000000000003</v>
      </c>
      <c r="L498" s="261">
        <v>5.4550000000000001</v>
      </c>
      <c r="M498" s="262">
        <f t="shared" si="87"/>
        <v>2.7279999999999998</v>
      </c>
      <c r="N498" s="260">
        <v>-0.249</v>
      </c>
      <c r="O498" s="260">
        <v>209.01</v>
      </c>
      <c r="P498" s="260">
        <v>443</v>
      </c>
      <c r="Q498" s="260">
        <v>563.11790995925207</v>
      </c>
      <c r="U498" s="260">
        <f t="shared" si="90"/>
        <v>3.5599000000000003</v>
      </c>
      <c r="V498" s="260">
        <f t="shared" si="91"/>
        <v>2.0901000000000001</v>
      </c>
    </row>
    <row r="499" spans="1:22">
      <c r="A499" s="259">
        <v>44518</v>
      </c>
      <c r="B499" s="260">
        <v>318</v>
      </c>
      <c r="C499" s="261">
        <v>357.76299999999998</v>
      </c>
      <c r="D499" s="260">
        <v>4704.54</v>
      </c>
      <c r="F499" s="261">
        <v>1.5860000000000001</v>
      </c>
      <c r="G499" s="260">
        <f t="shared" si="83"/>
        <v>158.6</v>
      </c>
      <c r="H499" s="260">
        <f t="shared" si="84"/>
        <v>159.4</v>
      </c>
      <c r="I499" s="260">
        <f t="shared" si="85"/>
        <v>-114.6</v>
      </c>
      <c r="J499" s="262">
        <v>-1.1459999999999999</v>
      </c>
      <c r="K499" s="260">
        <f t="shared" si="86"/>
        <v>2.7320000000000002</v>
      </c>
      <c r="L499" s="261">
        <v>5.4619999999999997</v>
      </c>
      <c r="M499" s="262">
        <f t="shared" si="87"/>
        <v>2.7299999999999995</v>
      </c>
      <c r="N499" s="260">
        <v>-0.28000000000000003</v>
      </c>
      <c r="O499" s="260">
        <v>211.4</v>
      </c>
      <c r="P499" s="260">
        <v>451</v>
      </c>
      <c r="Q499" s="260">
        <v>573.17456711971545</v>
      </c>
      <c r="U499" s="260">
        <f t="shared" si="90"/>
        <v>3.5776299999999996</v>
      </c>
      <c r="V499" s="260">
        <f t="shared" si="91"/>
        <v>2.1139999999999999</v>
      </c>
    </row>
    <row r="500" spans="1:22">
      <c r="A500" s="259">
        <v>44519</v>
      </c>
      <c r="B500" s="260">
        <v>319.2</v>
      </c>
      <c r="C500" s="261">
        <v>360.53199999999998</v>
      </c>
      <c r="D500" s="260">
        <v>4697.96</v>
      </c>
      <c r="F500" s="261">
        <v>1.5489999999999999</v>
      </c>
      <c r="G500" s="260">
        <f t="shared" si="83"/>
        <v>154.9</v>
      </c>
      <c r="H500" s="260">
        <f t="shared" si="84"/>
        <v>164.29999999999998</v>
      </c>
      <c r="I500" s="260">
        <f t="shared" si="85"/>
        <v>-111.7</v>
      </c>
      <c r="J500" s="262">
        <v>-1.117</v>
      </c>
      <c r="K500" s="260">
        <f t="shared" si="86"/>
        <v>2.6659999999999999</v>
      </c>
      <c r="L500" s="261">
        <v>5.4340000000000002</v>
      </c>
      <c r="M500" s="262">
        <f t="shared" si="87"/>
        <v>2.7680000000000002</v>
      </c>
      <c r="N500" s="260">
        <v>-0.34599999999999997</v>
      </c>
      <c r="O500" s="260">
        <v>216.71</v>
      </c>
      <c r="P500" s="260">
        <v>457</v>
      </c>
      <c r="Q500" s="260">
        <v>580.71794200931311</v>
      </c>
      <c r="U500" s="260">
        <f t="shared" si="90"/>
        <v>3.6053199999999999</v>
      </c>
      <c r="V500" s="260">
        <f t="shared" si="91"/>
        <v>2.1671</v>
      </c>
    </row>
    <row r="501" spans="1:22">
      <c r="A501" s="259">
        <v>44522</v>
      </c>
      <c r="B501" s="260">
        <v>314.7</v>
      </c>
      <c r="C501" s="261">
        <v>357.99</v>
      </c>
      <c r="D501" s="260">
        <v>4682.9399999999996</v>
      </c>
      <c r="F501" s="261">
        <v>1.625</v>
      </c>
      <c r="G501" s="260">
        <f t="shared" si="83"/>
        <v>162.5</v>
      </c>
      <c r="H501" s="260">
        <f t="shared" si="84"/>
        <v>152.19999999999999</v>
      </c>
      <c r="I501" s="260">
        <f t="shared" si="85"/>
        <v>-101.1</v>
      </c>
      <c r="J501" s="262">
        <v>-1.0109999999999999</v>
      </c>
      <c r="K501" s="260">
        <f t="shared" si="86"/>
        <v>2.6360000000000001</v>
      </c>
      <c r="L501" s="261">
        <v>5.4939999999999998</v>
      </c>
      <c r="M501" s="262">
        <f t="shared" si="87"/>
        <v>2.8579999999999997</v>
      </c>
      <c r="N501" s="260">
        <v>-0.30599999999999999</v>
      </c>
      <c r="O501" s="260">
        <v>216.23</v>
      </c>
      <c r="P501" s="260">
        <v>454</v>
      </c>
      <c r="Q501" s="260">
        <v>586.82375008746226</v>
      </c>
      <c r="U501" s="260">
        <f t="shared" si="90"/>
        <v>3.5799000000000003</v>
      </c>
      <c r="V501" s="260">
        <f t="shared" si="91"/>
        <v>2.1623000000000001</v>
      </c>
    </row>
    <row r="502" spans="1:22">
      <c r="A502" s="259">
        <v>44523</v>
      </c>
      <c r="B502" s="260">
        <v>316.60000000000002</v>
      </c>
      <c r="C502" s="261">
        <v>365.11099999999999</v>
      </c>
      <c r="D502" s="260">
        <v>4690.7</v>
      </c>
      <c r="F502" s="261">
        <v>1.6679999999999999</v>
      </c>
      <c r="G502" s="260">
        <f t="shared" si="83"/>
        <v>166.79999999999998</v>
      </c>
      <c r="H502" s="260">
        <f t="shared" si="84"/>
        <v>149.80000000000004</v>
      </c>
      <c r="I502" s="260">
        <f t="shared" si="85"/>
        <v>-97.1</v>
      </c>
      <c r="J502" s="262">
        <v>-0.97099999999999997</v>
      </c>
      <c r="K502" s="260">
        <f t="shared" si="86"/>
        <v>2.6389999999999998</v>
      </c>
      <c r="L502" s="261">
        <v>5.6180000000000003</v>
      </c>
      <c r="M502" s="262">
        <f t="shared" si="87"/>
        <v>2.9790000000000005</v>
      </c>
      <c r="N502" s="260">
        <v>-0.224</v>
      </c>
      <c r="O502" s="260">
        <v>216.01</v>
      </c>
      <c r="P502" s="260">
        <v>460</v>
      </c>
      <c r="Q502" s="260">
        <v>602.28281021246721</v>
      </c>
      <c r="U502" s="260">
        <f t="shared" si="90"/>
        <v>3.6511100000000001</v>
      </c>
      <c r="V502" s="260">
        <f t="shared" si="91"/>
        <v>2.1600999999999999</v>
      </c>
    </row>
    <row r="503" spans="1:22">
      <c r="A503" s="259">
        <v>44524</v>
      </c>
      <c r="B503" s="260">
        <v>318</v>
      </c>
      <c r="C503" s="261">
        <v>368.577</v>
      </c>
      <c r="D503" s="260">
        <v>4701.46</v>
      </c>
      <c r="F503" s="261">
        <v>1.637</v>
      </c>
      <c r="G503" s="260">
        <f t="shared" si="83"/>
        <v>163.69999999999999</v>
      </c>
      <c r="H503" s="260">
        <f t="shared" si="84"/>
        <v>154.30000000000001</v>
      </c>
      <c r="I503" s="260">
        <f t="shared" si="85"/>
        <v>-99.8</v>
      </c>
      <c r="J503" s="262">
        <v>-0.998</v>
      </c>
      <c r="K503" s="260">
        <f t="shared" si="86"/>
        <v>2.6349999999999998</v>
      </c>
      <c r="L503" s="261">
        <v>5.6360000000000001</v>
      </c>
      <c r="M503" s="262">
        <f t="shared" si="87"/>
        <v>3.0010000000000003</v>
      </c>
      <c r="N503" s="260">
        <v>-0.23200000000000001</v>
      </c>
      <c r="O503" s="260">
        <v>215.84</v>
      </c>
      <c r="P503" s="260">
        <v>467</v>
      </c>
      <c r="Q503" s="260">
        <v>601.84363231166219</v>
      </c>
      <c r="U503" s="260">
        <f t="shared" si="90"/>
        <v>3.6857699999999998</v>
      </c>
      <c r="V503" s="260">
        <f t="shared" si="91"/>
        <v>2.1583999999999999</v>
      </c>
    </row>
    <row r="504" spans="1:22" hidden="1">
      <c r="A504" s="259">
        <v>44525</v>
      </c>
      <c r="B504" s="260">
        <v>0</v>
      </c>
      <c r="C504" s="260">
        <v>0</v>
      </c>
      <c r="D504" s="260">
        <v>0</v>
      </c>
      <c r="F504" s="260">
        <v>1.637</v>
      </c>
      <c r="G504" s="260">
        <f t="shared" si="83"/>
        <v>163.69999999999999</v>
      </c>
      <c r="H504" s="260">
        <f t="shared" si="84"/>
        <v>-163.69999999999999</v>
      </c>
      <c r="I504" s="260">
        <f t="shared" si="85"/>
        <v>-99.8</v>
      </c>
      <c r="J504" s="260">
        <v>-0.998</v>
      </c>
      <c r="K504" s="260">
        <f t="shared" si="86"/>
        <v>2.6349999999999998</v>
      </c>
      <c r="L504" s="260" t="e">
        <v>#N/A</v>
      </c>
      <c r="M504" s="260" t="e">
        <f t="shared" si="87"/>
        <v>#N/A</v>
      </c>
      <c r="Q504" s="260">
        <v>606.17164123280554</v>
      </c>
    </row>
    <row r="505" spans="1:22">
      <c r="A505" s="259">
        <v>44526</v>
      </c>
      <c r="B505" s="260">
        <v>332.4</v>
      </c>
      <c r="C505" s="261">
        <v>391.41500000000002</v>
      </c>
      <c r="D505" s="260">
        <v>4594.62</v>
      </c>
      <c r="F505" s="261">
        <v>1.476</v>
      </c>
      <c r="G505" s="260">
        <f t="shared" si="83"/>
        <v>147.6</v>
      </c>
      <c r="H505" s="260">
        <f t="shared" si="84"/>
        <v>184.79999999999998</v>
      </c>
      <c r="I505" s="260">
        <f t="shared" si="85"/>
        <v>-109.3</v>
      </c>
      <c r="J505" s="262">
        <v>-1.093</v>
      </c>
      <c r="K505" s="260">
        <f t="shared" si="86"/>
        <v>2.569</v>
      </c>
      <c r="L505" s="261">
        <v>5.7110000000000003</v>
      </c>
      <c r="M505" s="262">
        <f t="shared" si="87"/>
        <v>3.1420000000000003</v>
      </c>
      <c r="N505" s="260">
        <v>-0.34100000000000003</v>
      </c>
      <c r="O505" s="260">
        <v>229.12</v>
      </c>
      <c r="P505" s="260">
        <v>499</v>
      </c>
      <c r="Q505" s="260">
        <v>636.61695257997462</v>
      </c>
      <c r="U505" s="260">
        <f t="shared" ref="U505:U524" si="92">C505/100</f>
        <v>3.9141500000000002</v>
      </c>
      <c r="V505" s="260">
        <f t="shared" ref="V505:V524" si="93">O505/100</f>
        <v>2.2911999999999999</v>
      </c>
    </row>
    <row r="506" spans="1:22">
      <c r="A506" s="259">
        <v>44529</v>
      </c>
      <c r="B506" s="260">
        <v>334.2</v>
      </c>
      <c r="C506" s="261">
        <v>387.77600000000001</v>
      </c>
      <c r="D506" s="260">
        <v>4655.2700000000004</v>
      </c>
      <c r="F506" s="261">
        <v>1.5009999999999999</v>
      </c>
      <c r="G506" s="260">
        <f t="shared" si="83"/>
        <v>150.1</v>
      </c>
      <c r="H506" s="260">
        <f t="shared" si="84"/>
        <v>184.1</v>
      </c>
      <c r="I506" s="260">
        <f t="shared" si="85"/>
        <v>-105.4</v>
      </c>
      <c r="J506" s="262">
        <v>-1.054</v>
      </c>
      <c r="K506" s="260">
        <f t="shared" si="86"/>
        <v>2.5549999999999997</v>
      </c>
      <c r="L506" s="261">
        <v>5.7069999999999999</v>
      </c>
      <c r="M506" s="262">
        <f t="shared" si="87"/>
        <v>3.1520000000000001</v>
      </c>
      <c r="N506" s="260">
        <v>-0.32200000000000001</v>
      </c>
      <c r="O506" s="260">
        <v>228.03</v>
      </c>
      <c r="P506" s="260">
        <v>492</v>
      </c>
      <c r="Q506" s="260">
        <v>633.06984044893738</v>
      </c>
      <c r="U506" s="260">
        <f t="shared" si="92"/>
        <v>3.8777600000000003</v>
      </c>
      <c r="V506" s="260">
        <f t="shared" si="93"/>
        <v>2.2803</v>
      </c>
    </row>
    <row r="507" spans="1:22">
      <c r="A507" s="259">
        <v>44530</v>
      </c>
      <c r="B507" s="260">
        <v>333.3</v>
      </c>
      <c r="C507" s="261">
        <v>391.78300000000002</v>
      </c>
      <c r="D507" s="260">
        <v>4567</v>
      </c>
      <c r="F507" s="261">
        <v>1.4470000000000001</v>
      </c>
      <c r="G507" s="260">
        <f t="shared" si="83"/>
        <v>144.70000000000002</v>
      </c>
      <c r="H507" s="260">
        <f t="shared" si="84"/>
        <v>188.6</v>
      </c>
      <c r="I507" s="260">
        <f t="shared" si="85"/>
        <v>-108.3</v>
      </c>
      <c r="J507" s="262">
        <v>-1.083</v>
      </c>
      <c r="K507" s="260">
        <f t="shared" si="86"/>
        <v>2.5300000000000002</v>
      </c>
      <c r="L507" s="261">
        <v>5.6760000000000002</v>
      </c>
      <c r="M507" s="262">
        <f t="shared" si="87"/>
        <v>3.1459999999999999</v>
      </c>
      <c r="N507" s="260">
        <v>-0.35299999999999998</v>
      </c>
      <c r="O507" s="260">
        <v>231.46</v>
      </c>
      <c r="P507" s="260">
        <v>499</v>
      </c>
      <c r="Q507" s="260">
        <v>643.06446723046122</v>
      </c>
      <c r="U507" s="260">
        <f t="shared" si="92"/>
        <v>3.9178300000000004</v>
      </c>
      <c r="V507" s="260">
        <f t="shared" si="93"/>
        <v>2.3146</v>
      </c>
    </row>
    <row r="508" spans="1:22">
      <c r="A508" s="259">
        <v>44531</v>
      </c>
      <c r="B508" s="260">
        <v>334.7</v>
      </c>
      <c r="C508" s="261">
        <v>387.15800000000002</v>
      </c>
      <c r="D508" s="260">
        <v>4513.04</v>
      </c>
      <c r="F508" s="261">
        <v>1.405</v>
      </c>
      <c r="G508" s="260">
        <f t="shared" si="83"/>
        <v>140.5</v>
      </c>
      <c r="H508" s="260">
        <f t="shared" si="84"/>
        <v>194.2</v>
      </c>
      <c r="I508" s="260">
        <f t="shared" si="85"/>
        <v>-103.89999999999999</v>
      </c>
      <c r="J508" s="262">
        <v>-1.0389999999999999</v>
      </c>
      <c r="K508" s="260">
        <f t="shared" si="86"/>
        <v>2.444</v>
      </c>
      <c r="L508" s="261">
        <v>5.6079999999999997</v>
      </c>
      <c r="M508" s="262">
        <f t="shared" si="87"/>
        <v>3.1639999999999997</v>
      </c>
      <c r="N508" s="260">
        <v>-0.34799999999999998</v>
      </c>
      <c r="O508" s="260">
        <v>227.62</v>
      </c>
      <c r="P508" s="260">
        <v>504</v>
      </c>
      <c r="Q508" s="260">
        <v>632.3427138593338</v>
      </c>
      <c r="U508" s="260">
        <f t="shared" si="92"/>
        <v>3.8715800000000002</v>
      </c>
      <c r="V508" s="260">
        <f t="shared" si="93"/>
        <v>2.2762000000000002</v>
      </c>
    </row>
    <row r="509" spans="1:22">
      <c r="A509" s="259">
        <v>44532</v>
      </c>
      <c r="B509" s="260">
        <v>332</v>
      </c>
      <c r="C509" s="261">
        <v>381.19400000000002</v>
      </c>
      <c r="D509" s="260">
        <v>4577.1000000000004</v>
      </c>
      <c r="F509" s="261">
        <v>1.446</v>
      </c>
      <c r="G509" s="260">
        <f t="shared" si="83"/>
        <v>144.6</v>
      </c>
      <c r="H509" s="260">
        <f t="shared" si="84"/>
        <v>187.4</v>
      </c>
      <c r="I509" s="260">
        <f t="shared" si="85"/>
        <v>-104.1</v>
      </c>
      <c r="J509" s="262">
        <v>-1.0409999999999999</v>
      </c>
      <c r="K509" s="260">
        <f t="shared" si="86"/>
        <v>2.4870000000000001</v>
      </c>
      <c r="L509" s="261">
        <v>5.5519999999999996</v>
      </c>
      <c r="M509" s="262">
        <f t="shared" si="87"/>
        <v>3.0649999999999995</v>
      </c>
      <c r="N509" s="260">
        <v>-0.375</v>
      </c>
      <c r="O509" s="260">
        <v>228.45</v>
      </c>
      <c r="P509" s="260">
        <v>490</v>
      </c>
      <c r="Q509" s="260">
        <v>625.06561042715066</v>
      </c>
      <c r="U509" s="260">
        <f t="shared" si="92"/>
        <v>3.8119400000000003</v>
      </c>
      <c r="V509" s="260">
        <f t="shared" si="93"/>
        <v>2.2845</v>
      </c>
    </row>
    <row r="510" spans="1:22">
      <c r="A510" s="259">
        <v>44533</v>
      </c>
      <c r="B510" s="260">
        <v>337.9</v>
      </c>
      <c r="C510" s="261">
        <v>386.40600000000001</v>
      </c>
      <c r="D510" s="260">
        <v>4538.43</v>
      </c>
      <c r="F510" s="261">
        <v>1.345</v>
      </c>
      <c r="G510" s="260">
        <f t="shared" si="83"/>
        <v>134.5</v>
      </c>
      <c r="H510" s="260">
        <f t="shared" si="84"/>
        <v>203.39999999999998</v>
      </c>
      <c r="I510" s="260">
        <f t="shared" si="85"/>
        <v>-111.1</v>
      </c>
      <c r="J510" s="262">
        <v>-1.111</v>
      </c>
      <c r="K510" s="260">
        <f t="shared" si="86"/>
        <v>2.456</v>
      </c>
      <c r="L510" s="261">
        <v>5.5039999999999996</v>
      </c>
      <c r="M510" s="262">
        <f t="shared" si="87"/>
        <v>3.0479999999999996</v>
      </c>
      <c r="N510" s="260">
        <v>-0.39300000000000002</v>
      </c>
      <c r="O510" s="260">
        <v>225.45</v>
      </c>
      <c r="P510" s="260">
        <v>497</v>
      </c>
      <c r="Q510" s="260">
        <v>625.89655126088974</v>
      </c>
      <c r="U510" s="260">
        <f t="shared" si="92"/>
        <v>3.8640600000000003</v>
      </c>
      <c r="V510" s="260">
        <f t="shared" si="93"/>
        <v>2.2544999999999997</v>
      </c>
    </row>
    <row r="511" spans="1:22">
      <c r="A511" s="259">
        <v>44536</v>
      </c>
      <c r="B511" s="260">
        <v>331.8</v>
      </c>
      <c r="C511" s="261">
        <v>377.35700000000003</v>
      </c>
      <c r="D511" s="260">
        <v>4591.67</v>
      </c>
      <c r="F511" s="261">
        <v>1.4359999999999999</v>
      </c>
      <c r="G511" s="260">
        <f t="shared" si="83"/>
        <v>143.6</v>
      </c>
      <c r="H511" s="260">
        <f t="shared" si="84"/>
        <v>188.20000000000002</v>
      </c>
      <c r="I511" s="260">
        <f t="shared" si="85"/>
        <v>-102.4</v>
      </c>
      <c r="J511" s="262">
        <v>-1.024</v>
      </c>
      <c r="K511" s="260">
        <f t="shared" si="86"/>
        <v>2.46</v>
      </c>
      <c r="L511" s="261">
        <v>5.4880000000000004</v>
      </c>
      <c r="M511" s="262">
        <f t="shared" si="87"/>
        <v>3.0280000000000005</v>
      </c>
      <c r="N511" s="260">
        <v>-0.39400000000000002</v>
      </c>
      <c r="O511" s="260">
        <v>226.1</v>
      </c>
      <c r="P511" s="260">
        <v>490</v>
      </c>
      <c r="Q511" s="260">
        <v>618.86784244054263</v>
      </c>
      <c r="U511" s="260">
        <f t="shared" si="92"/>
        <v>3.7735700000000003</v>
      </c>
      <c r="V511" s="260">
        <f t="shared" si="93"/>
        <v>2.2610000000000001</v>
      </c>
    </row>
    <row r="512" spans="1:22">
      <c r="A512" s="259">
        <v>44537</v>
      </c>
      <c r="B512" s="260">
        <v>326.39999999999998</v>
      </c>
      <c r="C512" s="261">
        <v>367.923</v>
      </c>
      <c r="D512" s="260">
        <v>4686.75</v>
      </c>
      <c r="F512" s="261">
        <v>1.476</v>
      </c>
      <c r="G512" s="260">
        <f t="shared" si="83"/>
        <v>147.6</v>
      </c>
      <c r="H512" s="260">
        <f t="shared" si="84"/>
        <v>178.79999999999998</v>
      </c>
      <c r="I512" s="260">
        <f t="shared" si="85"/>
        <v>-105.2</v>
      </c>
      <c r="J512" s="262">
        <v>-1.052</v>
      </c>
      <c r="K512" s="260">
        <f t="shared" si="86"/>
        <v>2.528</v>
      </c>
      <c r="L512" s="261">
        <v>5.4210000000000003</v>
      </c>
      <c r="M512" s="262">
        <f t="shared" si="87"/>
        <v>2.8930000000000002</v>
      </c>
      <c r="N512" s="260">
        <v>-0.38</v>
      </c>
      <c r="O512" s="260">
        <v>220.98</v>
      </c>
      <c r="P512" s="260">
        <v>481</v>
      </c>
      <c r="Q512" s="260">
        <v>606.90675976554542</v>
      </c>
      <c r="U512" s="260">
        <f t="shared" si="92"/>
        <v>3.67923</v>
      </c>
      <c r="V512" s="260">
        <f t="shared" si="93"/>
        <v>2.2098</v>
      </c>
    </row>
    <row r="513" spans="1:22">
      <c r="A513" s="259">
        <v>44538</v>
      </c>
      <c r="B513" s="260">
        <v>325</v>
      </c>
      <c r="C513" s="261">
        <v>363.30399999999997</v>
      </c>
      <c r="D513" s="260">
        <v>4701.21</v>
      </c>
      <c r="F513" s="261">
        <v>1.5229999999999999</v>
      </c>
      <c r="G513" s="260">
        <f t="shared" si="83"/>
        <v>152.29999999999998</v>
      </c>
      <c r="H513" s="260">
        <f t="shared" si="84"/>
        <v>172.70000000000002</v>
      </c>
      <c r="I513" s="260">
        <f t="shared" si="85"/>
        <v>-104.80000000000001</v>
      </c>
      <c r="J513" s="262">
        <v>-1.048</v>
      </c>
      <c r="K513" s="260">
        <f t="shared" si="86"/>
        <v>2.5709999999999997</v>
      </c>
      <c r="L513" s="261">
        <v>5.4059999999999997</v>
      </c>
      <c r="M513" s="262">
        <f t="shared" si="87"/>
        <v>2.835</v>
      </c>
      <c r="N513" s="260">
        <v>-0.317</v>
      </c>
      <c r="O513" s="260">
        <v>216.35</v>
      </c>
      <c r="P513" s="260">
        <v>476</v>
      </c>
      <c r="Q513" s="260">
        <v>599.42279544332553</v>
      </c>
      <c r="U513" s="260">
        <f t="shared" si="92"/>
        <v>3.6330399999999998</v>
      </c>
      <c r="V513" s="260">
        <f t="shared" si="93"/>
        <v>2.1635</v>
      </c>
    </row>
    <row r="514" spans="1:22">
      <c r="A514" s="259">
        <v>44539</v>
      </c>
      <c r="B514" s="260">
        <v>326</v>
      </c>
      <c r="C514" s="261">
        <v>363.74700000000001</v>
      </c>
      <c r="D514" s="260">
        <v>4667.45</v>
      </c>
      <c r="F514" s="261">
        <v>1.5009999999999999</v>
      </c>
      <c r="G514" s="260">
        <f t="shared" si="83"/>
        <v>150.1</v>
      </c>
      <c r="H514" s="260">
        <f t="shared" si="84"/>
        <v>175.9</v>
      </c>
      <c r="I514" s="260">
        <f t="shared" si="85"/>
        <v>-100.69999999999999</v>
      </c>
      <c r="J514" s="262">
        <v>-1.0069999999999999</v>
      </c>
      <c r="K514" s="260">
        <f t="shared" si="86"/>
        <v>2.508</v>
      </c>
      <c r="L514" s="261">
        <v>5.4160000000000004</v>
      </c>
      <c r="M514" s="262">
        <f t="shared" si="87"/>
        <v>2.9080000000000004</v>
      </c>
      <c r="N514" s="260">
        <v>-0.35899999999999999</v>
      </c>
      <c r="O514" s="260">
        <v>219.04</v>
      </c>
      <c r="P514" s="260">
        <v>476</v>
      </c>
      <c r="Q514" s="260">
        <v>605.05420719554945</v>
      </c>
      <c r="U514" s="260">
        <f t="shared" si="92"/>
        <v>3.63747</v>
      </c>
      <c r="V514" s="260">
        <f t="shared" si="93"/>
        <v>2.1903999999999999</v>
      </c>
    </row>
    <row r="515" spans="1:22">
      <c r="A515" s="259">
        <v>44540</v>
      </c>
      <c r="B515" s="260">
        <v>325.5</v>
      </c>
      <c r="C515" s="261">
        <v>366.12799999999999</v>
      </c>
      <c r="D515" s="260">
        <v>4712.0200000000004</v>
      </c>
      <c r="F515" s="261">
        <v>1.4850000000000001</v>
      </c>
      <c r="G515" s="260">
        <f t="shared" si="83"/>
        <v>148.5</v>
      </c>
      <c r="H515" s="260">
        <f t="shared" si="84"/>
        <v>177</v>
      </c>
      <c r="I515" s="260">
        <f t="shared" si="85"/>
        <v>-101</v>
      </c>
      <c r="J515" s="262">
        <v>-1.01</v>
      </c>
      <c r="K515" s="260">
        <f t="shared" si="86"/>
        <v>2.4950000000000001</v>
      </c>
      <c r="L515" s="261">
        <v>5.444</v>
      </c>
      <c r="M515" s="262">
        <f t="shared" si="87"/>
        <v>2.9489999999999998</v>
      </c>
      <c r="N515" s="260">
        <v>-0.35199999999999998</v>
      </c>
      <c r="O515" s="260">
        <v>219.1</v>
      </c>
      <c r="P515" s="260">
        <v>479</v>
      </c>
      <c r="Q515" s="260">
        <v>606.93063263020645</v>
      </c>
      <c r="U515" s="260">
        <f t="shared" si="92"/>
        <v>3.6612799999999996</v>
      </c>
      <c r="V515" s="260">
        <f t="shared" si="93"/>
        <v>2.1909999999999998</v>
      </c>
    </row>
    <row r="516" spans="1:22">
      <c r="A516" s="259">
        <v>44543</v>
      </c>
      <c r="B516" s="260">
        <v>329.8</v>
      </c>
      <c r="C516" s="261">
        <v>371.39600000000002</v>
      </c>
      <c r="D516" s="260">
        <v>4668.97</v>
      </c>
      <c r="F516" s="261">
        <v>1.417</v>
      </c>
      <c r="G516" s="260">
        <f t="shared" ref="G516:G579" si="94">F516*100</f>
        <v>141.70000000000002</v>
      </c>
      <c r="H516" s="260">
        <f t="shared" ref="H516:H579" si="95">B516-G516</f>
        <v>188.1</v>
      </c>
      <c r="I516" s="260">
        <f t="shared" ref="I516:I579" si="96">J516*100</f>
        <v>-100.89999999999999</v>
      </c>
      <c r="J516" s="262">
        <v>-1.0089999999999999</v>
      </c>
      <c r="K516" s="260">
        <f t="shared" ref="K516:K579" si="97">F516-J516</f>
        <v>2.4260000000000002</v>
      </c>
      <c r="L516" s="261">
        <v>5.4409999999999998</v>
      </c>
      <c r="M516" s="262">
        <f t="shared" ref="M516:M579" si="98">L516-K516</f>
        <v>3.0149999999999997</v>
      </c>
      <c r="N516" s="260">
        <v>-0.38600000000000001</v>
      </c>
      <c r="O516" s="260">
        <v>220.56</v>
      </c>
      <c r="P516" s="260">
        <v>486</v>
      </c>
      <c r="Q516" s="260">
        <v>613.7028568164892</v>
      </c>
      <c r="U516" s="260">
        <f t="shared" si="92"/>
        <v>3.7139600000000002</v>
      </c>
      <c r="V516" s="260">
        <f t="shared" si="93"/>
        <v>2.2056</v>
      </c>
    </row>
    <row r="517" spans="1:22">
      <c r="A517" s="259">
        <v>44544</v>
      </c>
      <c r="B517" s="260">
        <v>330.1</v>
      </c>
      <c r="C517" s="261">
        <v>371.012</v>
      </c>
      <c r="D517" s="260">
        <v>4634.09</v>
      </c>
      <c r="F517" s="261">
        <v>1.4430000000000001</v>
      </c>
      <c r="G517" s="260">
        <f t="shared" si="94"/>
        <v>144.30000000000001</v>
      </c>
      <c r="H517" s="260">
        <f t="shared" si="95"/>
        <v>185.8</v>
      </c>
      <c r="I517" s="260">
        <f t="shared" si="96"/>
        <v>-97.899999999999991</v>
      </c>
      <c r="J517" s="262">
        <v>-0.97899999999999998</v>
      </c>
      <c r="K517" s="260">
        <f t="shared" si="97"/>
        <v>2.4220000000000002</v>
      </c>
      <c r="L517" s="261">
        <v>5.4459999999999997</v>
      </c>
      <c r="M517" s="262">
        <f t="shared" si="98"/>
        <v>3.0239999999999996</v>
      </c>
      <c r="N517" s="260">
        <v>-0.373</v>
      </c>
      <c r="O517" s="260">
        <v>218.42</v>
      </c>
      <c r="P517" s="260">
        <v>487</v>
      </c>
      <c r="Q517" s="260">
        <v>615.9886164582241</v>
      </c>
      <c r="U517" s="260">
        <f t="shared" si="92"/>
        <v>3.7101199999999999</v>
      </c>
      <c r="V517" s="260">
        <f t="shared" si="93"/>
        <v>2.1841999999999997</v>
      </c>
    </row>
    <row r="518" spans="1:22">
      <c r="A518" s="259">
        <v>44545</v>
      </c>
      <c r="B518" s="260">
        <v>330.3</v>
      </c>
      <c r="C518" s="261">
        <v>370.25299999999999</v>
      </c>
      <c r="D518" s="260">
        <v>4709.8500000000004</v>
      </c>
      <c r="F518" s="261">
        <v>1.4590000000000001</v>
      </c>
      <c r="G518" s="260">
        <f t="shared" si="94"/>
        <v>145.9</v>
      </c>
      <c r="H518" s="260">
        <f t="shared" si="95"/>
        <v>184.4</v>
      </c>
      <c r="I518" s="260">
        <f t="shared" si="96"/>
        <v>-101.8</v>
      </c>
      <c r="J518" s="262">
        <v>-1.018</v>
      </c>
      <c r="K518" s="260">
        <f t="shared" si="97"/>
        <v>2.4770000000000003</v>
      </c>
      <c r="L518" s="261">
        <v>5.468</v>
      </c>
      <c r="M518" s="262">
        <f t="shared" si="98"/>
        <v>2.9909999999999997</v>
      </c>
      <c r="N518" s="260">
        <v>-0.36699999999999999</v>
      </c>
      <c r="O518" s="260">
        <v>219.83</v>
      </c>
      <c r="P518" s="260">
        <v>487</v>
      </c>
      <c r="Q518" s="260">
        <v>618.17013745992074</v>
      </c>
      <c r="U518" s="260">
        <f t="shared" si="92"/>
        <v>3.7025299999999999</v>
      </c>
      <c r="V518" s="260">
        <f t="shared" si="93"/>
        <v>2.1983000000000001</v>
      </c>
    </row>
    <row r="519" spans="1:22">
      <c r="A519" s="259">
        <v>44546</v>
      </c>
      <c r="B519" s="260">
        <v>335</v>
      </c>
      <c r="C519" s="261">
        <v>373.75900000000001</v>
      </c>
      <c r="D519" s="260">
        <v>4668.67</v>
      </c>
      <c r="F519" s="261">
        <v>1.4119999999999999</v>
      </c>
      <c r="G519" s="260">
        <f t="shared" si="94"/>
        <v>141.19999999999999</v>
      </c>
      <c r="H519" s="260">
        <f t="shared" si="95"/>
        <v>193.8</v>
      </c>
      <c r="I519" s="260">
        <f t="shared" si="96"/>
        <v>-105.2</v>
      </c>
      <c r="J519" s="262">
        <v>-1.052</v>
      </c>
      <c r="K519" s="260">
        <f t="shared" si="97"/>
        <v>2.464</v>
      </c>
      <c r="L519" s="261">
        <v>5.4740000000000002</v>
      </c>
      <c r="M519" s="262">
        <f t="shared" si="98"/>
        <v>3.0100000000000002</v>
      </c>
      <c r="N519" s="260">
        <v>-0.35599999999999998</v>
      </c>
      <c r="O519" s="260">
        <v>218.92</v>
      </c>
      <c r="P519" s="260">
        <v>488</v>
      </c>
      <c r="Q519" s="260">
        <v>617.72109554217491</v>
      </c>
      <c r="U519" s="260">
        <f t="shared" si="92"/>
        <v>3.73759</v>
      </c>
      <c r="V519" s="260">
        <f t="shared" si="93"/>
        <v>2.1892</v>
      </c>
    </row>
    <row r="520" spans="1:22">
      <c r="A520" s="259">
        <v>44547</v>
      </c>
      <c r="B520" s="260">
        <v>335.2</v>
      </c>
      <c r="C520" s="261">
        <v>376.45499999999998</v>
      </c>
      <c r="D520" s="260">
        <v>4620.6400000000003</v>
      </c>
      <c r="F520" s="261">
        <v>1.4039999999999999</v>
      </c>
      <c r="G520" s="260">
        <f t="shared" si="94"/>
        <v>140.39999999999998</v>
      </c>
      <c r="H520" s="260">
        <f t="shared" si="95"/>
        <v>194.8</v>
      </c>
      <c r="I520" s="260">
        <f t="shared" si="96"/>
        <v>-102.69999999999999</v>
      </c>
      <c r="J520" s="262">
        <v>-1.0269999999999999</v>
      </c>
      <c r="K520" s="260">
        <f t="shared" si="97"/>
        <v>2.431</v>
      </c>
      <c r="L520" s="261">
        <v>5.516</v>
      </c>
      <c r="M520" s="262">
        <f t="shared" si="98"/>
        <v>3.085</v>
      </c>
      <c r="N520" s="260">
        <v>-0.38500000000000001</v>
      </c>
      <c r="O520" s="260">
        <v>221.52</v>
      </c>
      <c r="P520" s="260">
        <v>489</v>
      </c>
      <c r="Q520" s="260">
        <v>621.5490353512298</v>
      </c>
      <c r="U520" s="260">
        <f t="shared" si="92"/>
        <v>3.7645499999999998</v>
      </c>
      <c r="V520" s="260">
        <f t="shared" si="93"/>
        <v>2.2152000000000003</v>
      </c>
    </row>
    <row r="521" spans="1:22">
      <c r="A521" s="259">
        <v>44550</v>
      </c>
      <c r="B521" s="260">
        <v>337.3</v>
      </c>
      <c r="C521" s="261">
        <v>379.976</v>
      </c>
      <c r="D521" s="260">
        <v>4568.0200000000004</v>
      </c>
      <c r="F521" s="261">
        <v>1.425</v>
      </c>
      <c r="G521" s="260">
        <f t="shared" si="94"/>
        <v>142.5</v>
      </c>
      <c r="H521" s="260">
        <f t="shared" si="95"/>
        <v>194.8</v>
      </c>
      <c r="I521" s="260">
        <f t="shared" si="96"/>
        <v>-100.69999999999999</v>
      </c>
      <c r="J521" s="262">
        <v>-1.0069999999999999</v>
      </c>
      <c r="K521" s="260">
        <f t="shared" si="97"/>
        <v>2.4319999999999999</v>
      </c>
      <c r="L521" s="261">
        <v>5.601</v>
      </c>
      <c r="M521" s="262">
        <f t="shared" si="98"/>
        <v>3.169</v>
      </c>
      <c r="N521" s="260">
        <v>-0.375</v>
      </c>
      <c r="O521" s="260">
        <v>222.86</v>
      </c>
      <c r="P521" s="260">
        <v>491</v>
      </c>
      <c r="Q521" s="260">
        <v>626.87405184342788</v>
      </c>
      <c r="U521" s="260">
        <f t="shared" si="92"/>
        <v>3.79976</v>
      </c>
      <c r="V521" s="260">
        <f t="shared" si="93"/>
        <v>2.2286000000000001</v>
      </c>
    </row>
    <row r="522" spans="1:22">
      <c r="A522" s="259">
        <v>44551</v>
      </c>
      <c r="B522" s="260">
        <v>333.5</v>
      </c>
      <c r="C522" s="261">
        <v>376.09199999999998</v>
      </c>
      <c r="D522" s="260">
        <v>4649.2299999999996</v>
      </c>
      <c r="F522" s="261">
        <v>1.4630000000000001</v>
      </c>
      <c r="G522" s="260">
        <f t="shared" si="94"/>
        <v>146.30000000000001</v>
      </c>
      <c r="H522" s="260">
        <f t="shared" si="95"/>
        <v>187.2</v>
      </c>
      <c r="I522" s="260">
        <f t="shared" si="96"/>
        <v>-103</v>
      </c>
      <c r="J522" s="262">
        <v>-1.03</v>
      </c>
      <c r="K522" s="260">
        <f t="shared" si="97"/>
        <v>2.4930000000000003</v>
      </c>
      <c r="L522" s="261">
        <v>5.5970000000000004</v>
      </c>
      <c r="M522" s="262">
        <f t="shared" si="98"/>
        <v>3.1040000000000001</v>
      </c>
      <c r="N522" s="260">
        <v>-0.313</v>
      </c>
      <c r="O522" s="260">
        <v>217.95</v>
      </c>
      <c r="P522" s="260">
        <v>487</v>
      </c>
      <c r="Q522" s="260">
        <v>620.46161062864235</v>
      </c>
      <c r="U522" s="260">
        <f t="shared" si="92"/>
        <v>3.76092</v>
      </c>
      <c r="V522" s="260">
        <f t="shared" si="93"/>
        <v>2.1795</v>
      </c>
    </row>
    <row r="523" spans="1:22">
      <c r="A523" s="259">
        <v>44552</v>
      </c>
      <c r="B523" s="260">
        <v>333.3</v>
      </c>
      <c r="C523" s="261">
        <v>377.63499999999999</v>
      </c>
      <c r="D523" s="260">
        <v>4696.5600000000004</v>
      </c>
      <c r="F523" s="261">
        <v>1.4530000000000001</v>
      </c>
      <c r="G523" s="260">
        <f t="shared" si="94"/>
        <v>145.30000000000001</v>
      </c>
      <c r="H523" s="260">
        <f t="shared" si="95"/>
        <v>188</v>
      </c>
      <c r="I523" s="260">
        <f t="shared" si="96"/>
        <v>-105.80000000000001</v>
      </c>
      <c r="J523" s="262">
        <v>-1.0580000000000001</v>
      </c>
      <c r="K523" s="260">
        <f t="shared" si="97"/>
        <v>2.5110000000000001</v>
      </c>
      <c r="L523" s="261">
        <v>5.5949999999999998</v>
      </c>
      <c r="M523" s="262">
        <f t="shared" si="98"/>
        <v>3.0839999999999996</v>
      </c>
      <c r="N523" s="260">
        <v>-0.29699999999999999</v>
      </c>
      <c r="O523" s="260">
        <v>217.1</v>
      </c>
      <c r="P523" s="260">
        <v>488</v>
      </c>
      <c r="Q523" s="260">
        <v>619.50614060030193</v>
      </c>
      <c r="U523" s="260">
        <f t="shared" si="92"/>
        <v>3.7763499999999999</v>
      </c>
      <c r="V523" s="260">
        <f t="shared" si="93"/>
        <v>2.1709999999999998</v>
      </c>
    </row>
    <row r="524" spans="1:22">
      <c r="A524" s="259">
        <v>44553</v>
      </c>
      <c r="B524" s="260">
        <v>331.6</v>
      </c>
      <c r="C524" s="261">
        <v>372.59399999999999</v>
      </c>
      <c r="D524" s="260">
        <v>4725.79</v>
      </c>
      <c r="F524" s="261">
        <v>1.494</v>
      </c>
      <c r="G524" s="260">
        <f t="shared" si="94"/>
        <v>149.4</v>
      </c>
      <c r="H524" s="260">
        <f t="shared" si="95"/>
        <v>182.20000000000002</v>
      </c>
      <c r="I524" s="260">
        <f t="shared" si="96"/>
        <v>-101.8</v>
      </c>
      <c r="J524" s="262">
        <v>-1.018</v>
      </c>
      <c r="K524" s="260">
        <f t="shared" si="97"/>
        <v>2.512</v>
      </c>
      <c r="L524" s="261">
        <v>5.5590000000000002</v>
      </c>
      <c r="M524" s="262">
        <f t="shared" si="98"/>
        <v>3.0470000000000002</v>
      </c>
      <c r="N524" s="260">
        <v>-0.25700000000000001</v>
      </c>
      <c r="O524" s="260">
        <v>213.83</v>
      </c>
      <c r="P524" s="260">
        <v>482</v>
      </c>
      <c r="Q524" s="260">
        <v>609.57532802419121</v>
      </c>
      <c r="U524" s="260">
        <f t="shared" si="92"/>
        <v>3.72594</v>
      </c>
      <c r="V524" s="260">
        <f t="shared" si="93"/>
        <v>2.1383000000000001</v>
      </c>
    </row>
    <row r="525" spans="1:22" hidden="1">
      <c r="A525" s="259">
        <v>44554</v>
      </c>
      <c r="B525" s="260">
        <v>0</v>
      </c>
      <c r="C525" s="260">
        <v>0</v>
      </c>
      <c r="D525" s="260">
        <v>0</v>
      </c>
      <c r="F525" s="260">
        <v>1.494</v>
      </c>
      <c r="G525" s="260">
        <f t="shared" si="94"/>
        <v>149.4</v>
      </c>
      <c r="H525" s="260">
        <f t="shared" si="95"/>
        <v>-149.4</v>
      </c>
      <c r="I525" s="260">
        <f t="shared" si="96"/>
        <v>-101.8</v>
      </c>
      <c r="J525" s="260">
        <v>-1.018</v>
      </c>
      <c r="K525" s="260">
        <f t="shared" si="97"/>
        <v>2.512</v>
      </c>
      <c r="L525" s="260" t="e">
        <v>#N/A</v>
      </c>
      <c r="M525" s="260" t="e">
        <f t="shared" si="98"/>
        <v>#N/A</v>
      </c>
      <c r="Q525" s="260">
        <v>609.64495765382082</v>
      </c>
    </row>
    <row r="526" spans="1:22" hidden="1">
      <c r="A526" s="259">
        <v>44557</v>
      </c>
      <c r="B526" s="260">
        <v>331.8</v>
      </c>
      <c r="C526" s="261">
        <v>373.43700000000001</v>
      </c>
      <c r="D526" s="260">
        <v>4791.1899999999996</v>
      </c>
      <c r="F526" s="261">
        <v>1.478</v>
      </c>
      <c r="G526" s="260">
        <f t="shared" si="94"/>
        <v>147.80000000000001</v>
      </c>
      <c r="H526" s="260">
        <f t="shared" si="95"/>
        <v>184</v>
      </c>
      <c r="I526" s="260">
        <f t="shared" si="96"/>
        <v>-107.1</v>
      </c>
      <c r="J526" s="262">
        <v>-1.071</v>
      </c>
      <c r="K526" s="260">
        <f t="shared" si="97"/>
        <v>2.5489999999999999</v>
      </c>
      <c r="L526" s="261">
        <v>5.5529999999999999</v>
      </c>
      <c r="M526" s="262">
        <f t="shared" si="98"/>
        <v>3.004</v>
      </c>
      <c r="N526" s="260">
        <v>-0.249</v>
      </c>
      <c r="O526" s="260" t="e">
        <v>#N/A</v>
      </c>
      <c r="Q526" s="260">
        <v>610.38030594220629</v>
      </c>
    </row>
    <row r="527" spans="1:22" hidden="1">
      <c r="A527" s="259">
        <v>44558</v>
      </c>
      <c r="B527" s="260">
        <v>331.8</v>
      </c>
      <c r="C527" s="261">
        <v>372.154</v>
      </c>
      <c r="D527" s="260">
        <v>4786.3500000000004</v>
      </c>
      <c r="F527" s="261">
        <v>1.4830000000000001</v>
      </c>
      <c r="G527" s="260">
        <f t="shared" si="94"/>
        <v>148.30000000000001</v>
      </c>
      <c r="H527" s="260">
        <f t="shared" si="95"/>
        <v>183.5</v>
      </c>
      <c r="I527" s="260">
        <f t="shared" si="96"/>
        <v>-106.3</v>
      </c>
      <c r="J527" s="262">
        <v>-1.0629999999999999</v>
      </c>
      <c r="K527" s="260">
        <f t="shared" si="97"/>
        <v>2.5460000000000003</v>
      </c>
      <c r="L527" s="261">
        <v>5.5369999999999999</v>
      </c>
      <c r="M527" s="262">
        <f t="shared" si="98"/>
        <v>2.9909999999999997</v>
      </c>
      <c r="N527" s="260">
        <v>-0.24299999999999999</v>
      </c>
      <c r="O527" s="260" t="e">
        <v>#N/A</v>
      </c>
      <c r="Q527" s="260">
        <v>610.66049283712721</v>
      </c>
    </row>
    <row r="528" spans="1:22">
      <c r="A528" s="259">
        <v>44559</v>
      </c>
      <c r="B528" s="260">
        <v>328.2</v>
      </c>
      <c r="C528" s="261">
        <v>366.16399999999999</v>
      </c>
      <c r="D528" s="260">
        <v>4793.0600000000004</v>
      </c>
      <c r="F528" s="261">
        <v>1.552</v>
      </c>
      <c r="G528" s="260">
        <f t="shared" si="94"/>
        <v>155.20000000000002</v>
      </c>
      <c r="H528" s="260">
        <f t="shared" si="95"/>
        <v>172.99999999999997</v>
      </c>
      <c r="I528" s="260">
        <f t="shared" si="96"/>
        <v>-105</v>
      </c>
      <c r="J528" s="262">
        <v>-1.05</v>
      </c>
      <c r="K528" s="260">
        <f t="shared" si="97"/>
        <v>2.6020000000000003</v>
      </c>
      <c r="L528" s="261">
        <v>5.5259999999999998</v>
      </c>
      <c r="M528" s="262">
        <f t="shared" si="98"/>
        <v>2.9239999999999995</v>
      </c>
      <c r="N528" s="260">
        <v>-0.192</v>
      </c>
      <c r="O528" s="260">
        <v>211.01</v>
      </c>
      <c r="P528" s="260">
        <v>474</v>
      </c>
      <c r="Q528" s="260">
        <v>600.58146673841247</v>
      </c>
      <c r="U528" s="260">
        <f t="shared" ref="U528:U530" si="99">C528/100</f>
        <v>3.6616399999999998</v>
      </c>
      <c r="V528" s="260">
        <f t="shared" ref="V528:V530" si="100">O528/100</f>
        <v>2.1101000000000001</v>
      </c>
    </row>
    <row r="529" spans="1:22">
      <c r="A529" s="259">
        <v>44560</v>
      </c>
      <c r="B529" s="260">
        <v>330.4</v>
      </c>
      <c r="C529" s="261">
        <v>369.26400000000001</v>
      </c>
      <c r="D529" s="260">
        <v>4778.7299999999996</v>
      </c>
      <c r="F529" s="261">
        <v>1.5109999999999999</v>
      </c>
      <c r="G529" s="260">
        <f t="shared" si="94"/>
        <v>151.1</v>
      </c>
      <c r="H529" s="260">
        <f t="shared" si="95"/>
        <v>179.29999999999998</v>
      </c>
      <c r="I529" s="260">
        <f t="shared" si="96"/>
        <v>-111.9</v>
      </c>
      <c r="J529" s="262">
        <v>-1.119</v>
      </c>
      <c r="K529" s="260">
        <f t="shared" si="97"/>
        <v>2.63</v>
      </c>
      <c r="L529" s="261">
        <v>5.5220000000000002</v>
      </c>
      <c r="M529" s="262">
        <f t="shared" si="98"/>
        <v>2.8920000000000003</v>
      </c>
      <c r="N529" s="260">
        <v>-0.186</v>
      </c>
      <c r="O529" s="260">
        <v>209.67</v>
      </c>
      <c r="P529" s="260">
        <v>476</v>
      </c>
      <c r="Q529" s="260">
        <v>599.29266785303173</v>
      </c>
      <c r="U529" s="260">
        <f t="shared" si="99"/>
        <v>3.6926399999999999</v>
      </c>
      <c r="V529" s="260">
        <f t="shared" si="100"/>
        <v>2.0966999999999998</v>
      </c>
    </row>
    <row r="530" spans="1:22">
      <c r="A530" s="259">
        <v>44561</v>
      </c>
      <c r="B530" s="260">
        <v>304.89999999999998</v>
      </c>
      <c r="C530" s="261">
        <v>368.55200000000002</v>
      </c>
      <c r="D530" s="260">
        <v>4766.18</v>
      </c>
      <c r="F530" s="261">
        <v>1.512</v>
      </c>
      <c r="G530" s="260">
        <f t="shared" si="94"/>
        <v>151.19999999999999</v>
      </c>
      <c r="H530" s="260">
        <f t="shared" si="95"/>
        <v>153.69999999999999</v>
      </c>
      <c r="I530" s="260">
        <f t="shared" si="96"/>
        <v>-109.89999999999999</v>
      </c>
      <c r="J530" s="262">
        <v>-1.099</v>
      </c>
      <c r="K530" s="260">
        <f t="shared" si="97"/>
        <v>2.6109999999999998</v>
      </c>
      <c r="L530" s="261">
        <v>5.492</v>
      </c>
      <c r="M530" s="262">
        <f t="shared" si="98"/>
        <v>2.8810000000000002</v>
      </c>
      <c r="N530" s="260">
        <v>-0.186</v>
      </c>
      <c r="O530" s="260">
        <v>208.21</v>
      </c>
      <c r="P530" s="260">
        <v>474</v>
      </c>
      <c r="Q530" s="260">
        <v>598.86235976970192</v>
      </c>
      <c r="U530" s="260">
        <f t="shared" si="99"/>
        <v>3.6855200000000004</v>
      </c>
      <c r="V530" s="260">
        <f t="shared" si="100"/>
        <v>2.0821000000000001</v>
      </c>
    </row>
    <row r="531" spans="1:22" hidden="1">
      <c r="A531" s="259">
        <v>44564</v>
      </c>
      <c r="B531" s="260">
        <v>297.60000000000002</v>
      </c>
      <c r="C531" s="261">
        <v>359.37299999999999</v>
      </c>
      <c r="D531" s="260">
        <v>4796.5600000000004</v>
      </c>
      <c r="F531" s="261">
        <v>1.63</v>
      </c>
      <c r="G531" s="260">
        <f t="shared" si="94"/>
        <v>163</v>
      </c>
      <c r="H531" s="260">
        <f t="shared" si="95"/>
        <v>134.60000000000002</v>
      </c>
      <c r="I531" s="260">
        <f t="shared" si="96"/>
        <v>-103.2</v>
      </c>
      <c r="J531" s="262">
        <v>-1.032</v>
      </c>
      <c r="K531" s="260">
        <f t="shared" si="97"/>
        <v>2.6619999999999999</v>
      </c>
      <c r="L531" s="261">
        <v>5.5279999999999996</v>
      </c>
      <c r="M531" s="262">
        <f t="shared" si="98"/>
        <v>2.8659999999999997</v>
      </c>
      <c r="N531" s="260">
        <v>-0.125</v>
      </c>
      <c r="O531" s="260" t="e">
        <v>#N/A</v>
      </c>
      <c r="Q531" s="260">
        <v>590.83705860744374</v>
      </c>
    </row>
    <row r="532" spans="1:22">
      <c r="A532" s="259">
        <v>44565</v>
      </c>
      <c r="B532" s="260">
        <v>298.10000000000002</v>
      </c>
      <c r="C532" s="261">
        <v>360.565</v>
      </c>
      <c r="D532" s="260">
        <v>4793.54</v>
      </c>
      <c r="F532" s="261">
        <v>1.649</v>
      </c>
      <c r="G532" s="260">
        <f t="shared" si="94"/>
        <v>164.9</v>
      </c>
      <c r="H532" s="260">
        <f t="shared" si="95"/>
        <v>133.20000000000002</v>
      </c>
      <c r="I532" s="260">
        <f t="shared" si="96"/>
        <v>-96.399999999999991</v>
      </c>
      <c r="J532" s="262">
        <v>-0.96399999999999997</v>
      </c>
      <c r="K532" s="260">
        <f t="shared" si="97"/>
        <v>2.613</v>
      </c>
      <c r="L532" s="261">
        <v>5.6059999999999999</v>
      </c>
      <c r="M532" s="262">
        <f t="shared" si="98"/>
        <v>2.9929999999999999</v>
      </c>
      <c r="N532" s="260">
        <v>-0.127</v>
      </c>
      <c r="O532" s="260">
        <v>205.34</v>
      </c>
      <c r="P532" s="260">
        <v>457</v>
      </c>
      <c r="Q532" s="260">
        <v>584.8861241985727</v>
      </c>
      <c r="U532" s="260">
        <f t="shared" ref="U532:U540" si="101">C532/100</f>
        <v>3.6056499999999998</v>
      </c>
      <c r="V532" s="260">
        <f t="shared" ref="V532:V540" si="102">O532/100</f>
        <v>2.0533999999999999</v>
      </c>
    </row>
    <row r="533" spans="1:22">
      <c r="A533" s="259">
        <v>44566</v>
      </c>
      <c r="B533" s="260">
        <v>295.10000000000002</v>
      </c>
      <c r="C533" s="261">
        <v>360.31799999999998</v>
      </c>
      <c r="D533" s="260">
        <v>4700.58</v>
      </c>
      <c r="F533" s="261">
        <v>1.7070000000000001</v>
      </c>
      <c r="G533" s="260">
        <f t="shared" si="94"/>
        <v>170.70000000000002</v>
      </c>
      <c r="H533" s="260">
        <f t="shared" si="95"/>
        <v>124.4</v>
      </c>
      <c r="I533" s="260">
        <f t="shared" si="96"/>
        <v>-85.1</v>
      </c>
      <c r="J533" s="262">
        <v>-0.85099999999999998</v>
      </c>
      <c r="K533" s="260">
        <f t="shared" si="97"/>
        <v>2.5579999999999998</v>
      </c>
      <c r="L533" s="261">
        <v>5.6459999999999999</v>
      </c>
      <c r="M533" s="262">
        <f t="shared" si="98"/>
        <v>3.0880000000000001</v>
      </c>
      <c r="N533" s="260">
        <v>-8.8999999999999996E-2</v>
      </c>
      <c r="O533" s="260">
        <v>203.16</v>
      </c>
      <c r="P533" s="260">
        <v>454</v>
      </c>
      <c r="Q533" s="260">
        <v>584.35429964874845</v>
      </c>
      <c r="U533" s="260">
        <f t="shared" si="101"/>
        <v>3.60318</v>
      </c>
      <c r="V533" s="260">
        <f t="shared" si="102"/>
        <v>2.0316000000000001</v>
      </c>
    </row>
    <row r="534" spans="1:22">
      <c r="A534" s="259">
        <v>44567</v>
      </c>
      <c r="B534" s="260">
        <v>298.5</v>
      </c>
      <c r="C534" s="261">
        <v>369.48500000000001</v>
      </c>
      <c r="D534" s="260">
        <v>4696.05</v>
      </c>
      <c r="F534" s="261">
        <v>1.7230000000000001</v>
      </c>
      <c r="G534" s="260">
        <f t="shared" si="94"/>
        <v>172.3</v>
      </c>
      <c r="H534" s="260">
        <f t="shared" si="95"/>
        <v>126.19999999999999</v>
      </c>
      <c r="I534" s="260">
        <f t="shared" si="96"/>
        <v>-79.7</v>
      </c>
      <c r="J534" s="262">
        <v>-0.79700000000000004</v>
      </c>
      <c r="K534" s="260">
        <f t="shared" si="97"/>
        <v>2.52</v>
      </c>
      <c r="L534" s="261">
        <v>5.7690000000000001</v>
      </c>
      <c r="M534" s="262">
        <f t="shared" si="98"/>
        <v>3.2490000000000001</v>
      </c>
      <c r="N534" s="260">
        <v>-6.6000000000000003E-2</v>
      </c>
      <c r="O534" s="260">
        <v>206.1</v>
      </c>
      <c r="P534" s="260">
        <v>466</v>
      </c>
      <c r="Q534" s="260">
        <v>595.90044892590186</v>
      </c>
      <c r="U534" s="260">
        <f t="shared" si="101"/>
        <v>3.6948500000000002</v>
      </c>
      <c r="V534" s="260">
        <f t="shared" si="102"/>
        <v>2.0609999999999999</v>
      </c>
    </row>
    <row r="535" spans="1:22">
      <c r="A535" s="259">
        <v>44568</v>
      </c>
      <c r="B535" s="260">
        <v>297.5</v>
      </c>
      <c r="C535" s="261">
        <v>368.678</v>
      </c>
      <c r="D535" s="260">
        <v>4677.03</v>
      </c>
      <c r="F535" s="261">
        <v>1.764</v>
      </c>
      <c r="G535" s="260">
        <f t="shared" si="94"/>
        <v>176.4</v>
      </c>
      <c r="H535" s="260">
        <f t="shared" si="95"/>
        <v>121.1</v>
      </c>
      <c r="I535" s="260">
        <f t="shared" si="96"/>
        <v>-77.3</v>
      </c>
      <c r="J535" s="262">
        <v>-0.77300000000000002</v>
      </c>
      <c r="K535" s="260">
        <f t="shared" si="97"/>
        <v>2.5369999999999999</v>
      </c>
      <c r="L535" s="261">
        <v>5.8150000000000004</v>
      </c>
      <c r="M535" s="262">
        <f t="shared" si="98"/>
        <v>3.2780000000000005</v>
      </c>
      <c r="N535" s="260">
        <v>-4.7E-2</v>
      </c>
      <c r="O535" s="260">
        <v>205.51</v>
      </c>
      <c r="P535" s="260">
        <v>462</v>
      </c>
      <c r="Q535" s="260">
        <v>590.40863128558647</v>
      </c>
      <c r="U535" s="260">
        <f t="shared" si="101"/>
        <v>3.6867800000000002</v>
      </c>
      <c r="V535" s="260">
        <f t="shared" si="102"/>
        <v>2.0550999999999999</v>
      </c>
    </row>
    <row r="536" spans="1:22">
      <c r="A536" s="259">
        <v>44571</v>
      </c>
      <c r="B536" s="260">
        <v>299.2</v>
      </c>
      <c r="C536" s="261">
        <v>375.37299999999999</v>
      </c>
      <c r="D536" s="260">
        <v>4670.29</v>
      </c>
      <c r="F536" s="261">
        <v>1.7609999999999999</v>
      </c>
      <c r="G536" s="260">
        <f t="shared" si="94"/>
        <v>176.1</v>
      </c>
      <c r="H536" s="260">
        <f t="shared" si="95"/>
        <v>123.1</v>
      </c>
      <c r="I536" s="260">
        <f t="shared" si="96"/>
        <v>-77.100000000000009</v>
      </c>
      <c r="J536" s="262">
        <v>-0.77100000000000002</v>
      </c>
      <c r="K536" s="260">
        <f t="shared" si="97"/>
        <v>2.532</v>
      </c>
      <c r="L536" s="261">
        <v>5.8929999999999998</v>
      </c>
      <c r="M536" s="262">
        <f t="shared" si="98"/>
        <v>3.3609999999999998</v>
      </c>
      <c r="N536" s="260">
        <v>-3.7999999999999999E-2</v>
      </c>
      <c r="O536" s="260">
        <v>206.64</v>
      </c>
      <c r="P536" s="260">
        <v>474</v>
      </c>
      <c r="Q536" s="260">
        <v>599.01649382137816</v>
      </c>
      <c r="U536" s="260">
        <f t="shared" si="101"/>
        <v>3.75373</v>
      </c>
      <c r="V536" s="260">
        <f t="shared" si="102"/>
        <v>2.0663999999999998</v>
      </c>
    </row>
    <row r="537" spans="1:22">
      <c r="A537" s="259">
        <v>44572</v>
      </c>
      <c r="B537" s="260">
        <v>302.60000000000002</v>
      </c>
      <c r="C537" s="261">
        <v>377.15600000000001</v>
      </c>
      <c r="D537" s="260">
        <v>4713.07</v>
      </c>
      <c r="F537" s="261">
        <v>1.7370000000000001</v>
      </c>
      <c r="G537" s="260">
        <f t="shared" si="94"/>
        <v>173.70000000000002</v>
      </c>
      <c r="H537" s="260">
        <f t="shared" si="95"/>
        <v>128.9</v>
      </c>
      <c r="I537" s="260">
        <f t="shared" si="96"/>
        <v>-85.6</v>
      </c>
      <c r="J537" s="262">
        <v>-0.85599999999999998</v>
      </c>
      <c r="K537" s="260">
        <f t="shared" si="97"/>
        <v>2.593</v>
      </c>
      <c r="L537" s="261">
        <v>5.8529999999999998</v>
      </c>
      <c r="M537" s="262">
        <f t="shared" si="98"/>
        <v>3.26</v>
      </c>
      <c r="N537" s="260">
        <v>-3.1E-2</v>
      </c>
      <c r="O537" s="260">
        <v>206.68</v>
      </c>
      <c r="P537" s="260">
        <v>476</v>
      </c>
      <c r="Q537" s="260">
        <v>599.50280488046064</v>
      </c>
      <c r="U537" s="260">
        <f t="shared" si="101"/>
        <v>3.77156</v>
      </c>
      <c r="V537" s="260">
        <f t="shared" si="102"/>
        <v>2.0668000000000002</v>
      </c>
    </row>
    <row r="538" spans="1:22">
      <c r="A538" s="259">
        <v>44573</v>
      </c>
      <c r="B538" s="260">
        <v>304.89999999999998</v>
      </c>
      <c r="C538" s="261">
        <v>375.88200000000001</v>
      </c>
      <c r="D538" s="260">
        <v>4726.3500000000004</v>
      </c>
      <c r="F538" s="261">
        <v>1.7450000000000001</v>
      </c>
      <c r="G538" s="260">
        <f t="shared" si="94"/>
        <v>174.5</v>
      </c>
      <c r="H538" s="260">
        <f t="shared" si="95"/>
        <v>130.39999999999998</v>
      </c>
      <c r="I538" s="260">
        <f t="shared" si="96"/>
        <v>-77.3</v>
      </c>
      <c r="J538" s="262">
        <v>-0.77300000000000002</v>
      </c>
      <c r="K538" s="260">
        <f t="shared" si="97"/>
        <v>2.5180000000000002</v>
      </c>
      <c r="L538" s="261">
        <v>5.8289999999999997</v>
      </c>
      <c r="M538" s="262">
        <f t="shared" si="98"/>
        <v>3.3109999999999995</v>
      </c>
      <c r="N538" s="260">
        <v>-6.3E-2</v>
      </c>
      <c r="O538" s="260">
        <v>209.67</v>
      </c>
      <c r="P538" s="260">
        <v>473</v>
      </c>
      <c r="Q538" s="260">
        <v>597.51640680522303</v>
      </c>
      <c r="U538" s="260">
        <f t="shared" si="101"/>
        <v>3.7588200000000001</v>
      </c>
      <c r="V538" s="260">
        <f t="shared" si="102"/>
        <v>2.0966999999999998</v>
      </c>
    </row>
    <row r="539" spans="1:22">
      <c r="A539" s="259">
        <v>44574</v>
      </c>
      <c r="B539" s="260">
        <v>309.7</v>
      </c>
      <c r="C539" s="261">
        <v>382.375</v>
      </c>
      <c r="D539" s="260">
        <v>4659.03</v>
      </c>
      <c r="F539" s="261">
        <v>1.706</v>
      </c>
      <c r="G539" s="260">
        <f t="shared" si="94"/>
        <v>170.6</v>
      </c>
      <c r="H539" s="260">
        <f t="shared" si="95"/>
        <v>139.1</v>
      </c>
      <c r="I539" s="260">
        <f t="shared" si="96"/>
        <v>-77.7</v>
      </c>
      <c r="J539" s="262">
        <v>-0.77700000000000002</v>
      </c>
      <c r="K539" s="260">
        <f t="shared" si="97"/>
        <v>2.4830000000000001</v>
      </c>
      <c r="L539" s="261">
        <v>5.8840000000000003</v>
      </c>
      <c r="M539" s="262">
        <f t="shared" si="98"/>
        <v>3.4010000000000002</v>
      </c>
      <c r="N539" s="260">
        <v>-9.4E-2</v>
      </c>
      <c r="O539" s="260">
        <v>211.84</v>
      </c>
      <c r="P539" s="260">
        <v>482</v>
      </c>
      <c r="Q539" s="260">
        <v>600.76382494286997</v>
      </c>
      <c r="U539" s="260">
        <f t="shared" si="101"/>
        <v>3.82375</v>
      </c>
      <c r="V539" s="260">
        <f t="shared" si="102"/>
        <v>2.1183999999999998</v>
      </c>
    </row>
    <row r="540" spans="1:22">
      <c r="A540" s="259">
        <v>44575</v>
      </c>
      <c r="B540" s="260">
        <v>309.39999999999998</v>
      </c>
      <c r="C540" s="261">
        <v>383.351</v>
      </c>
      <c r="D540" s="260">
        <v>4662.8500000000004</v>
      </c>
      <c r="F540" s="261">
        <v>1.7869999999999999</v>
      </c>
      <c r="G540" s="260">
        <f t="shared" si="94"/>
        <v>178.7</v>
      </c>
      <c r="H540" s="260">
        <f t="shared" si="95"/>
        <v>130.69999999999999</v>
      </c>
      <c r="I540" s="260">
        <f t="shared" si="96"/>
        <v>-70.099999999999994</v>
      </c>
      <c r="J540" s="262">
        <v>-0.70099999999999996</v>
      </c>
      <c r="K540" s="260">
        <f t="shared" si="97"/>
        <v>2.488</v>
      </c>
      <c r="L540" s="261">
        <v>5.9710000000000001</v>
      </c>
      <c r="M540" s="262">
        <f t="shared" si="98"/>
        <v>3.4830000000000001</v>
      </c>
      <c r="N540" s="260">
        <v>-0.05</v>
      </c>
      <c r="O540" s="260">
        <v>213.1</v>
      </c>
      <c r="P540" s="260">
        <v>485</v>
      </c>
      <c r="Q540" s="260">
        <v>604.42135628654728</v>
      </c>
      <c r="U540" s="260">
        <f t="shared" si="101"/>
        <v>3.83351</v>
      </c>
      <c r="V540" s="260">
        <f t="shared" si="102"/>
        <v>2.1309999999999998</v>
      </c>
    </row>
    <row r="541" spans="1:22" hidden="1">
      <c r="A541" s="259">
        <v>44578</v>
      </c>
      <c r="B541" s="260">
        <v>0</v>
      </c>
      <c r="C541" s="260">
        <v>0</v>
      </c>
      <c r="D541" s="260">
        <v>0</v>
      </c>
      <c r="F541" s="260">
        <v>1.7869999999999999</v>
      </c>
      <c r="G541" s="260">
        <f t="shared" si="94"/>
        <v>178.7</v>
      </c>
      <c r="H541" s="260">
        <f t="shared" si="95"/>
        <v>-178.7</v>
      </c>
      <c r="I541" s="260">
        <f t="shared" si="96"/>
        <v>-70.099999999999994</v>
      </c>
      <c r="J541" s="260">
        <v>-0.70099999999999996</v>
      </c>
      <c r="K541" s="260">
        <f t="shared" si="97"/>
        <v>2.488</v>
      </c>
      <c r="L541" s="260" t="e">
        <v>#N/A</v>
      </c>
      <c r="M541" s="260" t="e">
        <f t="shared" si="98"/>
        <v>#N/A</v>
      </c>
      <c r="Q541" s="260">
        <v>603.23504264616372</v>
      </c>
    </row>
    <row r="542" spans="1:22">
      <c r="A542" s="259">
        <v>44579</v>
      </c>
      <c r="B542" s="260">
        <v>310.5</v>
      </c>
      <c r="C542" s="261">
        <v>388.58699999999999</v>
      </c>
      <c r="D542" s="260">
        <v>4577.1099999999997</v>
      </c>
      <c r="F542" s="261">
        <v>1.875</v>
      </c>
      <c r="G542" s="260">
        <f t="shared" si="94"/>
        <v>187.5</v>
      </c>
      <c r="H542" s="260">
        <f t="shared" si="95"/>
        <v>123</v>
      </c>
      <c r="I542" s="260">
        <f t="shared" si="96"/>
        <v>-61.8</v>
      </c>
      <c r="J542" s="262">
        <v>-0.61799999999999999</v>
      </c>
      <c r="K542" s="260">
        <f t="shared" si="97"/>
        <v>2.4929999999999999</v>
      </c>
      <c r="L542" s="261">
        <v>6.1120000000000001</v>
      </c>
      <c r="M542" s="262">
        <f t="shared" si="98"/>
        <v>3.6190000000000002</v>
      </c>
      <c r="N542" s="260">
        <v>-2.3E-2</v>
      </c>
      <c r="O542" s="260">
        <v>216.13</v>
      </c>
      <c r="P542" s="260">
        <v>485</v>
      </c>
      <c r="Q542" s="260">
        <v>610.87474194239462</v>
      </c>
      <c r="U542" s="260">
        <f t="shared" ref="U542:U565" si="103">C542/100</f>
        <v>3.8858699999999997</v>
      </c>
      <c r="V542" s="260">
        <f t="shared" ref="V542:V565" si="104">O542/100</f>
        <v>2.1612999999999998</v>
      </c>
    </row>
    <row r="543" spans="1:22">
      <c r="A543" s="259">
        <v>44580</v>
      </c>
      <c r="B543" s="260">
        <v>308.8</v>
      </c>
      <c r="C543" s="261">
        <v>387.68200000000002</v>
      </c>
      <c r="D543" s="260">
        <v>4532.76</v>
      </c>
      <c r="F543" s="261">
        <v>1.8660000000000001</v>
      </c>
      <c r="G543" s="260">
        <f t="shared" si="94"/>
        <v>186.60000000000002</v>
      </c>
      <c r="H543" s="260">
        <f t="shared" si="95"/>
        <v>122.19999999999999</v>
      </c>
      <c r="I543" s="260">
        <f t="shared" si="96"/>
        <v>-59.099999999999994</v>
      </c>
      <c r="J543" s="262">
        <v>-0.59099999999999997</v>
      </c>
      <c r="K543" s="260">
        <f t="shared" si="97"/>
        <v>2.4569999999999999</v>
      </c>
      <c r="L543" s="261">
        <v>6.0439999999999996</v>
      </c>
      <c r="M543" s="262">
        <f t="shared" si="98"/>
        <v>3.5869999999999997</v>
      </c>
      <c r="N543" s="260">
        <v>-1.4999999999999999E-2</v>
      </c>
      <c r="O543" s="260">
        <v>216.53</v>
      </c>
      <c r="P543" s="260">
        <v>489</v>
      </c>
      <c r="Q543" s="260">
        <v>608.74103059318577</v>
      </c>
      <c r="U543" s="260">
        <f t="shared" si="103"/>
        <v>3.8768200000000004</v>
      </c>
      <c r="V543" s="260">
        <f t="shared" si="104"/>
        <v>2.1653000000000002</v>
      </c>
    </row>
    <row r="544" spans="1:22">
      <c r="A544" s="259">
        <v>44581</v>
      </c>
      <c r="B544" s="260">
        <v>307.60000000000002</v>
      </c>
      <c r="C544" s="261">
        <v>383.51799999999997</v>
      </c>
      <c r="D544" s="260">
        <v>4482.7299999999996</v>
      </c>
      <c r="F544" s="261">
        <v>1.806</v>
      </c>
      <c r="G544" s="260">
        <f t="shared" si="94"/>
        <v>180.6</v>
      </c>
      <c r="H544" s="260">
        <f t="shared" si="95"/>
        <v>127.00000000000003</v>
      </c>
      <c r="I544" s="260">
        <f t="shared" si="96"/>
        <v>-62.4</v>
      </c>
      <c r="J544" s="262">
        <v>-0.624</v>
      </c>
      <c r="K544" s="260">
        <f t="shared" si="97"/>
        <v>2.4300000000000002</v>
      </c>
      <c r="L544" s="261">
        <v>6.0250000000000004</v>
      </c>
      <c r="M544" s="262">
        <f t="shared" si="98"/>
        <v>3.5950000000000002</v>
      </c>
      <c r="N544" s="260">
        <v>-2.9000000000000001E-2</v>
      </c>
      <c r="O544" s="260">
        <v>216.94</v>
      </c>
      <c r="P544" s="260">
        <v>477</v>
      </c>
      <c r="Q544" s="260">
        <v>607.04535772413692</v>
      </c>
      <c r="U544" s="260">
        <f t="shared" si="103"/>
        <v>3.8351799999999998</v>
      </c>
      <c r="V544" s="260">
        <f t="shared" si="104"/>
        <v>2.1694</v>
      </c>
    </row>
    <row r="545" spans="1:22">
      <c r="A545" s="259">
        <v>44582</v>
      </c>
      <c r="B545" s="260">
        <v>310.39999999999998</v>
      </c>
      <c r="C545" s="261">
        <v>386.77</v>
      </c>
      <c r="D545" s="260">
        <v>4397.9399999999996</v>
      </c>
      <c r="F545" s="261">
        <v>1.76</v>
      </c>
      <c r="G545" s="260">
        <f t="shared" si="94"/>
        <v>176</v>
      </c>
      <c r="H545" s="260">
        <f t="shared" si="95"/>
        <v>134.39999999999998</v>
      </c>
      <c r="I545" s="260">
        <f t="shared" si="96"/>
        <v>-60.9</v>
      </c>
      <c r="J545" s="262">
        <v>-0.60899999999999999</v>
      </c>
      <c r="K545" s="260">
        <f t="shared" si="97"/>
        <v>2.3689999999999998</v>
      </c>
      <c r="L545" s="261">
        <v>5.9870000000000001</v>
      </c>
      <c r="M545" s="262">
        <f t="shared" si="98"/>
        <v>3.6180000000000003</v>
      </c>
      <c r="N545" s="260">
        <v>-6.8000000000000005E-2</v>
      </c>
      <c r="O545" s="260">
        <v>219.58</v>
      </c>
      <c r="P545" s="260">
        <v>477</v>
      </c>
      <c r="Q545" s="260">
        <v>603.46304400892268</v>
      </c>
      <c r="U545" s="260">
        <f t="shared" si="103"/>
        <v>3.8676999999999997</v>
      </c>
      <c r="V545" s="260">
        <f t="shared" si="104"/>
        <v>2.1958000000000002</v>
      </c>
    </row>
    <row r="546" spans="1:22">
      <c r="A546" s="259">
        <v>44585</v>
      </c>
      <c r="B546" s="260">
        <v>313</v>
      </c>
      <c r="C546" s="261">
        <v>392.524</v>
      </c>
      <c r="D546" s="260">
        <v>4410.13</v>
      </c>
      <c r="F546" s="261">
        <v>1.772</v>
      </c>
      <c r="G546" s="260">
        <f t="shared" si="94"/>
        <v>177.2</v>
      </c>
      <c r="H546" s="260">
        <f t="shared" si="95"/>
        <v>135.80000000000001</v>
      </c>
      <c r="I546" s="260">
        <f t="shared" si="96"/>
        <v>-64.600000000000009</v>
      </c>
      <c r="J546" s="262">
        <v>-0.64600000000000002</v>
      </c>
      <c r="K546" s="260">
        <f t="shared" si="97"/>
        <v>2.4180000000000001</v>
      </c>
      <c r="L546" s="261">
        <v>6.0910000000000002</v>
      </c>
      <c r="M546" s="262">
        <f t="shared" si="98"/>
        <v>3.673</v>
      </c>
      <c r="N546" s="260">
        <v>-0.11</v>
      </c>
      <c r="O546" s="260">
        <v>223.49</v>
      </c>
      <c r="P546" s="260">
        <v>487</v>
      </c>
      <c r="Q546" s="260">
        <v>609.9193135264685</v>
      </c>
      <c r="U546" s="260">
        <f t="shared" si="103"/>
        <v>3.9252400000000001</v>
      </c>
      <c r="V546" s="260">
        <f t="shared" si="104"/>
        <v>2.2349000000000001</v>
      </c>
    </row>
    <row r="547" spans="1:22">
      <c r="A547" s="259">
        <v>44586</v>
      </c>
      <c r="B547" s="260">
        <v>311.8</v>
      </c>
      <c r="C547" s="261">
        <v>390.89100000000002</v>
      </c>
      <c r="D547" s="260">
        <v>4356.45</v>
      </c>
      <c r="F547" s="261">
        <v>1.7709999999999999</v>
      </c>
      <c r="G547" s="260">
        <f t="shared" si="94"/>
        <v>177.1</v>
      </c>
      <c r="H547" s="260">
        <f t="shared" si="95"/>
        <v>134.70000000000002</v>
      </c>
      <c r="I547" s="260">
        <f t="shared" si="96"/>
        <v>-64.2</v>
      </c>
      <c r="J547" s="262">
        <v>-0.64200000000000002</v>
      </c>
      <c r="K547" s="260">
        <f t="shared" si="97"/>
        <v>2.4129999999999998</v>
      </c>
      <c r="L547" s="261">
        <v>6.109</v>
      </c>
      <c r="M547" s="262">
        <f t="shared" si="98"/>
        <v>3.6960000000000002</v>
      </c>
      <c r="N547" s="260">
        <v>-8.4000000000000005E-2</v>
      </c>
      <c r="O547" s="260">
        <v>223.66</v>
      </c>
      <c r="P547" s="260">
        <v>488</v>
      </c>
      <c r="Q547" s="260">
        <v>607.59413986265577</v>
      </c>
      <c r="U547" s="260">
        <f t="shared" si="103"/>
        <v>3.9089100000000001</v>
      </c>
      <c r="V547" s="260">
        <f t="shared" si="104"/>
        <v>2.2366000000000001</v>
      </c>
    </row>
    <row r="548" spans="1:22">
      <c r="A548" s="259">
        <v>44587</v>
      </c>
      <c r="B548" s="260">
        <v>306.8</v>
      </c>
      <c r="C548" s="261">
        <v>382.73599999999999</v>
      </c>
      <c r="D548" s="260">
        <v>4349.93</v>
      </c>
      <c r="F548" s="261">
        <v>1.8660000000000001</v>
      </c>
      <c r="G548" s="260">
        <f t="shared" si="94"/>
        <v>186.60000000000002</v>
      </c>
      <c r="H548" s="260">
        <f t="shared" si="95"/>
        <v>120.19999999999999</v>
      </c>
      <c r="I548" s="260">
        <f t="shared" si="96"/>
        <v>-53.7</v>
      </c>
      <c r="J548" s="262">
        <v>-0.53700000000000003</v>
      </c>
      <c r="K548" s="260">
        <f t="shared" si="97"/>
        <v>2.403</v>
      </c>
      <c r="L548" s="261">
        <v>6.0839999999999996</v>
      </c>
      <c r="M548" s="262">
        <f t="shared" si="98"/>
        <v>3.6809999999999996</v>
      </c>
      <c r="N548" s="260">
        <v>-7.8E-2</v>
      </c>
      <c r="O548" s="260">
        <v>219.99</v>
      </c>
      <c r="P548" s="260">
        <v>479</v>
      </c>
      <c r="Q548" s="260">
        <v>595.08564683676423</v>
      </c>
      <c r="U548" s="260">
        <f t="shared" si="103"/>
        <v>3.8273600000000001</v>
      </c>
      <c r="V548" s="260">
        <f t="shared" si="104"/>
        <v>2.1999</v>
      </c>
    </row>
    <row r="549" spans="1:22">
      <c r="A549" s="259">
        <v>44588</v>
      </c>
      <c r="B549" s="260">
        <v>310.3</v>
      </c>
      <c r="C549" s="261">
        <v>384.07600000000002</v>
      </c>
      <c r="D549" s="260">
        <v>4326.51</v>
      </c>
      <c r="F549" s="261">
        <v>1.8009999999999999</v>
      </c>
      <c r="G549" s="260">
        <f t="shared" si="94"/>
        <v>180.1</v>
      </c>
      <c r="H549" s="260">
        <f t="shared" si="95"/>
        <v>130.20000000000002</v>
      </c>
      <c r="I549" s="260">
        <f t="shared" si="96"/>
        <v>-62.7</v>
      </c>
      <c r="J549" s="262">
        <v>-0.627</v>
      </c>
      <c r="K549" s="260">
        <f t="shared" si="97"/>
        <v>2.4279999999999999</v>
      </c>
      <c r="L549" s="261">
        <v>6.0730000000000004</v>
      </c>
      <c r="M549" s="262">
        <f t="shared" si="98"/>
        <v>3.6450000000000005</v>
      </c>
      <c r="N549" s="260">
        <v>-6.2E-2</v>
      </c>
      <c r="O549" s="260">
        <v>218.26</v>
      </c>
      <c r="P549" s="260">
        <v>478</v>
      </c>
      <c r="Q549" s="260">
        <v>592.86940073915423</v>
      </c>
      <c r="U549" s="260">
        <f t="shared" si="103"/>
        <v>3.8407600000000004</v>
      </c>
      <c r="V549" s="260">
        <f t="shared" si="104"/>
        <v>2.1825999999999999</v>
      </c>
    </row>
    <row r="550" spans="1:22">
      <c r="A550" s="259">
        <v>44589</v>
      </c>
      <c r="B550" s="260">
        <v>314.60000000000002</v>
      </c>
      <c r="C550" s="261">
        <v>388.59500000000003</v>
      </c>
      <c r="D550" s="260">
        <v>4431.8500000000004</v>
      </c>
      <c r="F550" s="261">
        <v>1.772</v>
      </c>
      <c r="G550" s="260">
        <f t="shared" si="94"/>
        <v>177.2</v>
      </c>
      <c r="H550" s="260">
        <f t="shared" si="95"/>
        <v>137.40000000000003</v>
      </c>
      <c r="I550" s="260">
        <f t="shared" si="96"/>
        <v>-69</v>
      </c>
      <c r="J550" s="262">
        <v>-0.69</v>
      </c>
      <c r="K550" s="260">
        <f t="shared" si="97"/>
        <v>2.4619999999999997</v>
      </c>
      <c r="L550" s="261">
        <v>6.0449999999999999</v>
      </c>
      <c r="M550" s="262">
        <f t="shared" si="98"/>
        <v>3.5830000000000002</v>
      </c>
      <c r="N550" s="260">
        <v>-4.8000000000000001E-2</v>
      </c>
      <c r="O550" s="260">
        <v>218.87</v>
      </c>
      <c r="P550" s="260">
        <v>486</v>
      </c>
      <c r="Q550" s="260">
        <v>595.69664128422505</v>
      </c>
      <c r="U550" s="260">
        <f t="shared" si="103"/>
        <v>3.8859500000000002</v>
      </c>
      <c r="V550" s="260">
        <f t="shared" si="104"/>
        <v>2.1886999999999999</v>
      </c>
    </row>
    <row r="551" spans="1:22">
      <c r="A551" s="259">
        <v>44592</v>
      </c>
      <c r="B551" s="260">
        <v>314</v>
      </c>
      <c r="C551" s="261">
        <v>384.625</v>
      </c>
      <c r="D551" s="260">
        <v>4515.55</v>
      </c>
      <c r="F551" s="261">
        <v>1.778</v>
      </c>
      <c r="G551" s="260">
        <f t="shared" si="94"/>
        <v>177.8</v>
      </c>
      <c r="H551" s="260">
        <f t="shared" si="95"/>
        <v>136.19999999999999</v>
      </c>
      <c r="I551" s="260">
        <f t="shared" si="96"/>
        <v>-70.8</v>
      </c>
      <c r="J551" s="262">
        <v>-0.70799999999999996</v>
      </c>
      <c r="K551" s="260">
        <f t="shared" si="97"/>
        <v>2.4859999999999998</v>
      </c>
      <c r="L551" s="261">
        <v>6.0279999999999996</v>
      </c>
      <c r="M551" s="262">
        <f t="shared" si="98"/>
        <v>3.5419999999999998</v>
      </c>
      <c r="N551" s="260">
        <v>7.0000000000000001E-3</v>
      </c>
      <c r="O551" s="260">
        <v>216.86</v>
      </c>
      <c r="P551" s="260">
        <v>483</v>
      </c>
      <c r="Q551" s="260">
        <v>591.0958547646818</v>
      </c>
      <c r="U551" s="260">
        <f t="shared" si="103"/>
        <v>3.8462499999999999</v>
      </c>
      <c r="V551" s="260">
        <f t="shared" si="104"/>
        <v>2.1686000000000001</v>
      </c>
    </row>
    <row r="552" spans="1:22">
      <c r="A552" s="259">
        <v>44593</v>
      </c>
      <c r="B552" s="260">
        <v>313.7</v>
      </c>
      <c r="C552" s="261">
        <v>382.66699999999997</v>
      </c>
      <c r="D552" s="260">
        <v>4546.54</v>
      </c>
      <c r="F552" s="261">
        <v>1.7889999999999999</v>
      </c>
      <c r="G552" s="260">
        <f t="shared" si="94"/>
        <v>178.9</v>
      </c>
      <c r="H552" s="260">
        <f t="shared" si="95"/>
        <v>134.79999999999998</v>
      </c>
      <c r="I552" s="260">
        <f t="shared" si="96"/>
        <v>-64.900000000000006</v>
      </c>
      <c r="J552" s="262">
        <v>-0.64900000000000002</v>
      </c>
      <c r="K552" s="260">
        <f t="shared" si="97"/>
        <v>2.4379999999999997</v>
      </c>
      <c r="L552" s="261">
        <v>6.0250000000000004</v>
      </c>
      <c r="M552" s="262">
        <f t="shared" si="98"/>
        <v>3.5870000000000006</v>
      </c>
      <c r="N552" s="260">
        <v>3.2000000000000001E-2</v>
      </c>
      <c r="O552" s="260">
        <v>215.25</v>
      </c>
      <c r="P552" s="260">
        <v>481</v>
      </c>
      <c r="Q552" s="260">
        <v>584.16079741690874</v>
      </c>
      <c r="U552" s="260">
        <f t="shared" si="103"/>
        <v>3.8266699999999996</v>
      </c>
      <c r="V552" s="260">
        <f t="shared" si="104"/>
        <v>2.1524999999999999</v>
      </c>
    </row>
    <row r="553" spans="1:22">
      <c r="A553" s="259">
        <v>44594</v>
      </c>
      <c r="B553" s="260">
        <v>314.39999999999998</v>
      </c>
      <c r="C553" s="261">
        <v>379.46100000000001</v>
      </c>
      <c r="D553" s="260">
        <v>4589.38</v>
      </c>
      <c r="F553" s="261">
        <v>1.7769999999999999</v>
      </c>
      <c r="G553" s="260">
        <f t="shared" si="94"/>
        <v>177.7</v>
      </c>
      <c r="H553" s="260">
        <f t="shared" si="95"/>
        <v>136.69999999999999</v>
      </c>
      <c r="I553" s="260">
        <f t="shared" si="96"/>
        <v>-65</v>
      </c>
      <c r="J553" s="262">
        <v>-0.65</v>
      </c>
      <c r="K553" s="260">
        <f t="shared" si="97"/>
        <v>2.427</v>
      </c>
      <c r="L553" s="261">
        <v>5.9539999999999997</v>
      </c>
      <c r="M553" s="262">
        <f t="shared" si="98"/>
        <v>3.5269999999999997</v>
      </c>
      <c r="N553" s="260">
        <v>3.5999999999999997E-2</v>
      </c>
      <c r="O553" s="260">
        <v>215.22</v>
      </c>
      <c r="P553" s="260">
        <v>477</v>
      </c>
      <c r="Q553" s="260">
        <v>579.9624651145549</v>
      </c>
      <c r="U553" s="260">
        <f t="shared" si="103"/>
        <v>3.79461</v>
      </c>
      <c r="V553" s="260">
        <f t="shared" si="104"/>
        <v>2.1522000000000001</v>
      </c>
    </row>
    <row r="554" spans="1:22">
      <c r="A554" s="259">
        <v>44595</v>
      </c>
      <c r="B554" s="260">
        <v>310.8</v>
      </c>
      <c r="C554" s="261">
        <v>378.02</v>
      </c>
      <c r="D554" s="260">
        <v>4477.4399999999996</v>
      </c>
      <c r="F554" s="261">
        <v>1.8320000000000001</v>
      </c>
      <c r="G554" s="260">
        <f t="shared" si="94"/>
        <v>183.20000000000002</v>
      </c>
      <c r="H554" s="260">
        <f t="shared" si="95"/>
        <v>127.6</v>
      </c>
      <c r="I554" s="260">
        <f t="shared" si="96"/>
        <v>-57.699999999999996</v>
      </c>
      <c r="J554" s="262">
        <v>-0.57699999999999996</v>
      </c>
      <c r="K554" s="260">
        <f t="shared" si="97"/>
        <v>2.4089999999999998</v>
      </c>
      <c r="L554" s="261">
        <v>6.0110000000000001</v>
      </c>
      <c r="M554" s="262">
        <f t="shared" si="98"/>
        <v>3.6020000000000003</v>
      </c>
      <c r="N554" s="260">
        <v>0.13600000000000001</v>
      </c>
      <c r="O554" s="260">
        <v>213.98</v>
      </c>
      <c r="P554" s="260">
        <v>480</v>
      </c>
      <c r="Q554" s="260">
        <v>576.5252984324926</v>
      </c>
      <c r="U554" s="260">
        <f t="shared" si="103"/>
        <v>3.7801999999999998</v>
      </c>
      <c r="V554" s="260">
        <f t="shared" si="104"/>
        <v>2.1397999999999997</v>
      </c>
    </row>
    <row r="555" spans="1:22">
      <c r="A555" s="259">
        <v>44596</v>
      </c>
      <c r="B555" s="260">
        <v>308.89999999999998</v>
      </c>
      <c r="C555" s="261">
        <v>377.58699999999999</v>
      </c>
      <c r="D555" s="260">
        <v>4500.53</v>
      </c>
      <c r="F555" s="261">
        <v>1.911</v>
      </c>
      <c r="G555" s="260">
        <f t="shared" si="94"/>
        <v>191.1</v>
      </c>
      <c r="H555" s="260">
        <f t="shared" si="95"/>
        <v>117.79999999999998</v>
      </c>
      <c r="I555" s="260">
        <f t="shared" si="96"/>
        <v>-50.1</v>
      </c>
      <c r="J555" s="262">
        <v>-0.501</v>
      </c>
      <c r="K555" s="260">
        <f t="shared" si="97"/>
        <v>2.4119999999999999</v>
      </c>
      <c r="L555" s="261">
        <v>6.1109999999999998</v>
      </c>
      <c r="M555" s="262">
        <f t="shared" si="98"/>
        <v>3.6989999999999998</v>
      </c>
      <c r="N555" s="260">
        <v>0.20100000000000001</v>
      </c>
      <c r="O555" s="260">
        <v>218.16</v>
      </c>
      <c r="P555" s="260">
        <v>478</v>
      </c>
      <c r="Q555" s="260">
        <v>579.33098833986458</v>
      </c>
      <c r="U555" s="260">
        <f t="shared" si="103"/>
        <v>3.7758699999999998</v>
      </c>
      <c r="V555" s="260">
        <f t="shared" si="104"/>
        <v>2.1816</v>
      </c>
    </row>
    <row r="556" spans="1:22">
      <c r="A556" s="259">
        <v>44599</v>
      </c>
      <c r="B556" s="260">
        <v>311.39999999999998</v>
      </c>
      <c r="C556" s="261">
        <v>382.11</v>
      </c>
      <c r="D556" s="260">
        <v>4483.87</v>
      </c>
      <c r="F556" s="261">
        <v>1.917</v>
      </c>
      <c r="G556" s="260">
        <f t="shared" si="94"/>
        <v>191.70000000000002</v>
      </c>
      <c r="H556" s="260">
        <f t="shared" si="95"/>
        <v>119.69999999999996</v>
      </c>
      <c r="I556" s="260">
        <f t="shared" si="96"/>
        <v>-49.3</v>
      </c>
      <c r="J556" s="262">
        <v>-0.49299999999999999</v>
      </c>
      <c r="K556" s="260">
        <f t="shared" si="97"/>
        <v>2.41</v>
      </c>
      <c r="L556" s="261">
        <v>6.165</v>
      </c>
      <c r="M556" s="262">
        <f t="shared" si="98"/>
        <v>3.7549999999999999</v>
      </c>
      <c r="N556" s="260">
        <v>0.221</v>
      </c>
      <c r="O556" s="260">
        <v>223.33</v>
      </c>
      <c r="P556" s="260">
        <v>485</v>
      </c>
      <c r="Q556" s="260">
        <v>583.51729337742574</v>
      </c>
      <c r="U556" s="260">
        <f t="shared" si="103"/>
        <v>3.8210999999999999</v>
      </c>
      <c r="V556" s="260">
        <f t="shared" si="104"/>
        <v>2.2333000000000003</v>
      </c>
    </row>
    <row r="557" spans="1:22">
      <c r="A557" s="259">
        <v>44600</v>
      </c>
      <c r="B557" s="260">
        <v>311.39999999999998</v>
      </c>
      <c r="C557" s="261">
        <v>382.41699999999997</v>
      </c>
      <c r="D557" s="260">
        <v>4521.54</v>
      </c>
      <c r="F557" s="261">
        <v>1.9650000000000001</v>
      </c>
      <c r="G557" s="260">
        <f t="shared" si="94"/>
        <v>196.5</v>
      </c>
      <c r="H557" s="260">
        <f t="shared" si="95"/>
        <v>114.89999999999998</v>
      </c>
      <c r="I557" s="260">
        <f t="shared" si="96"/>
        <v>-46.6</v>
      </c>
      <c r="J557" s="262">
        <v>-0.46600000000000003</v>
      </c>
      <c r="K557" s="260">
        <f t="shared" si="97"/>
        <v>2.431</v>
      </c>
      <c r="L557" s="261">
        <v>6.1909999999999998</v>
      </c>
      <c r="M557" s="262">
        <f t="shared" si="98"/>
        <v>3.76</v>
      </c>
      <c r="N557" s="260">
        <v>0.26100000000000001</v>
      </c>
      <c r="O557" s="260">
        <v>226.49</v>
      </c>
      <c r="P557" s="260">
        <v>487</v>
      </c>
      <c r="Q557" s="260">
        <v>587.55724809229082</v>
      </c>
      <c r="U557" s="260">
        <f t="shared" si="103"/>
        <v>3.8241699999999996</v>
      </c>
      <c r="V557" s="260">
        <f t="shared" si="104"/>
        <v>2.2648999999999999</v>
      </c>
    </row>
    <row r="558" spans="1:22">
      <c r="A558" s="259">
        <v>44601</v>
      </c>
      <c r="B558" s="260">
        <v>310.89999999999998</v>
      </c>
      <c r="C558" s="261">
        <v>377.50099999999998</v>
      </c>
      <c r="D558" s="260">
        <v>4587.18</v>
      </c>
      <c r="F558" s="261">
        <v>1.9419999999999999</v>
      </c>
      <c r="G558" s="260">
        <f t="shared" si="94"/>
        <v>194.2</v>
      </c>
      <c r="H558" s="260">
        <f t="shared" si="95"/>
        <v>116.69999999999999</v>
      </c>
      <c r="I558" s="260">
        <f t="shared" si="96"/>
        <v>-50.4</v>
      </c>
      <c r="J558" s="262">
        <v>-0.504</v>
      </c>
      <c r="K558" s="260">
        <f t="shared" si="97"/>
        <v>2.4459999999999997</v>
      </c>
      <c r="L558" s="261">
        <v>6.1050000000000004</v>
      </c>
      <c r="M558" s="262">
        <f t="shared" si="98"/>
        <v>3.6590000000000007</v>
      </c>
      <c r="N558" s="260">
        <v>0.20799999999999999</v>
      </c>
      <c r="O558" s="260">
        <v>226.34</v>
      </c>
      <c r="P558" s="260">
        <v>487</v>
      </c>
      <c r="Q558" s="260">
        <v>583.82073999407191</v>
      </c>
      <c r="U558" s="260">
        <f t="shared" si="103"/>
        <v>3.77501</v>
      </c>
      <c r="V558" s="260">
        <f t="shared" si="104"/>
        <v>2.2633999999999999</v>
      </c>
    </row>
    <row r="559" spans="1:22">
      <c r="A559" s="259">
        <v>44602</v>
      </c>
      <c r="B559" s="260">
        <v>305.10000000000002</v>
      </c>
      <c r="C559" s="261">
        <v>371.649</v>
      </c>
      <c r="D559" s="260">
        <v>4504.08</v>
      </c>
      <c r="F559" s="261">
        <v>2.032</v>
      </c>
      <c r="G559" s="260">
        <f t="shared" si="94"/>
        <v>203.2</v>
      </c>
      <c r="H559" s="260">
        <f t="shared" si="95"/>
        <v>101.90000000000003</v>
      </c>
      <c r="I559" s="260">
        <f t="shared" si="96"/>
        <v>-42.1</v>
      </c>
      <c r="J559" s="262">
        <v>-0.42099999999999999</v>
      </c>
      <c r="K559" s="260">
        <f t="shared" si="97"/>
        <v>2.4529999999999998</v>
      </c>
      <c r="L559" s="261">
        <v>6.1639999999999997</v>
      </c>
      <c r="M559" s="262">
        <f t="shared" si="98"/>
        <v>3.7109999999999999</v>
      </c>
      <c r="N559" s="260">
        <v>0.27900000000000003</v>
      </c>
      <c r="O559" s="260">
        <v>228.41</v>
      </c>
      <c r="P559" s="260">
        <v>481</v>
      </c>
      <c r="Q559" s="260">
        <v>576.55178409285907</v>
      </c>
      <c r="U559" s="260">
        <f t="shared" si="103"/>
        <v>3.7164899999999998</v>
      </c>
      <c r="V559" s="260">
        <f t="shared" si="104"/>
        <v>2.2841</v>
      </c>
    </row>
    <row r="560" spans="1:22">
      <c r="A560" s="259">
        <v>44603</v>
      </c>
      <c r="B560" s="260">
        <v>317.5</v>
      </c>
      <c r="C560" s="261">
        <v>389.42</v>
      </c>
      <c r="D560" s="260">
        <v>4418.6400000000003</v>
      </c>
      <c r="F560" s="261">
        <v>1.9410000000000001</v>
      </c>
      <c r="G560" s="260">
        <f t="shared" si="94"/>
        <v>194.1</v>
      </c>
      <c r="H560" s="260">
        <f t="shared" si="95"/>
        <v>123.4</v>
      </c>
      <c r="I560" s="260">
        <f t="shared" si="96"/>
        <v>-53.6</v>
      </c>
      <c r="J560" s="262">
        <v>-0.53600000000000003</v>
      </c>
      <c r="K560" s="260">
        <f t="shared" si="97"/>
        <v>2.4770000000000003</v>
      </c>
      <c r="L560" s="261">
        <v>6.26</v>
      </c>
      <c r="M560" s="262">
        <f t="shared" si="98"/>
        <v>3.7829999999999995</v>
      </c>
      <c r="N560" s="260">
        <v>0.29199999999999998</v>
      </c>
      <c r="O560" s="260">
        <v>233.98</v>
      </c>
      <c r="P560" s="260">
        <v>501</v>
      </c>
      <c r="Q560" s="260">
        <v>587.65645997879108</v>
      </c>
      <c r="U560" s="260">
        <f t="shared" si="103"/>
        <v>3.8942000000000001</v>
      </c>
      <c r="V560" s="260">
        <f t="shared" si="104"/>
        <v>2.3397999999999999</v>
      </c>
    </row>
    <row r="561" spans="1:22">
      <c r="A561" s="259">
        <v>44606</v>
      </c>
      <c r="B561" s="260">
        <v>318.10000000000002</v>
      </c>
      <c r="C561" s="261">
        <v>389.827</v>
      </c>
      <c r="D561" s="260">
        <v>4401.67</v>
      </c>
      <c r="F561" s="261">
        <v>1.9890000000000001</v>
      </c>
      <c r="G561" s="260">
        <f t="shared" si="94"/>
        <v>198.9</v>
      </c>
      <c r="H561" s="260">
        <f t="shared" si="95"/>
        <v>119.20000000000002</v>
      </c>
      <c r="I561" s="260">
        <f t="shared" si="96"/>
        <v>-52</v>
      </c>
      <c r="J561" s="262">
        <v>-0.52</v>
      </c>
      <c r="K561" s="260">
        <f t="shared" si="97"/>
        <v>2.5090000000000003</v>
      </c>
      <c r="L561" s="261">
        <v>6.3579999999999997</v>
      </c>
      <c r="M561" s="262">
        <f t="shared" si="98"/>
        <v>3.8489999999999993</v>
      </c>
      <c r="N561" s="260">
        <v>0.27900000000000003</v>
      </c>
      <c r="O561" s="260">
        <v>241.2</v>
      </c>
      <c r="P561" s="260">
        <v>502</v>
      </c>
      <c r="Q561" s="260">
        <v>592.11965862626164</v>
      </c>
      <c r="U561" s="260">
        <f t="shared" si="103"/>
        <v>3.8982700000000001</v>
      </c>
      <c r="V561" s="260">
        <f t="shared" si="104"/>
        <v>2.4119999999999999</v>
      </c>
    </row>
    <row r="562" spans="1:22">
      <c r="A562" s="259">
        <v>44607</v>
      </c>
      <c r="B562" s="260">
        <v>317.10000000000002</v>
      </c>
      <c r="C562" s="261">
        <v>382.024</v>
      </c>
      <c r="D562" s="260">
        <v>4471.07</v>
      </c>
      <c r="F562" s="261">
        <v>2.0449999999999999</v>
      </c>
      <c r="G562" s="260">
        <f t="shared" si="94"/>
        <v>204.5</v>
      </c>
      <c r="H562" s="260">
        <f t="shared" si="95"/>
        <v>112.60000000000002</v>
      </c>
      <c r="I562" s="260">
        <f t="shared" si="96"/>
        <v>-43.9</v>
      </c>
      <c r="J562" s="262">
        <v>-0.439</v>
      </c>
      <c r="K562" s="260">
        <f t="shared" si="97"/>
        <v>2.484</v>
      </c>
      <c r="L562" s="261">
        <v>6.3</v>
      </c>
      <c r="M562" s="262">
        <f t="shared" si="98"/>
        <v>3.8159999999999998</v>
      </c>
      <c r="N562" s="260">
        <v>0.30399999999999999</v>
      </c>
      <c r="O562" s="260">
        <v>236.56</v>
      </c>
      <c r="P562" s="260">
        <v>493</v>
      </c>
      <c r="Q562" s="260">
        <v>586.26371681035653</v>
      </c>
      <c r="U562" s="260">
        <f t="shared" si="103"/>
        <v>3.8202400000000001</v>
      </c>
      <c r="V562" s="260">
        <f t="shared" si="104"/>
        <v>2.3656000000000001</v>
      </c>
    </row>
    <row r="563" spans="1:22">
      <c r="A563" s="259">
        <v>44608</v>
      </c>
      <c r="B563" s="260">
        <v>319.39999999999998</v>
      </c>
      <c r="C563" s="261">
        <v>382.79500000000002</v>
      </c>
      <c r="D563" s="260">
        <v>4475.01</v>
      </c>
      <c r="F563" s="261">
        <v>2.04</v>
      </c>
      <c r="G563" s="260">
        <f t="shared" si="94"/>
        <v>204</v>
      </c>
      <c r="H563" s="260">
        <f t="shared" si="95"/>
        <v>115.39999999999998</v>
      </c>
      <c r="I563" s="260">
        <f t="shared" si="96"/>
        <v>-42.8</v>
      </c>
      <c r="J563" s="262">
        <v>-0.42799999999999999</v>
      </c>
      <c r="K563" s="260">
        <f t="shared" si="97"/>
        <v>2.468</v>
      </c>
      <c r="L563" s="261">
        <v>6.2640000000000002</v>
      </c>
      <c r="M563" s="262">
        <f t="shared" si="98"/>
        <v>3.7960000000000003</v>
      </c>
      <c r="N563" s="260">
        <v>0.27300000000000002</v>
      </c>
      <c r="O563" s="260">
        <v>238.79</v>
      </c>
      <c r="P563" s="260">
        <v>496</v>
      </c>
      <c r="Q563" s="260">
        <v>586.84146951303092</v>
      </c>
      <c r="U563" s="260">
        <f t="shared" si="103"/>
        <v>3.82795</v>
      </c>
      <c r="V563" s="260">
        <f t="shared" si="104"/>
        <v>2.3879000000000001</v>
      </c>
    </row>
    <row r="564" spans="1:22">
      <c r="A564" s="259">
        <v>44609</v>
      </c>
      <c r="B564" s="260">
        <v>325.39999999999998</v>
      </c>
      <c r="C564" s="261">
        <v>391.74799999999999</v>
      </c>
      <c r="D564" s="260">
        <v>4380.26</v>
      </c>
      <c r="F564" s="261">
        <v>1.9630000000000001</v>
      </c>
      <c r="G564" s="260">
        <f t="shared" si="94"/>
        <v>196.3</v>
      </c>
      <c r="H564" s="260">
        <f t="shared" si="95"/>
        <v>129.09999999999997</v>
      </c>
      <c r="I564" s="260">
        <f t="shared" si="96"/>
        <v>-49</v>
      </c>
      <c r="J564" s="262">
        <v>-0.49</v>
      </c>
      <c r="K564" s="260">
        <f t="shared" si="97"/>
        <v>2.4530000000000003</v>
      </c>
      <c r="L564" s="261">
        <v>6.3230000000000004</v>
      </c>
      <c r="M564" s="262">
        <f t="shared" si="98"/>
        <v>3.87</v>
      </c>
      <c r="N564" s="260">
        <v>0.22800000000000001</v>
      </c>
      <c r="O564" s="260">
        <v>242.82</v>
      </c>
      <c r="P564" s="260">
        <v>506</v>
      </c>
      <c r="Q564" s="260">
        <v>592.98215237224076</v>
      </c>
      <c r="U564" s="260">
        <f t="shared" si="103"/>
        <v>3.9174799999999999</v>
      </c>
      <c r="V564" s="260">
        <f t="shared" si="104"/>
        <v>2.4281999999999999</v>
      </c>
    </row>
    <row r="565" spans="1:22">
      <c r="A565" s="259">
        <v>44610</v>
      </c>
      <c r="B565" s="260">
        <v>327.5</v>
      </c>
      <c r="C565" s="261">
        <v>396.93400000000003</v>
      </c>
      <c r="D565" s="260">
        <v>4348.87</v>
      </c>
      <c r="F565" s="261">
        <v>1.931</v>
      </c>
      <c r="G565" s="260">
        <f t="shared" si="94"/>
        <v>193.1</v>
      </c>
      <c r="H565" s="260">
        <f t="shared" si="95"/>
        <v>134.4</v>
      </c>
      <c r="I565" s="260">
        <f t="shared" si="96"/>
        <v>-50.8</v>
      </c>
      <c r="J565" s="262">
        <v>-0.50800000000000001</v>
      </c>
      <c r="K565" s="260">
        <f t="shared" si="97"/>
        <v>2.4390000000000001</v>
      </c>
      <c r="L565" s="261">
        <v>6.3209999999999997</v>
      </c>
      <c r="M565" s="262">
        <f t="shared" si="98"/>
        <v>3.8819999999999997</v>
      </c>
      <c r="N565" s="260">
        <v>0.188</v>
      </c>
      <c r="O565" s="260">
        <v>246.43</v>
      </c>
      <c r="P565" s="260">
        <v>517</v>
      </c>
      <c r="Q565" s="260">
        <v>599.93167791227438</v>
      </c>
      <c r="U565" s="260">
        <f t="shared" si="103"/>
        <v>3.9693400000000003</v>
      </c>
      <c r="V565" s="260">
        <f t="shared" si="104"/>
        <v>2.4643000000000002</v>
      </c>
    </row>
    <row r="566" spans="1:22" hidden="1">
      <c r="A566" s="259">
        <v>44613</v>
      </c>
      <c r="B566" s="260">
        <v>0</v>
      </c>
      <c r="C566" s="260">
        <v>0</v>
      </c>
      <c r="D566" s="260">
        <v>0</v>
      </c>
      <c r="F566" s="260">
        <v>1.931</v>
      </c>
      <c r="G566" s="260">
        <f t="shared" si="94"/>
        <v>193.1</v>
      </c>
      <c r="H566" s="260">
        <f t="shared" si="95"/>
        <v>-193.1</v>
      </c>
      <c r="I566" s="260">
        <f t="shared" si="96"/>
        <v>-50.8</v>
      </c>
      <c r="J566" s="260">
        <v>-0.50800000000000001</v>
      </c>
      <c r="K566" s="260">
        <f t="shared" si="97"/>
        <v>2.4390000000000001</v>
      </c>
      <c r="L566" s="260" t="e">
        <v>#N/A</v>
      </c>
      <c r="M566" s="260" t="e">
        <f t="shared" si="98"/>
        <v>#N/A</v>
      </c>
      <c r="Q566" s="260">
        <v>605.25757216307466</v>
      </c>
    </row>
    <row r="567" spans="1:22">
      <c r="A567" s="259">
        <v>44614</v>
      </c>
      <c r="B567" s="260">
        <v>331.9</v>
      </c>
      <c r="C567" s="261">
        <v>404.11799999999999</v>
      </c>
      <c r="D567" s="260">
        <v>4304.76</v>
      </c>
      <c r="F567" s="261">
        <v>1.9410000000000001</v>
      </c>
      <c r="G567" s="260">
        <f t="shared" si="94"/>
        <v>194.1</v>
      </c>
      <c r="H567" s="260">
        <f t="shared" si="95"/>
        <v>137.79999999999998</v>
      </c>
      <c r="I567" s="260">
        <f t="shared" si="96"/>
        <v>-53.2</v>
      </c>
      <c r="J567" s="262">
        <v>-0.53200000000000003</v>
      </c>
      <c r="K567" s="260">
        <f t="shared" si="97"/>
        <v>2.4729999999999999</v>
      </c>
      <c r="L567" s="261">
        <v>6.4489999999999998</v>
      </c>
      <c r="M567" s="262">
        <f t="shared" si="98"/>
        <v>3.976</v>
      </c>
      <c r="N567" s="260">
        <v>0.23899999999999999</v>
      </c>
      <c r="O567" s="260">
        <v>249.89</v>
      </c>
      <c r="P567" s="260">
        <v>525</v>
      </c>
      <c r="Q567" s="260">
        <v>611.94729942237575</v>
      </c>
      <c r="U567" s="260">
        <f t="shared" ref="U567:U604" si="105">C567/100</f>
        <v>4.0411799999999998</v>
      </c>
      <c r="V567" s="260">
        <f t="shared" ref="V567:V604" si="106">O567/100</f>
        <v>2.4988999999999999</v>
      </c>
    </row>
    <row r="568" spans="1:22">
      <c r="A568" s="259">
        <v>44615</v>
      </c>
      <c r="B568" s="260">
        <v>333</v>
      </c>
      <c r="C568" s="261">
        <v>413.911</v>
      </c>
      <c r="D568" s="260">
        <v>4225.5</v>
      </c>
      <c r="F568" s="261">
        <v>1.992</v>
      </c>
      <c r="G568" s="260">
        <f t="shared" si="94"/>
        <v>199.2</v>
      </c>
      <c r="H568" s="260">
        <f t="shared" si="95"/>
        <v>133.80000000000001</v>
      </c>
      <c r="I568" s="260">
        <f t="shared" si="96"/>
        <v>-57.599999999999994</v>
      </c>
      <c r="J568" s="262">
        <v>-0.57599999999999996</v>
      </c>
      <c r="K568" s="260">
        <f t="shared" si="97"/>
        <v>2.5680000000000001</v>
      </c>
      <c r="L568" s="261">
        <v>6.6829999999999998</v>
      </c>
      <c r="M568" s="262">
        <f t="shared" si="98"/>
        <v>4.1150000000000002</v>
      </c>
      <c r="N568" s="260">
        <v>0.224</v>
      </c>
      <c r="O568" s="260">
        <v>259.57</v>
      </c>
      <c r="P568" s="260">
        <v>526</v>
      </c>
      <c r="Q568" s="260">
        <v>618.18519989609399</v>
      </c>
      <c r="U568" s="260">
        <f t="shared" si="105"/>
        <v>4.1391099999999996</v>
      </c>
      <c r="V568" s="260">
        <f t="shared" si="106"/>
        <v>2.5956999999999999</v>
      </c>
    </row>
    <row r="569" spans="1:22">
      <c r="A569" s="259">
        <v>44616</v>
      </c>
      <c r="B569" s="260">
        <v>357.9</v>
      </c>
      <c r="C569" s="261">
        <v>452.62</v>
      </c>
      <c r="D569" s="260">
        <v>4288.7</v>
      </c>
      <c r="F569" s="261">
        <v>1.966</v>
      </c>
      <c r="G569" s="260">
        <f t="shared" si="94"/>
        <v>196.6</v>
      </c>
      <c r="H569" s="260">
        <f t="shared" si="95"/>
        <v>161.29999999999998</v>
      </c>
      <c r="I569" s="260">
        <f t="shared" si="96"/>
        <v>-61.7</v>
      </c>
      <c r="J569" s="262">
        <v>-0.61699999999999999</v>
      </c>
      <c r="K569" s="260">
        <f t="shared" si="97"/>
        <v>2.5830000000000002</v>
      </c>
      <c r="L569" s="261">
        <v>7.3789999999999996</v>
      </c>
      <c r="M569" s="262">
        <f t="shared" si="98"/>
        <v>4.7959999999999994</v>
      </c>
      <c r="N569" s="260">
        <v>0.16600000000000001</v>
      </c>
      <c r="O569" s="260">
        <v>293.85000000000002</v>
      </c>
      <c r="P569" s="260">
        <v>571</v>
      </c>
      <c r="Q569" s="260">
        <v>657.23575052300919</v>
      </c>
      <c r="U569" s="260">
        <f t="shared" si="105"/>
        <v>4.5262000000000002</v>
      </c>
      <c r="V569" s="260">
        <f t="shared" si="106"/>
        <v>2.9385000000000003</v>
      </c>
    </row>
    <row r="570" spans="1:22">
      <c r="A570" s="259">
        <v>44617</v>
      </c>
      <c r="B570" s="260">
        <v>359.6</v>
      </c>
      <c r="C570" s="261">
        <v>430.69</v>
      </c>
      <c r="D570" s="260">
        <v>4384.6499999999996</v>
      </c>
      <c r="F570" s="261">
        <v>1.964</v>
      </c>
      <c r="G570" s="260">
        <f t="shared" si="94"/>
        <v>196.4</v>
      </c>
      <c r="H570" s="260">
        <f t="shared" si="95"/>
        <v>163.20000000000002</v>
      </c>
      <c r="I570" s="260">
        <f t="shared" si="96"/>
        <v>-59.4</v>
      </c>
      <c r="J570" s="262">
        <v>-0.59399999999999997</v>
      </c>
      <c r="K570" s="260">
        <f t="shared" si="97"/>
        <v>2.5579999999999998</v>
      </c>
      <c r="L570" s="261">
        <v>6.9470000000000001</v>
      </c>
      <c r="M570" s="262">
        <f t="shared" si="98"/>
        <v>4.3890000000000002</v>
      </c>
      <c r="N570" s="260">
        <v>0.22600000000000001</v>
      </c>
      <c r="O570" s="260">
        <v>277.08</v>
      </c>
      <c r="P570" s="260">
        <v>539</v>
      </c>
      <c r="Q570" s="260">
        <v>628.48651131331826</v>
      </c>
      <c r="U570" s="260">
        <f t="shared" si="105"/>
        <v>4.3068999999999997</v>
      </c>
      <c r="V570" s="260">
        <f t="shared" si="106"/>
        <v>2.7707999999999999</v>
      </c>
    </row>
    <row r="571" spans="1:22">
      <c r="A571" s="259">
        <v>44620</v>
      </c>
      <c r="B571" s="260">
        <v>385</v>
      </c>
      <c r="C571" s="261">
        <v>470.03899999999999</v>
      </c>
      <c r="D571" s="260">
        <v>4373.9399999999996</v>
      </c>
      <c r="F571" s="261">
        <v>1.827</v>
      </c>
      <c r="G571" s="260">
        <f t="shared" si="94"/>
        <v>182.7</v>
      </c>
      <c r="H571" s="260">
        <f t="shared" si="95"/>
        <v>202.3</v>
      </c>
      <c r="I571" s="260">
        <f t="shared" si="96"/>
        <v>-79.5</v>
      </c>
      <c r="J571" s="262">
        <v>-0.79500000000000004</v>
      </c>
      <c r="K571" s="260">
        <f t="shared" si="97"/>
        <v>2.6219999999999999</v>
      </c>
      <c r="L571" s="261">
        <v>7.5110000000000001</v>
      </c>
      <c r="M571" s="262">
        <f t="shared" si="98"/>
        <v>4.8890000000000002</v>
      </c>
      <c r="N571" s="260">
        <v>0.13</v>
      </c>
      <c r="O571" s="260">
        <v>298.39</v>
      </c>
      <c r="P571" s="260">
        <v>572</v>
      </c>
      <c r="Q571" s="260">
        <v>654.1271847783197</v>
      </c>
      <c r="U571" s="260">
        <f t="shared" si="105"/>
        <v>4.7003899999999996</v>
      </c>
      <c r="V571" s="260">
        <f t="shared" si="106"/>
        <v>2.9838999999999998</v>
      </c>
    </row>
    <row r="572" spans="1:22">
      <c r="A572" s="259">
        <v>44621</v>
      </c>
      <c r="B572" s="260">
        <v>400</v>
      </c>
      <c r="C572" s="261">
        <v>482.68400000000003</v>
      </c>
      <c r="D572" s="260">
        <v>4306.26</v>
      </c>
      <c r="F572" s="261">
        <v>1.73</v>
      </c>
      <c r="G572" s="260">
        <f t="shared" si="94"/>
        <v>173</v>
      </c>
      <c r="H572" s="260">
        <f t="shared" si="95"/>
        <v>227</v>
      </c>
      <c r="I572" s="260">
        <f t="shared" si="96"/>
        <v>-96.8</v>
      </c>
      <c r="J572" s="262">
        <v>-0.96799999999999997</v>
      </c>
      <c r="K572" s="260">
        <f t="shared" si="97"/>
        <v>2.698</v>
      </c>
      <c r="L572" s="261">
        <v>7.6840000000000002</v>
      </c>
      <c r="M572" s="262">
        <f t="shared" si="98"/>
        <v>4.9860000000000007</v>
      </c>
      <c r="N572" s="260">
        <v>-0.08</v>
      </c>
      <c r="O572" s="260">
        <v>308.91000000000003</v>
      </c>
      <c r="P572" s="260">
        <v>577</v>
      </c>
      <c r="Q572" s="260">
        <v>663.52730856836138</v>
      </c>
      <c r="U572" s="260">
        <f t="shared" si="105"/>
        <v>4.8268400000000007</v>
      </c>
      <c r="V572" s="260">
        <f t="shared" si="106"/>
        <v>3.0891000000000002</v>
      </c>
    </row>
    <row r="573" spans="1:22">
      <c r="A573" s="259">
        <v>44622</v>
      </c>
      <c r="B573" s="260">
        <v>398.5</v>
      </c>
      <c r="C573" s="261">
        <v>477.036</v>
      </c>
      <c r="D573" s="260">
        <v>4386.54</v>
      </c>
      <c r="F573" s="261">
        <v>1.879</v>
      </c>
      <c r="G573" s="260">
        <f t="shared" si="94"/>
        <v>187.9</v>
      </c>
      <c r="H573" s="260">
        <f t="shared" si="95"/>
        <v>210.6</v>
      </c>
      <c r="I573" s="260">
        <f t="shared" si="96"/>
        <v>-85</v>
      </c>
      <c r="J573" s="262">
        <v>-0.85</v>
      </c>
      <c r="K573" s="260">
        <f t="shared" si="97"/>
        <v>2.7290000000000001</v>
      </c>
      <c r="L573" s="261">
        <v>7.7789999999999999</v>
      </c>
      <c r="M573" s="262">
        <f t="shared" si="98"/>
        <v>5.05</v>
      </c>
      <c r="N573" s="260">
        <v>1.9E-2</v>
      </c>
      <c r="O573" s="260">
        <v>309.77999999999997</v>
      </c>
      <c r="P573" s="260">
        <v>565</v>
      </c>
      <c r="Q573" s="260">
        <v>657.65645773026563</v>
      </c>
      <c r="U573" s="260">
        <f t="shared" si="105"/>
        <v>4.7703600000000002</v>
      </c>
      <c r="V573" s="260">
        <f t="shared" si="106"/>
        <v>3.0977999999999999</v>
      </c>
    </row>
    <row r="574" spans="1:22">
      <c r="A574" s="259">
        <v>44623</v>
      </c>
      <c r="B574" s="260">
        <v>404.1</v>
      </c>
      <c r="C574" s="261">
        <v>480.10700000000003</v>
      </c>
      <c r="D574" s="260">
        <v>4363.49</v>
      </c>
      <c r="F574" s="261">
        <v>1.8420000000000001</v>
      </c>
      <c r="G574" s="260">
        <f t="shared" si="94"/>
        <v>184.20000000000002</v>
      </c>
      <c r="H574" s="260">
        <f t="shared" si="95"/>
        <v>219.9</v>
      </c>
      <c r="I574" s="260">
        <f t="shared" si="96"/>
        <v>-84.899999999999991</v>
      </c>
      <c r="J574" s="262">
        <v>-0.84899999999999998</v>
      </c>
      <c r="K574" s="260">
        <f t="shared" si="97"/>
        <v>2.6909999999999998</v>
      </c>
      <c r="L574" s="261">
        <v>7.5759999999999996</v>
      </c>
      <c r="M574" s="262">
        <f t="shared" si="98"/>
        <v>4.8849999999999998</v>
      </c>
      <c r="N574" s="260">
        <v>1.2E-2</v>
      </c>
      <c r="O574" s="260">
        <v>305.16000000000003</v>
      </c>
      <c r="P574" s="260">
        <v>578</v>
      </c>
      <c r="Q574" s="260">
        <v>668.78993491290157</v>
      </c>
      <c r="U574" s="260">
        <f t="shared" si="105"/>
        <v>4.8010700000000002</v>
      </c>
      <c r="V574" s="260">
        <f t="shared" si="106"/>
        <v>3.0516000000000001</v>
      </c>
    </row>
    <row r="575" spans="1:22">
      <c r="A575" s="259">
        <v>44624</v>
      </c>
      <c r="B575" s="260">
        <v>416</v>
      </c>
      <c r="C575" s="261">
        <v>511.48</v>
      </c>
      <c r="D575" s="260">
        <v>4328.87</v>
      </c>
      <c r="F575" s="261">
        <v>1.7330000000000001</v>
      </c>
      <c r="G575" s="260">
        <f t="shared" si="94"/>
        <v>173.3</v>
      </c>
      <c r="H575" s="260">
        <f t="shared" si="95"/>
        <v>242.7</v>
      </c>
      <c r="I575" s="260">
        <f t="shared" si="96"/>
        <v>-96.6</v>
      </c>
      <c r="J575" s="262">
        <v>-0.96599999999999997</v>
      </c>
      <c r="K575" s="260">
        <f t="shared" si="97"/>
        <v>2.6989999999999998</v>
      </c>
      <c r="L575" s="261">
        <v>7.9489999999999998</v>
      </c>
      <c r="M575" s="262">
        <f t="shared" si="98"/>
        <v>5.25</v>
      </c>
      <c r="N575" s="260">
        <v>-7.6999999999999999E-2</v>
      </c>
      <c r="O575" s="260">
        <v>323.39</v>
      </c>
      <c r="P575" s="260">
        <v>625</v>
      </c>
      <c r="Q575" s="260">
        <v>713.23522583795318</v>
      </c>
      <c r="U575" s="260">
        <f t="shared" si="105"/>
        <v>5.1147999999999998</v>
      </c>
      <c r="V575" s="260">
        <f t="shared" si="106"/>
        <v>3.2338999999999998</v>
      </c>
    </row>
    <row r="576" spans="1:22">
      <c r="A576" s="259">
        <v>44627</v>
      </c>
      <c r="B576" s="260">
        <v>426.7</v>
      </c>
      <c r="C576" s="261">
        <v>523.74199999999996</v>
      </c>
      <c r="D576" s="260">
        <v>4201.09</v>
      </c>
      <c r="F576" s="261">
        <v>1.776</v>
      </c>
      <c r="G576" s="260">
        <f t="shared" si="94"/>
        <v>177.6</v>
      </c>
      <c r="H576" s="260">
        <f t="shared" si="95"/>
        <v>249.1</v>
      </c>
      <c r="I576" s="260">
        <f t="shared" si="96"/>
        <v>-107.1</v>
      </c>
      <c r="J576" s="262">
        <v>-1.071</v>
      </c>
      <c r="K576" s="260">
        <f t="shared" si="97"/>
        <v>2.847</v>
      </c>
      <c r="L576" s="261">
        <v>8.125</v>
      </c>
      <c r="M576" s="262">
        <f t="shared" si="98"/>
        <v>5.2780000000000005</v>
      </c>
      <c r="N576" s="260">
        <v>-2.3E-2</v>
      </c>
      <c r="O576" s="260">
        <v>330.83</v>
      </c>
      <c r="P576" s="260">
        <v>659</v>
      </c>
      <c r="Q576" s="260">
        <v>741.91208816147787</v>
      </c>
      <c r="U576" s="260">
        <f t="shared" si="105"/>
        <v>5.2374199999999993</v>
      </c>
      <c r="V576" s="260">
        <f t="shared" si="106"/>
        <v>3.3083</v>
      </c>
    </row>
    <row r="577" spans="1:22">
      <c r="A577" s="259">
        <v>44628</v>
      </c>
      <c r="B577" s="260">
        <v>433.9</v>
      </c>
      <c r="C577" s="261">
        <v>526.01800000000003</v>
      </c>
      <c r="D577" s="260">
        <v>4170.7</v>
      </c>
      <c r="F577" s="261">
        <v>1.8480000000000001</v>
      </c>
      <c r="G577" s="260">
        <f t="shared" si="94"/>
        <v>184.8</v>
      </c>
      <c r="H577" s="260">
        <f t="shared" si="95"/>
        <v>249.09999999999997</v>
      </c>
      <c r="I577" s="260">
        <f t="shared" si="96"/>
        <v>-107.80000000000001</v>
      </c>
      <c r="J577" s="262">
        <v>-1.0780000000000001</v>
      </c>
      <c r="K577" s="260">
        <f t="shared" si="97"/>
        <v>2.9260000000000002</v>
      </c>
      <c r="L577" s="261">
        <v>8.3010000000000002</v>
      </c>
      <c r="M577" s="262">
        <f t="shared" si="98"/>
        <v>5.375</v>
      </c>
      <c r="N577" s="260">
        <v>0.106</v>
      </c>
      <c r="O577" s="260">
        <v>323.74</v>
      </c>
      <c r="P577" s="260">
        <v>652</v>
      </c>
      <c r="Q577" s="260">
        <v>724.19455718383006</v>
      </c>
      <c r="U577" s="260">
        <f t="shared" si="105"/>
        <v>5.2601800000000001</v>
      </c>
      <c r="V577" s="260">
        <f t="shared" si="106"/>
        <v>3.2374000000000001</v>
      </c>
    </row>
    <row r="578" spans="1:22">
      <c r="A578" s="259">
        <v>44629</v>
      </c>
      <c r="B578" s="260">
        <v>431.1</v>
      </c>
      <c r="C578" s="261">
        <v>504.96300000000002</v>
      </c>
      <c r="D578" s="260">
        <v>4277.88</v>
      </c>
      <c r="F578" s="261">
        <v>1.9550000000000001</v>
      </c>
      <c r="G578" s="260">
        <f t="shared" si="94"/>
        <v>195.5</v>
      </c>
      <c r="H578" s="260">
        <f t="shared" si="95"/>
        <v>235.60000000000002</v>
      </c>
      <c r="I578" s="260">
        <f t="shared" si="96"/>
        <v>-92.100000000000009</v>
      </c>
      <c r="J578" s="262">
        <v>-0.92100000000000004</v>
      </c>
      <c r="K578" s="260">
        <f t="shared" si="97"/>
        <v>2.8760000000000003</v>
      </c>
      <c r="L578" s="261">
        <v>8.1329999999999991</v>
      </c>
      <c r="M578" s="262">
        <f t="shared" si="98"/>
        <v>5.2569999999999988</v>
      </c>
      <c r="N578" s="260">
        <v>0.21</v>
      </c>
      <c r="O578" s="260">
        <v>306.76</v>
      </c>
      <c r="P578" s="260">
        <v>615</v>
      </c>
      <c r="Q578" s="260">
        <v>684.39284146707439</v>
      </c>
      <c r="U578" s="260">
        <f t="shared" si="105"/>
        <v>5.0496300000000005</v>
      </c>
      <c r="V578" s="260">
        <f t="shared" si="106"/>
        <v>3.0676000000000001</v>
      </c>
    </row>
    <row r="579" spans="1:22">
      <c r="A579" s="259">
        <v>44630</v>
      </c>
      <c r="B579" s="260">
        <v>428.1</v>
      </c>
      <c r="C579" s="261">
        <v>498.91199999999998</v>
      </c>
      <c r="D579" s="260">
        <v>4259.5200000000004</v>
      </c>
      <c r="F579" s="261">
        <v>1.99</v>
      </c>
      <c r="G579" s="260">
        <f t="shared" si="94"/>
        <v>199</v>
      </c>
      <c r="H579" s="260">
        <f t="shared" si="95"/>
        <v>229.10000000000002</v>
      </c>
      <c r="I579" s="260">
        <f t="shared" si="96"/>
        <v>-89.4</v>
      </c>
      <c r="J579" s="262">
        <v>-0.89400000000000002</v>
      </c>
      <c r="K579" s="260">
        <f t="shared" si="97"/>
        <v>2.8839999999999999</v>
      </c>
      <c r="L579" s="261">
        <v>8.1</v>
      </c>
      <c r="M579" s="262">
        <f t="shared" si="98"/>
        <v>5.2159999999999993</v>
      </c>
      <c r="N579" s="260">
        <v>0.26600000000000001</v>
      </c>
      <c r="O579" s="260">
        <v>301.27999999999997</v>
      </c>
      <c r="P579" s="260">
        <v>580</v>
      </c>
      <c r="Q579" s="260">
        <v>668.25617242547298</v>
      </c>
      <c r="U579" s="260">
        <f t="shared" si="105"/>
        <v>4.9891199999999998</v>
      </c>
      <c r="V579" s="260">
        <f t="shared" si="106"/>
        <v>3.0127999999999999</v>
      </c>
    </row>
    <row r="580" spans="1:22">
      <c r="A580" s="259">
        <v>44631</v>
      </c>
      <c r="B580" s="260">
        <v>429.8</v>
      </c>
      <c r="C580" s="261">
        <v>496.887</v>
      </c>
      <c r="D580" s="260">
        <v>4204.3100000000004</v>
      </c>
      <c r="F580" s="261">
        <v>1.9950000000000001</v>
      </c>
      <c r="G580" s="260">
        <f t="shared" ref="G580:G643" si="107">F580*100</f>
        <v>199.5</v>
      </c>
      <c r="H580" s="260">
        <f t="shared" ref="H580:H643" si="108">B580-G580</f>
        <v>230.3</v>
      </c>
      <c r="I580" s="260">
        <f t="shared" ref="I580:I643" si="109">J580*100</f>
        <v>-97.8</v>
      </c>
      <c r="J580" s="262">
        <v>-0.97799999999999998</v>
      </c>
      <c r="K580" s="260">
        <f t="shared" ref="K580:K643" si="110">F580-J580</f>
        <v>2.9729999999999999</v>
      </c>
      <c r="L580" s="261">
        <v>8.0939999999999994</v>
      </c>
      <c r="M580" s="262">
        <f t="shared" ref="M580:M643" si="111">L580-K580</f>
        <v>5.1209999999999996</v>
      </c>
      <c r="N580" s="260">
        <v>0.24299999999999999</v>
      </c>
      <c r="O580" s="260">
        <v>299.08</v>
      </c>
      <c r="P580" s="260">
        <v>567</v>
      </c>
      <c r="Q580" s="260">
        <v>659.29498918043805</v>
      </c>
      <c r="U580" s="260">
        <f t="shared" si="105"/>
        <v>4.9688699999999999</v>
      </c>
      <c r="V580" s="260">
        <f t="shared" si="106"/>
        <v>2.9907999999999997</v>
      </c>
    </row>
    <row r="581" spans="1:22">
      <c r="A581" s="259">
        <v>44634</v>
      </c>
      <c r="B581" s="260">
        <v>427.4</v>
      </c>
      <c r="C581" s="261">
        <v>488.14499999999998</v>
      </c>
      <c r="D581" s="260">
        <v>4173.1099999999997</v>
      </c>
      <c r="F581" s="261">
        <v>2.1349999999999998</v>
      </c>
      <c r="G581" s="260">
        <f t="shared" si="107"/>
        <v>213.49999999999997</v>
      </c>
      <c r="H581" s="260">
        <f t="shared" si="108"/>
        <v>213.9</v>
      </c>
      <c r="I581" s="260">
        <f t="shared" si="109"/>
        <v>-81.5</v>
      </c>
      <c r="J581" s="262">
        <v>-0.81499999999999995</v>
      </c>
      <c r="K581" s="260">
        <f t="shared" si="110"/>
        <v>2.9499999999999997</v>
      </c>
      <c r="L581" s="261">
        <v>8.1579999999999995</v>
      </c>
      <c r="M581" s="262">
        <f t="shared" si="111"/>
        <v>5.2080000000000002</v>
      </c>
      <c r="N581" s="260">
        <v>0.36199999999999999</v>
      </c>
      <c r="O581" s="260">
        <v>295.70999999999998</v>
      </c>
      <c r="P581" s="260">
        <v>545</v>
      </c>
      <c r="Q581" s="260">
        <v>642.44724373770532</v>
      </c>
      <c r="U581" s="260">
        <f t="shared" si="105"/>
        <v>4.8814500000000001</v>
      </c>
      <c r="V581" s="260">
        <f t="shared" si="106"/>
        <v>2.9570999999999996</v>
      </c>
    </row>
    <row r="582" spans="1:22">
      <c r="A582" s="259">
        <v>44635</v>
      </c>
      <c r="B582" s="260">
        <v>436.1</v>
      </c>
      <c r="C582" s="261">
        <v>487.22699999999998</v>
      </c>
      <c r="D582" s="260">
        <v>4262.45</v>
      </c>
      <c r="F582" s="261">
        <v>2.1459999999999999</v>
      </c>
      <c r="G582" s="260">
        <f t="shared" si="107"/>
        <v>214.6</v>
      </c>
      <c r="H582" s="260">
        <f t="shared" si="108"/>
        <v>221.50000000000003</v>
      </c>
      <c r="I582" s="260">
        <f t="shared" si="109"/>
        <v>-71.3</v>
      </c>
      <c r="J582" s="262">
        <v>-0.71299999999999997</v>
      </c>
      <c r="K582" s="260">
        <f t="shared" si="110"/>
        <v>2.859</v>
      </c>
      <c r="L582" s="261">
        <v>8.1170000000000009</v>
      </c>
      <c r="M582" s="262">
        <f t="shared" si="111"/>
        <v>5.2580000000000009</v>
      </c>
      <c r="N582" s="260">
        <v>0.32700000000000001</v>
      </c>
      <c r="O582" s="260">
        <v>297.77</v>
      </c>
      <c r="P582" s="260">
        <v>545</v>
      </c>
      <c r="Q582" s="260">
        <v>644.52263579901512</v>
      </c>
      <c r="U582" s="260">
        <f t="shared" si="105"/>
        <v>4.8722699999999994</v>
      </c>
      <c r="V582" s="260">
        <f t="shared" si="106"/>
        <v>2.9777</v>
      </c>
    </row>
    <row r="583" spans="1:22">
      <c r="A583" s="259">
        <v>44636</v>
      </c>
      <c r="B583" s="260">
        <v>429.3</v>
      </c>
      <c r="C583" s="261">
        <v>468.87200000000001</v>
      </c>
      <c r="D583" s="260">
        <v>4357.8599999999997</v>
      </c>
      <c r="F583" s="261">
        <v>2.1880000000000002</v>
      </c>
      <c r="G583" s="260">
        <f t="shared" si="107"/>
        <v>218.8</v>
      </c>
      <c r="H583" s="260">
        <f t="shared" si="108"/>
        <v>210.5</v>
      </c>
      <c r="I583" s="260">
        <f t="shared" si="109"/>
        <v>-61.6</v>
      </c>
      <c r="J583" s="262">
        <v>-0.61599999999999999</v>
      </c>
      <c r="K583" s="260">
        <f t="shared" si="110"/>
        <v>2.8040000000000003</v>
      </c>
      <c r="L583" s="261">
        <v>7.8029999999999999</v>
      </c>
      <c r="M583" s="262">
        <f t="shared" si="111"/>
        <v>4.9989999999999997</v>
      </c>
      <c r="N583" s="260">
        <v>0.38700000000000001</v>
      </c>
      <c r="O583" s="260">
        <v>290.24</v>
      </c>
      <c r="P583" s="260">
        <v>516</v>
      </c>
      <c r="Q583" s="260">
        <v>620.47463010435411</v>
      </c>
      <c r="U583" s="260">
        <f t="shared" si="105"/>
        <v>4.68872</v>
      </c>
      <c r="V583" s="260">
        <f t="shared" si="106"/>
        <v>2.9024000000000001</v>
      </c>
    </row>
    <row r="584" spans="1:22">
      <c r="A584" s="259">
        <v>44637</v>
      </c>
      <c r="B584" s="260">
        <v>416.4</v>
      </c>
      <c r="C584" s="261">
        <v>454.87299999999999</v>
      </c>
      <c r="D584" s="260">
        <v>4411.67</v>
      </c>
      <c r="F584" s="261">
        <v>2.173</v>
      </c>
      <c r="G584" s="260">
        <f t="shared" si="107"/>
        <v>217.3</v>
      </c>
      <c r="H584" s="260">
        <f t="shared" si="108"/>
        <v>199.09999999999997</v>
      </c>
      <c r="I584" s="260">
        <f t="shared" si="109"/>
        <v>-76.599999999999994</v>
      </c>
      <c r="J584" s="262">
        <v>-0.76600000000000001</v>
      </c>
      <c r="K584" s="260">
        <f t="shared" si="110"/>
        <v>2.9390000000000001</v>
      </c>
      <c r="L584" s="261">
        <v>7.5979999999999999</v>
      </c>
      <c r="M584" s="262">
        <f t="shared" si="111"/>
        <v>4.6589999999999998</v>
      </c>
      <c r="N584" s="260">
        <v>0.38</v>
      </c>
      <c r="O584" s="260">
        <v>281.82</v>
      </c>
      <c r="P584" s="260">
        <v>516</v>
      </c>
      <c r="Q584" s="260">
        <v>619.96670369024696</v>
      </c>
      <c r="U584" s="260">
        <f t="shared" si="105"/>
        <v>4.5487299999999999</v>
      </c>
      <c r="V584" s="260">
        <f t="shared" si="106"/>
        <v>2.8182</v>
      </c>
    </row>
    <row r="585" spans="1:22">
      <c r="A585" s="259">
        <v>44638</v>
      </c>
      <c r="B585" s="260">
        <v>412</v>
      </c>
      <c r="C585" s="261">
        <v>459.02600000000001</v>
      </c>
      <c r="D585" s="260">
        <v>4463.12</v>
      </c>
      <c r="F585" s="261">
        <v>2.1520000000000001</v>
      </c>
      <c r="G585" s="260">
        <f t="shared" si="107"/>
        <v>215.20000000000002</v>
      </c>
      <c r="H585" s="260">
        <f t="shared" si="108"/>
        <v>196.79999999999998</v>
      </c>
      <c r="I585" s="260">
        <f t="shared" si="109"/>
        <v>-75.099999999999994</v>
      </c>
      <c r="J585" s="262">
        <v>-0.751</v>
      </c>
      <c r="K585" s="260">
        <f t="shared" si="110"/>
        <v>2.903</v>
      </c>
      <c r="L585" s="261">
        <v>7.6660000000000004</v>
      </c>
      <c r="M585" s="262">
        <f t="shared" si="111"/>
        <v>4.7629999999999999</v>
      </c>
      <c r="N585" s="260">
        <v>0.36699999999999999</v>
      </c>
      <c r="O585" s="260">
        <v>282.35000000000002</v>
      </c>
      <c r="P585" s="260">
        <v>526</v>
      </c>
      <c r="Q585" s="260">
        <v>623.27112010673636</v>
      </c>
      <c r="U585" s="260">
        <f t="shared" si="105"/>
        <v>4.5902599999999998</v>
      </c>
      <c r="V585" s="260">
        <f t="shared" si="106"/>
        <v>2.8235000000000001</v>
      </c>
    </row>
    <row r="586" spans="1:22">
      <c r="A586" s="259">
        <v>44641</v>
      </c>
      <c r="B586" s="260">
        <v>401.1</v>
      </c>
      <c r="C586" s="261">
        <v>453.08100000000002</v>
      </c>
      <c r="D586" s="260">
        <v>4461.18</v>
      </c>
      <c r="F586" s="261">
        <v>2.2919999999999998</v>
      </c>
      <c r="G586" s="260">
        <f t="shared" si="107"/>
        <v>229.2</v>
      </c>
      <c r="H586" s="260">
        <f t="shared" si="108"/>
        <v>171.90000000000003</v>
      </c>
      <c r="I586" s="260">
        <f t="shared" si="109"/>
        <v>-62.9</v>
      </c>
      <c r="J586" s="262">
        <v>-0.629</v>
      </c>
      <c r="K586" s="260">
        <f t="shared" si="110"/>
        <v>2.9209999999999998</v>
      </c>
      <c r="L586" s="261">
        <v>7.8120000000000003</v>
      </c>
      <c r="M586" s="262">
        <f t="shared" si="111"/>
        <v>4.891</v>
      </c>
      <c r="N586" s="260">
        <v>0.46300000000000002</v>
      </c>
      <c r="O586" s="260">
        <v>271.73</v>
      </c>
      <c r="P586" s="260">
        <v>517</v>
      </c>
      <c r="Q586" s="260">
        <v>615.45568115847868</v>
      </c>
      <c r="U586" s="260">
        <f t="shared" si="105"/>
        <v>4.5308099999999998</v>
      </c>
      <c r="V586" s="260">
        <f t="shared" si="106"/>
        <v>2.7173000000000003</v>
      </c>
    </row>
    <row r="587" spans="1:22">
      <c r="A587" s="259">
        <v>44642</v>
      </c>
      <c r="B587" s="260">
        <v>398.2</v>
      </c>
      <c r="C587" s="261">
        <v>456.84</v>
      </c>
      <c r="D587" s="260">
        <v>4511.6099999999997</v>
      </c>
      <c r="F587" s="261">
        <v>2.3839999999999999</v>
      </c>
      <c r="G587" s="260">
        <f t="shared" si="107"/>
        <v>238.39999999999998</v>
      </c>
      <c r="H587" s="260">
        <f t="shared" si="108"/>
        <v>159.80000000000001</v>
      </c>
      <c r="I587" s="260">
        <f t="shared" si="109"/>
        <v>-54.500000000000007</v>
      </c>
      <c r="J587" s="262">
        <v>-0.54500000000000004</v>
      </c>
      <c r="K587" s="260">
        <f t="shared" si="110"/>
        <v>2.9289999999999998</v>
      </c>
      <c r="L587" s="261">
        <v>7.9020000000000001</v>
      </c>
      <c r="M587" s="262">
        <f t="shared" si="111"/>
        <v>4.9730000000000008</v>
      </c>
      <c r="N587" s="260">
        <v>0.5</v>
      </c>
      <c r="O587" s="260">
        <v>270.49</v>
      </c>
      <c r="P587" s="260">
        <v>527</v>
      </c>
      <c r="Q587" s="260">
        <v>621.86014701561544</v>
      </c>
      <c r="U587" s="260">
        <f t="shared" si="105"/>
        <v>4.5683999999999996</v>
      </c>
      <c r="V587" s="260">
        <f t="shared" si="106"/>
        <v>2.7049000000000003</v>
      </c>
    </row>
    <row r="588" spans="1:22">
      <c r="A588" s="259">
        <v>44643</v>
      </c>
      <c r="B588" s="260">
        <v>399.5</v>
      </c>
      <c r="C588" s="261">
        <v>467.892</v>
      </c>
      <c r="D588" s="260">
        <v>4456.24</v>
      </c>
      <c r="F588" s="261">
        <v>2.294</v>
      </c>
      <c r="G588" s="260">
        <f t="shared" si="107"/>
        <v>229.4</v>
      </c>
      <c r="H588" s="260">
        <f t="shared" si="108"/>
        <v>170.1</v>
      </c>
      <c r="I588" s="260">
        <f t="shared" si="109"/>
        <v>-67.800000000000011</v>
      </c>
      <c r="J588" s="262">
        <v>-0.67800000000000005</v>
      </c>
      <c r="K588" s="260">
        <f t="shared" si="110"/>
        <v>2.972</v>
      </c>
      <c r="L588" s="261">
        <v>7.9809999999999999</v>
      </c>
      <c r="M588" s="262">
        <f t="shared" si="111"/>
        <v>5.0090000000000003</v>
      </c>
      <c r="N588" s="260">
        <v>0.46200000000000002</v>
      </c>
      <c r="O588" s="260">
        <v>272.24</v>
      </c>
      <c r="P588" s="260">
        <v>548</v>
      </c>
      <c r="Q588" s="260">
        <v>632.55156472925182</v>
      </c>
      <c r="U588" s="260">
        <f t="shared" si="105"/>
        <v>4.6789199999999997</v>
      </c>
      <c r="V588" s="260">
        <f t="shared" si="106"/>
        <v>2.7223999999999999</v>
      </c>
    </row>
    <row r="589" spans="1:22">
      <c r="A589" s="259">
        <v>44644</v>
      </c>
      <c r="B589" s="260">
        <v>396.5</v>
      </c>
      <c r="C589" s="261">
        <v>463.03500000000003</v>
      </c>
      <c r="D589" s="260">
        <v>4520.16</v>
      </c>
      <c r="F589" s="261">
        <v>2.3740000000000001</v>
      </c>
      <c r="G589" s="260">
        <f t="shared" si="107"/>
        <v>237.4</v>
      </c>
      <c r="H589" s="260">
        <f t="shared" si="108"/>
        <v>159.1</v>
      </c>
      <c r="I589" s="260">
        <f t="shared" si="109"/>
        <v>-57.099999999999994</v>
      </c>
      <c r="J589" s="262">
        <v>-0.57099999999999995</v>
      </c>
      <c r="K589" s="260">
        <f t="shared" si="110"/>
        <v>2.9450000000000003</v>
      </c>
      <c r="L589" s="261">
        <v>7.9770000000000003</v>
      </c>
      <c r="M589" s="262">
        <f t="shared" si="111"/>
        <v>5.032</v>
      </c>
      <c r="N589" s="260">
        <v>0.52700000000000002</v>
      </c>
      <c r="O589" s="260">
        <v>270.88</v>
      </c>
      <c r="P589" s="260">
        <v>546</v>
      </c>
      <c r="Q589" s="260">
        <v>633.83254335376455</v>
      </c>
      <c r="U589" s="260">
        <f t="shared" si="105"/>
        <v>4.63035</v>
      </c>
      <c r="V589" s="260">
        <f t="shared" si="106"/>
        <v>2.7088000000000001</v>
      </c>
    </row>
    <row r="590" spans="1:22">
      <c r="A590" s="259">
        <v>44645</v>
      </c>
      <c r="B590" s="260">
        <v>387.6</v>
      </c>
      <c r="C590" s="261">
        <v>451.83699999999999</v>
      </c>
      <c r="D590" s="260">
        <v>4543.0600000000004</v>
      </c>
      <c r="F590" s="261">
        <v>2.4769999999999999</v>
      </c>
      <c r="G590" s="260">
        <f t="shared" si="107"/>
        <v>247.7</v>
      </c>
      <c r="H590" s="260">
        <f t="shared" si="108"/>
        <v>139.90000000000003</v>
      </c>
      <c r="I590" s="260">
        <f t="shared" si="109"/>
        <v>-50.3</v>
      </c>
      <c r="J590" s="262">
        <v>-0.503</v>
      </c>
      <c r="K590" s="260">
        <f t="shared" si="110"/>
        <v>2.98</v>
      </c>
      <c r="L590" s="261">
        <v>7.9409999999999998</v>
      </c>
      <c r="M590" s="262">
        <f t="shared" si="111"/>
        <v>4.9610000000000003</v>
      </c>
      <c r="N590" s="260">
        <v>0.58099999999999996</v>
      </c>
      <c r="O590" s="260">
        <v>268.29000000000002</v>
      </c>
      <c r="P590" s="260">
        <v>522</v>
      </c>
      <c r="Q590" s="260">
        <v>620.55140138022955</v>
      </c>
      <c r="U590" s="260">
        <f t="shared" si="105"/>
        <v>4.51837</v>
      </c>
      <c r="V590" s="260">
        <f t="shared" si="106"/>
        <v>2.6829000000000001</v>
      </c>
    </row>
    <row r="591" spans="1:22">
      <c r="A591" s="259">
        <v>44648</v>
      </c>
      <c r="B591" s="260">
        <v>387.4</v>
      </c>
      <c r="C591" s="261">
        <v>449.387</v>
      </c>
      <c r="D591" s="260">
        <v>4575.5200000000004</v>
      </c>
      <c r="F591" s="261">
        <v>2.4609999999999999</v>
      </c>
      <c r="G591" s="260">
        <f t="shared" si="107"/>
        <v>246.1</v>
      </c>
      <c r="H591" s="260">
        <f t="shared" si="108"/>
        <v>141.29999999999998</v>
      </c>
      <c r="I591" s="260">
        <f t="shared" si="109"/>
        <v>-49.2</v>
      </c>
      <c r="J591" s="262">
        <v>-0.49199999999999999</v>
      </c>
      <c r="K591" s="260">
        <f t="shared" si="110"/>
        <v>2.9529999999999998</v>
      </c>
      <c r="L591" s="261">
        <v>7.835</v>
      </c>
      <c r="M591" s="262">
        <f t="shared" si="111"/>
        <v>4.8819999999999997</v>
      </c>
      <c r="N591" s="260">
        <v>0.57499999999999996</v>
      </c>
      <c r="O591" s="260">
        <v>267.07</v>
      </c>
      <c r="P591" s="260">
        <v>524</v>
      </c>
      <c r="Q591" s="260">
        <v>611.28554562333989</v>
      </c>
      <c r="U591" s="260">
        <f t="shared" si="105"/>
        <v>4.4938700000000003</v>
      </c>
      <c r="V591" s="260">
        <f t="shared" si="106"/>
        <v>2.6707000000000001</v>
      </c>
    </row>
    <row r="592" spans="1:22">
      <c r="A592" s="259">
        <v>44649</v>
      </c>
      <c r="B592" s="260">
        <v>387.2</v>
      </c>
      <c r="C592" s="261">
        <v>440.392</v>
      </c>
      <c r="D592" s="260">
        <v>4631.6000000000004</v>
      </c>
      <c r="F592" s="261">
        <v>2.3969999999999998</v>
      </c>
      <c r="G592" s="260">
        <f t="shared" si="107"/>
        <v>239.7</v>
      </c>
      <c r="H592" s="260">
        <f t="shared" si="108"/>
        <v>147.5</v>
      </c>
      <c r="I592" s="260">
        <f t="shared" si="109"/>
        <v>-46.7</v>
      </c>
      <c r="J592" s="262">
        <v>-0.46700000000000003</v>
      </c>
      <c r="K592" s="260">
        <f t="shared" si="110"/>
        <v>2.8639999999999999</v>
      </c>
      <c r="L592" s="261">
        <v>7.62</v>
      </c>
      <c r="M592" s="262">
        <f t="shared" si="111"/>
        <v>4.7560000000000002</v>
      </c>
      <c r="N592" s="260">
        <v>0.628</v>
      </c>
      <c r="O592" s="260">
        <v>262.55</v>
      </c>
      <c r="P592" s="260">
        <v>513</v>
      </c>
      <c r="Q592" s="260">
        <v>601.42961059903155</v>
      </c>
      <c r="U592" s="260">
        <f t="shared" si="105"/>
        <v>4.4039200000000003</v>
      </c>
      <c r="V592" s="260">
        <f t="shared" si="106"/>
        <v>2.6255000000000002</v>
      </c>
    </row>
    <row r="593" spans="1:22">
      <c r="A593" s="259">
        <v>44650</v>
      </c>
      <c r="B593" s="260">
        <v>384.4</v>
      </c>
      <c r="C593" s="261">
        <v>439.34100000000001</v>
      </c>
      <c r="D593" s="260">
        <v>4602.45</v>
      </c>
      <c r="F593" s="261">
        <v>2.3519999999999999</v>
      </c>
      <c r="G593" s="260">
        <f t="shared" si="107"/>
        <v>235.2</v>
      </c>
      <c r="H593" s="260">
        <f t="shared" si="108"/>
        <v>149.19999999999999</v>
      </c>
      <c r="I593" s="260">
        <f t="shared" si="109"/>
        <v>-53.6</v>
      </c>
      <c r="J593" s="262">
        <v>-0.53600000000000003</v>
      </c>
      <c r="K593" s="260">
        <f t="shared" si="110"/>
        <v>2.8879999999999999</v>
      </c>
      <c r="L593" s="261">
        <v>7.6029999999999998</v>
      </c>
      <c r="M593" s="262">
        <f t="shared" si="111"/>
        <v>4.7149999999999999</v>
      </c>
      <c r="N593" s="260">
        <v>0.64100000000000001</v>
      </c>
      <c r="O593" s="260">
        <v>253.91</v>
      </c>
      <c r="P593" s="260">
        <v>510</v>
      </c>
      <c r="Q593" s="260">
        <v>599.60126740851979</v>
      </c>
      <c r="U593" s="260">
        <f t="shared" si="105"/>
        <v>4.3934100000000003</v>
      </c>
      <c r="V593" s="260">
        <f t="shared" si="106"/>
        <v>2.5390999999999999</v>
      </c>
    </row>
    <row r="594" spans="1:22">
      <c r="A594" s="259">
        <v>44651</v>
      </c>
      <c r="B594" s="260">
        <v>322</v>
      </c>
      <c r="C594" s="261">
        <v>400.00799999999998</v>
      </c>
      <c r="D594" s="260">
        <v>4530.41</v>
      </c>
      <c r="F594" s="261">
        <v>2.3410000000000002</v>
      </c>
      <c r="G594" s="260">
        <f t="shared" si="107"/>
        <v>234.10000000000002</v>
      </c>
      <c r="H594" s="260">
        <f t="shared" si="108"/>
        <v>87.899999999999977</v>
      </c>
      <c r="I594" s="260">
        <f t="shared" si="109"/>
        <v>-48.8</v>
      </c>
      <c r="J594" s="262">
        <v>-0.48799999999999999</v>
      </c>
      <c r="K594" s="260">
        <f t="shared" si="110"/>
        <v>2.8290000000000002</v>
      </c>
      <c r="L594" s="261">
        <v>6.1230000000000002</v>
      </c>
      <c r="M594" s="262">
        <f t="shared" si="111"/>
        <v>3.294</v>
      </c>
      <c r="N594" s="260">
        <v>0.54300000000000004</v>
      </c>
      <c r="O594" s="260">
        <v>250.22</v>
      </c>
      <c r="P594" s="260">
        <v>507</v>
      </c>
      <c r="Q594" s="260">
        <v>592.90396173427939</v>
      </c>
      <c r="U594" s="260">
        <f t="shared" si="105"/>
        <v>4.0000799999999996</v>
      </c>
      <c r="V594" s="260">
        <f t="shared" si="106"/>
        <v>2.5022000000000002</v>
      </c>
    </row>
    <row r="595" spans="1:22">
      <c r="A595" s="259">
        <v>44652</v>
      </c>
      <c r="B595" s="260">
        <v>318.2</v>
      </c>
      <c r="C595" s="261">
        <v>400.04599999999999</v>
      </c>
      <c r="D595" s="260">
        <v>4545.8599999999997</v>
      </c>
      <c r="F595" s="261">
        <v>2.3849999999999998</v>
      </c>
      <c r="G595" s="260">
        <f t="shared" si="107"/>
        <v>238.49999999999997</v>
      </c>
      <c r="H595" s="260">
        <f t="shared" si="108"/>
        <v>79.700000000000017</v>
      </c>
      <c r="I595" s="260">
        <f t="shared" si="109"/>
        <v>-43.5</v>
      </c>
      <c r="J595" s="262">
        <v>-0.435</v>
      </c>
      <c r="K595" s="260">
        <f t="shared" si="110"/>
        <v>2.82</v>
      </c>
      <c r="L595" s="261">
        <v>6.1740000000000004</v>
      </c>
      <c r="M595" s="262">
        <f t="shared" si="111"/>
        <v>3.3540000000000005</v>
      </c>
      <c r="N595" s="260">
        <v>0.55000000000000004</v>
      </c>
      <c r="O595" s="260">
        <v>249.14</v>
      </c>
      <c r="P595" s="260">
        <v>504</v>
      </c>
      <c r="Q595" s="260">
        <v>594.25632778313491</v>
      </c>
      <c r="U595" s="260">
        <f t="shared" si="105"/>
        <v>4.0004600000000003</v>
      </c>
      <c r="V595" s="260">
        <f t="shared" si="106"/>
        <v>2.4914000000000001</v>
      </c>
    </row>
    <row r="596" spans="1:22">
      <c r="A596" s="259">
        <v>44655</v>
      </c>
      <c r="B596" s="260">
        <v>313.39999999999998</v>
      </c>
      <c r="C596" s="261">
        <v>393.34399999999999</v>
      </c>
      <c r="D596" s="260">
        <v>4582.6400000000003</v>
      </c>
      <c r="F596" s="261">
        <v>2.3980000000000001</v>
      </c>
      <c r="G596" s="260">
        <f t="shared" si="107"/>
        <v>239.8</v>
      </c>
      <c r="H596" s="260">
        <f t="shared" si="108"/>
        <v>73.599999999999966</v>
      </c>
      <c r="I596" s="260">
        <f t="shared" si="109"/>
        <v>-40.799999999999997</v>
      </c>
      <c r="J596" s="262">
        <v>-0.40799999999999997</v>
      </c>
      <c r="K596" s="260">
        <f t="shared" si="110"/>
        <v>2.806</v>
      </c>
      <c r="L596" s="261">
        <v>6.1260000000000003</v>
      </c>
      <c r="M596" s="262">
        <f t="shared" si="111"/>
        <v>3.3200000000000003</v>
      </c>
      <c r="N596" s="260">
        <v>0.501</v>
      </c>
      <c r="O596" s="260">
        <v>253.7</v>
      </c>
      <c r="P596" s="260">
        <v>498</v>
      </c>
      <c r="Q596" s="260">
        <v>593.59006597506232</v>
      </c>
      <c r="U596" s="260">
        <f t="shared" si="105"/>
        <v>3.93344</v>
      </c>
      <c r="V596" s="260">
        <f t="shared" si="106"/>
        <v>2.5369999999999999</v>
      </c>
    </row>
    <row r="597" spans="1:22">
      <c r="A597" s="259">
        <v>44656</v>
      </c>
      <c r="B597" s="260">
        <v>303.89999999999998</v>
      </c>
      <c r="C597" s="261">
        <v>387.87700000000001</v>
      </c>
      <c r="D597" s="260">
        <v>4525.12</v>
      </c>
      <c r="F597" s="261">
        <v>2.5489999999999999</v>
      </c>
      <c r="G597" s="260">
        <f t="shared" si="107"/>
        <v>254.9</v>
      </c>
      <c r="H597" s="260">
        <f t="shared" si="108"/>
        <v>48.999999999999972</v>
      </c>
      <c r="I597" s="260">
        <f t="shared" si="109"/>
        <v>-31</v>
      </c>
      <c r="J597" s="262">
        <v>-0.31</v>
      </c>
      <c r="K597" s="260">
        <f t="shared" si="110"/>
        <v>2.859</v>
      </c>
      <c r="L597" s="261">
        <v>6.2149999999999999</v>
      </c>
      <c r="M597" s="262">
        <f t="shared" si="111"/>
        <v>3.3559999999999999</v>
      </c>
      <c r="N597" s="260">
        <v>0.61</v>
      </c>
      <c r="O597" s="260">
        <v>251.93</v>
      </c>
      <c r="P597" s="260">
        <v>488</v>
      </c>
      <c r="Q597" s="260">
        <v>578.42698741376489</v>
      </c>
      <c r="U597" s="260">
        <f t="shared" si="105"/>
        <v>3.8787700000000003</v>
      </c>
      <c r="V597" s="260">
        <f t="shared" si="106"/>
        <v>2.5192999999999999</v>
      </c>
    </row>
    <row r="598" spans="1:22">
      <c r="A598" s="259">
        <v>44657</v>
      </c>
      <c r="B598" s="260">
        <v>303.7</v>
      </c>
      <c r="C598" s="261">
        <v>397.71600000000001</v>
      </c>
      <c r="D598" s="260">
        <v>4481.1499999999996</v>
      </c>
      <c r="F598" s="261">
        <v>2.6</v>
      </c>
      <c r="G598" s="260">
        <f t="shared" si="107"/>
        <v>260</v>
      </c>
      <c r="H598" s="260">
        <f t="shared" si="108"/>
        <v>43.699999999999989</v>
      </c>
      <c r="I598" s="260">
        <f t="shared" si="109"/>
        <v>-23.7</v>
      </c>
      <c r="J598" s="262">
        <v>-0.23699999999999999</v>
      </c>
      <c r="K598" s="260">
        <f t="shared" si="110"/>
        <v>2.8370000000000002</v>
      </c>
      <c r="L598" s="261">
        <v>6.3449999999999998</v>
      </c>
      <c r="M598" s="262">
        <f t="shared" si="111"/>
        <v>3.5079999999999996</v>
      </c>
      <c r="N598" s="260">
        <v>0.64300000000000002</v>
      </c>
      <c r="O598" s="260">
        <v>251.26</v>
      </c>
      <c r="P598" s="260">
        <v>496</v>
      </c>
      <c r="Q598" s="260">
        <v>591.81993393019798</v>
      </c>
      <c r="U598" s="260">
        <f t="shared" si="105"/>
        <v>3.97716</v>
      </c>
      <c r="V598" s="260">
        <f t="shared" si="106"/>
        <v>2.5125999999999999</v>
      </c>
    </row>
    <row r="599" spans="1:22">
      <c r="A599" s="259">
        <v>44658</v>
      </c>
      <c r="B599" s="260">
        <v>302.5</v>
      </c>
      <c r="C599" s="261">
        <v>396.47500000000002</v>
      </c>
      <c r="D599" s="260">
        <v>4500.21</v>
      </c>
      <c r="F599" s="261">
        <v>2.66</v>
      </c>
      <c r="G599" s="260">
        <f t="shared" si="107"/>
        <v>266</v>
      </c>
      <c r="H599" s="260">
        <f t="shared" si="108"/>
        <v>36.5</v>
      </c>
      <c r="I599" s="260">
        <f t="shared" si="109"/>
        <v>-18.399999999999999</v>
      </c>
      <c r="J599" s="262">
        <v>-0.184</v>
      </c>
      <c r="K599" s="260">
        <f t="shared" si="110"/>
        <v>2.8440000000000003</v>
      </c>
      <c r="L599" s="261">
        <v>6.3780000000000001</v>
      </c>
      <c r="M599" s="262">
        <f t="shared" si="111"/>
        <v>3.5339999999999998</v>
      </c>
      <c r="N599" s="260">
        <v>0.67700000000000005</v>
      </c>
      <c r="O599" s="260">
        <v>251.37</v>
      </c>
      <c r="P599" s="260">
        <v>491</v>
      </c>
      <c r="Q599" s="260">
        <v>585.8189033221438</v>
      </c>
      <c r="U599" s="260">
        <f t="shared" si="105"/>
        <v>3.9647500000000004</v>
      </c>
      <c r="V599" s="260">
        <f t="shared" si="106"/>
        <v>2.5137</v>
      </c>
    </row>
    <row r="600" spans="1:22">
      <c r="A600" s="259">
        <v>44659</v>
      </c>
      <c r="B600" s="260">
        <v>302.10000000000002</v>
      </c>
      <c r="C600" s="261">
        <v>398.69600000000003</v>
      </c>
      <c r="D600" s="260">
        <v>4488.28</v>
      </c>
      <c r="F600" s="261">
        <v>2.7050000000000001</v>
      </c>
      <c r="G600" s="260">
        <f t="shared" si="107"/>
        <v>270.5</v>
      </c>
      <c r="H600" s="260">
        <f t="shared" si="108"/>
        <v>31.600000000000023</v>
      </c>
      <c r="I600" s="260">
        <f t="shared" si="109"/>
        <v>-18.3</v>
      </c>
      <c r="J600" s="262">
        <v>-0.183</v>
      </c>
      <c r="K600" s="260">
        <f t="shared" si="110"/>
        <v>2.8879999999999999</v>
      </c>
      <c r="L600" s="261">
        <v>6.4779999999999998</v>
      </c>
      <c r="M600" s="262">
        <f t="shared" si="111"/>
        <v>3.59</v>
      </c>
      <c r="N600" s="260">
        <v>0.70199999999999996</v>
      </c>
      <c r="O600" s="260">
        <v>254.07</v>
      </c>
      <c r="P600" s="260">
        <v>489</v>
      </c>
      <c r="Q600" s="260">
        <v>582.82415154363014</v>
      </c>
      <c r="U600" s="260">
        <f t="shared" si="105"/>
        <v>3.9869600000000003</v>
      </c>
      <c r="V600" s="260">
        <f t="shared" si="106"/>
        <v>2.5406999999999997</v>
      </c>
    </row>
    <row r="601" spans="1:22">
      <c r="A601" s="259">
        <v>44662</v>
      </c>
      <c r="B601" s="260">
        <v>304.10000000000002</v>
      </c>
      <c r="C601" s="261">
        <v>404.863</v>
      </c>
      <c r="D601" s="260">
        <v>4412.53</v>
      </c>
      <c r="F601" s="261">
        <v>2.782</v>
      </c>
      <c r="G601" s="260">
        <f t="shared" si="107"/>
        <v>278.2</v>
      </c>
      <c r="H601" s="260">
        <f t="shared" si="108"/>
        <v>25.900000000000034</v>
      </c>
      <c r="I601" s="260">
        <f t="shared" si="109"/>
        <v>-14.899999999999999</v>
      </c>
      <c r="J601" s="262">
        <v>-0.14899999999999999</v>
      </c>
      <c r="K601" s="260">
        <f t="shared" si="110"/>
        <v>2.931</v>
      </c>
      <c r="L601" s="261">
        <v>6.6340000000000003</v>
      </c>
      <c r="M601" s="262">
        <f t="shared" si="111"/>
        <v>3.7030000000000003</v>
      </c>
      <c r="N601" s="260">
        <v>0.81100000000000005</v>
      </c>
      <c r="O601" s="260">
        <v>249.33</v>
      </c>
      <c r="P601" s="260">
        <v>489</v>
      </c>
      <c r="Q601" s="260">
        <v>582.76295320514646</v>
      </c>
      <c r="U601" s="260">
        <f t="shared" si="105"/>
        <v>4.0486300000000002</v>
      </c>
      <c r="V601" s="260">
        <f t="shared" si="106"/>
        <v>2.4933000000000001</v>
      </c>
    </row>
    <row r="602" spans="1:22">
      <c r="A602" s="259">
        <v>44663</v>
      </c>
      <c r="B602" s="260">
        <v>311.3</v>
      </c>
      <c r="C602" s="261">
        <v>412.62900000000002</v>
      </c>
      <c r="D602" s="260">
        <v>4397.45</v>
      </c>
      <c r="F602" s="261">
        <v>2.7240000000000002</v>
      </c>
      <c r="G602" s="260">
        <f t="shared" si="107"/>
        <v>272.40000000000003</v>
      </c>
      <c r="H602" s="260">
        <f t="shared" si="108"/>
        <v>38.899999999999977</v>
      </c>
      <c r="I602" s="260">
        <f t="shared" si="109"/>
        <v>-15.1</v>
      </c>
      <c r="J602" s="262">
        <v>-0.151</v>
      </c>
      <c r="K602" s="260">
        <f t="shared" si="110"/>
        <v>2.875</v>
      </c>
      <c r="L602" s="261">
        <v>6.6449999999999996</v>
      </c>
      <c r="M602" s="262">
        <f t="shared" si="111"/>
        <v>3.7699999999999996</v>
      </c>
      <c r="N602" s="260">
        <v>0.78500000000000003</v>
      </c>
      <c r="O602" s="260">
        <v>256.82</v>
      </c>
      <c r="P602" s="260">
        <v>497</v>
      </c>
      <c r="Q602" s="260">
        <v>594.53023799675509</v>
      </c>
      <c r="U602" s="260">
        <f t="shared" si="105"/>
        <v>4.12629</v>
      </c>
      <c r="V602" s="260">
        <f t="shared" si="106"/>
        <v>2.5682</v>
      </c>
    </row>
    <row r="603" spans="1:22">
      <c r="A603" s="259">
        <v>44664</v>
      </c>
      <c r="B603" s="260">
        <v>314.2</v>
      </c>
      <c r="C603" s="261">
        <v>412.89299999999997</v>
      </c>
      <c r="D603" s="260">
        <v>4446.59</v>
      </c>
      <c r="F603" s="261">
        <v>2.702</v>
      </c>
      <c r="G603" s="260">
        <f t="shared" si="107"/>
        <v>270.2</v>
      </c>
      <c r="H603" s="260">
        <f t="shared" si="108"/>
        <v>44</v>
      </c>
      <c r="I603" s="260">
        <f t="shared" si="109"/>
        <v>-12.7</v>
      </c>
      <c r="J603" s="262">
        <v>-0.127</v>
      </c>
      <c r="K603" s="260">
        <f t="shared" si="110"/>
        <v>2.8289999999999997</v>
      </c>
      <c r="L603" s="261">
        <v>6.609</v>
      </c>
      <c r="M603" s="262">
        <f t="shared" si="111"/>
        <v>3.7800000000000002</v>
      </c>
      <c r="N603" s="260">
        <v>0.76100000000000001</v>
      </c>
      <c r="O603" s="260">
        <v>258.8</v>
      </c>
      <c r="P603" s="260">
        <v>496</v>
      </c>
      <c r="Q603" s="260">
        <v>599.3394272276239</v>
      </c>
      <c r="U603" s="260">
        <f t="shared" si="105"/>
        <v>4.1289299999999995</v>
      </c>
      <c r="V603" s="260">
        <f t="shared" si="106"/>
        <v>2.5880000000000001</v>
      </c>
    </row>
    <row r="604" spans="1:22">
      <c r="A604" s="259">
        <v>44665</v>
      </c>
      <c r="B604" s="260">
        <v>306.89999999999998</v>
      </c>
      <c r="C604" s="261">
        <v>404.19099999999997</v>
      </c>
      <c r="D604" s="260">
        <v>4392.59</v>
      </c>
      <c r="F604" s="261">
        <v>2.8290000000000002</v>
      </c>
      <c r="G604" s="260">
        <f t="shared" si="107"/>
        <v>282.90000000000003</v>
      </c>
      <c r="H604" s="260">
        <f t="shared" si="108"/>
        <v>23.999999999999943</v>
      </c>
      <c r="I604" s="260">
        <f t="shared" si="109"/>
        <v>-8.1</v>
      </c>
      <c r="J604" s="262">
        <v>-8.1000000000000003E-2</v>
      </c>
      <c r="K604" s="260">
        <f t="shared" si="110"/>
        <v>2.91</v>
      </c>
      <c r="L604" s="261">
        <v>6.6440000000000001</v>
      </c>
      <c r="M604" s="262">
        <f t="shared" si="111"/>
        <v>3.734</v>
      </c>
      <c r="N604" s="260">
        <v>0.83699999999999997</v>
      </c>
      <c r="O604" s="260">
        <v>255.22</v>
      </c>
      <c r="P604" s="260">
        <v>483</v>
      </c>
      <c r="Q604" s="260">
        <v>590.60432577663528</v>
      </c>
      <c r="U604" s="260">
        <f t="shared" si="105"/>
        <v>4.0419099999999997</v>
      </c>
      <c r="V604" s="260">
        <f t="shared" si="106"/>
        <v>2.5522</v>
      </c>
    </row>
    <row r="605" spans="1:22" hidden="1">
      <c r="A605" s="259">
        <v>44666</v>
      </c>
      <c r="B605" s="260">
        <v>0</v>
      </c>
      <c r="C605" s="260">
        <v>0</v>
      </c>
      <c r="D605" s="260">
        <v>0</v>
      </c>
      <c r="F605" s="260">
        <v>2.8290000000000002</v>
      </c>
      <c r="G605" s="260">
        <f t="shared" si="107"/>
        <v>282.90000000000003</v>
      </c>
      <c r="H605" s="260">
        <f t="shared" si="108"/>
        <v>-282.90000000000003</v>
      </c>
      <c r="I605" s="260">
        <f t="shared" si="109"/>
        <v>-8.1</v>
      </c>
      <c r="J605" s="260">
        <v>-8.1000000000000003E-2</v>
      </c>
      <c r="K605" s="260">
        <f t="shared" si="110"/>
        <v>2.91</v>
      </c>
      <c r="L605" s="260" t="e">
        <v>#N/A</v>
      </c>
      <c r="M605" s="260" t="e">
        <f t="shared" si="111"/>
        <v>#N/A</v>
      </c>
      <c r="Q605" s="260">
        <v>591.79321466552415</v>
      </c>
    </row>
    <row r="606" spans="1:22" hidden="1">
      <c r="A606" s="259">
        <v>44669</v>
      </c>
      <c r="B606" s="260">
        <v>306.3</v>
      </c>
      <c r="C606" s="261">
        <v>404.15</v>
      </c>
      <c r="D606" s="260">
        <v>4391.6899999999996</v>
      </c>
      <c r="F606" s="261">
        <v>2.8559999999999999</v>
      </c>
      <c r="G606" s="260">
        <f t="shared" si="107"/>
        <v>285.59999999999997</v>
      </c>
      <c r="H606" s="260">
        <f t="shared" si="108"/>
        <v>20.700000000000045</v>
      </c>
      <c r="I606" s="260">
        <f t="shared" si="109"/>
        <v>-9.1999999999999993</v>
      </c>
      <c r="J606" s="262">
        <v>-9.1999999999999998E-2</v>
      </c>
      <c r="K606" s="260">
        <f t="shared" si="110"/>
        <v>2.948</v>
      </c>
      <c r="L606" s="261">
        <v>6.6760000000000002</v>
      </c>
      <c r="M606" s="262">
        <f t="shared" si="111"/>
        <v>3.7280000000000002</v>
      </c>
      <c r="N606" s="260">
        <v>0.83699999999999997</v>
      </c>
      <c r="O606" s="260" t="e">
        <v>#N/A</v>
      </c>
      <c r="Q606" s="260">
        <v>596.8437084772595</v>
      </c>
    </row>
    <row r="607" spans="1:22">
      <c r="A607" s="259">
        <v>44670</v>
      </c>
      <c r="B607" s="260">
        <v>305</v>
      </c>
      <c r="C607" s="261">
        <v>406.26299999999998</v>
      </c>
      <c r="D607" s="260">
        <v>4462.21</v>
      </c>
      <c r="F607" s="261">
        <v>2.9390000000000001</v>
      </c>
      <c r="G607" s="260">
        <f t="shared" si="107"/>
        <v>293.89999999999998</v>
      </c>
      <c r="H607" s="260">
        <f t="shared" si="108"/>
        <v>11.100000000000023</v>
      </c>
      <c r="I607" s="260">
        <f t="shared" si="109"/>
        <v>-0.4</v>
      </c>
      <c r="J607" s="262">
        <v>-4.0000000000000001E-3</v>
      </c>
      <c r="K607" s="260">
        <f t="shared" si="110"/>
        <v>2.9430000000000001</v>
      </c>
      <c r="L607" s="261">
        <v>6.7969999999999997</v>
      </c>
      <c r="M607" s="262">
        <f t="shared" si="111"/>
        <v>3.8539999999999996</v>
      </c>
      <c r="N607" s="260">
        <v>0.90600000000000003</v>
      </c>
      <c r="O607" s="260">
        <v>253.31</v>
      </c>
      <c r="P607" s="260">
        <v>482</v>
      </c>
      <c r="Q607" s="260">
        <v>588.62870082439042</v>
      </c>
      <c r="U607" s="260">
        <f t="shared" ref="U607:U615" si="112">C607/100</f>
        <v>4.0626299999999995</v>
      </c>
      <c r="V607" s="260">
        <f t="shared" ref="V607:V615" si="113">O607/100</f>
        <v>2.5331000000000001</v>
      </c>
    </row>
    <row r="608" spans="1:22">
      <c r="A608" s="259">
        <v>44671</v>
      </c>
      <c r="B608" s="260">
        <v>310.10000000000002</v>
      </c>
      <c r="C608" s="261">
        <v>412.483</v>
      </c>
      <c r="D608" s="260">
        <v>4459.45</v>
      </c>
      <c r="F608" s="261">
        <v>2.835</v>
      </c>
      <c r="G608" s="260">
        <f t="shared" si="107"/>
        <v>283.5</v>
      </c>
      <c r="H608" s="260">
        <f t="shared" si="108"/>
        <v>26.600000000000023</v>
      </c>
      <c r="I608" s="260">
        <f t="shared" si="109"/>
        <v>-11.4</v>
      </c>
      <c r="J608" s="262">
        <v>-0.114</v>
      </c>
      <c r="K608" s="260">
        <f t="shared" si="110"/>
        <v>2.9489999999999998</v>
      </c>
      <c r="L608" s="261">
        <v>6.7729999999999997</v>
      </c>
      <c r="M608" s="262">
        <f t="shared" si="111"/>
        <v>3.8239999999999998</v>
      </c>
      <c r="N608" s="260">
        <v>0.85099999999999998</v>
      </c>
      <c r="O608" s="260">
        <v>261.32</v>
      </c>
      <c r="P608" s="260">
        <v>488</v>
      </c>
      <c r="Q608" s="260">
        <v>593.10535587243282</v>
      </c>
      <c r="U608" s="260">
        <f t="shared" si="112"/>
        <v>4.1248300000000002</v>
      </c>
      <c r="V608" s="260">
        <f t="shared" si="113"/>
        <v>2.6132</v>
      </c>
    </row>
    <row r="609" spans="1:22">
      <c r="A609" s="259">
        <v>44672</v>
      </c>
      <c r="B609" s="260">
        <v>309.8</v>
      </c>
      <c r="C609" s="261">
        <v>411.96800000000002</v>
      </c>
      <c r="D609" s="260">
        <v>4393.66</v>
      </c>
      <c r="F609" s="261">
        <v>2.9119999999999999</v>
      </c>
      <c r="G609" s="260">
        <f t="shared" si="107"/>
        <v>291.2</v>
      </c>
      <c r="H609" s="260">
        <f t="shared" si="108"/>
        <v>18.600000000000023</v>
      </c>
      <c r="I609" s="260">
        <f t="shared" si="109"/>
        <v>-12.4</v>
      </c>
      <c r="J609" s="262">
        <v>-0.124</v>
      </c>
      <c r="K609" s="260">
        <f t="shared" si="110"/>
        <v>3.036</v>
      </c>
      <c r="L609" s="261">
        <v>6.8310000000000004</v>
      </c>
      <c r="M609" s="262">
        <f t="shared" si="111"/>
        <v>3.7950000000000004</v>
      </c>
      <c r="N609" s="260">
        <v>0.94299999999999995</v>
      </c>
      <c r="O609" s="260">
        <v>258.97000000000003</v>
      </c>
      <c r="P609" s="260">
        <v>483</v>
      </c>
      <c r="Q609" s="260">
        <v>583.13993085831362</v>
      </c>
      <c r="U609" s="260">
        <f t="shared" si="112"/>
        <v>4.1196799999999998</v>
      </c>
      <c r="V609" s="260">
        <f t="shared" si="113"/>
        <v>2.5897000000000001</v>
      </c>
    </row>
    <row r="610" spans="1:22">
      <c r="A610" s="259">
        <v>44673</v>
      </c>
      <c r="B610" s="260">
        <v>313.8</v>
      </c>
      <c r="C610" s="261">
        <v>419.447</v>
      </c>
      <c r="D610" s="260">
        <v>4271.78</v>
      </c>
      <c r="F610" s="261">
        <v>2.9020000000000001</v>
      </c>
      <c r="G610" s="260">
        <f t="shared" si="107"/>
        <v>290.2</v>
      </c>
      <c r="H610" s="260">
        <f t="shared" si="108"/>
        <v>23.600000000000023</v>
      </c>
      <c r="I610" s="260">
        <f t="shared" si="109"/>
        <v>-8.4</v>
      </c>
      <c r="J610" s="262">
        <v>-8.4000000000000005E-2</v>
      </c>
      <c r="K610" s="260">
        <f t="shared" si="110"/>
        <v>2.9860000000000002</v>
      </c>
      <c r="L610" s="261">
        <v>6.9290000000000003</v>
      </c>
      <c r="M610" s="262">
        <f t="shared" si="111"/>
        <v>3.9430000000000001</v>
      </c>
      <c r="N610" s="260">
        <v>0.96699999999999997</v>
      </c>
      <c r="O610" s="260">
        <v>259.23</v>
      </c>
      <c r="P610" s="260">
        <v>487</v>
      </c>
      <c r="Q610" s="260">
        <v>594.55386111318819</v>
      </c>
      <c r="U610" s="260">
        <f t="shared" si="112"/>
        <v>4.1944699999999999</v>
      </c>
      <c r="V610" s="260">
        <f t="shared" si="113"/>
        <v>2.5923000000000003</v>
      </c>
    </row>
    <row r="611" spans="1:22">
      <c r="A611" s="259">
        <v>44676</v>
      </c>
      <c r="B611" s="260">
        <v>322.5</v>
      </c>
      <c r="C611" s="261">
        <v>429.68799999999999</v>
      </c>
      <c r="D611" s="260">
        <v>4296.12</v>
      </c>
      <c r="F611" s="261">
        <v>2.823</v>
      </c>
      <c r="G611" s="260">
        <f t="shared" si="107"/>
        <v>282.3</v>
      </c>
      <c r="H611" s="260">
        <f t="shared" si="108"/>
        <v>40.199999999999989</v>
      </c>
      <c r="I611" s="260">
        <f t="shared" si="109"/>
        <v>-8</v>
      </c>
      <c r="J611" s="262">
        <v>-0.08</v>
      </c>
      <c r="K611" s="260">
        <f t="shared" si="110"/>
        <v>2.903</v>
      </c>
      <c r="L611" s="261">
        <v>6.9349999999999996</v>
      </c>
      <c r="M611" s="262">
        <f t="shared" si="111"/>
        <v>4.032</v>
      </c>
      <c r="N611" s="260">
        <v>0.83199999999999996</v>
      </c>
      <c r="O611" s="260">
        <v>271.68</v>
      </c>
      <c r="P611" s="260">
        <v>508</v>
      </c>
      <c r="Q611" s="260">
        <v>623.47517045043014</v>
      </c>
      <c r="U611" s="260">
        <f t="shared" si="112"/>
        <v>4.2968799999999998</v>
      </c>
      <c r="V611" s="260">
        <f t="shared" si="113"/>
        <v>2.7168000000000001</v>
      </c>
    </row>
    <row r="612" spans="1:22">
      <c r="A612" s="259">
        <v>44677</v>
      </c>
      <c r="B612" s="260">
        <v>328.6</v>
      </c>
      <c r="C612" s="261">
        <v>434.74400000000003</v>
      </c>
      <c r="D612" s="260">
        <v>4175.2</v>
      </c>
      <c r="F612" s="261">
        <v>2.7229999999999999</v>
      </c>
      <c r="G612" s="260">
        <f t="shared" si="107"/>
        <v>272.3</v>
      </c>
      <c r="H612" s="260">
        <f t="shared" si="108"/>
        <v>56.300000000000011</v>
      </c>
      <c r="I612" s="260">
        <f t="shared" si="109"/>
        <v>-15.4</v>
      </c>
      <c r="J612" s="262">
        <v>-0.154</v>
      </c>
      <c r="K612" s="260">
        <f t="shared" si="110"/>
        <v>2.8769999999999998</v>
      </c>
      <c r="L612" s="261">
        <v>6.9039999999999999</v>
      </c>
      <c r="M612" s="262">
        <f t="shared" si="111"/>
        <v>4.0270000000000001</v>
      </c>
      <c r="N612" s="260">
        <v>0.81</v>
      </c>
      <c r="O612" s="260">
        <v>274.33999999999997</v>
      </c>
      <c r="P612" s="260">
        <v>520</v>
      </c>
      <c r="Q612" s="260">
        <v>625.83835713187261</v>
      </c>
      <c r="U612" s="260">
        <f t="shared" si="112"/>
        <v>4.3474400000000006</v>
      </c>
      <c r="V612" s="260">
        <f t="shared" si="113"/>
        <v>2.7433999999999998</v>
      </c>
    </row>
    <row r="613" spans="1:22">
      <c r="A613" s="259">
        <v>44678</v>
      </c>
      <c r="B613" s="260">
        <v>325.7</v>
      </c>
      <c r="C613" s="261">
        <v>432.76499999999999</v>
      </c>
      <c r="D613" s="260">
        <v>4183.96</v>
      </c>
      <c r="F613" s="261">
        <v>2.8340000000000001</v>
      </c>
      <c r="G613" s="260">
        <f t="shared" si="107"/>
        <v>283.40000000000003</v>
      </c>
      <c r="H613" s="260">
        <f t="shared" si="108"/>
        <v>42.299999999999955</v>
      </c>
      <c r="I613" s="260">
        <f t="shared" si="109"/>
        <v>-6.9</v>
      </c>
      <c r="J613" s="262">
        <v>-6.9000000000000006E-2</v>
      </c>
      <c r="K613" s="260">
        <f t="shared" si="110"/>
        <v>2.903</v>
      </c>
      <c r="L613" s="261">
        <v>6.9550000000000001</v>
      </c>
      <c r="M613" s="262">
        <f t="shared" si="111"/>
        <v>4.0519999999999996</v>
      </c>
      <c r="N613" s="260">
        <v>0.79700000000000004</v>
      </c>
      <c r="O613" s="260">
        <v>284.06</v>
      </c>
      <c r="P613" s="260">
        <v>518</v>
      </c>
      <c r="Q613" s="260">
        <v>631.48545103173342</v>
      </c>
      <c r="U613" s="260">
        <f t="shared" si="112"/>
        <v>4.3276500000000002</v>
      </c>
      <c r="V613" s="260">
        <f t="shared" si="113"/>
        <v>2.8406000000000002</v>
      </c>
    </row>
    <row r="614" spans="1:22">
      <c r="A614" s="259">
        <v>44679</v>
      </c>
      <c r="B614" s="260">
        <v>326.10000000000002</v>
      </c>
      <c r="C614" s="261">
        <v>438.39299999999997</v>
      </c>
      <c r="D614" s="260">
        <v>4287.5</v>
      </c>
      <c r="F614" s="261">
        <v>2.8250000000000002</v>
      </c>
      <c r="G614" s="260">
        <f t="shared" si="107"/>
        <v>282.5</v>
      </c>
      <c r="H614" s="260">
        <f t="shared" si="108"/>
        <v>43.600000000000023</v>
      </c>
      <c r="I614" s="260">
        <f t="shared" si="109"/>
        <v>-15</v>
      </c>
      <c r="J614" s="262">
        <v>-0.15</v>
      </c>
      <c r="K614" s="260">
        <f t="shared" si="110"/>
        <v>2.9750000000000001</v>
      </c>
      <c r="L614" s="261">
        <v>7.0209999999999999</v>
      </c>
      <c r="M614" s="262">
        <f t="shared" si="111"/>
        <v>4.0459999999999994</v>
      </c>
      <c r="N614" s="260">
        <v>0.89500000000000002</v>
      </c>
      <c r="O614" s="260">
        <v>280.08999999999997</v>
      </c>
      <c r="P614" s="260">
        <v>526</v>
      </c>
      <c r="Q614" s="260">
        <v>642.498921713659</v>
      </c>
      <c r="U614" s="260">
        <f t="shared" si="112"/>
        <v>4.3839299999999994</v>
      </c>
      <c r="V614" s="260">
        <f t="shared" si="113"/>
        <v>2.8008999999999999</v>
      </c>
    </row>
    <row r="615" spans="1:22">
      <c r="A615" s="259">
        <v>44680</v>
      </c>
      <c r="B615" s="260">
        <v>320.8</v>
      </c>
      <c r="C615" s="261">
        <v>439.286</v>
      </c>
      <c r="D615" s="260">
        <v>4131.93</v>
      </c>
      <c r="F615" s="261">
        <v>2.9369999999999998</v>
      </c>
      <c r="G615" s="260">
        <f t="shared" si="107"/>
        <v>293.7</v>
      </c>
      <c r="H615" s="260">
        <f t="shared" si="108"/>
        <v>27.100000000000023</v>
      </c>
      <c r="I615" s="260">
        <f t="shared" si="109"/>
        <v>-0.1</v>
      </c>
      <c r="J615" s="262">
        <v>-1E-3</v>
      </c>
      <c r="K615" s="260">
        <f t="shared" si="110"/>
        <v>2.9379999999999997</v>
      </c>
      <c r="L615" s="261">
        <v>6.9340000000000002</v>
      </c>
      <c r="M615" s="262">
        <f t="shared" si="111"/>
        <v>3.9960000000000004</v>
      </c>
      <c r="N615" s="260">
        <v>0.93500000000000005</v>
      </c>
      <c r="O615" s="260">
        <v>286.02</v>
      </c>
      <c r="P615" s="260">
        <v>523</v>
      </c>
      <c r="Q615" s="260">
        <v>639.68550474042843</v>
      </c>
      <c r="U615" s="260">
        <f t="shared" si="112"/>
        <v>4.3928599999999998</v>
      </c>
      <c r="V615" s="260">
        <f t="shared" si="113"/>
        <v>2.8601999999999999</v>
      </c>
    </row>
    <row r="616" spans="1:22" hidden="1">
      <c r="A616" s="259">
        <v>44683</v>
      </c>
      <c r="B616" s="260">
        <v>319.2</v>
      </c>
      <c r="C616" s="261">
        <v>440.21699999999998</v>
      </c>
      <c r="D616" s="260">
        <v>4155.38</v>
      </c>
      <c r="F616" s="261">
        <v>2.9849999999999999</v>
      </c>
      <c r="G616" s="260">
        <f t="shared" si="107"/>
        <v>298.5</v>
      </c>
      <c r="H616" s="260">
        <f t="shared" si="108"/>
        <v>20.699999999999989</v>
      </c>
      <c r="I616" s="260">
        <f t="shared" si="109"/>
        <v>15.5</v>
      </c>
      <c r="J616" s="262">
        <v>0.155</v>
      </c>
      <c r="K616" s="260">
        <f t="shared" si="110"/>
        <v>2.83</v>
      </c>
      <c r="L616" s="261">
        <v>7.008</v>
      </c>
      <c r="M616" s="262">
        <f t="shared" si="111"/>
        <v>4.1779999999999999</v>
      </c>
      <c r="N616" s="260">
        <v>0.96199999999999997</v>
      </c>
      <c r="O616" s="260" t="e">
        <v>#N/A</v>
      </c>
      <c r="Q616" s="260">
        <v>637.63131999145503</v>
      </c>
    </row>
    <row r="617" spans="1:22">
      <c r="A617" s="259">
        <v>44684</v>
      </c>
      <c r="B617" s="260">
        <v>321.60000000000002</v>
      </c>
      <c r="C617" s="261">
        <v>445.15199999999999</v>
      </c>
      <c r="D617" s="260">
        <v>4175.4799999999996</v>
      </c>
      <c r="F617" s="261">
        <v>2.9750000000000001</v>
      </c>
      <c r="G617" s="260">
        <f t="shared" si="107"/>
        <v>297.5</v>
      </c>
      <c r="H617" s="260">
        <f t="shared" si="108"/>
        <v>24.100000000000023</v>
      </c>
      <c r="I617" s="260">
        <f t="shared" si="109"/>
        <v>14.7</v>
      </c>
      <c r="J617" s="262">
        <v>0.14699999999999999</v>
      </c>
      <c r="K617" s="260">
        <f t="shared" si="110"/>
        <v>2.8280000000000003</v>
      </c>
      <c r="L617" s="261">
        <v>7.0209999999999999</v>
      </c>
      <c r="M617" s="262">
        <f t="shared" si="111"/>
        <v>4.1929999999999996</v>
      </c>
      <c r="N617" s="260">
        <v>0.96</v>
      </c>
      <c r="O617" s="260">
        <v>291.01</v>
      </c>
      <c r="P617" s="260">
        <v>538</v>
      </c>
      <c r="Q617" s="260">
        <v>652.97048308987883</v>
      </c>
      <c r="U617" s="260">
        <f t="shared" ref="U617:U635" si="114">C617/100</f>
        <v>4.4515199999999995</v>
      </c>
      <c r="V617" s="260">
        <f t="shared" ref="V617:V635" si="115">O617/100</f>
        <v>2.9100999999999999</v>
      </c>
    </row>
    <row r="618" spans="1:22">
      <c r="A618" s="259">
        <v>44685</v>
      </c>
      <c r="B618" s="260">
        <v>327.39999999999998</v>
      </c>
      <c r="C618" s="261">
        <v>446.86399999999998</v>
      </c>
      <c r="D618" s="260">
        <v>4300.17</v>
      </c>
      <c r="F618" s="261">
        <v>2.9369999999999998</v>
      </c>
      <c r="G618" s="260">
        <f t="shared" si="107"/>
        <v>293.7</v>
      </c>
      <c r="H618" s="260">
        <f t="shared" si="108"/>
        <v>33.699999999999989</v>
      </c>
      <c r="I618" s="260">
        <f t="shared" si="109"/>
        <v>6</v>
      </c>
      <c r="J618" s="262">
        <v>0.06</v>
      </c>
      <c r="K618" s="260">
        <f t="shared" si="110"/>
        <v>2.8769999999999998</v>
      </c>
      <c r="L618" s="261">
        <v>6.9560000000000004</v>
      </c>
      <c r="M618" s="262">
        <f t="shared" si="111"/>
        <v>4.0790000000000006</v>
      </c>
      <c r="N618" s="260">
        <v>0.96799999999999997</v>
      </c>
      <c r="O618" s="260">
        <v>284.08999999999997</v>
      </c>
      <c r="P618" s="260">
        <v>548</v>
      </c>
      <c r="Q618" s="260">
        <v>657.64636613177765</v>
      </c>
      <c r="U618" s="260">
        <f t="shared" si="114"/>
        <v>4.4686399999999997</v>
      </c>
      <c r="V618" s="260">
        <f t="shared" si="115"/>
        <v>2.8408999999999995</v>
      </c>
    </row>
    <row r="619" spans="1:22">
      <c r="A619" s="259">
        <v>44686</v>
      </c>
      <c r="B619" s="260">
        <v>323.39999999999998</v>
      </c>
      <c r="C619" s="261">
        <v>441.41699999999997</v>
      </c>
      <c r="D619" s="260">
        <v>4146.87</v>
      </c>
      <c r="F619" s="261">
        <v>3.04</v>
      </c>
      <c r="G619" s="260">
        <f t="shared" si="107"/>
        <v>304</v>
      </c>
      <c r="H619" s="260">
        <f t="shared" si="108"/>
        <v>19.399999999999977</v>
      </c>
      <c r="I619" s="260">
        <f t="shared" si="109"/>
        <v>18.2</v>
      </c>
      <c r="J619" s="262">
        <v>0.182</v>
      </c>
      <c r="K619" s="260">
        <f t="shared" si="110"/>
        <v>2.8580000000000001</v>
      </c>
      <c r="L619" s="261">
        <v>7.0170000000000003</v>
      </c>
      <c r="M619" s="262">
        <f t="shared" si="111"/>
        <v>4.1590000000000007</v>
      </c>
      <c r="N619" s="260">
        <v>1.0409999999999999</v>
      </c>
      <c r="O619" s="260">
        <v>284.64</v>
      </c>
      <c r="P619" s="260">
        <v>531</v>
      </c>
      <c r="Q619" s="260">
        <v>650.57032930326636</v>
      </c>
      <c r="U619" s="260">
        <f t="shared" si="114"/>
        <v>4.4141699999999995</v>
      </c>
      <c r="V619" s="260">
        <f t="shared" si="115"/>
        <v>2.8464</v>
      </c>
    </row>
    <row r="620" spans="1:22">
      <c r="A620" s="259">
        <v>44687</v>
      </c>
      <c r="B620" s="260">
        <v>322.39999999999998</v>
      </c>
      <c r="C620" s="261">
        <v>444.74</v>
      </c>
      <c r="D620" s="260">
        <v>4123.34</v>
      </c>
      <c r="F620" s="261">
        <v>3.1309999999999998</v>
      </c>
      <c r="G620" s="260">
        <f t="shared" si="107"/>
        <v>313.09999999999997</v>
      </c>
      <c r="H620" s="260">
        <f t="shared" si="108"/>
        <v>9.3000000000000114</v>
      </c>
      <c r="I620" s="260">
        <f t="shared" si="109"/>
        <v>26.700000000000003</v>
      </c>
      <c r="J620" s="262">
        <v>0.26700000000000002</v>
      </c>
      <c r="K620" s="260">
        <f t="shared" si="110"/>
        <v>2.8639999999999999</v>
      </c>
      <c r="L620" s="261">
        <v>7.1369999999999996</v>
      </c>
      <c r="M620" s="262">
        <f t="shared" si="111"/>
        <v>4.2729999999999997</v>
      </c>
      <c r="N620" s="260">
        <v>1.1259999999999999</v>
      </c>
      <c r="O620" s="260">
        <v>284.72000000000003</v>
      </c>
      <c r="P620" s="260">
        <v>540</v>
      </c>
      <c r="Q620" s="260">
        <v>661.68903359046487</v>
      </c>
      <c r="U620" s="260">
        <f t="shared" si="114"/>
        <v>4.4474</v>
      </c>
      <c r="V620" s="260">
        <f t="shared" si="115"/>
        <v>2.8472000000000004</v>
      </c>
    </row>
    <row r="621" spans="1:22">
      <c r="A621" s="259">
        <v>44690</v>
      </c>
      <c r="B621" s="260">
        <v>333.1</v>
      </c>
      <c r="C621" s="261">
        <v>466.76400000000001</v>
      </c>
      <c r="D621" s="260">
        <v>3991.24</v>
      </c>
      <c r="F621" s="261">
        <v>3.0369999999999999</v>
      </c>
      <c r="G621" s="260">
        <f t="shared" si="107"/>
        <v>303.7</v>
      </c>
      <c r="H621" s="260">
        <f t="shared" si="108"/>
        <v>29.400000000000034</v>
      </c>
      <c r="I621" s="260">
        <f t="shared" si="109"/>
        <v>29.5</v>
      </c>
      <c r="J621" s="262">
        <v>0.29499999999999998</v>
      </c>
      <c r="K621" s="260">
        <f t="shared" si="110"/>
        <v>2.742</v>
      </c>
      <c r="L621" s="261">
        <v>7.258</v>
      </c>
      <c r="M621" s="262">
        <f t="shared" si="111"/>
        <v>4.516</v>
      </c>
      <c r="N621" s="260">
        <v>1.091</v>
      </c>
      <c r="O621" s="260">
        <v>291.63</v>
      </c>
      <c r="P621" s="260">
        <v>563</v>
      </c>
      <c r="Q621" s="260">
        <v>700.35361822950927</v>
      </c>
      <c r="U621" s="260">
        <f t="shared" si="114"/>
        <v>4.6676400000000005</v>
      </c>
      <c r="V621" s="260">
        <f t="shared" si="115"/>
        <v>2.9163000000000001</v>
      </c>
    </row>
    <row r="622" spans="1:22">
      <c r="A622" s="259">
        <v>44691</v>
      </c>
      <c r="B622" s="260">
        <v>337.9</v>
      </c>
      <c r="C622" s="261">
        <v>468.47899999999998</v>
      </c>
      <c r="D622" s="260">
        <v>4001.05</v>
      </c>
      <c r="F622" s="261">
        <v>2.9940000000000002</v>
      </c>
      <c r="G622" s="260">
        <f t="shared" si="107"/>
        <v>299.40000000000003</v>
      </c>
      <c r="H622" s="260">
        <f t="shared" si="108"/>
        <v>38.499999999999943</v>
      </c>
      <c r="I622" s="260">
        <f t="shared" si="109"/>
        <v>34.1</v>
      </c>
      <c r="J622" s="262">
        <v>0.34100000000000003</v>
      </c>
      <c r="K622" s="260">
        <f t="shared" si="110"/>
        <v>2.653</v>
      </c>
      <c r="L622" s="261">
        <v>7.22</v>
      </c>
      <c r="M622" s="262">
        <f t="shared" si="111"/>
        <v>4.5670000000000002</v>
      </c>
      <c r="N622" s="260">
        <v>0.996</v>
      </c>
      <c r="O622" s="260">
        <v>299.99</v>
      </c>
      <c r="P622" s="260">
        <v>575</v>
      </c>
      <c r="Q622" s="260">
        <v>707.16261589781118</v>
      </c>
      <c r="U622" s="260">
        <f t="shared" si="114"/>
        <v>4.6847899999999996</v>
      </c>
      <c r="V622" s="260">
        <f t="shared" si="115"/>
        <v>2.9999000000000002</v>
      </c>
    </row>
    <row r="623" spans="1:22">
      <c r="A623" s="259">
        <v>44692</v>
      </c>
      <c r="B623" s="260">
        <v>341.9</v>
      </c>
      <c r="C623" s="261">
        <v>471.13400000000001</v>
      </c>
      <c r="D623" s="260">
        <v>3935.18</v>
      </c>
      <c r="F623" s="261">
        <v>2.927</v>
      </c>
      <c r="G623" s="260">
        <f t="shared" si="107"/>
        <v>292.7</v>
      </c>
      <c r="H623" s="260">
        <f t="shared" si="108"/>
        <v>49.199999999999989</v>
      </c>
      <c r="I623" s="260">
        <f t="shared" si="109"/>
        <v>19.3</v>
      </c>
      <c r="J623" s="262">
        <v>0.193</v>
      </c>
      <c r="K623" s="260">
        <f t="shared" si="110"/>
        <v>2.734</v>
      </c>
      <c r="L623" s="261">
        <v>7.15</v>
      </c>
      <c r="M623" s="262">
        <f t="shared" si="111"/>
        <v>4.4160000000000004</v>
      </c>
      <c r="N623" s="260">
        <v>0.98099999999999998</v>
      </c>
      <c r="O623" s="260">
        <v>297.45</v>
      </c>
      <c r="P623" s="260">
        <v>591</v>
      </c>
      <c r="Q623" s="260">
        <v>712.58032320653786</v>
      </c>
      <c r="U623" s="260">
        <f t="shared" si="114"/>
        <v>4.7113399999999999</v>
      </c>
      <c r="V623" s="260">
        <f t="shared" si="115"/>
        <v>2.9744999999999999</v>
      </c>
    </row>
    <row r="624" spans="1:22">
      <c r="A624" s="259">
        <v>44693</v>
      </c>
      <c r="B624" s="260">
        <v>348.3</v>
      </c>
      <c r="C624" s="261">
        <v>474.92899999999997</v>
      </c>
      <c r="D624" s="260">
        <v>3930.08</v>
      </c>
      <c r="F624" s="261">
        <v>2.851</v>
      </c>
      <c r="G624" s="260">
        <f t="shared" si="107"/>
        <v>285.10000000000002</v>
      </c>
      <c r="H624" s="260">
        <f t="shared" si="108"/>
        <v>63.199999999999989</v>
      </c>
      <c r="I624" s="260">
        <f t="shared" si="109"/>
        <v>23.200000000000003</v>
      </c>
      <c r="J624" s="262">
        <v>0.23200000000000001</v>
      </c>
      <c r="K624" s="260">
        <f t="shared" si="110"/>
        <v>2.6189999999999998</v>
      </c>
      <c r="L624" s="261">
        <v>7.141</v>
      </c>
      <c r="M624" s="262">
        <f t="shared" si="111"/>
        <v>4.5220000000000002</v>
      </c>
      <c r="N624" s="260">
        <v>0.83499999999999996</v>
      </c>
      <c r="O624" s="260">
        <v>310.17</v>
      </c>
      <c r="P624" s="260">
        <v>591</v>
      </c>
      <c r="Q624" s="260">
        <v>728.60628964918874</v>
      </c>
      <c r="U624" s="260">
        <f t="shared" si="114"/>
        <v>4.7492899999999993</v>
      </c>
      <c r="V624" s="260">
        <f t="shared" si="115"/>
        <v>3.1017000000000001</v>
      </c>
    </row>
    <row r="625" spans="1:22">
      <c r="A625" s="259">
        <v>44694</v>
      </c>
      <c r="B625" s="260">
        <v>347</v>
      </c>
      <c r="C625" s="261">
        <v>469.46600000000001</v>
      </c>
      <c r="D625" s="260">
        <v>4023.89</v>
      </c>
      <c r="F625" s="261">
        <v>2.9209999999999998</v>
      </c>
      <c r="G625" s="260">
        <f t="shared" si="107"/>
        <v>292.09999999999997</v>
      </c>
      <c r="H625" s="260">
        <f t="shared" si="108"/>
        <v>54.900000000000034</v>
      </c>
      <c r="I625" s="260">
        <f t="shared" si="109"/>
        <v>18.899999999999999</v>
      </c>
      <c r="J625" s="262">
        <v>0.189</v>
      </c>
      <c r="K625" s="260">
        <f t="shared" si="110"/>
        <v>2.7319999999999998</v>
      </c>
      <c r="L625" s="261">
        <v>7.1479999999999997</v>
      </c>
      <c r="M625" s="262">
        <f t="shared" si="111"/>
        <v>4.4160000000000004</v>
      </c>
      <c r="N625" s="260">
        <v>0.94</v>
      </c>
      <c r="O625" s="260">
        <v>303.02</v>
      </c>
      <c r="P625" s="260">
        <v>586</v>
      </c>
      <c r="Q625" s="260">
        <v>721.77372266359282</v>
      </c>
      <c r="U625" s="260">
        <f t="shared" si="114"/>
        <v>4.6946599999999998</v>
      </c>
      <c r="V625" s="260">
        <f t="shared" si="115"/>
        <v>3.0301999999999998</v>
      </c>
    </row>
    <row r="626" spans="1:22">
      <c r="A626" s="259">
        <v>44697</v>
      </c>
      <c r="B626" s="260">
        <v>352.3</v>
      </c>
      <c r="C626" s="261">
        <v>474.685</v>
      </c>
      <c r="D626" s="260">
        <v>4008.01</v>
      </c>
      <c r="F626" s="261">
        <v>2.8849999999999998</v>
      </c>
      <c r="G626" s="260">
        <f t="shared" si="107"/>
        <v>288.5</v>
      </c>
      <c r="H626" s="260">
        <f t="shared" si="108"/>
        <v>63.800000000000011</v>
      </c>
      <c r="I626" s="260">
        <f t="shared" si="109"/>
        <v>17</v>
      </c>
      <c r="J626" s="262">
        <v>0.17</v>
      </c>
      <c r="K626" s="260">
        <f t="shared" si="110"/>
        <v>2.7149999999999999</v>
      </c>
      <c r="L626" s="261">
        <v>7.1639999999999997</v>
      </c>
      <c r="M626" s="262">
        <f t="shared" si="111"/>
        <v>4.4489999999999998</v>
      </c>
      <c r="N626" s="260">
        <v>0.93200000000000005</v>
      </c>
      <c r="O626" s="260">
        <v>303.75</v>
      </c>
      <c r="P626" s="260">
        <v>595</v>
      </c>
      <c r="Q626" s="260">
        <v>727.14345758953596</v>
      </c>
      <c r="U626" s="260">
        <f t="shared" si="114"/>
        <v>4.7468500000000002</v>
      </c>
      <c r="V626" s="260">
        <f t="shared" si="115"/>
        <v>3.0375000000000001</v>
      </c>
    </row>
    <row r="627" spans="1:22">
      <c r="A627" s="259">
        <v>44698</v>
      </c>
      <c r="B627" s="260">
        <v>348.6</v>
      </c>
      <c r="C627" s="261">
        <v>467.88900000000001</v>
      </c>
      <c r="D627" s="260">
        <v>4088.85</v>
      </c>
      <c r="F627" s="261">
        <v>2.988</v>
      </c>
      <c r="G627" s="260">
        <f t="shared" si="107"/>
        <v>298.8</v>
      </c>
      <c r="H627" s="260">
        <f t="shared" si="108"/>
        <v>49.800000000000011</v>
      </c>
      <c r="I627" s="260">
        <f t="shared" si="109"/>
        <v>24.9</v>
      </c>
      <c r="J627" s="262">
        <v>0.249</v>
      </c>
      <c r="K627" s="260">
        <f t="shared" si="110"/>
        <v>2.7389999999999999</v>
      </c>
      <c r="L627" s="261">
        <v>7.1680000000000001</v>
      </c>
      <c r="M627" s="262">
        <f t="shared" si="111"/>
        <v>4.4290000000000003</v>
      </c>
      <c r="N627" s="260">
        <v>1.0409999999999999</v>
      </c>
      <c r="O627" s="260">
        <v>296.32</v>
      </c>
      <c r="P627" s="260">
        <v>589</v>
      </c>
      <c r="Q627" s="260">
        <v>719.06378245365659</v>
      </c>
      <c r="U627" s="260">
        <f t="shared" si="114"/>
        <v>4.67889</v>
      </c>
      <c r="V627" s="260">
        <f t="shared" si="115"/>
        <v>2.9632000000000001</v>
      </c>
    </row>
    <row r="628" spans="1:22">
      <c r="A628" s="259">
        <v>44699</v>
      </c>
      <c r="B628" s="260">
        <v>355.5</v>
      </c>
      <c r="C628" s="261">
        <v>481.22800000000001</v>
      </c>
      <c r="D628" s="260">
        <v>3923.68</v>
      </c>
      <c r="F628" s="261">
        <v>2.887</v>
      </c>
      <c r="G628" s="260">
        <f t="shared" si="107"/>
        <v>288.7</v>
      </c>
      <c r="H628" s="260">
        <f t="shared" si="108"/>
        <v>66.800000000000011</v>
      </c>
      <c r="I628" s="260">
        <f t="shared" si="109"/>
        <v>15.4</v>
      </c>
      <c r="J628" s="262">
        <v>0.154</v>
      </c>
      <c r="K628" s="260">
        <f t="shared" si="110"/>
        <v>2.7330000000000001</v>
      </c>
      <c r="L628" s="261">
        <v>7.1820000000000004</v>
      </c>
      <c r="M628" s="262">
        <f t="shared" si="111"/>
        <v>4.4489999999999998</v>
      </c>
      <c r="N628" s="260">
        <v>1.0249999999999999</v>
      </c>
      <c r="O628" s="260">
        <v>300.98</v>
      </c>
      <c r="P628" s="260">
        <v>603</v>
      </c>
      <c r="Q628" s="260">
        <v>733.39746704271272</v>
      </c>
      <c r="U628" s="260">
        <f t="shared" si="114"/>
        <v>4.8122800000000003</v>
      </c>
      <c r="V628" s="260">
        <f t="shared" si="115"/>
        <v>3.0098000000000003</v>
      </c>
    </row>
    <row r="629" spans="1:22">
      <c r="A629" s="259">
        <v>44700</v>
      </c>
      <c r="B629" s="260">
        <v>360</v>
      </c>
      <c r="C629" s="261">
        <v>486.73399999999998</v>
      </c>
      <c r="D629" s="260">
        <v>3900.79</v>
      </c>
      <c r="F629" s="261">
        <v>2.84</v>
      </c>
      <c r="G629" s="260">
        <f t="shared" si="107"/>
        <v>284</v>
      </c>
      <c r="H629" s="260">
        <f t="shared" si="108"/>
        <v>76</v>
      </c>
      <c r="I629" s="260">
        <f t="shared" si="109"/>
        <v>19</v>
      </c>
      <c r="J629" s="262">
        <v>0.19</v>
      </c>
      <c r="K629" s="260">
        <f t="shared" si="110"/>
        <v>2.65</v>
      </c>
      <c r="L629" s="261">
        <v>7.173</v>
      </c>
      <c r="M629" s="262">
        <f t="shared" si="111"/>
        <v>4.5229999999999997</v>
      </c>
      <c r="N629" s="260">
        <v>0.94499999999999995</v>
      </c>
      <c r="O629" s="260">
        <v>314.20999999999998</v>
      </c>
      <c r="P629" s="260">
        <v>627</v>
      </c>
      <c r="Q629" s="260">
        <v>760.76123659712709</v>
      </c>
      <c r="U629" s="260">
        <f t="shared" si="114"/>
        <v>4.8673399999999996</v>
      </c>
      <c r="V629" s="260">
        <f t="shared" si="115"/>
        <v>3.1420999999999997</v>
      </c>
    </row>
    <row r="630" spans="1:22">
      <c r="A630" s="259">
        <v>44701</v>
      </c>
      <c r="B630" s="260">
        <v>363.4</v>
      </c>
      <c r="C630" s="261">
        <v>489.37900000000002</v>
      </c>
      <c r="D630" s="260">
        <v>3901.36</v>
      </c>
      <c r="F630" s="261">
        <v>2.7829999999999999</v>
      </c>
      <c r="G630" s="260">
        <f t="shared" si="107"/>
        <v>278.3</v>
      </c>
      <c r="H630" s="260">
        <f t="shared" si="108"/>
        <v>85.099999999999966</v>
      </c>
      <c r="I630" s="260">
        <f t="shared" si="109"/>
        <v>19.900000000000002</v>
      </c>
      <c r="J630" s="262">
        <v>0.19900000000000001</v>
      </c>
      <c r="K630" s="260">
        <f t="shared" si="110"/>
        <v>2.5840000000000001</v>
      </c>
      <c r="L630" s="261">
        <v>7.125</v>
      </c>
      <c r="M630" s="262">
        <f t="shared" si="111"/>
        <v>4.5410000000000004</v>
      </c>
      <c r="N630" s="260">
        <v>0.93700000000000006</v>
      </c>
      <c r="O630" s="260">
        <v>310.86</v>
      </c>
      <c r="P630" s="260">
        <v>627</v>
      </c>
      <c r="Q630" s="260">
        <v>760.21022034314444</v>
      </c>
      <c r="U630" s="260">
        <f t="shared" si="114"/>
        <v>4.8937900000000001</v>
      </c>
      <c r="V630" s="260">
        <f t="shared" si="115"/>
        <v>3.1086</v>
      </c>
    </row>
    <row r="631" spans="1:22">
      <c r="A631" s="259">
        <v>44704</v>
      </c>
      <c r="B631" s="260">
        <v>357.8</v>
      </c>
      <c r="C631" s="261">
        <v>476.49</v>
      </c>
      <c r="D631" s="260">
        <v>3973.75</v>
      </c>
      <c r="F631" s="261">
        <v>2.8530000000000002</v>
      </c>
      <c r="G631" s="260">
        <f t="shared" si="107"/>
        <v>285.3</v>
      </c>
      <c r="H631" s="260">
        <f t="shared" si="108"/>
        <v>72.5</v>
      </c>
      <c r="I631" s="260">
        <f t="shared" si="109"/>
        <v>25.1</v>
      </c>
      <c r="J631" s="262">
        <v>0.251</v>
      </c>
      <c r="K631" s="260">
        <f t="shared" si="110"/>
        <v>2.6020000000000003</v>
      </c>
      <c r="L631" s="261">
        <v>7.0759999999999996</v>
      </c>
      <c r="M631" s="262">
        <f t="shared" si="111"/>
        <v>4.4739999999999993</v>
      </c>
      <c r="N631" s="260">
        <v>1.012</v>
      </c>
      <c r="O631" s="260">
        <v>309.44</v>
      </c>
      <c r="P631" s="260">
        <v>608</v>
      </c>
      <c r="Q631" s="260">
        <v>739.94055529650029</v>
      </c>
      <c r="U631" s="260">
        <f t="shared" si="114"/>
        <v>4.7648999999999999</v>
      </c>
      <c r="V631" s="260">
        <f t="shared" si="115"/>
        <v>3.0943999999999998</v>
      </c>
    </row>
    <row r="632" spans="1:22">
      <c r="A632" s="259">
        <v>44705</v>
      </c>
      <c r="B632" s="260">
        <v>361.9</v>
      </c>
      <c r="C632" s="261">
        <v>482.47399999999999</v>
      </c>
      <c r="D632" s="260">
        <v>3941.48</v>
      </c>
      <c r="F632" s="261">
        <v>2.7530000000000001</v>
      </c>
      <c r="G632" s="260">
        <f t="shared" si="107"/>
        <v>275.3</v>
      </c>
      <c r="H632" s="260">
        <f t="shared" si="108"/>
        <v>86.599999999999966</v>
      </c>
      <c r="I632" s="260">
        <f t="shared" si="109"/>
        <v>18.7</v>
      </c>
      <c r="J632" s="262">
        <v>0.187</v>
      </c>
      <c r="K632" s="260">
        <f t="shared" si="110"/>
        <v>2.5660000000000003</v>
      </c>
      <c r="L632" s="261">
        <v>7.0359999999999996</v>
      </c>
      <c r="M632" s="262">
        <f t="shared" si="111"/>
        <v>4.4699999999999989</v>
      </c>
      <c r="N632" s="260">
        <v>0.96299999999999997</v>
      </c>
      <c r="O632" s="260">
        <v>308.61</v>
      </c>
      <c r="P632" s="260">
        <v>617</v>
      </c>
      <c r="Q632" s="260">
        <v>744.55648356857409</v>
      </c>
      <c r="U632" s="260">
        <f t="shared" si="114"/>
        <v>4.8247400000000003</v>
      </c>
      <c r="V632" s="260">
        <f t="shared" si="115"/>
        <v>3.0861000000000001</v>
      </c>
    </row>
    <row r="633" spans="1:22">
      <c r="A633" s="259">
        <v>44706</v>
      </c>
      <c r="B633" s="260">
        <v>359.5</v>
      </c>
      <c r="C633" s="261">
        <v>471.62</v>
      </c>
      <c r="D633" s="260">
        <v>3978.73</v>
      </c>
      <c r="F633" s="261">
        <v>2.7469999999999999</v>
      </c>
      <c r="G633" s="260">
        <f t="shared" si="107"/>
        <v>274.7</v>
      </c>
      <c r="H633" s="260">
        <f t="shared" si="108"/>
        <v>84.800000000000011</v>
      </c>
      <c r="I633" s="260">
        <f t="shared" si="109"/>
        <v>19.2</v>
      </c>
      <c r="J633" s="262">
        <v>0.192</v>
      </c>
      <c r="K633" s="260">
        <f t="shared" si="110"/>
        <v>2.5549999999999997</v>
      </c>
      <c r="L633" s="261">
        <v>6.9329999999999998</v>
      </c>
      <c r="M633" s="262">
        <f t="shared" si="111"/>
        <v>4.3780000000000001</v>
      </c>
      <c r="N633" s="260">
        <v>0.94699999999999995</v>
      </c>
      <c r="O633" s="260">
        <v>308.31</v>
      </c>
      <c r="P633" s="260">
        <v>601</v>
      </c>
      <c r="Q633" s="260">
        <v>723.25311753186884</v>
      </c>
      <c r="U633" s="260">
        <f t="shared" si="114"/>
        <v>4.7161999999999997</v>
      </c>
      <c r="V633" s="260">
        <f t="shared" si="115"/>
        <v>3.0831</v>
      </c>
    </row>
    <row r="634" spans="1:22">
      <c r="A634" s="259">
        <v>44707</v>
      </c>
      <c r="B634" s="260">
        <v>357.8</v>
      </c>
      <c r="C634" s="261">
        <v>463.351</v>
      </c>
      <c r="D634" s="260">
        <v>4057.84</v>
      </c>
      <c r="F634" s="261">
        <v>2.75</v>
      </c>
      <c r="G634" s="260">
        <f t="shared" si="107"/>
        <v>275</v>
      </c>
      <c r="H634" s="260">
        <f t="shared" si="108"/>
        <v>82.800000000000011</v>
      </c>
      <c r="I634" s="260">
        <f t="shared" si="109"/>
        <v>12.4</v>
      </c>
      <c r="J634" s="262">
        <v>0.124</v>
      </c>
      <c r="K634" s="260">
        <f t="shared" si="110"/>
        <v>2.6259999999999999</v>
      </c>
      <c r="L634" s="261">
        <v>6.8689999999999998</v>
      </c>
      <c r="M634" s="262">
        <f t="shared" si="111"/>
        <v>4.2430000000000003</v>
      </c>
      <c r="N634" s="260">
        <v>0.99299999999999999</v>
      </c>
      <c r="O634" s="260">
        <v>304.5</v>
      </c>
      <c r="P634" s="260">
        <v>576</v>
      </c>
      <c r="Q634" s="260">
        <v>699.92459942845039</v>
      </c>
      <c r="U634" s="260">
        <f t="shared" si="114"/>
        <v>4.6335100000000002</v>
      </c>
      <c r="V634" s="260">
        <f t="shared" si="115"/>
        <v>3.0449999999999999</v>
      </c>
    </row>
    <row r="635" spans="1:22">
      <c r="A635" s="259">
        <v>44708</v>
      </c>
      <c r="B635" s="260">
        <v>354.9</v>
      </c>
      <c r="C635" s="261">
        <v>454.952</v>
      </c>
      <c r="D635" s="260">
        <v>4158.24</v>
      </c>
      <c r="F635" s="261">
        <v>2.74</v>
      </c>
      <c r="G635" s="260">
        <f t="shared" si="107"/>
        <v>274</v>
      </c>
      <c r="H635" s="260">
        <f t="shared" si="108"/>
        <v>80.899999999999977</v>
      </c>
      <c r="I635" s="260">
        <f t="shared" si="109"/>
        <v>8.6999999999999993</v>
      </c>
      <c r="J635" s="262">
        <v>8.6999999999999994E-2</v>
      </c>
      <c r="K635" s="260">
        <f t="shared" si="110"/>
        <v>2.653</v>
      </c>
      <c r="L635" s="261">
        <v>6.7889999999999997</v>
      </c>
      <c r="M635" s="262">
        <f t="shared" si="111"/>
        <v>4.1359999999999992</v>
      </c>
      <c r="N635" s="260">
        <v>0.95699999999999996</v>
      </c>
      <c r="O635" s="260">
        <v>300.13</v>
      </c>
      <c r="P635" s="260">
        <v>566</v>
      </c>
      <c r="Q635" s="260">
        <v>691.58216512577462</v>
      </c>
      <c r="U635" s="260">
        <f t="shared" si="114"/>
        <v>4.5495200000000002</v>
      </c>
      <c r="V635" s="260">
        <f t="shared" si="115"/>
        <v>3.0013000000000001</v>
      </c>
    </row>
    <row r="636" spans="1:22" hidden="1">
      <c r="A636" s="259">
        <v>44711</v>
      </c>
      <c r="B636" s="260">
        <v>0</v>
      </c>
      <c r="C636" s="260">
        <v>0</v>
      </c>
      <c r="D636" s="260">
        <v>0</v>
      </c>
      <c r="F636" s="260">
        <v>2.74</v>
      </c>
      <c r="G636" s="260">
        <f t="shared" si="107"/>
        <v>274</v>
      </c>
      <c r="H636" s="260">
        <f t="shared" si="108"/>
        <v>-274</v>
      </c>
      <c r="I636" s="260">
        <f t="shared" si="109"/>
        <v>8.6999999999999993</v>
      </c>
      <c r="J636" s="260">
        <v>8.6999999999999994E-2</v>
      </c>
      <c r="K636" s="260">
        <f t="shared" si="110"/>
        <v>2.653</v>
      </c>
      <c r="L636" s="260" t="e">
        <v>#N/A</v>
      </c>
      <c r="M636" s="260" t="e">
        <f t="shared" si="111"/>
        <v>#N/A</v>
      </c>
      <c r="Q636" s="260">
        <v>681.21062522836053</v>
      </c>
    </row>
    <row r="637" spans="1:22">
      <c r="A637" s="259">
        <v>44712</v>
      </c>
      <c r="B637" s="260">
        <v>339</v>
      </c>
      <c r="C637" s="261">
        <v>448.08699999999999</v>
      </c>
      <c r="D637" s="260">
        <v>4132.1499999999996</v>
      </c>
      <c r="F637" s="261">
        <v>2.847</v>
      </c>
      <c r="G637" s="260">
        <f t="shared" si="107"/>
        <v>284.7</v>
      </c>
      <c r="H637" s="260">
        <f t="shared" si="108"/>
        <v>54.300000000000011</v>
      </c>
      <c r="I637" s="260">
        <f t="shared" si="109"/>
        <v>19.8</v>
      </c>
      <c r="J637" s="262">
        <v>0.19800000000000001</v>
      </c>
      <c r="K637" s="260">
        <f t="shared" si="110"/>
        <v>2.649</v>
      </c>
      <c r="L637" s="261">
        <v>6.774</v>
      </c>
      <c r="M637" s="262">
        <f t="shared" si="111"/>
        <v>4.125</v>
      </c>
      <c r="N637" s="260">
        <v>1.117</v>
      </c>
      <c r="O637" s="260">
        <v>285.14999999999998</v>
      </c>
      <c r="P637" s="260">
        <v>556</v>
      </c>
      <c r="Q637" s="260">
        <v>688.04272400657078</v>
      </c>
      <c r="U637" s="260">
        <f t="shared" ref="U637:U639" si="116">C637/100</f>
        <v>4.4808699999999995</v>
      </c>
      <c r="V637" s="260">
        <f t="shared" ref="V637:V639" si="117">O637/100</f>
        <v>2.8514999999999997</v>
      </c>
    </row>
    <row r="638" spans="1:22">
      <c r="A638" s="259">
        <v>44713</v>
      </c>
      <c r="B638" s="260">
        <v>334.6</v>
      </c>
      <c r="C638" s="261">
        <v>448.34</v>
      </c>
      <c r="D638" s="260">
        <v>4101.2299999999996</v>
      </c>
      <c r="F638" s="261">
        <v>2.9089999999999998</v>
      </c>
      <c r="G638" s="260">
        <f t="shared" si="107"/>
        <v>290.89999999999998</v>
      </c>
      <c r="H638" s="260">
        <f t="shared" si="108"/>
        <v>43.700000000000045</v>
      </c>
      <c r="I638" s="260">
        <f t="shared" si="109"/>
        <v>25.900000000000002</v>
      </c>
      <c r="J638" s="262">
        <v>0.25900000000000001</v>
      </c>
      <c r="K638" s="260">
        <f t="shared" si="110"/>
        <v>2.65</v>
      </c>
      <c r="L638" s="261">
        <v>6.8109999999999999</v>
      </c>
      <c r="M638" s="262">
        <f t="shared" si="111"/>
        <v>4.1609999999999996</v>
      </c>
      <c r="N638" s="260">
        <v>1.1819999999999999</v>
      </c>
      <c r="O638" s="260">
        <v>286.5</v>
      </c>
      <c r="P638" s="260">
        <v>555</v>
      </c>
      <c r="Q638" s="260">
        <v>690.28669748820209</v>
      </c>
      <c r="U638" s="260">
        <f t="shared" si="116"/>
        <v>4.4833999999999996</v>
      </c>
      <c r="V638" s="260">
        <f t="shared" si="117"/>
        <v>2.8650000000000002</v>
      </c>
    </row>
    <row r="639" spans="1:22">
      <c r="A639" s="259">
        <v>44714</v>
      </c>
      <c r="B639" s="260">
        <v>336.8</v>
      </c>
      <c r="C639" s="261">
        <v>448.80399999999997</v>
      </c>
      <c r="D639" s="260">
        <v>4176.82</v>
      </c>
      <c r="F639" s="261">
        <v>2.91</v>
      </c>
      <c r="G639" s="260">
        <f t="shared" si="107"/>
        <v>291</v>
      </c>
      <c r="H639" s="260">
        <f t="shared" si="108"/>
        <v>45.800000000000011</v>
      </c>
      <c r="I639" s="260">
        <f t="shared" si="109"/>
        <v>23.3</v>
      </c>
      <c r="J639" s="262">
        <v>0.23300000000000001</v>
      </c>
      <c r="K639" s="260">
        <f t="shared" si="110"/>
        <v>2.677</v>
      </c>
      <c r="L639" s="261">
        <v>6.8109999999999999</v>
      </c>
      <c r="M639" s="262">
        <f t="shared" si="111"/>
        <v>4.1340000000000003</v>
      </c>
      <c r="N639" s="260">
        <v>1.232</v>
      </c>
      <c r="O639" s="260">
        <v>286.5</v>
      </c>
      <c r="P639" s="260">
        <v>552</v>
      </c>
      <c r="Q639" s="260">
        <v>688.65502075271138</v>
      </c>
      <c r="U639" s="260">
        <f t="shared" si="116"/>
        <v>4.4880399999999998</v>
      </c>
      <c r="V639" s="260">
        <f t="shared" si="117"/>
        <v>2.8650000000000002</v>
      </c>
    </row>
    <row r="640" spans="1:22" hidden="1">
      <c r="A640" s="259">
        <v>44715</v>
      </c>
      <c r="B640" s="260">
        <v>334.4</v>
      </c>
      <c r="C640" s="261">
        <v>447.238</v>
      </c>
      <c r="D640" s="260">
        <v>4108.54</v>
      </c>
      <c r="F640" s="261">
        <v>2.9369999999999998</v>
      </c>
      <c r="G640" s="260">
        <f t="shared" si="107"/>
        <v>293.7</v>
      </c>
      <c r="H640" s="260">
        <f t="shared" si="108"/>
        <v>40.699999999999989</v>
      </c>
      <c r="I640" s="260">
        <f t="shared" si="109"/>
        <v>17.899999999999999</v>
      </c>
      <c r="J640" s="262">
        <v>0.17899999999999999</v>
      </c>
      <c r="K640" s="260">
        <f t="shared" si="110"/>
        <v>2.758</v>
      </c>
      <c r="L640" s="261">
        <v>6.8339999999999996</v>
      </c>
      <c r="M640" s="262">
        <f t="shared" si="111"/>
        <v>4.0759999999999996</v>
      </c>
      <c r="N640" s="260">
        <v>1.2669999999999999</v>
      </c>
      <c r="O640" s="260" t="e">
        <v>#N/A</v>
      </c>
      <c r="Q640" s="260">
        <v>686.45889727288466</v>
      </c>
    </row>
    <row r="641" spans="1:22">
      <c r="A641" s="259">
        <v>44718</v>
      </c>
      <c r="B641" s="260">
        <v>329.3</v>
      </c>
      <c r="C641" s="261">
        <v>443.89600000000002</v>
      </c>
      <c r="D641" s="260">
        <v>4121.43</v>
      </c>
      <c r="F641" s="261">
        <v>3.0419999999999998</v>
      </c>
      <c r="G641" s="260">
        <f t="shared" si="107"/>
        <v>304.2</v>
      </c>
      <c r="H641" s="260">
        <f t="shared" si="108"/>
        <v>25.100000000000023</v>
      </c>
      <c r="I641" s="260">
        <f t="shared" si="109"/>
        <v>26.200000000000003</v>
      </c>
      <c r="J641" s="262">
        <v>0.26200000000000001</v>
      </c>
      <c r="K641" s="260">
        <f t="shared" si="110"/>
        <v>2.78</v>
      </c>
      <c r="L641" s="261">
        <v>6.9119999999999999</v>
      </c>
      <c r="M641" s="262">
        <f t="shared" si="111"/>
        <v>4.1319999999999997</v>
      </c>
      <c r="N641" s="260">
        <v>1.3160000000000001</v>
      </c>
      <c r="O641" s="260">
        <v>278.64</v>
      </c>
      <c r="P641" s="260">
        <v>542</v>
      </c>
      <c r="Q641" s="260">
        <v>679.50114719922442</v>
      </c>
      <c r="U641" s="260">
        <f t="shared" ref="U641:U650" si="118">C641/100</f>
        <v>4.4389599999999998</v>
      </c>
      <c r="V641" s="260">
        <f t="shared" ref="V641:V650" si="119">O641/100</f>
        <v>2.7864</v>
      </c>
    </row>
    <row r="642" spans="1:22">
      <c r="A642" s="259">
        <v>44719</v>
      </c>
      <c r="B642" s="260">
        <v>332.6</v>
      </c>
      <c r="C642" s="261">
        <v>451.928</v>
      </c>
      <c r="D642" s="260">
        <v>4160.68</v>
      </c>
      <c r="F642" s="261">
        <v>2.976</v>
      </c>
      <c r="G642" s="260">
        <f t="shared" si="107"/>
        <v>297.60000000000002</v>
      </c>
      <c r="H642" s="260">
        <f t="shared" si="108"/>
        <v>35</v>
      </c>
      <c r="I642" s="260">
        <f t="shared" si="109"/>
        <v>22.3</v>
      </c>
      <c r="J642" s="262">
        <v>0.223</v>
      </c>
      <c r="K642" s="260">
        <f t="shared" si="110"/>
        <v>2.7530000000000001</v>
      </c>
      <c r="L642" s="261">
        <v>6.9420000000000002</v>
      </c>
      <c r="M642" s="262">
        <f t="shared" si="111"/>
        <v>4.1890000000000001</v>
      </c>
      <c r="N642" s="260">
        <v>1.2869999999999999</v>
      </c>
      <c r="O642" s="260">
        <v>281.32</v>
      </c>
      <c r="P642" s="260">
        <v>554</v>
      </c>
      <c r="Q642" s="260">
        <v>697.81779817188078</v>
      </c>
      <c r="U642" s="260">
        <f t="shared" si="118"/>
        <v>4.5192800000000002</v>
      </c>
      <c r="V642" s="260">
        <f t="shared" si="119"/>
        <v>2.8132000000000001</v>
      </c>
    </row>
    <row r="643" spans="1:22">
      <c r="A643" s="259">
        <v>44720</v>
      </c>
      <c r="B643" s="260">
        <v>330.7</v>
      </c>
      <c r="C643" s="261">
        <v>454.02199999999999</v>
      </c>
      <c r="D643" s="260">
        <v>4115.7700000000004</v>
      </c>
      <c r="F643" s="261">
        <v>3.0230000000000001</v>
      </c>
      <c r="G643" s="260">
        <f t="shared" si="107"/>
        <v>302.3</v>
      </c>
      <c r="H643" s="260">
        <f t="shared" si="108"/>
        <v>28.399999999999977</v>
      </c>
      <c r="I643" s="260">
        <f t="shared" si="109"/>
        <v>26.1</v>
      </c>
      <c r="J643" s="262">
        <v>0.26100000000000001</v>
      </c>
      <c r="K643" s="260">
        <f t="shared" si="110"/>
        <v>2.762</v>
      </c>
      <c r="L643" s="261">
        <v>7.0229999999999997</v>
      </c>
      <c r="M643" s="262">
        <f t="shared" si="111"/>
        <v>4.2609999999999992</v>
      </c>
      <c r="N643" s="260">
        <v>1.349</v>
      </c>
      <c r="O643" s="260">
        <v>283.20999999999998</v>
      </c>
      <c r="P643" s="260">
        <v>556</v>
      </c>
      <c r="Q643" s="260">
        <v>707.39029055268986</v>
      </c>
      <c r="U643" s="260">
        <f t="shared" si="118"/>
        <v>4.5402199999999997</v>
      </c>
      <c r="V643" s="260">
        <f t="shared" si="119"/>
        <v>2.8320999999999996</v>
      </c>
    </row>
    <row r="644" spans="1:22">
      <c r="A644" s="259">
        <v>44721</v>
      </c>
      <c r="B644" s="260">
        <v>331</v>
      </c>
      <c r="C644" s="261">
        <v>463.726</v>
      </c>
      <c r="D644" s="260">
        <v>4017.82</v>
      </c>
      <c r="F644" s="261">
        <v>3.044</v>
      </c>
      <c r="G644" s="260">
        <f t="shared" ref="G644:G707" si="120">F644*100</f>
        <v>304.39999999999998</v>
      </c>
      <c r="H644" s="260">
        <f t="shared" ref="H644:H707" si="121">B644-G644</f>
        <v>26.600000000000023</v>
      </c>
      <c r="I644" s="260">
        <f t="shared" ref="I644:I707" si="122">J644*100</f>
        <v>27.200000000000003</v>
      </c>
      <c r="J644" s="262">
        <v>0.27200000000000002</v>
      </c>
      <c r="K644" s="260">
        <f t="shared" ref="K644:K707" si="123">F644-J644</f>
        <v>2.7720000000000002</v>
      </c>
      <c r="L644" s="261">
        <v>7.1349999999999998</v>
      </c>
      <c r="M644" s="262">
        <f t="shared" ref="M644:M707" si="124">L644-K644</f>
        <v>4.3629999999999995</v>
      </c>
      <c r="N644" s="260">
        <v>1.4219999999999999</v>
      </c>
      <c r="O644" s="260">
        <v>283.24</v>
      </c>
      <c r="P644" s="260">
        <v>572</v>
      </c>
      <c r="Q644" s="260">
        <v>730.90778011272732</v>
      </c>
      <c r="U644" s="260">
        <f t="shared" si="118"/>
        <v>4.6372600000000004</v>
      </c>
      <c r="V644" s="260">
        <f t="shared" si="119"/>
        <v>2.8324000000000003</v>
      </c>
    </row>
    <row r="645" spans="1:22">
      <c r="A645" s="259">
        <v>44722</v>
      </c>
      <c r="B645" s="260">
        <v>327.10000000000002</v>
      </c>
      <c r="C645" s="261">
        <v>467.661</v>
      </c>
      <c r="D645" s="260">
        <v>3900.86</v>
      </c>
      <c r="F645" s="261">
        <v>3.1579999999999999</v>
      </c>
      <c r="G645" s="260">
        <f t="shared" si="120"/>
        <v>315.8</v>
      </c>
      <c r="H645" s="260">
        <f t="shared" si="121"/>
        <v>11.300000000000011</v>
      </c>
      <c r="I645" s="260">
        <f t="shared" si="122"/>
        <v>37.9</v>
      </c>
      <c r="J645" s="262">
        <v>0.379</v>
      </c>
      <c r="K645" s="260">
        <f t="shared" si="123"/>
        <v>2.7789999999999999</v>
      </c>
      <c r="L645" s="261">
        <v>7.2839999999999998</v>
      </c>
      <c r="M645" s="262">
        <f t="shared" si="124"/>
        <v>4.5049999999999999</v>
      </c>
      <c r="N645" s="260">
        <v>1.5109999999999999</v>
      </c>
      <c r="O645" s="260">
        <v>289.95</v>
      </c>
      <c r="P645" s="260">
        <v>588</v>
      </c>
      <c r="Q645" s="260">
        <v>740.95427924174282</v>
      </c>
      <c r="U645" s="260">
        <f t="shared" si="118"/>
        <v>4.6766100000000002</v>
      </c>
      <c r="V645" s="260">
        <f t="shared" si="119"/>
        <v>2.8994999999999997</v>
      </c>
    </row>
    <row r="646" spans="1:22">
      <c r="A646" s="259">
        <v>44725</v>
      </c>
      <c r="B646" s="260">
        <v>329.8</v>
      </c>
      <c r="C646" s="261">
        <v>484.43299999999999</v>
      </c>
      <c r="D646" s="260">
        <v>3749.63</v>
      </c>
      <c r="F646" s="261">
        <v>3.3650000000000002</v>
      </c>
      <c r="G646" s="260">
        <f t="shared" si="120"/>
        <v>336.5</v>
      </c>
      <c r="H646" s="260">
        <f t="shared" si="121"/>
        <v>-6.6999999999999886</v>
      </c>
      <c r="I646" s="260">
        <f t="shared" si="122"/>
        <v>68.899999999999991</v>
      </c>
      <c r="J646" s="262">
        <v>0.68899999999999995</v>
      </c>
      <c r="K646" s="260">
        <f t="shared" si="123"/>
        <v>2.6760000000000002</v>
      </c>
      <c r="L646" s="261">
        <v>7.6360000000000001</v>
      </c>
      <c r="M646" s="262">
        <f t="shared" si="124"/>
        <v>4.96</v>
      </c>
      <c r="N646" s="260">
        <v>1.6259999999999999</v>
      </c>
      <c r="O646" s="260">
        <v>297.02</v>
      </c>
      <c r="P646" s="260">
        <v>633</v>
      </c>
      <c r="Q646" s="260">
        <v>775.8220814640531</v>
      </c>
      <c r="U646" s="260">
        <f t="shared" si="118"/>
        <v>4.8443300000000002</v>
      </c>
      <c r="V646" s="260">
        <f t="shared" si="119"/>
        <v>2.9701999999999997</v>
      </c>
    </row>
    <row r="647" spans="1:22">
      <c r="A647" s="259">
        <v>44726</v>
      </c>
      <c r="B647" s="260">
        <v>330.2</v>
      </c>
      <c r="C647" s="261">
        <v>481.30599999999998</v>
      </c>
      <c r="D647" s="260">
        <v>3735.48</v>
      </c>
      <c r="F647" s="261">
        <v>3.476</v>
      </c>
      <c r="G647" s="260">
        <f t="shared" si="120"/>
        <v>347.6</v>
      </c>
      <c r="H647" s="260">
        <f t="shared" si="121"/>
        <v>-17.400000000000034</v>
      </c>
      <c r="I647" s="260">
        <f t="shared" si="122"/>
        <v>82.6</v>
      </c>
      <c r="J647" s="262">
        <v>0.82599999999999996</v>
      </c>
      <c r="K647" s="260">
        <f t="shared" si="123"/>
        <v>2.65</v>
      </c>
      <c r="L647" s="261">
        <v>7.6909999999999998</v>
      </c>
      <c r="M647" s="262">
        <f t="shared" si="124"/>
        <v>5.0410000000000004</v>
      </c>
      <c r="N647" s="260">
        <v>1.744</v>
      </c>
      <c r="O647" s="260">
        <v>300.95</v>
      </c>
      <c r="P647" s="260">
        <v>607</v>
      </c>
      <c r="Q647" s="260">
        <v>768.4954936623252</v>
      </c>
      <c r="U647" s="260">
        <f t="shared" si="118"/>
        <v>4.8130600000000001</v>
      </c>
      <c r="V647" s="260">
        <f t="shared" si="119"/>
        <v>3.0095000000000001</v>
      </c>
    </row>
    <row r="648" spans="1:22">
      <c r="A648" s="259">
        <v>44727</v>
      </c>
      <c r="B648" s="260">
        <v>342.7</v>
      </c>
      <c r="C648" s="261">
        <v>488.32</v>
      </c>
      <c r="D648" s="260">
        <v>3789.99</v>
      </c>
      <c r="F648" s="261">
        <v>3.2879999999999998</v>
      </c>
      <c r="G648" s="260">
        <f t="shared" si="120"/>
        <v>328.79999999999995</v>
      </c>
      <c r="H648" s="260">
        <f t="shared" si="121"/>
        <v>13.900000000000034</v>
      </c>
      <c r="I648" s="260">
        <f t="shared" si="122"/>
        <v>61.4</v>
      </c>
      <c r="J648" s="262">
        <v>0.61399999999999999</v>
      </c>
      <c r="K648" s="260">
        <f t="shared" si="123"/>
        <v>2.6739999999999999</v>
      </c>
      <c r="L648" s="261">
        <v>7.577</v>
      </c>
      <c r="M648" s="262">
        <f t="shared" si="124"/>
        <v>4.9030000000000005</v>
      </c>
      <c r="N648" s="260">
        <v>1.6339999999999999</v>
      </c>
      <c r="O648" s="260">
        <v>314.39</v>
      </c>
      <c r="P648" s="260">
        <v>608</v>
      </c>
      <c r="Q648" s="260">
        <v>767.99485614125729</v>
      </c>
      <c r="U648" s="260">
        <f t="shared" si="118"/>
        <v>4.8831999999999995</v>
      </c>
      <c r="V648" s="260">
        <f t="shared" si="119"/>
        <v>3.1438999999999999</v>
      </c>
    </row>
    <row r="649" spans="1:22">
      <c r="A649" s="259">
        <v>44728</v>
      </c>
      <c r="B649" s="260">
        <v>349.8</v>
      </c>
      <c r="C649" s="261">
        <v>502.572</v>
      </c>
      <c r="D649" s="260">
        <v>3666.77</v>
      </c>
      <c r="F649" s="261">
        <v>3.198</v>
      </c>
      <c r="G649" s="260">
        <f t="shared" si="120"/>
        <v>319.8</v>
      </c>
      <c r="H649" s="260">
        <f t="shared" si="121"/>
        <v>30</v>
      </c>
      <c r="I649" s="260">
        <f t="shared" si="122"/>
        <v>62.5</v>
      </c>
      <c r="J649" s="262">
        <v>0.625</v>
      </c>
      <c r="K649" s="260">
        <f t="shared" si="123"/>
        <v>2.573</v>
      </c>
      <c r="L649" s="261">
        <v>7.6669999999999998</v>
      </c>
      <c r="M649" s="262">
        <f t="shared" si="124"/>
        <v>5.0939999999999994</v>
      </c>
      <c r="N649" s="260">
        <v>1.706</v>
      </c>
      <c r="O649" s="260">
        <v>306.89</v>
      </c>
      <c r="P649" s="260">
        <v>628</v>
      </c>
      <c r="Q649" s="260">
        <v>784.54532306767283</v>
      </c>
      <c r="U649" s="260">
        <f t="shared" si="118"/>
        <v>5.0257199999999997</v>
      </c>
      <c r="V649" s="260">
        <f t="shared" si="119"/>
        <v>3.0688999999999997</v>
      </c>
    </row>
    <row r="650" spans="1:22">
      <c r="A650" s="259">
        <v>44729</v>
      </c>
      <c r="B650" s="260">
        <v>350.8</v>
      </c>
      <c r="C650" s="261">
        <v>500.392</v>
      </c>
      <c r="D650" s="260">
        <v>3674.84</v>
      </c>
      <c r="F650" s="261">
        <v>3.2280000000000002</v>
      </c>
      <c r="G650" s="260">
        <f t="shared" si="120"/>
        <v>322.8</v>
      </c>
      <c r="H650" s="260">
        <f t="shared" si="121"/>
        <v>28</v>
      </c>
      <c r="I650" s="260">
        <f t="shared" si="122"/>
        <v>64</v>
      </c>
      <c r="J650" s="262">
        <v>0.64</v>
      </c>
      <c r="K650" s="260">
        <f t="shared" si="123"/>
        <v>2.5880000000000001</v>
      </c>
      <c r="L650" s="261">
        <v>7.6310000000000002</v>
      </c>
      <c r="M650" s="262">
        <f t="shared" si="124"/>
        <v>5.0430000000000001</v>
      </c>
      <c r="N650" s="260">
        <v>1.6519999999999999</v>
      </c>
      <c r="O650" s="260">
        <v>314.01</v>
      </c>
      <c r="P650" s="260">
        <v>626</v>
      </c>
      <c r="Q650" s="260">
        <v>788.25180250321375</v>
      </c>
      <c r="U650" s="260">
        <f t="shared" si="118"/>
        <v>5.0039199999999999</v>
      </c>
      <c r="V650" s="260">
        <f t="shared" si="119"/>
        <v>3.1400999999999999</v>
      </c>
    </row>
    <row r="651" spans="1:22" hidden="1">
      <c r="A651" s="259">
        <v>44732</v>
      </c>
      <c r="B651" s="260">
        <v>0</v>
      </c>
      <c r="C651" s="260">
        <v>0</v>
      </c>
      <c r="D651" s="260">
        <v>0</v>
      </c>
      <c r="F651" s="260">
        <v>3.2280000000000002</v>
      </c>
      <c r="G651" s="260">
        <f t="shared" si="120"/>
        <v>322.8</v>
      </c>
      <c r="H651" s="260">
        <f t="shared" si="121"/>
        <v>-322.8</v>
      </c>
      <c r="I651" s="260">
        <f t="shared" si="122"/>
        <v>64</v>
      </c>
      <c r="J651" s="260">
        <v>0.64</v>
      </c>
      <c r="K651" s="260">
        <f t="shared" si="123"/>
        <v>2.5880000000000001</v>
      </c>
      <c r="L651" s="260" t="e">
        <v>#N/A</v>
      </c>
      <c r="M651" s="260" t="e">
        <f t="shared" si="124"/>
        <v>#N/A</v>
      </c>
      <c r="Q651" s="260">
        <v>786.03391180112317</v>
      </c>
    </row>
    <row r="652" spans="1:22">
      <c r="A652" s="259">
        <v>44733</v>
      </c>
      <c r="B652" s="260">
        <v>352.6</v>
      </c>
      <c r="C652" s="261">
        <v>495.96499999999997</v>
      </c>
      <c r="D652" s="260">
        <v>3764.79</v>
      </c>
      <c r="F652" s="261">
        <v>3.278</v>
      </c>
      <c r="G652" s="260">
        <f t="shared" si="120"/>
        <v>327.8</v>
      </c>
      <c r="H652" s="260">
        <f t="shared" si="121"/>
        <v>24.800000000000011</v>
      </c>
      <c r="I652" s="260">
        <f t="shared" si="122"/>
        <v>67.2</v>
      </c>
      <c r="J652" s="262">
        <v>0.67200000000000004</v>
      </c>
      <c r="K652" s="260">
        <f t="shared" si="123"/>
        <v>2.6059999999999999</v>
      </c>
      <c r="L652" s="261">
        <v>7.65</v>
      </c>
      <c r="M652" s="262">
        <f t="shared" si="124"/>
        <v>5.0440000000000005</v>
      </c>
      <c r="N652" s="260">
        <v>1.764</v>
      </c>
      <c r="O652" s="260">
        <v>314.94</v>
      </c>
      <c r="P652" s="260">
        <v>613</v>
      </c>
      <c r="Q652" s="260">
        <v>779.23268738203649</v>
      </c>
      <c r="U652" s="260">
        <f t="shared" ref="U652:U660" si="125">C652/100</f>
        <v>4.9596499999999999</v>
      </c>
      <c r="V652" s="260">
        <f t="shared" ref="V652:V660" si="126">O652/100</f>
        <v>3.1494</v>
      </c>
    </row>
    <row r="653" spans="1:22">
      <c r="A653" s="259">
        <v>44734</v>
      </c>
      <c r="B653" s="260">
        <v>362.8</v>
      </c>
      <c r="C653" s="261">
        <v>509.524</v>
      </c>
      <c r="D653" s="260">
        <v>3759.89</v>
      </c>
      <c r="F653" s="261">
        <v>3.16</v>
      </c>
      <c r="G653" s="260">
        <f t="shared" si="120"/>
        <v>316</v>
      </c>
      <c r="H653" s="260">
        <f t="shared" si="121"/>
        <v>46.800000000000011</v>
      </c>
      <c r="I653" s="260">
        <f t="shared" si="122"/>
        <v>61.9</v>
      </c>
      <c r="J653" s="262">
        <v>0.61899999999999999</v>
      </c>
      <c r="K653" s="260">
        <f t="shared" si="123"/>
        <v>2.5410000000000004</v>
      </c>
      <c r="L653" s="261">
        <v>7.6269999999999998</v>
      </c>
      <c r="M653" s="262">
        <f t="shared" si="124"/>
        <v>5.0859999999999994</v>
      </c>
      <c r="N653" s="260">
        <v>1.6279999999999999</v>
      </c>
      <c r="O653" s="260">
        <v>329.55</v>
      </c>
      <c r="P653" s="260">
        <v>644</v>
      </c>
      <c r="Q653" s="260">
        <v>806.5953384129815</v>
      </c>
      <c r="U653" s="260">
        <f t="shared" si="125"/>
        <v>5.0952400000000004</v>
      </c>
      <c r="V653" s="260">
        <f t="shared" si="126"/>
        <v>3.2955000000000001</v>
      </c>
    </row>
    <row r="654" spans="1:22">
      <c r="A654" s="259">
        <v>44735</v>
      </c>
      <c r="B654" s="260">
        <v>369.5</v>
      </c>
      <c r="C654" s="261">
        <v>510.05599999999998</v>
      </c>
      <c r="D654" s="260">
        <v>3795.73</v>
      </c>
      <c r="F654" s="261">
        <v>3.0910000000000002</v>
      </c>
      <c r="G654" s="260">
        <f t="shared" si="120"/>
        <v>309.10000000000002</v>
      </c>
      <c r="H654" s="260">
        <f t="shared" si="121"/>
        <v>60.399999999999977</v>
      </c>
      <c r="I654" s="260">
        <f t="shared" si="122"/>
        <v>56.999999999999993</v>
      </c>
      <c r="J654" s="262">
        <v>0.56999999999999995</v>
      </c>
      <c r="K654" s="260">
        <f t="shared" si="123"/>
        <v>2.5210000000000004</v>
      </c>
      <c r="L654" s="261">
        <v>7.5720000000000001</v>
      </c>
      <c r="M654" s="262">
        <f t="shared" si="124"/>
        <v>5.0510000000000002</v>
      </c>
      <c r="N654" s="260">
        <v>1.4219999999999999</v>
      </c>
      <c r="O654" s="260">
        <v>340.01</v>
      </c>
      <c r="P654" s="260">
        <v>650</v>
      </c>
      <c r="Q654" s="260">
        <v>823.51321772776566</v>
      </c>
      <c r="U654" s="260">
        <f t="shared" si="125"/>
        <v>5.1005599999999998</v>
      </c>
      <c r="V654" s="260">
        <f t="shared" si="126"/>
        <v>3.4001000000000001</v>
      </c>
    </row>
    <row r="655" spans="1:22">
      <c r="A655" s="259">
        <v>44736</v>
      </c>
      <c r="B655" s="260">
        <v>369.8</v>
      </c>
      <c r="C655" s="261">
        <v>506.41800000000001</v>
      </c>
      <c r="D655" s="260">
        <v>3911.74</v>
      </c>
      <c r="F655" s="261">
        <v>3.1349999999999998</v>
      </c>
      <c r="G655" s="260">
        <f t="shared" si="120"/>
        <v>313.5</v>
      </c>
      <c r="H655" s="260">
        <f t="shared" si="121"/>
        <v>56.300000000000011</v>
      </c>
      <c r="I655" s="260">
        <f t="shared" si="122"/>
        <v>56.2</v>
      </c>
      <c r="J655" s="262">
        <v>0.56200000000000006</v>
      </c>
      <c r="K655" s="260">
        <f t="shared" si="123"/>
        <v>2.5729999999999995</v>
      </c>
      <c r="L655" s="261">
        <v>7.5830000000000002</v>
      </c>
      <c r="M655" s="262">
        <f t="shared" si="124"/>
        <v>5.0100000000000007</v>
      </c>
      <c r="N655" s="260">
        <v>1.4319999999999999</v>
      </c>
      <c r="O655" s="260">
        <v>337.98</v>
      </c>
      <c r="P655" s="260">
        <v>647</v>
      </c>
      <c r="Q655" s="260">
        <v>820.51359677291498</v>
      </c>
      <c r="U655" s="260">
        <f t="shared" si="125"/>
        <v>5.0641800000000003</v>
      </c>
      <c r="V655" s="260">
        <f t="shared" si="126"/>
        <v>3.3798000000000004</v>
      </c>
    </row>
    <row r="656" spans="1:22">
      <c r="A656" s="259">
        <v>44739</v>
      </c>
      <c r="B656" s="260">
        <v>366.1</v>
      </c>
      <c r="C656" s="261">
        <v>504.45100000000002</v>
      </c>
      <c r="D656" s="260">
        <v>3900.11</v>
      </c>
      <c r="F656" s="261">
        <v>3.2029999999999998</v>
      </c>
      <c r="G656" s="260">
        <f t="shared" si="120"/>
        <v>320.3</v>
      </c>
      <c r="H656" s="260">
        <f t="shared" si="121"/>
        <v>45.800000000000011</v>
      </c>
      <c r="I656" s="260">
        <f t="shared" si="122"/>
        <v>65.8</v>
      </c>
      <c r="J656" s="262">
        <v>0.65800000000000003</v>
      </c>
      <c r="K656" s="260">
        <f t="shared" si="123"/>
        <v>2.5449999999999999</v>
      </c>
      <c r="L656" s="261">
        <v>7.6280000000000001</v>
      </c>
      <c r="M656" s="262">
        <f t="shared" si="124"/>
        <v>5.0830000000000002</v>
      </c>
      <c r="N656" s="260">
        <v>1.5409999999999999</v>
      </c>
      <c r="O656" s="260">
        <v>327.35000000000002</v>
      </c>
      <c r="P656" s="260">
        <v>645</v>
      </c>
      <c r="Q656" s="260">
        <v>823.6858776985548</v>
      </c>
      <c r="U656" s="260">
        <f t="shared" si="125"/>
        <v>5.0445099999999998</v>
      </c>
      <c r="V656" s="260">
        <f t="shared" si="126"/>
        <v>3.2735000000000003</v>
      </c>
    </row>
    <row r="657" spans="1:22">
      <c r="A657" s="259">
        <v>44740</v>
      </c>
      <c r="B657" s="260">
        <v>370.6</v>
      </c>
      <c r="C657" s="261">
        <v>521.80600000000004</v>
      </c>
      <c r="D657" s="260">
        <v>3821.55</v>
      </c>
      <c r="F657" s="261">
        <v>3.1739999999999999</v>
      </c>
      <c r="G657" s="260">
        <f t="shared" si="120"/>
        <v>317.39999999999998</v>
      </c>
      <c r="H657" s="260">
        <f t="shared" si="121"/>
        <v>53.200000000000045</v>
      </c>
      <c r="I657" s="260">
        <f t="shared" si="122"/>
        <v>70.099999999999994</v>
      </c>
      <c r="J657" s="262">
        <v>0.70099999999999996</v>
      </c>
      <c r="K657" s="260">
        <f t="shared" si="123"/>
        <v>2.4729999999999999</v>
      </c>
      <c r="L657" s="261">
        <v>7.7679999999999998</v>
      </c>
      <c r="M657" s="262">
        <f t="shared" si="124"/>
        <v>5.2949999999999999</v>
      </c>
      <c r="N657" s="260">
        <v>1.62</v>
      </c>
      <c r="O657" s="260">
        <v>323.39999999999998</v>
      </c>
      <c r="P657" s="260">
        <v>673</v>
      </c>
      <c r="Q657" s="260">
        <v>845.55238840595803</v>
      </c>
      <c r="U657" s="260">
        <f t="shared" si="125"/>
        <v>5.2180600000000004</v>
      </c>
      <c r="V657" s="260">
        <f t="shared" si="126"/>
        <v>3.234</v>
      </c>
    </row>
    <row r="658" spans="1:22">
      <c r="A658" s="259">
        <v>44741</v>
      </c>
      <c r="B658" s="260">
        <v>380.7</v>
      </c>
      <c r="C658" s="261">
        <v>535.13099999999997</v>
      </c>
      <c r="D658" s="260">
        <v>3818.83</v>
      </c>
      <c r="F658" s="261">
        <v>3.0920000000000001</v>
      </c>
      <c r="G658" s="260">
        <f t="shared" si="120"/>
        <v>309.2</v>
      </c>
      <c r="H658" s="260">
        <f t="shared" si="121"/>
        <v>71.5</v>
      </c>
      <c r="I658" s="260">
        <f t="shared" si="122"/>
        <v>70.199999999999989</v>
      </c>
      <c r="J658" s="262">
        <v>0.70199999999999996</v>
      </c>
      <c r="K658" s="260">
        <f t="shared" si="123"/>
        <v>2.39</v>
      </c>
      <c r="L658" s="261">
        <v>7.7969999999999997</v>
      </c>
      <c r="M658" s="262">
        <f t="shared" si="124"/>
        <v>5.407</v>
      </c>
      <c r="N658" s="260">
        <v>1.514</v>
      </c>
      <c r="O658" s="260">
        <v>333.49</v>
      </c>
      <c r="P658" s="260">
        <v>708</v>
      </c>
      <c r="Q658" s="260">
        <v>881.50843286126803</v>
      </c>
      <c r="U658" s="260">
        <f t="shared" si="125"/>
        <v>5.3513099999999998</v>
      </c>
      <c r="V658" s="260">
        <f t="shared" si="126"/>
        <v>3.3349000000000002</v>
      </c>
    </row>
    <row r="659" spans="1:22">
      <c r="A659" s="259">
        <v>44742</v>
      </c>
      <c r="B659" s="260">
        <v>382.5</v>
      </c>
      <c r="C659" s="261">
        <v>542.096</v>
      </c>
      <c r="D659" s="260">
        <v>3785.38</v>
      </c>
      <c r="F659" s="261">
        <v>3.016</v>
      </c>
      <c r="G659" s="260">
        <f t="shared" si="120"/>
        <v>301.60000000000002</v>
      </c>
      <c r="H659" s="260">
        <f t="shared" si="121"/>
        <v>80.899999999999977</v>
      </c>
      <c r="I659" s="260">
        <f t="shared" si="122"/>
        <v>67.100000000000009</v>
      </c>
      <c r="J659" s="262">
        <v>0.67100000000000004</v>
      </c>
      <c r="K659" s="260">
        <f t="shared" si="123"/>
        <v>2.3449999999999998</v>
      </c>
      <c r="L659" s="261">
        <v>7.7670000000000003</v>
      </c>
      <c r="M659" s="262">
        <f t="shared" si="124"/>
        <v>5.4220000000000006</v>
      </c>
      <c r="N659" s="260">
        <v>1.331</v>
      </c>
      <c r="O659" s="260">
        <v>349.18</v>
      </c>
      <c r="P659" s="260">
        <v>735</v>
      </c>
      <c r="Q659" s="260">
        <v>913.99827141252763</v>
      </c>
      <c r="U659" s="260">
        <f t="shared" si="125"/>
        <v>5.42096</v>
      </c>
      <c r="V659" s="260">
        <f t="shared" si="126"/>
        <v>3.4918</v>
      </c>
    </row>
    <row r="660" spans="1:22">
      <c r="A660" s="259">
        <v>44743</v>
      </c>
      <c r="B660" s="260">
        <v>392.2</v>
      </c>
      <c r="C660" s="261">
        <v>539.50900000000001</v>
      </c>
      <c r="D660" s="260">
        <v>3825.33</v>
      </c>
      <c r="F660" s="261">
        <v>2.8820000000000001</v>
      </c>
      <c r="G660" s="260">
        <f t="shared" si="120"/>
        <v>288.2</v>
      </c>
      <c r="H660" s="260">
        <f t="shared" si="121"/>
        <v>104</v>
      </c>
      <c r="I660" s="260">
        <f t="shared" si="122"/>
        <v>52.5</v>
      </c>
      <c r="J660" s="262">
        <v>0.52500000000000002</v>
      </c>
      <c r="K660" s="260">
        <f t="shared" si="123"/>
        <v>2.3570000000000002</v>
      </c>
      <c r="L660" s="261">
        <v>7.6180000000000003</v>
      </c>
      <c r="M660" s="262">
        <f t="shared" si="124"/>
        <v>5.2610000000000001</v>
      </c>
      <c r="N660" s="260">
        <v>1.226</v>
      </c>
      <c r="O660" s="260">
        <v>361.57</v>
      </c>
      <c r="P660" s="260">
        <v>735</v>
      </c>
      <c r="Q660" s="260">
        <v>914.96130400963273</v>
      </c>
      <c r="U660" s="260">
        <f t="shared" si="125"/>
        <v>5.3950899999999997</v>
      </c>
      <c r="V660" s="260">
        <f t="shared" si="126"/>
        <v>3.6156999999999999</v>
      </c>
    </row>
    <row r="661" spans="1:22" hidden="1">
      <c r="A661" s="259">
        <v>44746</v>
      </c>
      <c r="B661" s="260">
        <v>0</v>
      </c>
      <c r="C661" s="260">
        <v>0</v>
      </c>
      <c r="D661" s="260">
        <v>0</v>
      </c>
      <c r="F661" s="260">
        <v>2.8820000000000001</v>
      </c>
      <c r="G661" s="260">
        <f t="shared" si="120"/>
        <v>288.2</v>
      </c>
      <c r="H661" s="260">
        <f t="shared" si="121"/>
        <v>-288.2</v>
      </c>
      <c r="I661" s="260">
        <f t="shared" si="122"/>
        <v>52.5</v>
      </c>
      <c r="J661" s="260">
        <v>0.52500000000000002</v>
      </c>
      <c r="K661" s="260">
        <f t="shared" si="123"/>
        <v>2.3570000000000002</v>
      </c>
      <c r="L661" s="260" t="e">
        <v>#N/A</v>
      </c>
      <c r="M661" s="260" t="e">
        <f t="shared" si="124"/>
        <v>#N/A</v>
      </c>
      <c r="Q661" s="260">
        <v>907.5545504460149</v>
      </c>
    </row>
    <row r="662" spans="1:22">
      <c r="A662" s="259">
        <v>44747</v>
      </c>
      <c r="B662" s="260">
        <v>401.4</v>
      </c>
      <c r="C662" s="261">
        <v>547.85400000000004</v>
      </c>
      <c r="D662" s="260">
        <v>3831.39</v>
      </c>
      <c r="F662" s="261">
        <v>2.8079999999999998</v>
      </c>
      <c r="G662" s="260">
        <f t="shared" si="120"/>
        <v>280.79999999999995</v>
      </c>
      <c r="H662" s="260">
        <f t="shared" si="121"/>
        <v>120.60000000000002</v>
      </c>
      <c r="I662" s="260">
        <f t="shared" si="122"/>
        <v>51.2</v>
      </c>
      <c r="J662" s="262">
        <v>0.51200000000000001</v>
      </c>
      <c r="K662" s="260">
        <f t="shared" si="123"/>
        <v>2.2959999999999998</v>
      </c>
      <c r="L662" s="261">
        <v>7.6840000000000002</v>
      </c>
      <c r="M662" s="262">
        <f t="shared" si="124"/>
        <v>5.3879999999999999</v>
      </c>
      <c r="N662" s="260">
        <v>1.212</v>
      </c>
      <c r="O662" s="260">
        <v>361.84</v>
      </c>
      <c r="P662" s="260">
        <v>736</v>
      </c>
      <c r="Q662" s="260">
        <v>926.25152113066645</v>
      </c>
      <c r="U662" s="260">
        <f t="shared" ref="U662:U700" si="127">C662/100</f>
        <v>5.4785400000000006</v>
      </c>
      <c r="V662" s="260">
        <f t="shared" ref="V662:V700" si="128">O662/100</f>
        <v>3.6183999999999998</v>
      </c>
    </row>
    <row r="663" spans="1:22">
      <c r="A663" s="259">
        <v>44748</v>
      </c>
      <c r="B663" s="260">
        <v>396.6</v>
      </c>
      <c r="C663" s="261">
        <v>542.12800000000004</v>
      </c>
      <c r="D663" s="260">
        <v>3845.08</v>
      </c>
      <c r="F663" s="261">
        <v>2.9319999999999999</v>
      </c>
      <c r="G663" s="260">
        <f t="shared" si="120"/>
        <v>293.2</v>
      </c>
      <c r="H663" s="260">
        <f t="shared" si="121"/>
        <v>103.40000000000003</v>
      </c>
      <c r="I663" s="260">
        <f t="shared" si="122"/>
        <v>63.800000000000004</v>
      </c>
      <c r="J663" s="262">
        <v>0.63800000000000001</v>
      </c>
      <c r="K663" s="260">
        <f t="shared" si="123"/>
        <v>2.294</v>
      </c>
      <c r="L663" s="261">
        <v>7.718</v>
      </c>
      <c r="M663" s="262">
        <f t="shared" si="124"/>
        <v>5.4239999999999995</v>
      </c>
      <c r="N663" s="260">
        <v>1.2</v>
      </c>
      <c r="O663" s="260">
        <v>364.41</v>
      </c>
      <c r="P663" s="260">
        <v>730</v>
      </c>
      <c r="Q663" s="260">
        <v>931.74643850638836</v>
      </c>
      <c r="U663" s="260">
        <f t="shared" si="127"/>
        <v>5.4212800000000003</v>
      </c>
      <c r="V663" s="260">
        <f t="shared" si="128"/>
        <v>3.6441000000000003</v>
      </c>
    </row>
    <row r="664" spans="1:22">
      <c r="A664" s="259">
        <v>44749</v>
      </c>
      <c r="B664" s="260">
        <v>396.7</v>
      </c>
      <c r="C664" s="261">
        <v>540.20799999999997</v>
      </c>
      <c r="D664" s="260">
        <v>3902.62</v>
      </c>
      <c r="F664" s="261">
        <v>2.9969999999999999</v>
      </c>
      <c r="G664" s="260">
        <f t="shared" si="120"/>
        <v>299.7</v>
      </c>
      <c r="H664" s="260">
        <f t="shared" si="121"/>
        <v>97</v>
      </c>
      <c r="I664" s="260">
        <f t="shared" si="122"/>
        <v>64.900000000000006</v>
      </c>
      <c r="J664" s="262">
        <v>0.64900000000000002</v>
      </c>
      <c r="K664" s="260">
        <f t="shared" si="123"/>
        <v>2.3479999999999999</v>
      </c>
      <c r="L664" s="261">
        <v>7.742</v>
      </c>
      <c r="M664" s="262">
        <f t="shared" si="124"/>
        <v>5.3940000000000001</v>
      </c>
      <c r="N664" s="260">
        <v>1.31</v>
      </c>
      <c r="O664" s="260">
        <v>358.23</v>
      </c>
      <c r="P664" s="260">
        <v>731</v>
      </c>
      <c r="Q664" s="260">
        <v>940.96668229704665</v>
      </c>
      <c r="U664" s="260">
        <f t="shared" si="127"/>
        <v>5.4020799999999998</v>
      </c>
      <c r="V664" s="260">
        <f t="shared" si="128"/>
        <v>3.5823</v>
      </c>
    </row>
    <row r="665" spans="1:22">
      <c r="A665" s="259">
        <v>44750</v>
      </c>
      <c r="B665" s="260">
        <v>392.1</v>
      </c>
      <c r="C665" s="261">
        <v>537.68399999999997</v>
      </c>
      <c r="D665" s="260">
        <v>3899.38</v>
      </c>
      <c r="F665" s="261">
        <v>3.0819999999999999</v>
      </c>
      <c r="G665" s="260">
        <f t="shared" si="120"/>
        <v>308.2</v>
      </c>
      <c r="H665" s="260">
        <f t="shared" si="121"/>
        <v>83.900000000000034</v>
      </c>
      <c r="I665" s="260">
        <f t="shared" si="122"/>
        <v>70.7</v>
      </c>
      <c r="J665" s="262">
        <v>0.70699999999999996</v>
      </c>
      <c r="K665" s="260">
        <f t="shared" si="123"/>
        <v>2.375</v>
      </c>
      <c r="L665" s="261">
        <v>7.8</v>
      </c>
      <c r="M665" s="262">
        <f t="shared" si="124"/>
        <v>5.4249999999999998</v>
      </c>
      <c r="N665" s="260">
        <v>1.3380000000000001</v>
      </c>
      <c r="O665" s="260">
        <v>356.57</v>
      </c>
      <c r="P665" s="260">
        <v>730</v>
      </c>
      <c r="Q665" s="260">
        <v>947.24502116644885</v>
      </c>
      <c r="U665" s="260">
        <f t="shared" si="127"/>
        <v>5.3768399999999996</v>
      </c>
      <c r="V665" s="260">
        <f t="shared" si="128"/>
        <v>3.5657000000000001</v>
      </c>
    </row>
    <row r="666" spans="1:22">
      <c r="A666" s="259">
        <v>44753</v>
      </c>
      <c r="B666" s="260">
        <v>399.4</v>
      </c>
      <c r="C666" s="261">
        <v>552.56899999999996</v>
      </c>
      <c r="D666" s="260">
        <v>3854.43</v>
      </c>
      <c r="F666" s="261">
        <v>2.9950000000000001</v>
      </c>
      <c r="G666" s="260">
        <f t="shared" si="120"/>
        <v>299.5</v>
      </c>
      <c r="H666" s="260">
        <f t="shared" si="121"/>
        <v>99.899999999999977</v>
      </c>
      <c r="I666" s="260">
        <f t="shared" si="122"/>
        <v>67</v>
      </c>
      <c r="J666" s="262">
        <v>0.67</v>
      </c>
      <c r="K666" s="260">
        <f t="shared" si="123"/>
        <v>2.3250000000000002</v>
      </c>
      <c r="L666" s="261">
        <v>7.8490000000000002</v>
      </c>
      <c r="M666" s="262">
        <f t="shared" si="124"/>
        <v>5.524</v>
      </c>
      <c r="N666" s="260">
        <v>1.2390000000000001</v>
      </c>
      <c r="O666" s="260">
        <v>364.12</v>
      </c>
      <c r="P666" s="260">
        <v>750</v>
      </c>
      <c r="Q666" s="260">
        <v>977.33368964803674</v>
      </c>
      <c r="U666" s="260">
        <f t="shared" si="127"/>
        <v>5.52569</v>
      </c>
      <c r="V666" s="260">
        <f t="shared" si="128"/>
        <v>3.6412</v>
      </c>
    </row>
    <row r="667" spans="1:22">
      <c r="A667" s="259">
        <v>44754</v>
      </c>
      <c r="B667" s="260">
        <v>406</v>
      </c>
      <c r="C667" s="261">
        <v>564.48400000000004</v>
      </c>
      <c r="D667" s="260">
        <v>3818.8</v>
      </c>
      <c r="F667" s="261">
        <v>2.9710000000000001</v>
      </c>
      <c r="G667" s="260">
        <f t="shared" si="120"/>
        <v>297.10000000000002</v>
      </c>
      <c r="H667" s="260">
        <f t="shared" si="121"/>
        <v>108.89999999999998</v>
      </c>
      <c r="I667" s="260">
        <f t="shared" si="122"/>
        <v>65.2</v>
      </c>
      <c r="J667" s="262">
        <v>0.65200000000000002</v>
      </c>
      <c r="K667" s="260">
        <f t="shared" si="123"/>
        <v>2.319</v>
      </c>
      <c r="L667" s="261">
        <v>7.9189999999999996</v>
      </c>
      <c r="M667" s="262">
        <f t="shared" si="124"/>
        <v>5.6</v>
      </c>
      <c r="N667" s="260">
        <v>1.1259999999999999</v>
      </c>
      <c r="O667" s="260">
        <v>373.74</v>
      </c>
      <c r="P667" s="260">
        <v>779</v>
      </c>
      <c r="Q667" s="260">
        <v>1010.2584007770066</v>
      </c>
      <c r="U667" s="260">
        <f t="shared" si="127"/>
        <v>5.6448400000000003</v>
      </c>
      <c r="V667" s="260">
        <f t="shared" si="128"/>
        <v>3.7374000000000001</v>
      </c>
    </row>
    <row r="668" spans="1:22">
      <c r="A668" s="259">
        <v>44755</v>
      </c>
      <c r="B668" s="260">
        <v>413.2</v>
      </c>
      <c r="C668" s="261">
        <v>582.98</v>
      </c>
      <c r="D668" s="260">
        <v>3801.78</v>
      </c>
      <c r="F668" s="261">
        <v>2.9350000000000001</v>
      </c>
      <c r="G668" s="260">
        <f t="shared" si="120"/>
        <v>293.5</v>
      </c>
      <c r="H668" s="260">
        <f t="shared" si="121"/>
        <v>119.69999999999999</v>
      </c>
      <c r="I668" s="260">
        <f t="shared" si="122"/>
        <v>59.4</v>
      </c>
      <c r="J668" s="262">
        <v>0.59399999999999997</v>
      </c>
      <c r="K668" s="260">
        <f t="shared" si="123"/>
        <v>2.3410000000000002</v>
      </c>
      <c r="L668" s="261">
        <v>8.0289999999999999</v>
      </c>
      <c r="M668" s="262">
        <f t="shared" si="124"/>
        <v>5.6879999999999997</v>
      </c>
      <c r="N668" s="260">
        <v>1.137</v>
      </c>
      <c r="O668" s="260">
        <v>367.87</v>
      </c>
      <c r="P668" s="260">
        <v>827</v>
      </c>
      <c r="Q668" s="260">
        <v>1058.4245614644767</v>
      </c>
      <c r="U668" s="260">
        <f t="shared" si="127"/>
        <v>5.8298000000000005</v>
      </c>
      <c r="V668" s="260">
        <f t="shared" si="128"/>
        <v>3.6787000000000001</v>
      </c>
    </row>
    <row r="669" spans="1:22">
      <c r="A669" s="259">
        <v>44756</v>
      </c>
      <c r="B669" s="260">
        <v>414.2</v>
      </c>
      <c r="C669" s="261">
        <v>593.28399999999999</v>
      </c>
      <c r="D669" s="260">
        <v>3790.38</v>
      </c>
      <c r="F669" s="261">
        <v>2.9620000000000002</v>
      </c>
      <c r="G669" s="260">
        <f t="shared" si="120"/>
        <v>296.20000000000005</v>
      </c>
      <c r="H669" s="260">
        <f t="shared" si="121"/>
        <v>117.99999999999994</v>
      </c>
      <c r="I669" s="260">
        <f t="shared" si="122"/>
        <v>61.199999999999996</v>
      </c>
      <c r="J669" s="262">
        <v>0.61199999999999999</v>
      </c>
      <c r="K669" s="260">
        <f t="shared" si="123"/>
        <v>2.35</v>
      </c>
      <c r="L669" s="261">
        <v>8.1029999999999998</v>
      </c>
      <c r="M669" s="262">
        <f t="shared" si="124"/>
        <v>5.7530000000000001</v>
      </c>
      <c r="N669" s="260">
        <v>1.17</v>
      </c>
      <c r="O669" s="260">
        <v>371.53</v>
      </c>
      <c r="P669" s="260">
        <v>865</v>
      </c>
      <c r="Q669" s="260">
        <v>1117.7975038213738</v>
      </c>
      <c r="U669" s="260">
        <f t="shared" si="127"/>
        <v>5.9328399999999997</v>
      </c>
      <c r="V669" s="260">
        <f t="shared" si="128"/>
        <v>3.7152999999999996</v>
      </c>
    </row>
    <row r="670" spans="1:22">
      <c r="A670" s="259">
        <v>44757</v>
      </c>
      <c r="B670" s="260">
        <v>416.6</v>
      </c>
      <c r="C670" s="261">
        <v>593.04999999999995</v>
      </c>
      <c r="D670" s="260">
        <v>3863.16</v>
      </c>
      <c r="F670" s="261">
        <v>2.919</v>
      </c>
      <c r="G670" s="260">
        <f t="shared" si="120"/>
        <v>291.89999999999998</v>
      </c>
      <c r="H670" s="260">
        <f t="shared" si="121"/>
        <v>124.70000000000005</v>
      </c>
      <c r="I670" s="260">
        <f t="shared" si="122"/>
        <v>55.000000000000007</v>
      </c>
      <c r="J670" s="262">
        <v>0.55000000000000004</v>
      </c>
      <c r="K670" s="260">
        <f t="shared" si="123"/>
        <v>2.3689999999999998</v>
      </c>
      <c r="L670" s="261">
        <v>8.0589999999999993</v>
      </c>
      <c r="M670" s="262">
        <f t="shared" si="124"/>
        <v>5.6899999999999995</v>
      </c>
      <c r="N670" s="260">
        <v>1.1240000000000001</v>
      </c>
      <c r="O670" s="260">
        <v>377.25</v>
      </c>
      <c r="P670" s="260">
        <v>840</v>
      </c>
      <c r="Q670" s="260">
        <v>1115.0197961561319</v>
      </c>
      <c r="U670" s="260">
        <f t="shared" si="127"/>
        <v>5.9304999999999994</v>
      </c>
      <c r="V670" s="260">
        <f t="shared" si="128"/>
        <v>3.7725</v>
      </c>
    </row>
    <row r="671" spans="1:22">
      <c r="A671" s="259">
        <v>44760</v>
      </c>
      <c r="B671" s="260">
        <v>416.4</v>
      </c>
      <c r="C671" s="261">
        <v>580.19799999999998</v>
      </c>
      <c r="D671" s="260">
        <v>3830.85</v>
      </c>
      <c r="F671" s="261">
        <v>2.9870000000000001</v>
      </c>
      <c r="G671" s="260">
        <f t="shared" si="120"/>
        <v>298.7</v>
      </c>
      <c r="H671" s="260">
        <f t="shared" si="121"/>
        <v>117.69999999999999</v>
      </c>
      <c r="I671" s="260">
        <f t="shared" si="122"/>
        <v>61.3</v>
      </c>
      <c r="J671" s="262">
        <v>0.61299999999999999</v>
      </c>
      <c r="K671" s="260">
        <f t="shared" si="123"/>
        <v>2.3740000000000001</v>
      </c>
      <c r="L671" s="261">
        <v>7.9969999999999999</v>
      </c>
      <c r="M671" s="262">
        <f t="shared" si="124"/>
        <v>5.6229999999999993</v>
      </c>
      <c r="N671" s="260">
        <v>1.2070000000000001</v>
      </c>
      <c r="O671" s="260">
        <v>369.11</v>
      </c>
      <c r="P671" s="260">
        <v>810</v>
      </c>
      <c r="Q671" s="260">
        <v>1071.1100136590519</v>
      </c>
      <c r="U671" s="260">
        <f t="shared" si="127"/>
        <v>5.8019799999999995</v>
      </c>
      <c r="V671" s="260">
        <f t="shared" si="128"/>
        <v>3.6911</v>
      </c>
    </row>
    <row r="672" spans="1:22">
      <c r="A672" s="259">
        <v>44761</v>
      </c>
      <c r="B672" s="260">
        <v>416.2</v>
      </c>
      <c r="C672" s="261">
        <v>572.15</v>
      </c>
      <c r="D672" s="260">
        <v>3936.69</v>
      </c>
      <c r="F672" s="261">
        <v>3.0230000000000001</v>
      </c>
      <c r="G672" s="260">
        <f t="shared" si="120"/>
        <v>302.3</v>
      </c>
      <c r="H672" s="260">
        <f t="shared" si="121"/>
        <v>113.89999999999998</v>
      </c>
      <c r="I672" s="260">
        <f t="shared" si="122"/>
        <v>62.8</v>
      </c>
      <c r="J672" s="262">
        <v>0.628</v>
      </c>
      <c r="K672" s="260">
        <f t="shared" si="123"/>
        <v>2.395</v>
      </c>
      <c r="L672" s="261">
        <v>7.9329999999999998</v>
      </c>
      <c r="M672" s="262">
        <f t="shared" si="124"/>
        <v>5.5380000000000003</v>
      </c>
      <c r="N672" s="260">
        <v>1.2689999999999999</v>
      </c>
      <c r="O672" s="260">
        <v>368.33</v>
      </c>
      <c r="P672" s="260">
        <v>782</v>
      </c>
      <c r="Q672" s="260">
        <v>1060.1795569931114</v>
      </c>
      <c r="U672" s="260">
        <f t="shared" si="127"/>
        <v>5.7214999999999998</v>
      </c>
      <c r="V672" s="260">
        <f t="shared" si="128"/>
        <v>3.6833</v>
      </c>
    </row>
    <row r="673" spans="1:22">
      <c r="A673" s="259">
        <v>44762</v>
      </c>
      <c r="B673" s="260">
        <v>412.3</v>
      </c>
      <c r="C673" s="261">
        <v>557.30200000000002</v>
      </c>
      <c r="D673" s="260">
        <v>3959.9</v>
      </c>
      <c r="F673" s="261">
        <v>3.0270000000000001</v>
      </c>
      <c r="G673" s="260">
        <f t="shared" si="120"/>
        <v>302.7</v>
      </c>
      <c r="H673" s="260">
        <f t="shared" si="121"/>
        <v>109.60000000000002</v>
      </c>
      <c r="I673" s="260">
        <f t="shared" si="122"/>
        <v>64.8</v>
      </c>
      <c r="J673" s="262">
        <v>0.64800000000000002</v>
      </c>
      <c r="K673" s="260">
        <f t="shared" si="123"/>
        <v>2.379</v>
      </c>
      <c r="L673" s="261">
        <v>7.8209999999999997</v>
      </c>
      <c r="M673" s="262">
        <f t="shared" si="124"/>
        <v>5.4420000000000002</v>
      </c>
      <c r="N673" s="260">
        <v>1.25</v>
      </c>
      <c r="O673" s="260">
        <v>361.73</v>
      </c>
      <c r="P673" s="260">
        <v>747</v>
      </c>
      <c r="Q673" s="260">
        <v>1027.0671002874631</v>
      </c>
      <c r="U673" s="260">
        <f t="shared" si="127"/>
        <v>5.5730200000000005</v>
      </c>
      <c r="V673" s="260">
        <f t="shared" si="128"/>
        <v>3.6173000000000002</v>
      </c>
    </row>
    <row r="674" spans="1:22">
      <c r="A674" s="259">
        <v>44763</v>
      </c>
      <c r="B674" s="260">
        <v>417.8</v>
      </c>
      <c r="C674" s="261">
        <v>561.86400000000003</v>
      </c>
      <c r="D674" s="260">
        <v>3998.95</v>
      </c>
      <c r="F674" s="261">
        <v>2.8769999999999998</v>
      </c>
      <c r="G674" s="260">
        <f t="shared" si="120"/>
        <v>287.7</v>
      </c>
      <c r="H674" s="260">
        <f t="shared" si="121"/>
        <v>130.10000000000002</v>
      </c>
      <c r="I674" s="260">
        <f t="shared" si="122"/>
        <v>56.999999999999993</v>
      </c>
      <c r="J674" s="262">
        <v>0.56999999999999995</v>
      </c>
      <c r="K674" s="260">
        <f t="shared" si="123"/>
        <v>2.3069999999999999</v>
      </c>
      <c r="L674" s="261">
        <v>7.782</v>
      </c>
      <c r="M674" s="262">
        <f t="shared" si="124"/>
        <v>5.4749999999999996</v>
      </c>
      <c r="N674" s="260">
        <v>1.2130000000000001</v>
      </c>
      <c r="O674" s="260">
        <v>359.49</v>
      </c>
      <c r="P674" s="260">
        <v>714</v>
      </c>
      <c r="Q674" s="260">
        <v>1008.2973006431553</v>
      </c>
      <c r="U674" s="260">
        <f t="shared" si="127"/>
        <v>5.6186400000000001</v>
      </c>
      <c r="V674" s="260">
        <f t="shared" si="128"/>
        <v>3.5949</v>
      </c>
    </row>
    <row r="675" spans="1:22">
      <c r="A675" s="259">
        <v>44764</v>
      </c>
      <c r="B675" s="260">
        <v>421.7</v>
      </c>
      <c r="C675" s="261">
        <v>561.70799999999997</v>
      </c>
      <c r="D675" s="260">
        <v>3961.63</v>
      </c>
      <c r="F675" s="261">
        <v>2.7519999999999998</v>
      </c>
      <c r="G675" s="260">
        <f t="shared" si="120"/>
        <v>275.2</v>
      </c>
      <c r="H675" s="260">
        <f t="shared" si="121"/>
        <v>146.5</v>
      </c>
      <c r="I675" s="260">
        <f t="shared" si="122"/>
        <v>40.699999999999996</v>
      </c>
      <c r="J675" s="262">
        <v>0.40699999999999997</v>
      </c>
      <c r="K675" s="260">
        <f t="shared" si="123"/>
        <v>2.3449999999999998</v>
      </c>
      <c r="L675" s="261">
        <v>7.6559999999999997</v>
      </c>
      <c r="M675" s="262">
        <f t="shared" si="124"/>
        <v>5.3109999999999999</v>
      </c>
      <c r="N675" s="260">
        <v>1.0229999999999999</v>
      </c>
      <c r="O675" s="260">
        <v>367.75</v>
      </c>
      <c r="P675" s="260">
        <v>746</v>
      </c>
      <c r="Q675" s="260">
        <v>1015.2198007701791</v>
      </c>
      <c r="U675" s="260">
        <f t="shared" si="127"/>
        <v>5.6170799999999996</v>
      </c>
      <c r="V675" s="260">
        <f t="shared" si="128"/>
        <v>3.6775000000000002</v>
      </c>
    </row>
    <row r="676" spans="1:22">
      <c r="A676" s="259">
        <v>44767</v>
      </c>
      <c r="B676" s="260">
        <v>415.2</v>
      </c>
      <c r="C676" s="261">
        <v>551.74599999999998</v>
      </c>
      <c r="D676" s="260">
        <v>3966.84</v>
      </c>
      <c r="F676" s="261">
        <v>2.798</v>
      </c>
      <c r="G676" s="260">
        <f t="shared" si="120"/>
        <v>279.8</v>
      </c>
      <c r="H676" s="260">
        <f t="shared" si="121"/>
        <v>135.39999999999998</v>
      </c>
      <c r="I676" s="260">
        <f t="shared" si="122"/>
        <v>43.6</v>
      </c>
      <c r="J676" s="262">
        <v>0.436</v>
      </c>
      <c r="K676" s="260">
        <f t="shared" si="123"/>
        <v>2.3620000000000001</v>
      </c>
      <c r="L676" s="261">
        <v>7.633</v>
      </c>
      <c r="M676" s="262">
        <f t="shared" si="124"/>
        <v>5.2709999999999999</v>
      </c>
      <c r="N676" s="260">
        <v>1.012</v>
      </c>
      <c r="O676" s="260">
        <v>355.44</v>
      </c>
      <c r="P676" s="260">
        <v>729</v>
      </c>
      <c r="Q676" s="260">
        <v>1000.2513849376883</v>
      </c>
      <c r="U676" s="260">
        <f t="shared" si="127"/>
        <v>5.5174599999999998</v>
      </c>
      <c r="V676" s="260">
        <f t="shared" si="128"/>
        <v>3.5543999999999998</v>
      </c>
    </row>
    <row r="677" spans="1:22">
      <c r="A677" s="259">
        <v>44768</v>
      </c>
      <c r="B677" s="260">
        <v>412.2</v>
      </c>
      <c r="C677" s="261">
        <v>552.83299999999997</v>
      </c>
      <c r="D677" s="260">
        <v>3921.05</v>
      </c>
      <c r="F677" s="261">
        <v>2.8090000000000002</v>
      </c>
      <c r="G677" s="260">
        <f t="shared" si="120"/>
        <v>280.90000000000003</v>
      </c>
      <c r="H677" s="260">
        <f t="shared" si="121"/>
        <v>131.29999999999995</v>
      </c>
      <c r="I677" s="260">
        <f t="shared" si="122"/>
        <v>44.800000000000004</v>
      </c>
      <c r="J677" s="262">
        <v>0.44800000000000001</v>
      </c>
      <c r="K677" s="260">
        <f t="shared" si="123"/>
        <v>2.3610000000000002</v>
      </c>
      <c r="L677" s="261">
        <v>7.6559999999999997</v>
      </c>
      <c r="M677" s="262">
        <f t="shared" si="124"/>
        <v>5.2949999999999999</v>
      </c>
      <c r="N677" s="260">
        <v>0.91900000000000004</v>
      </c>
      <c r="O677" s="260">
        <v>366.32</v>
      </c>
      <c r="P677" s="260">
        <v>735</v>
      </c>
      <c r="Q677" s="260">
        <v>1016.7940955189458</v>
      </c>
      <c r="U677" s="260">
        <f t="shared" si="127"/>
        <v>5.5283299999999995</v>
      </c>
      <c r="V677" s="260">
        <f t="shared" si="128"/>
        <v>3.6631999999999998</v>
      </c>
    </row>
    <row r="678" spans="1:22">
      <c r="A678" s="259">
        <v>44769</v>
      </c>
      <c r="B678" s="260">
        <v>414.1</v>
      </c>
      <c r="C678" s="261">
        <v>554.005</v>
      </c>
      <c r="D678" s="260">
        <v>4023.61</v>
      </c>
      <c r="F678" s="261">
        <v>2.7879999999999998</v>
      </c>
      <c r="G678" s="260">
        <f t="shared" si="120"/>
        <v>278.79999999999995</v>
      </c>
      <c r="H678" s="260">
        <f t="shared" si="121"/>
        <v>135.30000000000007</v>
      </c>
      <c r="I678" s="260">
        <f t="shared" si="122"/>
        <v>31.5</v>
      </c>
      <c r="J678" s="262">
        <v>0.315</v>
      </c>
      <c r="K678" s="260">
        <f t="shared" si="123"/>
        <v>2.4729999999999999</v>
      </c>
      <c r="L678" s="261">
        <v>7.6159999999999997</v>
      </c>
      <c r="M678" s="262">
        <f t="shared" si="124"/>
        <v>5.1429999999999998</v>
      </c>
      <c r="N678" s="260">
        <v>0.93899999999999995</v>
      </c>
      <c r="O678" s="260">
        <v>364.33</v>
      </c>
      <c r="P678" s="260">
        <v>738</v>
      </c>
      <c r="Q678" s="260">
        <v>1026.7172882201094</v>
      </c>
      <c r="U678" s="260">
        <f t="shared" si="127"/>
        <v>5.5400499999999999</v>
      </c>
      <c r="V678" s="260">
        <f t="shared" si="128"/>
        <v>3.6433</v>
      </c>
    </row>
    <row r="679" spans="1:22">
      <c r="A679" s="259">
        <v>44770</v>
      </c>
      <c r="B679" s="260">
        <v>416</v>
      </c>
      <c r="C679" s="261">
        <v>543.82899999999995</v>
      </c>
      <c r="D679" s="260">
        <v>4072.43</v>
      </c>
      <c r="F679" s="261">
        <v>2.677</v>
      </c>
      <c r="G679" s="260">
        <f t="shared" si="120"/>
        <v>267.7</v>
      </c>
      <c r="H679" s="260">
        <f t="shared" si="121"/>
        <v>148.30000000000001</v>
      </c>
      <c r="I679" s="260">
        <f t="shared" si="122"/>
        <v>18.399999999999999</v>
      </c>
      <c r="J679" s="262">
        <v>0.184</v>
      </c>
      <c r="K679" s="260">
        <f t="shared" si="123"/>
        <v>2.4929999999999999</v>
      </c>
      <c r="L679" s="261">
        <v>7.4240000000000004</v>
      </c>
      <c r="M679" s="262">
        <f t="shared" si="124"/>
        <v>4.9310000000000009</v>
      </c>
      <c r="N679" s="260">
        <v>0.82099999999999995</v>
      </c>
      <c r="O679" s="260">
        <v>368.33</v>
      </c>
      <c r="P679" s="260">
        <v>742</v>
      </c>
      <c r="Q679" s="260">
        <v>1007.1370438169849</v>
      </c>
      <c r="U679" s="260">
        <f t="shared" si="127"/>
        <v>5.4382899999999994</v>
      </c>
      <c r="V679" s="260">
        <f t="shared" si="128"/>
        <v>3.6833</v>
      </c>
    </row>
    <row r="680" spans="1:22">
      <c r="A680" s="259">
        <v>44771</v>
      </c>
      <c r="B680" s="260">
        <v>403.5</v>
      </c>
      <c r="C680" s="261">
        <v>532.84799999999996</v>
      </c>
      <c r="D680" s="260">
        <v>4130.29</v>
      </c>
      <c r="F680" s="261">
        <v>2.6509999999999998</v>
      </c>
      <c r="G680" s="260">
        <f t="shared" si="120"/>
        <v>265.09999999999997</v>
      </c>
      <c r="H680" s="260">
        <f t="shared" si="121"/>
        <v>138.40000000000003</v>
      </c>
      <c r="I680" s="260">
        <f t="shared" si="122"/>
        <v>9.9</v>
      </c>
      <c r="J680" s="262">
        <v>9.9000000000000005E-2</v>
      </c>
      <c r="K680" s="260">
        <f t="shared" si="123"/>
        <v>2.5519999999999996</v>
      </c>
      <c r="L680" s="261">
        <v>7.3010000000000002</v>
      </c>
      <c r="M680" s="262">
        <f t="shared" si="124"/>
        <v>4.7490000000000006</v>
      </c>
      <c r="N680" s="260">
        <v>0.81100000000000005</v>
      </c>
      <c r="O680" s="260">
        <v>362.14</v>
      </c>
      <c r="P680" s="260">
        <v>672</v>
      </c>
      <c r="Q680" s="260">
        <v>972.22086001759226</v>
      </c>
      <c r="U680" s="260">
        <f t="shared" si="127"/>
        <v>5.3284799999999999</v>
      </c>
      <c r="V680" s="260">
        <f t="shared" si="128"/>
        <v>3.6214</v>
      </c>
    </row>
    <row r="681" spans="1:22">
      <c r="A681" s="259">
        <v>44774</v>
      </c>
      <c r="B681" s="260">
        <v>400.8</v>
      </c>
      <c r="C681" s="261">
        <v>530.91099999999994</v>
      </c>
      <c r="D681" s="260">
        <v>4118.63</v>
      </c>
      <c r="F681" s="261">
        <v>2.5760000000000001</v>
      </c>
      <c r="G681" s="260">
        <f t="shared" si="120"/>
        <v>257.60000000000002</v>
      </c>
      <c r="H681" s="260">
        <f t="shared" si="121"/>
        <v>143.19999999999999</v>
      </c>
      <c r="I681" s="260">
        <f t="shared" si="122"/>
        <v>7.3999999999999995</v>
      </c>
      <c r="J681" s="262">
        <v>7.3999999999999996E-2</v>
      </c>
      <c r="K681" s="260">
        <f t="shared" si="123"/>
        <v>2.5020000000000002</v>
      </c>
      <c r="L681" s="261">
        <v>7.2619999999999996</v>
      </c>
      <c r="M681" s="262">
        <f t="shared" si="124"/>
        <v>4.76</v>
      </c>
      <c r="N681" s="260">
        <v>0.77300000000000002</v>
      </c>
      <c r="O681" s="260">
        <v>360.56</v>
      </c>
      <c r="P681" s="260">
        <v>664</v>
      </c>
      <c r="Q681" s="260">
        <v>951.48008728592379</v>
      </c>
      <c r="U681" s="260">
        <f t="shared" si="127"/>
        <v>5.3091099999999996</v>
      </c>
      <c r="V681" s="260">
        <f t="shared" si="128"/>
        <v>3.6055999999999999</v>
      </c>
    </row>
    <row r="682" spans="1:22">
      <c r="A682" s="259">
        <v>44775</v>
      </c>
      <c r="B682" s="260">
        <v>390.8</v>
      </c>
      <c r="C682" s="261">
        <v>519.73699999999997</v>
      </c>
      <c r="D682" s="260">
        <v>4091.19</v>
      </c>
      <c r="F682" s="261">
        <v>2.7490000000000001</v>
      </c>
      <c r="G682" s="260">
        <f t="shared" si="120"/>
        <v>274.90000000000003</v>
      </c>
      <c r="H682" s="260">
        <f t="shared" si="121"/>
        <v>115.89999999999998</v>
      </c>
      <c r="I682" s="260">
        <f t="shared" si="122"/>
        <v>27.3</v>
      </c>
      <c r="J682" s="262">
        <v>0.27300000000000002</v>
      </c>
      <c r="K682" s="260">
        <f t="shared" si="123"/>
        <v>2.476</v>
      </c>
      <c r="L682" s="261">
        <v>7.2969999999999997</v>
      </c>
      <c r="M682" s="262">
        <f t="shared" si="124"/>
        <v>4.8209999999999997</v>
      </c>
      <c r="N682" s="260">
        <v>0.81200000000000006</v>
      </c>
      <c r="O682" s="260">
        <v>359.58</v>
      </c>
      <c r="P682" s="260">
        <v>650</v>
      </c>
      <c r="Q682" s="260">
        <v>946.04645543460481</v>
      </c>
      <c r="U682" s="260">
        <f t="shared" si="127"/>
        <v>5.1973699999999994</v>
      </c>
      <c r="V682" s="260">
        <f t="shared" si="128"/>
        <v>3.5957999999999997</v>
      </c>
    </row>
    <row r="683" spans="1:22">
      <c r="A683" s="259">
        <v>44776</v>
      </c>
      <c r="B683" s="260">
        <v>394</v>
      </c>
      <c r="C683" s="261">
        <v>526.62300000000005</v>
      </c>
      <c r="D683" s="260">
        <v>4155.17</v>
      </c>
      <c r="F683" s="261">
        <v>2.706</v>
      </c>
      <c r="G683" s="260">
        <f t="shared" si="120"/>
        <v>270.60000000000002</v>
      </c>
      <c r="H683" s="260">
        <f t="shared" si="121"/>
        <v>123.39999999999998</v>
      </c>
      <c r="I683" s="260">
        <f t="shared" si="122"/>
        <v>22.2</v>
      </c>
      <c r="J683" s="262">
        <v>0.222</v>
      </c>
      <c r="K683" s="260">
        <f t="shared" si="123"/>
        <v>2.484</v>
      </c>
      <c r="L683" s="261">
        <v>7.3259999999999996</v>
      </c>
      <c r="M683" s="262">
        <f t="shared" si="124"/>
        <v>4.8419999999999996</v>
      </c>
      <c r="N683" s="260">
        <v>0.86799999999999999</v>
      </c>
      <c r="O683" s="260">
        <v>347.42</v>
      </c>
      <c r="P683" s="260">
        <v>662</v>
      </c>
      <c r="Q683" s="260">
        <v>948.18009323689637</v>
      </c>
      <c r="U683" s="260">
        <f t="shared" si="127"/>
        <v>5.2662300000000002</v>
      </c>
      <c r="V683" s="260">
        <f t="shared" si="128"/>
        <v>3.4742000000000002</v>
      </c>
    </row>
    <row r="684" spans="1:22">
      <c r="A684" s="259">
        <v>44777</v>
      </c>
      <c r="B684" s="260">
        <v>395.9</v>
      </c>
      <c r="C684" s="261">
        <v>516.72400000000005</v>
      </c>
      <c r="D684" s="260">
        <v>4151.9399999999996</v>
      </c>
      <c r="F684" s="261">
        <v>2.6890000000000001</v>
      </c>
      <c r="G684" s="260">
        <f t="shared" si="120"/>
        <v>268.89999999999998</v>
      </c>
      <c r="H684" s="260">
        <f t="shared" si="121"/>
        <v>127</v>
      </c>
      <c r="I684" s="260">
        <f t="shared" si="122"/>
        <v>23.200000000000003</v>
      </c>
      <c r="J684" s="262">
        <v>0.23200000000000001</v>
      </c>
      <c r="K684" s="260">
        <f t="shared" si="123"/>
        <v>2.4569999999999999</v>
      </c>
      <c r="L684" s="261">
        <v>7.2080000000000002</v>
      </c>
      <c r="M684" s="262">
        <f t="shared" si="124"/>
        <v>4.7510000000000003</v>
      </c>
      <c r="N684" s="260">
        <v>0.79600000000000004</v>
      </c>
      <c r="O684" s="260">
        <v>350.17</v>
      </c>
      <c r="P684" s="260">
        <v>653</v>
      </c>
      <c r="Q684" s="260">
        <v>931.59394155246059</v>
      </c>
      <c r="U684" s="260">
        <f t="shared" si="127"/>
        <v>5.1672400000000005</v>
      </c>
      <c r="V684" s="260">
        <f t="shared" si="128"/>
        <v>3.5017</v>
      </c>
    </row>
    <row r="685" spans="1:22">
      <c r="A685" s="259">
        <v>44778</v>
      </c>
      <c r="B685" s="260">
        <v>384.9</v>
      </c>
      <c r="C685" s="261">
        <v>503.54199999999997</v>
      </c>
      <c r="D685" s="260">
        <v>4145.1899999999996</v>
      </c>
      <c r="F685" s="261">
        <v>2.83</v>
      </c>
      <c r="G685" s="260">
        <f t="shared" si="120"/>
        <v>283</v>
      </c>
      <c r="H685" s="260">
        <f t="shared" si="121"/>
        <v>101.89999999999998</v>
      </c>
      <c r="I685" s="260">
        <f t="shared" si="122"/>
        <v>35.4</v>
      </c>
      <c r="J685" s="262">
        <v>0.35399999999999998</v>
      </c>
      <c r="K685" s="260">
        <f t="shared" si="123"/>
        <v>2.476</v>
      </c>
      <c r="L685" s="261">
        <v>7.2610000000000001</v>
      </c>
      <c r="M685" s="262">
        <f t="shared" si="124"/>
        <v>4.7850000000000001</v>
      </c>
      <c r="N685" s="260">
        <v>0.94799999999999995</v>
      </c>
      <c r="O685" s="260">
        <v>338.18</v>
      </c>
      <c r="P685" s="260">
        <v>623</v>
      </c>
      <c r="Q685" s="260">
        <v>902.15054770131815</v>
      </c>
      <c r="U685" s="260">
        <f t="shared" si="127"/>
        <v>5.0354199999999993</v>
      </c>
      <c r="V685" s="260">
        <f t="shared" si="128"/>
        <v>3.3818000000000001</v>
      </c>
    </row>
    <row r="686" spans="1:22">
      <c r="A686" s="259">
        <v>44781</v>
      </c>
      <c r="B686" s="260">
        <v>387.9</v>
      </c>
      <c r="C686" s="261">
        <v>502.09</v>
      </c>
      <c r="D686" s="260">
        <v>4140.0600000000004</v>
      </c>
      <c r="F686" s="261">
        <v>2.758</v>
      </c>
      <c r="G686" s="260">
        <f t="shared" si="120"/>
        <v>275.8</v>
      </c>
      <c r="H686" s="260">
        <f t="shared" si="121"/>
        <v>112.09999999999997</v>
      </c>
      <c r="I686" s="260">
        <f t="shared" si="122"/>
        <v>28.599999999999998</v>
      </c>
      <c r="J686" s="262">
        <v>0.28599999999999998</v>
      </c>
      <c r="K686" s="260">
        <f t="shared" si="123"/>
        <v>2.472</v>
      </c>
      <c r="L686" s="261">
        <v>7.1929999999999996</v>
      </c>
      <c r="M686" s="262">
        <f t="shared" si="124"/>
        <v>4.7210000000000001</v>
      </c>
      <c r="N686" s="260">
        <v>0.89200000000000002</v>
      </c>
      <c r="O686" s="260">
        <v>336.94</v>
      </c>
      <c r="P686" s="260">
        <v>602</v>
      </c>
      <c r="Q686" s="260">
        <v>879.61894558855215</v>
      </c>
      <c r="U686" s="260">
        <f t="shared" si="127"/>
        <v>5.0209000000000001</v>
      </c>
      <c r="V686" s="260">
        <f t="shared" si="128"/>
        <v>3.3694000000000002</v>
      </c>
    </row>
    <row r="687" spans="1:22">
      <c r="A687" s="259">
        <v>44782</v>
      </c>
      <c r="B687" s="260">
        <v>384.9</v>
      </c>
      <c r="C687" s="261">
        <v>498.92599999999999</v>
      </c>
      <c r="D687" s="260">
        <v>4122.47</v>
      </c>
      <c r="F687" s="261">
        <v>2.78</v>
      </c>
      <c r="G687" s="260">
        <f t="shared" si="120"/>
        <v>278</v>
      </c>
      <c r="H687" s="260">
        <f t="shared" si="121"/>
        <v>106.89999999999998</v>
      </c>
      <c r="I687" s="260">
        <f t="shared" si="122"/>
        <v>31.6</v>
      </c>
      <c r="J687" s="262">
        <v>0.316</v>
      </c>
      <c r="K687" s="260">
        <f t="shared" si="123"/>
        <v>2.464</v>
      </c>
      <c r="L687" s="261">
        <v>7.2549999999999999</v>
      </c>
      <c r="M687" s="262">
        <f t="shared" si="124"/>
        <v>4.7910000000000004</v>
      </c>
      <c r="N687" s="260">
        <v>0.91400000000000003</v>
      </c>
      <c r="O687" s="260">
        <v>325.56</v>
      </c>
      <c r="P687" s="260">
        <v>568</v>
      </c>
      <c r="Q687" s="260">
        <v>843.90433513926257</v>
      </c>
      <c r="U687" s="260">
        <f t="shared" si="127"/>
        <v>4.9892599999999998</v>
      </c>
      <c r="V687" s="260">
        <f t="shared" si="128"/>
        <v>3.2555999999999998</v>
      </c>
    </row>
    <row r="688" spans="1:22">
      <c r="A688" s="259">
        <v>44783</v>
      </c>
      <c r="B688" s="260">
        <v>384.4</v>
      </c>
      <c r="C688" s="261">
        <v>490.036</v>
      </c>
      <c r="D688" s="260">
        <v>4210.24</v>
      </c>
      <c r="F688" s="261">
        <v>2.7850000000000001</v>
      </c>
      <c r="G688" s="260">
        <f t="shared" si="120"/>
        <v>278.5</v>
      </c>
      <c r="H688" s="260">
        <f t="shared" si="121"/>
        <v>105.89999999999998</v>
      </c>
      <c r="I688" s="260">
        <f t="shared" si="122"/>
        <v>34.4</v>
      </c>
      <c r="J688" s="262">
        <v>0.34399999999999997</v>
      </c>
      <c r="K688" s="260">
        <f t="shared" si="123"/>
        <v>2.4410000000000003</v>
      </c>
      <c r="L688" s="261">
        <v>7.1710000000000003</v>
      </c>
      <c r="M688" s="262">
        <f t="shared" si="124"/>
        <v>4.7300000000000004</v>
      </c>
      <c r="N688" s="260">
        <v>0.88400000000000001</v>
      </c>
      <c r="O688" s="260">
        <v>334.19</v>
      </c>
      <c r="P688" s="260">
        <v>545</v>
      </c>
      <c r="Q688" s="260">
        <v>817.62611688811751</v>
      </c>
      <c r="U688" s="260">
        <f t="shared" si="127"/>
        <v>4.90036</v>
      </c>
      <c r="V688" s="260">
        <f t="shared" si="128"/>
        <v>3.3418999999999999</v>
      </c>
    </row>
    <row r="689" spans="1:22">
      <c r="A689" s="259">
        <v>44784</v>
      </c>
      <c r="B689" s="260">
        <v>374.5</v>
      </c>
      <c r="C689" s="261">
        <v>472.25599999999997</v>
      </c>
      <c r="D689" s="260">
        <v>4207.2700000000004</v>
      </c>
      <c r="F689" s="261">
        <v>2.8889999999999998</v>
      </c>
      <c r="G689" s="260">
        <f t="shared" si="120"/>
        <v>288.89999999999998</v>
      </c>
      <c r="H689" s="260">
        <f t="shared" si="121"/>
        <v>85.600000000000023</v>
      </c>
      <c r="I689" s="260">
        <f t="shared" si="122"/>
        <v>40.6</v>
      </c>
      <c r="J689" s="262">
        <v>0.40600000000000003</v>
      </c>
      <c r="K689" s="260">
        <f t="shared" si="123"/>
        <v>2.4829999999999997</v>
      </c>
      <c r="L689" s="261">
        <v>7.1319999999999997</v>
      </c>
      <c r="M689" s="262">
        <f t="shared" si="124"/>
        <v>4.649</v>
      </c>
      <c r="N689" s="260">
        <v>0.96699999999999997</v>
      </c>
      <c r="O689" s="260">
        <v>321.2</v>
      </c>
      <c r="P689" s="260">
        <v>513</v>
      </c>
      <c r="Q689" s="260">
        <v>757.51751979832238</v>
      </c>
      <c r="U689" s="260">
        <f t="shared" si="127"/>
        <v>4.7225599999999996</v>
      </c>
      <c r="V689" s="260">
        <f t="shared" si="128"/>
        <v>3.2119999999999997</v>
      </c>
    </row>
    <row r="690" spans="1:22">
      <c r="A690" s="259">
        <v>44785</v>
      </c>
      <c r="B690" s="260">
        <v>376.5</v>
      </c>
      <c r="C690" s="261">
        <v>479.185</v>
      </c>
      <c r="D690" s="260">
        <v>4280.1499999999996</v>
      </c>
      <c r="F690" s="261">
        <v>2.8340000000000001</v>
      </c>
      <c r="G690" s="260">
        <f t="shared" si="120"/>
        <v>283.40000000000003</v>
      </c>
      <c r="H690" s="260">
        <f t="shared" si="121"/>
        <v>93.099999999999966</v>
      </c>
      <c r="I690" s="260">
        <f t="shared" si="122"/>
        <v>35.9</v>
      </c>
      <c r="J690" s="262">
        <v>0.35899999999999999</v>
      </c>
      <c r="K690" s="260">
        <f t="shared" si="123"/>
        <v>2.4750000000000001</v>
      </c>
      <c r="L690" s="261">
        <v>7.1710000000000003</v>
      </c>
      <c r="M690" s="262">
        <f t="shared" si="124"/>
        <v>4.6959999999999997</v>
      </c>
      <c r="N690" s="260">
        <v>0.98199999999999998</v>
      </c>
      <c r="O690" s="260">
        <v>318</v>
      </c>
      <c r="P690" s="260">
        <v>523</v>
      </c>
      <c r="Q690" s="260">
        <v>766.09103533825021</v>
      </c>
      <c r="U690" s="260">
        <f t="shared" si="127"/>
        <v>4.7918500000000002</v>
      </c>
      <c r="V690" s="260">
        <f t="shared" si="128"/>
        <v>3.18</v>
      </c>
    </row>
    <row r="691" spans="1:22">
      <c r="A691" s="259">
        <v>44788</v>
      </c>
      <c r="B691" s="260">
        <v>377.8</v>
      </c>
      <c r="C691" s="261">
        <v>482.58699999999999</v>
      </c>
      <c r="D691" s="260">
        <v>4297.1400000000003</v>
      </c>
      <c r="F691" s="261">
        <v>2.7890000000000001</v>
      </c>
      <c r="G691" s="260">
        <f t="shared" si="120"/>
        <v>278.90000000000003</v>
      </c>
      <c r="H691" s="260">
        <f t="shared" si="121"/>
        <v>98.899999999999977</v>
      </c>
      <c r="I691" s="260">
        <f t="shared" si="122"/>
        <v>34.300000000000004</v>
      </c>
      <c r="J691" s="262">
        <v>0.34300000000000003</v>
      </c>
      <c r="K691" s="260">
        <f t="shared" si="123"/>
        <v>2.4460000000000002</v>
      </c>
      <c r="L691" s="261">
        <v>7.1719999999999997</v>
      </c>
      <c r="M691" s="262">
        <f t="shared" si="124"/>
        <v>4.7259999999999991</v>
      </c>
      <c r="N691" s="260">
        <v>0.89400000000000002</v>
      </c>
      <c r="O691" s="260">
        <v>326.44</v>
      </c>
      <c r="P691" s="260">
        <v>534</v>
      </c>
      <c r="Q691" s="260">
        <v>800.52282831980347</v>
      </c>
      <c r="U691" s="260">
        <f t="shared" si="127"/>
        <v>4.8258700000000001</v>
      </c>
      <c r="V691" s="260">
        <f t="shared" si="128"/>
        <v>3.2644000000000002</v>
      </c>
    </row>
    <row r="692" spans="1:22">
      <c r="A692" s="259">
        <v>44789</v>
      </c>
      <c r="B692" s="260">
        <v>371.5</v>
      </c>
      <c r="C692" s="261">
        <v>486.04</v>
      </c>
      <c r="D692" s="260">
        <v>4305.2</v>
      </c>
      <c r="F692" s="261">
        <v>2.8050000000000002</v>
      </c>
      <c r="G692" s="260">
        <f t="shared" si="120"/>
        <v>280.5</v>
      </c>
      <c r="H692" s="260">
        <f t="shared" si="121"/>
        <v>91</v>
      </c>
      <c r="I692" s="260">
        <f t="shared" si="122"/>
        <v>35.6</v>
      </c>
      <c r="J692" s="262">
        <v>0.35599999999999998</v>
      </c>
      <c r="K692" s="260">
        <f t="shared" si="123"/>
        <v>2.4490000000000003</v>
      </c>
      <c r="L692" s="261">
        <v>7.2309999999999999</v>
      </c>
      <c r="M692" s="262">
        <f t="shared" si="124"/>
        <v>4.782</v>
      </c>
      <c r="N692" s="260">
        <v>0.96599999999999997</v>
      </c>
      <c r="O692" s="260">
        <v>318.52</v>
      </c>
      <c r="P692" s="260">
        <v>554</v>
      </c>
      <c r="Q692" s="260">
        <v>815.01082422080401</v>
      </c>
      <c r="U692" s="260">
        <f t="shared" si="127"/>
        <v>4.8604000000000003</v>
      </c>
      <c r="V692" s="260">
        <f t="shared" si="128"/>
        <v>3.1852</v>
      </c>
    </row>
    <row r="693" spans="1:22">
      <c r="A693" s="259">
        <v>44790</v>
      </c>
      <c r="B693" s="260">
        <v>371.4</v>
      </c>
      <c r="C693" s="261">
        <v>491.10399999999998</v>
      </c>
      <c r="D693" s="260">
        <v>4274.04</v>
      </c>
      <c r="F693" s="261">
        <v>2.9</v>
      </c>
      <c r="G693" s="260">
        <f t="shared" si="120"/>
        <v>290</v>
      </c>
      <c r="H693" s="260">
        <f t="shared" si="121"/>
        <v>81.399999999999977</v>
      </c>
      <c r="I693" s="260">
        <f t="shared" si="122"/>
        <v>43.3</v>
      </c>
      <c r="J693" s="262">
        <v>0.433</v>
      </c>
      <c r="K693" s="260">
        <f t="shared" si="123"/>
        <v>2.4670000000000001</v>
      </c>
      <c r="L693" s="261">
        <v>7.3380000000000001</v>
      </c>
      <c r="M693" s="262">
        <f t="shared" si="124"/>
        <v>4.8710000000000004</v>
      </c>
      <c r="N693" s="260">
        <v>1.0780000000000001</v>
      </c>
      <c r="O693" s="260">
        <v>311.68</v>
      </c>
      <c r="P693" s="260">
        <v>572</v>
      </c>
      <c r="Q693" s="260">
        <v>832.52647371467106</v>
      </c>
      <c r="U693" s="260">
        <f t="shared" si="127"/>
        <v>4.9110399999999998</v>
      </c>
      <c r="V693" s="260">
        <f t="shared" si="128"/>
        <v>3.1168</v>
      </c>
    </row>
    <row r="694" spans="1:22">
      <c r="A694" s="259">
        <v>44791</v>
      </c>
      <c r="B694" s="260">
        <v>372.7</v>
      </c>
      <c r="C694" s="261">
        <v>486.798</v>
      </c>
      <c r="D694" s="260">
        <v>4283.74</v>
      </c>
      <c r="F694" s="261">
        <v>2.883</v>
      </c>
      <c r="G694" s="260">
        <f t="shared" si="120"/>
        <v>288.3</v>
      </c>
      <c r="H694" s="260">
        <f t="shared" si="121"/>
        <v>84.399999999999977</v>
      </c>
      <c r="I694" s="260">
        <f t="shared" si="122"/>
        <v>36.9</v>
      </c>
      <c r="J694" s="262">
        <v>0.36899999999999999</v>
      </c>
      <c r="K694" s="260">
        <f t="shared" si="123"/>
        <v>2.5140000000000002</v>
      </c>
      <c r="L694" s="261">
        <v>7.2709999999999999</v>
      </c>
      <c r="M694" s="262">
        <f t="shared" si="124"/>
        <v>4.7569999999999997</v>
      </c>
      <c r="N694" s="260">
        <v>1.097</v>
      </c>
      <c r="O694" s="260">
        <v>313.74</v>
      </c>
      <c r="P694" s="260">
        <v>589</v>
      </c>
      <c r="Q694" s="260">
        <v>836.10198119666404</v>
      </c>
      <c r="U694" s="260">
        <f t="shared" si="127"/>
        <v>4.8679800000000002</v>
      </c>
      <c r="V694" s="260">
        <f t="shared" si="128"/>
        <v>3.1374</v>
      </c>
    </row>
    <row r="695" spans="1:22">
      <c r="A695" s="259">
        <v>44792</v>
      </c>
      <c r="B695" s="260">
        <v>369.8</v>
      </c>
      <c r="C695" s="261">
        <v>490.75599999999997</v>
      </c>
      <c r="D695" s="260">
        <v>4228.4799999999996</v>
      </c>
      <c r="F695" s="261">
        <v>2.9750000000000001</v>
      </c>
      <c r="G695" s="260">
        <f t="shared" si="120"/>
        <v>297.5</v>
      </c>
      <c r="H695" s="260">
        <f t="shared" si="121"/>
        <v>72.300000000000011</v>
      </c>
      <c r="I695" s="260">
        <f t="shared" si="122"/>
        <v>42</v>
      </c>
      <c r="J695" s="262">
        <v>0.42</v>
      </c>
      <c r="K695" s="260">
        <f t="shared" si="123"/>
        <v>2.5550000000000002</v>
      </c>
      <c r="L695" s="261">
        <v>7.3949999999999996</v>
      </c>
      <c r="M695" s="262">
        <f t="shared" si="124"/>
        <v>4.84</v>
      </c>
      <c r="N695" s="260">
        <v>1.224</v>
      </c>
      <c r="O695" s="260">
        <v>306.98</v>
      </c>
      <c r="P695" s="260">
        <v>596</v>
      </c>
      <c r="Q695" s="260">
        <v>842.99662349948767</v>
      </c>
      <c r="U695" s="260">
        <f t="shared" si="127"/>
        <v>4.9075600000000001</v>
      </c>
      <c r="V695" s="260">
        <f t="shared" si="128"/>
        <v>3.0698000000000003</v>
      </c>
    </row>
    <row r="696" spans="1:22">
      <c r="A696" s="259">
        <v>44795</v>
      </c>
      <c r="B696" s="260">
        <v>370.6</v>
      </c>
      <c r="C696" s="261">
        <v>501.50299999999999</v>
      </c>
      <c r="D696" s="260">
        <v>4137.99</v>
      </c>
      <c r="F696" s="261">
        <v>3.0169999999999999</v>
      </c>
      <c r="G696" s="260">
        <f t="shared" si="120"/>
        <v>301.7</v>
      </c>
      <c r="H696" s="260">
        <f t="shared" si="121"/>
        <v>68.900000000000034</v>
      </c>
      <c r="I696" s="260">
        <f t="shared" si="122"/>
        <v>44.9</v>
      </c>
      <c r="J696" s="262">
        <v>0.44900000000000001</v>
      </c>
      <c r="K696" s="260">
        <f t="shared" si="123"/>
        <v>2.5680000000000001</v>
      </c>
      <c r="L696" s="261">
        <v>7.5279999999999996</v>
      </c>
      <c r="M696" s="262">
        <f t="shared" si="124"/>
        <v>4.9599999999999991</v>
      </c>
      <c r="N696" s="260">
        <v>1.3</v>
      </c>
      <c r="O696" s="260">
        <v>310.48</v>
      </c>
      <c r="P696" s="260">
        <v>627</v>
      </c>
      <c r="Q696" s="260">
        <v>881.36658121601431</v>
      </c>
      <c r="U696" s="260">
        <f t="shared" si="127"/>
        <v>5.0150299999999994</v>
      </c>
      <c r="V696" s="260">
        <f t="shared" si="128"/>
        <v>3.1048</v>
      </c>
    </row>
    <row r="697" spans="1:22">
      <c r="A697" s="259">
        <v>44796</v>
      </c>
      <c r="B697" s="260">
        <v>370.6</v>
      </c>
      <c r="C697" s="261">
        <v>494.57499999999999</v>
      </c>
      <c r="D697" s="260">
        <v>4128.7299999999996</v>
      </c>
      <c r="F697" s="261">
        <v>3.048</v>
      </c>
      <c r="G697" s="260">
        <f t="shared" si="120"/>
        <v>304.8</v>
      </c>
      <c r="H697" s="260">
        <f t="shared" si="121"/>
        <v>65.800000000000011</v>
      </c>
      <c r="I697" s="260">
        <f t="shared" si="122"/>
        <v>45.800000000000004</v>
      </c>
      <c r="J697" s="262">
        <v>0.45800000000000002</v>
      </c>
      <c r="K697" s="260">
        <f t="shared" si="123"/>
        <v>2.59</v>
      </c>
      <c r="L697" s="261">
        <v>7.476</v>
      </c>
      <c r="M697" s="262">
        <f t="shared" si="124"/>
        <v>4.8860000000000001</v>
      </c>
      <c r="N697" s="260">
        <v>1.3120000000000001</v>
      </c>
      <c r="O697" s="260">
        <v>312.11</v>
      </c>
      <c r="P697" s="260">
        <v>629</v>
      </c>
      <c r="Q697" s="260">
        <v>862.0172775422302</v>
      </c>
      <c r="U697" s="260">
        <f t="shared" si="127"/>
        <v>4.9457500000000003</v>
      </c>
      <c r="V697" s="260">
        <f t="shared" si="128"/>
        <v>3.1211000000000002</v>
      </c>
    </row>
    <row r="698" spans="1:22">
      <c r="A698" s="259">
        <v>44797</v>
      </c>
      <c r="B698" s="260">
        <v>365.5</v>
      </c>
      <c r="C698" s="261">
        <v>485.60700000000003</v>
      </c>
      <c r="D698" s="260">
        <v>4140.7700000000004</v>
      </c>
      <c r="F698" s="261">
        <v>3.1070000000000002</v>
      </c>
      <c r="G698" s="260">
        <f t="shared" si="120"/>
        <v>310.70000000000005</v>
      </c>
      <c r="H698" s="260">
        <f t="shared" si="121"/>
        <v>54.799999999999955</v>
      </c>
      <c r="I698" s="260">
        <f t="shared" si="122"/>
        <v>47.199999999999996</v>
      </c>
      <c r="J698" s="262">
        <v>0.47199999999999998</v>
      </c>
      <c r="K698" s="260">
        <f t="shared" si="123"/>
        <v>2.6350000000000002</v>
      </c>
      <c r="L698" s="261">
        <v>7.4340000000000002</v>
      </c>
      <c r="M698" s="262">
        <f t="shared" si="124"/>
        <v>4.7989999999999995</v>
      </c>
      <c r="N698" s="260">
        <v>1.3640000000000001</v>
      </c>
      <c r="O698" s="260">
        <v>310.32</v>
      </c>
      <c r="P698" s="260">
        <v>615</v>
      </c>
      <c r="Q698" s="260">
        <v>844.01485995033954</v>
      </c>
      <c r="U698" s="260">
        <f t="shared" si="127"/>
        <v>4.8560699999999999</v>
      </c>
      <c r="V698" s="260">
        <f t="shared" si="128"/>
        <v>3.1031999999999997</v>
      </c>
    </row>
    <row r="699" spans="1:22">
      <c r="A699" s="259">
        <v>44798</v>
      </c>
      <c r="B699" s="260">
        <v>366.8</v>
      </c>
      <c r="C699" s="261">
        <v>487.685</v>
      </c>
      <c r="D699" s="260">
        <v>4199.12</v>
      </c>
      <c r="F699" s="261">
        <v>3.028</v>
      </c>
      <c r="G699" s="260">
        <f t="shared" si="120"/>
        <v>302.8</v>
      </c>
      <c r="H699" s="260">
        <f t="shared" si="121"/>
        <v>64</v>
      </c>
      <c r="I699" s="260">
        <f t="shared" si="122"/>
        <v>41.699999999999996</v>
      </c>
      <c r="J699" s="262">
        <v>0.41699999999999998</v>
      </c>
      <c r="K699" s="260">
        <f t="shared" si="123"/>
        <v>2.6110000000000002</v>
      </c>
      <c r="L699" s="261">
        <v>7.3840000000000003</v>
      </c>
      <c r="M699" s="262">
        <f t="shared" si="124"/>
        <v>4.7729999999999997</v>
      </c>
      <c r="N699" s="260">
        <v>1.31</v>
      </c>
      <c r="O699" s="260">
        <v>315.04000000000002</v>
      </c>
      <c r="P699" s="260">
        <v>609</v>
      </c>
      <c r="Q699" s="260">
        <v>825.97180965891448</v>
      </c>
      <c r="U699" s="260">
        <f t="shared" si="127"/>
        <v>4.8768500000000001</v>
      </c>
      <c r="V699" s="260">
        <f t="shared" si="128"/>
        <v>3.1504000000000003</v>
      </c>
    </row>
    <row r="700" spans="1:22">
      <c r="A700" s="259">
        <v>44799</v>
      </c>
      <c r="B700" s="260">
        <v>363.6</v>
      </c>
      <c r="C700" s="261">
        <v>490.44499999999999</v>
      </c>
      <c r="D700" s="260">
        <v>4057.66</v>
      </c>
      <c r="F700" s="261">
        <v>3.0430000000000001</v>
      </c>
      <c r="G700" s="260">
        <f t="shared" si="120"/>
        <v>304.3</v>
      </c>
      <c r="H700" s="260">
        <f t="shared" si="121"/>
        <v>59.300000000000011</v>
      </c>
      <c r="I700" s="260">
        <f t="shared" si="122"/>
        <v>46</v>
      </c>
      <c r="J700" s="262">
        <v>0.46</v>
      </c>
      <c r="K700" s="260">
        <f t="shared" si="123"/>
        <v>2.5830000000000002</v>
      </c>
      <c r="L700" s="261">
        <v>7.4059999999999997</v>
      </c>
      <c r="M700" s="262">
        <f t="shared" si="124"/>
        <v>4.8229999999999995</v>
      </c>
      <c r="N700" s="260">
        <v>1.383</v>
      </c>
      <c r="O700" s="260">
        <v>313.3</v>
      </c>
      <c r="P700" s="260">
        <v>607</v>
      </c>
      <c r="Q700" s="260">
        <v>831.07666372310166</v>
      </c>
      <c r="U700" s="260">
        <f t="shared" si="127"/>
        <v>4.9044499999999998</v>
      </c>
      <c r="V700" s="260">
        <f t="shared" si="128"/>
        <v>3.133</v>
      </c>
    </row>
    <row r="701" spans="1:22" hidden="1">
      <c r="A701" s="259">
        <v>44802</v>
      </c>
      <c r="B701" s="260">
        <v>364.8</v>
      </c>
      <c r="C701" s="261">
        <v>493.142</v>
      </c>
      <c r="D701" s="260">
        <v>4030.61</v>
      </c>
      <c r="F701" s="261">
        <v>3.105</v>
      </c>
      <c r="G701" s="260">
        <f t="shared" si="120"/>
        <v>310.5</v>
      </c>
      <c r="H701" s="260">
        <f t="shared" si="121"/>
        <v>54.300000000000011</v>
      </c>
      <c r="I701" s="260">
        <f t="shared" si="122"/>
        <v>52.900000000000006</v>
      </c>
      <c r="J701" s="262">
        <v>0.52900000000000003</v>
      </c>
      <c r="K701" s="260">
        <f t="shared" si="123"/>
        <v>2.5760000000000001</v>
      </c>
      <c r="L701" s="261">
        <v>7.5030000000000001</v>
      </c>
      <c r="M701" s="262">
        <f t="shared" si="124"/>
        <v>4.9269999999999996</v>
      </c>
      <c r="N701" s="260">
        <v>1.4970000000000001</v>
      </c>
      <c r="O701" s="260" t="e">
        <v>#N/A</v>
      </c>
      <c r="Q701" s="260">
        <v>826.57133169440363</v>
      </c>
    </row>
    <row r="702" spans="1:22">
      <c r="A702" s="259">
        <v>44803</v>
      </c>
      <c r="B702" s="260">
        <v>363.6</v>
      </c>
      <c r="C702" s="261">
        <v>500.125</v>
      </c>
      <c r="D702" s="260">
        <v>3986.16</v>
      </c>
      <c r="F702" s="261">
        <v>3.1040000000000001</v>
      </c>
      <c r="G702" s="260">
        <f t="shared" si="120"/>
        <v>310.40000000000003</v>
      </c>
      <c r="H702" s="260">
        <f t="shared" si="121"/>
        <v>53.199999999999989</v>
      </c>
      <c r="I702" s="260">
        <f t="shared" si="122"/>
        <v>55.1</v>
      </c>
      <c r="J702" s="262">
        <v>0.55100000000000005</v>
      </c>
      <c r="K702" s="260">
        <f t="shared" si="123"/>
        <v>2.5529999999999999</v>
      </c>
      <c r="L702" s="261">
        <v>7.5469999999999997</v>
      </c>
      <c r="M702" s="262">
        <f t="shared" si="124"/>
        <v>4.9939999999999998</v>
      </c>
      <c r="N702" s="260">
        <v>1.5049999999999999</v>
      </c>
      <c r="O702" s="260">
        <v>310.5</v>
      </c>
      <c r="P702" s="260">
        <v>620</v>
      </c>
      <c r="Q702" s="260">
        <v>858.03142242617162</v>
      </c>
      <c r="U702" s="260">
        <f t="shared" ref="U702:U705" si="129">C702/100</f>
        <v>5.0012499999999998</v>
      </c>
      <c r="V702" s="260">
        <f t="shared" ref="V702:V705" si="130">O702/100</f>
        <v>3.105</v>
      </c>
    </row>
    <row r="703" spans="1:22">
      <c r="A703" s="259">
        <v>44804</v>
      </c>
      <c r="B703" s="260">
        <v>359.6</v>
      </c>
      <c r="C703" s="261">
        <v>501.57100000000003</v>
      </c>
      <c r="D703" s="260">
        <v>3955</v>
      </c>
      <c r="F703" s="261">
        <v>3.1949999999999998</v>
      </c>
      <c r="G703" s="260">
        <f t="shared" si="120"/>
        <v>319.5</v>
      </c>
      <c r="H703" s="260">
        <f t="shared" si="121"/>
        <v>40.100000000000023</v>
      </c>
      <c r="I703" s="260">
        <f t="shared" si="122"/>
        <v>71.2</v>
      </c>
      <c r="J703" s="262">
        <v>0.71199999999999997</v>
      </c>
      <c r="K703" s="260">
        <f t="shared" si="123"/>
        <v>2.4829999999999997</v>
      </c>
      <c r="L703" s="261">
        <v>7.657</v>
      </c>
      <c r="M703" s="262">
        <f t="shared" si="124"/>
        <v>5.1740000000000004</v>
      </c>
      <c r="N703" s="260">
        <v>1.5329999999999999</v>
      </c>
      <c r="O703" s="260">
        <v>312.95999999999998</v>
      </c>
      <c r="P703" s="260">
        <v>617</v>
      </c>
      <c r="Q703" s="260">
        <v>862.39707113517636</v>
      </c>
      <c r="U703" s="260">
        <f t="shared" si="129"/>
        <v>5.0157100000000003</v>
      </c>
      <c r="V703" s="260">
        <f t="shared" si="130"/>
        <v>3.1295999999999999</v>
      </c>
    </row>
    <row r="704" spans="1:22">
      <c r="A704" s="259">
        <v>44805</v>
      </c>
      <c r="B704" s="260">
        <v>361.5</v>
      </c>
      <c r="C704" s="261">
        <v>509.339</v>
      </c>
      <c r="D704" s="260">
        <v>3966.85</v>
      </c>
      <c r="F704" s="261">
        <v>3.2549999999999999</v>
      </c>
      <c r="G704" s="260">
        <f t="shared" si="120"/>
        <v>325.5</v>
      </c>
      <c r="H704" s="260">
        <f t="shared" si="121"/>
        <v>36</v>
      </c>
      <c r="I704" s="260">
        <f t="shared" si="122"/>
        <v>80.600000000000009</v>
      </c>
      <c r="J704" s="262">
        <v>0.80600000000000005</v>
      </c>
      <c r="K704" s="260">
        <f t="shared" si="123"/>
        <v>2.4489999999999998</v>
      </c>
      <c r="L704" s="261">
        <v>7.8109999999999999</v>
      </c>
      <c r="M704" s="262">
        <f t="shared" si="124"/>
        <v>5.3620000000000001</v>
      </c>
      <c r="N704" s="260">
        <v>1.5549999999999999</v>
      </c>
      <c r="O704" s="260">
        <v>318.07</v>
      </c>
      <c r="P704" s="260">
        <v>624</v>
      </c>
      <c r="Q704" s="260">
        <v>879.7970656796582</v>
      </c>
      <c r="U704" s="260">
        <f t="shared" si="129"/>
        <v>5.0933900000000003</v>
      </c>
      <c r="V704" s="260">
        <f t="shared" si="130"/>
        <v>3.1806999999999999</v>
      </c>
    </row>
    <row r="705" spans="1:22">
      <c r="A705" s="259">
        <v>44806</v>
      </c>
      <c r="B705" s="260">
        <v>367.6</v>
      </c>
      <c r="C705" s="261">
        <v>510.95800000000003</v>
      </c>
      <c r="D705" s="260">
        <v>3924.26</v>
      </c>
      <c r="F705" s="261">
        <v>3.1920000000000002</v>
      </c>
      <c r="G705" s="260">
        <f t="shared" si="120"/>
        <v>319.20000000000005</v>
      </c>
      <c r="H705" s="260">
        <f t="shared" si="121"/>
        <v>48.399999999999977</v>
      </c>
      <c r="I705" s="260">
        <f t="shared" si="122"/>
        <v>72.099999999999994</v>
      </c>
      <c r="J705" s="262">
        <v>0.72099999999999997</v>
      </c>
      <c r="K705" s="260">
        <f t="shared" si="123"/>
        <v>2.4710000000000001</v>
      </c>
      <c r="L705" s="261">
        <v>7.76</v>
      </c>
      <c r="M705" s="262">
        <f t="shared" si="124"/>
        <v>5.2889999999999997</v>
      </c>
      <c r="N705" s="260">
        <v>1.516</v>
      </c>
      <c r="O705" s="260">
        <v>325.01</v>
      </c>
      <c r="P705" s="260">
        <v>626</v>
      </c>
      <c r="Q705" s="260">
        <v>873.01576571788894</v>
      </c>
      <c r="U705" s="260">
        <f t="shared" si="129"/>
        <v>5.1095800000000002</v>
      </c>
      <c r="V705" s="260">
        <f t="shared" si="130"/>
        <v>3.2500999999999998</v>
      </c>
    </row>
    <row r="706" spans="1:22" hidden="1">
      <c r="A706" s="259">
        <v>44809</v>
      </c>
      <c r="B706" s="260">
        <v>0</v>
      </c>
      <c r="C706" s="260">
        <v>0</v>
      </c>
      <c r="D706" s="260">
        <v>0</v>
      </c>
      <c r="F706" s="260">
        <v>3.1920000000000002</v>
      </c>
      <c r="G706" s="260">
        <f t="shared" si="120"/>
        <v>319.20000000000005</v>
      </c>
      <c r="H706" s="260">
        <f t="shared" si="121"/>
        <v>-319.20000000000005</v>
      </c>
      <c r="I706" s="260">
        <f t="shared" si="122"/>
        <v>72.099999999999994</v>
      </c>
      <c r="J706" s="260">
        <v>0.72099999999999997</v>
      </c>
      <c r="K706" s="260">
        <f t="shared" si="123"/>
        <v>2.4710000000000001</v>
      </c>
      <c r="L706" s="260" t="e">
        <v>#N/A</v>
      </c>
      <c r="M706" s="260" t="e">
        <f t="shared" si="124"/>
        <v>#N/A</v>
      </c>
      <c r="Q706" s="260">
        <v>872.91370363488068</v>
      </c>
    </row>
    <row r="707" spans="1:22">
      <c r="A707" s="259">
        <v>44810</v>
      </c>
      <c r="B707" s="260">
        <v>363.1</v>
      </c>
      <c r="C707" s="261">
        <v>505.56599999999997</v>
      </c>
      <c r="D707" s="260">
        <v>3908.19</v>
      </c>
      <c r="F707" s="261">
        <v>3.35</v>
      </c>
      <c r="G707" s="260">
        <f t="shared" si="120"/>
        <v>335</v>
      </c>
      <c r="H707" s="260">
        <f t="shared" si="121"/>
        <v>28.100000000000023</v>
      </c>
      <c r="I707" s="260">
        <f t="shared" si="122"/>
        <v>87.1</v>
      </c>
      <c r="J707" s="262">
        <v>0.871</v>
      </c>
      <c r="K707" s="260">
        <f t="shared" si="123"/>
        <v>2.4790000000000001</v>
      </c>
      <c r="L707" s="261">
        <v>7.8449999999999998</v>
      </c>
      <c r="M707" s="262">
        <f t="shared" si="124"/>
        <v>5.3659999999999997</v>
      </c>
      <c r="N707" s="260">
        <v>1.631</v>
      </c>
      <c r="O707" s="260">
        <v>321.29000000000002</v>
      </c>
      <c r="P707" s="260">
        <v>606</v>
      </c>
      <c r="Q707" s="260">
        <v>854.6090283309245</v>
      </c>
      <c r="U707" s="260">
        <f t="shared" ref="U707:U715" si="131">C707/100</f>
        <v>5.0556599999999996</v>
      </c>
      <c r="V707" s="260">
        <f t="shared" ref="V707:V715" si="132">O707/100</f>
        <v>3.2129000000000003</v>
      </c>
    </row>
    <row r="708" spans="1:22">
      <c r="A708" s="259">
        <v>44811</v>
      </c>
      <c r="B708" s="260">
        <v>367.2</v>
      </c>
      <c r="C708" s="261">
        <v>510.16399999999999</v>
      </c>
      <c r="D708" s="260">
        <v>3979.87</v>
      </c>
      <c r="F708" s="261">
        <v>3.2650000000000001</v>
      </c>
      <c r="G708" s="260">
        <f t="shared" ref="G708:G771" si="133">F708*100</f>
        <v>326.5</v>
      </c>
      <c r="H708" s="260">
        <f t="shared" ref="H708:H749" si="134">B708-G708</f>
        <v>40.699999999999989</v>
      </c>
      <c r="I708" s="260">
        <f t="shared" ref="I708:I749" si="135">J708*100</f>
        <v>81.599999999999994</v>
      </c>
      <c r="J708" s="262">
        <v>0.81599999999999995</v>
      </c>
      <c r="K708" s="260">
        <f t="shared" ref="K708:K749" si="136">F708-J708</f>
        <v>2.4490000000000003</v>
      </c>
      <c r="L708" s="261">
        <v>7.8040000000000003</v>
      </c>
      <c r="M708" s="262">
        <f t="shared" ref="M708:M749" si="137">L708-K708</f>
        <v>5.3550000000000004</v>
      </c>
      <c r="N708" s="260">
        <v>1.57</v>
      </c>
      <c r="O708" s="260">
        <v>328.85</v>
      </c>
      <c r="P708" s="260">
        <v>613</v>
      </c>
      <c r="Q708" s="260">
        <v>863.09059155851025</v>
      </c>
      <c r="U708" s="260">
        <f t="shared" si="131"/>
        <v>5.1016399999999997</v>
      </c>
      <c r="V708" s="260">
        <f t="shared" si="132"/>
        <v>3.2885000000000004</v>
      </c>
    </row>
    <row r="709" spans="1:22">
      <c r="A709" s="259">
        <v>44812</v>
      </c>
      <c r="B709" s="260">
        <v>363.9</v>
      </c>
      <c r="C709" s="261">
        <v>498.62599999999998</v>
      </c>
      <c r="D709" s="260">
        <v>4006.18</v>
      </c>
      <c r="F709" s="261">
        <v>3.319</v>
      </c>
      <c r="G709" s="260">
        <f t="shared" si="133"/>
        <v>331.9</v>
      </c>
      <c r="H709" s="260">
        <f t="shared" si="134"/>
        <v>32</v>
      </c>
      <c r="I709" s="260">
        <f t="shared" si="135"/>
        <v>90.3</v>
      </c>
      <c r="J709" s="262">
        <v>0.90300000000000002</v>
      </c>
      <c r="K709" s="260">
        <f t="shared" si="136"/>
        <v>2.4159999999999999</v>
      </c>
      <c r="L709" s="261">
        <v>7.7210000000000001</v>
      </c>
      <c r="M709" s="262">
        <f t="shared" si="137"/>
        <v>5.3049999999999997</v>
      </c>
      <c r="N709" s="260">
        <v>1.708</v>
      </c>
      <c r="O709" s="260">
        <v>315.64</v>
      </c>
      <c r="P709" s="260">
        <v>606</v>
      </c>
      <c r="Q709" s="260">
        <v>845.76277498924128</v>
      </c>
      <c r="U709" s="260">
        <f t="shared" si="131"/>
        <v>4.9862599999999997</v>
      </c>
      <c r="V709" s="260">
        <f t="shared" si="132"/>
        <v>3.1563999999999997</v>
      </c>
    </row>
    <row r="710" spans="1:22">
      <c r="A710" s="259">
        <v>44813</v>
      </c>
      <c r="B710" s="260">
        <v>361.2</v>
      </c>
      <c r="C710" s="261">
        <v>490.89400000000001</v>
      </c>
      <c r="D710" s="260">
        <v>4067.36</v>
      </c>
      <c r="F710" s="261">
        <v>3.3130000000000002</v>
      </c>
      <c r="G710" s="260">
        <f t="shared" si="133"/>
        <v>331.3</v>
      </c>
      <c r="H710" s="260">
        <f t="shared" si="134"/>
        <v>29.899999999999977</v>
      </c>
      <c r="I710" s="260">
        <f t="shared" si="135"/>
        <v>88.5</v>
      </c>
      <c r="J710" s="262">
        <v>0.88500000000000001</v>
      </c>
      <c r="K710" s="260">
        <f t="shared" si="136"/>
        <v>2.4279999999999999</v>
      </c>
      <c r="L710" s="261">
        <v>7.64</v>
      </c>
      <c r="M710" s="262">
        <f t="shared" si="137"/>
        <v>5.2119999999999997</v>
      </c>
      <c r="N710" s="260">
        <v>1.6910000000000001</v>
      </c>
      <c r="O710" s="260">
        <v>313.33</v>
      </c>
      <c r="P710" s="260">
        <v>586</v>
      </c>
      <c r="Q710" s="260">
        <v>830.97393312674365</v>
      </c>
      <c r="U710" s="260">
        <f t="shared" si="131"/>
        <v>4.9089400000000003</v>
      </c>
      <c r="V710" s="260">
        <f t="shared" si="132"/>
        <v>3.1332999999999998</v>
      </c>
    </row>
    <row r="711" spans="1:22">
      <c r="A711" s="259">
        <v>44816</v>
      </c>
      <c r="B711" s="260">
        <v>359.1</v>
      </c>
      <c r="C711" s="261">
        <v>480.12799999999999</v>
      </c>
      <c r="D711" s="260">
        <v>4110.41</v>
      </c>
      <c r="F711" s="261">
        <v>3.36</v>
      </c>
      <c r="G711" s="260">
        <f t="shared" si="133"/>
        <v>336</v>
      </c>
      <c r="H711" s="260">
        <f t="shared" si="134"/>
        <v>23.100000000000023</v>
      </c>
      <c r="I711" s="260">
        <f t="shared" si="135"/>
        <v>93.899999999999991</v>
      </c>
      <c r="J711" s="262">
        <v>0.93899999999999995</v>
      </c>
      <c r="K711" s="260">
        <f t="shared" si="136"/>
        <v>2.4209999999999998</v>
      </c>
      <c r="L711" s="261">
        <v>7.5720000000000001</v>
      </c>
      <c r="M711" s="262">
        <f t="shared" si="137"/>
        <v>5.1509999999999998</v>
      </c>
      <c r="N711" s="260">
        <v>1.647</v>
      </c>
      <c r="O711" s="260">
        <v>311.87</v>
      </c>
      <c r="P711" s="260">
        <v>557</v>
      </c>
      <c r="Q711" s="260">
        <v>808.61316521146182</v>
      </c>
      <c r="U711" s="260">
        <f t="shared" si="131"/>
        <v>4.8012800000000002</v>
      </c>
      <c r="V711" s="260">
        <f t="shared" si="132"/>
        <v>3.1187</v>
      </c>
    </row>
    <row r="712" spans="1:22">
      <c r="A712" s="259">
        <v>44817</v>
      </c>
      <c r="B712" s="260">
        <v>355.6</v>
      </c>
      <c r="C712" s="261">
        <v>487.94</v>
      </c>
      <c r="D712" s="260">
        <v>3932.69</v>
      </c>
      <c r="F712" s="261">
        <v>3.4089999999999998</v>
      </c>
      <c r="G712" s="260">
        <f t="shared" si="133"/>
        <v>340.9</v>
      </c>
      <c r="H712" s="260">
        <f t="shared" si="134"/>
        <v>14.700000000000045</v>
      </c>
      <c r="I712" s="260">
        <f t="shared" si="135"/>
        <v>96.8</v>
      </c>
      <c r="J712" s="262">
        <v>0.96799999999999997</v>
      </c>
      <c r="K712" s="260">
        <f t="shared" si="136"/>
        <v>2.4409999999999998</v>
      </c>
      <c r="L712" s="261">
        <v>7.7370000000000001</v>
      </c>
      <c r="M712" s="262">
        <f t="shared" si="137"/>
        <v>5.2960000000000003</v>
      </c>
      <c r="N712" s="260">
        <v>1.722</v>
      </c>
      <c r="O712" s="260">
        <v>310.02999999999997</v>
      </c>
      <c r="P712" s="260">
        <v>552</v>
      </c>
      <c r="Q712" s="260">
        <v>811.24991623399387</v>
      </c>
      <c r="U712" s="260">
        <f t="shared" si="131"/>
        <v>4.8794000000000004</v>
      </c>
      <c r="V712" s="260">
        <f t="shared" si="132"/>
        <v>3.1002999999999998</v>
      </c>
    </row>
    <row r="713" spans="1:22">
      <c r="A713" s="259">
        <v>44818</v>
      </c>
      <c r="B713" s="260">
        <v>359.4</v>
      </c>
      <c r="C713" s="261">
        <v>494.60599999999999</v>
      </c>
      <c r="D713" s="260">
        <v>3946.01</v>
      </c>
      <c r="F713" s="261">
        <v>3.4049999999999998</v>
      </c>
      <c r="G713" s="260">
        <f t="shared" si="133"/>
        <v>340.5</v>
      </c>
      <c r="H713" s="260">
        <f t="shared" si="134"/>
        <v>18.899999999999977</v>
      </c>
      <c r="I713" s="260">
        <f t="shared" si="135"/>
        <v>93.4</v>
      </c>
      <c r="J713" s="262">
        <v>0.93400000000000005</v>
      </c>
      <c r="K713" s="260">
        <f t="shared" si="136"/>
        <v>2.4709999999999996</v>
      </c>
      <c r="L713" s="261">
        <v>7.7789999999999999</v>
      </c>
      <c r="M713" s="262">
        <f t="shared" si="137"/>
        <v>5.3079999999999998</v>
      </c>
      <c r="N713" s="260">
        <v>1.7090000000000001</v>
      </c>
      <c r="O713" s="260">
        <v>312.60000000000002</v>
      </c>
      <c r="P713" s="260">
        <v>564</v>
      </c>
      <c r="Q713" s="260">
        <v>829.67451097655112</v>
      </c>
      <c r="U713" s="260">
        <f t="shared" si="131"/>
        <v>4.9460600000000001</v>
      </c>
      <c r="V713" s="260">
        <f t="shared" si="132"/>
        <v>3.1260000000000003</v>
      </c>
    </row>
    <row r="714" spans="1:22">
      <c r="A714" s="259">
        <v>44819</v>
      </c>
      <c r="B714" s="260">
        <v>356.7</v>
      </c>
      <c r="C714" s="261">
        <v>493.642</v>
      </c>
      <c r="D714" s="260">
        <v>3901.35</v>
      </c>
      <c r="F714" s="261">
        <v>3.4510000000000001</v>
      </c>
      <c r="G714" s="260">
        <f t="shared" si="133"/>
        <v>345.1</v>
      </c>
      <c r="H714" s="260">
        <f t="shared" si="134"/>
        <v>11.599999999999966</v>
      </c>
      <c r="I714" s="260">
        <f t="shared" si="135"/>
        <v>102</v>
      </c>
      <c r="J714" s="262">
        <v>1.02</v>
      </c>
      <c r="K714" s="260">
        <f t="shared" si="136"/>
        <v>2.431</v>
      </c>
      <c r="L714" s="261">
        <v>7.806</v>
      </c>
      <c r="M714" s="262">
        <f t="shared" si="137"/>
        <v>5.375</v>
      </c>
      <c r="N714" s="260">
        <v>1.762</v>
      </c>
      <c r="O714" s="260">
        <v>316.10000000000002</v>
      </c>
      <c r="P714" s="260">
        <v>564</v>
      </c>
      <c r="Q714" s="260">
        <v>833.73043109606215</v>
      </c>
      <c r="U714" s="260">
        <f t="shared" si="131"/>
        <v>4.93642</v>
      </c>
      <c r="V714" s="260">
        <f t="shared" si="132"/>
        <v>3.161</v>
      </c>
    </row>
    <row r="715" spans="1:22">
      <c r="A715" s="259">
        <v>44820</v>
      </c>
      <c r="B715" s="260">
        <v>363.6</v>
      </c>
      <c r="C715" s="261">
        <v>505.08800000000002</v>
      </c>
      <c r="D715" s="260">
        <v>3873.33</v>
      </c>
      <c r="F715" s="261">
        <v>3.452</v>
      </c>
      <c r="G715" s="260">
        <f t="shared" si="133"/>
        <v>345.2</v>
      </c>
      <c r="H715" s="260">
        <f t="shared" si="134"/>
        <v>18.400000000000034</v>
      </c>
      <c r="I715" s="260">
        <f t="shared" si="135"/>
        <v>107.80000000000001</v>
      </c>
      <c r="J715" s="262">
        <v>1.0780000000000001</v>
      </c>
      <c r="K715" s="260">
        <f t="shared" si="136"/>
        <v>2.3739999999999997</v>
      </c>
      <c r="L715" s="261">
        <v>7.9180000000000001</v>
      </c>
      <c r="M715" s="262">
        <f t="shared" si="137"/>
        <v>5.5440000000000005</v>
      </c>
      <c r="N715" s="260">
        <v>1.7509999999999999</v>
      </c>
      <c r="O715" s="260">
        <v>317.39</v>
      </c>
      <c r="P715" s="260">
        <v>582</v>
      </c>
      <c r="Q715" s="260">
        <v>849.6192363111486</v>
      </c>
      <c r="U715" s="260">
        <f t="shared" si="131"/>
        <v>5.0508800000000003</v>
      </c>
      <c r="V715" s="260">
        <f t="shared" si="132"/>
        <v>3.1738999999999997</v>
      </c>
    </row>
    <row r="716" spans="1:22" hidden="1">
      <c r="A716" s="259">
        <v>44823</v>
      </c>
      <c r="B716" s="260">
        <v>361.6</v>
      </c>
      <c r="C716" s="261">
        <v>502.47500000000002</v>
      </c>
      <c r="D716" s="260">
        <v>3899.89</v>
      </c>
      <c r="F716" s="261">
        <v>3.4910000000000001</v>
      </c>
      <c r="G716" s="260">
        <f t="shared" si="133"/>
        <v>349.1</v>
      </c>
      <c r="H716" s="260">
        <f t="shared" si="134"/>
        <v>12.5</v>
      </c>
      <c r="I716" s="260">
        <f t="shared" si="135"/>
        <v>114.19999999999999</v>
      </c>
      <c r="J716" s="262">
        <v>1.1419999999999999</v>
      </c>
      <c r="K716" s="260">
        <f t="shared" si="136"/>
        <v>2.3490000000000002</v>
      </c>
      <c r="L716" s="261">
        <v>7.9109999999999996</v>
      </c>
      <c r="M716" s="262">
        <f t="shared" si="137"/>
        <v>5.5619999999999994</v>
      </c>
      <c r="N716" s="260">
        <v>1.7989999999999999</v>
      </c>
      <c r="O716" s="260" t="e">
        <v>#N/A</v>
      </c>
      <c r="Q716" s="260">
        <v>848.5228611612423</v>
      </c>
    </row>
    <row r="717" spans="1:22">
      <c r="A717" s="259">
        <v>44824</v>
      </c>
      <c r="B717" s="260">
        <v>363.3</v>
      </c>
      <c r="C717" s="261">
        <v>506.28399999999999</v>
      </c>
      <c r="D717" s="260">
        <v>3855.93</v>
      </c>
      <c r="F717" s="261">
        <v>3.5640000000000001</v>
      </c>
      <c r="G717" s="260">
        <f t="shared" si="133"/>
        <v>356.4</v>
      </c>
      <c r="H717" s="260">
        <f t="shared" si="134"/>
        <v>6.9000000000000341</v>
      </c>
      <c r="I717" s="260">
        <f t="shared" si="135"/>
        <v>116.7</v>
      </c>
      <c r="J717" s="262">
        <v>1.167</v>
      </c>
      <c r="K717" s="260">
        <f t="shared" si="136"/>
        <v>2.3970000000000002</v>
      </c>
      <c r="L717" s="261">
        <v>8</v>
      </c>
      <c r="M717" s="262">
        <f t="shared" si="137"/>
        <v>5.6029999999999998</v>
      </c>
      <c r="N717" s="260">
        <v>1.92</v>
      </c>
      <c r="O717" s="260">
        <v>311.55</v>
      </c>
      <c r="P717" s="260">
        <v>582</v>
      </c>
      <c r="Q717" s="260">
        <v>843.75318211344666</v>
      </c>
      <c r="U717" s="260">
        <f t="shared" ref="U717:U730" si="138">C717/100</f>
        <v>5.0628399999999996</v>
      </c>
      <c r="V717" s="260">
        <f t="shared" ref="V717:V730" si="139">O717/100</f>
        <v>3.1154999999999999</v>
      </c>
    </row>
    <row r="718" spans="1:22">
      <c r="A718" s="259">
        <v>44825</v>
      </c>
      <c r="B718" s="260">
        <v>365.6</v>
      </c>
      <c r="C718" s="261">
        <v>507.209</v>
      </c>
      <c r="D718" s="260">
        <v>3789.93</v>
      </c>
      <c r="F718" s="261">
        <v>3.532</v>
      </c>
      <c r="G718" s="260">
        <f t="shared" si="133"/>
        <v>353.2</v>
      </c>
      <c r="H718" s="260">
        <f t="shared" si="134"/>
        <v>12.400000000000034</v>
      </c>
      <c r="I718" s="260">
        <f t="shared" si="135"/>
        <v>116.3</v>
      </c>
      <c r="J718" s="262">
        <v>1.163</v>
      </c>
      <c r="K718" s="260">
        <f t="shared" si="136"/>
        <v>2.3689999999999998</v>
      </c>
      <c r="L718" s="261">
        <v>7.9720000000000004</v>
      </c>
      <c r="M718" s="262">
        <f t="shared" si="137"/>
        <v>5.6030000000000006</v>
      </c>
      <c r="N718" s="260">
        <v>1.8859999999999999</v>
      </c>
      <c r="O718" s="260">
        <v>319.51</v>
      </c>
      <c r="P718" s="260">
        <v>585</v>
      </c>
      <c r="Q718" s="260">
        <v>839.39005179484639</v>
      </c>
      <c r="U718" s="260">
        <f t="shared" si="138"/>
        <v>5.0720900000000002</v>
      </c>
      <c r="V718" s="260">
        <f t="shared" si="139"/>
        <v>3.1951000000000001</v>
      </c>
    </row>
    <row r="719" spans="1:22">
      <c r="A719" s="259">
        <v>44826</v>
      </c>
      <c r="B719" s="260">
        <v>358.1</v>
      </c>
      <c r="C719" s="261">
        <v>502.34699999999998</v>
      </c>
      <c r="D719" s="260">
        <v>3757.99</v>
      </c>
      <c r="F719" s="261">
        <v>3.7149999999999999</v>
      </c>
      <c r="G719" s="260">
        <f t="shared" si="133"/>
        <v>371.5</v>
      </c>
      <c r="H719" s="260">
        <f t="shared" si="134"/>
        <v>-13.399999999999977</v>
      </c>
      <c r="I719" s="260">
        <f t="shared" si="135"/>
        <v>131.1</v>
      </c>
      <c r="J719" s="262">
        <v>1.3109999999999999</v>
      </c>
      <c r="K719" s="260">
        <f t="shared" si="136"/>
        <v>2.4039999999999999</v>
      </c>
      <c r="L719" s="261">
        <v>8.1150000000000002</v>
      </c>
      <c r="M719" s="262">
        <f t="shared" si="137"/>
        <v>5.7110000000000003</v>
      </c>
      <c r="N719" s="260">
        <v>1.958</v>
      </c>
      <c r="O719" s="260">
        <v>318.83999999999997</v>
      </c>
      <c r="P719" s="260">
        <v>569</v>
      </c>
      <c r="Q719" s="260">
        <v>836.2493702074263</v>
      </c>
      <c r="U719" s="260">
        <f t="shared" si="138"/>
        <v>5.0234699999999997</v>
      </c>
      <c r="V719" s="260">
        <f t="shared" si="139"/>
        <v>3.1883999999999997</v>
      </c>
    </row>
    <row r="720" spans="1:22">
      <c r="A720" s="259">
        <v>44827</v>
      </c>
      <c r="B720" s="260">
        <v>363.3</v>
      </c>
      <c r="C720" s="261">
        <v>517.12400000000002</v>
      </c>
      <c r="D720" s="260">
        <v>3693.23</v>
      </c>
      <c r="F720" s="261">
        <v>3.6890000000000001</v>
      </c>
      <c r="G720" s="260">
        <f t="shared" si="133"/>
        <v>368.9</v>
      </c>
      <c r="H720" s="260">
        <f t="shared" si="134"/>
        <v>-5.5999999999999659</v>
      </c>
      <c r="I720" s="260">
        <f t="shared" si="135"/>
        <v>131.9</v>
      </c>
      <c r="J720" s="262">
        <v>1.319</v>
      </c>
      <c r="K720" s="260">
        <f t="shared" si="136"/>
        <v>2.37</v>
      </c>
      <c r="L720" s="261">
        <v>8.2710000000000008</v>
      </c>
      <c r="M720" s="262">
        <f t="shared" si="137"/>
        <v>5.9010000000000007</v>
      </c>
      <c r="N720" s="260">
        <v>2.0169999999999999</v>
      </c>
      <c r="O720" s="260">
        <v>324.47000000000003</v>
      </c>
      <c r="P720" s="260">
        <v>585</v>
      </c>
      <c r="Q720" s="260">
        <v>857.63773631324693</v>
      </c>
      <c r="U720" s="260">
        <f t="shared" si="138"/>
        <v>5.1712400000000001</v>
      </c>
      <c r="V720" s="260">
        <f t="shared" si="139"/>
        <v>3.2447000000000004</v>
      </c>
    </row>
    <row r="721" spans="1:22">
      <c r="A721" s="259">
        <v>44830</v>
      </c>
      <c r="B721" s="260">
        <v>358.8</v>
      </c>
      <c r="C721" s="261">
        <v>526.34699999999998</v>
      </c>
      <c r="D721" s="260">
        <v>3655.04</v>
      </c>
      <c r="F721" s="261">
        <v>3.9260000000000002</v>
      </c>
      <c r="G721" s="260">
        <f t="shared" si="133"/>
        <v>392.6</v>
      </c>
      <c r="H721" s="260">
        <f t="shared" si="134"/>
        <v>-33.800000000000011</v>
      </c>
      <c r="I721" s="260">
        <f t="shared" si="135"/>
        <v>162.6</v>
      </c>
      <c r="J721" s="262">
        <v>1.6259999999999999</v>
      </c>
      <c r="K721" s="260">
        <f t="shared" si="136"/>
        <v>2.3000000000000003</v>
      </c>
      <c r="L721" s="261">
        <v>8.5030000000000001</v>
      </c>
      <c r="M721" s="262">
        <f t="shared" si="137"/>
        <v>6.2029999999999994</v>
      </c>
      <c r="N721" s="260">
        <v>2.1080000000000001</v>
      </c>
      <c r="O721" s="260">
        <v>335.39</v>
      </c>
      <c r="P721" s="260">
        <v>603</v>
      </c>
      <c r="Q721" s="260">
        <v>888.23359737598639</v>
      </c>
      <c r="U721" s="260">
        <f t="shared" si="138"/>
        <v>5.2634699999999999</v>
      </c>
      <c r="V721" s="260">
        <f t="shared" si="139"/>
        <v>3.3538999999999999</v>
      </c>
    </row>
    <row r="722" spans="1:22">
      <c r="A722" s="259">
        <v>44831</v>
      </c>
      <c r="B722" s="260">
        <v>365.2</v>
      </c>
      <c r="C722" s="261">
        <v>534.77499999999998</v>
      </c>
      <c r="D722" s="260">
        <v>3647.29</v>
      </c>
      <c r="F722" s="261">
        <v>3.9470000000000001</v>
      </c>
      <c r="G722" s="260">
        <f t="shared" si="133"/>
        <v>394.7</v>
      </c>
      <c r="H722" s="260">
        <f t="shared" si="134"/>
        <v>-29.5</v>
      </c>
      <c r="I722" s="260">
        <f t="shared" si="135"/>
        <v>161.5</v>
      </c>
      <c r="J722" s="262">
        <v>1.615</v>
      </c>
      <c r="K722" s="260">
        <f t="shared" si="136"/>
        <v>2.3319999999999999</v>
      </c>
      <c r="L722" s="261">
        <v>8.6620000000000008</v>
      </c>
      <c r="M722" s="262">
        <f t="shared" si="137"/>
        <v>6.330000000000001</v>
      </c>
      <c r="N722" s="260">
        <v>2.2210000000000001</v>
      </c>
      <c r="O722" s="260">
        <v>335.04</v>
      </c>
      <c r="P722" s="260">
        <v>620</v>
      </c>
      <c r="Q722" s="260">
        <v>902.13694077248442</v>
      </c>
      <c r="U722" s="260">
        <f t="shared" si="138"/>
        <v>5.3477499999999996</v>
      </c>
      <c r="V722" s="260">
        <f t="shared" si="139"/>
        <v>3.3504</v>
      </c>
    </row>
    <row r="723" spans="1:22">
      <c r="A723" s="259">
        <v>44832</v>
      </c>
      <c r="B723" s="260">
        <v>391.9</v>
      </c>
      <c r="C723" s="261">
        <v>563.70799999999997</v>
      </c>
      <c r="D723" s="260">
        <v>3719.04</v>
      </c>
      <c r="F723" s="261">
        <v>3.7330000000000001</v>
      </c>
      <c r="G723" s="260">
        <f t="shared" si="133"/>
        <v>373.3</v>
      </c>
      <c r="H723" s="260">
        <f t="shared" si="134"/>
        <v>18.599999999999966</v>
      </c>
      <c r="I723" s="260">
        <f t="shared" si="135"/>
        <v>140.79999999999998</v>
      </c>
      <c r="J723" s="262">
        <v>1.4079999999999999</v>
      </c>
      <c r="K723" s="260">
        <f t="shared" si="136"/>
        <v>2.3250000000000002</v>
      </c>
      <c r="L723" s="261">
        <v>8.641</v>
      </c>
      <c r="M723" s="262">
        <f t="shared" si="137"/>
        <v>6.3159999999999998</v>
      </c>
      <c r="N723" s="260">
        <v>2.11</v>
      </c>
      <c r="O723" s="260">
        <v>356.93</v>
      </c>
      <c r="P723" s="260">
        <v>696</v>
      </c>
      <c r="Q723" s="260">
        <v>957.39873658506963</v>
      </c>
      <c r="U723" s="260">
        <f t="shared" si="138"/>
        <v>5.6370800000000001</v>
      </c>
      <c r="V723" s="260">
        <f t="shared" si="139"/>
        <v>3.5693000000000001</v>
      </c>
    </row>
    <row r="724" spans="1:22">
      <c r="A724" s="259">
        <v>44833</v>
      </c>
      <c r="B724" s="260">
        <v>394.5</v>
      </c>
      <c r="C724" s="261">
        <v>568.74900000000002</v>
      </c>
      <c r="D724" s="260">
        <v>3640.47</v>
      </c>
      <c r="F724" s="261">
        <v>3.7890000000000001</v>
      </c>
      <c r="G724" s="260">
        <f t="shared" si="133"/>
        <v>378.90000000000003</v>
      </c>
      <c r="H724" s="260">
        <f t="shared" si="134"/>
        <v>15.599999999999966</v>
      </c>
      <c r="I724" s="260">
        <f t="shared" si="135"/>
        <v>160.5</v>
      </c>
      <c r="J724" s="262">
        <v>1.605</v>
      </c>
      <c r="K724" s="260">
        <f t="shared" si="136"/>
        <v>2.1840000000000002</v>
      </c>
      <c r="L724" s="261">
        <v>8.7360000000000007</v>
      </c>
      <c r="M724" s="262">
        <f t="shared" si="137"/>
        <v>6.5520000000000005</v>
      </c>
      <c r="N724" s="260">
        <v>2.1739999999999999</v>
      </c>
      <c r="O724" s="260">
        <v>355.62</v>
      </c>
      <c r="P724" s="260">
        <v>691</v>
      </c>
      <c r="Q724" s="260">
        <v>965.24963504999641</v>
      </c>
      <c r="U724" s="260">
        <f t="shared" si="138"/>
        <v>5.6874900000000004</v>
      </c>
      <c r="V724" s="260">
        <f t="shared" si="139"/>
        <v>3.5562</v>
      </c>
    </row>
    <row r="725" spans="1:22">
      <c r="A725" s="259">
        <v>44834</v>
      </c>
      <c r="B725" s="260">
        <v>388.3</v>
      </c>
      <c r="C725" s="261">
        <v>559.46199999999999</v>
      </c>
      <c r="D725" s="260">
        <v>3585.62</v>
      </c>
      <c r="F725" s="261">
        <v>3.8319999999999999</v>
      </c>
      <c r="G725" s="260">
        <f t="shared" si="133"/>
        <v>383.2</v>
      </c>
      <c r="H725" s="260">
        <f t="shared" si="134"/>
        <v>5.1000000000000227</v>
      </c>
      <c r="I725" s="260">
        <f t="shared" si="135"/>
        <v>167.6</v>
      </c>
      <c r="J725" s="262">
        <v>1.6759999999999999</v>
      </c>
      <c r="K725" s="260">
        <f t="shared" si="136"/>
        <v>2.1559999999999997</v>
      </c>
      <c r="L725" s="261">
        <v>8.6039999999999992</v>
      </c>
      <c r="M725" s="262">
        <f t="shared" si="137"/>
        <v>6.4479999999999995</v>
      </c>
      <c r="N725" s="260">
        <v>2.1019999999999999</v>
      </c>
      <c r="O725" s="260">
        <v>366.94</v>
      </c>
      <c r="P725" s="260">
        <v>679</v>
      </c>
      <c r="Q725" s="260">
        <v>957.31322313968985</v>
      </c>
      <c r="U725" s="260">
        <f t="shared" si="138"/>
        <v>5.5946199999999999</v>
      </c>
      <c r="V725" s="260">
        <f t="shared" si="139"/>
        <v>3.6694</v>
      </c>
    </row>
    <row r="726" spans="1:22">
      <c r="A726" s="259">
        <v>44837</v>
      </c>
      <c r="B726" s="260">
        <v>400</v>
      </c>
      <c r="C726" s="261">
        <v>566.10599999999999</v>
      </c>
      <c r="D726" s="260">
        <v>3678.43</v>
      </c>
      <c r="F726" s="261">
        <v>3.641</v>
      </c>
      <c r="G726" s="260">
        <f t="shared" si="133"/>
        <v>364.1</v>
      </c>
      <c r="H726" s="260">
        <f t="shared" si="134"/>
        <v>35.899999999999977</v>
      </c>
      <c r="I726" s="260">
        <f t="shared" si="135"/>
        <v>144.70000000000002</v>
      </c>
      <c r="J726" s="262">
        <v>1.4470000000000001</v>
      </c>
      <c r="K726" s="260">
        <f t="shared" si="136"/>
        <v>2.194</v>
      </c>
      <c r="L726" s="261">
        <v>8.4749999999999996</v>
      </c>
      <c r="M726" s="262">
        <f t="shared" si="137"/>
        <v>6.2809999999999997</v>
      </c>
      <c r="N726" s="260">
        <v>1.9079999999999999</v>
      </c>
      <c r="O726" s="260">
        <v>379.37</v>
      </c>
      <c r="P726" s="260">
        <v>697</v>
      </c>
      <c r="Q726" s="260">
        <v>977.22774173361177</v>
      </c>
      <c r="U726" s="260">
        <f t="shared" si="138"/>
        <v>5.66106</v>
      </c>
      <c r="V726" s="260">
        <f t="shared" si="139"/>
        <v>3.7936999999999999</v>
      </c>
    </row>
    <row r="727" spans="1:22">
      <c r="A727" s="259">
        <v>44838</v>
      </c>
      <c r="B727" s="260">
        <v>392.9</v>
      </c>
      <c r="C727" s="261">
        <v>542.79600000000005</v>
      </c>
      <c r="D727" s="260">
        <v>3790.93</v>
      </c>
      <c r="F727" s="261">
        <v>3.6349999999999998</v>
      </c>
      <c r="G727" s="260">
        <f t="shared" si="133"/>
        <v>363.5</v>
      </c>
      <c r="H727" s="260">
        <f t="shared" si="134"/>
        <v>29.399999999999977</v>
      </c>
      <c r="I727" s="260">
        <f t="shared" si="135"/>
        <v>139.5</v>
      </c>
      <c r="J727" s="262">
        <v>1.395</v>
      </c>
      <c r="K727" s="260">
        <f t="shared" si="136"/>
        <v>2.2399999999999998</v>
      </c>
      <c r="L727" s="261">
        <v>8.2569999999999997</v>
      </c>
      <c r="M727" s="262">
        <f t="shared" si="137"/>
        <v>6.0169999999999995</v>
      </c>
      <c r="N727" s="260">
        <v>1.8620000000000001</v>
      </c>
      <c r="O727" s="260">
        <v>374.03</v>
      </c>
      <c r="P727" s="260">
        <v>651</v>
      </c>
      <c r="Q727" s="260">
        <v>932.59817161713045</v>
      </c>
      <c r="U727" s="260">
        <f t="shared" si="138"/>
        <v>5.4279600000000006</v>
      </c>
      <c r="V727" s="260">
        <f t="shared" si="139"/>
        <v>3.7402999999999995</v>
      </c>
    </row>
    <row r="728" spans="1:22">
      <c r="A728" s="259">
        <v>44839</v>
      </c>
      <c r="B728" s="260">
        <v>385.9</v>
      </c>
      <c r="C728" s="261">
        <v>547.53599999999994</v>
      </c>
      <c r="D728" s="260">
        <v>3783.28</v>
      </c>
      <c r="F728" s="261">
        <v>3.7559999999999998</v>
      </c>
      <c r="G728" s="260">
        <f t="shared" si="133"/>
        <v>375.59999999999997</v>
      </c>
      <c r="H728" s="260">
        <f t="shared" si="134"/>
        <v>10.300000000000011</v>
      </c>
      <c r="I728" s="260">
        <f t="shared" si="135"/>
        <v>154.5</v>
      </c>
      <c r="J728" s="262">
        <v>1.5449999999999999</v>
      </c>
      <c r="K728" s="260">
        <f t="shared" si="136"/>
        <v>2.2109999999999999</v>
      </c>
      <c r="L728" s="261">
        <v>8.41</v>
      </c>
      <c r="M728" s="262">
        <f t="shared" si="137"/>
        <v>6.1989999999999998</v>
      </c>
      <c r="N728" s="260">
        <v>2.0249999999999999</v>
      </c>
      <c r="O728" s="260">
        <v>362.24</v>
      </c>
      <c r="P728" s="260">
        <v>653</v>
      </c>
      <c r="Q728" s="260">
        <v>933.32923725422449</v>
      </c>
      <c r="U728" s="260">
        <f t="shared" si="138"/>
        <v>5.4753599999999993</v>
      </c>
      <c r="V728" s="260">
        <f t="shared" si="139"/>
        <v>3.6224000000000003</v>
      </c>
    </row>
    <row r="729" spans="1:22">
      <c r="A729" s="259">
        <v>44840</v>
      </c>
      <c r="B729" s="260">
        <v>381.6</v>
      </c>
      <c r="C729" s="261">
        <v>542.70500000000004</v>
      </c>
      <c r="D729" s="260">
        <v>3744.52</v>
      </c>
      <c r="F729" s="261">
        <v>3.8250000000000002</v>
      </c>
      <c r="G729" s="260">
        <f t="shared" si="133"/>
        <v>382.5</v>
      </c>
      <c r="H729" s="260">
        <f t="shared" si="134"/>
        <v>-0.89999999999997726</v>
      </c>
      <c r="I729" s="260">
        <f t="shared" si="135"/>
        <v>161.4</v>
      </c>
      <c r="J729" s="262">
        <v>1.6140000000000001</v>
      </c>
      <c r="K729" s="260">
        <f t="shared" si="136"/>
        <v>2.2110000000000003</v>
      </c>
      <c r="L729" s="261">
        <v>8.4529999999999994</v>
      </c>
      <c r="M729" s="262">
        <f t="shared" si="137"/>
        <v>6.2419999999999991</v>
      </c>
      <c r="N729" s="260">
        <v>2.0790000000000002</v>
      </c>
      <c r="O729" s="260">
        <v>357.03</v>
      </c>
      <c r="P729" s="260">
        <v>643</v>
      </c>
      <c r="Q729" s="260">
        <v>919.06158842694697</v>
      </c>
      <c r="U729" s="260">
        <f t="shared" si="138"/>
        <v>5.4270500000000004</v>
      </c>
      <c r="V729" s="260">
        <f t="shared" si="139"/>
        <v>3.5702999999999996</v>
      </c>
    </row>
    <row r="730" spans="1:22">
      <c r="A730" s="259">
        <v>44841</v>
      </c>
      <c r="B730" s="260">
        <v>381.6</v>
      </c>
      <c r="C730" s="261">
        <v>546.19000000000005</v>
      </c>
      <c r="D730" s="260">
        <v>3639.66</v>
      </c>
      <c r="F730" s="261">
        <v>3.883</v>
      </c>
      <c r="G730" s="260">
        <f t="shared" si="133"/>
        <v>388.3</v>
      </c>
      <c r="H730" s="260">
        <f t="shared" si="134"/>
        <v>-6.6999999999999886</v>
      </c>
      <c r="I730" s="260">
        <f t="shared" si="135"/>
        <v>161.20000000000002</v>
      </c>
      <c r="J730" s="262">
        <v>1.6120000000000001</v>
      </c>
      <c r="K730" s="260">
        <f t="shared" si="136"/>
        <v>2.2709999999999999</v>
      </c>
      <c r="L730" s="261">
        <v>8.5830000000000002</v>
      </c>
      <c r="M730" s="262">
        <f t="shared" si="137"/>
        <v>6.3120000000000003</v>
      </c>
      <c r="N730" s="260">
        <v>2.1890000000000001</v>
      </c>
      <c r="O730" s="260">
        <v>356.64</v>
      </c>
      <c r="P730" s="260">
        <v>633</v>
      </c>
      <c r="Q730" s="260">
        <v>903.2592826267487</v>
      </c>
      <c r="U730" s="260">
        <f t="shared" si="138"/>
        <v>5.4619000000000009</v>
      </c>
      <c r="V730" s="260">
        <f t="shared" si="139"/>
        <v>3.5663999999999998</v>
      </c>
    </row>
    <row r="731" spans="1:22" hidden="1">
      <c r="A731" s="259">
        <v>44844</v>
      </c>
      <c r="B731" s="260">
        <v>0</v>
      </c>
      <c r="C731" s="260">
        <v>0</v>
      </c>
      <c r="D731" s="260">
        <v>3612.39</v>
      </c>
      <c r="F731" s="260">
        <v>3.883</v>
      </c>
      <c r="G731" s="260">
        <f t="shared" si="133"/>
        <v>388.3</v>
      </c>
      <c r="H731" s="260">
        <f t="shared" si="134"/>
        <v>-388.3</v>
      </c>
      <c r="I731" s="260">
        <f t="shared" si="135"/>
        <v>161.20000000000002</v>
      </c>
      <c r="J731" s="260">
        <v>1.6120000000000001</v>
      </c>
      <c r="K731" s="260">
        <f t="shared" si="136"/>
        <v>2.2709999999999999</v>
      </c>
      <c r="L731" s="260" t="e">
        <v>#N/A</v>
      </c>
      <c r="M731" s="260" t="e">
        <f t="shared" si="137"/>
        <v>#N/A</v>
      </c>
      <c r="Q731" s="260">
        <v>896.40115923961571</v>
      </c>
    </row>
    <row r="732" spans="1:22">
      <c r="A732" s="259">
        <v>44845</v>
      </c>
      <c r="B732" s="260">
        <v>389.1</v>
      </c>
      <c r="C732" s="261">
        <v>557.60599999999999</v>
      </c>
      <c r="D732" s="260">
        <v>3588.84</v>
      </c>
      <c r="F732" s="261">
        <v>3.9489999999999998</v>
      </c>
      <c r="G732" s="260">
        <f t="shared" si="133"/>
        <v>394.9</v>
      </c>
      <c r="H732" s="260">
        <f t="shared" si="134"/>
        <v>-5.7999999999999545</v>
      </c>
      <c r="I732" s="260">
        <f t="shared" si="135"/>
        <v>163.1</v>
      </c>
      <c r="J732" s="262">
        <v>1.631</v>
      </c>
      <c r="K732" s="260">
        <f t="shared" si="136"/>
        <v>2.3179999999999996</v>
      </c>
      <c r="L732" s="261">
        <v>8.7330000000000005</v>
      </c>
      <c r="M732" s="262">
        <f t="shared" si="137"/>
        <v>6.4150000000000009</v>
      </c>
      <c r="N732" s="260">
        <v>2.29</v>
      </c>
      <c r="O732" s="260">
        <v>353.9</v>
      </c>
      <c r="P732" s="260">
        <v>645</v>
      </c>
      <c r="Q732" s="260">
        <v>912.86747860948662</v>
      </c>
      <c r="U732" s="260">
        <f t="shared" ref="U732:U754" si="140">C732/100</f>
        <v>5.57606</v>
      </c>
      <c r="V732" s="260">
        <f t="shared" ref="V732:V754" si="141">O732/100</f>
        <v>3.5389999999999997</v>
      </c>
    </row>
    <row r="733" spans="1:22">
      <c r="A733" s="259">
        <v>44846</v>
      </c>
      <c r="B733" s="260">
        <v>396.1</v>
      </c>
      <c r="C733" s="261">
        <v>566.68100000000004</v>
      </c>
      <c r="D733" s="260">
        <v>3577.03</v>
      </c>
      <c r="F733" s="261">
        <v>3.8969999999999998</v>
      </c>
      <c r="G733" s="260">
        <f t="shared" si="133"/>
        <v>389.7</v>
      </c>
      <c r="H733" s="260">
        <f t="shared" si="134"/>
        <v>6.4000000000000341</v>
      </c>
      <c r="I733" s="260">
        <f t="shared" si="135"/>
        <v>160.20000000000002</v>
      </c>
      <c r="J733" s="262">
        <v>1.6020000000000001</v>
      </c>
      <c r="K733" s="260">
        <f t="shared" si="136"/>
        <v>2.2949999999999999</v>
      </c>
      <c r="L733" s="261">
        <v>8.7810000000000006</v>
      </c>
      <c r="M733" s="262">
        <f t="shared" si="137"/>
        <v>6.4860000000000007</v>
      </c>
      <c r="N733" s="260">
        <v>2.3039999999999998</v>
      </c>
      <c r="O733" s="260">
        <v>358.58</v>
      </c>
      <c r="P733" s="260">
        <v>657</v>
      </c>
      <c r="Q733" s="260">
        <v>922.59690942800501</v>
      </c>
      <c r="U733" s="260">
        <f t="shared" si="140"/>
        <v>5.6668100000000008</v>
      </c>
      <c r="V733" s="260">
        <f t="shared" si="141"/>
        <v>3.5857999999999999</v>
      </c>
    </row>
    <row r="734" spans="1:22">
      <c r="A734" s="259">
        <v>44847</v>
      </c>
      <c r="B734" s="260">
        <v>402.3</v>
      </c>
      <c r="C734" s="261">
        <v>573.02800000000002</v>
      </c>
      <c r="D734" s="260">
        <v>3669.91</v>
      </c>
      <c r="F734" s="261">
        <v>3.9460000000000002</v>
      </c>
      <c r="G734" s="260">
        <f t="shared" si="133"/>
        <v>394.6</v>
      </c>
      <c r="H734" s="260">
        <f t="shared" si="134"/>
        <v>7.6999999999999886</v>
      </c>
      <c r="I734" s="260">
        <f t="shared" si="135"/>
        <v>159.80000000000001</v>
      </c>
      <c r="J734" s="262">
        <v>1.5980000000000001</v>
      </c>
      <c r="K734" s="260">
        <f t="shared" si="136"/>
        <v>2.3479999999999999</v>
      </c>
      <c r="L734" s="261">
        <v>8.9030000000000005</v>
      </c>
      <c r="M734" s="262">
        <f t="shared" si="137"/>
        <v>6.5550000000000006</v>
      </c>
      <c r="N734" s="260">
        <v>2.2759999999999998</v>
      </c>
      <c r="O734" s="260">
        <v>368.47</v>
      </c>
      <c r="P734" s="260">
        <v>664</v>
      </c>
      <c r="Q734" s="260">
        <v>946.64490460624154</v>
      </c>
      <c r="U734" s="260">
        <f t="shared" si="140"/>
        <v>5.7302800000000005</v>
      </c>
      <c r="V734" s="260">
        <f t="shared" si="141"/>
        <v>3.6847000000000003</v>
      </c>
    </row>
    <row r="735" spans="1:22">
      <c r="A735" s="259">
        <v>44848</v>
      </c>
      <c r="B735" s="260">
        <v>401.2</v>
      </c>
      <c r="C735" s="261">
        <v>568.97400000000005</v>
      </c>
      <c r="D735" s="260">
        <v>3583.07</v>
      </c>
      <c r="F735" s="261">
        <v>4.0209999999999999</v>
      </c>
      <c r="G735" s="260">
        <f t="shared" si="133"/>
        <v>402.09999999999997</v>
      </c>
      <c r="H735" s="260">
        <f t="shared" si="134"/>
        <v>-0.89999999999997726</v>
      </c>
      <c r="I735" s="260">
        <f t="shared" si="135"/>
        <v>161.30000000000001</v>
      </c>
      <c r="J735" s="262">
        <v>1.613</v>
      </c>
      <c r="K735" s="260">
        <f t="shared" si="136"/>
        <v>2.4079999999999999</v>
      </c>
      <c r="L735" s="261">
        <v>8.9269999999999996</v>
      </c>
      <c r="M735" s="262">
        <f t="shared" si="137"/>
        <v>6.5190000000000001</v>
      </c>
      <c r="N735" s="260">
        <v>2.34</v>
      </c>
      <c r="O735" s="260">
        <v>367.57</v>
      </c>
      <c r="P735" s="260">
        <v>658</v>
      </c>
      <c r="Q735" s="260">
        <v>936.36650984260814</v>
      </c>
      <c r="U735" s="260">
        <f t="shared" si="140"/>
        <v>5.6897400000000005</v>
      </c>
      <c r="V735" s="260">
        <f t="shared" si="141"/>
        <v>3.6757</v>
      </c>
    </row>
    <row r="736" spans="1:22">
      <c r="A736" s="259">
        <v>44851</v>
      </c>
      <c r="B736" s="260">
        <v>408</v>
      </c>
      <c r="C736" s="261">
        <v>567.47299999999996</v>
      </c>
      <c r="D736" s="260">
        <v>3677.95</v>
      </c>
      <c r="F736" s="261">
        <v>4.0119999999999996</v>
      </c>
      <c r="G736" s="260">
        <f t="shared" si="133"/>
        <v>401.19999999999993</v>
      </c>
      <c r="H736" s="260">
        <f t="shared" si="134"/>
        <v>6.8000000000000682</v>
      </c>
      <c r="I736" s="260">
        <f t="shared" si="135"/>
        <v>154.6</v>
      </c>
      <c r="J736" s="262">
        <v>1.546</v>
      </c>
      <c r="K736" s="260">
        <f t="shared" si="136"/>
        <v>2.4659999999999993</v>
      </c>
      <c r="L736" s="261">
        <v>8.8689999999999998</v>
      </c>
      <c r="M736" s="262">
        <f t="shared" si="137"/>
        <v>6.4030000000000005</v>
      </c>
      <c r="N736" s="260">
        <v>2.262</v>
      </c>
      <c r="O736" s="260">
        <v>372.73</v>
      </c>
      <c r="P736" s="260">
        <v>661</v>
      </c>
      <c r="Q736" s="260">
        <v>938.19046158556353</v>
      </c>
      <c r="U736" s="260">
        <f t="shared" si="140"/>
        <v>5.6747299999999994</v>
      </c>
      <c r="V736" s="260">
        <f t="shared" si="141"/>
        <v>3.7273000000000001</v>
      </c>
    </row>
    <row r="737" spans="1:22">
      <c r="A737" s="259">
        <v>44852</v>
      </c>
      <c r="B737" s="260">
        <v>409.4</v>
      </c>
      <c r="C737" s="261">
        <v>565.75099999999998</v>
      </c>
      <c r="D737" s="260">
        <v>3719.98</v>
      </c>
      <c r="F737" s="261">
        <v>4.0090000000000003</v>
      </c>
      <c r="G737" s="260">
        <f t="shared" si="133"/>
        <v>400.90000000000003</v>
      </c>
      <c r="H737" s="260">
        <f t="shared" si="134"/>
        <v>8.4999999999999432</v>
      </c>
      <c r="I737" s="260">
        <f t="shared" si="135"/>
        <v>160.20000000000002</v>
      </c>
      <c r="J737" s="262">
        <v>1.6020000000000001</v>
      </c>
      <c r="K737" s="260">
        <f t="shared" si="136"/>
        <v>2.407</v>
      </c>
      <c r="L737" s="261">
        <v>8.8279999999999994</v>
      </c>
      <c r="M737" s="262">
        <f t="shared" si="137"/>
        <v>6.4209999999999994</v>
      </c>
      <c r="N737" s="260">
        <v>2.2759999999999998</v>
      </c>
      <c r="O737" s="260">
        <v>371.7</v>
      </c>
      <c r="P737" s="260">
        <v>662</v>
      </c>
      <c r="Q737" s="260">
        <v>934.72302503013873</v>
      </c>
      <c r="U737" s="260">
        <f t="shared" si="140"/>
        <v>5.6575099999999994</v>
      </c>
      <c r="V737" s="260">
        <f t="shared" si="141"/>
        <v>3.7170000000000001</v>
      </c>
    </row>
    <row r="738" spans="1:22">
      <c r="A738" s="259">
        <v>44853</v>
      </c>
      <c r="B738" s="260">
        <v>406.2</v>
      </c>
      <c r="C738" s="261">
        <v>566.125</v>
      </c>
      <c r="D738" s="260">
        <v>3695.16</v>
      </c>
      <c r="F738" s="261">
        <v>4.1360000000000001</v>
      </c>
      <c r="G738" s="260">
        <f t="shared" si="133"/>
        <v>413.6</v>
      </c>
      <c r="H738" s="260">
        <f t="shared" si="134"/>
        <v>-7.4000000000000341</v>
      </c>
      <c r="I738" s="260">
        <f t="shared" si="135"/>
        <v>169.70000000000002</v>
      </c>
      <c r="J738" s="262">
        <v>1.6970000000000001</v>
      </c>
      <c r="K738" s="260">
        <f t="shared" si="136"/>
        <v>2.4390000000000001</v>
      </c>
      <c r="L738" s="261">
        <v>8.9510000000000005</v>
      </c>
      <c r="M738" s="262">
        <f t="shared" si="137"/>
        <v>6.5120000000000005</v>
      </c>
      <c r="N738" s="260">
        <v>2.367</v>
      </c>
      <c r="O738" s="260">
        <v>366.93</v>
      </c>
      <c r="P738" s="260">
        <v>672</v>
      </c>
      <c r="Q738" s="260">
        <v>939.00126707286165</v>
      </c>
      <c r="U738" s="260">
        <f t="shared" si="140"/>
        <v>5.6612499999999999</v>
      </c>
      <c r="V738" s="260">
        <f t="shared" si="141"/>
        <v>3.6693000000000002</v>
      </c>
    </row>
    <row r="739" spans="1:22">
      <c r="A739" s="259">
        <v>44854</v>
      </c>
      <c r="B739" s="260">
        <v>408.1</v>
      </c>
      <c r="C739" s="261">
        <v>566.88800000000003</v>
      </c>
      <c r="D739" s="260">
        <v>3665.78</v>
      </c>
      <c r="F739" s="261">
        <v>4.2290000000000001</v>
      </c>
      <c r="G739" s="260">
        <f t="shared" si="133"/>
        <v>422.90000000000003</v>
      </c>
      <c r="H739" s="260">
        <f t="shared" si="134"/>
        <v>-14.800000000000011</v>
      </c>
      <c r="I739" s="260">
        <f t="shared" si="135"/>
        <v>173.70000000000002</v>
      </c>
      <c r="J739" s="262">
        <v>1.7370000000000001</v>
      </c>
      <c r="K739" s="260">
        <f t="shared" si="136"/>
        <v>2.492</v>
      </c>
      <c r="L739" s="261">
        <v>9.0519999999999996</v>
      </c>
      <c r="M739" s="262">
        <f t="shared" si="137"/>
        <v>6.56</v>
      </c>
      <c r="N739" s="260">
        <v>2.395</v>
      </c>
      <c r="O739" s="260">
        <v>370.39</v>
      </c>
      <c r="P739" s="260">
        <v>675</v>
      </c>
      <c r="Q739" s="260">
        <v>945.44683224560526</v>
      </c>
      <c r="U739" s="260">
        <f t="shared" si="140"/>
        <v>5.6688800000000006</v>
      </c>
      <c r="V739" s="260">
        <f t="shared" si="141"/>
        <v>3.7039</v>
      </c>
    </row>
    <row r="740" spans="1:22">
      <c r="A740" s="259">
        <v>44855</v>
      </c>
      <c r="B740" s="260">
        <v>422</v>
      </c>
      <c r="C740" s="261">
        <v>577.52099999999996</v>
      </c>
      <c r="D740" s="260">
        <v>3752.75</v>
      </c>
      <c r="F740" s="261">
        <v>4.22</v>
      </c>
      <c r="G740" s="260">
        <f t="shared" si="133"/>
        <v>422</v>
      </c>
      <c r="H740" s="260">
        <f t="shared" si="134"/>
        <v>0</v>
      </c>
      <c r="I740" s="260">
        <f t="shared" si="135"/>
        <v>168</v>
      </c>
      <c r="J740" s="262">
        <v>1.68</v>
      </c>
      <c r="K740" s="260">
        <f t="shared" si="136"/>
        <v>2.54</v>
      </c>
      <c r="L740" s="261">
        <v>9.1150000000000002</v>
      </c>
      <c r="M740" s="262">
        <f t="shared" si="137"/>
        <v>6.5750000000000002</v>
      </c>
      <c r="N740" s="260">
        <v>2.4079999999999999</v>
      </c>
      <c r="O740" s="260">
        <v>375.62</v>
      </c>
      <c r="P740" s="260">
        <v>695</v>
      </c>
      <c r="Q740" s="260">
        <v>960.86653471231466</v>
      </c>
      <c r="U740" s="260">
        <f t="shared" si="140"/>
        <v>5.7752099999999995</v>
      </c>
      <c r="V740" s="260">
        <f t="shared" si="141"/>
        <v>3.7562000000000002</v>
      </c>
    </row>
    <row r="741" spans="1:22">
      <c r="A741" s="259">
        <v>44858</v>
      </c>
      <c r="B741" s="260">
        <v>424.3</v>
      </c>
      <c r="C741" s="261">
        <v>568.25699999999995</v>
      </c>
      <c r="D741" s="260">
        <v>3797.34</v>
      </c>
      <c r="F741" s="261">
        <v>4.2439999999999998</v>
      </c>
      <c r="G741" s="260">
        <f t="shared" si="133"/>
        <v>424.4</v>
      </c>
      <c r="H741" s="260">
        <f t="shared" si="134"/>
        <v>-9.9999999999965894E-2</v>
      </c>
      <c r="I741" s="260">
        <f t="shared" si="135"/>
        <v>166.70000000000002</v>
      </c>
      <c r="J741" s="262">
        <v>1.667</v>
      </c>
      <c r="K741" s="260">
        <f t="shared" si="136"/>
        <v>2.577</v>
      </c>
      <c r="L741" s="261">
        <v>9.0239999999999991</v>
      </c>
      <c r="M741" s="262">
        <f t="shared" si="137"/>
        <v>6.4469999999999992</v>
      </c>
      <c r="N741" s="260">
        <v>2.3239999999999998</v>
      </c>
      <c r="O741" s="260">
        <v>380.05</v>
      </c>
      <c r="P741" s="260">
        <v>686</v>
      </c>
      <c r="Q741" s="260">
        <v>955.81512453570758</v>
      </c>
      <c r="U741" s="260">
        <f t="shared" si="140"/>
        <v>5.6825699999999992</v>
      </c>
      <c r="V741" s="260">
        <f t="shared" si="141"/>
        <v>3.8005</v>
      </c>
    </row>
    <row r="742" spans="1:22">
      <c r="A742" s="259">
        <v>44859</v>
      </c>
      <c r="B742" s="260">
        <v>435.4</v>
      </c>
      <c r="C742" s="261">
        <v>562.61199999999997</v>
      </c>
      <c r="D742" s="260">
        <v>3859.11</v>
      </c>
      <c r="F742" s="261">
        <v>4.1029999999999998</v>
      </c>
      <c r="G742" s="260">
        <f t="shared" si="133"/>
        <v>410.29999999999995</v>
      </c>
      <c r="H742" s="260">
        <f t="shared" si="134"/>
        <v>25.100000000000023</v>
      </c>
      <c r="I742" s="260">
        <f t="shared" si="135"/>
        <v>159.80000000000001</v>
      </c>
      <c r="J742" s="262">
        <v>1.5980000000000001</v>
      </c>
      <c r="K742" s="260">
        <f t="shared" si="136"/>
        <v>2.5049999999999999</v>
      </c>
      <c r="L742" s="261">
        <v>8.8000000000000007</v>
      </c>
      <c r="M742" s="262">
        <f t="shared" si="137"/>
        <v>6.2950000000000008</v>
      </c>
      <c r="N742" s="260">
        <v>2.1640000000000001</v>
      </c>
      <c r="O742" s="260">
        <v>382.68</v>
      </c>
      <c r="P742" s="260">
        <v>693</v>
      </c>
      <c r="Q742" s="260">
        <v>945.59041366918473</v>
      </c>
      <c r="U742" s="260">
        <f t="shared" si="140"/>
        <v>5.6261199999999993</v>
      </c>
      <c r="V742" s="260">
        <f t="shared" si="141"/>
        <v>3.8268</v>
      </c>
    </row>
    <row r="743" spans="1:22">
      <c r="A743" s="259">
        <v>44860</v>
      </c>
      <c r="B743" s="260">
        <v>434.1</v>
      </c>
      <c r="C743" s="261">
        <v>551.28899999999999</v>
      </c>
      <c r="D743" s="260">
        <v>3830.6</v>
      </c>
      <c r="F743" s="261">
        <v>4.0049999999999999</v>
      </c>
      <c r="G743" s="260">
        <f t="shared" si="133"/>
        <v>400.5</v>
      </c>
      <c r="H743" s="260">
        <f t="shared" si="134"/>
        <v>33.600000000000023</v>
      </c>
      <c r="I743" s="260">
        <f t="shared" si="135"/>
        <v>157.6</v>
      </c>
      <c r="J743" s="262">
        <v>1.5760000000000001</v>
      </c>
      <c r="K743" s="260">
        <f t="shared" si="136"/>
        <v>2.4289999999999998</v>
      </c>
      <c r="L743" s="261">
        <v>8.6560000000000006</v>
      </c>
      <c r="M743" s="262">
        <f t="shared" si="137"/>
        <v>6.2270000000000003</v>
      </c>
      <c r="N743" s="260">
        <v>2.1070000000000002</v>
      </c>
      <c r="O743" s="260">
        <v>376.29</v>
      </c>
      <c r="P743" s="260">
        <v>677</v>
      </c>
      <c r="Q743" s="260">
        <v>912.37119789701194</v>
      </c>
      <c r="U743" s="260">
        <f t="shared" si="140"/>
        <v>5.5128899999999996</v>
      </c>
      <c r="V743" s="260">
        <f t="shared" si="141"/>
        <v>3.7629000000000001</v>
      </c>
    </row>
    <row r="744" spans="1:22">
      <c r="A744" s="259">
        <v>44861</v>
      </c>
      <c r="B744" s="260">
        <v>441.4</v>
      </c>
      <c r="C744" s="261">
        <v>553.98299999999995</v>
      </c>
      <c r="D744" s="260">
        <v>3807.3</v>
      </c>
      <c r="F744" s="261">
        <v>3.9209999999999998</v>
      </c>
      <c r="G744" s="260">
        <f t="shared" si="133"/>
        <v>392.09999999999997</v>
      </c>
      <c r="H744" s="260">
        <f t="shared" si="134"/>
        <v>49.300000000000011</v>
      </c>
      <c r="I744" s="260">
        <f t="shared" si="135"/>
        <v>147.9</v>
      </c>
      <c r="J744" s="262">
        <v>1.4790000000000001</v>
      </c>
      <c r="K744" s="260">
        <f t="shared" si="136"/>
        <v>2.4419999999999997</v>
      </c>
      <c r="L744" s="261">
        <v>8.5809999999999995</v>
      </c>
      <c r="M744" s="262">
        <f t="shared" si="137"/>
        <v>6.1389999999999993</v>
      </c>
      <c r="N744" s="260">
        <v>1.956</v>
      </c>
      <c r="O744" s="260">
        <v>376.79</v>
      </c>
      <c r="P744" s="260">
        <v>661</v>
      </c>
      <c r="Q744" s="260">
        <v>906.89740278710178</v>
      </c>
      <c r="U744" s="260">
        <f t="shared" si="140"/>
        <v>5.5398299999999994</v>
      </c>
      <c r="V744" s="260">
        <f t="shared" si="141"/>
        <v>3.7679</v>
      </c>
    </row>
    <row r="745" spans="1:22">
      <c r="A745" s="259">
        <v>44862</v>
      </c>
      <c r="B745" s="260">
        <v>435.7</v>
      </c>
      <c r="C745" s="261">
        <v>540.09500000000003</v>
      </c>
      <c r="D745" s="260">
        <v>3901.06</v>
      </c>
      <c r="F745" s="261">
        <v>4.016</v>
      </c>
      <c r="G745" s="260">
        <f t="shared" si="133"/>
        <v>401.6</v>
      </c>
      <c r="H745" s="260">
        <f t="shared" si="134"/>
        <v>34.099999999999966</v>
      </c>
      <c r="I745" s="260">
        <f t="shared" si="135"/>
        <v>151.69999999999999</v>
      </c>
      <c r="J745" s="262">
        <v>1.5169999999999999</v>
      </c>
      <c r="K745" s="260">
        <f t="shared" si="136"/>
        <v>2.4990000000000001</v>
      </c>
      <c r="L745" s="261">
        <v>8.5500000000000007</v>
      </c>
      <c r="M745" s="262">
        <f t="shared" si="137"/>
        <v>6.0510000000000002</v>
      </c>
      <c r="N745" s="260">
        <v>2.0950000000000002</v>
      </c>
      <c r="O745" s="260">
        <v>369.46</v>
      </c>
      <c r="P745" s="260">
        <v>653</v>
      </c>
      <c r="Q745" s="260">
        <v>891.35478726318365</v>
      </c>
      <c r="U745" s="260">
        <f t="shared" si="140"/>
        <v>5.4009499999999999</v>
      </c>
      <c r="V745" s="260">
        <f t="shared" si="141"/>
        <v>3.6945999999999999</v>
      </c>
    </row>
    <row r="746" spans="1:22">
      <c r="A746" s="259">
        <v>44865</v>
      </c>
      <c r="B746" s="260">
        <v>436.2</v>
      </c>
      <c r="C746" s="261">
        <v>542.63599999999997</v>
      </c>
      <c r="D746" s="260">
        <v>3871.98</v>
      </c>
      <c r="F746" s="261">
        <v>4.05</v>
      </c>
      <c r="G746" s="260">
        <f t="shared" si="133"/>
        <v>405</v>
      </c>
      <c r="H746" s="260">
        <f t="shared" si="134"/>
        <v>31.199999999999989</v>
      </c>
      <c r="I746" s="260">
        <f t="shared" si="135"/>
        <v>153.9</v>
      </c>
      <c r="J746" s="262">
        <v>1.5389999999999999</v>
      </c>
      <c r="K746" s="260">
        <f t="shared" si="136"/>
        <v>2.5110000000000001</v>
      </c>
      <c r="L746" s="261">
        <v>8.6989999999999998</v>
      </c>
      <c r="M746" s="262">
        <f t="shared" si="137"/>
        <v>6.1879999999999997</v>
      </c>
      <c r="N746" s="260">
        <v>2.1360000000000001</v>
      </c>
      <c r="O746" s="260">
        <v>362.35</v>
      </c>
      <c r="P746" s="260">
        <v>644</v>
      </c>
      <c r="Q746" s="260">
        <v>888.07544374451936</v>
      </c>
      <c r="U746" s="260">
        <f t="shared" si="140"/>
        <v>5.4263599999999999</v>
      </c>
      <c r="V746" s="260">
        <f t="shared" si="141"/>
        <v>3.6235000000000004</v>
      </c>
    </row>
    <row r="747" spans="1:22">
      <c r="A747" s="259">
        <v>44866</v>
      </c>
      <c r="B747" s="260">
        <v>432.5</v>
      </c>
      <c r="C747" s="261">
        <v>534.78800000000001</v>
      </c>
      <c r="D747" s="260">
        <v>3856.1</v>
      </c>
      <c r="F747" s="261">
        <v>4.0439999999999996</v>
      </c>
      <c r="G747" s="260">
        <f t="shared" si="133"/>
        <v>404.4</v>
      </c>
      <c r="H747" s="260">
        <f t="shared" si="134"/>
        <v>28.100000000000023</v>
      </c>
      <c r="I747" s="260">
        <f t="shared" si="135"/>
        <v>153.4</v>
      </c>
      <c r="J747" s="262">
        <v>1.534</v>
      </c>
      <c r="K747" s="260">
        <f t="shared" si="136"/>
        <v>2.5099999999999998</v>
      </c>
      <c r="L747" s="261">
        <v>8.6229999999999993</v>
      </c>
      <c r="M747" s="262">
        <f t="shared" si="137"/>
        <v>6.1129999999999995</v>
      </c>
      <c r="N747" s="260">
        <v>2.1259999999999999</v>
      </c>
      <c r="O747" s="260">
        <v>358.38</v>
      </c>
      <c r="P747" s="260">
        <v>640</v>
      </c>
      <c r="Q747" s="260">
        <v>873.1839819180318</v>
      </c>
      <c r="U747" s="260">
        <f t="shared" si="140"/>
        <v>5.34788</v>
      </c>
      <c r="V747" s="260">
        <f t="shared" si="141"/>
        <v>3.5838000000000001</v>
      </c>
    </row>
    <row r="748" spans="1:22">
      <c r="A748" s="259">
        <v>44867</v>
      </c>
      <c r="B748" s="260">
        <v>430.5</v>
      </c>
      <c r="C748" s="261">
        <v>533.48699999999997</v>
      </c>
      <c r="D748" s="260">
        <v>3759.69</v>
      </c>
      <c r="F748" s="261">
        <v>4.1040000000000001</v>
      </c>
      <c r="G748" s="260">
        <f t="shared" si="133"/>
        <v>410.40000000000003</v>
      </c>
      <c r="H748" s="260">
        <f t="shared" si="134"/>
        <v>20.099999999999966</v>
      </c>
      <c r="I748" s="260">
        <f t="shared" si="135"/>
        <v>160.5</v>
      </c>
      <c r="J748" s="262">
        <v>1.605</v>
      </c>
      <c r="K748" s="260">
        <f t="shared" si="136"/>
        <v>2.4990000000000001</v>
      </c>
      <c r="L748" s="261">
        <v>8.6489999999999991</v>
      </c>
      <c r="M748" s="262">
        <f t="shared" si="137"/>
        <v>6.1499999999999986</v>
      </c>
      <c r="N748" s="260">
        <v>2.13</v>
      </c>
      <c r="O748" s="260">
        <v>359.03</v>
      </c>
      <c r="P748" s="260">
        <v>631</v>
      </c>
      <c r="Q748" s="260">
        <v>860.95007713208315</v>
      </c>
      <c r="U748" s="260">
        <f t="shared" si="140"/>
        <v>5.3348699999999996</v>
      </c>
      <c r="V748" s="260">
        <f t="shared" si="141"/>
        <v>3.5902999999999996</v>
      </c>
    </row>
    <row r="749" spans="1:22">
      <c r="A749" s="259">
        <v>44868</v>
      </c>
      <c r="B749" s="260">
        <v>433.8</v>
      </c>
      <c r="C749" s="261">
        <v>536.66899999999998</v>
      </c>
      <c r="D749" s="260">
        <v>3719.89</v>
      </c>
      <c r="F749" s="261">
        <v>4.149</v>
      </c>
      <c r="G749" s="260">
        <f t="shared" si="133"/>
        <v>414.9</v>
      </c>
      <c r="H749" s="260">
        <f t="shared" si="134"/>
        <v>18.900000000000034</v>
      </c>
      <c r="I749" s="260">
        <f t="shared" si="135"/>
        <v>174.70000000000002</v>
      </c>
      <c r="J749" s="262">
        <v>1.7470000000000001</v>
      </c>
      <c r="K749" s="260">
        <f t="shared" si="136"/>
        <v>2.4020000000000001</v>
      </c>
      <c r="L749" s="261">
        <v>8.7629999999999999</v>
      </c>
      <c r="M749" s="262">
        <f t="shared" si="137"/>
        <v>6.3609999999999998</v>
      </c>
      <c r="N749" s="260">
        <v>2.2389999999999999</v>
      </c>
      <c r="O749" s="260">
        <v>356.42</v>
      </c>
      <c r="P749" s="260">
        <v>640</v>
      </c>
      <c r="Q749" s="260">
        <v>861.01428817642989</v>
      </c>
      <c r="U749" s="260">
        <f t="shared" si="140"/>
        <v>5.3666900000000002</v>
      </c>
      <c r="V749" s="260">
        <f t="shared" si="141"/>
        <v>3.5642</v>
      </c>
    </row>
    <row r="750" spans="1:22">
      <c r="A750" s="259">
        <v>44869</v>
      </c>
      <c r="B750" s="260">
        <v>430.2</v>
      </c>
      <c r="C750" s="261">
        <v>524.76900000000001</v>
      </c>
      <c r="D750" s="260">
        <v>3770.55</v>
      </c>
      <c r="E750" s="260">
        <v>922.84799999999996</v>
      </c>
      <c r="F750" s="261">
        <v>4.16</v>
      </c>
      <c r="G750" s="260">
        <f t="shared" si="133"/>
        <v>416</v>
      </c>
      <c r="H750" s="260">
        <f>B750-G750</f>
        <v>14.199999999999989</v>
      </c>
      <c r="I750" s="260">
        <f>J750*100</f>
        <v>168.3</v>
      </c>
      <c r="J750" s="262">
        <v>1.6830000000000001</v>
      </c>
      <c r="K750" s="260">
        <f>F750-J750</f>
        <v>2.4770000000000003</v>
      </c>
      <c r="L750" s="261">
        <v>8.6890000000000001</v>
      </c>
      <c r="M750" s="262">
        <f>L750-K750</f>
        <v>6.2119999999999997</v>
      </c>
      <c r="N750" s="260">
        <v>2.2890000000000001</v>
      </c>
      <c r="O750" s="260">
        <v>346.11</v>
      </c>
      <c r="P750" s="260">
        <v>602</v>
      </c>
      <c r="Q750" s="260">
        <v>822.30360720583053</v>
      </c>
      <c r="U750" s="260">
        <f t="shared" si="140"/>
        <v>5.2476900000000004</v>
      </c>
      <c r="V750" s="260">
        <f t="shared" si="141"/>
        <v>3.4611000000000001</v>
      </c>
    </row>
    <row r="751" spans="1:22">
      <c r="A751" s="259">
        <v>44872</v>
      </c>
      <c r="B751" s="260">
        <v>422.7</v>
      </c>
      <c r="C751" s="261">
        <v>507.84500000000003</v>
      </c>
      <c r="D751" s="260">
        <v>3806.8</v>
      </c>
      <c r="E751" s="260">
        <v>894.27599999999995</v>
      </c>
      <c r="F751" s="261">
        <v>4.2160000000000002</v>
      </c>
      <c r="G751" s="260">
        <f t="shared" si="133"/>
        <v>421.6</v>
      </c>
      <c r="H751" s="260">
        <f>B751-G751</f>
        <v>1.0999999999999659</v>
      </c>
      <c r="I751" s="260">
        <f t="shared" ref="I751:I754" si="142">J751*100</f>
        <v>168.2</v>
      </c>
      <c r="J751" s="262">
        <v>1.6819999999999999</v>
      </c>
      <c r="K751" s="260">
        <f t="shared" ref="K751:K754" si="143">F751-J751</f>
        <v>2.5340000000000003</v>
      </c>
      <c r="L751" s="261">
        <v>8.5809999999999995</v>
      </c>
      <c r="M751" s="262">
        <f t="shared" ref="M751:M754" si="144">L751-K751</f>
        <v>6.0469999999999988</v>
      </c>
      <c r="N751" s="260">
        <v>2.3380000000000001</v>
      </c>
      <c r="O751" s="260">
        <v>337.82</v>
      </c>
      <c r="P751" s="260">
        <v>560</v>
      </c>
      <c r="Q751" s="260">
        <v>777.6398229190828</v>
      </c>
      <c r="U751" s="260">
        <f t="shared" si="140"/>
        <v>5.0784500000000001</v>
      </c>
      <c r="V751" s="260">
        <f t="shared" si="141"/>
        <v>3.3782000000000001</v>
      </c>
    </row>
    <row r="752" spans="1:22">
      <c r="A752" s="259">
        <v>44873</v>
      </c>
      <c r="B752" s="260">
        <v>425.3</v>
      </c>
      <c r="C752" s="261">
        <v>508.61399999999998</v>
      </c>
      <c r="D752" s="260">
        <v>3828.11</v>
      </c>
      <c r="E752" s="260">
        <v>892.20600000000002</v>
      </c>
      <c r="F752" s="261">
        <v>4.1269999999999998</v>
      </c>
      <c r="G752" s="260">
        <f t="shared" si="133"/>
        <v>412.7</v>
      </c>
      <c r="H752" s="260">
        <f t="shared" ref="H752:H815" si="145">B752-G752</f>
        <v>12.600000000000023</v>
      </c>
      <c r="I752" s="260">
        <f t="shared" si="142"/>
        <v>163</v>
      </c>
      <c r="J752" s="262">
        <v>1.63</v>
      </c>
      <c r="K752" s="260">
        <f t="shared" si="143"/>
        <v>2.4969999999999999</v>
      </c>
      <c r="L752" s="261">
        <v>8.5359999999999996</v>
      </c>
      <c r="M752" s="262">
        <f t="shared" si="144"/>
        <v>6.0389999999999997</v>
      </c>
      <c r="N752" s="260">
        <v>2.274</v>
      </c>
      <c r="O752" s="260">
        <v>336.4</v>
      </c>
      <c r="P752" s="260">
        <v>564</v>
      </c>
      <c r="Q752" s="260">
        <v>770.55764251975563</v>
      </c>
      <c r="U752" s="260">
        <f t="shared" si="140"/>
        <v>5.0861399999999994</v>
      </c>
      <c r="V752" s="260">
        <f t="shared" si="141"/>
        <v>3.3639999999999999</v>
      </c>
    </row>
    <row r="753" spans="1:22">
      <c r="A753" s="259">
        <v>44874</v>
      </c>
      <c r="B753" s="260">
        <v>427.9</v>
      </c>
      <c r="C753" s="261">
        <v>515.625</v>
      </c>
      <c r="D753" s="260">
        <v>3748.57</v>
      </c>
      <c r="E753" s="260">
        <v>900.96600000000001</v>
      </c>
      <c r="F753" s="261">
        <v>4.0949999999999998</v>
      </c>
      <c r="G753" s="260">
        <f t="shared" si="133"/>
        <v>409.5</v>
      </c>
      <c r="H753" s="260">
        <f t="shared" si="145"/>
        <v>18.399999999999977</v>
      </c>
      <c r="I753" s="260">
        <f t="shared" si="142"/>
        <v>165.6</v>
      </c>
      <c r="J753" s="262">
        <v>1.6559999999999999</v>
      </c>
      <c r="K753" s="260">
        <f t="shared" si="143"/>
        <v>2.4390000000000001</v>
      </c>
      <c r="L753" s="261">
        <v>8.5619999999999994</v>
      </c>
      <c r="M753" s="262">
        <f t="shared" si="144"/>
        <v>6.1229999999999993</v>
      </c>
      <c r="N753" s="260">
        <v>2.1619999999999999</v>
      </c>
      <c r="O753" s="260">
        <v>338.36</v>
      </c>
      <c r="P753" s="260">
        <v>556</v>
      </c>
      <c r="Q753" s="260">
        <v>755.95331932186434</v>
      </c>
      <c r="U753" s="260">
        <f t="shared" si="140"/>
        <v>5.15625</v>
      </c>
      <c r="V753" s="260">
        <f t="shared" si="141"/>
        <v>3.3835999999999999</v>
      </c>
    </row>
    <row r="754" spans="1:22">
      <c r="A754" s="259">
        <v>44875</v>
      </c>
      <c r="B754" s="260">
        <v>437.2</v>
      </c>
      <c r="C754" s="261">
        <v>511.25799999999998</v>
      </c>
      <c r="D754" s="260">
        <v>3956.37</v>
      </c>
      <c r="E754" s="260">
        <v>892.94899999999996</v>
      </c>
      <c r="F754" s="261">
        <v>3.8140000000000001</v>
      </c>
      <c r="G754" s="260">
        <f t="shared" si="133"/>
        <v>381.4</v>
      </c>
      <c r="H754" s="260">
        <f t="shared" si="145"/>
        <v>55.800000000000011</v>
      </c>
      <c r="I754" s="260">
        <f t="shared" si="142"/>
        <v>141.19999999999999</v>
      </c>
      <c r="J754" s="262">
        <v>1.4119999999999999</v>
      </c>
      <c r="K754" s="260">
        <f t="shared" si="143"/>
        <v>2.4020000000000001</v>
      </c>
      <c r="L754" s="261">
        <v>8.2449999999999992</v>
      </c>
      <c r="M754" s="262">
        <f t="shared" si="144"/>
        <v>5.8429999999999991</v>
      </c>
      <c r="N754" s="260">
        <v>2</v>
      </c>
      <c r="O754" s="260">
        <v>343.65</v>
      </c>
      <c r="P754" s="260">
        <v>534</v>
      </c>
      <c r="Q754" s="260">
        <v>740.62397803019678</v>
      </c>
      <c r="U754" s="260">
        <f t="shared" si="140"/>
        <v>5.1125799999999995</v>
      </c>
      <c r="V754" s="260">
        <f t="shared" si="141"/>
        <v>3.4364999999999997</v>
      </c>
    </row>
    <row r="755" spans="1:22" hidden="1">
      <c r="A755" s="259">
        <v>44876</v>
      </c>
      <c r="B755" s="260">
        <v>0</v>
      </c>
      <c r="C755" s="260">
        <v>0</v>
      </c>
      <c r="D755" s="260">
        <v>3992.93</v>
      </c>
      <c r="E755" s="260" t="e">
        <v>#N/A</v>
      </c>
      <c r="F755" s="260">
        <v>3.8140000000000001</v>
      </c>
      <c r="G755" s="260">
        <f t="shared" si="133"/>
        <v>381.4</v>
      </c>
      <c r="H755" s="260">
        <f t="shared" si="145"/>
        <v>-381.4</v>
      </c>
      <c r="J755" s="260"/>
      <c r="L755" s="260"/>
      <c r="M755" s="260"/>
      <c r="Q755" s="260">
        <v>723.60254372056932</v>
      </c>
    </row>
    <row r="756" spans="1:22">
      <c r="A756" s="259">
        <v>44879</v>
      </c>
      <c r="B756" s="260">
        <v>406.3</v>
      </c>
      <c r="C756" s="261">
        <v>485.74599999999998</v>
      </c>
      <c r="D756" s="260">
        <v>3957.25</v>
      </c>
      <c r="E756" s="260">
        <v>855.12800000000004</v>
      </c>
      <c r="F756" s="261">
        <v>3.8559999999999999</v>
      </c>
      <c r="G756" s="260">
        <f t="shared" si="133"/>
        <v>385.59999999999997</v>
      </c>
      <c r="H756" s="260">
        <f t="shared" si="145"/>
        <v>20.700000000000045</v>
      </c>
      <c r="I756" s="260">
        <f t="shared" ref="I756:I763" si="146">J756*100</f>
        <v>149.4</v>
      </c>
      <c r="J756" s="262">
        <v>1.494</v>
      </c>
      <c r="K756" s="260">
        <f t="shared" ref="K756:K763" si="147">F756-J756</f>
        <v>2.3620000000000001</v>
      </c>
      <c r="L756" s="261">
        <v>8.0839999999999996</v>
      </c>
      <c r="M756" s="262">
        <f t="shared" ref="M756:M763" si="148">L756-K756</f>
        <v>5.7219999999999995</v>
      </c>
      <c r="N756" s="260">
        <v>2.1389999999999998</v>
      </c>
      <c r="O756" s="260">
        <v>315.41000000000003</v>
      </c>
      <c r="P756" s="260">
        <v>504</v>
      </c>
      <c r="Q756" s="260">
        <v>689.14916894652652</v>
      </c>
      <c r="U756" s="260">
        <f t="shared" ref="U756:U763" si="149">C756/100</f>
        <v>4.8574599999999997</v>
      </c>
      <c r="V756" s="260">
        <f t="shared" ref="V756:V763" si="150">O756/100</f>
        <v>3.1541000000000001</v>
      </c>
    </row>
    <row r="757" spans="1:22">
      <c r="A757" s="259">
        <v>44880</v>
      </c>
      <c r="B757" s="260">
        <v>405.2</v>
      </c>
      <c r="C757" s="261">
        <v>483.23399999999998</v>
      </c>
      <c r="D757" s="260">
        <v>3991.73</v>
      </c>
      <c r="E757" s="260">
        <v>848.75699999999995</v>
      </c>
      <c r="F757" s="261">
        <v>3.7719999999999998</v>
      </c>
      <c r="G757" s="260">
        <f t="shared" si="133"/>
        <v>377.2</v>
      </c>
      <c r="H757" s="260">
        <f t="shared" si="145"/>
        <v>28</v>
      </c>
      <c r="I757" s="260">
        <f t="shared" si="146"/>
        <v>143.5</v>
      </c>
      <c r="J757" s="262">
        <v>1.4350000000000001</v>
      </c>
      <c r="K757" s="260">
        <f t="shared" si="147"/>
        <v>2.3369999999999997</v>
      </c>
      <c r="L757" s="261">
        <v>7.9550000000000001</v>
      </c>
      <c r="M757" s="262">
        <f t="shared" si="148"/>
        <v>5.6180000000000003</v>
      </c>
      <c r="N757" s="260">
        <v>2.101</v>
      </c>
      <c r="O757" s="260">
        <v>312.79000000000002</v>
      </c>
      <c r="P757" s="260">
        <v>510</v>
      </c>
      <c r="Q757" s="260">
        <v>692.36570100649249</v>
      </c>
      <c r="U757" s="260">
        <f t="shared" si="149"/>
        <v>4.8323399999999994</v>
      </c>
      <c r="V757" s="260">
        <f t="shared" si="150"/>
        <v>3.1279000000000003</v>
      </c>
    </row>
    <row r="758" spans="1:22">
      <c r="A758" s="259">
        <v>44881</v>
      </c>
      <c r="B758" s="260">
        <v>403.5</v>
      </c>
      <c r="C758" s="261">
        <v>485.09</v>
      </c>
      <c r="D758" s="260">
        <v>3958.79</v>
      </c>
      <c r="E758" s="260">
        <v>850.79300000000001</v>
      </c>
      <c r="F758" s="261">
        <v>3.6920000000000002</v>
      </c>
      <c r="G758" s="260">
        <f t="shared" si="133"/>
        <v>369.20000000000005</v>
      </c>
      <c r="H758" s="260">
        <f t="shared" si="145"/>
        <v>34.299999999999955</v>
      </c>
      <c r="I758" s="260">
        <f t="shared" si="146"/>
        <v>138.1</v>
      </c>
      <c r="J758" s="262">
        <v>1.381</v>
      </c>
      <c r="K758" s="260">
        <f t="shared" si="147"/>
        <v>2.3109999999999999</v>
      </c>
      <c r="L758" s="261">
        <v>7.8890000000000002</v>
      </c>
      <c r="M758" s="262">
        <f t="shared" si="148"/>
        <v>5.5780000000000003</v>
      </c>
      <c r="N758" s="260">
        <v>1.992</v>
      </c>
      <c r="O758" s="260">
        <v>316.37</v>
      </c>
      <c r="P758" s="260">
        <v>512</v>
      </c>
      <c r="Q758" s="260">
        <v>700.83981343585731</v>
      </c>
      <c r="U758" s="260">
        <f t="shared" si="149"/>
        <v>4.8508999999999993</v>
      </c>
      <c r="V758" s="260">
        <f t="shared" si="150"/>
        <v>3.1637</v>
      </c>
    </row>
    <row r="759" spans="1:22">
      <c r="A759" s="259">
        <v>44882</v>
      </c>
      <c r="B759" s="260">
        <v>399.9</v>
      </c>
      <c r="C759" s="261">
        <v>489.89299999999997</v>
      </c>
      <c r="D759" s="260">
        <v>3946.56</v>
      </c>
      <c r="E759" s="260">
        <v>864.05499999999995</v>
      </c>
      <c r="F759" s="261">
        <v>3.7679999999999998</v>
      </c>
      <c r="G759" s="260">
        <f t="shared" si="133"/>
        <v>376.79999999999995</v>
      </c>
      <c r="H759" s="260">
        <f t="shared" si="145"/>
        <v>23.100000000000023</v>
      </c>
      <c r="I759" s="260">
        <f t="shared" si="146"/>
        <v>148.6</v>
      </c>
      <c r="J759" s="262">
        <v>1.486</v>
      </c>
      <c r="K759" s="260">
        <f t="shared" si="147"/>
        <v>2.282</v>
      </c>
      <c r="L759" s="261">
        <v>7.9969999999999999</v>
      </c>
      <c r="M759" s="262">
        <f t="shared" si="148"/>
        <v>5.7149999999999999</v>
      </c>
      <c r="N759" s="260">
        <v>2.0099999999999998</v>
      </c>
      <c r="O759" s="260">
        <v>314.64</v>
      </c>
      <c r="P759" s="260">
        <v>538</v>
      </c>
      <c r="Q759" s="260">
        <v>718.2574152978209</v>
      </c>
      <c r="U759" s="260">
        <f t="shared" si="149"/>
        <v>4.89893</v>
      </c>
      <c r="V759" s="260">
        <f t="shared" si="150"/>
        <v>3.1463999999999999</v>
      </c>
    </row>
    <row r="760" spans="1:22">
      <c r="A760" s="259">
        <v>44883</v>
      </c>
      <c r="B760" s="260">
        <v>395.5</v>
      </c>
      <c r="C760" s="261">
        <v>487.29500000000002</v>
      </c>
      <c r="D760" s="260">
        <v>3965.34</v>
      </c>
      <c r="E760" s="260">
        <v>861.92399999999998</v>
      </c>
      <c r="F760" s="261">
        <v>3.83</v>
      </c>
      <c r="G760" s="260">
        <f t="shared" si="133"/>
        <v>383</v>
      </c>
      <c r="H760" s="260">
        <f t="shared" si="145"/>
        <v>12.5</v>
      </c>
      <c r="I760" s="260">
        <f t="shared" si="146"/>
        <v>157.29999999999998</v>
      </c>
      <c r="J760" s="262">
        <v>1.573</v>
      </c>
      <c r="K760" s="260">
        <f t="shared" si="147"/>
        <v>2.2570000000000001</v>
      </c>
      <c r="L760" s="261">
        <v>8.0289999999999999</v>
      </c>
      <c r="M760" s="262">
        <f t="shared" si="148"/>
        <v>5.7720000000000002</v>
      </c>
      <c r="N760" s="260">
        <v>2.0059999999999998</v>
      </c>
      <c r="O760" s="260">
        <v>318.94</v>
      </c>
      <c r="P760" s="260">
        <v>537</v>
      </c>
      <c r="Q760" s="260">
        <v>717.85852295959944</v>
      </c>
      <c r="U760" s="260">
        <f t="shared" si="149"/>
        <v>4.8729500000000003</v>
      </c>
      <c r="V760" s="260">
        <f t="shared" si="150"/>
        <v>3.1894</v>
      </c>
    </row>
    <row r="761" spans="1:22">
      <c r="A761" s="259">
        <v>44886</v>
      </c>
      <c r="B761" s="260">
        <v>395.5</v>
      </c>
      <c r="C761" s="261">
        <v>489.64600000000002</v>
      </c>
      <c r="D761" s="260">
        <v>3949.94</v>
      </c>
      <c r="E761" s="260">
        <v>868.572</v>
      </c>
      <c r="F761" s="261">
        <v>3.83</v>
      </c>
      <c r="G761" s="260">
        <f t="shared" si="133"/>
        <v>383</v>
      </c>
      <c r="H761" s="260">
        <f t="shared" si="145"/>
        <v>12.5</v>
      </c>
      <c r="I761" s="260">
        <f t="shared" si="146"/>
        <v>150.1</v>
      </c>
      <c r="J761" s="262">
        <v>1.5009999999999999</v>
      </c>
      <c r="K761" s="260">
        <f t="shared" si="147"/>
        <v>2.3290000000000002</v>
      </c>
      <c r="L761" s="261">
        <v>8.0289999999999999</v>
      </c>
      <c r="M761" s="262">
        <f t="shared" si="148"/>
        <v>5.6999999999999993</v>
      </c>
      <c r="N761" s="260">
        <v>1.9850000000000001</v>
      </c>
      <c r="O761" s="260">
        <v>320.14999999999998</v>
      </c>
      <c r="P761" s="260">
        <v>551</v>
      </c>
      <c r="Q761" s="260">
        <v>736.50574801986238</v>
      </c>
      <c r="U761" s="260">
        <f t="shared" si="149"/>
        <v>4.8964600000000003</v>
      </c>
      <c r="V761" s="260">
        <f t="shared" si="150"/>
        <v>3.2014999999999998</v>
      </c>
    </row>
    <row r="762" spans="1:22">
      <c r="A762" s="259">
        <v>44887</v>
      </c>
      <c r="B762" s="260">
        <v>397.7</v>
      </c>
      <c r="C762" s="261">
        <v>487.13200000000001</v>
      </c>
      <c r="D762" s="260">
        <v>4003.58</v>
      </c>
      <c r="E762" s="260">
        <v>860.77099999999996</v>
      </c>
      <c r="F762" s="261">
        <v>3.7570000000000001</v>
      </c>
      <c r="G762" s="260">
        <f t="shared" si="133"/>
        <v>375.7</v>
      </c>
      <c r="H762" s="260">
        <f t="shared" si="145"/>
        <v>22</v>
      </c>
      <c r="I762" s="260">
        <f t="shared" si="146"/>
        <v>143.79999999999998</v>
      </c>
      <c r="J762" s="262">
        <v>1.4379999999999999</v>
      </c>
      <c r="K762" s="260">
        <f t="shared" si="147"/>
        <v>2.319</v>
      </c>
      <c r="L762" s="261">
        <v>7.9429999999999996</v>
      </c>
      <c r="M762" s="262">
        <f t="shared" si="148"/>
        <v>5.6239999999999997</v>
      </c>
      <c r="N762" s="260">
        <v>1.972</v>
      </c>
      <c r="O762" s="260">
        <v>318.77999999999997</v>
      </c>
      <c r="P762" s="260">
        <v>550</v>
      </c>
      <c r="Q762" s="260">
        <v>724.56272080900294</v>
      </c>
      <c r="U762" s="260">
        <f t="shared" si="149"/>
        <v>4.8713199999999999</v>
      </c>
      <c r="V762" s="260">
        <f t="shared" si="150"/>
        <v>3.1877999999999997</v>
      </c>
    </row>
    <row r="763" spans="1:22">
      <c r="A763" s="259">
        <v>44888</v>
      </c>
      <c r="B763" s="260">
        <v>398.4</v>
      </c>
      <c r="C763" s="261">
        <v>486.08</v>
      </c>
      <c r="D763" s="260">
        <v>4027.26</v>
      </c>
      <c r="E763" s="260">
        <v>854.83</v>
      </c>
      <c r="F763" s="261">
        <v>3.6949999999999998</v>
      </c>
      <c r="G763" s="260">
        <f t="shared" si="133"/>
        <v>369.5</v>
      </c>
      <c r="H763" s="260">
        <f t="shared" si="145"/>
        <v>28.899999999999977</v>
      </c>
      <c r="I763" s="260">
        <f t="shared" si="146"/>
        <v>136.80000000000001</v>
      </c>
      <c r="J763" s="262">
        <v>1.3680000000000001</v>
      </c>
      <c r="K763" s="260">
        <f t="shared" si="147"/>
        <v>2.327</v>
      </c>
      <c r="L763" s="261">
        <v>7.8609999999999998</v>
      </c>
      <c r="M763" s="262">
        <f t="shared" si="148"/>
        <v>5.5339999999999998</v>
      </c>
      <c r="N763" s="260">
        <v>1.923</v>
      </c>
      <c r="O763" s="260">
        <v>318.25</v>
      </c>
      <c r="P763" s="260">
        <v>547</v>
      </c>
      <c r="Q763" s="260">
        <v>707.59158842320869</v>
      </c>
      <c r="U763" s="260">
        <f t="shared" si="149"/>
        <v>4.8608000000000002</v>
      </c>
      <c r="V763" s="260">
        <f t="shared" si="150"/>
        <v>3.1825000000000001</v>
      </c>
    </row>
    <row r="764" spans="1:22" hidden="1">
      <c r="A764" s="259">
        <v>44889</v>
      </c>
      <c r="B764" s="260">
        <v>0</v>
      </c>
      <c r="C764" s="260">
        <v>0</v>
      </c>
      <c r="D764" s="260">
        <v>0</v>
      </c>
      <c r="E764" s="260" t="e">
        <v>#N/A</v>
      </c>
      <c r="F764" s="260">
        <v>3.6949999999999998</v>
      </c>
      <c r="G764" s="260">
        <f t="shared" si="133"/>
        <v>369.5</v>
      </c>
      <c r="H764" s="260">
        <f t="shared" si="145"/>
        <v>-369.5</v>
      </c>
      <c r="J764" s="260"/>
      <c r="L764" s="260"/>
      <c r="M764" s="260"/>
      <c r="Q764" s="260">
        <v>710.170153263923</v>
      </c>
    </row>
    <row r="765" spans="1:22">
      <c r="A765" s="259">
        <v>44890</v>
      </c>
      <c r="B765" s="260">
        <v>389.5</v>
      </c>
      <c r="C765" s="261">
        <v>479.50299999999999</v>
      </c>
      <c r="D765" s="260">
        <v>4026.12</v>
      </c>
      <c r="E765" s="260">
        <v>848.54100000000005</v>
      </c>
      <c r="F765" s="261">
        <v>3.6819999999999999</v>
      </c>
      <c r="G765" s="260">
        <f t="shared" si="133"/>
        <v>368.2</v>
      </c>
      <c r="H765" s="260">
        <f t="shared" si="145"/>
        <v>21.300000000000011</v>
      </c>
      <c r="I765" s="260">
        <f t="shared" ref="I765:I785" si="151">J765*100</f>
        <v>135.69999999999999</v>
      </c>
      <c r="J765" s="262">
        <v>1.357</v>
      </c>
      <c r="K765" s="260">
        <f t="shared" ref="K765:K785" si="152">F765-J765</f>
        <v>2.3250000000000002</v>
      </c>
      <c r="L765" s="261">
        <v>7.7880000000000003</v>
      </c>
      <c r="M765" s="262">
        <f t="shared" ref="M765:M785" si="153">L765-K765</f>
        <v>5.4630000000000001</v>
      </c>
      <c r="N765" s="260">
        <v>1.968</v>
      </c>
      <c r="O765" s="260">
        <v>303.16000000000003</v>
      </c>
      <c r="P765" s="260">
        <v>540</v>
      </c>
      <c r="Q765" s="260">
        <v>698.80017492189643</v>
      </c>
      <c r="U765" s="260">
        <f t="shared" ref="U765:U785" si="154">C765/100</f>
        <v>4.7950299999999997</v>
      </c>
      <c r="V765" s="260">
        <f t="shared" ref="V765:V785" si="155">O765/100</f>
        <v>3.0316000000000001</v>
      </c>
    </row>
    <row r="766" spans="1:22">
      <c r="A766" s="259">
        <v>44893</v>
      </c>
      <c r="B766" s="260">
        <v>383.6</v>
      </c>
      <c r="C766" s="261">
        <v>475.83499999999998</v>
      </c>
      <c r="D766" s="260">
        <v>3963.94</v>
      </c>
      <c r="E766" s="260">
        <v>847.14800000000002</v>
      </c>
      <c r="F766" s="261">
        <v>3.6829999999999998</v>
      </c>
      <c r="G766" s="260">
        <f t="shared" si="133"/>
        <v>368.29999999999995</v>
      </c>
      <c r="H766" s="260">
        <f t="shared" si="145"/>
        <v>15.300000000000068</v>
      </c>
      <c r="I766" s="260">
        <f t="shared" si="151"/>
        <v>141.79999999999998</v>
      </c>
      <c r="J766" s="262">
        <v>1.4179999999999999</v>
      </c>
      <c r="K766" s="260">
        <f t="shared" si="152"/>
        <v>2.2649999999999997</v>
      </c>
      <c r="L766" s="261">
        <v>7.7549999999999999</v>
      </c>
      <c r="M766" s="262">
        <f t="shared" si="153"/>
        <v>5.49</v>
      </c>
      <c r="N766" s="260">
        <v>1.9790000000000001</v>
      </c>
      <c r="O766" s="260">
        <v>300.77</v>
      </c>
      <c r="P766" s="260">
        <v>545</v>
      </c>
      <c r="Q766" s="260">
        <v>703.58337219701309</v>
      </c>
      <c r="U766" s="260">
        <f t="shared" si="154"/>
        <v>4.7583500000000001</v>
      </c>
      <c r="V766" s="260">
        <f t="shared" si="155"/>
        <v>3.0076999999999998</v>
      </c>
    </row>
    <row r="767" spans="1:22">
      <c r="A767" s="259">
        <v>44894</v>
      </c>
      <c r="B767" s="260">
        <v>375.4</v>
      </c>
      <c r="C767" s="261">
        <v>466.64299999999997</v>
      </c>
      <c r="D767" s="260">
        <v>3957.63</v>
      </c>
      <c r="E767" s="260">
        <v>834.51599999999996</v>
      </c>
      <c r="F767" s="261">
        <v>3.746</v>
      </c>
      <c r="G767" s="260">
        <f t="shared" si="133"/>
        <v>374.6</v>
      </c>
      <c r="H767" s="260">
        <f t="shared" si="145"/>
        <v>0.79999999999995453</v>
      </c>
      <c r="I767" s="260">
        <f t="shared" si="151"/>
        <v>148.4</v>
      </c>
      <c r="J767" s="262">
        <v>1.484</v>
      </c>
      <c r="K767" s="260">
        <f t="shared" si="152"/>
        <v>2.262</v>
      </c>
      <c r="L767" s="261">
        <v>7.726</v>
      </c>
      <c r="M767" s="262">
        <f t="shared" si="153"/>
        <v>5.4640000000000004</v>
      </c>
      <c r="N767" s="260">
        <v>1.9139999999999999</v>
      </c>
      <c r="O767" s="260">
        <v>304.57</v>
      </c>
      <c r="P767" s="260">
        <v>539</v>
      </c>
      <c r="Q767" s="260">
        <v>696.57994388897669</v>
      </c>
      <c r="U767" s="260">
        <f t="shared" si="154"/>
        <v>4.6664300000000001</v>
      </c>
      <c r="V767" s="260">
        <f t="shared" si="155"/>
        <v>3.0457000000000001</v>
      </c>
    </row>
    <row r="768" spans="1:22">
      <c r="A768" s="259">
        <v>44895</v>
      </c>
      <c r="B768" s="260">
        <v>374.9</v>
      </c>
      <c r="C768" s="261">
        <v>468.30900000000003</v>
      </c>
      <c r="D768" s="260">
        <v>4080.11</v>
      </c>
      <c r="E768" s="260">
        <v>834.18600000000004</v>
      </c>
      <c r="F768" s="261">
        <v>3.6070000000000002</v>
      </c>
      <c r="G768" s="260">
        <f t="shared" si="133"/>
        <v>360.70000000000005</v>
      </c>
      <c r="H768" s="260">
        <f t="shared" si="145"/>
        <v>14.199999999999932</v>
      </c>
      <c r="I768" s="260">
        <f t="shared" si="151"/>
        <v>124.30000000000001</v>
      </c>
      <c r="J768" s="262">
        <v>1.2430000000000001</v>
      </c>
      <c r="K768" s="260">
        <f t="shared" si="152"/>
        <v>2.3639999999999999</v>
      </c>
      <c r="L768" s="261">
        <v>7.6449999999999996</v>
      </c>
      <c r="M768" s="262">
        <f t="shared" si="153"/>
        <v>5.2809999999999997</v>
      </c>
      <c r="N768" s="260">
        <v>1.923</v>
      </c>
      <c r="O768" s="260">
        <v>298.85000000000002</v>
      </c>
      <c r="P768" s="260">
        <v>542</v>
      </c>
      <c r="Q768" s="260">
        <v>698.85758405978663</v>
      </c>
      <c r="U768" s="260">
        <f t="shared" si="154"/>
        <v>4.68309</v>
      </c>
      <c r="V768" s="260">
        <f t="shared" si="155"/>
        <v>2.9885000000000002</v>
      </c>
    </row>
    <row r="769" spans="1:22">
      <c r="A769" s="259">
        <v>44896</v>
      </c>
      <c r="B769" s="260">
        <v>369.6</v>
      </c>
      <c r="C769" s="261">
        <v>464.06</v>
      </c>
      <c r="D769" s="260">
        <v>4076.57</v>
      </c>
      <c r="E769" s="260">
        <v>829.08699999999999</v>
      </c>
      <c r="F769" s="261">
        <v>3.508</v>
      </c>
      <c r="G769" s="260">
        <f t="shared" si="133"/>
        <v>350.8</v>
      </c>
      <c r="H769" s="260">
        <f t="shared" si="145"/>
        <v>18.800000000000011</v>
      </c>
      <c r="I769" s="260">
        <f t="shared" si="151"/>
        <v>113.6</v>
      </c>
      <c r="J769" s="262">
        <v>1.1359999999999999</v>
      </c>
      <c r="K769" s="260">
        <f t="shared" si="152"/>
        <v>2.3719999999999999</v>
      </c>
      <c r="L769" s="261">
        <v>7.4909999999999997</v>
      </c>
      <c r="M769" s="262">
        <f t="shared" si="153"/>
        <v>5.1189999999999998</v>
      </c>
      <c r="N769" s="260">
        <v>1.806</v>
      </c>
      <c r="O769" s="260">
        <v>306.95999999999998</v>
      </c>
      <c r="P769" s="260">
        <v>544</v>
      </c>
      <c r="Q769" s="260">
        <v>700.02197367478959</v>
      </c>
      <c r="U769" s="260">
        <f t="shared" si="154"/>
        <v>4.6406000000000001</v>
      </c>
      <c r="V769" s="260">
        <f t="shared" si="155"/>
        <v>3.0695999999999999</v>
      </c>
    </row>
    <row r="770" spans="1:22">
      <c r="A770" s="259">
        <v>44897</v>
      </c>
      <c r="B770" s="260">
        <v>365.1</v>
      </c>
      <c r="C770" s="261">
        <v>462.39499999999998</v>
      </c>
      <c r="D770" s="260">
        <v>4071.7</v>
      </c>
      <c r="E770" s="260">
        <v>823.87300000000005</v>
      </c>
      <c r="F770" s="261">
        <v>3.4889999999999999</v>
      </c>
      <c r="G770" s="260">
        <f t="shared" si="133"/>
        <v>348.9</v>
      </c>
      <c r="H770" s="260">
        <f t="shared" si="145"/>
        <v>16.200000000000045</v>
      </c>
      <c r="I770" s="260">
        <f t="shared" si="151"/>
        <v>105.4</v>
      </c>
      <c r="J770" s="262">
        <v>1.054</v>
      </c>
      <c r="K770" s="260">
        <f t="shared" si="152"/>
        <v>2.4349999999999996</v>
      </c>
      <c r="L770" s="261">
        <v>7.4560000000000004</v>
      </c>
      <c r="M770" s="262">
        <f t="shared" si="153"/>
        <v>5.0210000000000008</v>
      </c>
      <c r="N770" s="260">
        <v>1.8460000000000001</v>
      </c>
      <c r="O770" s="260">
        <v>302.62</v>
      </c>
      <c r="P770" s="260">
        <v>545</v>
      </c>
      <c r="Q770" s="260">
        <v>700.8942742683189</v>
      </c>
      <c r="U770" s="260">
        <f t="shared" si="154"/>
        <v>4.6239499999999998</v>
      </c>
      <c r="V770" s="260">
        <f t="shared" si="155"/>
        <v>3.0262000000000002</v>
      </c>
    </row>
    <row r="771" spans="1:22">
      <c r="A771" s="259">
        <v>44900</v>
      </c>
      <c r="B771" s="260">
        <v>351.7</v>
      </c>
      <c r="C771" s="261">
        <v>454.19799999999998</v>
      </c>
      <c r="D771" s="260">
        <v>3998.84</v>
      </c>
      <c r="E771" s="260">
        <v>813.8</v>
      </c>
      <c r="F771" s="261">
        <v>3.5760000000000001</v>
      </c>
      <c r="G771" s="260">
        <f t="shared" si="133"/>
        <v>357.6</v>
      </c>
      <c r="H771" s="260">
        <f t="shared" si="145"/>
        <v>-5.9000000000000341</v>
      </c>
      <c r="I771" s="260">
        <f t="shared" si="151"/>
        <v>117.39999999999999</v>
      </c>
      <c r="J771" s="262">
        <v>1.1739999999999999</v>
      </c>
      <c r="K771" s="260">
        <f t="shared" si="152"/>
        <v>2.4020000000000001</v>
      </c>
      <c r="L771" s="261">
        <v>7.4939999999999998</v>
      </c>
      <c r="M771" s="262">
        <f t="shared" si="153"/>
        <v>5.0919999999999996</v>
      </c>
      <c r="N771" s="260">
        <v>1.873</v>
      </c>
      <c r="O771" s="260">
        <v>298.89999999999998</v>
      </c>
      <c r="P771" s="260">
        <v>533</v>
      </c>
      <c r="Q771" s="260">
        <v>690.07213134612778</v>
      </c>
      <c r="U771" s="260">
        <f t="shared" si="154"/>
        <v>4.5419799999999997</v>
      </c>
      <c r="V771" s="260">
        <f t="shared" si="155"/>
        <v>2.9889999999999999</v>
      </c>
    </row>
    <row r="772" spans="1:22">
      <c r="A772" s="259">
        <v>44901</v>
      </c>
      <c r="B772" s="260">
        <v>354.3</v>
      </c>
      <c r="C772" s="261">
        <v>467.459</v>
      </c>
      <c r="D772" s="260">
        <v>3941.26</v>
      </c>
      <c r="E772" s="260">
        <v>839.10199999999998</v>
      </c>
      <c r="F772" s="261">
        <v>3.5329999999999999</v>
      </c>
      <c r="G772" s="260">
        <f t="shared" ref="G772:G835" si="156">F772*100</f>
        <v>353.3</v>
      </c>
      <c r="H772" s="260">
        <f t="shared" si="145"/>
        <v>1</v>
      </c>
      <c r="I772" s="260">
        <f t="shared" si="151"/>
        <v>120.5</v>
      </c>
      <c r="J772" s="262">
        <v>1.2050000000000001</v>
      </c>
      <c r="K772" s="260">
        <f t="shared" si="152"/>
        <v>2.3279999999999998</v>
      </c>
      <c r="L772" s="261">
        <v>7.5640000000000001</v>
      </c>
      <c r="M772" s="262">
        <f t="shared" si="153"/>
        <v>5.2360000000000007</v>
      </c>
      <c r="N772" s="260">
        <v>1.7889999999999999</v>
      </c>
      <c r="O772" s="260">
        <v>305.24</v>
      </c>
      <c r="P772" s="260">
        <v>548</v>
      </c>
      <c r="Q772" s="260">
        <v>703.83747977212295</v>
      </c>
      <c r="U772" s="260">
        <f t="shared" si="154"/>
        <v>4.6745900000000002</v>
      </c>
      <c r="V772" s="260">
        <f t="shared" si="155"/>
        <v>3.0524</v>
      </c>
    </row>
    <row r="773" spans="1:22">
      <c r="A773" s="259">
        <v>44902</v>
      </c>
      <c r="B773" s="260">
        <v>360.8</v>
      </c>
      <c r="C773" s="261">
        <v>475.029</v>
      </c>
      <c r="D773" s="260">
        <v>3933.92</v>
      </c>
      <c r="E773" s="260">
        <v>850.17100000000005</v>
      </c>
      <c r="F773" s="261">
        <v>3.419</v>
      </c>
      <c r="G773" s="260">
        <f t="shared" si="156"/>
        <v>341.9</v>
      </c>
      <c r="H773" s="260">
        <f t="shared" si="145"/>
        <v>18.900000000000034</v>
      </c>
      <c r="I773" s="260">
        <f t="shared" si="151"/>
        <v>115.6</v>
      </c>
      <c r="J773" s="262">
        <v>1.1559999999999999</v>
      </c>
      <c r="K773" s="260">
        <f t="shared" si="152"/>
        <v>2.2629999999999999</v>
      </c>
      <c r="L773" s="261">
        <v>7.4930000000000003</v>
      </c>
      <c r="M773" s="262">
        <f t="shared" si="153"/>
        <v>5.23</v>
      </c>
      <c r="N773" s="260">
        <v>1.7729999999999999</v>
      </c>
      <c r="O773" s="260">
        <v>307.86</v>
      </c>
      <c r="P773" s="260">
        <v>559</v>
      </c>
      <c r="Q773" s="260">
        <v>716.07584209212075</v>
      </c>
      <c r="U773" s="260">
        <f t="shared" si="154"/>
        <v>4.7502899999999997</v>
      </c>
      <c r="V773" s="260">
        <f t="shared" si="155"/>
        <v>3.0786000000000002</v>
      </c>
    </row>
    <row r="774" spans="1:22">
      <c r="A774" s="259">
        <v>44903</v>
      </c>
      <c r="B774" s="260">
        <v>352.2</v>
      </c>
      <c r="C774" s="261">
        <v>463.30099999999999</v>
      </c>
      <c r="D774" s="260">
        <v>3963.51</v>
      </c>
      <c r="E774" s="260">
        <v>835.29200000000003</v>
      </c>
      <c r="F774" s="261">
        <v>3.484</v>
      </c>
      <c r="G774" s="260">
        <f t="shared" si="156"/>
        <v>348.4</v>
      </c>
      <c r="H774" s="260">
        <f t="shared" si="145"/>
        <v>3.8000000000000114</v>
      </c>
      <c r="I774" s="260">
        <f t="shared" si="151"/>
        <v>118.7</v>
      </c>
      <c r="J774" s="262">
        <v>1.1870000000000001</v>
      </c>
      <c r="K774" s="260">
        <f t="shared" si="152"/>
        <v>2.2969999999999997</v>
      </c>
      <c r="L774" s="261">
        <v>7.4390000000000001</v>
      </c>
      <c r="M774" s="262">
        <f t="shared" si="153"/>
        <v>5.1420000000000003</v>
      </c>
      <c r="N774" s="260">
        <v>1.81</v>
      </c>
      <c r="O774" s="260">
        <v>302.27999999999997</v>
      </c>
      <c r="P774" s="260">
        <v>547</v>
      </c>
      <c r="Q774" s="260">
        <v>711.28905741805147</v>
      </c>
      <c r="U774" s="260">
        <f t="shared" si="154"/>
        <v>4.6330099999999996</v>
      </c>
      <c r="V774" s="260">
        <f t="shared" si="155"/>
        <v>3.0227999999999997</v>
      </c>
    </row>
    <row r="775" spans="1:22">
      <c r="A775" s="259">
        <v>44904</v>
      </c>
      <c r="B775" s="260">
        <v>347.5</v>
      </c>
      <c r="C775" s="261">
        <v>454.98599999999999</v>
      </c>
      <c r="D775" s="260">
        <v>3934.38</v>
      </c>
      <c r="E775" s="260">
        <v>826.04600000000005</v>
      </c>
      <c r="F775" s="261">
        <v>3.5819999999999999</v>
      </c>
      <c r="G775" s="260">
        <f t="shared" si="156"/>
        <v>358.2</v>
      </c>
      <c r="H775" s="260">
        <f t="shared" si="145"/>
        <v>-10.699999999999989</v>
      </c>
      <c r="I775" s="260">
        <f t="shared" si="151"/>
        <v>130.9</v>
      </c>
      <c r="J775" s="262">
        <v>1.3089999999999999</v>
      </c>
      <c r="K775" s="260">
        <f t="shared" si="152"/>
        <v>2.2729999999999997</v>
      </c>
      <c r="L775" s="261">
        <v>7.4550000000000001</v>
      </c>
      <c r="M775" s="262">
        <f t="shared" si="153"/>
        <v>5.1820000000000004</v>
      </c>
      <c r="N775" s="260">
        <v>1.923</v>
      </c>
      <c r="O775" s="260">
        <v>292.11</v>
      </c>
      <c r="P775" s="260">
        <v>539</v>
      </c>
      <c r="Q775" s="260">
        <v>701.44217989606318</v>
      </c>
      <c r="U775" s="260">
        <f t="shared" si="154"/>
        <v>4.5498599999999998</v>
      </c>
      <c r="V775" s="260">
        <f t="shared" si="155"/>
        <v>2.9211</v>
      </c>
    </row>
    <row r="776" spans="1:22">
      <c r="A776" s="259">
        <v>44907</v>
      </c>
      <c r="B776" s="260">
        <v>345.4</v>
      </c>
      <c r="C776" s="261">
        <v>456.01900000000001</v>
      </c>
      <c r="D776" s="260">
        <v>3990.56</v>
      </c>
      <c r="E776" s="260">
        <v>825.90200000000004</v>
      </c>
      <c r="F776" s="261">
        <v>3.613</v>
      </c>
      <c r="G776" s="260">
        <f t="shared" si="156"/>
        <v>361.3</v>
      </c>
      <c r="H776" s="260">
        <f t="shared" si="145"/>
        <v>-15.900000000000034</v>
      </c>
      <c r="I776" s="260">
        <f t="shared" si="151"/>
        <v>133.4</v>
      </c>
      <c r="J776" s="262">
        <v>1.3340000000000001</v>
      </c>
      <c r="K776" s="260">
        <f t="shared" si="152"/>
        <v>2.2789999999999999</v>
      </c>
      <c r="L776" s="261">
        <v>7.4770000000000003</v>
      </c>
      <c r="M776" s="262">
        <f t="shared" si="153"/>
        <v>5.1980000000000004</v>
      </c>
      <c r="N776" s="260">
        <v>1.93</v>
      </c>
      <c r="O776" s="260">
        <v>295.60000000000002</v>
      </c>
      <c r="P776" s="260">
        <v>546</v>
      </c>
      <c r="Q776" s="260">
        <v>702.60206616891844</v>
      </c>
      <c r="U776" s="260">
        <f t="shared" si="154"/>
        <v>4.5601900000000004</v>
      </c>
      <c r="V776" s="260">
        <f t="shared" si="155"/>
        <v>2.9560000000000004</v>
      </c>
    </row>
    <row r="777" spans="1:22">
      <c r="A777" s="259">
        <v>44908</v>
      </c>
      <c r="B777" s="260">
        <v>348.9</v>
      </c>
      <c r="C777" s="261">
        <v>452.61799999999999</v>
      </c>
      <c r="D777" s="260">
        <v>4019.65</v>
      </c>
      <c r="E777" s="260">
        <v>819.6</v>
      </c>
      <c r="F777" s="261">
        <v>3.5030000000000001</v>
      </c>
      <c r="G777" s="260">
        <f t="shared" si="156"/>
        <v>350.3</v>
      </c>
      <c r="H777" s="260">
        <f t="shared" si="145"/>
        <v>-1.4000000000000341</v>
      </c>
      <c r="I777" s="260">
        <f t="shared" si="151"/>
        <v>125.69999999999999</v>
      </c>
      <c r="J777" s="262">
        <v>1.2569999999999999</v>
      </c>
      <c r="K777" s="260">
        <f t="shared" si="152"/>
        <v>2.2460000000000004</v>
      </c>
      <c r="L777" s="261">
        <v>7.3419999999999996</v>
      </c>
      <c r="M777" s="262">
        <f t="shared" si="153"/>
        <v>5.0959999999999992</v>
      </c>
      <c r="N777" s="260">
        <v>1.915</v>
      </c>
      <c r="O777" s="260">
        <v>292.93</v>
      </c>
      <c r="P777" s="260">
        <v>544</v>
      </c>
      <c r="Q777" s="260">
        <v>697.86475441209939</v>
      </c>
      <c r="U777" s="260">
        <f t="shared" si="154"/>
        <v>4.5261800000000001</v>
      </c>
      <c r="V777" s="260">
        <f t="shared" si="155"/>
        <v>2.9293</v>
      </c>
    </row>
    <row r="778" spans="1:22">
      <c r="A778" s="259">
        <v>44909</v>
      </c>
      <c r="B778" s="260">
        <v>349.2</v>
      </c>
      <c r="C778" s="261">
        <v>456.56700000000001</v>
      </c>
      <c r="D778" s="260">
        <v>3995.32</v>
      </c>
      <c r="E778" s="260">
        <v>822.87699999999995</v>
      </c>
      <c r="F778" s="261">
        <v>3.48</v>
      </c>
      <c r="G778" s="260">
        <f t="shared" si="156"/>
        <v>348</v>
      </c>
      <c r="H778" s="260">
        <f t="shared" si="145"/>
        <v>1.1999999999999886</v>
      </c>
      <c r="I778" s="260">
        <f t="shared" si="151"/>
        <v>128.6</v>
      </c>
      <c r="J778" s="262">
        <v>1.286</v>
      </c>
      <c r="K778" s="260">
        <f t="shared" si="152"/>
        <v>2.194</v>
      </c>
      <c r="L778" s="261">
        <v>7.3630000000000004</v>
      </c>
      <c r="M778" s="262">
        <f t="shared" si="153"/>
        <v>5.1690000000000005</v>
      </c>
      <c r="N778" s="260">
        <v>1.9319999999999999</v>
      </c>
      <c r="O778" s="260">
        <v>289.47000000000003</v>
      </c>
      <c r="P778" s="260">
        <v>551</v>
      </c>
      <c r="Q778" s="260">
        <v>696.2615553212737</v>
      </c>
      <c r="U778" s="260">
        <f t="shared" si="154"/>
        <v>4.5656699999999999</v>
      </c>
      <c r="V778" s="260">
        <f t="shared" si="155"/>
        <v>2.8947000000000003</v>
      </c>
    </row>
    <row r="779" spans="1:22">
      <c r="A779" s="259">
        <v>44910</v>
      </c>
      <c r="B779" s="260">
        <v>349.7</v>
      </c>
      <c r="C779" s="261">
        <v>460.06599999999997</v>
      </c>
      <c r="D779" s="260">
        <v>3895.75</v>
      </c>
      <c r="E779" s="260">
        <v>830.01900000000001</v>
      </c>
      <c r="F779" s="261">
        <v>3.4489999999999998</v>
      </c>
      <c r="G779" s="260">
        <f t="shared" si="156"/>
        <v>344.9</v>
      </c>
      <c r="H779" s="260">
        <f t="shared" si="145"/>
        <v>4.8000000000000114</v>
      </c>
      <c r="I779" s="260">
        <f t="shared" si="151"/>
        <v>128.19999999999999</v>
      </c>
      <c r="J779" s="262">
        <v>1.282</v>
      </c>
      <c r="K779" s="260">
        <f t="shared" si="152"/>
        <v>2.1669999999999998</v>
      </c>
      <c r="L779" s="261">
        <v>7.3710000000000004</v>
      </c>
      <c r="M779" s="262">
        <f t="shared" si="153"/>
        <v>5.2040000000000006</v>
      </c>
      <c r="N779" s="260">
        <v>2.0720000000000001</v>
      </c>
      <c r="O779" s="260">
        <v>277.38</v>
      </c>
      <c r="P779" s="260">
        <v>559</v>
      </c>
      <c r="Q779" s="260">
        <v>704.30330754195268</v>
      </c>
      <c r="U779" s="260">
        <f t="shared" si="154"/>
        <v>4.6006599999999995</v>
      </c>
      <c r="V779" s="260">
        <f t="shared" si="155"/>
        <v>2.7738</v>
      </c>
    </row>
    <row r="780" spans="1:22">
      <c r="A780" s="259">
        <v>44911</v>
      </c>
      <c r="B780" s="260">
        <v>349.9</v>
      </c>
      <c r="C780" s="261">
        <v>465.02300000000002</v>
      </c>
      <c r="D780" s="260">
        <v>3852.36</v>
      </c>
      <c r="E780" s="260">
        <v>837.30499999999995</v>
      </c>
      <c r="F780" s="261">
        <v>3.488</v>
      </c>
      <c r="G780" s="260">
        <f t="shared" si="156"/>
        <v>348.8</v>
      </c>
      <c r="H780" s="260">
        <f t="shared" si="145"/>
        <v>1.0999999999999659</v>
      </c>
      <c r="I780" s="260">
        <f t="shared" si="151"/>
        <v>135.69999999999999</v>
      </c>
      <c r="J780" s="262">
        <v>1.357</v>
      </c>
      <c r="K780" s="260">
        <f t="shared" si="152"/>
        <v>2.1310000000000002</v>
      </c>
      <c r="L780" s="261">
        <v>7.4429999999999996</v>
      </c>
      <c r="M780" s="262">
        <f t="shared" si="153"/>
        <v>5.3119999999999994</v>
      </c>
      <c r="N780" s="260">
        <v>2.1429999999999998</v>
      </c>
      <c r="O780" s="260">
        <v>278.93</v>
      </c>
      <c r="P780" s="260">
        <v>567</v>
      </c>
      <c r="Q780" s="260">
        <v>713.07759517658951</v>
      </c>
      <c r="U780" s="260">
        <f t="shared" si="154"/>
        <v>4.6502300000000005</v>
      </c>
      <c r="V780" s="260">
        <f t="shared" si="155"/>
        <v>2.7892999999999999</v>
      </c>
    </row>
    <row r="781" spans="1:22">
      <c r="A781" s="259">
        <v>44914</v>
      </c>
      <c r="B781" s="260">
        <v>346.2</v>
      </c>
      <c r="C781" s="261">
        <v>465.13099999999997</v>
      </c>
      <c r="D781" s="260">
        <v>3817.66</v>
      </c>
      <c r="E781" s="260">
        <v>841.55799999999999</v>
      </c>
      <c r="F781" s="261">
        <v>3.5870000000000002</v>
      </c>
      <c r="G781" s="260">
        <f t="shared" si="156"/>
        <v>358.70000000000005</v>
      </c>
      <c r="H781" s="260">
        <f t="shared" si="145"/>
        <v>-12.500000000000057</v>
      </c>
      <c r="I781" s="260">
        <f t="shared" si="151"/>
        <v>142.5</v>
      </c>
      <c r="J781" s="262">
        <v>1.425</v>
      </c>
      <c r="K781" s="260">
        <f t="shared" si="152"/>
        <v>2.1619999999999999</v>
      </c>
      <c r="L781" s="261">
        <v>7.52</v>
      </c>
      <c r="M781" s="262">
        <f t="shared" si="153"/>
        <v>5.3579999999999997</v>
      </c>
      <c r="N781" s="260">
        <v>2.1960000000000002</v>
      </c>
      <c r="O781" s="260">
        <v>282.14</v>
      </c>
      <c r="P781" s="260">
        <v>566</v>
      </c>
      <c r="Q781" s="260">
        <v>710.60304492409989</v>
      </c>
      <c r="U781" s="260">
        <f t="shared" si="154"/>
        <v>4.6513099999999996</v>
      </c>
      <c r="V781" s="260">
        <f t="shared" si="155"/>
        <v>2.8213999999999997</v>
      </c>
    </row>
    <row r="782" spans="1:22">
      <c r="A782" s="259">
        <v>44915</v>
      </c>
      <c r="B782" s="260">
        <v>343.2</v>
      </c>
      <c r="C782" s="261">
        <v>465.44099999999997</v>
      </c>
      <c r="D782" s="260">
        <v>3821.62</v>
      </c>
      <c r="E782" s="260">
        <v>841.29899999999998</v>
      </c>
      <c r="F782" s="261">
        <v>3.6859999999999999</v>
      </c>
      <c r="G782" s="260">
        <f t="shared" si="156"/>
        <v>368.6</v>
      </c>
      <c r="H782" s="260">
        <f t="shared" si="145"/>
        <v>-25.400000000000034</v>
      </c>
      <c r="I782" s="260">
        <f t="shared" si="151"/>
        <v>143.9</v>
      </c>
      <c r="J782" s="262">
        <v>1.4390000000000001</v>
      </c>
      <c r="K782" s="260">
        <f t="shared" si="152"/>
        <v>2.2469999999999999</v>
      </c>
      <c r="L782" s="261">
        <v>7.6079999999999997</v>
      </c>
      <c r="M782" s="262">
        <f t="shared" si="153"/>
        <v>5.3609999999999998</v>
      </c>
      <c r="N782" s="260">
        <v>2.2930000000000001</v>
      </c>
      <c r="O782" s="260">
        <v>278.37</v>
      </c>
      <c r="P782" s="260">
        <v>564</v>
      </c>
      <c r="Q782" s="260">
        <v>715.13020161704162</v>
      </c>
      <c r="U782" s="260">
        <f t="shared" si="154"/>
        <v>4.6544099999999995</v>
      </c>
      <c r="V782" s="260">
        <f t="shared" si="155"/>
        <v>2.7837000000000001</v>
      </c>
    </row>
    <row r="783" spans="1:22">
      <c r="A783" s="259">
        <v>44916</v>
      </c>
      <c r="B783" s="260">
        <v>343.2</v>
      </c>
      <c r="C783" s="261">
        <v>461.44200000000001</v>
      </c>
      <c r="D783" s="260">
        <v>3878.44</v>
      </c>
      <c r="E783" s="260">
        <v>830.95799999999997</v>
      </c>
      <c r="F783" s="261">
        <v>3.6640000000000001</v>
      </c>
      <c r="G783" s="260">
        <f t="shared" si="156"/>
        <v>366.40000000000003</v>
      </c>
      <c r="H783" s="260">
        <f t="shared" si="145"/>
        <v>-23.200000000000045</v>
      </c>
      <c r="I783" s="260">
        <f t="shared" si="151"/>
        <v>137.6</v>
      </c>
      <c r="J783" s="262">
        <v>1.3759999999999999</v>
      </c>
      <c r="K783" s="260">
        <f t="shared" si="152"/>
        <v>2.2880000000000003</v>
      </c>
      <c r="L783" s="261">
        <v>7.556</v>
      </c>
      <c r="M783" s="262">
        <f t="shared" si="153"/>
        <v>5.2679999999999998</v>
      </c>
      <c r="N783" s="260">
        <v>2.302</v>
      </c>
      <c r="O783" s="260">
        <v>281.14</v>
      </c>
      <c r="P783" s="260">
        <v>563</v>
      </c>
      <c r="Q783" s="260">
        <v>710.29781244092965</v>
      </c>
      <c r="U783" s="260">
        <f t="shared" si="154"/>
        <v>4.61442</v>
      </c>
      <c r="V783" s="260">
        <f t="shared" si="155"/>
        <v>2.8113999999999999</v>
      </c>
    </row>
    <row r="784" spans="1:22">
      <c r="A784" s="259">
        <v>44917</v>
      </c>
      <c r="B784" s="260">
        <v>341.1</v>
      </c>
      <c r="C784" s="261">
        <v>457.36700000000002</v>
      </c>
      <c r="D784" s="260">
        <v>3822.39</v>
      </c>
      <c r="E784" s="260">
        <v>825.053</v>
      </c>
      <c r="F784" s="261">
        <v>3.681</v>
      </c>
      <c r="G784" s="260">
        <f t="shared" si="156"/>
        <v>368.1</v>
      </c>
      <c r="H784" s="260">
        <f t="shared" si="145"/>
        <v>-27</v>
      </c>
      <c r="I784" s="260">
        <f t="shared" si="151"/>
        <v>148.4</v>
      </c>
      <c r="J784" s="262">
        <v>1.484</v>
      </c>
      <c r="K784" s="260">
        <f t="shared" si="152"/>
        <v>2.1970000000000001</v>
      </c>
      <c r="L784" s="261">
        <v>7.548</v>
      </c>
      <c r="M784" s="262">
        <f t="shared" si="153"/>
        <v>5.351</v>
      </c>
      <c r="N784" s="260">
        <v>2.3519999999999999</v>
      </c>
      <c r="O784" s="260">
        <v>273.44</v>
      </c>
      <c r="P784" s="260">
        <v>556</v>
      </c>
      <c r="Q784" s="260">
        <v>699.69585597376522</v>
      </c>
      <c r="U784" s="260">
        <f t="shared" si="154"/>
        <v>4.5736699999999999</v>
      </c>
      <c r="V784" s="260">
        <f t="shared" si="155"/>
        <v>2.7343999999999999</v>
      </c>
    </row>
    <row r="785" spans="1:22">
      <c r="A785" s="259">
        <v>44918</v>
      </c>
      <c r="B785" s="260">
        <v>340.1</v>
      </c>
      <c r="C785" s="261">
        <v>454.85300000000001</v>
      </c>
      <c r="D785" s="260">
        <v>3844.82</v>
      </c>
      <c r="E785" s="260">
        <v>823.03599999999994</v>
      </c>
      <c r="F785" s="261">
        <v>3.7490000000000001</v>
      </c>
      <c r="G785" s="260">
        <f t="shared" si="156"/>
        <v>374.90000000000003</v>
      </c>
      <c r="H785" s="260">
        <f t="shared" si="145"/>
        <v>-34.800000000000011</v>
      </c>
      <c r="I785" s="260">
        <f t="shared" si="151"/>
        <v>152.1</v>
      </c>
      <c r="J785" s="262">
        <v>1.5209999999999999</v>
      </c>
      <c r="K785" s="260">
        <f t="shared" si="152"/>
        <v>2.2280000000000002</v>
      </c>
      <c r="L785" s="261">
        <v>7.5970000000000004</v>
      </c>
      <c r="M785" s="262">
        <f t="shared" si="153"/>
        <v>5.3689999999999998</v>
      </c>
      <c r="N785" s="260">
        <v>2.3820000000000001</v>
      </c>
      <c r="O785" s="260">
        <v>270.45</v>
      </c>
      <c r="P785" s="260">
        <v>551</v>
      </c>
      <c r="Q785" s="260">
        <v>693.97232693085482</v>
      </c>
      <c r="U785" s="260">
        <f t="shared" si="154"/>
        <v>4.5485300000000004</v>
      </c>
      <c r="V785" s="260">
        <f t="shared" si="155"/>
        <v>2.7044999999999999</v>
      </c>
    </row>
    <row r="786" spans="1:22" hidden="1">
      <c r="A786" s="259">
        <v>44921</v>
      </c>
      <c r="B786" s="260">
        <v>0</v>
      </c>
      <c r="C786" s="260">
        <v>0</v>
      </c>
      <c r="D786" s="260">
        <v>0</v>
      </c>
      <c r="E786" s="260" t="e">
        <v>#N/A</v>
      </c>
      <c r="F786" s="260">
        <v>3.7490000000000001</v>
      </c>
      <c r="G786" s="260">
        <f t="shared" si="156"/>
        <v>374.90000000000003</v>
      </c>
      <c r="H786" s="260">
        <f t="shared" si="145"/>
        <v>-374.90000000000003</v>
      </c>
      <c r="J786" s="260"/>
      <c r="L786" s="260"/>
      <c r="M786" s="260"/>
      <c r="Q786" s="260">
        <v>694.3928646831497</v>
      </c>
    </row>
    <row r="787" spans="1:22" hidden="1">
      <c r="A787" s="259">
        <v>44922</v>
      </c>
      <c r="B787" s="260">
        <v>335.5</v>
      </c>
      <c r="C787" s="261">
        <v>450.25099999999998</v>
      </c>
      <c r="D787" s="260">
        <v>3829.25</v>
      </c>
      <c r="E787" s="260">
        <v>820.08900000000006</v>
      </c>
      <c r="F787" s="261">
        <v>3.8439999999999999</v>
      </c>
      <c r="G787" s="260">
        <f t="shared" si="156"/>
        <v>384.4</v>
      </c>
      <c r="H787" s="260">
        <f t="shared" si="145"/>
        <v>-48.899999999999977</v>
      </c>
      <c r="I787" s="260">
        <f t="shared" ref="I787:I790" si="157">J787*100</f>
        <v>157.5</v>
      </c>
      <c r="J787" s="262">
        <v>1.575</v>
      </c>
      <c r="K787" s="260">
        <f t="shared" ref="K787:K790" si="158">F787-J787</f>
        <v>2.2690000000000001</v>
      </c>
      <c r="L787" s="261">
        <v>7.6449999999999996</v>
      </c>
      <c r="M787" s="262">
        <f t="shared" ref="M787:M790" si="159">L787-K787</f>
        <v>5.3759999999999994</v>
      </c>
      <c r="N787" s="260">
        <v>2.512</v>
      </c>
      <c r="O787" s="260" t="e">
        <v>#N/A</v>
      </c>
      <c r="Q787" s="260">
        <v>686.9178495504226</v>
      </c>
    </row>
    <row r="788" spans="1:22">
      <c r="A788" s="259">
        <v>44923</v>
      </c>
      <c r="B788" s="260">
        <v>332.9</v>
      </c>
      <c r="C788" s="261">
        <v>449.53</v>
      </c>
      <c r="D788" s="260">
        <v>3783.22</v>
      </c>
      <c r="E788" s="260">
        <v>817.79300000000001</v>
      </c>
      <c r="F788" s="261">
        <v>3.8849999999999998</v>
      </c>
      <c r="G788" s="260">
        <f t="shared" si="156"/>
        <v>388.5</v>
      </c>
      <c r="H788" s="260">
        <f t="shared" si="145"/>
        <v>-55.600000000000023</v>
      </c>
      <c r="I788" s="260">
        <f t="shared" si="157"/>
        <v>160.5</v>
      </c>
      <c r="J788" s="262">
        <v>1.605</v>
      </c>
      <c r="K788" s="260">
        <f t="shared" si="158"/>
        <v>2.2799999999999998</v>
      </c>
      <c r="L788" s="261">
        <v>7.6740000000000004</v>
      </c>
      <c r="M788" s="262">
        <f t="shared" si="159"/>
        <v>5.3940000000000001</v>
      </c>
      <c r="N788" s="260">
        <v>2.4860000000000002</v>
      </c>
      <c r="O788" s="260">
        <v>265.33</v>
      </c>
      <c r="P788" s="260">
        <v>542</v>
      </c>
      <c r="Q788" s="260">
        <v>689.15586052171113</v>
      </c>
      <c r="U788" s="260">
        <f t="shared" ref="U788:U790" si="160">C788/100</f>
        <v>4.4952999999999994</v>
      </c>
      <c r="V788" s="260">
        <f t="shared" ref="V788:V790" si="161">O788/100</f>
        <v>2.6532999999999998</v>
      </c>
    </row>
    <row r="789" spans="1:22">
      <c r="A789" s="259">
        <v>44924</v>
      </c>
      <c r="B789" s="260">
        <v>336.1</v>
      </c>
      <c r="C789" s="261">
        <v>455.32799999999997</v>
      </c>
      <c r="D789" s="260">
        <v>3849.28</v>
      </c>
      <c r="E789" s="260">
        <v>823.78099999999995</v>
      </c>
      <c r="F789" s="261">
        <v>3.8170000000000002</v>
      </c>
      <c r="G789" s="260">
        <f t="shared" si="156"/>
        <v>381.70000000000005</v>
      </c>
      <c r="H789" s="260">
        <f t="shared" si="145"/>
        <v>-45.600000000000023</v>
      </c>
      <c r="I789" s="260">
        <f t="shared" si="157"/>
        <v>153.29999999999998</v>
      </c>
      <c r="J789" s="262">
        <v>1.5329999999999999</v>
      </c>
      <c r="K789" s="260">
        <f t="shared" si="158"/>
        <v>2.2840000000000003</v>
      </c>
      <c r="L789" s="261">
        <v>7.6950000000000003</v>
      </c>
      <c r="M789" s="262">
        <f t="shared" si="159"/>
        <v>5.4109999999999996</v>
      </c>
      <c r="N789" s="260">
        <v>2.4279999999999999</v>
      </c>
      <c r="O789" s="260">
        <v>267.44</v>
      </c>
      <c r="P789" s="260">
        <v>546</v>
      </c>
      <c r="Q789" s="260">
        <v>692.19932508963075</v>
      </c>
      <c r="U789" s="260">
        <f t="shared" si="160"/>
        <v>4.55328</v>
      </c>
      <c r="V789" s="260">
        <f t="shared" si="161"/>
        <v>2.6743999999999999</v>
      </c>
    </row>
    <row r="790" spans="1:22">
      <c r="A790" s="259">
        <v>44925</v>
      </c>
      <c r="B790" s="260">
        <v>332.3</v>
      </c>
      <c r="C790" s="261">
        <v>452.5</v>
      </c>
      <c r="D790" s="260">
        <v>3839.5</v>
      </c>
      <c r="E790" s="260">
        <v>822.44299999999998</v>
      </c>
      <c r="F790" s="261">
        <v>3.8769999999999998</v>
      </c>
      <c r="G790" s="260">
        <f t="shared" si="156"/>
        <v>387.7</v>
      </c>
      <c r="H790" s="260">
        <f t="shared" si="145"/>
        <v>-55.399999999999977</v>
      </c>
      <c r="I790" s="260">
        <f t="shared" si="157"/>
        <v>157.6</v>
      </c>
      <c r="J790" s="262">
        <v>1.5760000000000001</v>
      </c>
      <c r="K790" s="260">
        <f t="shared" si="158"/>
        <v>2.3009999999999997</v>
      </c>
      <c r="L790" s="261">
        <v>7.75</v>
      </c>
      <c r="M790" s="262">
        <f t="shared" si="159"/>
        <v>5.4489999999999998</v>
      </c>
      <c r="N790" s="260">
        <v>2.5579999999999998</v>
      </c>
      <c r="O790" s="260">
        <v>263.75</v>
      </c>
      <c r="P790" s="260">
        <v>541</v>
      </c>
      <c r="Q790" s="260">
        <v>684.70409151966646</v>
      </c>
      <c r="U790" s="260">
        <f t="shared" si="160"/>
        <v>4.5250000000000004</v>
      </c>
      <c r="V790" s="260">
        <f t="shared" si="161"/>
        <v>2.6375000000000002</v>
      </c>
    </row>
    <row r="791" spans="1:22" hidden="1">
      <c r="A791" s="259">
        <v>44928</v>
      </c>
      <c r="B791" s="260">
        <v>0</v>
      </c>
      <c r="C791" s="260">
        <v>0</v>
      </c>
      <c r="D791" s="260">
        <v>0</v>
      </c>
      <c r="E791" s="260" t="e">
        <v>#N/A</v>
      </c>
      <c r="F791" s="260">
        <v>3.8769999999999998</v>
      </c>
      <c r="G791" s="260">
        <f t="shared" si="156"/>
        <v>387.7</v>
      </c>
      <c r="H791" s="260">
        <f t="shared" si="145"/>
        <v>-387.7</v>
      </c>
      <c r="J791" s="260"/>
      <c r="L791" s="260"/>
      <c r="M791" s="260"/>
      <c r="Q791" s="260">
        <v>689.89742985270311</v>
      </c>
    </row>
    <row r="792" spans="1:22">
      <c r="A792" s="259">
        <v>44929</v>
      </c>
      <c r="B792" s="260">
        <v>334.7</v>
      </c>
      <c r="C792" s="261">
        <v>456.904</v>
      </c>
      <c r="D792" s="260">
        <v>3824.14</v>
      </c>
      <c r="E792" s="260">
        <v>819.21500000000003</v>
      </c>
      <c r="F792" s="261">
        <v>3.7410000000000001</v>
      </c>
      <c r="G792" s="260">
        <f t="shared" si="156"/>
        <v>374.1</v>
      </c>
      <c r="H792" s="260">
        <f t="shared" si="145"/>
        <v>-39.400000000000034</v>
      </c>
      <c r="I792" s="260">
        <f t="shared" ref="I792:I800" si="162">J792*100</f>
        <v>148.19999999999999</v>
      </c>
      <c r="J792" s="262">
        <v>1.482</v>
      </c>
      <c r="K792" s="260">
        <f t="shared" ref="K792:K800" si="163">F792-J792</f>
        <v>2.2590000000000003</v>
      </c>
      <c r="L792" s="261">
        <v>7.702</v>
      </c>
      <c r="M792" s="262">
        <f t="shared" ref="M792:M800" si="164">L792-K792</f>
        <v>5.4429999999999996</v>
      </c>
      <c r="N792" s="260">
        <v>2.38</v>
      </c>
      <c r="O792" s="260">
        <v>274.16000000000003</v>
      </c>
      <c r="P792" s="260">
        <v>541</v>
      </c>
      <c r="Q792" s="260">
        <v>684.58110456995951</v>
      </c>
      <c r="U792" s="260">
        <f t="shared" ref="U792:U800" si="165">C792/100</f>
        <v>4.5690400000000002</v>
      </c>
      <c r="V792" s="260">
        <f t="shared" ref="V792:V800" si="166">O792/100</f>
        <v>2.7416</v>
      </c>
    </row>
    <row r="793" spans="1:22">
      <c r="A793" s="259">
        <v>44930</v>
      </c>
      <c r="B793" s="260">
        <v>334.9</v>
      </c>
      <c r="C793" s="261">
        <v>459.286</v>
      </c>
      <c r="D793" s="260">
        <v>3852.97</v>
      </c>
      <c r="E793" s="260">
        <v>814.47900000000004</v>
      </c>
      <c r="F793" s="261">
        <v>3.6859999999999999</v>
      </c>
      <c r="G793" s="260">
        <f t="shared" si="156"/>
        <v>368.6</v>
      </c>
      <c r="H793" s="260">
        <f t="shared" si="145"/>
        <v>-33.700000000000045</v>
      </c>
      <c r="I793" s="260">
        <f t="shared" si="162"/>
        <v>148.19999999999999</v>
      </c>
      <c r="J793" s="262">
        <v>1.482</v>
      </c>
      <c r="K793" s="260">
        <f t="shared" si="163"/>
        <v>2.2039999999999997</v>
      </c>
      <c r="L793" s="261">
        <v>7.6470000000000002</v>
      </c>
      <c r="M793" s="262">
        <f t="shared" si="164"/>
        <v>5.4430000000000005</v>
      </c>
      <c r="N793" s="260">
        <v>2.2639999999999998</v>
      </c>
      <c r="O793" s="260">
        <v>282.61</v>
      </c>
      <c r="P793" s="260">
        <v>546</v>
      </c>
      <c r="Q793" s="260">
        <v>681.76210740057695</v>
      </c>
      <c r="U793" s="260">
        <f t="shared" si="165"/>
        <v>4.5928599999999999</v>
      </c>
      <c r="V793" s="260">
        <f t="shared" si="166"/>
        <v>2.8261000000000003</v>
      </c>
    </row>
    <row r="794" spans="1:22">
      <c r="A794" s="259">
        <v>44931</v>
      </c>
      <c r="B794" s="260">
        <v>331.8</v>
      </c>
      <c r="C794" s="261">
        <v>465.71</v>
      </c>
      <c r="D794" s="260">
        <v>3808.1</v>
      </c>
      <c r="E794" s="260">
        <v>823.78300000000002</v>
      </c>
      <c r="F794" s="261">
        <v>3.72</v>
      </c>
      <c r="G794" s="260">
        <f t="shared" si="156"/>
        <v>372</v>
      </c>
      <c r="H794" s="260">
        <f t="shared" si="145"/>
        <v>-40.199999999999989</v>
      </c>
      <c r="I794" s="260">
        <f t="shared" si="162"/>
        <v>149.19999999999999</v>
      </c>
      <c r="J794" s="262">
        <v>1.492</v>
      </c>
      <c r="K794" s="260">
        <f t="shared" si="163"/>
        <v>2.2280000000000002</v>
      </c>
      <c r="L794" s="261">
        <v>7.7389999999999999</v>
      </c>
      <c r="M794" s="262">
        <f t="shared" si="164"/>
        <v>5.5109999999999992</v>
      </c>
      <c r="N794" s="260">
        <v>2.3069999999999999</v>
      </c>
      <c r="O794" s="260">
        <v>286.01</v>
      </c>
      <c r="P794" s="260">
        <v>572</v>
      </c>
      <c r="Q794" s="260">
        <v>687.9020544947075</v>
      </c>
      <c r="U794" s="260">
        <f t="shared" si="165"/>
        <v>4.6570999999999998</v>
      </c>
      <c r="V794" s="260">
        <f t="shared" si="166"/>
        <v>2.8601000000000001</v>
      </c>
    </row>
    <row r="795" spans="1:22">
      <c r="A795" s="259">
        <v>44932</v>
      </c>
      <c r="B795" s="260">
        <v>337</v>
      </c>
      <c r="C795" s="261">
        <v>469.17599999999999</v>
      </c>
      <c r="D795" s="260">
        <v>3895.08</v>
      </c>
      <c r="E795" s="260">
        <v>826.06200000000001</v>
      </c>
      <c r="F795" s="261">
        <v>3.56</v>
      </c>
      <c r="G795" s="260">
        <f t="shared" si="156"/>
        <v>356</v>
      </c>
      <c r="H795" s="260">
        <f t="shared" si="145"/>
        <v>-19</v>
      </c>
      <c r="I795" s="260">
        <f t="shared" si="162"/>
        <v>134.1</v>
      </c>
      <c r="J795" s="262">
        <v>1.341</v>
      </c>
      <c r="K795" s="260">
        <f t="shared" si="163"/>
        <v>2.2190000000000003</v>
      </c>
      <c r="L795" s="261">
        <v>7.6040000000000001</v>
      </c>
      <c r="M795" s="262">
        <f t="shared" si="164"/>
        <v>5.3849999999999998</v>
      </c>
      <c r="N795" s="260">
        <v>2.2040000000000002</v>
      </c>
      <c r="O795" s="260">
        <v>293.82</v>
      </c>
      <c r="P795" s="260">
        <v>568</v>
      </c>
      <c r="Q795" s="260">
        <v>695.26576438684629</v>
      </c>
      <c r="U795" s="260">
        <f t="shared" si="165"/>
        <v>4.6917599999999995</v>
      </c>
      <c r="V795" s="260">
        <f t="shared" si="166"/>
        <v>2.9382000000000001</v>
      </c>
    </row>
    <row r="796" spans="1:22">
      <c r="A796" s="259">
        <v>44935</v>
      </c>
      <c r="B796" s="260">
        <v>334.8</v>
      </c>
      <c r="C796" s="261">
        <v>464.685</v>
      </c>
      <c r="D796" s="260">
        <v>3892.09</v>
      </c>
      <c r="E796" s="260">
        <v>817.95299999999997</v>
      </c>
      <c r="F796" s="261">
        <v>3.536</v>
      </c>
      <c r="G796" s="260">
        <f t="shared" si="156"/>
        <v>353.6</v>
      </c>
      <c r="H796" s="260">
        <f t="shared" si="145"/>
        <v>-18.800000000000011</v>
      </c>
      <c r="I796" s="260">
        <f t="shared" si="162"/>
        <v>131.5</v>
      </c>
      <c r="J796" s="262">
        <v>1.3149999999999999</v>
      </c>
      <c r="K796" s="260">
        <f t="shared" si="163"/>
        <v>2.2210000000000001</v>
      </c>
      <c r="L796" s="261">
        <v>7.5380000000000003</v>
      </c>
      <c r="M796" s="262">
        <f t="shared" si="164"/>
        <v>5.3170000000000002</v>
      </c>
      <c r="N796" s="260">
        <v>2.2240000000000002</v>
      </c>
      <c r="O796" s="260">
        <v>285.95</v>
      </c>
      <c r="P796" s="260">
        <v>556</v>
      </c>
      <c r="Q796" s="260">
        <v>677.32213340222631</v>
      </c>
      <c r="U796" s="260">
        <f t="shared" si="165"/>
        <v>4.6468499999999997</v>
      </c>
      <c r="V796" s="260">
        <f t="shared" si="166"/>
        <v>2.8594999999999997</v>
      </c>
    </row>
    <row r="797" spans="1:22">
      <c r="A797" s="259">
        <v>44936</v>
      </c>
      <c r="B797" s="260">
        <v>330.3</v>
      </c>
      <c r="C797" s="261">
        <v>463.53699999999998</v>
      </c>
      <c r="D797" s="260">
        <v>3919.25</v>
      </c>
      <c r="E797" s="260">
        <v>818.38900000000001</v>
      </c>
      <c r="F797" s="261">
        <v>3.6219999999999999</v>
      </c>
      <c r="G797" s="260">
        <f t="shared" si="156"/>
        <v>362.2</v>
      </c>
      <c r="H797" s="260">
        <f t="shared" si="145"/>
        <v>-31.899999999999977</v>
      </c>
      <c r="I797" s="260">
        <f t="shared" si="162"/>
        <v>138.79999999999998</v>
      </c>
      <c r="J797" s="262">
        <v>1.3879999999999999</v>
      </c>
      <c r="K797" s="260">
        <f t="shared" si="163"/>
        <v>2.234</v>
      </c>
      <c r="L797" s="261">
        <v>7.6120000000000001</v>
      </c>
      <c r="M797" s="262">
        <f t="shared" si="164"/>
        <v>5.3780000000000001</v>
      </c>
      <c r="N797" s="260">
        <v>2.2989999999999999</v>
      </c>
      <c r="O797" s="260">
        <v>283.33</v>
      </c>
      <c r="P797" s="260">
        <v>547</v>
      </c>
      <c r="Q797" s="260">
        <v>678.42924694159262</v>
      </c>
      <c r="U797" s="260">
        <f t="shared" si="165"/>
        <v>4.63537</v>
      </c>
      <c r="V797" s="260">
        <f t="shared" si="166"/>
        <v>2.8332999999999999</v>
      </c>
    </row>
    <row r="798" spans="1:22">
      <c r="A798" s="259">
        <v>44937</v>
      </c>
      <c r="B798" s="260">
        <v>333.3</v>
      </c>
      <c r="C798" s="261">
        <v>462.858</v>
      </c>
      <c r="D798" s="260">
        <v>3969.61</v>
      </c>
      <c r="E798" s="260">
        <v>813.14700000000005</v>
      </c>
      <c r="F798" s="261">
        <v>3.5419999999999998</v>
      </c>
      <c r="G798" s="260">
        <f t="shared" si="156"/>
        <v>354.2</v>
      </c>
      <c r="H798" s="260">
        <f t="shared" si="145"/>
        <v>-20.899999999999977</v>
      </c>
      <c r="I798" s="260">
        <f t="shared" si="162"/>
        <v>131.1</v>
      </c>
      <c r="J798" s="262">
        <v>1.3109999999999999</v>
      </c>
      <c r="K798" s="260">
        <f t="shared" si="163"/>
        <v>2.2309999999999999</v>
      </c>
      <c r="L798" s="261">
        <v>7.54</v>
      </c>
      <c r="M798" s="262">
        <f t="shared" si="164"/>
        <v>5.3090000000000002</v>
      </c>
      <c r="N798" s="260">
        <v>2.1949999999999998</v>
      </c>
      <c r="O798" s="260">
        <v>288.66000000000003</v>
      </c>
      <c r="P798" s="260">
        <v>538</v>
      </c>
      <c r="Q798" s="260">
        <v>673.54418106701689</v>
      </c>
      <c r="U798" s="260">
        <f t="shared" si="165"/>
        <v>4.6285800000000004</v>
      </c>
      <c r="V798" s="260">
        <f t="shared" si="166"/>
        <v>2.8866000000000001</v>
      </c>
    </row>
    <row r="799" spans="1:22">
      <c r="A799" s="259">
        <v>44938</v>
      </c>
      <c r="B799" s="260">
        <v>338.2</v>
      </c>
      <c r="C799" s="261">
        <v>462.95699999999999</v>
      </c>
      <c r="D799" s="260">
        <v>3983.17</v>
      </c>
      <c r="E799" s="260">
        <v>812.33500000000004</v>
      </c>
      <c r="F799" s="261">
        <v>3.4449999999999998</v>
      </c>
      <c r="G799" s="260">
        <f t="shared" si="156"/>
        <v>344.5</v>
      </c>
      <c r="H799" s="260">
        <f t="shared" si="145"/>
        <v>-6.3000000000000114</v>
      </c>
      <c r="I799" s="260">
        <f t="shared" si="162"/>
        <v>123.10000000000001</v>
      </c>
      <c r="J799" s="262">
        <v>1.2310000000000001</v>
      </c>
      <c r="K799" s="260">
        <f t="shared" si="163"/>
        <v>2.2139999999999995</v>
      </c>
      <c r="L799" s="261">
        <v>7.4240000000000004</v>
      </c>
      <c r="M799" s="262">
        <f t="shared" si="164"/>
        <v>5.2100000000000009</v>
      </c>
      <c r="N799" s="260">
        <v>2.1480000000000001</v>
      </c>
      <c r="O799" s="260">
        <v>288.70999999999998</v>
      </c>
      <c r="P799" s="260">
        <v>541</v>
      </c>
      <c r="Q799" s="260">
        <v>671.53284207924912</v>
      </c>
      <c r="U799" s="260">
        <f t="shared" si="165"/>
        <v>4.6295700000000002</v>
      </c>
      <c r="V799" s="260">
        <f t="shared" si="166"/>
        <v>2.8870999999999998</v>
      </c>
    </row>
    <row r="800" spans="1:22">
      <c r="A800" s="259">
        <v>44939</v>
      </c>
      <c r="B800" s="260">
        <v>331.3</v>
      </c>
      <c r="C800" s="261">
        <v>451.47699999999998</v>
      </c>
      <c r="D800" s="260">
        <v>3999.09</v>
      </c>
      <c r="E800" s="260">
        <v>797.06</v>
      </c>
      <c r="F800" s="261">
        <v>3.5049999999999999</v>
      </c>
      <c r="G800" s="260">
        <f t="shared" si="156"/>
        <v>350.5</v>
      </c>
      <c r="H800" s="260">
        <f t="shared" si="145"/>
        <v>-19.199999999999989</v>
      </c>
      <c r="I800" s="260">
        <f t="shared" si="162"/>
        <v>131.1</v>
      </c>
      <c r="J800" s="262">
        <v>1.3109999999999999</v>
      </c>
      <c r="K800" s="260">
        <f t="shared" si="163"/>
        <v>2.194</v>
      </c>
      <c r="L800" s="261">
        <v>7.3959999999999999</v>
      </c>
      <c r="M800" s="262">
        <f t="shared" si="164"/>
        <v>5.202</v>
      </c>
      <c r="N800" s="260">
        <v>2.1619999999999999</v>
      </c>
      <c r="O800" s="260">
        <v>288.48</v>
      </c>
      <c r="P800" s="260">
        <v>518</v>
      </c>
      <c r="Q800" s="260">
        <v>657.94160048404353</v>
      </c>
      <c r="U800" s="260">
        <f t="shared" si="165"/>
        <v>4.5147699999999995</v>
      </c>
      <c r="V800" s="260">
        <f t="shared" si="166"/>
        <v>2.8848000000000003</v>
      </c>
    </row>
    <row r="801" spans="1:22" hidden="1">
      <c r="A801" s="259">
        <v>44942</v>
      </c>
      <c r="B801" s="260">
        <v>0</v>
      </c>
      <c r="C801" s="260">
        <v>0</v>
      </c>
      <c r="D801" s="260">
        <v>0</v>
      </c>
      <c r="E801" s="260" t="e">
        <v>#N/A</v>
      </c>
      <c r="F801" s="260">
        <v>3.5049999999999999</v>
      </c>
      <c r="G801" s="260">
        <f t="shared" si="156"/>
        <v>350.5</v>
      </c>
      <c r="H801" s="260">
        <f t="shared" si="145"/>
        <v>-350.5</v>
      </c>
      <c r="J801" s="260"/>
      <c r="L801" s="260"/>
      <c r="M801" s="260"/>
      <c r="Q801" s="260">
        <v>655.95348438628935</v>
      </c>
    </row>
    <row r="802" spans="1:22">
      <c r="A802" s="259">
        <v>44943</v>
      </c>
      <c r="B802" s="260">
        <v>328.5</v>
      </c>
      <c r="C802" s="261">
        <v>448.08100000000002</v>
      </c>
      <c r="D802" s="260">
        <v>3990.97</v>
      </c>
      <c r="E802" s="260">
        <v>792.39499999999998</v>
      </c>
      <c r="F802" s="261">
        <v>3.5510000000000002</v>
      </c>
      <c r="G802" s="260">
        <f t="shared" si="156"/>
        <v>355.1</v>
      </c>
      <c r="H802" s="260">
        <f t="shared" si="145"/>
        <v>-26.600000000000023</v>
      </c>
      <c r="I802" s="260">
        <f t="shared" ref="I802:I825" si="167">J802*100</f>
        <v>138</v>
      </c>
      <c r="J802" s="262">
        <v>1.38</v>
      </c>
      <c r="K802" s="260">
        <f t="shared" ref="K802:K825" si="168">F802-J802</f>
        <v>2.1710000000000003</v>
      </c>
      <c r="L802" s="261">
        <v>7.3760000000000003</v>
      </c>
      <c r="M802" s="262">
        <f t="shared" ref="M802:M825" si="169">L802-K802</f>
        <v>5.2050000000000001</v>
      </c>
      <c r="N802" s="260">
        <v>2.0819999999999999</v>
      </c>
      <c r="O802" s="260">
        <v>292.69</v>
      </c>
      <c r="P802" s="260">
        <v>525</v>
      </c>
      <c r="Q802" s="260">
        <v>664.71306426720776</v>
      </c>
      <c r="U802" s="260">
        <f t="shared" ref="U802:U825" si="170">C802/100</f>
        <v>4.48081</v>
      </c>
      <c r="V802" s="260">
        <f t="shared" ref="V802:V825" si="171">O802/100</f>
        <v>2.9268999999999998</v>
      </c>
    </row>
    <row r="803" spans="1:22">
      <c r="A803" s="259">
        <v>44944</v>
      </c>
      <c r="B803" s="260">
        <v>334.7</v>
      </c>
      <c r="C803" s="261">
        <v>447.98399999999998</v>
      </c>
      <c r="D803" s="260">
        <v>3928.86</v>
      </c>
      <c r="E803" s="260">
        <v>787.89300000000003</v>
      </c>
      <c r="F803" s="261">
        <v>3.3730000000000002</v>
      </c>
      <c r="G803" s="260">
        <f t="shared" si="156"/>
        <v>337.3</v>
      </c>
      <c r="H803" s="260">
        <f t="shared" si="145"/>
        <v>-2.6000000000000227</v>
      </c>
      <c r="I803" s="260">
        <f t="shared" si="167"/>
        <v>124.4</v>
      </c>
      <c r="J803" s="262">
        <v>1.244</v>
      </c>
      <c r="K803" s="260">
        <f t="shared" si="168"/>
        <v>2.1290000000000004</v>
      </c>
      <c r="L803" s="261">
        <v>7.2080000000000002</v>
      </c>
      <c r="M803" s="262">
        <f t="shared" si="169"/>
        <v>5.0789999999999997</v>
      </c>
      <c r="N803" s="260">
        <v>2.0099999999999998</v>
      </c>
      <c r="O803" s="260">
        <v>292.45</v>
      </c>
      <c r="P803" s="260">
        <v>508</v>
      </c>
      <c r="Q803" s="260">
        <v>656.67031658516316</v>
      </c>
      <c r="U803" s="260">
        <f t="shared" si="170"/>
        <v>4.4798399999999994</v>
      </c>
      <c r="V803" s="260">
        <f t="shared" si="171"/>
        <v>2.9245000000000001</v>
      </c>
    </row>
    <row r="804" spans="1:22">
      <c r="A804" s="259">
        <v>44945</v>
      </c>
      <c r="B804" s="260">
        <v>330.3</v>
      </c>
      <c r="C804" s="261">
        <v>446.62200000000001</v>
      </c>
      <c r="D804" s="260">
        <v>3898.85</v>
      </c>
      <c r="E804" s="260">
        <v>791.16600000000005</v>
      </c>
      <c r="F804" s="261">
        <v>3.3929999999999998</v>
      </c>
      <c r="G804" s="260">
        <f t="shared" si="156"/>
        <v>339.29999999999995</v>
      </c>
      <c r="H804" s="260">
        <f t="shared" si="145"/>
        <v>-8.9999999999999432</v>
      </c>
      <c r="I804" s="260">
        <f t="shared" si="167"/>
        <v>115.19999999999999</v>
      </c>
      <c r="J804" s="262">
        <v>1.1519999999999999</v>
      </c>
      <c r="K804" s="260">
        <f t="shared" si="168"/>
        <v>2.2409999999999997</v>
      </c>
      <c r="L804" s="261">
        <v>7.2469999999999999</v>
      </c>
      <c r="M804" s="262">
        <f t="shared" si="169"/>
        <v>5.0060000000000002</v>
      </c>
      <c r="N804" s="260">
        <v>2.0499999999999998</v>
      </c>
      <c r="O804" s="260">
        <v>284.26</v>
      </c>
      <c r="P804" s="260">
        <v>514</v>
      </c>
      <c r="Q804" s="260">
        <v>654.33255996289938</v>
      </c>
      <c r="U804" s="260">
        <f t="shared" si="170"/>
        <v>4.4662199999999999</v>
      </c>
      <c r="V804" s="260">
        <f t="shared" si="171"/>
        <v>2.8426</v>
      </c>
    </row>
    <row r="805" spans="1:22">
      <c r="A805" s="259">
        <v>44946</v>
      </c>
      <c r="B805" s="260">
        <v>324.8</v>
      </c>
      <c r="C805" s="261">
        <v>442.66199999999998</v>
      </c>
      <c r="D805" s="260">
        <v>3972.61</v>
      </c>
      <c r="E805" s="260">
        <v>786.69100000000003</v>
      </c>
      <c r="F805" s="261">
        <v>3.4809999999999999</v>
      </c>
      <c r="G805" s="260">
        <f t="shared" si="156"/>
        <v>348.09999999999997</v>
      </c>
      <c r="H805" s="260">
        <f t="shared" si="145"/>
        <v>-23.299999999999955</v>
      </c>
      <c r="I805" s="260">
        <f t="shared" si="167"/>
        <v>124.10000000000001</v>
      </c>
      <c r="J805" s="262">
        <v>1.2410000000000001</v>
      </c>
      <c r="K805" s="260">
        <f t="shared" si="168"/>
        <v>2.2399999999999998</v>
      </c>
      <c r="L805" s="261">
        <v>7.2889999999999997</v>
      </c>
      <c r="M805" s="262">
        <f t="shared" si="169"/>
        <v>5.0489999999999995</v>
      </c>
      <c r="N805" s="260">
        <v>2.1669999999999998</v>
      </c>
      <c r="O805" s="260">
        <v>276.91000000000003</v>
      </c>
      <c r="P805" s="260">
        <v>506</v>
      </c>
      <c r="Q805" s="260">
        <v>647.20562799916968</v>
      </c>
      <c r="U805" s="260">
        <f t="shared" si="170"/>
        <v>4.4266199999999998</v>
      </c>
      <c r="V805" s="260">
        <f t="shared" si="171"/>
        <v>2.7691000000000003</v>
      </c>
    </row>
    <row r="806" spans="1:22">
      <c r="A806" s="259">
        <v>44949</v>
      </c>
      <c r="B806" s="260">
        <v>321.89999999999998</v>
      </c>
      <c r="C806" s="261">
        <v>437.68799999999999</v>
      </c>
      <c r="D806" s="260">
        <v>4019.81</v>
      </c>
      <c r="E806" s="260">
        <v>778.351</v>
      </c>
      <c r="F806" s="261">
        <v>3.5150000000000001</v>
      </c>
      <c r="G806" s="260">
        <f t="shared" si="156"/>
        <v>351.5</v>
      </c>
      <c r="H806" s="260">
        <f t="shared" si="145"/>
        <v>-29.600000000000023</v>
      </c>
      <c r="I806" s="260">
        <f t="shared" si="167"/>
        <v>124.70000000000002</v>
      </c>
      <c r="J806" s="262">
        <v>1.2470000000000001</v>
      </c>
      <c r="K806" s="260">
        <f t="shared" si="168"/>
        <v>2.2679999999999998</v>
      </c>
      <c r="L806" s="261">
        <v>7.2960000000000003</v>
      </c>
      <c r="M806" s="262">
        <f t="shared" si="169"/>
        <v>5.0280000000000005</v>
      </c>
      <c r="N806" s="260">
        <v>2.1970000000000001</v>
      </c>
      <c r="O806" s="260">
        <v>273.83</v>
      </c>
      <c r="P806" s="260">
        <v>498</v>
      </c>
      <c r="Q806" s="260">
        <v>641.19172275135679</v>
      </c>
      <c r="U806" s="260">
        <f t="shared" si="170"/>
        <v>4.3768799999999999</v>
      </c>
      <c r="V806" s="260">
        <f t="shared" si="171"/>
        <v>2.7382999999999997</v>
      </c>
    </row>
    <row r="807" spans="1:22">
      <c r="A807" s="259">
        <v>44950</v>
      </c>
      <c r="B807" s="260">
        <v>323.5</v>
      </c>
      <c r="C807" s="261">
        <v>442.69</v>
      </c>
      <c r="D807" s="260">
        <v>4016.95</v>
      </c>
      <c r="E807" s="260">
        <v>785.23699999999997</v>
      </c>
      <c r="F807" s="261">
        <v>3.4550000000000001</v>
      </c>
      <c r="G807" s="260">
        <f t="shared" si="156"/>
        <v>345.5</v>
      </c>
      <c r="H807" s="260">
        <f t="shared" si="145"/>
        <v>-22</v>
      </c>
      <c r="I807" s="260">
        <f t="shared" si="167"/>
        <v>117.10000000000001</v>
      </c>
      <c r="J807" s="262">
        <v>1.171</v>
      </c>
      <c r="K807" s="260">
        <f t="shared" si="168"/>
        <v>2.2839999999999998</v>
      </c>
      <c r="L807" s="261">
        <v>7.2720000000000002</v>
      </c>
      <c r="M807" s="262">
        <f t="shared" si="169"/>
        <v>4.9880000000000004</v>
      </c>
      <c r="N807" s="260">
        <v>2.1440000000000001</v>
      </c>
      <c r="O807" s="260">
        <v>268.47000000000003</v>
      </c>
      <c r="P807" s="260">
        <v>500</v>
      </c>
      <c r="Q807" s="260">
        <v>651.78243943340146</v>
      </c>
      <c r="U807" s="260">
        <f t="shared" si="170"/>
        <v>4.4268999999999998</v>
      </c>
      <c r="V807" s="260">
        <f t="shared" si="171"/>
        <v>2.6847000000000003</v>
      </c>
    </row>
    <row r="808" spans="1:22">
      <c r="A808" s="259">
        <v>44951</v>
      </c>
      <c r="B808" s="260">
        <v>325.60000000000002</v>
      </c>
      <c r="C808" s="261">
        <v>445.108</v>
      </c>
      <c r="D808" s="260">
        <v>4016.22</v>
      </c>
      <c r="E808" s="260">
        <v>791.39</v>
      </c>
      <c r="F808" s="261">
        <v>3.444</v>
      </c>
      <c r="G808" s="260">
        <f t="shared" si="156"/>
        <v>344.4</v>
      </c>
      <c r="H808" s="260">
        <f t="shared" si="145"/>
        <v>-18.799999999999955</v>
      </c>
      <c r="I808" s="260">
        <f t="shared" si="167"/>
        <v>114.6</v>
      </c>
      <c r="J808" s="262">
        <v>1.1459999999999999</v>
      </c>
      <c r="K808" s="260">
        <f t="shared" si="168"/>
        <v>2.298</v>
      </c>
      <c r="L808" s="261">
        <v>7.2779999999999996</v>
      </c>
      <c r="M808" s="262">
        <f t="shared" si="169"/>
        <v>4.9799999999999995</v>
      </c>
      <c r="N808" s="260">
        <v>2.145</v>
      </c>
      <c r="O808" s="260">
        <v>276.73</v>
      </c>
      <c r="P808" s="260">
        <v>496</v>
      </c>
      <c r="Q808" s="260">
        <v>654.38809884320608</v>
      </c>
      <c r="U808" s="260">
        <f t="shared" si="170"/>
        <v>4.4510800000000001</v>
      </c>
      <c r="V808" s="260">
        <f t="shared" si="171"/>
        <v>2.7673000000000001</v>
      </c>
    </row>
    <row r="809" spans="1:22">
      <c r="A809" s="259">
        <v>44952</v>
      </c>
      <c r="B809" s="260">
        <v>320.3</v>
      </c>
      <c r="C809" s="261">
        <v>440.15100000000001</v>
      </c>
      <c r="D809" s="260">
        <v>4060.43</v>
      </c>
      <c r="E809" s="260">
        <v>785.13199999999995</v>
      </c>
      <c r="F809" s="261">
        <v>3.5009999999999999</v>
      </c>
      <c r="G809" s="260">
        <f t="shared" si="156"/>
        <v>350.09999999999997</v>
      </c>
      <c r="H809" s="260">
        <f t="shared" si="145"/>
        <v>-29.799999999999955</v>
      </c>
      <c r="I809" s="260">
        <f t="shared" si="167"/>
        <v>116.8</v>
      </c>
      <c r="J809" s="262">
        <v>1.1679999999999999</v>
      </c>
      <c r="K809" s="260">
        <f t="shared" si="168"/>
        <v>2.3330000000000002</v>
      </c>
      <c r="L809" s="261">
        <v>7.2809999999999997</v>
      </c>
      <c r="M809" s="262">
        <f t="shared" si="169"/>
        <v>4.9479999999999995</v>
      </c>
      <c r="N809" s="260">
        <v>2.2029999999999998</v>
      </c>
      <c r="O809" s="260">
        <v>268.89</v>
      </c>
      <c r="P809" s="260">
        <v>492</v>
      </c>
      <c r="Q809" s="260">
        <v>647.49425422329819</v>
      </c>
      <c r="U809" s="260">
        <f t="shared" si="170"/>
        <v>4.40151</v>
      </c>
      <c r="V809" s="260">
        <f t="shared" si="171"/>
        <v>2.6888999999999998</v>
      </c>
    </row>
    <row r="810" spans="1:22">
      <c r="A810" s="259">
        <v>44953</v>
      </c>
      <c r="B810" s="260">
        <v>318.89999999999998</v>
      </c>
      <c r="C810" s="261">
        <v>439.40199999999999</v>
      </c>
      <c r="D810" s="260">
        <v>4070.56</v>
      </c>
      <c r="E810" s="260">
        <v>783.72400000000005</v>
      </c>
      <c r="F810" s="261">
        <v>3.5049999999999999</v>
      </c>
      <c r="G810" s="260">
        <f t="shared" si="156"/>
        <v>350.5</v>
      </c>
      <c r="H810" s="260">
        <f t="shared" si="145"/>
        <v>-31.600000000000023</v>
      </c>
      <c r="I810" s="260">
        <f t="shared" si="167"/>
        <v>118.8</v>
      </c>
      <c r="J810" s="262">
        <v>1.1879999999999999</v>
      </c>
      <c r="K810" s="260">
        <f t="shared" si="168"/>
        <v>2.3170000000000002</v>
      </c>
      <c r="L810" s="261">
        <v>7.298</v>
      </c>
      <c r="M810" s="262">
        <f t="shared" si="169"/>
        <v>4.9809999999999999</v>
      </c>
      <c r="N810" s="260">
        <v>2.2349999999999999</v>
      </c>
      <c r="O810" s="260">
        <v>263.8</v>
      </c>
      <c r="P810" s="260">
        <v>493</v>
      </c>
      <c r="Q810" s="260">
        <v>647.38157491109996</v>
      </c>
      <c r="U810" s="260">
        <f t="shared" si="170"/>
        <v>4.3940200000000003</v>
      </c>
      <c r="V810" s="260">
        <f t="shared" si="171"/>
        <v>2.6379999999999999</v>
      </c>
    </row>
    <row r="811" spans="1:22">
      <c r="A811" s="259">
        <v>44956</v>
      </c>
      <c r="B811" s="260">
        <v>318.39999999999998</v>
      </c>
      <c r="C811" s="261">
        <v>444.74799999999999</v>
      </c>
      <c r="D811" s="260">
        <v>4017.77</v>
      </c>
      <c r="E811" s="260">
        <v>794.61500000000001</v>
      </c>
      <c r="F811" s="261">
        <v>3.5390000000000001</v>
      </c>
      <c r="G811" s="260">
        <f t="shared" si="156"/>
        <v>353.90000000000003</v>
      </c>
      <c r="H811" s="260">
        <f t="shared" si="145"/>
        <v>-35.500000000000057</v>
      </c>
      <c r="I811" s="260">
        <f t="shared" si="167"/>
        <v>125.2</v>
      </c>
      <c r="J811" s="262">
        <v>1.252</v>
      </c>
      <c r="K811" s="260">
        <f t="shared" si="168"/>
        <v>2.2869999999999999</v>
      </c>
      <c r="L811" s="261">
        <v>7.3780000000000001</v>
      </c>
      <c r="M811" s="262">
        <f t="shared" si="169"/>
        <v>5.0910000000000002</v>
      </c>
      <c r="N811" s="260">
        <v>2.3119999999999998</v>
      </c>
      <c r="O811" s="260">
        <v>265.39999999999998</v>
      </c>
      <c r="P811" s="260">
        <v>501</v>
      </c>
      <c r="Q811" s="260">
        <v>656.60969913968552</v>
      </c>
      <c r="U811" s="260">
        <f t="shared" si="170"/>
        <v>4.4474799999999997</v>
      </c>
      <c r="V811" s="260">
        <f t="shared" si="171"/>
        <v>2.6539999999999999</v>
      </c>
    </row>
    <row r="812" spans="1:22">
      <c r="A812" s="259">
        <v>44957</v>
      </c>
      <c r="B812" s="260">
        <v>314.10000000000002</v>
      </c>
      <c r="C812" s="261">
        <v>443.92500000000001</v>
      </c>
      <c r="D812" s="260">
        <v>4076.6</v>
      </c>
      <c r="E812" s="260">
        <v>796.40099999999995</v>
      </c>
      <c r="F812" s="261">
        <v>3.5110000000000001</v>
      </c>
      <c r="G812" s="260">
        <f t="shared" si="156"/>
        <v>351.1</v>
      </c>
      <c r="H812" s="260">
        <f t="shared" si="145"/>
        <v>-37</v>
      </c>
      <c r="I812" s="260">
        <f t="shared" si="167"/>
        <v>126.4</v>
      </c>
      <c r="J812" s="262">
        <v>1.264</v>
      </c>
      <c r="K812" s="260">
        <f t="shared" si="168"/>
        <v>2.2469999999999999</v>
      </c>
      <c r="L812" s="261">
        <v>7.3789999999999996</v>
      </c>
      <c r="M812" s="262">
        <f t="shared" si="169"/>
        <v>5.1319999999999997</v>
      </c>
      <c r="N812" s="260">
        <v>2.2799999999999998</v>
      </c>
      <c r="O812" s="260">
        <v>262.05</v>
      </c>
      <c r="P812" s="260">
        <v>516</v>
      </c>
      <c r="Q812" s="260">
        <v>674.87526596730152</v>
      </c>
      <c r="U812" s="260">
        <f t="shared" si="170"/>
        <v>4.4392500000000004</v>
      </c>
      <c r="V812" s="260">
        <f t="shared" si="171"/>
        <v>2.6205000000000003</v>
      </c>
    </row>
    <row r="813" spans="1:22">
      <c r="A813" s="259">
        <v>44958</v>
      </c>
      <c r="B813" s="260">
        <v>320.2</v>
      </c>
      <c r="C813" s="261">
        <v>444.00400000000002</v>
      </c>
      <c r="D813" s="260">
        <v>4119.21</v>
      </c>
      <c r="E813" s="260">
        <v>794.03700000000003</v>
      </c>
      <c r="F813" s="261">
        <v>3.42</v>
      </c>
      <c r="G813" s="260">
        <f t="shared" si="156"/>
        <v>342</v>
      </c>
      <c r="H813" s="260">
        <f t="shared" si="145"/>
        <v>-21.800000000000011</v>
      </c>
      <c r="I813" s="260">
        <f t="shared" si="167"/>
        <v>115.9</v>
      </c>
      <c r="J813" s="262">
        <v>1.159</v>
      </c>
      <c r="K813" s="260">
        <f t="shared" si="168"/>
        <v>2.2610000000000001</v>
      </c>
      <c r="L813" s="261">
        <v>7.2649999999999997</v>
      </c>
      <c r="M813" s="262">
        <f t="shared" si="169"/>
        <v>5.0039999999999996</v>
      </c>
      <c r="N813" s="260">
        <v>2.2799999999999998</v>
      </c>
      <c r="O813" s="260">
        <v>260.56</v>
      </c>
      <c r="P813" s="260">
        <v>517</v>
      </c>
      <c r="Q813" s="260">
        <v>671.57340917097326</v>
      </c>
      <c r="U813" s="260">
        <f t="shared" si="170"/>
        <v>4.4400399999999998</v>
      </c>
      <c r="V813" s="260">
        <f t="shared" si="171"/>
        <v>2.6055999999999999</v>
      </c>
    </row>
    <row r="814" spans="1:22">
      <c r="A814" s="259">
        <v>44959</v>
      </c>
      <c r="B814" s="260">
        <v>315.2</v>
      </c>
      <c r="C814" s="261">
        <v>427.78100000000001</v>
      </c>
      <c r="D814" s="260">
        <v>4179.76</v>
      </c>
      <c r="E814" s="260">
        <v>770.928</v>
      </c>
      <c r="F814" s="261">
        <v>3.395</v>
      </c>
      <c r="G814" s="260">
        <f t="shared" si="156"/>
        <v>339.5</v>
      </c>
      <c r="H814" s="260">
        <f t="shared" si="145"/>
        <v>-24.300000000000011</v>
      </c>
      <c r="I814" s="260">
        <f t="shared" si="167"/>
        <v>115.39999999999999</v>
      </c>
      <c r="J814" s="262">
        <v>1.1539999999999999</v>
      </c>
      <c r="K814" s="260">
        <f t="shared" si="168"/>
        <v>2.2410000000000001</v>
      </c>
      <c r="L814" s="261">
        <v>7.0730000000000004</v>
      </c>
      <c r="M814" s="262">
        <f t="shared" si="169"/>
        <v>4.8320000000000007</v>
      </c>
      <c r="N814" s="260">
        <v>2.0670000000000002</v>
      </c>
      <c r="O814" s="260">
        <v>263.55</v>
      </c>
      <c r="P814" s="260">
        <v>496</v>
      </c>
      <c r="Q814" s="260">
        <v>658.29821761944834</v>
      </c>
      <c r="U814" s="260">
        <f t="shared" si="170"/>
        <v>4.2778099999999997</v>
      </c>
      <c r="V814" s="260">
        <f t="shared" si="171"/>
        <v>2.6355</v>
      </c>
    </row>
    <row r="815" spans="1:22">
      <c r="A815" s="259">
        <v>44960</v>
      </c>
      <c r="B815" s="260">
        <v>306.8</v>
      </c>
      <c r="C815" s="261">
        <v>426.61900000000003</v>
      </c>
      <c r="D815" s="260">
        <v>4136.4799999999996</v>
      </c>
      <c r="E815" s="260">
        <v>774.673</v>
      </c>
      <c r="F815" s="261">
        <v>3.5259999999999998</v>
      </c>
      <c r="G815" s="260">
        <f t="shared" si="156"/>
        <v>352.59999999999997</v>
      </c>
      <c r="H815" s="260">
        <f t="shared" si="145"/>
        <v>-45.799999999999955</v>
      </c>
      <c r="I815" s="260">
        <f t="shared" si="167"/>
        <v>129.5</v>
      </c>
      <c r="J815" s="262">
        <v>1.2949999999999999</v>
      </c>
      <c r="K815" s="260">
        <f t="shared" si="168"/>
        <v>2.2309999999999999</v>
      </c>
      <c r="L815" s="261">
        <v>7.2160000000000002</v>
      </c>
      <c r="M815" s="262">
        <f t="shared" si="169"/>
        <v>4.9850000000000003</v>
      </c>
      <c r="N815" s="260">
        <v>2.1850000000000001</v>
      </c>
      <c r="O815" s="260">
        <v>255.33</v>
      </c>
      <c r="P815" s="260">
        <v>497</v>
      </c>
      <c r="Q815" s="260">
        <v>656.62207753649136</v>
      </c>
      <c r="U815" s="260">
        <f t="shared" si="170"/>
        <v>4.2661899999999999</v>
      </c>
      <c r="V815" s="260">
        <f t="shared" si="171"/>
        <v>2.5533000000000001</v>
      </c>
    </row>
    <row r="816" spans="1:22">
      <c r="A816" s="259">
        <v>44963</v>
      </c>
      <c r="B816" s="260">
        <v>300.8</v>
      </c>
      <c r="C816" s="261">
        <v>430.33800000000002</v>
      </c>
      <c r="D816" s="260">
        <v>4111.08</v>
      </c>
      <c r="E816" s="260">
        <v>784.46900000000005</v>
      </c>
      <c r="F816" s="261">
        <v>3.6429999999999998</v>
      </c>
      <c r="G816" s="260">
        <f t="shared" si="156"/>
        <v>364.29999999999995</v>
      </c>
      <c r="H816" s="260">
        <f t="shared" ref="H816:H879" si="172">B816-G816</f>
        <v>-63.499999999999943</v>
      </c>
      <c r="I816" s="260">
        <f t="shared" si="167"/>
        <v>137.79999999999998</v>
      </c>
      <c r="J816" s="262">
        <v>1.3779999999999999</v>
      </c>
      <c r="K816" s="260">
        <f t="shared" si="168"/>
        <v>2.2649999999999997</v>
      </c>
      <c r="L816" s="261">
        <v>7.4130000000000003</v>
      </c>
      <c r="M816" s="262">
        <f t="shared" si="169"/>
        <v>5.1480000000000006</v>
      </c>
      <c r="N816" s="260">
        <v>2.2869999999999999</v>
      </c>
      <c r="O816" s="260">
        <v>256.56</v>
      </c>
      <c r="P816" s="260">
        <v>503</v>
      </c>
      <c r="Q816" s="260">
        <v>658.52298498605137</v>
      </c>
      <c r="U816" s="260">
        <f t="shared" si="170"/>
        <v>4.3033800000000006</v>
      </c>
      <c r="V816" s="260">
        <f t="shared" si="171"/>
        <v>2.5655999999999999</v>
      </c>
    </row>
    <row r="817" spans="1:22">
      <c r="A817" s="259">
        <v>44964</v>
      </c>
      <c r="B817" s="260">
        <v>302.8</v>
      </c>
      <c r="C817" s="261">
        <v>433.48200000000003</v>
      </c>
      <c r="D817" s="260">
        <v>4164</v>
      </c>
      <c r="E817" s="260">
        <v>790.41800000000001</v>
      </c>
      <c r="F817" s="261">
        <v>3.6760000000000002</v>
      </c>
      <c r="G817" s="260">
        <f t="shared" si="156"/>
        <v>367.6</v>
      </c>
      <c r="H817" s="260">
        <f t="shared" si="172"/>
        <v>-64.800000000000011</v>
      </c>
      <c r="I817" s="260">
        <f t="shared" si="167"/>
        <v>135.60000000000002</v>
      </c>
      <c r="J817" s="262">
        <v>1.3560000000000001</v>
      </c>
      <c r="K817" s="260">
        <f t="shared" si="168"/>
        <v>2.3200000000000003</v>
      </c>
      <c r="L817" s="261">
        <v>7.4829999999999997</v>
      </c>
      <c r="M817" s="262">
        <f t="shared" si="169"/>
        <v>5.1629999999999994</v>
      </c>
      <c r="N817" s="260">
        <v>2.339</v>
      </c>
      <c r="O817" s="260">
        <v>255.92</v>
      </c>
      <c r="P817" s="260">
        <v>501</v>
      </c>
      <c r="Q817" s="260">
        <v>657.29385757758632</v>
      </c>
      <c r="U817" s="260">
        <f t="shared" si="170"/>
        <v>4.3348200000000006</v>
      </c>
      <c r="V817" s="260">
        <f t="shared" si="171"/>
        <v>2.5591999999999997</v>
      </c>
    </row>
    <row r="818" spans="1:22">
      <c r="A818" s="259">
        <v>44965</v>
      </c>
      <c r="B818" s="260">
        <v>308.3</v>
      </c>
      <c r="C818" s="261">
        <v>440.72199999999998</v>
      </c>
      <c r="D818" s="260">
        <v>4117.8599999999997</v>
      </c>
      <c r="E818" s="260">
        <v>797.73</v>
      </c>
      <c r="F818" s="261">
        <v>3.6139999999999999</v>
      </c>
      <c r="G818" s="260">
        <f t="shared" si="156"/>
        <v>361.4</v>
      </c>
      <c r="H818" s="260">
        <f t="shared" si="172"/>
        <v>-53.099999999999966</v>
      </c>
      <c r="I818" s="260">
        <f t="shared" si="167"/>
        <v>125.8</v>
      </c>
      <c r="J818" s="262">
        <v>1.258</v>
      </c>
      <c r="K818" s="260">
        <f t="shared" si="168"/>
        <v>2.3559999999999999</v>
      </c>
      <c r="L818" s="261">
        <v>7.5140000000000002</v>
      </c>
      <c r="M818" s="262">
        <f t="shared" si="169"/>
        <v>5.1580000000000004</v>
      </c>
      <c r="N818" s="260">
        <v>2.3570000000000002</v>
      </c>
      <c r="O818" s="260">
        <v>253.17</v>
      </c>
      <c r="P818" s="260">
        <v>507</v>
      </c>
      <c r="Q818" s="260">
        <v>653.5393823708439</v>
      </c>
      <c r="U818" s="260">
        <f t="shared" si="170"/>
        <v>4.4072199999999997</v>
      </c>
      <c r="V818" s="260">
        <f t="shared" si="171"/>
        <v>2.5316999999999998</v>
      </c>
    </row>
    <row r="819" spans="1:22">
      <c r="A819" s="259">
        <v>44966</v>
      </c>
      <c r="B819" s="260">
        <v>307.3</v>
      </c>
      <c r="C819" s="261">
        <v>436.52300000000002</v>
      </c>
      <c r="D819" s="260">
        <v>4081.5</v>
      </c>
      <c r="E819" s="260">
        <v>792.87400000000002</v>
      </c>
      <c r="F819" s="261">
        <v>3.661</v>
      </c>
      <c r="G819" s="260">
        <f t="shared" si="156"/>
        <v>366.1</v>
      </c>
      <c r="H819" s="260">
        <f t="shared" si="172"/>
        <v>-58.800000000000011</v>
      </c>
      <c r="I819" s="260">
        <f t="shared" si="167"/>
        <v>132.9</v>
      </c>
      <c r="J819" s="262">
        <v>1.329</v>
      </c>
      <c r="K819" s="260">
        <f t="shared" si="168"/>
        <v>2.3319999999999999</v>
      </c>
      <c r="L819" s="261">
        <v>7.5469999999999997</v>
      </c>
      <c r="M819" s="262">
        <f t="shared" si="169"/>
        <v>5.2149999999999999</v>
      </c>
      <c r="N819" s="260">
        <v>2.2930000000000001</v>
      </c>
      <c r="O819" s="260">
        <v>259.05</v>
      </c>
      <c r="P819" s="260">
        <v>499</v>
      </c>
      <c r="Q819" s="260">
        <v>649.40017183866178</v>
      </c>
      <c r="U819" s="260">
        <f t="shared" si="170"/>
        <v>4.3652300000000004</v>
      </c>
      <c r="V819" s="260">
        <f t="shared" si="171"/>
        <v>2.5905</v>
      </c>
    </row>
    <row r="820" spans="1:22">
      <c r="A820" s="259">
        <v>44967</v>
      </c>
      <c r="B820" s="260">
        <v>309.5</v>
      </c>
      <c r="C820" s="261">
        <v>445.36700000000002</v>
      </c>
      <c r="D820" s="260">
        <v>4090.46</v>
      </c>
      <c r="E820" s="260">
        <v>809.78099999999995</v>
      </c>
      <c r="F820" s="261">
        <v>3.7389999999999999</v>
      </c>
      <c r="G820" s="260">
        <f t="shared" si="156"/>
        <v>373.9</v>
      </c>
      <c r="H820" s="260">
        <f t="shared" si="172"/>
        <v>-64.399999999999977</v>
      </c>
      <c r="I820" s="260">
        <f t="shared" si="167"/>
        <v>140.30000000000001</v>
      </c>
      <c r="J820" s="262">
        <v>1.403</v>
      </c>
      <c r="K820" s="260">
        <f t="shared" si="168"/>
        <v>2.3359999999999999</v>
      </c>
      <c r="L820" s="261">
        <v>7.7009999999999996</v>
      </c>
      <c r="M820" s="262">
        <f t="shared" si="169"/>
        <v>5.3650000000000002</v>
      </c>
      <c r="N820" s="260">
        <v>2.36</v>
      </c>
      <c r="O820" s="260">
        <v>262.23</v>
      </c>
      <c r="P820" s="260">
        <v>519</v>
      </c>
      <c r="Q820" s="260">
        <v>662.7539028413014</v>
      </c>
      <c r="U820" s="260">
        <f t="shared" si="170"/>
        <v>4.4536699999999998</v>
      </c>
      <c r="V820" s="260">
        <f t="shared" si="171"/>
        <v>2.6223000000000001</v>
      </c>
    </row>
    <row r="821" spans="1:22">
      <c r="A821" s="259">
        <v>44970</v>
      </c>
      <c r="B821" s="260">
        <v>313.8</v>
      </c>
      <c r="C821" s="261">
        <v>448.483</v>
      </c>
      <c r="D821" s="260">
        <v>4137.29</v>
      </c>
      <c r="E821" s="260">
        <v>812.73599999999999</v>
      </c>
      <c r="F821" s="261">
        <v>3.7029999999999998</v>
      </c>
      <c r="G821" s="260">
        <f t="shared" si="156"/>
        <v>370.3</v>
      </c>
      <c r="H821" s="260">
        <f t="shared" si="172"/>
        <v>-56.5</v>
      </c>
      <c r="I821" s="260">
        <f t="shared" si="167"/>
        <v>138.79999999999998</v>
      </c>
      <c r="J821" s="262">
        <v>1.3879999999999999</v>
      </c>
      <c r="K821" s="260">
        <f t="shared" si="168"/>
        <v>2.3149999999999999</v>
      </c>
      <c r="L821" s="261">
        <v>7.6840000000000002</v>
      </c>
      <c r="M821" s="262">
        <f t="shared" si="169"/>
        <v>5.3689999999999998</v>
      </c>
      <c r="N821" s="260">
        <v>2.3660000000000001</v>
      </c>
      <c r="O821" s="260">
        <v>263.18</v>
      </c>
      <c r="P821" s="260">
        <v>528</v>
      </c>
      <c r="Q821" s="260">
        <v>669.29826467859152</v>
      </c>
      <c r="U821" s="260">
        <f t="shared" si="170"/>
        <v>4.4848299999999997</v>
      </c>
      <c r="V821" s="260">
        <f t="shared" si="171"/>
        <v>2.6318000000000001</v>
      </c>
    </row>
    <row r="822" spans="1:22">
      <c r="A822" s="259">
        <v>44971</v>
      </c>
      <c r="B822" s="260">
        <v>311.10000000000002</v>
      </c>
      <c r="C822" s="261">
        <v>443.03</v>
      </c>
      <c r="D822" s="260">
        <v>4136.13</v>
      </c>
      <c r="E822" s="260">
        <v>804.31799999999998</v>
      </c>
      <c r="F822" s="261">
        <v>3.746</v>
      </c>
      <c r="G822" s="260">
        <f t="shared" si="156"/>
        <v>374.6</v>
      </c>
      <c r="H822" s="260">
        <f t="shared" si="172"/>
        <v>-63.5</v>
      </c>
      <c r="I822" s="260">
        <f t="shared" si="167"/>
        <v>143.5</v>
      </c>
      <c r="J822" s="262">
        <v>1.4350000000000001</v>
      </c>
      <c r="K822" s="260">
        <f t="shared" si="168"/>
        <v>2.3109999999999999</v>
      </c>
      <c r="L822" s="261">
        <v>7.6840000000000002</v>
      </c>
      <c r="M822" s="262">
        <f t="shared" si="169"/>
        <v>5.3730000000000002</v>
      </c>
      <c r="N822" s="260">
        <v>2.431</v>
      </c>
      <c r="O822" s="260">
        <v>260.06</v>
      </c>
      <c r="P822" s="260">
        <v>523</v>
      </c>
      <c r="Q822" s="260">
        <v>660.95108976618781</v>
      </c>
      <c r="U822" s="260">
        <f t="shared" si="170"/>
        <v>4.4302999999999999</v>
      </c>
      <c r="V822" s="260">
        <f t="shared" si="171"/>
        <v>2.6006</v>
      </c>
    </row>
    <row r="823" spans="1:22">
      <c r="A823" s="259">
        <v>44972</v>
      </c>
      <c r="B823" s="260">
        <v>312.2</v>
      </c>
      <c r="C823" s="261">
        <v>445.57900000000001</v>
      </c>
      <c r="D823" s="260">
        <v>4147.6000000000004</v>
      </c>
      <c r="E823" s="260">
        <v>810.70899999999995</v>
      </c>
      <c r="F823" s="261">
        <v>3.8079999999999998</v>
      </c>
      <c r="G823" s="260">
        <f t="shared" si="156"/>
        <v>380.79999999999995</v>
      </c>
      <c r="H823" s="260">
        <f t="shared" si="172"/>
        <v>-68.599999999999966</v>
      </c>
      <c r="I823" s="260">
        <f t="shared" si="167"/>
        <v>146.1</v>
      </c>
      <c r="J823" s="262">
        <v>1.4610000000000001</v>
      </c>
      <c r="K823" s="260">
        <f t="shared" si="168"/>
        <v>2.3469999999999995</v>
      </c>
      <c r="L823" s="261">
        <v>7.7539999999999996</v>
      </c>
      <c r="M823" s="262">
        <f t="shared" si="169"/>
        <v>5.407</v>
      </c>
      <c r="N823" s="260">
        <v>2.4689999999999999</v>
      </c>
      <c r="O823" s="260">
        <v>257.29000000000002</v>
      </c>
      <c r="P823" s="260">
        <v>530</v>
      </c>
      <c r="Q823" s="260">
        <v>662.90182878281246</v>
      </c>
      <c r="U823" s="260">
        <f t="shared" si="170"/>
        <v>4.4557900000000004</v>
      </c>
      <c r="V823" s="260">
        <f t="shared" si="171"/>
        <v>2.5729000000000002</v>
      </c>
    </row>
    <row r="824" spans="1:22">
      <c r="A824" s="259">
        <v>44973</v>
      </c>
      <c r="B824" s="260">
        <v>310</v>
      </c>
      <c r="C824" s="261">
        <v>443.60300000000001</v>
      </c>
      <c r="D824" s="260">
        <v>4090.41</v>
      </c>
      <c r="E824" s="260">
        <v>811.41200000000003</v>
      </c>
      <c r="F824" s="261">
        <v>3.8639999999999999</v>
      </c>
      <c r="G824" s="260">
        <f t="shared" si="156"/>
        <v>386.4</v>
      </c>
      <c r="H824" s="260">
        <f t="shared" si="172"/>
        <v>-76.399999999999977</v>
      </c>
      <c r="I824" s="260">
        <f t="shared" si="167"/>
        <v>148.70000000000002</v>
      </c>
      <c r="J824" s="262">
        <v>1.4870000000000001</v>
      </c>
      <c r="K824" s="260">
        <f t="shared" si="168"/>
        <v>2.3769999999999998</v>
      </c>
      <c r="L824" s="261">
        <v>7.8010000000000002</v>
      </c>
      <c r="M824" s="262">
        <f t="shared" si="169"/>
        <v>5.4240000000000004</v>
      </c>
      <c r="N824" s="260">
        <v>2.472</v>
      </c>
      <c r="O824" s="260">
        <v>255.97</v>
      </c>
      <c r="P824" s="260">
        <v>537</v>
      </c>
      <c r="Q824" s="260">
        <v>661.5709196316875</v>
      </c>
      <c r="U824" s="260">
        <f t="shared" si="170"/>
        <v>4.4360299999999997</v>
      </c>
      <c r="V824" s="260">
        <f t="shared" si="171"/>
        <v>2.5596999999999999</v>
      </c>
    </row>
    <row r="825" spans="1:22">
      <c r="A825" s="259">
        <v>44974</v>
      </c>
      <c r="B825" s="260">
        <v>317.7</v>
      </c>
      <c r="C825" s="261">
        <v>454.3</v>
      </c>
      <c r="D825" s="260">
        <v>4079.09</v>
      </c>
      <c r="E825" s="260">
        <v>825.74900000000002</v>
      </c>
      <c r="F825" s="261">
        <v>3.82</v>
      </c>
      <c r="G825" s="260">
        <f t="shared" si="156"/>
        <v>382</v>
      </c>
      <c r="H825" s="260">
        <f t="shared" si="172"/>
        <v>-64.300000000000011</v>
      </c>
      <c r="I825" s="260">
        <f t="shared" si="167"/>
        <v>145.4</v>
      </c>
      <c r="J825" s="262">
        <v>1.454</v>
      </c>
      <c r="K825" s="260">
        <f t="shared" si="168"/>
        <v>2.3659999999999997</v>
      </c>
      <c r="L825" s="261">
        <v>7.8650000000000002</v>
      </c>
      <c r="M825" s="262">
        <f t="shared" si="169"/>
        <v>5.4990000000000006</v>
      </c>
      <c r="N825" s="260">
        <v>2.4350000000000001</v>
      </c>
      <c r="O825" s="260">
        <v>263.54000000000002</v>
      </c>
      <c r="P825" s="260">
        <v>555</v>
      </c>
      <c r="Q825" s="260">
        <v>682.43904379393496</v>
      </c>
      <c r="U825" s="260">
        <f t="shared" si="170"/>
        <v>4.5430000000000001</v>
      </c>
      <c r="V825" s="260">
        <f t="shared" si="171"/>
        <v>2.6354000000000002</v>
      </c>
    </row>
    <row r="826" spans="1:22" hidden="1">
      <c r="A826" s="259">
        <v>44977</v>
      </c>
      <c r="B826" s="260">
        <v>0</v>
      </c>
      <c r="C826" s="260">
        <v>0</v>
      </c>
      <c r="D826" s="260">
        <v>0</v>
      </c>
      <c r="E826" s="260" t="e">
        <v>#N/A</v>
      </c>
      <c r="F826" s="260">
        <v>3.82</v>
      </c>
      <c r="G826" s="260">
        <f t="shared" si="156"/>
        <v>382</v>
      </c>
      <c r="H826" s="260">
        <f t="shared" si="172"/>
        <v>-382</v>
      </c>
      <c r="J826" s="260"/>
      <c r="L826" s="260"/>
      <c r="M826" s="260"/>
      <c r="Q826" s="260">
        <v>679.24304028956738</v>
      </c>
    </row>
    <row r="827" spans="1:22">
      <c r="A827" s="259">
        <v>44978</v>
      </c>
      <c r="B827" s="260">
        <v>316.10000000000002</v>
      </c>
      <c r="C827" s="261">
        <v>453.61099999999999</v>
      </c>
      <c r="D827" s="260">
        <v>3997.34</v>
      </c>
      <c r="E827" s="260">
        <v>829.58</v>
      </c>
      <c r="F827" s="261">
        <v>3.9550000000000001</v>
      </c>
      <c r="G827" s="260">
        <f t="shared" si="156"/>
        <v>395.5</v>
      </c>
      <c r="H827" s="260">
        <f t="shared" si="172"/>
        <v>-79.399999999999977</v>
      </c>
      <c r="I827" s="260">
        <f t="shared" ref="I827:I859" si="173">J827*100</f>
        <v>152.80000000000001</v>
      </c>
      <c r="J827" s="262">
        <v>1.528</v>
      </c>
      <c r="K827" s="260">
        <f t="shared" ref="K827:K859" si="174">F827-J827</f>
        <v>2.427</v>
      </c>
      <c r="L827" s="261">
        <v>7.99</v>
      </c>
      <c r="M827" s="262">
        <f t="shared" ref="M827:M859" si="175">L827-K827</f>
        <v>5.5630000000000006</v>
      </c>
      <c r="N827" s="260">
        <v>2.5249999999999999</v>
      </c>
      <c r="O827" s="260">
        <v>264.07</v>
      </c>
      <c r="P827" s="260">
        <v>549</v>
      </c>
      <c r="Q827" s="260">
        <v>687.27562988171871</v>
      </c>
      <c r="U827" s="260">
        <f t="shared" ref="U827:U859" si="176">C827/100</f>
        <v>4.5361099999999999</v>
      </c>
      <c r="V827" s="260">
        <f t="shared" ref="V827:V859" si="177">O827/100</f>
        <v>2.6406999999999998</v>
      </c>
    </row>
    <row r="828" spans="1:22">
      <c r="A828" s="259">
        <v>44979</v>
      </c>
      <c r="B828" s="260">
        <v>320.39999999999998</v>
      </c>
      <c r="C828" s="261">
        <v>456.96899999999999</v>
      </c>
      <c r="D828" s="260">
        <v>3991.05</v>
      </c>
      <c r="E828" s="260">
        <v>832.72799999999995</v>
      </c>
      <c r="F828" s="261">
        <v>3.919</v>
      </c>
      <c r="G828" s="260">
        <f t="shared" si="156"/>
        <v>391.9</v>
      </c>
      <c r="H828" s="260">
        <f t="shared" si="172"/>
        <v>-71.5</v>
      </c>
      <c r="I828" s="260">
        <f t="shared" si="173"/>
        <v>151.19999999999999</v>
      </c>
      <c r="J828" s="262">
        <v>1.512</v>
      </c>
      <c r="K828" s="260">
        <f t="shared" si="174"/>
        <v>2.407</v>
      </c>
      <c r="L828" s="261">
        <v>7.9560000000000004</v>
      </c>
      <c r="M828" s="262">
        <f t="shared" si="175"/>
        <v>5.5490000000000004</v>
      </c>
      <c r="N828" s="260">
        <v>2.516</v>
      </c>
      <c r="O828" s="260">
        <v>268.17</v>
      </c>
      <c r="P828" s="260">
        <v>558</v>
      </c>
      <c r="Q828" s="260">
        <v>694.59442281566328</v>
      </c>
      <c r="U828" s="260">
        <f t="shared" si="176"/>
        <v>4.5696899999999996</v>
      </c>
      <c r="V828" s="260">
        <f t="shared" si="177"/>
        <v>2.6817000000000002</v>
      </c>
    </row>
    <row r="829" spans="1:22">
      <c r="A829" s="259">
        <v>44980</v>
      </c>
      <c r="B829" s="260">
        <v>319</v>
      </c>
      <c r="C829" s="261">
        <v>449.00799999999998</v>
      </c>
      <c r="D829" s="260">
        <v>4012.32</v>
      </c>
      <c r="E829" s="260">
        <v>817.80600000000004</v>
      </c>
      <c r="F829" s="261">
        <v>3.8809999999999998</v>
      </c>
      <c r="G829" s="260">
        <f t="shared" si="156"/>
        <v>388.09999999999997</v>
      </c>
      <c r="H829" s="260">
        <f t="shared" si="172"/>
        <v>-69.099999999999966</v>
      </c>
      <c r="I829" s="260">
        <f t="shared" si="173"/>
        <v>148.19999999999999</v>
      </c>
      <c r="J829" s="262">
        <v>1.482</v>
      </c>
      <c r="K829" s="260">
        <f t="shared" si="174"/>
        <v>2.399</v>
      </c>
      <c r="L829" s="261">
        <v>7.8410000000000002</v>
      </c>
      <c r="M829" s="262">
        <f t="shared" si="175"/>
        <v>5.4420000000000002</v>
      </c>
      <c r="N829" s="260">
        <v>2.4729999999999999</v>
      </c>
      <c r="O829" s="260">
        <v>266.91000000000003</v>
      </c>
      <c r="P829" s="260">
        <v>534</v>
      </c>
      <c r="Q829" s="260">
        <v>683.03041492015916</v>
      </c>
      <c r="U829" s="260">
        <f t="shared" si="176"/>
        <v>4.4900799999999998</v>
      </c>
      <c r="V829" s="260">
        <f t="shared" si="177"/>
        <v>2.6691000000000003</v>
      </c>
    </row>
    <row r="830" spans="1:22">
      <c r="A830" s="259">
        <v>44981</v>
      </c>
      <c r="B830" s="260">
        <v>316.10000000000002</v>
      </c>
      <c r="C830" s="261">
        <v>445.13</v>
      </c>
      <c r="D830" s="260">
        <v>3970.04</v>
      </c>
      <c r="E830" s="260">
        <v>813.30600000000004</v>
      </c>
      <c r="F830" s="261">
        <v>3.9470000000000001</v>
      </c>
      <c r="G830" s="260">
        <f t="shared" si="156"/>
        <v>394.7</v>
      </c>
      <c r="H830" s="260">
        <f t="shared" si="172"/>
        <v>-78.599999999999966</v>
      </c>
      <c r="I830" s="260">
        <f t="shared" si="173"/>
        <v>157</v>
      </c>
      <c r="J830" s="262">
        <v>1.57</v>
      </c>
      <c r="K830" s="260">
        <f t="shared" si="174"/>
        <v>2.3769999999999998</v>
      </c>
      <c r="L830" s="261">
        <v>7.8949999999999996</v>
      </c>
      <c r="M830" s="262">
        <f t="shared" si="175"/>
        <v>5.5179999999999998</v>
      </c>
      <c r="N830" s="260">
        <v>2.532</v>
      </c>
      <c r="O830" s="260">
        <v>262.24</v>
      </c>
      <c r="P830" s="260">
        <v>533</v>
      </c>
      <c r="Q830" s="260">
        <v>669.39358300649565</v>
      </c>
      <c r="U830" s="260">
        <f t="shared" si="176"/>
        <v>4.4512999999999998</v>
      </c>
      <c r="V830" s="260">
        <f t="shared" si="177"/>
        <v>2.6224000000000003</v>
      </c>
    </row>
    <row r="831" spans="1:22">
      <c r="A831" s="259">
        <v>44984</v>
      </c>
      <c r="B831" s="260">
        <v>319</v>
      </c>
      <c r="C831" s="261">
        <v>444.97899999999998</v>
      </c>
      <c r="D831" s="260">
        <v>3982.24</v>
      </c>
      <c r="E831" s="260">
        <v>811.01800000000003</v>
      </c>
      <c r="F831" s="261">
        <v>3.9159999999999999</v>
      </c>
      <c r="G831" s="260">
        <f t="shared" si="156"/>
        <v>391.59999999999997</v>
      </c>
      <c r="H831" s="260">
        <f t="shared" si="172"/>
        <v>-72.599999999999966</v>
      </c>
      <c r="I831" s="260">
        <f t="shared" si="173"/>
        <v>154.4</v>
      </c>
      <c r="J831" s="262">
        <v>1.544</v>
      </c>
      <c r="K831" s="260">
        <f t="shared" si="174"/>
        <v>2.3719999999999999</v>
      </c>
      <c r="L831" s="261">
        <v>7.8940000000000001</v>
      </c>
      <c r="M831" s="262">
        <f t="shared" si="175"/>
        <v>5.5220000000000002</v>
      </c>
      <c r="N831" s="260">
        <v>2.5750000000000002</v>
      </c>
      <c r="O831" s="260">
        <v>262.29000000000002</v>
      </c>
      <c r="P831" s="260">
        <v>534</v>
      </c>
      <c r="Q831" s="260">
        <v>661.48433288098806</v>
      </c>
      <c r="U831" s="260">
        <f t="shared" si="176"/>
        <v>4.4497900000000001</v>
      </c>
      <c r="V831" s="260">
        <f t="shared" si="177"/>
        <v>2.6229</v>
      </c>
    </row>
    <row r="832" spans="1:22">
      <c r="A832" s="259">
        <v>44985</v>
      </c>
      <c r="B832" s="260">
        <v>319.5</v>
      </c>
      <c r="C832" s="261">
        <v>447.32299999999998</v>
      </c>
      <c r="D832" s="260">
        <v>3970.15</v>
      </c>
      <c r="E832" s="260">
        <v>814.44</v>
      </c>
      <c r="F832" s="261">
        <v>3.923</v>
      </c>
      <c r="G832" s="260">
        <f t="shared" si="156"/>
        <v>392.3</v>
      </c>
      <c r="H832" s="260">
        <f t="shared" si="172"/>
        <v>-72.800000000000011</v>
      </c>
      <c r="I832" s="260">
        <f t="shared" si="173"/>
        <v>154.69999999999999</v>
      </c>
      <c r="J832" s="262">
        <v>1.5469999999999999</v>
      </c>
      <c r="K832" s="260">
        <f t="shared" si="174"/>
        <v>2.3760000000000003</v>
      </c>
      <c r="L832" s="261">
        <v>7.9210000000000003</v>
      </c>
      <c r="M832" s="262">
        <f t="shared" si="175"/>
        <v>5.5449999999999999</v>
      </c>
      <c r="N832" s="260">
        <v>2.645</v>
      </c>
      <c r="O832" s="260">
        <v>255.93</v>
      </c>
      <c r="P832" s="260">
        <v>543</v>
      </c>
      <c r="Q832" s="260">
        <v>671.20525777341186</v>
      </c>
      <c r="U832" s="260">
        <f t="shared" si="176"/>
        <v>4.47323</v>
      </c>
      <c r="V832" s="260">
        <f t="shared" si="177"/>
        <v>2.5592999999999999</v>
      </c>
    </row>
    <row r="833" spans="1:22">
      <c r="A833" s="259">
        <v>44986</v>
      </c>
      <c r="B833" s="260">
        <v>316.3</v>
      </c>
      <c r="C833" s="261">
        <v>448.54300000000001</v>
      </c>
      <c r="D833" s="260">
        <v>3951.39</v>
      </c>
      <c r="E833" s="260">
        <v>818.67700000000002</v>
      </c>
      <c r="F833" s="261">
        <v>3.9950000000000001</v>
      </c>
      <c r="G833" s="260">
        <f t="shared" si="156"/>
        <v>399.5</v>
      </c>
      <c r="H833" s="260">
        <f t="shared" si="172"/>
        <v>-83.199999999999989</v>
      </c>
      <c r="I833" s="260">
        <f t="shared" si="173"/>
        <v>156</v>
      </c>
      <c r="J833" s="262">
        <v>1.56</v>
      </c>
      <c r="K833" s="260">
        <f t="shared" si="174"/>
        <v>2.4350000000000001</v>
      </c>
      <c r="L833" s="261">
        <v>7.9930000000000003</v>
      </c>
      <c r="M833" s="262">
        <f t="shared" si="175"/>
        <v>5.5579999999999998</v>
      </c>
      <c r="N833" s="260">
        <v>2.7040000000000002</v>
      </c>
      <c r="O833" s="260">
        <v>256.43</v>
      </c>
      <c r="P833" s="260">
        <v>554</v>
      </c>
      <c r="Q833" s="260">
        <v>674.76714290688949</v>
      </c>
      <c r="U833" s="260">
        <f t="shared" si="176"/>
        <v>4.48543</v>
      </c>
      <c r="V833" s="260">
        <f t="shared" si="177"/>
        <v>2.5643000000000002</v>
      </c>
    </row>
    <row r="834" spans="1:22">
      <c r="A834" s="259">
        <v>44987</v>
      </c>
      <c r="B834" s="260">
        <v>316.5</v>
      </c>
      <c r="C834" s="261">
        <v>453.87</v>
      </c>
      <c r="D834" s="260">
        <v>3981.35</v>
      </c>
      <c r="E834" s="260">
        <v>829.221</v>
      </c>
      <c r="F834" s="261">
        <v>4.0590000000000002</v>
      </c>
      <c r="G834" s="260">
        <f t="shared" si="156"/>
        <v>405.90000000000003</v>
      </c>
      <c r="H834" s="260">
        <f t="shared" si="172"/>
        <v>-89.400000000000034</v>
      </c>
      <c r="I834" s="260">
        <f t="shared" si="173"/>
        <v>157.4</v>
      </c>
      <c r="J834" s="262">
        <v>1.5740000000000001</v>
      </c>
      <c r="K834" s="260">
        <f t="shared" si="174"/>
        <v>2.4850000000000003</v>
      </c>
      <c r="L834" s="261">
        <v>8.0879999999999992</v>
      </c>
      <c r="M834" s="262">
        <f t="shared" si="175"/>
        <v>5.6029999999999989</v>
      </c>
      <c r="N834" s="260">
        <v>2.7410000000000001</v>
      </c>
      <c r="O834" s="260">
        <v>260.49</v>
      </c>
      <c r="P834" s="260">
        <v>558</v>
      </c>
      <c r="Q834" s="260">
        <v>690.23035608695443</v>
      </c>
      <c r="U834" s="260">
        <f t="shared" si="176"/>
        <v>4.5387000000000004</v>
      </c>
      <c r="V834" s="260">
        <f t="shared" si="177"/>
        <v>2.6049000000000002</v>
      </c>
    </row>
    <row r="835" spans="1:22">
      <c r="A835" s="259">
        <v>44988</v>
      </c>
      <c r="B835" s="260">
        <v>317.7</v>
      </c>
      <c r="C835" s="261">
        <v>451.45100000000002</v>
      </c>
      <c r="D835" s="260">
        <v>4045.64</v>
      </c>
      <c r="E835" s="260">
        <v>820.51</v>
      </c>
      <c r="F835" s="261">
        <v>3.9550000000000001</v>
      </c>
      <c r="G835" s="260">
        <f t="shared" si="156"/>
        <v>395.5</v>
      </c>
      <c r="H835" s="260">
        <f t="shared" si="172"/>
        <v>-77.800000000000011</v>
      </c>
      <c r="I835" s="260">
        <f t="shared" si="173"/>
        <v>143.9</v>
      </c>
      <c r="J835" s="262">
        <v>1.4390000000000001</v>
      </c>
      <c r="K835" s="260">
        <f t="shared" si="174"/>
        <v>2.516</v>
      </c>
      <c r="L835" s="261">
        <v>7.9619999999999997</v>
      </c>
      <c r="M835" s="262">
        <f t="shared" si="175"/>
        <v>5.4459999999999997</v>
      </c>
      <c r="N835" s="260">
        <v>2.7069999999999999</v>
      </c>
      <c r="O835" s="260">
        <v>258.22000000000003</v>
      </c>
      <c r="P835" s="260">
        <v>569</v>
      </c>
      <c r="Q835" s="260">
        <v>683.46996281710403</v>
      </c>
      <c r="U835" s="260">
        <f t="shared" si="176"/>
        <v>4.5145100000000005</v>
      </c>
      <c r="V835" s="260">
        <f t="shared" si="177"/>
        <v>2.5822000000000003</v>
      </c>
    </row>
    <row r="836" spans="1:22">
      <c r="A836" s="259">
        <v>44991</v>
      </c>
      <c r="B836" s="260">
        <v>315.3</v>
      </c>
      <c r="C836" s="261">
        <v>442.20499999999998</v>
      </c>
      <c r="D836" s="260">
        <v>4048.42</v>
      </c>
      <c r="E836" s="260">
        <v>805.76499999999999</v>
      </c>
      <c r="F836" s="261">
        <v>3.9609999999999999</v>
      </c>
      <c r="G836" s="260">
        <f t="shared" ref="G836:G899" si="178">F836*100</f>
        <v>396.09999999999997</v>
      </c>
      <c r="H836" s="260">
        <f t="shared" si="172"/>
        <v>-80.799999999999955</v>
      </c>
      <c r="I836" s="260">
        <f t="shared" si="173"/>
        <v>147.5</v>
      </c>
      <c r="J836" s="262">
        <v>1.4750000000000001</v>
      </c>
      <c r="K836" s="260">
        <f t="shared" si="174"/>
        <v>2.4859999999999998</v>
      </c>
      <c r="L836" s="261">
        <v>7.8860000000000001</v>
      </c>
      <c r="M836" s="262">
        <f t="shared" si="175"/>
        <v>5.4</v>
      </c>
      <c r="N836" s="260">
        <v>2.738</v>
      </c>
      <c r="O836" s="260">
        <v>253.65</v>
      </c>
      <c r="P836" s="260">
        <v>546</v>
      </c>
      <c r="Q836" s="260">
        <v>667.64713740034722</v>
      </c>
      <c r="U836" s="260">
        <f t="shared" si="176"/>
        <v>4.4220499999999996</v>
      </c>
      <c r="V836" s="260">
        <f t="shared" si="177"/>
        <v>2.5365000000000002</v>
      </c>
    </row>
    <row r="837" spans="1:22">
      <c r="A837" s="259">
        <v>44992</v>
      </c>
      <c r="B837" s="260">
        <v>313.60000000000002</v>
      </c>
      <c r="C837" s="261">
        <v>444.79700000000003</v>
      </c>
      <c r="D837" s="260">
        <v>3986.37</v>
      </c>
      <c r="E837" s="260">
        <v>808.56100000000004</v>
      </c>
      <c r="F837" s="261">
        <v>3.9670000000000001</v>
      </c>
      <c r="G837" s="260">
        <f t="shared" si="178"/>
        <v>396.7</v>
      </c>
      <c r="H837" s="260">
        <f t="shared" si="172"/>
        <v>-83.099999999999966</v>
      </c>
      <c r="I837" s="260">
        <f t="shared" si="173"/>
        <v>158</v>
      </c>
      <c r="J837" s="262">
        <v>1.58</v>
      </c>
      <c r="K837" s="260">
        <f t="shared" si="174"/>
        <v>2.387</v>
      </c>
      <c r="L837" s="261">
        <v>7.923</v>
      </c>
      <c r="M837" s="262">
        <f t="shared" si="175"/>
        <v>5.5359999999999996</v>
      </c>
      <c r="N837" s="260">
        <v>2.6850000000000001</v>
      </c>
      <c r="O837" s="260">
        <v>253.23</v>
      </c>
      <c r="P837" s="260">
        <v>547</v>
      </c>
      <c r="Q837" s="260">
        <v>673.28497171809499</v>
      </c>
      <c r="U837" s="260">
        <f t="shared" si="176"/>
        <v>4.4479700000000006</v>
      </c>
      <c r="V837" s="260">
        <f t="shared" si="177"/>
        <v>2.5322999999999998</v>
      </c>
    </row>
    <row r="838" spans="1:22">
      <c r="A838" s="259">
        <v>44993</v>
      </c>
      <c r="B838" s="260">
        <v>313.89999999999998</v>
      </c>
      <c r="C838" s="261">
        <v>449.45699999999999</v>
      </c>
      <c r="D838" s="260">
        <v>3992.01</v>
      </c>
      <c r="E838" s="260">
        <v>818.41099999999994</v>
      </c>
      <c r="F838" s="261">
        <v>3.9940000000000002</v>
      </c>
      <c r="G838" s="260">
        <f t="shared" si="178"/>
        <v>399.40000000000003</v>
      </c>
      <c r="H838" s="260">
        <f t="shared" si="172"/>
        <v>-85.500000000000057</v>
      </c>
      <c r="I838" s="260">
        <f t="shared" si="173"/>
        <v>166.5</v>
      </c>
      <c r="J838" s="262">
        <v>1.665</v>
      </c>
      <c r="K838" s="260">
        <f t="shared" si="174"/>
        <v>2.3290000000000002</v>
      </c>
      <c r="L838" s="261">
        <v>7.9660000000000002</v>
      </c>
      <c r="M838" s="262">
        <f t="shared" si="175"/>
        <v>5.6370000000000005</v>
      </c>
      <c r="N838" s="260">
        <v>2.641</v>
      </c>
      <c r="O838" s="260">
        <v>261.58</v>
      </c>
      <c r="P838" s="260">
        <v>561</v>
      </c>
      <c r="Q838" s="260">
        <v>692.74268893500755</v>
      </c>
      <c r="U838" s="260">
        <f t="shared" si="176"/>
        <v>4.4945699999999995</v>
      </c>
      <c r="V838" s="260">
        <f t="shared" si="177"/>
        <v>2.6157999999999997</v>
      </c>
    </row>
    <row r="839" spans="1:22">
      <c r="A839" s="259">
        <v>44994</v>
      </c>
      <c r="B839" s="260">
        <v>322.2</v>
      </c>
      <c r="C839" s="261">
        <v>460.62799999999999</v>
      </c>
      <c r="D839" s="260">
        <v>3918.32</v>
      </c>
      <c r="E839" s="260">
        <v>835.52499999999998</v>
      </c>
      <c r="F839" s="261">
        <v>3.9060000000000001</v>
      </c>
      <c r="G839" s="260">
        <f t="shared" si="178"/>
        <v>390.6</v>
      </c>
      <c r="H839" s="260">
        <f t="shared" si="172"/>
        <v>-68.400000000000034</v>
      </c>
      <c r="I839" s="260">
        <f t="shared" si="173"/>
        <v>160.60000000000002</v>
      </c>
      <c r="J839" s="262">
        <v>1.6060000000000001</v>
      </c>
      <c r="K839" s="260">
        <f t="shared" si="174"/>
        <v>2.2999999999999998</v>
      </c>
      <c r="L839" s="261">
        <v>7.9969999999999999</v>
      </c>
      <c r="M839" s="262">
        <f t="shared" si="175"/>
        <v>5.6970000000000001</v>
      </c>
      <c r="N839" s="260">
        <v>2.633</v>
      </c>
      <c r="O839" s="260">
        <v>263.69</v>
      </c>
      <c r="P839" s="260">
        <v>572</v>
      </c>
      <c r="Q839" s="260">
        <v>709.60941886585044</v>
      </c>
      <c r="U839" s="260">
        <f t="shared" si="176"/>
        <v>4.6062799999999999</v>
      </c>
      <c r="V839" s="260">
        <f t="shared" si="177"/>
        <v>2.6368999999999998</v>
      </c>
    </row>
    <row r="840" spans="1:22">
      <c r="A840" s="259">
        <v>44995</v>
      </c>
      <c r="B840" s="260">
        <v>334.9</v>
      </c>
      <c r="C840" s="261">
        <v>473.91399999999999</v>
      </c>
      <c r="D840" s="260">
        <v>3861.59</v>
      </c>
      <c r="E840" s="260">
        <v>858.03899999999999</v>
      </c>
      <c r="F840" s="261">
        <v>3.7010000000000001</v>
      </c>
      <c r="G840" s="260">
        <f t="shared" si="178"/>
        <v>370.1</v>
      </c>
      <c r="H840" s="260">
        <f t="shared" si="172"/>
        <v>-35.200000000000045</v>
      </c>
      <c r="I840" s="260">
        <f t="shared" si="173"/>
        <v>141.1</v>
      </c>
      <c r="J840" s="262">
        <v>1.411</v>
      </c>
      <c r="K840" s="260">
        <f t="shared" si="174"/>
        <v>2.29</v>
      </c>
      <c r="L840" s="261">
        <v>7.9050000000000002</v>
      </c>
      <c r="M840" s="262">
        <f t="shared" si="175"/>
        <v>5.6150000000000002</v>
      </c>
      <c r="N840" s="260">
        <v>2.5009999999999999</v>
      </c>
      <c r="O840" s="260">
        <v>278.89</v>
      </c>
      <c r="P840" s="260">
        <v>606</v>
      </c>
      <c r="Q840" s="260">
        <v>732.16991373364624</v>
      </c>
      <c r="U840" s="260">
        <f t="shared" si="176"/>
        <v>4.7391399999999999</v>
      </c>
      <c r="V840" s="260">
        <f t="shared" si="177"/>
        <v>2.7888999999999999</v>
      </c>
    </row>
    <row r="841" spans="1:22">
      <c r="A841" s="259">
        <v>44998</v>
      </c>
      <c r="B841" s="260">
        <v>348.9</v>
      </c>
      <c r="C841" s="261">
        <v>486.06099999999998</v>
      </c>
      <c r="D841" s="260">
        <v>3855.76</v>
      </c>
      <c r="E841" s="260">
        <v>886.30600000000004</v>
      </c>
      <c r="F841" s="261">
        <v>3.5750000000000002</v>
      </c>
      <c r="G841" s="260">
        <f t="shared" si="178"/>
        <v>357.5</v>
      </c>
      <c r="H841" s="260">
        <f t="shared" si="172"/>
        <v>-8.6000000000000227</v>
      </c>
      <c r="I841" s="260">
        <f t="shared" si="173"/>
        <v>132.6</v>
      </c>
      <c r="J841" s="262">
        <v>1.3260000000000001</v>
      </c>
      <c r="K841" s="260">
        <f t="shared" si="174"/>
        <v>2.2490000000000001</v>
      </c>
      <c r="L841" s="261">
        <v>7.827</v>
      </c>
      <c r="M841" s="262">
        <f t="shared" si="175"/>
        <v>5.5779999999999994</v>
      </c>
      <c r="N841" s="260">
        <v>2.2469999999999999</v>
      </c>
      <c r="O841" s="260">
        <v>302.89999999999998</v>
      </c>
      <c r="P841" s="260">
        <v>625</v>
      </c>
      <c r="Q841" s="260">
        <v>770.48950796876011</v>
      </c>
      <c r="U841" s="260">
        <f t="shared" si="176"/>
        <v>4.8606099999999994</v>
      </c>
      <c r="V841" s="260">
        <f t="shared" si="177"/>
        <v>3.0289999999999999</v>
      </c>
    </row>
    <row r="842" spans="1:22">
      <c r="A842" s="259">
        <v>44999</v>
      </c>
      <c r="B842" s="260">
        <v>344.3</v>
      </c>
      <c r="C842" s="261">
        <v>479.77800000000002</v>
      </c>
      <c r="D842" s="260">
        <v>3919.29</v>
      </c>
      <c r="E842" s="260">
        <v>880.63</v>
      </c>
      <c r="F842" s="261">
        <v>3.6930000000000001</v>
      </c>
      <c r="G842" s="260">
        <f t="shared" si="178"/>
        <v>369.3</v>
      </c>
      <c r="H842" s="260">
        <f t="shared" si="172"/>
        <v>-25</v>
      </c>
      <c r="I842" s="260">
        <f t="shared" si="173"/>
        <v>139.39999999999998</v>
      </c>
      <c r="J842" s="262">
        <v>1.3939999999999999</v>
      </c>
      <c r="K842" s="260">
        <f t="shared" si="174"/>
        <v>2.2990000000000004</v>
      </c>
      <c r="L842" s="261">
        <v>7.8929999999999998</v>
      </c>
      <c r="M842" s="262">
        <f t="shared" si="175"/>
        <v>5.5939999999999994</v>
      </c>
      <c r="N842" s="260">
        <v>2.4079999999999999</v>
      </c>
      <c r="O842" s="260">
        <v>280.23</v>
      </c>
      <c r="P842" s="260">
        <v>617</v>
      </c>
      <c r="Q842" s="260">
        <v>764.77429345583823</v>
      </c>
      <c r="U842" s="260">
        <f t="shared" si="176"/>
        <v>4.7977800000000004</v>
      </c>
      <c r="V842" s="260">
        <f t="shared" si="177"/>
        <v>2.8023000000000002</v>
      </c>
    </row>
    <row r="843" spans="1:22">
      <c r="A843" s="259">
        <v>45000</v>
      </c>
      <c r="B843" s="260">
        <v>360.8</v>
      </c>
      <c r="C843" s="261">
        <v>503.94299999999998</v>
      </c>
      <c r="D843" s="260">
        <v>3891.93</v>
      </c>
      <c r="E843" s="260">
        <v>923.255</v>
      </c>
      <c r="F843" s="261">
        <v>3.4580000000000002</v>
      </c>
      <c r="G843" s="260">
        <f t="shared" si="178"/>
        <v>345.8</v>
      </c>
      <c r="H843" s="260">
        <f t="shared" si="172"/>
        <v>15</v>
      </c>
      <c r="I843" s="260">
        <f t="shared" si="173"/>
        <v>118.10000000000001</v>
      </c>
      <c r="J843" s="262">
        <v>1.181</v>
      </c>
      <c r="K843" s="260">
        <f t="shared" si="174"/>
        <v>2.2770000000000001</v>
      </c>
      <c r="L843" s="261">
        <v>7.9080000000000004</v>
      </c>
      <c r="M843" s="262">
        <f t="shared" si="175"/>
        <v>5.6310000000000002</v>
      </c>
      <c r="N843" s="260">
        <v>2.1179999999999999</v>
      </c>
      <c r="O843" s="260">
        <v>311.49</v>
      </c>
      <c r="P843" s="260">
        <v>663</v>
      </c>
      <c r="Q843" s="260">
        <v>824.23076909508688</v>
      </c>
      <c r="U843" s="260">
        <f t="shared" si="176"/>
        <v>5.0394299999999994</v>
      </c>
      <c r="V843" s="260">
        <f t="shared" si="177"/>
        <v>3.1149</v>
      </c>
    </row>
    <row r="844" spans="1:22">
      <c r="A844" s="259">
        <v>45001</v>
      </c>
      <c r="B844" s="260">
        <v>355.3</v>
      </c>
      <c r="C844" s="261">
        <v>494.95299999999997</v>
      </c>
      <c r="D844" s="260">
        <v>3960.28</v>
      </c>
      <c r="E844" s="260">
        <v>913.69</v>
      </c>
      <c r="F844" s="261">
        <v>3.581</v>
      </c>
      <c r="G844" s="260">
        <f t="shared" si="178"/>
        <v>358.1</v>
      </c>
      <c r="H844" s="260">
        <f t="shared" si="172"/>
        <v>-2.8000000000000114</v>
      </c>
      <c r="I844" s="260">
        <f t="shared" si="173"/>
        <v>135.69999999999999</v>
      </c>
      <c r="J844" s="262">
        <v>1.357</v>
      </c>
      <c r="K844" s="260">
        <f t="shared" si="174"/>
        <v>2.2240000000000002</v>
      </c>
      <c r="L844" s="261">
        <v>7.899</v>
      </c>
      <c r="M844" s="262">
        <f t="shared" si="175"/>
        <v>5.6749999999999998</v>
      </c>
      <c r="N844" s="260">
        <v>2.2799999999999998</v>
      </c>
      <c r="O844" s="260">
        <v>307</v>
      </c>
      <c r="P844" s="260">
        <v>677</v>
      </c>
      <c r="Q844" s="260">
        <v>830.13846909803885</v>
      </c>
      <c r="U844" s="260">
        <f t="shared" si="176"/>
        <v>4.9495299999999993</v>
      </c>
      <c r="V844" s="260">
        <f t="shared" si="177"/>
        <v>3.07</v>
      </c>
    </row>
    <row r="845" spans="1:22">
      <c r="A845" s="259">
        <v>45002</v>
      </c>
      <c r="B845" s="260">
        <v>365.5</v>
      </c>
      <c r="C845" s="261">
        <v>509.78399999999999</v>
      </c>
      <c r="D845" s="260">
        <v>3916.64</v>
      </c>
      <c r="E845" s="260">
        <v>936.97799999999995</v>
      </c>
      <c r="F845" s="261">
        <v>3.4319999999999999</v>
      </c>
      <c r="G845" s="260">
        <f t="shared" si="178"/>
        <v>343.2</v>
      </c>
      <c r="H845" s="260">
        <f t="shared" si="172"/>
        <v>22.300000000000011</v>
      </c>
      <c r="I845" s="260">
        <f t="shared" si="173"/>
        <v>133.4</v>
      </c>
      <c r="J845" s="262">
        <v>1.3340000000000001</v>
      </c>
      <c r="K845" s="260">
        <f t="shared" si="174"/>
        <v>2.0979999999999999</v>
      </c>
      <c r="L845" s="261">
        <v>7.8840000000000003</v>
      </c>
      <c r="M845" s="262">
        <f t="shared" si="175"/>
        <v>5.7860000000000005</v>
      </c>
      <c r="N845" s="260">
        <v>2.097</v>
      </c>
      <c r="O845" s="260">
        <v>307.18</v>
      </c>
      <c r="P845" s="260">
        <v>692</v>
      </c>
      <c r="Q845" s="260">
        <v>858.9189220570679</v>
      </c>
      <c r="U845" s="260">
        <f t="shared" si="176"/>
        <v>5.0978399999999997</v>
      </c>
      <c r="V845" s="260">
        <f t="shared" si="177"/>
        <v>3.0718000000000001</v>
      </c>
    </row>
    <row r="846" spans="1:22">
      <c r="A846" s="259">
        <v>45005</v>
      </c>
      <c r="B846" s="260">
        <v>369.9</v>
      </c>
      <c r="C846" s="261">
        <v>508.572</v>
      </c>
      <c r="D846" s="260">
        <v>3951.57</v>
      </c>
      <c r="E846" s="260">
        <v>939.71400000000006</v>
      </c>
      <c r="F846" s="261">
        <v>3.488</v>
      </c>
      <c r="G846" s="260">
        <f t="shared" si="178"/>
        <v>348.8</v>
      </c>
      <c r="H846" s="260">
        <f t="shared" si="172"/>
        <v>21.099999999999966</v>
      </c>
      <c r="I846" s="260">
        <f t="shared" si="173"/>
        <v>132.9</v>
      </c>
      <c r="J846" s="262">
        <v>1.329</v>
      </c>
      <c r="K846" s="260">
        <f t="shared" si="174"/>
        <v>2.1589999999999998</v>
      </c>
      <c r="L846" s="261">
        <v>7.923</v>
      </c>
      <c r="M846" s="262">
        <f t="shared" si="175"/>
        <v>5.7640000000000002</v>
      </c>
      <c r="N846" s="260">
        <v>2.1150000000000002</v>
      </c>
      <c r="O846" s="260">
        <v>311.60000000000002</v>
      </c>
      <c r="P846" s="260">
        <v>735</v>
      </c>
      <c r="Q846" s="260">
        <v>878.61457405578881</v>
      </c>
      <c r="U846" s="260">
        <f t="shared" si="176"/>
        <v>5.0857200000000002</v>
      </c>
      <c r="V846" s="260">
        <f t="shared" si="177"/>
        <v>3.1160000000000001</v>
      </c>
    </row>
    <row r="847" spans="1:22">
      <c r="A847" s="259">
        <v>45006</v>
      </c>
      <c r="B847" s="260">
        <v>359.3</v>
      </c>
      <c r="C847" s="261">
        <v>493.27300000000002</v>
      </c>
      <c r="D847" s="260">
        <v>4002.87</v>
      </c>
      <c r="E847" s="260">
        <v>910.06</v>
      </c>
      <c r="F847" s="261">
        <v>3.6120000000000001</v>
      </c>
      <c r="G847" s="260">
        <f t="shared" si="178"/>
        <v>361.2</v>
      </c>
      <c r="H847" s="260">
        <f t="shared" si="172"/>
        <v>-1.8999999999999773</v>
      </c>
      <c r="I847" s="260">
        <f t="shared" si="173"/>
        <v>137.1</v>
      </c>
      <c r="J847" s="262">
        <v>1.371</v>
      </c>
      <c r="K847" s="260">
        <f t="shared" si="174"/>
        <v>2.2410000000000001</v>
      </c>
      <c r="L847" s="261">
        <v>7.8979999999999997</v>
      </c>
      <c r="M847" s="262">
        <f t="shared" si="175"/>
        <v>5.657</v>
      </c>
      <c r="N847" s="260">
        <v>2.2839999999999998</v>
      </c>
      <c r="O847" s="260">
        <v>295.05</v>
      </c>
      <c r="P847" s="260">
        <v>684</v>
      </c>
      <c r="Q847" s="260">
        <v>845.69628900918872</v>
      </c>
      <c r="U847" s="260">
        <f t="shared" si="176"/>
        <v>4.9327300000000003</v>
      </c>
      <c r="V847" s="260">
        <f t="shared" si="177"/>
        <v>2.9504999999999999</v>
      </c>
    </row>
    <row r="848" spans="1:22">
      <c r="A848" s="259">
        <v>45007</v>
      </c>
      <c r="B848" s="260">
        <v>370</v>
      </c>
      <c r="C848" s="261">
        <v>504.28800000000001</v>
      </c>
      <c r="D848" s="260">
        <v>3936.97</v>
      </c>
      <c r="E848" s="260">
        <v>921.11400000000003</v>
      </c>
      <c r="F848" s="261">
        <v>3.4369999999999998</v>
      </c>
      <c r="G848" s="260">
        <f t="shared" si="178"/>
        <v>343.7</v>
      </c>
      <c r="H848" s="260">
        <f t="shared" si="172"/>
        <v>26.300000000000011</v>
      </c>
      <c r="I848" s="260">
        <f t="shared" si="173"/>
        <v>118.7</v>
      </c>
      <c r="J848" s="262">
        <v>1.1870000000000001</v>
      </c>
      <c r="K848" s="260">
        <f t="shared" si="174"/>
        <v>2.25</v>
      </c>
      <c r="L848" s="261">
        <v>7.8860000000000001</v>
      </c>
      <c r="M848" s="262">
        <f t="shared" si="175"/>
        <v>5.6360000000000001</v>
      </c>
      <c r="N848" s="260">
        <v>2.3210000000000002</v>
      </c>
      <c r="O848" s="260">
        <v>285.04000000000002</v>
      </c>
      <c r="P848" s="260">
        <v>676</v>
      </c>
      <c r="Q848" s="260">
        <v>842.48345414484527</v>
      </c>
      <c r="U848" s="260">
        <f t="shared" si="176"/>
        <v>5.0428800000000003</v>
      </c>
      <c r="V848" s="260">
        <f t="shared" si="177"/>
        <v>2.8504</v>
      </c>
    </row>
    <row r="849" spans="1:22">
      <c r="A849" s="259">
        <v>45008</v>
      </c>
      <c r="B849" s="260">
        <v>371.8</v>
      </c>
      <c r="C849" s="261">
        <v>500.52800000000002</v>
      </c>
      <c r="D849" s="260">
        <v>3948.72</v>
      </c>
      <c r="E849" s="260">
        <v>914.41700000000003</v>
      </c>
      <c r="F849" s="261">
        <v>3.4289999999999998</v>
      </c>
      <c r="G849" s="260">
        <f t="shared" si="178"/>
        <v>342.9</v>
      </c>
      <c r="H849" s="260">
        <f t="shared" si="172"/>
        <v>28.900000000000034</v>
      </c>
      <c r="I849" s="260">
        <f t="shared" si="173"/>
        <v>117.5</v>
      </c>
      <c r="J849" s="262">
        <v>1.175</v>
      </c>
      <c r="K849" s="260">
        <f t="shared" si="174"/>
        <v>2.2539999999999996</v>
      </c>
      <c r="L849" s="261">
        <v>7.8179999999999996</v>
      </c>
      <c r="M849" s="262">
        <f t="shared" si="175"/>
        <v>5.5640000000000001</v>
      </c>
      <c r="N849" s="260">
        <v>2.1890000000000001</v>
      </c>
      <c r="O849" s="260">
        <v>289.89</v>
      </c>
      <c r="P849" s="260">
        <v>653</v>
      </c>
      <c r="Q849" s="260">
        <v>837.25728959025207</v>
      </c>
      <c r="U849" s="260">
        <f t="shared" si="176"/>
        <v>5.00528</v>
      </c>
      <c r="V849" s="260">
        <f t="shared" si="177"/>
        <v>2.8988999999999998</v>
      </c>
    </row>
    <row r="850" spans="1:22">
      <c r="A850" s="259">
        <v>45009</v>
      </c>
      <c r="B850" s="260">
        <v>374.9</v>
      </c>
      <c r="C850" s="261">
        <v>503.48099999999999</v>
      </c>
      <c r="D850" s="260">
        <v>3970.99</v>
      </c>
      <c r="E850" s="260">
        <v>924.654</v>
      </c>
      <c r="F850" s="261">
        <v>3.3780000000000001</v>
      </c>
      <c r="G850" s="260">
        <f t="shared" si="178"/>
        <v>337.8</v>
      </c>
      <c r="H850" s="260">
        <f t="shared" si="172"/>
        <v>37.099999999999966</v>
      </c>
      <c r="I850" s="260">
        <f t="shared" si="173"/>
        <v>116.9</v>
      </c>
      <c r="J850" s="262">
        <v>1.169</v>
      </c>
      <c r="K850" s="260">
        <f t="shared" si="174"/>
        <v>2.2090000000000001</v>
      </c>
      <c r="L850" s="261">
        <v>7.806</v>
      </c>
      <c r="M850" s="262">
        <f t="shared" si="175"/>
        <v>5.5969999999999995</v>
      </c>
      <c r="N850" s="260">
        <v>2.12</v>
      </c>
      <c r="O850" s="260">
        <v>300.57</v>
      </c>
      <c r="P850" s="260">
        <v>673</v>
      </c>
      <c r="Q850" s="260">
        <v>860.72735609165943</v>
      </c>
      <c r="U850" s="260">
        <f t="shared" si="176"/>
        <v>5.0348100000000002</v>
      </c>
      <c r="V850" s="260">
        <f t="shared" si="177"/>
        <v>3.0057</v>
      </c>
    </row>
    <row r="851" spans="1:22">
      <c r="A851" s="259">
        <v>45012</v>
      </c>
      <c r="B851" s="260">
        <v>367.1</v>
      </c>
      <c r="C851" s="261">
        <v>489.63600000000002</v>
      </c>
      <c r="D851" s="260">
        <v>3977.53</v>
      </c>
      <c r="E851" s="260">
        <v>907.20899999999995</v>
      </c>
      <c r="F851" s="261">
        <v>3.5329999999999999</v>
      </c>
      <c r="G851" s="260">
        <f t="shared" si="178"/>
        <v>353.3</v>
      </c>
      <c r="H851" s="260">
        <f t="shared" si="172"/>
        <v>13.800000000000011</v>
      </c>
      <c r="I851" s="260">
        <f t="shared" si="173"/>
        <v>127.89999999999999</v>
      </c>
      <c r="J851" s="262">
        <v>1.2789999999999999</v>
      </c>
      <c r="K851" s="260">
        <f t="shared" si="174"/>
        <v>2.254</v>
      </c>
      <c r="L851" s="261">
        <v>7.8360000000000003</v>
      </c>
      <c r="M851" s="262">
        <f t="shared" si="175"/>
        <v>5.5820000000000007</v>
      </c>
      <c r="N851" s="260">
        <v>2.2200000000000002</v>
      </c>
      <c r="O851" s="260">
        <v>283.89</v>
      </c>
      <c r="P851" s="260">
        <v>657</v>
      </c>
      <c r="Q851" s="260">
        <v>844.45953060622924</v>
      </c>
      <c r="U851" s="260">
        <f t="shared" si="176"/>
        <v>4.8963600000000005</v>
      </c>
      <c r="V851" s="260">
        <f t="shared" si="177"/>
        <v>2.8388999999999998</v>
      </c>
    </row>
    <row r="852" spans="1:22">
      <c r="A852" s="259">
        <v>45013</v>
      </c>
      <c r="B852" s="260">
        <v>364.7</v>
      </c>
      <c r="C852" s="261">
        <v>492.33199999999999</v>
      </c>
      <c r="D852" s="260">
        <v>3971.27</v>
      </c>
      <c r="E852" s="260">
        <v>910.59799999999996</v>
      </c>
      <c r="F852" s="261">
        <v>3.5710000000000002</v>
      </c>
      <c r="G852" s="260">
        <f t="shared" si="178"/>
        <v>357.1</v>
      </c>
      <c r="H852" s="260">
        <f t="shared" si="172"/>
        <v>7.5999999999999659</v>
      </c>
      <c r="I852" s="260">
        <f t="shared" si="173"/>
        <v>127</v>
      </c>
      <c r="J852" s="262">
        <v>1.27</v>
      </c>
      <c r="K852" s="260">
        <f t="shared" si="174"/>
        <v>2.3010000000000002</v>
      </c>
      <c r="L852" s="261">
        <v>7.89</v>
      </c>
      <c r="M852" s="262">
        <f t="shared" si="175"/>
        <v>5.5889999999999995</v>
      </c>
      <c r="N852" s="260">
        <v>2.2810000000000001</v>
      </c>
      <c r="O852" s="260">
        <v>286.02999999999997</v>
      </c>
      <c r="P852" s="260">
        <v>655</v>
      </c>
      <c r="Q852" s="260">
        <v>837.89106390675761</v>
      </c>
      <c r="U852" s="260">
        <f t="shared" si="176"/>
        <v>4.9233200000000004</v>
      </c>
      <c r="V852" s="260">
        <f t="shared" si="177"/>
        <v>2.8602999999999996</v>
      </c>
    </row>
    <row r="853" spans="1:22">
      <c r="A853" s="259">
        <v>45014</v>
      </c>
      <c r="B853" s="260">
        <v>361.9</v>
      </c>
      <c r="C853" s="261">
        <v>488.28300000000002</v>
      </c>
      <c r="D853" s="260">
        <v>4027.81</v>
      </c>
      <c r="E853" s="260">
        <v>899.24699999999996</v>
      </c>
      <c r="F853" s="261">
        <v>3.5670000000000002</v>
      </c>
      <c r="G853" s="260">
        <f t="shared" si="178"/>
        <v>356.70000000000005</v>
      </c>
      <c r="H853" s="260">
        <f t="shared" si="172"/>
        <v>5.1999999999999318</v>
      </c>
      <c r="I853" s="260">
        <f t="shared" si="173"/>
        <v>123.30000000000001</v>
      </c>
      <c r="J853" s="262">
        <v>1.2330000000000001</v>
      </c>
      <c r="K853" s="260">
        <f t="shared" si="174"/>
        <v>2.3340000000000001</v>
      </c>
      <c r="L853" s="261">
        <v>7.8540000000000001</v>
      </c>
      <c r="M853" s="262">
        <f t="shared" si="175"/>
        <v>5.52</v>
      </c>
      <c r="N853" s="260">
        <v>2.3210000000000002</v>
      </c>
      <c r="O853" s="260">
        <v>285.01</v>
      </c>
      <c r="P853" s="260">
        <v>635</v>
      </c>
      <c r="Q853" s="260">
        <v>817.2387618777899</v>
      </c>
      <c r="U853" s="260">
        <f t="shared" si="176"/>
        <v>4.8828300000000002</v>
      </c>
      <c r="V853" s="260">
        <f t="shared" si="177"/>
        <v>2.8500999999999999</v>
      </c>
    </row>
    <row r="854" spans="1:22">
      <c r="A854" s="259">
        <v>45015</v>
      </c>
      <c r="B854" s="260">
        <v>360.3</v>
      </c>
      <c r="C854" s="261">
        <v>485.45499999999998</v>
      </c>
      <c r="D854" s="260">
        <v>4050.83</v>
      </c>
      <c r="E854" s="260">
        <v>891.04499999999996</v>
      </c>
      <c r="F854" s="261">
        <v>3.552</v>
      </c>
      <c r="G854" s="260">
        <f t="shared" si="178"/>
        <v>355.2</v>
      </c>
      <c r="H854" s="260">
        <f t="shared" si="172"/>
        <v>5.1000000000000227</v>
      </c>
      <c r="I854" s="260">
        <f t="shared" si="173"/>
        <v>122</v>
      </c>
      <c r="J854" s="262">
        <v>1.22</v>
      </c>
      <c r="K854" s="260">
        <f t="shared" si="174"/>
        <v>2.3319999999999999</v>
      </c>
      <c r="L854" s="261">
        <v>7.8259999999999996</v>
      </c>
      <c r="M854" s="262">
        <f t="shared" si="175"/>
        <v>5.4939999999999998</v>
      </c>
      <c r="N854" s="260">
        <v>2.3650000000000002</v>
      </c>
      <c r="O854" s="260">
        <v>277.17</v>
      </c>
      <c r="P854" s="260">
        <v>612</v>
      </c>
      <c r="Q854" s="260">
        <v>791.29112806431863</v>
      </c>
      <c r="U854" s="260">
        <f t="shared" si="176"/>
        <v>4.8545499999999997</v>
      </c>
      <c r="V854" s="260">
        <f t="shared" si="177"/>
        <v>2.7717000000000001</v>
      </c>
    </row>
    <row r="855" spans="1:22">
      <c r="A855" s="259">
        <v>45016</v>
      </c>
      <c r="B855" s="260">
        <v>359.5</v>
      </c>
      <c r="C855" s="261">
        <v>484.32400000000001</v>
      </c>
      <c r="D855" s="260">
        <v>4109.3100000000004</v>
      </c>
      <c r="E855" s="260">
        <v>884.43600000000004</v>
      </c>
      <c r="F855" s="261">
        <v>3.47</v>
      </c>
      <c r="G855" s="260">
        <f t="shared" si="178"/>
        <v>347</v>
      </c>
      <c r="H855" s="260">
        <f t="shared" si="172"/>
        <v>12.5</v>
      </c>
      <c r="I855" s="260">
        <f t="shared" si="173"/>
        <v>114.7</v>
      </c>
      <c r="J855" s="262">
        <v>1.147</v>
      </c>
      <c r="K855" s="260">
        <f t="shared" si="174"/>
        <v>2.3230000000000004</v>
      </c>
      <c r="L855" s="261">
        <v>7.7640000000000002</v>
      </c>
      <c r="M855" s="262">
        <f t="shared" si="175"/>
        <v>5.4409999999999998</v>
      </c>
      <c r="N855" s="260">
        <v>2.286</v>
      </c>
      <c r="O855" s="260">
        <v>280.58</v>
      </c>
      <c r="P855" s="260">
        <v>623</v>
      </c>
      <c r="Q855" s="260">
        <v>795.86029791270391</v>
      </c>
      <c r="U855" s="260">
        <f t="shared" si="176"/>
        <v>4.8432399999999998</v>
      </c>
      <c r="V855" s="260">
        <f t="shared" si="177"/>
        <v>2.8057999999999996</v>
      </c>
    </row>
    <row r="856" spans="1:22">
      <c r="A856" s="259">
        <v>45019</v>
      </c>
      <c r="B856" s="260">
        <v>360</v>
      </c>
      <c r="C856" s="261">
        <v>480.77600000000001</v>
      </c>
      <c r="D856" s="260">
        <v>4124.51</v>
      </c>
      <c r="E856" s="260">
        <v>876.94600000000003</v>
      </c>
      <c r="F856" s="261">
        <v>3.415</v>
      </c>
      <c r="G856" s="260">
        <f t="shared" si="178"/>
        <v>341.5</v>
      </c>
      <c r="H856" s="260">
        <f t="shared" si="172"/>
        <v>18.5</v>
      </c>
      <c r="I856" s="260">
        <f t="shared" si="173"/>
        <v>111.7</v>
      </c>
      <c r="J856" s="262">
        <v>1.117</v>
      </c>
      <c r="K856" s="260">
        <f t="shared" si="174"/>
        <v>2.298</v>
      </c>
      <c r="L856" s="261">
        <v>7.6630000000000003</v>
      </c>
      <c r="M856" s="262">
        <f t="shared" si="175"/>
        <v>5.3650000000000002</v>
      </c>
      <c r="N856" s="260">
        <v>2.2469999999999999</v>
      </c>
      <c r="O856" s="260">
        <v>283.48</v>
      </c>
      <c r="P856" s="260">
        <v>612</v>
      </c>
      <c r="Q856" s="260">
        <v>781.1685272161385</v>
      </c>
      <c r="U856" s="260">
        <f t="shared" si="176"/>
        <v>4.80776</v>
      </c>
      <c r="V856" s="260">
        <f t="shared" si="177"/>
        <v>2.8348</v>
      </c>
    </row>
    <row r="857" spans="1:22">
      <c r="A857" s="259">
        <v>45020</v>
      </c>
      <c r="B857" s="260">
        <v>363.6</v>
      </c>
      <c r="C857" s="261">
        <v>486.10199999999998</v>
      </c>
      <c r="D857" s="260">
        <v>4100.6000000000004</v>
      </c>
      <c r="E857" s="260">
        <v>886.80499999999995</v>
      </c>
      <c r="F857" s="261">
        <v>3.3410000000000002</v>
      </c>
      <c r="G857" s="260">
        <f t="shared" si="178"/>
        <v>334.1</v>
      </c>
      <c r="H857" s="260">
        <f t="shared" si="172"/>
        <v>29.5</v>
      </c>
      <c r="I857" s="260">
        <f t="shared" si="173"/>
        <v>108.7</v>
      </c>
      <c r="J857" s="262">
        <v>1.087</v>
      </c>
      <c r="K857" s="260">
        <f t="shared" si="174"/>
        <v>2.2540000000000004</v>
      </c>
      <c r="L857" s="261">
        <v>7.6509999999999998</v>
      </c>
      <c r="M857" s="262">
        <f t="shared" si="175"/>
        <v>5.3969999999999994</v>
      </c>
      <c r="N857" s="260">
        <v>2.242</v>
      </c>
      <c r="O857" s="260">
        <v>280.27</v>
      </c>
      <c r="P857" s="260">
        <v>617</v>
      </c>
      <c r="Q857" s="260">
        <v>788.95474229843501</v>
      </c>
      <c r="U857" s="260">
        <f t="shared" si="176"/>
        <v>4.8610199999999999</v>
      </c>
      <c r="V857" s="260">
        <f t="shared" si="177"/>
        <v>2.8026999999999997</v>
      </c>
    </row>
    <row r="858" spans="1:22">
      <c r="A858" s="259">
        <v>45021</v>
      </c>
      <c r="B858" s="260">
        <v>365.6</v>
      </c>
      <c r="C858" s="261">
        <v>491.94099999999997</v>
      </c>
      <c r="D858" s="260">
        <v>4090.38</v>
      </c>
      <c r="E858" s="260">
        <v>904.08100000000002</v>
      </c>
      <c r="F858" s="261">
        <v>3.3130000000000002</v>
      </c>
      <c r="G858" s="260">
        <f t="shared" si="178"/>
        <v>331.3</v>
      </c>
      <c r="H858" s="260">
        <f t="shared" si="172"/>
        <v>34.300000000000011</v>
      </c>
      <c r="I858" s="260">
        <f t="shared" si="173"/>
        <v>107.3</v>
      </c>
      <c r="J858" s="262">
        <v>1.073</v>
      </c>
      <c r="K858" s="260">
        <f t="shared" si="174"/>
        <v>2.2400000000000002</v>
      </c>
      <c r="L858" s="261">
        <v>7.6559999999999997</v>
      </c>
      <c r="M858" s="262">
        <f t="shared" si="175"/>
        <v>5.4159999999999995</v>
      </c>
      <c r="N858" s="260">
        <v>2.1760000000000002</v>
      </c>
      <c r="O858" s="260">
        <v>289.72000000000003</v>
      </c>
      <c r="P858" s="260">
        <v>637</v>
      </c>
      <c r="Q858" s="260">
        <v>818.53371050925421</v>
      </c>
      <c r="U858" s="260">
        <f t="shared" si="176"/>
        <v>4.9194100000000001</v>
      </c>
      <c r="V858" s="260">
        <f t="shared" si="177"/>
        <v>2.8972000000000002</v>
      </c>
    </row>
    <row r="859" spans="1:22">
      <c r="A859" s="259">
        <v>45022</v>
      </c>
      <c r="B859" s="260">
        <v>365.2</v>
      </c>
      <c r="C859" s="261">
        <v>493.75900000000001</v>
      </c>
      <c r="D859" s="260">
        <v>4105.0200000000004</v>
      </c>
      <c r="E859" s="260">
        <v>910.66700000000003</v>
      </c>
      <c r="F859" s="261">
        <v>3.3079999999999998</v>
      </c>
      <c r="G859" s="260">
        <f t="shared" si="178"/>
        <v>330.79999999999995</v>
      </c>
      <c r="H859" s="260">
        <f t="shared" si="172"/>
        <v>34.400000000000034</v>
      </c>
      <c r="I859" s="260">
        <f t="shared" si="173"/>
        <v>106</v>
      </c>
      <c r="J859" s="262">
        <v>1.06</v>
      </c>
      <c r="K859" s="260">
        <f t="shared" si="174"/>
        <v>2.2479999999999998</v>
      </c>
      <c r="L859" s="261">
        <v>7.6710000000000003</v>
      </c>
      <c r="M859" s="262">
        <f t="shared" si="175"/>
        <v>5.423</v>
      </c>
      <c r="N859" s="260">
        <v>2.1789999999999998</v>
      </c>
      <c r="O859" s="260">
        <v>288.69</v>
      </c>
      <c r="P859" s="260">
        <v>648</v>
      </c>
      <c r="Q859" s="260">
        <v>829.04720525942355</v>
      </c>
      <c r="U859" s="260">
        <f t="shared" si="176"/>
        <v>4.9375900000000001</v>
      </c>
      <c r="V859" s="260">
        <f t="shared" si="177"/>
        <v>2.8868999999999998</v>
      </c>
    </row>
    <row r="860" spans="1:22" hidden="1">
      <c r="A860" s="259">
        <v>45023</v>
      </c>
      <c r="B860" s="260">
        <v>360.6</v>
      </c>
      <c r="C860" s="260">
        <v>486.79899999999998</v>
      </c>
      <c r="D860" s="260">
        <v>0</v>
      </c>
      <c r="E860" s="260">
        <v>900.952</v>
      </c>
      <c r="F860" s="260">
        <v>3.395</v>
      </c>
      <c r="G860" s="260">
        <f t="shared" si="178"/>
        <v>339.5</v>
      </c>
      <c r="H860" s="260">
        <f t="shared" si="172"/>
        <v>21.100000000000023</v>
      </c>
      <c r="J860" s="260"/>
      <c r="L860" s="260"/>
      <c r="M860" s="260"/>
      <c r="P860" s="260">
        <v>640</v>
      </c>
      <c r="Q860" s="260">
        <v>822.99789594889864</v>
      </c>
    </row>
    <row r="861" spans="1:22" hidden="1">
      <c r="A861" s="259">
        <v>45026</v>
      </c>
      <c r="B861" s="260">
        <v>360.3</v>
      </c>
      <c r="C861" s="261">
        <v>487.291</v>
      </c>
      <c r="D861" s="260">
        <v>4109.1099999999997</v>
      </c>
      <c r="E861" s="260">
        <v>901.96100000000001</v>
      </c>
      <c r="F861" s="261">
        <v>3.42</v>
      </c>
      <c r="G861" s="260">
        <f t="shared" si="178"/>
        <v>342</v>
      </c>
      <c r="H861" s="260">
        <f t="shared" si="172"/>
        <v>18.300000000000011</v>
      </c>
      <c r="I861" s="260">
        <f t="shared" ref="I861:I895" si="179">J861*100</f>
        <v>114.39999999999999</v>
      </c>
      <c r="J861" s="262">
        <v>1.1439999999999999</v>
      </c>
      <c r="K861" s="260">
        <f t="shared" ref="K861:K895" si="180">F861-J861</f>
        <v>2.2759999999999998</v>
      </c>
      <c r="L861" s="261">
        <v>7.7210000000000001</v>
      </c>
      <c r="M861" s="262">
        <f t="shared" ref="M861:M895" si="181">L861-K861</f>
        <v>5.4450000000000003</v>
      </c>
      <c r="N861" s="260">
        <v>2.1789999999999998</v>
      </c>
      <c r="O861" s="260" t="e">
        <v>#N/A</v>
      </c>
      <c r="Q861" s="260">
        <v>823.53024404103667</v>
      </c>
    </row>
    <row r="862" spans="1:22">
      <c r="A862" s="259">
        <v>45027</v>
      </c>
      <c r="B862" s="260">
        <v>358.5</v>
      </c>
      <c r="C862" s="261">
        <v>487.87900000000002</v>
      </c>
      <c r="D862" s="260">
        <v>4108.9399999999996</v>
      </c>
      <c r="E862" s="260">
        <v>905.23400000000004</v>
      </c>
      <c r="F862" s="261">
        <v>3.4279999999999999</v>
      </c>
      <c r="G862" s="260">
        <f t="shared" si="178"/>
        <v>342.8</v>
      </c>
      <c r="H862" s="260">
        <f t="shared" si="172"/>
        <v>15.699999999999989</v>
      </c>
      <c r="I862" s="260">
        <f t="shared" si="179"/>
        <v>113.6</v>
      </c>
      <c r="J862" s="262">
        <v>1.1359999999999999</v>
      </c>
      <c r="K862" s="260">
        <f t="shared" si="180"/>
        <v>2.2919999999999998</v>
      </c>
      <c r="L862" s="261">
        <v>7.7309999999999999</v>
      </c>
      <c r="M862" s="262">
        <f t="shared" si="181"/>
        <v>5.4390000000000001</v>
      </c>
      <c r="N862" s="260">
        <v>2.3039999999999998</v>
      </c>
      <c r="O862" s="260">
        <v>279.62</v>
      </c>
      <c r="P862" s="260">
        <v>644</v>
      </c>
      <c r="Q862" s="260">
        <v>821.25647322986129</v>
      </c>
      <c r="U862" s="260">
        <f t="shared" ref="U862:U875" si="182">C862/100</f>
        <v>4.8787900000000004</v>
      </c>
      <c r="V862" s="260">
        <f t="shared" ref="V862:V875" si="183">O862/100</f>
        <v>2.7962000000000002</v>
      </c>
    </row>
    <row r="863" spans="1:22">
      <c r="A863" s="259">
        <v>45028</v>
      </c>
      <c r="B863" s="260">
        <v>359.7</v>
      </c>
      <c r="C863" s="261">
        <v>488.79199999999997</v>
      </c>
      <c r="D863" s="260">
        <v>4091.95</v>
      </c>
      <c r="E863" s="260">
        <v>906.71100000000001</v>
      </c>
      <c r="F863" s="261">
        <v>3.3929999999999998</v>
      </c>
      <c r="G863" s="260">
        <f t="shared" si="178"/>
        <v>339.29999999999995</v>
      </c>
      <c r="H863" s="260">
        <f t="shared" si="172"/>
        <v>20.400000000000034</v>
      </c>
      <c r="I863" s="260">
        <f t="shared" si="179"/>
        <v>111.5</v>
      </c>
      <c r="J863" s="262">
        <v>1.115</v>
      </c>
      <c r="K863" s="260">
        <f t="shared" si="180"/>
        <v>2.2779999999999996</v>
      </c>
      <c r="L863" s="261">
        <v>7.7050000000000001</v>
      </c>
      <c r="M863" s="262">
        <f t="shared" si="181"/>
        <v>5.4270000000000005</v>
      </c>
      <c r="N863" s="260">
        <v>2.363</v>
      </c>
      <c r="O863" s="260">
        <v>272.91000000000003</v>
      </c>
      <c r="P863" s="260">
        <v>650</v>
      </c>
      <c r="Q863" s="260">
        <v>820.15608978346472</v>
      </c>
      <c r="U863" s="260">
        <f t="shared" si="182"/>
        <v>4.8879199999999994</v>
      </c>
      <c r="V863" s="260">
        <f t="shared" si="183"/>
        <v>2.7291000000000003</v>
      </c>
    </row>
    <row r="864" spans="1:22">
      <c r="A864" s="259">
        <v>45029</v>
      </c>
      <c r="B864" s="260">
        <v>357.8</v>
      </c>
      <c r="C864" s="261">
        <v>485.95699999999999</v>
      </c>
      <c r="D864" s="260">
        <v>4146.22</v>
      </c>
      <c r="E864" s="260">
        <v>902.97</v>
      </c>
      <c r="F864" s="261">
        <v>3.448</v>
      </c>
      <c r="G864" s="260">
        <f t="shared" si="178"/>
        <v>344.8</v>
      </c>
      <c r="H864" s="260">
        <f t="shared" si="172"/>
        <v>13</v>
      </c>
      <c r="I864" s="260">
        <f t="shared" si="179"/>
        <v>115.7</v>
      </c>
      <c r="J864" s="262">
        <v>1.157</v>
      </c>
      <c r="K864" s="260">
        <f t="shared" si="180"/>
        <v>2.2909999999999999</v>
      </c>
      <c r="L864" s="261">
        <v>7.7110000000000003</v>
      </c>
      <c r="M864" s="262">
        <f t="shared" si="181"/>
        <v>5.42</v>
      </c>
      <c r="N864" s="260">
        <v>2.3660000000000001</v>
      </c>
      <c r="O864" s="260">
        <v>276.01</v>
      </c>
      <c r="P864" s="260">
        <v>651</v>
      </c>
      <c r="Q864" s="260">
        <v>821.15798004839803</v>
      </c>
      <c r="U864" s="260">
        <f t="shared" si="182"/>
        <v>4.8595699999999997</v>
      </c>
      <c r="V864" s="260">
        <f t="shared" si="183"/>
        <v>2.7601</v>
      </c>
    </row>
    <row r="865" spans="1:22">
      <c r="A865" s="259">
        <v>45030</v>
      </c>
      <c r="B865" s="260">
        <v>352.3</v>
      </c>
      <c r="C865" s="261">
        <v>478.17099999999999</v>
      </c>
      <c r="D865" s="260">
        <v>4137.6400000000003</v>
      </c>
      <c r="E865" s="260">
        <v>889.75199999999995</v>
      </c>
      <c r="F865" s="261">
        <v>3.516</v>
      </c>
      <c r="G865" s="260">
        <f t="shared" si="178"/>
        <v>351.6</v>
      </c>
      <c r="H865" s="260">
        <f t="shared" si="172"/>
        <v>0.69999999999998863</v>
      </c>
      <c r="I865" s="260">
        <f t="shared" si="179"/>
        <v>121.2</v>
      </c>
      <c r="J865" s="262">
        <v>1.212</v>
      </c>
      <c r="K865" s="260">
        <f t="shared" si="180"/>
        <v>2.3040000000000003</v>
      </c>
      <c r="L865" s="261">
        <v>7.726</v>
      </c>
      <c r="M865" s="262">
        <f t="shared" si="181"/>
        <v>5.4219999999999997</v>
      </c>
      <c r="N865" s="260">
        <v>2.4319999999999999</v>
      </c>
      <c r="O865" s="260">
        <v>269.42</v>
      </c>
      <c r="P865" s="260">
        <v>643</v>
      </c>
      <c r="Q865" s="260">
        <v>812.428407077987</v>
      </c>
      <c r="U865" s="260">
        <f t="shared" si="182"/>
        <v>4.7817100000000003</v>
      </c>
      <c r="V865" s="260">
        <f t="shared" si="183"/>
        <v>2.6942000000000004</v>
      </c>
    </row>
    <row r="866" spans="1:22">
      <c r="A866" s="259">
        <v>45033</v>
      </c>
      <c r="B866" s="260">
        <v>349.3</v>
      </c>
      <c r="C866" s="261">
        <v>477.47</v>
      </c>
      <c r="D866" s="260">
        <v>4151.32</v>
      </c>
      <c r="E866" s="260">
        <v>889.00900000000001</v>
      </c>
      <c r="F866" s="261">
        <v>3.6019999999999999</v>
      </c>
      <c r="G866" s="260">
        <f t="shared" si="178"/>
        <v>360.2</v>
      </c>
      <c r="H866" s="260">
        <f t="shared" si="172"/>
        <v>-10.899999999999977</v>
      </c>
      <c r="I866" s="260">
        <f t="shared" si="179"/>
        <v>129.1</v>
      </c>
      <c r="J866" s="262">
        <v>1.2909999999999999</v>
      </c>
      <c r="K866" s="260">
        <f t="shared" si="180"/>
        <v>2.3109999999999999</v>
      </c>
      <c r="L866" s="261">
        <v>7.8250000000000002</v>
      </c>
      <c r="M866" s="262">
        <f t="shared" si="181"/>
        <v>5.5140000000000002</v>
      </c>
      <c r="N866" s="260">
        <v>2.4670000000000001</v>
      </c>
      <c r="O866" s="260">
        <v>267.64999999999998</v>
      </c>
      <c r="P866" s="260">
        <v>639</v>
      </c>
      <c r="Q866" s="260">
        <v>810.01457614964329</v>
      </c>
      <c r="U866" s="260">
        <f t="shared" si="182"/>
        <v>4.7747000000000002</v>
      </c>
      <c r="V866" s="260">
        <f t="shared" si="183"/>
        <v>2.6764999999999999</v>
      </c>
    </row>
    <row r="867" spans="1:22">
      <c r="A867" s="259">
        <v>45034</v>
      </c>
      <c r="B867" s="260">
        <v>351.2</v>
      </c>
      <c r="C867" s="261">
        <v>480.38600000000002</v>
      </c>
      <c r="D867" s="260">
        <v>4154.87</v>
      </c>
      <c r="E867" s="260">
        <v>892.06600000000003</v>
      </c>
      <c r="F867" s="261">
        <v>3.5779999999999998</v>
      </c>
      <c r="G867" s="260">
        <f t="shared" si="178"/>
        <v>357.8</v>
      </c>
      <c r="H867" s="260">
        <f t="shared" si="172"/>
        <v>-6.6000000000000227</v>
      </c>
      <c r="I867" s="260">
        <f t="shared" si="179"/>
        <v>128.6</v>
      </c>
      <c r="J867" s="262">
        <v>1.286</v>
      </c>
      <c r="K867" s="260">
        <f t="shared" si="180"/>
        <v>2.2919999999999998</v>
      </c>
      <c r="L867" s="261">
        <v>7.8470000000000004</v>
      </c>
      <c r="M867" s="262">
        <f t="shared" si="181"/>
        <v>5.5550000000000006</v>
      </c>
      <c r="N867" s="260">
        <v>2.472</v>
      </c>
      <c r="O867" s="260">
        <v>266.42</v>
      </c>
      <c r="P867" s="260">
        <v>642</v>
      </c>
      <c r="Q867" s="260">
        <v>811.93079652078427</v>
      </c>
      <c r="U867" s="260">
        <f t="shared" si="182"/>
        <v>4.8038600000000002</v>
      </c>
      <c r="V867" s="260">
        <f t="shared" si="183"/>
        <v>2.6642000000000001</v>
      </c>
    </row>
    <row r="868" spans="1:22">
      <c r="A868" s="259">
        <v>45035</v>
      </c>
      <c r="B868" s="260">
        <v>353.3</v>
      </c>
      <c r="C868" s="261">
        <v>485.75</v>
      </c>
      <c r="D868" s="260">
        <v>4154.5200000000004</v>
      </c>
      <c r="E868" s="260">
        <v>901.51400000000001</v>
      </c>
      <c r="F868" s="261">
        <v>3.593</v>
      </c>
      <c r="G868" s="260">
        <f t="shared" si="178"/>
        <v>359.3</v>
      </c>
      <c r="H868" s="260">
        <f t="shared" si="172"/>
        <v>-6</v>
      </c>
      <c r="I868" s="260">
        <f t="shared" si="179"/>
        <v>130.29999999999998</v>
      </c>
      <c r="J868" s="262">
        <v>1.3029999999999999</v>
      </c>
      <c r="K868" s="260">
        <f t="shared" si="180"/>
        <v>2.29</v>
      </c>
      <c r="L868" s="261">
        <v>7.94</v>
      </c>
      <c r="M868" s="262">
        <f t="shared" si="181"/>
        <v>5.65</v>
      </c>
      <c r="N868" s="260">
        <v>2.5099999999999998</v>
      </c>
      <c r="O868" s="260">
        <v>268.45999999999998</v>
      </c>
      <c r="P868" s="260">
        <v>653</v>
      </c>
      <c r="Q868" s="260">
        <v>818.92375583742569</v>
      </c>
      <c r="U868" s="260">
        <f t="shared" si="182"/>
        <v>4.8574999999999999</v>
      </c>
      <c r="V868" s="260">
        <f t="shared" si="183"/>
        <v>2.6845999999999997</v>
      </c>
    </row>
    <row r="869" spans="1:22">
      <c r="A869" s="259">
        <v>45036</v>
      </c>
      <c r="B869" s="260">
        <v>357.8</v>
      </c>
      <c r="C869" s="261">
        <v>492.22399999999999</v>
      </c>
      <c r="D869" s="260">
        <v>4129.79</v>
      </c>
      <c r="E869" s="260">
        <v>914.20799999999997</v>
      </c>
      <c r="F869" s="261">
        <v>3.5350000000000001</v>
      </c>
      <c r="G869" s="260">
        <f t="shared" si="178"/>
        <v>353.5</v>
      </c>
      <c r="H869" s="260">
        <f t="shared" si="172"/>
        <v>4.3000000000000114</v>
      </c>
      <c r="I869" s="260">
        <f t="shared" si="179"/>
        <v>126.1</v>
      </c>
      <c r="J869" s="262">
        <v>1.2609999999999999</v>
      </c>
      <c r="K869" s="260">
        <f t="shared" si="180"/>
        <v>2.274</v>
      </c>
      <c r="L869" s="261">
        <v>7.931</v>
      </c>
      <c r="M869" s="262">
        <f t="shared" si="181"/>
        <v>5.657</v>
      </c>
      <c r="N869" s="260">
        <v>2.44</v>
      </c>
      <c r="O869" s="260">
        <v>270.67</v>
      </c>
      <c r="P869" s="260">
        <v>669</v>
      </c>
      <c r="Q869" s="260">
        <v>846.3757319594605</v>
      </c>
      <c r="U869" s="260">
        <f t="shared" si="182"/>
        <v>4.9222399999999995</v>
      </c>
      <c r="V869" s="260">
        <f t="shared" si="183"/>
        <v>2.7067000000000001</v>
      </c>
    </row>
    <row r="870" spans="1:22">
      <c r="A870" s="259">
        <v>45037</v>
      </c>
      <c r="B870" s="260">
        <v>355.7</v>
      </c>
      <c r="C870" s="261">
        <v>490.15899999999999</v>
      </c>
      <c r="D870" s="260">
        <v>4133.5200000000004</v>
      </c>
      <c r="E870" s="260">
        <v>914.93499999999995</v>
      </c>
      <c r="F870" s="261">
        <v>3.5739999999999998</v>
      </c>
      <c r="G870" s="260">
        <f t="shared" si="178"/>
        <v>357.4</v>
      </c>
      <c r="H870" s="260">
        <f t="shared" si="172"/>
        <v>-1.6999999999999886</v>
      </c>
      <c r="I870" s="260">
        <f t="shared" si="179"/>
        <v>128.6</v>
      </c>
      <c r="J870" s="262">
        <v>1.286</v>
      </c>
      <c r="K870" s="260">
        <f t="shared" si="180"/>
        <v>2.2879999999999998</v>
      </c>
      <c r="L870" s="261">
        <v>7.9320000000000004</v>
      </c>
      <c r="M870" s="262">
        <f t="shared" si="181"/>
        <v>5.6440000000000001</v>
      </c>
      <c r="N870" s="260">
        <v>2.476</v>
      </c>
      <c r="O870" s="260">
        <v>270.24</v>
      </c>
      <c r="P870" s="260">
        <v>672</v>
      </c>
      <c r="Q870" s="260">
        <v>861.55083677285961</v>
      </c>
      <c r="U870" s="260">
        <f t="shared" si="182"/>
        <v>4.9015899999999997</v>
      </c>
      <c r="V870" s="260">
        <f t="shared" si="183"/>
        <v>2.7023999999999999</v>
      </c>
    </row>
    <row r="871" spans="1:22">
      <c r="A871" s="259">
        <v>45040</v>
      </c>
      <c r="B871" s="260">
        <v>359.8</v>
      </c>
      <c r="C871" s="261">
        <v>495.7</v>
      </c>
      <c r="D871" s="260">
        <v>4137.04</v>
      </c>
      <c r="E871" s="260">
        <v>924.49599999999998</v>
      </c>
      <c r="F871" s="261">
        <v>3.4929999999999999</v>
      </c>
      <c r="G871" s="260">
        <f t="shared" si="178"/>
        <v>349.3</v>
      </c>
      <c r="H871" s="260">
        <f t="shared" si="172"/>
        <v>10.5</v>
      </c>
      <c r="I871" s="260">
        <f t="shared" si="179"/>
        <v>121.30000000000001</v>
      </c>
      <c r="J871" s="262">
        <v>1.2130000000000001</v>
      </c>
      <c r="K871" s="260">
        <f t="shared" si="180"/>
        <v>2.2799999999999998</v>
      </c>
      <c r="L871" s="261">
        <v>7.915</v>
      </c>
      <c r="M871" s="262">
        <f t="shared" si="181"/>
        <v>5.6349999999999998</v>
      </c>
      <c r="N871" s="260">
        <v>2.504</v>
      </c>
      <c r="O871" s="260">
        <v>268.98</v>
      </c>
      <c r="P871" s="260">
        <v>684</v>
      </c>
      <c r="Q871" s="260">
        <v>875.59356981952919</v>
      </c>
      <c r="U871" s="260">
        <f t="shared" si="182"/>
        <v>4.9569999999999999</v>
      </c>
      <c r="V871" s="260">
        <f t="shared" si="183"/>
        <v>2.6898</v>
      </c>
    </row>
    <row r="872" spans="1:22">
      <c r="A872" s="259">
        <v>45041</v>
      </c>
      <c r="B872" s="260">
        <v>365.6</v>
      </c>
      <c r="C872" s="261">
        <v>498.11399999999998</v>
      </c>
      <c r="D872" s="260">
        <v>4071.63</v>
      </c>
      <c r="E872" s="260">
        <v>928.80499999999995</v>
      </c>
      <c r="F872" s="261">
        <v>3.4020000000000001</v>
      </c>
      <c r="G872" s="260">
        <f t="shared" si="178"/>
        <v>340.2</v>
      </c>
      <c r="H872" s="260">
        <f t="shared" si="172"/>
        <v>25.400000000000034</v>
      </c>
      <c r="I872" s="260">
        <f t="shared" si="179"/>
        <v>115.5</v>
      </c>
      <c r="J872" s="262">
        <v>1.155</v>
      </c>
      <c r="K872" s="260">
        <f t="shared" si="180"/>
        <v>2.2469999999999999</v>
      </c>
      <c r="L872" s="261">
        <v>7.8230000000000004</v>
      </c>
      <c r="M872" s="262">
        <f t="shared" si="181"/>
        <v>5.5760000000000005</v>
      </c>
      <c r="N872" s="260">
        <v>2.379</v>
      </c>
      <c r="O872" s="260">
        <v>272.64</v>
      </c>
      <c r="P872" s="260">
        <v>669</v>
      </c>
      <c r="Q872" s="260">
        <v>874.14203523083268</v>
      </c>
      <c r="U872" s="260">
        <f t="shared" si="182"/>
        <v>4.9811399999999999</v>
      </c>
      <c r="V872" s="260">
        <f t="shared" si="183"/>
        <v>2.7263999999999999</v>
      </c>
    </row>
    <row r="873" spans="1:22">
      <c r="A873" s="259">
        <v>45042</v>
      </c>
      <c r="B873" s="260">
        <v>366.2</v>
      </c>
      <c r="C873" s="261">
        <v>494.55200000000002</v>
      </c>
      <c r="D873" s="260">
        <v>4055.99</v>
      </c>
      <c r="E873" s="260">
        <v>925.07600000000002</v>
      </c>
      <c r="F873" s="261">
        <v>3.45</v>
      </c>
      <c r="G873" s="260">
        <f t="shared" si="178"/>
        <v>345</v>
      </c>
      <c r="H873" s="260">
        <f t="shared" si="172"/>
        <v>21.199999999999989</v>
      </c>
      <c r="I873" s="260">
        <f t="shared" si="179"/>
        <v>118</v>
      </c>
      <c r="J873" s="262">
        <v>1.18</v>
      </c>
      <c r="K873" s="260">
        <f t="shared" si="180"/>
        <v>2.2700000000000005</v>
      </c>
      <c r="L873" s="261">
        <v>7.84</v>
      </c>
      <c r="M873" s="262">
        <f t="shared" si="181"/>
        <v>5.5699999999999994</v>
      </c>
      <c r="N873" s="260">
        <v>2.391</v>
      </c>
      <c r="O873" s="260">
        <v>278.11</v>
      </c>
      <c r="P873" s="260">
        <v>656</v>
      </c>
      <c r="Q873" s="260">
        <v>863.37154182144343</v>
      </c>
      <c r="U873" s="260">
        <f t="shared" si="182"/>
        <v>4.9455200000000001</v>
      </c>
      <c r="V873" s="260">
        <f t="shared" si="183"/>
        <v>2.7811000000000003</v>
      </c>
    </row>
    <row r="874" spans="1:22">
      <c r="A874" s="259">
        <v>45043</v>
      </c>
      <c r="B874" s="260">
        <v>361.5</v>
      </c>
      <c r="C874" s="261">
        <v>489.39600000000002</v>
      </c>
      <c r="D874" s="260">
        <v>4135.3500000000004</v>
      </c>
      <c r="E874" s="260">
        <v>918.31500000000005</v>
      </c>
      <c r="F874" s="261">
        <v>3.5230000000000001</v>
      </c>
      <c r="G874" s="260">
        <f t="shared" si="178"/>
        <v>352.3</v>
      </c>
      <c r="H874" s="260">
        <f t="shared" si="172"/>
        <v>9.1999999999999886</v>
      </c>
      <c r="I874" s="260">
        <f t="shared" si="179"/>
        <v>125.69999999999999</v>
      </c>
      <c r="J874" s="262">
        <v>1.2569999999999999</v>
      </c>
      <c r="K874" s="260">
        <f t="shared" si="180"/>
        <v>2.266</v>
      </c>
      <c r="L874" s="261">
        <v>7.8659999999999997</v>
      </c>
      <c r="M874" s="262">
        <f t="shared" si="181"/>
        <v>5.6</v>
      </c>
      <c r="N874" s="260">
        <v>2.4550000000000001</v>
      </c>
      <c r="O874" s="260">
        <v>272.16000000000003</v>
      </c>
      <c r="P874" s="260">
        <v>643</v>
      </c>
      <c r="Q874" s="260">
        <v>860.43553796034803</v>
      </c>
      <c r="U874" s="260">
        <f t="shared" si="182"/>
        <v>4.8939599999999999</v>
      </c>
      <c r="V874" s="260">
        <f t="shared" si="183"/>
        <v>2.7216000000000005</v>
      </c>
    </row>
    <row r="875" spans="1:22">
      <c r="A875" s="259">
        <v>45044</v>
      </c>
      <c r="B875" s="260">
        <v>358</v>
      </c>
      <c r="C875" s="261">
        <v>483.005</v>
      </c>
      <c r="D875" s="260">
        <v>4169.4799999999996</v>
      </c>
      <c r="E875" s="260">
        <v>904.89700000000005</v>
      </c>
      <c r="F875" s="261">
        <v>3.4249999999999998</v>
      </c>
      <c r="G875" s="260">
        <f t="shared" si="178"/>
        <v>342.5</v>
      </c>
      <c r="H875" s="260">
        <f t="shared" si="172"/>
        <v>15.5</v>
      </c>
      <c r="I875" s="260">
        <f t="shared" si="179"/>
        <v>121.7</v>
      </c>
      <c r="J875" s="262">
        <v>1.2170000000000001</v>
      </c>
      <c r="K875" s="260">
        <f t="shared" si="180"/>
        <v>2.2079999999999997</v>
      </c>
      <c r="L875" s="261">
        <v>7.78</v>
      </c>
      <c r="M875" s="262">
        <f t="shared" si="181"/>
        <v>5.572000000000001</v>
      </c>
      <c r="N875" s="260">
        <v>2.3069999999999999</v>
      </c>
      <c r="O875" s="260">
        <v>275.7</v>
      </c>
      <c r="P875" s="260">
        <v>647</v>
      </c>
      <c r="Q875" s="260">
        <v>865.6786555976995</v>
      </c>
      <c r="U875" s="260">
        <f t="shared" si="182"/>
        <v>4.83005</v>
      </c>
      <c r="V875" s="260">
        <f t="shared" si="183"/>
        <v>2.7569999999999997</v>
      </c>
    </row>
    <row r="876" spans="1:22" hidden="1">
      <c r="A876" s="259">
        <v>45047</v>
      </c>
      <c r="B876" s="260">
        <v>351.2</v>
      </c>
      <c r="C876" s="261">
        <v>473.48099999999999</v>
      </c>
      <c r="D876" s="260">
        <v>4167.87</v>
      </c>
      <c r="E876" s="260">
        <v>893.74400000000003</v>
      </c>
      <c r="F876" s="261">
        <v>3.57</v>
      </c>
      <c r="G876" s="260">
        <f t="shared" si="178"/>
        <v>357</v>
      </c>
      <c r="H876" s="260">
        <f t="shared" si="172"/>
        <v>-5.8000000000000114</v>
      </c>
      <c r="I876" s="260">
        <f t="shared" si="179"/>
        <v>132.5</v>
      </c>
      <c r="J876" s="262">
        <v>1.325</v>
      </c>
      <c r="K876" s="260">
        <f t="shared" si="180"/>
        <v>2.2450000000000001</v>
      </c>
      <c r="L876" s="261">
        <v>7.8250000000000002</v>
      </c>
      <c r="M876" s="262">
        <f t="shared" si="181"/>
        <v>5.58</v>
      </c>
      <c r="N876" s="260">
        <v>2.3069999999999999</v>
      </c>
      <c r="O876" s="260" t="e">
        <v>#N/A</v>
      </c>
      <c r="Q876" s="260">
        <v>859.18899514600889</v>
      </c>
    </row>
    <row r="877" spans="1:22">
      <c r="A877" s="259">
        <v>45048</v>
      </c>
      <c r="B877" s="260">
        <v>364.2</v>
      </c>
      <c r="C877" s="261">
        <v>489.786</v>
      </c>
      <c r="D877" s="260">
        <v>4119.58</v>
      </c>
      <c r="E877" s="260">
        <v>913.62099999999998</v>
      </c>
      <c r="F877" s="261">
        <v>3.427</v>
      </c>
      <c r="G877" s="260">
        <f t="shared" si="178"/>
        <v>342.7</v>
      </c>
      <c r="H877" s="260">
        <f t="shared" si="172"/>
        <v>21.5</v>
      </c>
      <c r="I877" s="260">
        <f t="shared" si="179"/>
        <v>123.2</v>
      </c>
      <c r="J877" s="262">
        <v>1.232</v>
      </c>
      <c r="K877" s="260">
        <f t="shared" si="180"/>
        <v>2.1950000000000003</v>
      </c>
      <c r="L877" s="261">
        <v>7.83</v>
      </c>
      <c r="M877" s="262">
        <f t="shared" si="181"/>
        <v>5.6349999999999998</v>
      </c>
      <c r="N877" s="260">
        <v>2.254</v>
      </c>
      <c r="O877" s="260">
        <v>278.88</v>
      </c>
      <c r="P877" s="260">
        <v>656</v>
      </c>
      <c r="Q877" s="260">
        <v>874.7504871121962</v>
      </c>
      <c r="U877" s="260">
        <f t="shared" ref="U877:U880" si="184">C877/100</f>
        <v>4.8978599999999997</v>
      </c>
      <c r="V877" s="260">
        <f t="shared" ref="V877:V880" si="185">O877/100</f>
        <v>2.7888000000000002</v>
      </c>
    </row>
    <row r="878" spans="1:22">
      <c r="A878" s="259">
        <v>45049</v>
      </c>
      <c r="B878" s="260">
        <v>368.2</v>
      </c>
      <c r="C878" s="261">
        <v>491.51</v>
      </c>
      <c r="D878" s="260">
        <v>4090.75</v>
      </c>
      <c r="E878" s="260">
        <v>917.09299999999996</v>
      </c>
      <c r="F878" s="261">
        <v>3.34</v>
      </c>
      <c r="G878" s="260">
        <f t="shared" si="178"/>
        <v>334</v>
      </c>
      <c r="H878" s="260">
        <f t="shared" si="172"/>
        <v>34.199999999999989</v>
      </c>
      <c r="I878" s="260">
        <f t="shared" si="179"/>
        <v>115.19999999999999</v>
      </c>
      <c r="J878" s="262">
        <v>1.1519999999999999</v>
      </c>
      <c r="K878" s="260">
        <f t="shared" si="180"/>
        <v>2.1879999999999997</v>
      </c>
      <c r="L878" s="261">
        <v>7.7640000000000002</v>
      </c>
      <c r="M878" s="262">
        <f t="shared" si="181"/>
        <v>5.5760000000000005</v>
      </c>
      <c r="N878" s="260">
        <v>2.2440000000000002</v>
      </c>
      <c r="O878" s="260">
        <v>280.82</v>
      </c>
      <c r="P878" s="260">
        <v>663</v>
      </c>
      <c r="Q878" s="260">
        <v>886.15961271912784</v>
      </c>
      <c r="U878" s="260">
        <f t="shared" si="184"/>
        <v>4.9150999999999998</v>
      </c>
      <c r="V878" s="260">
        <f t="shared" si="185"/>
        <v>2.8081999999999998</v>
      </c>
    </row>
    <row r="879" spans="1:22">
      <c r="A879" s="259">
        <v>45050</v>
      </c>
      <c r="B879" s="260">
        <v>369.3</v>
      </c>
      <c r="C879" s="261">
        <v>492.79500000000002</v>
      </c>
      <c r="D879" s="260">
        <v>4061.22</v>
      </c>
      <c r="E879" s="260">
        <v>921.69799999999998</v>
      </c>
      <c r="F879" s="261">
        <v>3.3809999999999998</v>
      </c>
      <c r="G879" s="260">
        <f t="shared" si="178"/>
        <v>338.09999999999997</v>
      </c>
      <c r="H879" s="260">
        <f t="shared" si="172"/>
        <v>31.200000000000045</v>
      </c>
      <c r="I879" s="260">
        <f t="shared" si="179"/>
        <v>119.30000000000001</v>
      </c>
      <c r="J879" s="262">
        <v>1.1930000000000001</v>
      </c>
      <c r="K879" s="260">
        <f t="shared" si="180"/>
        <v>2.1879999999999997</v>
      </c>
      <c r="L879" s="261">
        <v>7.7750000000000004</v>
      </c>
      <c r="M879" s="262">
        <f t="shared" si="181"/>
        <v>5.5870000000000006</v>
      </c>
      <c r="N879" s="260">
        <v>2.1859999999999999</v>
      </c>
      <c r="O879" s="260">
        <v>284.94</v>
      </c>
      <c r="P879" s="260">
        <v>663</v>
      </c>
      <c r="Q879" s="260">
        <v>887.29638604112063</v>
      </c>
      <c r="U879" s="260">
        <f t="shared" si="184"/>
        <v>4.9279500000000001</v>
      </c>
      <c r="V879" s="260">
        <f t="shared" si="185"/>
        <v>2.8494000000000002</v>
      </c>
    </row>
    <row r="880" spans="1:22">
      <c r="A880" s="259">
        <v>45051</v>
      </c>
      <c r="B880" s="260">
        <v>365.6</v>
      </c>
      <c r="C880" s="261">
        <v>488.59100000000001</v>
      </c>
      <c r="D880" s="260">
        <v>4136.25</v>
      </c>
      <c r="E880" s="260">
        <v>913.51499999999999</v>
      </c>
      <c r="F880" s="261">
        <v>3.44</v>
      </c>
      <c r="G880" s="260">
        <f t="shared" si="178"/>
        <v>344</v>
      </c>
      <c r="H880" s="260">
        <f t="shared" ref="H880:H943" si="186">B880-G880</f>
        <v>21.600000000000023</v>
      </c>
      <c r="I880" s="260">
        <f t="shared" si="179"/>
        <v>122.39999999999999</v>
      </c>
      <c r="J880" s="262">
        <v>1.224</v>
      </c>
      <c r="K880" s="260">
        <f t="shared" si="180"/>
        <v>2.2160000000000002</v>
      </c>
      <c r="L880" s="261">
        <v>7.8029999999999999</v>
      </c>
      <c r="M880" s="262">
        <f t="shared" si="181"/>
        <v>5.5869999999999997</v>
      </c>
      <c r="N880" s="260">
        <v>2.2879999999999998</v>
      </c>
      <c r="O880" s="260">
        <v>282.45999999999998</v>
      </c>
      <c r="P880" s="260">
        <v>661</v>
      </c>
      <c r="Q880" s="260">
        <v>882.61758617743828</v>
      </c>
      <c r="U880" s="260">
        <f t="shared" si="184"/>
        <v>4.88591</v>
      </c>
      <c r="V880" s="260">
        <f t="shared" si="185"/>
        <v>2.8245999999999998</v>
      </c>
    </row>
    <row r="881" spans="1:22" hidden="1">
      <c r="A881" s="259">
        <v>45054</v>
      </c>
      <c r="B881" s="260">
        <v>363.4</v>
      </c>
      <c r="C881" s="261">
        <v>483.67500000000001</v>
      </c>
      <c r="D881" s="260">
        <v>4138.12</v>
      </c>
      <c r="E881" s="260">
        <v>907.98299999999995</v>
      </c>
      <c r="F881" s="261">
        <v>3.51</v>
      </c>
      <c r="G881" s="260">
        <f t="shared" si="178"/>
        <v>351</v>
      </c>
      <c r="H881" s="260">
        <f t="shared" si="186"/>
        <v>12.399999999999977</v>
      </c>
      <c r="I881" s="260">
        <f t="shared" si="179"/>
        <v>127.1</v>
      </c>
      <c r="J881" s="262">
        <v>1.2709999999999999</v>
      </c>
      <c r="K881" s="260">
        <f t="shared" si="180"/>
        <v>2.2389999999999999</v>
      </c>
      <c r="L881" s="261">
        <v>7.8440000000000003</v>
      </c>
      <c r="M881" s="262">
        <f t="shared" si="181"/>
        <v>5.6050000000000004</v>
      </c>
      <c r="N881" s="260">
        <v>2.3149999999999999</v>
      </c>
      <c r="O881" s="260" t="e">
        <v>#N/A</v>
      </c>
      <c r="Q881" s="260">
        <v>878.22930256608879</v>
      </c>
    </row>
    <row r="882" spans="1:22">
      <c r="A882" s="259">
        <v>45055</v>
      </c>
      <c r="B882" s="260">
        <v>363.3</v>
      </c>
      <c r="C882" s="261">
        <v>483.54500000000002</v>
      </c>
      <c r="D882" s="260">
        <v>4119.17</v>
      </c>
      <c r="E882" s="260">
        <v>907.745</v>
      </c>
      <c r="F882" s="261">
        <v>3.5209999999999999</v>
      </c>
      <c r="G882" s="260">
        <f t="shared" si="178"/>
        <v>352.09999999999997</v>
      </c>
      <c r="H882" s="260">
        <f t="shared" si="186"/>
        <v>11.200000000000045</v>
      </c>
      <c r="I882" s="260">
        <f t="shared" si="179"/>
        <v>128.6</v>
      </c>
      <c r="J882" s="262">
        <v>1.286</v>
      </c>
      <c r="K882" s="260">
        <f t="shared" si="180"/>
        <v>2.2349999999999999</v>
      </c>
      <c r="L882" s="261">
        <v>7.84</v>
      </c>
      <c r="M882" s="262">
        <f t="shared" si="181"/>
        <v>5.6050000000000004</v>
      </c>
      <c r="N882" s="260">
        <v>2.3450000000000002</v>
      </c>
      <c r="O882" s="260">
        <v>278.81</v>
      </c>
      <c r="P882" s="260">
        <v>658</v>
      </c>
      <c r="Q882" s="260">
        <v>886.43243865522277</v>
      </c>
      <c r="U882" s="260">
        <f t="shared" ref="U882:U895" si="187">C882/100</f>
        <v>4.8354499999999998</v>
      </c>
      <c r="V882" s="260">
        <f t="shared" ref="V882:V895" si="188">O882/100</f>
        <v>2.7881</v>
      </c>
    </row>
    <row r="883" spans="1:22">
      <c r="A883" s="259">
        <v>45056</v>
      </c>
      <c r="B883" s="260">
        <v>369.5</v>
      </c>
      <c r="C883" s="261">
        <v>490.029</v>
      </c>
      <c r="D883" s="260">
        <v>4137.6400000000003</v>
      </c>
      <c r="E883" s="260">
        <v>916.42200000000003</v>
      </c>
      <c r="F883" s="261">
        <v>3.444</v>
      </c>
      <c r="G883" s="260">
        <f t="shared" si="178"/>
        <v>344.4</v>
      </c>
      <c r="H883" s="260">
        <f t="shared" si="186"/>
        <v>25.100000000000023</v>
      </c>
      <c r="I883" s="260">
        <f t="shared" si="179"/>
        <v>125.6</v>
      </c>
      <c r="J883" s="262">
        <v>1.256</v>
      </c>
      <c r="K883" s="260">
        <f t="shared" si="180"/>
        <v>2.1879999999999997</v>
      </c>
      <c r="L883" s="261">
        <v>7.8049999999999997</v>
      </c>
      <c r="M883" s="262">
        <f t="shared" si="181"/>
        <v>5.617</v>
      </c>
      <c r="N883" s="260">
        <v>2.2850000000000001</v>
      </c>
      <c r="O883" s="260">
        <v>281.33</v>
      </c>
      <c r="P883" s="260">
        <v>665</v>
      </c>
      <c r="Q883" s="260">
        <v>893.0870033377704</v>
      </c>
      <c r="U883" s="260">
        <f t="shared" si="187"/>
        <v>4.90029</v>
      </c>
      <c r="V883" s="260">
        <f t="shared" si="188"/>
        <v>2.8132999999999999</v>
      </c>
    </row>
    <row r="884" spans="1:22">
      <c r="A884" s="259">
        <v>45057</v>
      </c>
      <c r="B884" s="260">
        <v>370.4</v>
      </c>
      <c r="C884" s="261">
        <v>488.83600000000001</v>
      </c>
      <c r="D884" s="260">
        <v>4130.62</v>
      </c>
      <c r="E884" s="260">
        <v>913.43899999999996</v>
      </c>
      <c r="F884" s="261">
        <v>3.387</v>
      </c>
      <c r="G884" s="260">
        <f t="shared" si="178"/>
        <v>338.7</v>
      </c>
      <c r="H884" s="260">
        <f t="shared" si="186"/>
        <v>31.699999999999989</v>
      </c>
      <c r="I884" s="260">
        <f t="shared" si="179"/>
        <v>121.6</v>
      </c>
      <c r="J884" s="262">
        <v>1.216</v>
      </c>
      <c r="K884" s="260">
        <f t="shared" si="180"/>
        <v>2.1710000000000003</v>
      </c>
      <c r="L884" s="261">
        <v>7.7409999999999997</v>
      </c>
      <c r="M884" s="262">
        <f t="shared" si="181"/>
        <v>5.5699999999999994</v>
      </c>
      <c r="N884" s="260">
        <v>2.222</v>
      </c>
      <c r="O884" s="260">
        <v>287.05</v>
      </c>
      <c r="P884" s="260">
        <v>662</v>
      </c>
      <c r="Q884" s="260">
        <v>894.27806577902049</v>
      </c>
      <c r="U884" s="260">
        <f t="shared" si="187"/>
        <v>4.8883600000000005</v>
      </c>
      <c r="V884" s="260">
        <f t="shared" si="188"/>
        <v>2.8705000000000003</v>
      </c>
    </row>
    <row r="885" spans="1:22">
      <c r="A885" s="259">
        <v>45058</v>
      </c>
      <c r="B885" s="260">
        <v>367.8</v>
      </c>
      <c r="C885" s="261">
        <v>483.93200000000002</v>
      </c>
      <c r="D885" s="260">
        <v>4124.08</v>
      </c>
      <c r="E885" s="260">
        <v>907.39300000000003</v>
      </c>
      <c r="F885" s="261">
        <v>3.4660000000000002</v>
      </c>
      <c r="G885" s="260">
        <f t="shared" si="178"/>
        <v>346.6</v>
      </c>
      <c r="H885" s="260">
        <f t="shared" si="186"/>
        <v>21.199999999999989</v>
      </c>
      <c r="I885" s="260">
        <f t="shared" si="179"/>
        <v>128.1</v>
      </c>
      <c r="J885" s="262">
        <v>1.2809999999999999</v>
      </c>
      <c r="K885" s="260">
        <f t="shared" si="180"/>
        <v>2.1850000000000005</v>
      </c>
      <c r="L885" s="261">
        <v>7.7869999999999999</v>
      </c>
      <c r="M885" s="262">
        <f t="shared" si="181"/>
        <v>5.6019999999999994</v>
      </c>
      <c r="N885" s="260">
        <v>2.2719999999999998</v>
      </c>
      <c r="O885" s="260">
        <v>280.20999999999998</v>
      </c>
      <c r="P885" s="260">
        <v>649</v>
      </c>
      <c r="Q885" s="260">
        <v>872.53547508878989</v>
      </c>
      <c r="U885" s="260">
        <f t="shared" si="187"/>
        <v>4.8393199999999998</v>
      </c>
      <c r="V885" s="260">
        <f t="shared" si="188"/>
        <v>2.8020999999999998</v>
      </c>
    </row>
    <row r="886" spans="1:22">
      <c r="A886" s="259">
        <v>45061</v>
      </c>
      <c r="B886" s="260">
        <v>371</v>
      </c>
      <c r="C886" s="261">
        <v>491.166</v>
      </c>
      <c r="D886" s="260">
        <v>4136.28</v>
      </c>
      <c r="E886" s="260">
        <v>922.70899999999995</v>
      </c>
      <c r="F886" s="261">
        <v>3.5049999999999999</v>
      </c>
      <c r="G886" s="260">
        <f t="shared" si="178"/>
        <v>350.5</v>
      </c>
      <c r="H886" s="260">
        <f t="shared" si="186"/>
        <v>20.5</v>
      </c>
      <c r="I886" s="260">
        <f t="shared" si="179"/>
        <v>130.4</v>
      </c>
      <c r="J886" s="262">
        <v>1.304</v>
      </c>
      <c r="K886" s="260">
        <f t="shared" si="180"/>
        <v>2.2009999999999996</v>
      </c>
      <c r="L886" s="261">
        <v>7.9329999999999998</v>
      </c>
      <c r="M886" s="262">
        <f t="shared" si="181"/>
        <v>5.7320000000000002</v>
      </c>
      <c r="N886" s="260">
        <v>2.3039999999999998</v>
      </c>
      <c r="O886" s="260">
        <v>279.77999999999997</v>
      </c>
      <c r="P886" s="260">
        <v>639</v>
      </c>
      <c r="Q886" s="260">
        <v>871.38848531392853</v>
      </c>
      <c r="U886" s="260">
        <f t="shared" si="187"/>
        <v>4.9116600000000004</v>
      </c>
      <c r="V886" s="260">
        <f t="shared" si="188"/>
        <v>2.7977999999999996</v>
      </c>
    </row>
    <row r="887" spans="1:22">
      <c r="A887" s="259">
        <v>45062</v>
      </c>
      <c r="B887" s="260">
        <v>368.1</v>
      </c>
      <c r="C887" s="261">
        <v>488.02600000000001</v>
      </c>
      <c r="D887" s="260">
        <v>4109.8999999999996</v>
      </c>
      <c r="E887" s="260">
        <v>918.43600000000004</v>
      </c>
      <c r="F887" s="261">
        <v>3.5379999999999998</v>
      </c>
      <c r="G887" s="260">
        <f t="shared" si="178"/>
        <v>353.79999999999995</v>
      </c>
      <c r="H887" s="260">
        <f t="shared" si="186"/>
        <v>14.300000000000068</v>
      </c>
      <c r="I887" s="260">
        <f t="shared" si="179"/>
        <v>133.6</v>
      </c>
      <c r="J887" s="262">
        <v>1.3360000000000001</v>
      </c>
      <c r="K887" s="260">
        <f t="shared" si="180"/>
        <v>2.202</v>
      </c>
      <c r="L887" s="261">
        <v>7.968</v>
      </c>
      <c r="M887" s="262">
        <f t="shared" si="181"/>
        <v>5.766</v>
      </c>
      <c r="N887" s="260">
        <v>2.3479999999999999</v>
      </c>
      <c r="O887" s="260">
        <v>276.16000000000003</v>
      </c>
      <c r="P887" s="260">
        <v>629</v>
      </c>
      <c r="Q887" s="260">
        <v>866.57191051209463</v>
      </c>
      <c r="U887" s="260">
        <f t="shared" si="187"/>
        <v>4.8802599999999998</v>
      </c>
      <c r="V887" s="260">
        <f t="shared" si="188"/>
        <v>2.7616000000000001</v>
      </c>
    </row>
    <row r="888" spans="1:22">
      <c r="A888" s="259">
        <v>45063</v>
      </c>
      <c r="B888" s="260">
        <v>369.9</v>
      </c>
      <c r="C888" s="261">
        <v>487.875</v>
      </c>
      <c r="D888" s="260">
        <v>4158.7700000000004</v>
      </c>
      <c r="E888" s="260">
        <v>916.67499999999995</v>
      </c>
      <c r="F888" s="261">
        <v>3.5670000000000002</v>
      </c>
      <c r="G888" s="260">
        <f t="shared" si="178"/>
        <v>356.70000000000005</v>
      </c>
      <c r="H888" s="260">
        <f t="shared" si="186"/>
        <v>13.199999999999932</v>
      </c>
      <c r="I888" s="260">
        <f t="shared" si="179"/>
        <v>134.9</v>
      </c>
      <c r="J888" s="262">
        <v>1.349</v>
      </c>
      <c r="K888" s="260">
        <f t="shared" si="180"/>
        <v>2.218</v>
      </c>
      <c r="L888" s="261">
        <v>8.0139999999999993</v>
      </c>
      <c r="M888" s="262">
        <f t="shared" si="181"/>
        <v>5.7959999999999994</v>
      </c>
      <c r="N888" s="260">
        <v>2.3319999999999999</v>
      </c>
      <c r="O888" s="260">
        <v>276.77</v>
      </c>
      <c r="P888" s="260">
        <v>627</v>
      </c>
      <c r="Q888" s="260">
        <v>862.98497050890876</v>
      </c>
      <c r="U888" s="260">
        <f t="shared" si="187"/>
        <v>4.8787500000000001</v>
      </c>
      <c r="V888" s="260">
        <f t="shared" si="188"/>
        <v>2.7676999999999996</v>
      </c>
    </row>
    <row r="889" spans="1:22">
      <c r="A889" s="259">
        <v>45064</v>
      </c>
      <c r="B889" s="260">
        <v>366.5</v>
      </c>
      <c r="C889" s="261">
        <v>484.68700000000001</v>
      </c>
      <c r="D889" s="260">
        <v>4198.05</v>
      </c>
      <c r="E889" s="260">
        <v>912.28300000000002</v>
      </c>
      <c r="F889" s="261">
        <v>3.649</v>
      </c>
      <c r="G889" s="260">
        <f t="shared" si="178"/>
        <v>364.9</v>
      </c>
      <c r="H889" s="260">
        <f t="shared" si="186"/>
        <v>1.6000000000000227</v>
      </c>
      <c r="I889" s="260">
        <f t="shared" si="179"/>
        <v>141.4</v>
      </c>
      <c r="J889" s="262">
        <v>1.4139999999999999</v>
      </c>
      <c r="K889" s="260">
        <f t="shared" si="180"/>
        <v>2.2350000000000003</v>
      </c>
      <c r="L889" s="261">
        <v>8.0719999999999992</v>
      </c>
      <c r="M889" s="262">
        <f t="shared" si="181"/>
        <v>5.8369999999999989</v>
      </c>
      <c r="N889" s="260">
        <v>2.4409999999999998</v>
      </c>
      <c r="O889" s="260">
        <v>273.88</v>
      </c>
      <c r="P889" s="260">
        <v>618</v>
      </c>
      <c r="Q889" s="260">
        <v>846.67828039187839</v>
      </c>
      <c r="U889" s="260">
        <f t="shared" si="187"/>
        <v>4.84687</v>
      </c>
      <c r="V889" s="260">
        <f t="shared" si="188"/>
        <v>2.7387999999999999</v>
      </c>
    </row>
    <row r="890" spans="1:22">
      <c r="A890" s="259">
        <v>45065</v>
      </c>
      <c r="B890" s="260">
        <v>365.4</v>
      </c>
      <c r="C890" s="261">
        <v>481.88200000000001</v>
      </c>
      <c r="D890" s="260">
        <v>4191.9799999999996</v>
      </c>
      <c r="E890" s="260">
        <v>903.18499999999995</v>
      </c>
      <c r="F890" s="261">
        <v>3.6749999999999998</v>
      </c>
      <c r="G890" s="260">
        <f t="shared" si="178"/>
        <v>367.5</v>
      </c>
      <c r="H890" s="260">
        <f t="shared" si="186"/>
        <v>-2.1000000000000227</v>
      </c>
      <c r="I890" s="260">
        <f t="shared" si="179"/>
        <v>143.30000000000001</v>
      </c>
      <c r="J890" s="262">
        <v>1.4330000000000001</v>
      </c>
      <c r="K890" s="260">
        <f t="shared" si="180"/>
        <v>2.242</v>
      </c>
      <c r="L890" s="261">
        <v>8.0879999999999992</v>
      </c>
      <c r="M890" s="262">
        <f t="shared" si="181"/>
        <v>5.8459999999999992</v>
      </c>
      <c r="N890" s="260">
        <v>2.423</v>
      </c>
      <c r="O890" s="260">
        <v>271.25</v>
      </c>
      <c r="P890" s="260">
        <v>607</v>
      </c>
      <c r="Q890" s="260">
        <v>830.47770311832289</v>
      </c>
      <c r="U890" s="260">
        <f t="shared" si="187"/>
        <v>4.8188199999999997</v>
      </c>
      <c r="V890" s="260">
        <f t="shared" si="188"/>
        <v>2.7124999999999999</v>
      </c>
    </row>
    <row r="891" spans="1:22">
      <c r="A891" s="259">
        <v>45068</v>
      </c>
      <c r="B891" s="260">
        <v>364.6</v>
      </c>
      <c r="C891" s="261">
        <v>480.58499999999998</v>
      </c>
      <c r="D891" s="260">
        <v>4192.63</v>
      </c>
      <c r="E891" s="260">
        <v>901.69</v>
      </c>
      <c r="F891" s="261">
        <v>3.718</v>
      </c>
      <c r="G891" s="260">
        <f t="shared" si="178"/>
        <v>371.8</v>
      </c>
      <c r="H891" s="260">
        <f t="shared" si="186"/>
        <v>-7.1999999999999886</v>
      </c>
      <c r="I891" s="260">
        <f t="shared" si="179"/>
        <v>147.6</v>
      </c>
      <c r="J891" s="262">
        <v>1.476</v>
      </c>
      <c r="K891" s="260">
        <f t="shared" si="180"/>
        <v>2.242</v>
      </c>
      <c r="L891" s="261">
        <v>8.1080000000000005</v>
      </c>
      <c r="M891" s="262">
        <f t="shared" si="181"/>
        <v>5.8660000000000005</v>
      </c>
      <c r="N891" s="260">
        <v>2.4550000000000001</v>
      </c>
      <c r="O891" s="260">
        <v>273.3</v>
      </c>
      <c r="P891" s="260">
        <v>603</v>
      </c>
      <c r="Q891" s="260">
        <v>823.44545191517057</v>
      </c>
      <c r="U891" s="260">
        <f t="shared" si="187"/>
        <v>4.8058499999999995</v>
      </c>
      <c r="V891" s="260">
        <f t="shared" si="188"/>
        <v>2.7330000000000001</v>
      </c>
    </row>
    <row r="892" spans="1:22">
      <c r="A892" s="259">
        <v>45069</v>
      </c>
      <c r="B892" s="260">
        <v>367.7</v>
      </c>
      <c r="C892" s="261">
        <v>483.68900000000002</v>
      </c>
      <c r="D892" s="260">
        <v>4145.58</v>
      </c>
      <c r="E892" s="260">
        <v>903.18399999999997</v>
      </c>
      <c r="F892" s="261">
        <v>3.6949999999999998</v>
      </c>
      <c r="G892" s="260">
        <f t="shared" si="178"/>
        <v>369.5</v>
      </c>
      <c r="H892" s="260">
        <f t="shared" si="186"/>
        <v>-1.8000000000000114</v>
      </c>
      <c r="I892" s="260">
        <f t="shared" si="179"/>
        <v>142.19999999999999</v>
      </c>
      <c r="J892" s="262">
        <v>1.4219999999999999</v>
      </c>
      <c r="K892" s="260">
        <f t="shared" si="180"/>
        <v>2.2729999999999997</v>
      </c>
      <c r="L892" s="261">
        <v>8.1229999999999993</v>
      </c>
      <c r="M892" s="262">
        <f t="shared" si="181"/>
        <v>5.85</v>
      </c>
      <c r="N892" s="260">
        <v>2.464</v>
      </c>
      <c r="O892" s="260">
        <v>270.93</v>
      </c>
      <c r="P892" s="260">
        <v>603</v>
      </c>
      <c r="Q892" s="260">
        <v>815.08503305207194</v>
      </c>
      <c r="U892" s="260">
        <f t="shared" si="187"/>
        <v>4.8368900000000004</v>
      </c>
      <c r="V892" s="260">
        <f t="shared" si="188"/>
        <v>2.7093000000000003</v>
      </c>
    </row>
    <row r="893" spans="1:22">
      <c r="A893" s="259">
        <v>45070</v>
      </c>
      <c r="B893" s="260">
        <v>366.9</v>
      </c>
      <c r="C893" s="261">
        <v>481.05200000000002</v>
      </c>
      <c r="D893" s="260">
        <v>4115.24</v>
      </c>
      <c r="E893" s="260">
        <v>902.16200000000003</v>
      </c>
      <c r="F893" s="261">
        <v>3.7450000000000001</v>
      </c>
      <c r="G893" s="260">
        <f t="shared" si="178"/>
        <v>374.5</v>
      </c>
      <c r="H893" s="260">
        <f t="shared" si="186"/>
        <v>-7.6000000000000227</v>
      </c>
      <c r="I893" s="260">
        <f t="shared" si="179"/>
        <v>149.19999999999999</v>
      </c>
      <c r="J893" s="262">
        <v>1.492</v>
      </c>
      <c r="K893" s="260">
        <f t="shared" si="180"/>
        <v>2.2530000000000001</v>
      </c>
      <c r="L893" s="261">
        <v>8.1270000000000007</v>
      </c>
      <c r="M893" s="262">
        <f t="shared" si="181"/>
        <v>5.8740000000000006</v>
      </c>
      <c r="N893" s="260">
        <v>2.4670000000000001</v>
      </c>
      <c r="O893" s="260">
        <v>277.07</v>
      </c>
      <c r="P893" s="260">
        <v>622</v>
      </c>
      <c r="Q893" s="260">
        <v>815.78789820510349</v>
      </c>
      <c r="U893" s="260">
        <f t="shared" si="187"/>
        <v>4.8105200000000004</v>
      </c>
      <c r="V893" s="260">
        <f t="shared" si="188"/>
        <v>2.7706999999999997</v>
      </c>
    </row>
    <row r="894" spans="1:22">
      <c r="A894" s="259">
        <v>45071</v>
      </c>
      <c r="B894" s="260">
        <v>361.5</v>
      </c>
      <c r="C894" s="261">
        <v>475.00900000000001</v>
      </c>
      <c r="D894" s="260">
        <v>4151.28</v>
      </c>
      <c r="E894" s="260">
        <v>892.52300000000002</v>
      </c>
      <c r="F894" s="261">
        <v>3.82</v>
      </c>
      <c r="G894" s="260">
        <f t="shared" si="178"/>
        <v>382</v>
      </c>
      <c r="H894" s="260">
        <f t="shared" si="186"/>
        <v>-20.5</v>
      </c>
      <c r="I894" s="260">
        <f t="shared" si="179"/>
        <v>157.1</v>
      </c>
      <c r="J894" s="262">
        <v>1.571</v>
      </c>
      <c r="K894" s="260">
        <f t="shared" si="180"/>
        <v>2.2489999999999997</v>
      </c>
      <c r="L894" s="261">
        <v>8.1620000000000008</v>
      </c>
      <c r="M894" s="262">
        <f t="shared" si="181"/>
        <v>5.9130000000000011</v>
      </c>
      <c r="N894" s="260">
        <v>2.5190000000000001</v>
      </c>
      <c r="O894" s="260">
        <v>273.11</v>
      </c>
      <c r="P894" s="260">
        <v>616</v>
      </c>
      <c r="Q894" s="260">
        <v>802.43822155015755</v>
      </c>
      <c r="U894" s="260">
        <f t="shared" si="187"/>
        <v>4.7500900000000001</v>
      </c>
      <c r="V894" s="260">
        <f t="shared" si="188"/>
        <v>2.7311000000000001</v>
      </c>
    </row>
    <row r="895" spans="1:22">
      <c r="A895" s="259">
        <v>45072</v>
      </c>
      <c r="B895" s="260">
        <v>364.1</v>
      </c>
      <c r="C895" s="261">
        <v>478.43299999999999</v>
      </c>
      <c r="D895" s="260">
        <v>4205.45</v>
      </c>
      <c r="E895" s="260">
        <v>895.43600000000004</v>
      </c>
      <c r="F895" s="261">
        <v>3.8</v>
      </c>
      <c r="G895" s="260">
        <f t="shared" si="178"/>
        <v>380</v>
      </c>
      <c r="H895" s="260">
        <f t="shared" si="186"/>
        <v>-15.899999999999977</v>
      </c>
      <c r="I895" s="260">
        <f t="shared" si="179"/>
        <v>155.4</v>
      </c>
      <c r="J895" s="262">
        <v>1.554</v>
      </c>
      <c r="K895" s="260">
        <f t="shared" si="180"/>
        <v>2.2459999999999996</v>
      </c>
      <c r="L895" s="261">
        <v>8.1820000000000004</v>
      </c>
      <c r="M895" s="262">
        <f t="shared" si="181"/>
        <v>5.9360000000000008</v>
      </c>
      <c r="N895" s="260">
        <v>2.5350000000000001</v>
      </c>
      <c r="O895" s="260">
        <v>273.8</v>
      </c>
      <c r="P895" s="260">
        <v>617</v>
      </c>
      <c r="Q895" s="260">
        <v>800.14563881717208</v>
      </c>
      <c r="U895" s="260">
        <f t="shared" si="187"/>
        <v>4.7843299999999997</v>
      </c>
      <c r="V895" s="260">
        <f t="shared" si="188"/>
        <v>2.738</v>
      </c>
    </row>
    <row r="896" spans="1:22" hidden="1">
      <c r="A896" s="259">
        <v>45075</v>
      </c>
      <c r="B896" s="260">
        <v>0</v>
      </c>
      <c r="C896" s="260">
        <v>0</v>
      </c>
      <c r="D896" s="260">
        <v>0</v>
      </c>
      <c r="E896" s="260" t="e">
        <v>#N/A</v>
      </c>
      <c r="F896" s="260">
        <v>3.8</v>
      </c>
      <c r="G896" s="260">
        <f t="shared" si="178"/>
        <v>380</v>
      </c>
      <c r="H896" s="260">
        <f t="shared" si="186"/>
        <v>-380</v>
      </c>
      <c r="J896" s="260"/>
      <c r="L896" s="260"/>
      <c r="M896" s="260"/>
      <c r="Q896" s="260">
        <v>806.54236642043975</v>
      </c>
    </row>
    <row r="897" spans="1:22">
      <c r="A897" s="259">
        <v>45076</v>
      </c>
      <c r="B897" s="260">
        <v>363.6</v>
      </c>
      <c r="C897" s="261">
        <v>476.29399999999998</v>
      </c>
      <c r="D897" s="260">
        <v>4205.5200000000004</v>
      </c>
      <c r="E897" s="260">
        <v>888.572</v>
      </c>
      <c r="F897" s="261">
        <v>3.6880000000000002</v>
      </c>
      <c r="G897" s="260">
        <f t="shared" si="178"/>
        <v>368.8</v>
      </c>
      <c r="H897" s="260">
        <f t="shared" si="186"/>
        <v>-5.1999999999999886</v>
      </c>
      <c r="I897" s="260">
        <f t="shared" ref="I897:I910" si="189">J897*100</f>
        <v>147.30000000000001</v>
      </c>
      <c r="J897" s="262">
        <v>1.4730000000000001</v>
      </c>
      <c r="K897" s="260">
        <f t="shared" ref="K897:K910" si="190">F897-J897</f>
        <v>2.2149999999999999</v>
      </c>
      <c r="L897" s="261">
        <v>8.06</v>
      </c>
      <c r="M897" s="262">
        <f t="shared" ref="M897:M910" si="191">L897-K897</f>
        <v>5.8450000000000006</v>
      </c>
      <c r="N897" s="260">
        <v>2.3359999999999999</v>
      </c>
      <c r="O897" s="260">
        <v>279.01</v>
      </c>
      <c r="P897" s="260">
        <v>614</v>
      </c>
      <c r="Q897" s="260">
        <v>792.72380802875898</v>
      </c>
      <c r="U897" s="260">
        <f t="shared" ref="U897:U910" si="192">C897/100</f>
        <v>4.7629399999999995</v>
      </c>
      <c r="V897" s="260">
        <f t="shared" ref="V897:V910" si="193">O897/100</f>
        <v>2.7900999999999998</v>
      </c>
    </row>
    <row r="898" spans="1:22">
      <c r="A898" s="259">
        <v>45077</v>
      </c>
      <c r="B898" s="260">
        <v>364.3</v>
      </c>
      <c r="C898" s="261">
        <v>477.04500000000002</v>
      </c>
      <c r="D898" s="260">
        <v>4179.83</v>
      </c>
      <c r="E898" s="260">
        <v>894.29700000000003</v>
      </c>
      <c r="F898" s="261">
        <v>3.6459999999999999</v>
      </c>
      <c r="G898" s="260">
        <f t="shared" si="178"/>
        <v>364.59999999999997</v>
      </c>
      <c r="H898" s="260">
        <f t="shared" si="186"/>
        <v>-0.29999999999995453</v>
      </c>
      <c r="I898" s="260">
        <f t="shared" si="189"/>
        <v>148.10000000000002</v>
      </c>
      <c r="J898" s="262">
        <v>1.4810000000000001</v>
      </c>
      <c r="K898" s="260">
        <f t="shared" si="190"/>
        <v>2.165</v>
      </c>
      <c r="L898" s="261">
        <v>7.9960000000000004</v>
      </c>
      <c r="M898" s="262">
        <f t="shared" si="191"/>
        <v>5.8310000000000004</v>
      </c>
      <c r="N898" s="260">
        <v>2.278</v>
      </c>
      <c r="O898" s="260">
        <v>282.7</v>
      </c>
      <c r="P898" s="260">
        <v>626</v>
      </c>
      <c r="Q898" s="260">
        <v>805.55823197944233</v>
      </c>
      <c r="U898" s="260">
        <f t="shared" si="192"/>
        <v>4.7704500000000003</v>
      </c>
      <c r="V898" s="260">
        <f t="shared" si="193"/>
        <v>2.827</v>
      </c>
    </row>
    <row r="899" spans="1:22">
      <c r="A899" s="259">
        <v>45078</v>
      </c>
      <c r="B899" s="260">
        <v>366.7</v>
      </c>
      <c r="C899" s="261">
        <v>481.16699999999997</v>
      </c>
      <c r="D899" s="260">
        <v>4221.0200000000004</v>
      </c>
      <c r="E899" s="260">
        <v>901.62800000000004</v>
      </c>
      <c r="F899" s="261">
        <v>3.5979999999999999</v>
      </c>
      <c r="G899" s="260">
        <f t="shared" si="178"/>
        <v>359.8</v>
      </c>
      <c r="H899" s="260">
        <f t="shared" si="186"/>
        <v>6.8999999999999773</v>
      </c>
      <c r="I899" s="260">
        <f t="shared" si="189"/>
        <v>143.19999999999999</v>
      </c>
      <c r="J899" s="262">
        <v>1.4319999999999999</v>
      </c>
      <c r="K899" s="260">
        <f t="shared" si="190"/>
        <v>2.1659999999999999</v>
      </c>
      <c r="L899" s="261">
        <v>7.9820000000000002</v>
      </c>
      <c r="M899" s="262">
        <f t="shared" si="191"/>
        <v>5.8160000000000007</v>
      </c>
      <c r="N899" s="260">
        <v>2.2429999999999999</v>
      </c>
      <c r="O899" s="260">
        <v>286.79000000000002</v>
      </c>
      <c r="P899" s="260">
        <v>651</v>
      </c>
      <c r="Q899" s="260">
        <v>803.51240637173601</v>
      </c>
      <c r="U899" s="260">
        <f t="shared" si="192"/>
        <v>4.8116699999999994</v>
      </c>
      <c r="V899" s="260">
        <f t="shared" si="193"/>
        <v>2.8679000000000001</v>
      </c>
    </row>
    <row r="900" spans="1:22">
      <c r="A900" s="259">
        <v>45079</v>
      </c>
      <c r="B900" s="260">
        <v>354.7</v>
      </c>
      <c r="C900" s="261">
        <v>464.1</v>
      </c>
      <c r="D900" s="260">
        <v>4282.37</v>
      </c>
      <c r="E900" s="260">
        <v>873.55100000000004</v>
      </c>
      <c r="F900" s="261">
        <v>3.6949999999999998</v>
      </c>
      <c r="G900" s="260">
        <f t="shared" ref="G900:G963" si="194">F900*100</f>
        <v>369.5</v>
      </c>
      <c r="H900" s="260">
        <f t="shared" si="186"/>
        <v>-14.800000000000011</v>
      </c>
      <c r="I900" s="260">
        <f t="shared" si="189"/>
        <v>151.19999999999999</v>
      </c>
      <c r="J900" s="262">
        <v>1.512</v>
      </c>
      <c r="K900" s="260">
        <f t="shared" si="190"/>
        <v>2.1829999999999998</v>
      </c>
      <c r="L900" s="261">
        <v>7.9260000000000002</v>
      </c>
      <c r="M900" s="262">
        <f t="shared" si="191"/>
        <v>5.7430000000000003</v>
      </c>
      <c r="N900" s="260">
        <v>2.31</v>
      </c>
      <c r="O900" s="260">
        <v>276.42</v>
      </c>
      <c r="P900" s="260">
        <v>631</v>
      </c>
      <c r="Q900" s="260">
        <v>772.02008675376374</v>
      </c>
      <c r="U900" s="260">
        <f t="shared" si="192"/>
        <v>4.641</v>
      </c>
      <c r="V900" s="260">
        <f t="shared" si="193"/>
        <v>2.7642000000000002</v>
      </c>
    </row>
    <row r="901" spans="1:22">
      <c r="A901" s="259">
        <v>45082</v>
      </c>
      <c r="B901" s="260">
        <v>357.2</v>
      </c>
      <c r="C901" s="261">
        <v>464.26900000000001</v>
      </c>
      <c r="D901" s="260">
        <v>4273.79</v>
      </c>
      <c r="E901" s="260">
        <v>864.47299999999996</v>
      </c>
      <c r="F901" s="261">
        <v>3.6850000000000001</v>
      </c>
      <c r="G901" s="260">
        <f t="shared" si="194"/>
        <v>368.5</v>
      </c>
      <c r="H901" s="260">
        <f t="shared" si="186"/>
        <v>-11.300000000000011</v>
      </c>
      <c r="I901" s="260">
        <f t="shared" si="189"/>
        <v>148.9</v>
      </c>
      <c r="J901" s="262">
        <v>1.4890000000000001</v>
      </c>
      <c r="K901" s="260">
        <f t="shared" si="190"/>
        <v>2.1959999999999997</v>
      </c>
      <c r="L901" s="261">
        <v>7.9160000000000004</v>
      </c>
      <c r="M901" s="262">
        <f t="shared" si="191"/>
        <v>5.7200000000000006</v>
      </c>
      <c r="N901" s="260">
        <v>2.3740000000000001</v>
      </c>
      <c r="O901" s="260">
        <v>274.99</v>
      </c>
      <c r="P901" s="260">
        <v>621</v>
      </c>
      <c r="Q901" s="260">
        <v>763.64391898526685</v>
      </c>
      <c r="U901" s="260">
        <f t="shared" si="192"/>
        <v>4.64269</v>
      </c>
      <c r="V901" s="260">
        <f t="shared" si="193"/>
        <v>2.7499000000000002</v>
      </c>
    </row>
    <row r="902" spans="1:22">
      <c r="A902" s="259">
        <v>45083</v>
      </c>
      <c r="B902" s="260">
        <v>354.8</v>
      </c>
      <c r="C902" s="261">
        <v>461.73700000000002</v>
      </c>
      <c r="D902" s="260">
        <v>4283.8500000000004</v>
      </c>
      <c r="E902" s="260">
        <v>858.05600000000004</v>
      </c>
      <c r="F902" s="261">
        <v>3.6619999999999999</v>
      </c>
      <c r="G902" s="260">
        <f t="shared" si="194"/>
        <v>366.2</v>
      </c>
      <c r="H902" s="260">
        <f t="shared" si="186"/>
        <v>-11.399999999999977</v>
      </c>
      <c r="I902" s="260">
        <f t="shared" si="189"/>
        <v>146.9</v>
      </c>
      <c r="J902" s="262">
        <v>1.4690000000000001</v>
      </c>
      <c r="K902" s="260">
        <f t="shared" si="190"/>
        <v>2.1929999999999996</v>
      </c>
      <c r="L902" s="261">
        <v>7.8609999999999998</v>
      </c>
      <c r="M902" s="262">
        <f t="shared" si="191"/>
        <v>5.6680000000000001</v>
      </c>
      <c r="N902" s="260">
        <v>2.367</v>
      </c>
      <c r="O902" s="260">
        <v>271.27999999999997</v>
      </c>
      <c r="P902" s="260">
        <v>617</v>
      </c>
      <c r="Q902" s="260">
        <v>770.05807515497247</v>
      </c>
      <c r="U902" s="260">
        <f t="shared" si="192"/>
        <v>4.6173700000000002</v>
      </c>
      <c r="V902" s="260">
        <f t="shared" si="193"/>
        <v>2.7127999999999997</v>
      </c>
    </row>
    <row r="903" spans="1:22">
      <c r="A903" s="259">
        <v>45084</v>
      </c>
      <c r="B903" s="260">
        <v>347.6</v>
      </c>
      <c r="C903" s="261">
        <v>453.21100000000001</v>
      </c>
      <c r="D903" s="260">
        <v>4267.5200000000004</v>
      </c>
      <c r="E903" s="260">
        <v>844.38099999999997</v>
      </c>
      <c r="F903" s="261">
        <v>3.798</v>
      </c>
      <c r="G903" s="260">
        <f t="shared" si="194"/>
        <v>379.8</v>
      </c>
      <c r="H903" s="260">
        <f t="shared" si="186"/>
        <v>-32.199999999999989</v>
      </c>
      <c r="I903" s="260">
        <f t="shared" si="189"/>
        <v>158.6</v>
      </c>
      <c r="J903" s="262">
        <v>1.5860000000000001</v>
      </c>
      <c r="K903" s="260">
        <f t="shared" si="190"/>
        <v>2.2119999999999997</v>
      </c>
      <c r="L903" s="261">
        <v>7.8739999999999997</v>
      </c>
      <c r="M903" s="262">
        <f t="shared" si="191"/>
        <v>5.6619999999999999</v>
      </c>
      <c r="N903" s="260">
        <v>2.4500000000000002</v>
      </c>
      <c r="O903" s="260">
        <v>269.55</v>
      </c>
      <c r="P903" s="260">
        <v>598</v>
      </c>
      <c r="Q903" s="260">
        <v>761.37168863177408</v>
      </c>
      <c r="U903" s="260">
        <f t="shared" si="192"/>
        <v>4.5321100000000003</v>
      </c>
      <c r="V903" s="260">
        <f t="shared" si="193"/>
        <v>2.6955</v>
      </c>
    </row>
    <row r="904" spans="1:22">
      <c r="A904" s="259">
        <v>45085</v>
      </c>
      <c r="B904" s="260">
        <v>352.2</v>
      </c>
      <c r="C904" s="261">
        <v>461.51900000000001</v>
      </c>
      <c r="D904" s="260">
        <v>4293.93</v>
      </c>
      <c r="E904" s="260">
        <v>854.89499999999998</v>
      </c>
      <c r="F904" s="261">
        <v>3.72</v>
      </c>
      <c r="G904" s="260">
        <f t="shared" si="194"/>
        <v>372</v>
      </c>
      <c r="H904" s="260">
        <f t="shared" si="186"/>
        <v>-19.800000000000011</v>
      </c>
      <c r="I904" s="260">
        <f t="shared" si="189"/>
        <v>152</v>
      </c>
      <c r="J904" s="262">
        <v>1.52</v>
      </c>
      <c r="K904" s="260">
        <f t="shared" si="190"/>
        <v>2.2000000000000002</v>
      </c>
      <c r="L904" s="261">
        <v>7.891</v>
      </c>
      <c r="M904" s="262">
        <f t="shared" si="191"/>
        <v>5.6909999999999998</v>
      </c>
      <c r="N904" s="260">
        <v>2.3980000000000001</v>
      </c>
      <c r="O904" s="260">
        <v>268.56</v>
      </c>
      <c r="P904" s="260">
        <v>596</v>
      </c>
      <c r="Q904" s="260">
        <v>769.44145925513669</v>
      </c>
      <c r="U904" s="260">
        <f t="shared" si="192"/>
        <v>4.6151900000000001</v>
      </c>
      <c r="V904" s="260">
        <f t="shared" si="193"/>
        <v>2.6856</v>
      </c>
    </row>
    <row r="905" spans="1:22">
      <c r="A905" s="259">
        <v>45086</v>
      </c>
      <c r="B905" s="260">
        <v>348.1</v>
      </c>
      <c r="C905" s="261">
        <v>456.35500000000002</v>
      </c>
      <c r="D905" s="260">
        <v>4298.8599999999997</v>
      </c>
      <c r="E905" s="260">
        <v>846.64400000000001</v>
      </c>
      <c r="F905" s="261">
        <v>3.7429999999999999</v>
      </c>
      <c r="G905" s="260">
        <f t="shared" si="194"/>
        <v>374.3</v>
      </c>
      <c r="H905" s="260">
        <f t="shared" si="186"/>
        <v>-26.199999999999989</v>
      </c>
      <c r="I905" s="260">
        <f t="shared" si="189"/>
        <v>154.69999999999999</v>
      </c>
      <c r="J905" s="262">
        <v>1.5469999999999999</v>
      </c>
      <c r="K905" s="260">
        <f t="shared" si="190"/>
        <v>2.1959999999999997</v>
      </c>
      <c r="L905" s="261">
        <v>7.8689999999999998</v>
      </c>
      <c r="M905" s="262">
        <f t="shared" si="191"/>
        <v>5.673</v>
      </c>
      <c r="N905" s="260">
        <v>2.3719999999999999</v>
      </c>
      <c r="O905" s="260">
        <v>267.86</v>
      </c>
      <c r="P905" s="260">
        <v>581</v>
      </c>
      <c r="Q905" s="260">
        <v>766.89093864590586</v>
      </c>
      <c r="U905" s="260">
        <f t="shared" si="192"/>
        <v>4.5635500000000002</v>
      </c>
      <c r="V905" s="260">
        <f t="shared" si="193"/>
        <v>2.6786000000000003</v>
      </c>
    </row>
    <row r="906" spans="1:22">
      <c r="A906" s="259">
        <v>45089</v>
      </c>
      <c r="B906" s="260">
        <v>348.4</v>
      </c>
      <c r="C906" s="261">
        <v>455.28199999999998</v>
      </c>
      <c r="D906" s="260">
        <v>4338.93</v>
      </c>
      <c r="E906" s="260">
        <v>842.65899999999999</v>
      </c>
      <c r="F906" s="261">
        <v>3.7389999999999999</v>
      </c>
      <c r="G906" s="260">
        <f t="shared" si="194"/>
        <v>373.9</v>
      </c>
      <c r="H906" s="260">
        <f t="shared" si="186"/>
        <v>-25.5</v>
      </c>
      <c r="I906" s="260">
        <f t="shared" si="189"/>
        <v>155.6</v>
      </c>
      <c r="J906" s="262">
        <v>1.556</v>
      </c>
      <c r="K906" s="260">
        <f t="shared" si="190"/>
        <v>2.1829999999999998</v>
      </c>
      <c r="L906" s="261">
        <v>7.8410000000000002</v>
      </c>
      <c r="M906" s="262">
        <f t="shared" si="191"/>
        <v>5.6580000000000004</v>
      </c>
      <c r="N906" s="260">
        <v>2.3809999999999998</v>
      </c>
      <c r="O906" s="260">
        <v>268.29000000000002</v>
      </c>
      <c r="P906" s="260">
        <v>583</v>
      </c>
      <c r="Q906" s="260">
        <v>757.39099193662139</v>
      </c>
      <c r="U906" s="260">
        <f t="shared" si="192"/>
        <v>4.5528199999999996</v>
      </c>
      <c r="V906" s="260">
        <f t="shared" si="193"/>
        <v>2.6829000000000001</v>
      </c>
    </row>
    <row r="907" spans="1:22">
      <c r="A907" s="259">
        <v>45090</v>
      </c>
      <c r="B907" s="260">
        <v>340.3</v>
      </c>
      <c r="C907" s="261">
        <v>445.59100000000001</v>
      </c>
      <c r="D907" s="260">
        <v>4369.01</v>
      </c>
      <c r="E907" s="260">
        <v>829.79300000000001</v>
      </c>
      <c r="F907" s="261">
        <v>3.8159999999999998</v>
      </c>
      <c r="G907" s="260">
        <f t="shared" si="194"/>
        <v>381.59999999999997</v>
      </c>
      <c r="H907" s="260">
        <f t="shared" si="186"/>
        <v>-41.299999999999955</v>
      </c>
      <c r="I907" s="260">
        <f t="shared" si="189"/>
        <v>161.60000000000002</v>
      </c>
      <c r="J907" s="262">
        <v>1.6160000000000001</v>
      </c>
      <c r="K907" s="260">
        <f t="shared" si="190"/>
        <v>2.1999999999999997</v>
      </c>
      <c r="L907" s="261">
        <v>7.8250000000000002</v>
      </c>
      <c r="M907" s="262">
        <f t="shared" si="191"/>
        <v>5.625</v>
      </c>
      <c r="N907" s="260">
        <v>2.4169999999999998</v>
      </c>
      <c r="O907" s="260">
        <v>263.77</v>
      </c>
      <c r="P907" s="260">
        <v>574</v>
      </c>
      <c r="Q907" s="260">
        <v>744.79630195086656</v>
      </c>
      <c r="U907" s="260">
        <f t="shared" si="192"/>
        <v>4.4559100000000003</v>
      </c>
      <c r="V907" s="260">
        <f t="shared" si="193"/>
        <v>2.6376999999999997</v>
      </c>
    </row>
    <row r="908" spans="1:22">
      <c r="A908" s="259">
        <v>45091</v>
      </c>
      <c r="B908" s="260">
        <v>338.7</v>
      </c>
      <c r="C908" s="261">
        <v>445.26799999999997</v>
      </c>
      <c r="D908" s="260">
        <v>4372.59</v>
      </c>
      <c r="E908" s="260">
        <v>825.99400000000003</v>
      </c>
      <c r="F908" s="261">
        <v>3.7890000000000001</v>
      </c>
      <c r="G908" s="260">
        <f t="shared" si="194"/>
        <v>378.90000000000003</v>
      </c>
      <c r="H908" s="260">
        <f t="shared" si="186"/>
        <v>-40.200000000000045</v>
      </c>
      <c r="I908" s="260">
        <f t="shared" si="189"/>
        <v>158.20000000000002</v>
      </c>
      <c r="J908" s="262">
        <v>1.5820000000000001</v>
      </c>
      <c r="K908" s="260">
        <f t="shared" si="190"/>
        <v>2.2069999999999999</v>
      </c>
      <c r="L908" s="261">
        <v>7.8170000000000002</v>
      </c>
      <c r="M908" s="262">
        <f t="shared" si="191"/>
        <v>5.61</v>
      </c>
      <c r="N908" s="260">
        <v>2.4449999999999998</v>
      </c>
      <c r="O908" s="260">
        <v>260</v>
      </c>
      <c r="P908" s="260">
        <v>575</v>
      </c>
      <c r="Q908" s="260">
        <v>729.40476410990595</v>
      </c>
      <c r="U908" s="260">
        <f t="shared" si="192"/>
        <v>4.45268</v>
      </c>
      <c r="V908" s="260">
        <f t="shared" si="193"/>
        <v>2.6</v>
      </c>
    </row>
    <row r="909" spans="1:22">
      <c r="A909" s="259">
        <v>45092</v>
      </c>
      <c r="B909" s="260">
        <v>342.8</v>
      </c>
      <c r="C909" s="261">
        <v>450.76</v>
      </c>
      <c r="D909" s="260">
        <v>4425.84</v>
      </c>
      <c r="E909" s="260">
        <v>834.83799999999997</v>
      </c>
      <c r="F909" s="261">
        <v>3.7189999999999999</v>
      </c>
      <c r="G909" s="260">
        <f t="shared" si="194"/>
        <v>371.9</v>
      </c>
      <c r="H909" s="260">
        <f t="shared" si="186"/>
        <v>-29.099999999999966</v>
      </c>
      <c r="I909" s="260">
        <f t="shared" si="189"/>
        <v>149.4</v>
      </c>
      <c r="J909" s="262">
        <v>1.494</v>
      </c>
      <c r="K909" s="260">
        <f t="shared" si="190"/>
        <v>2.2249999999999996</v>
      </c>
      <c r="L909" s="261">
        <v>7.8070000000000004</v>
      </c>
      <c r="M909" s="262">
        <f t="shared" si="191"/>
        <v>5.5820000000000007</v>
      </c>
      <c r="N909" s="260">
        <v>2.4990000000000001</v>
      </c>
      <c r="O909" s="260">
        <v>258.91000000000003</v>
      </c>
      <c r="P909" s="260">
        <v>581</v>
      </c>
      <c r="Q909" s="260">
        <v>731.43002750571213</v>
      </c>
      <c r="U909" s="260">
        <f t="shared" si="192"/>
        <v>4.5076000000000001</v>
      </c>
      <c r="V909" s="260">
        <f t="shared" si="193"/>
        <v>2.5891000000000002</v>
      </c>
    </row>
    <row r="910" spans="1:22">
      <c r="A910" s="259">
        <v>45093</v>
      </c>
      <c r="B910" s="260">
        <v>336.6</v>
      </c>
      <c r="C910" s="261">
        <v>445.34899999999999</v>
      </c>
      <c r="D910" s="260">
        <v>4409.59</v>
      </c>
      <c r="E910" s="260">
        <v>827.94500000000005</v>
      </c>
      <c r="F910" s="261">
        <v>3.766</v>
      </c>
      <c r="G910" s="260">
        <f t="shared" si="194"/>
        <v>376.6</v>
      </c>
      <c r="H910" s="260">
        <f t="shared" si="186"/>
        <v>-40</v>
      </c>
      <c r="I910" s="260">
        <f t="shared" si="189"/>
        <v>154.6</v>
      </c>
      <c r="J910" s="262">
        <v>1.546</v>
      </c>
      <c r="K910" s="260">
        <f t="shared" si="190"/>
        <v>2.2199999999999998</v>
      </c>
      <c r="L910" s="261">
        <v>7.8140000000000001</v>
      </c>
      <c r="M910" s="262">
        <f t="shared" si="191"/>
        <v>5.5940000000000003</v>
      </c>
      <c r="N910" s="260">
        <v>2.4700000000000002</v>
      </c>
      <c r="O910" s="260">
        <v>256.83</v>
      </c>
      <c r="P910" s="260">
        <v>578</v>
      </c>
      <c r="Q910" s="260">
        <v>724.8093241408659</v>
      </c>
      <c r="U910" s="260">
        <f t="shared" si="192"/>
        <v>4.4534899999999995</v>
      </c>
      <c r="V910" s="260">
        <f t="shared" si="193"/>
        <v>2.5682999999999998</v>
      </c>
    </row>
    <row r="911" spans="1:22" hidden="1">
      <c r="A911" s="259">
        <v>45096</v>
      </c>
      <c r="B911" s="260">
        <v>0</v>
      </c>
      <c r="C911" s="260">
        <v>0</v>
      </c>
      <c r="D911" s="260">
        <v>0</v>
      </c>
      <c r="E911" s="260" t="e">
        <v>#N/A</v>
      </c>
      <c r="F911" s="260">
        <v>3.766</v>
      </c>
      <c r="G911" s="260">
        <f t="shared" si="194"/>
        <v>376.6</v>
      </c>
      <c r="H911" s="260">
        <f t="shared" si="186"/>
        <v>-376.6</v>
      </c>
      <c r="J911" s="260"/>
      <c r="L911" s="260"/>
      <c r="M911" s="260"/>
      <c r="Q911" s="260">
        <v>717.96747840689977</v>
      </c>
    </row>
    <row r="912" spans="1:22">
      <c r="A912" s="259">
        <v>45097</v>
      </c>
      <c r="B912" s="260">
        <v>341</v>
      </c>
      <c r="C912" s="261">
        <v>450.56299999999999</v>
      </c>
      <c r="D912" s="260">
        <v>4388.71</v>
      </c>
      <c r="E912" s="260">
        <v>837.16700000000003</v>
      </c>
      <c r="F912" s="261">
        <v>3.7240000000000002</v>
      </c>
      <c r="G912" s="260">
        <f t="shared" si="194"/>
        <v>372.40000000000003</v>
      </c>
      <c r="H912" s="260">
        <f t="shared" si="186"/>
        <v>-31.400000000000034</v>
      </c>
      <c r="I912" s="260">
        <f t="shared" ref="I912:I921" si="195">J912*100</f>
        <v>150.6</v>
      </c>
      <c r="J912" s="262">
        <v>1.506</v>
      </c>
      <c r="K912" s="260">
        <f t="shared" ref="K912:K921" si="196">F912-J912</f>
        <v>2.218</v>
      </c>
      <c r="L912" s="261">
        <v>7.8230000000000004</v>
      </c>
      <c r="M912" s="262">
        <f t="shared" ref="M912:M921" si="197">L912-K912</f>
        <v>5.6050000000000004</v>
      </c>
      <c r="N912" s="260">
        <v>2.4</v>
      </c>
      <c r="O912" s="260">
        <v>260.52999999999997</v>
      </c>
      <c r="P912" s="260">
        <v>582</v>
      </c>
      <c r="Q912" s="260">
        <v>728.33704567484449</v>
      </c>
      <c r="U912" s="260">
        <f t="shared" ref="U912:U921" si="198">C912/100</f>
        <v>4.50563</v>
      </c>
      <c r="V912" s="260">
        <f t="shared" ref="V912:V921" si="199">O912/100</f>
        <v>2.6052999999999997</v>
      </c>
    </row>
    <row r="913" spans="1:22">
      <c r="A913" s="259">
        <v>45098</v>
      </c>
      <c r="B913" s="260">
        <v>340.6</v>
      </c>
      <c r="C913" s="261">
        <v>447.76900000000001</v>
      </c>
      <c r="D913" s="260">
        <v>4365.6899999999996</v>
      </c>
      <c r="E913" s="260">
        <v>832.77</v>
      </c>
      <c r="F913" s="261">
        <v>3.722</v>
      </c>
      <c r="G913" s="260">
        <f t="shared" si="194"/>
        <v>372.2</v>
      </c>
      <c r="H913" s="260">
        <f t="shared" si="186"/>
        <v>-31.599999999999966</v>
      </c>
      <c r="I913" s="260">
        <f t="shared" si="195"/>
        <v>151.5</v>
      </c>
      <c r="J913" s="262">
        <v>1.5149999999999999</v>
      </c>
      <c r="K913" s="260">
        <f t="shared" si="196"/>
        <v>2.2069999999999999</v>
      </c>
      <c r="L913" s="261">
        <v>7.7910000000000004</v>
      </c>
      <c r="M913" s="262">
        <f t="shared" si="197"/>
        <v>5.5840000000000005</v>
      </c>
      <c r="N913" s="260">
        <v>2.4319999999999999</v>
      </c>
      <c r="O913" s="260">
        <v>257.62</v>
      </c>
      <c r="P913" s="260">
        <v>582</v>
      </c>
      <c r="Q913" s="260">
        <v>729.68082065274848</v>
      </c>
      <c r="U913" s="260">
        <f t="shared" si="198"/>
        <v>4.4776899999999999</v>
      </c>
      <c r="V913" s="260">
        <f t="shared" si="199"/>
        <v>2.5762</v>
      </c>
    </row>
    <row r="914" spans="1:22">
      <c r="A914" s="259">
        <v>45099</v>
      </c>
      <c r="B914" s="260">
        <v>337.1</v>
      </c>
      <c r="C914" s="261">
        <v>441.32400000000001</v>
      </c>
      <c r="D914" s="260">
        <v>4381.8900000000003</v>
      </c>
      <c r="E914" s="260">
        <v>825.95</v>
      </c>
      <c r="F914" s="261">
        <v>3.7970000000000002</v>
      </c>
      <c r="G914" s="260">
        <f t="shared" si="194"/>
        <v>379.7</v>
      </c>
      <c r="H914" s="260">
        <f t="shared" si="186"/>
        <v>-42.599999999999966</v>
      </c>
      <c r="I914" s="260">
        <f t="shared" si="195"/>
        <v>157</v>
      </c>
      <c r="J914" s="262">
        <v>1.57</v>
      </c>
      <c r="K914" s="260">
        <f t="shared" si="196"/>
        <v>2.2270000000000003</v>
      </c>
      <c r="L914" s="261">
        <v>7.7869999999999999</v>
      </c>
      <c r="M914" s="262">
        <f t="shared" si="197"/>
        <v>5.56</v>
      </c>
      <c r="N914" s="260">
        <v>2.4889999999999999</v>
      </c>
      <c r="O914" s="260">
        <v>254.08</v>
      </c>
      <c r="P914" s="260">
        <v>576</v>
      </c>
      <c r="Q914" s="260">
        <v>728.36203436519634</v>
      </c>
      <c r="U914" s="260">
        <f t="shared" si="198"/>
        <v>4.4132400000000001</v>
      </c>
      <c r="V914" s="260">
        <f t="shared" si="199"/>
        <v>2.5407999999999999</v>
      </c>
    </row>
    <row r="915" spans="1:22">
      <c r="A915" s="259">
        <v>45100</v>
      </c>
      <c r="B915" s="260">
        <v>341</v>
      </c>
      <c r="C915" s="261">
        <v>444.17599999999999</v>
      </c>
      <c r="D915" s="260">
        <v>4348.33</v>
      </c>
      <c r="E915" s="260">
        <v>829.12400000000002</v>
      </c>
      <c r="F915" s="261">
        <v>3.7360000000000002</v>
      </c>
      <c r="G915" s="260">
        <f t="shared" si="194"/>
        <v>373.6</v>
      </c>
      <c r="H915" s="260">
        <f t="shared" si="186"/>
        <v>-32.600000000000023</v>
      </c>
      <c r="I915" s="260">
        <f t="shared" si="195"/>
        <v>153.19999999999999</v>
      </c>
      <c r="J915" s="262">
        <v>1.532</v>
      </c>
      <c r="K915" s="260">
        <f t="shared" si="196"/>
        <v>2.2040000000000002</v>
      </c>
      <c r="L915" s="261">
        <v>7.7670000000000003</v>
      </c>
      <c r="M915" s="262">
        <f t="shared" si="197"/>
        <v>5.5630000000000006</v>
      </c>
      <c r="N915" s="260">
        <v>2.35</v>
      </c>
      <c r="O915" s="260">
        <v>263.08</v>
      </c>
      <c r="P915" s="260">
        <v>571</v>
      </c>
      <c r="Q915" s="260">
        <v>784.49875658980625</v>
      </c>
      <c r="U915" s="260">
        <f t="shared" si="198"/>
        <v>4.4417599999999995</v>
      </c>
      <c r="V915" s="260">
        <f t="shared" si="199"/>
        <v>2.6307999999999998</v>
      </c>
    </row>
    <row r="916" spans="1:22">
      <c r="A916" s="259">
        <v>45103</v>
      </c>
      <c r="B916" s="260">
        <v>344.4</v>
      </c>
      <c r="C916" s="261">
        <v>442.25900000000001</v>
      </c>
      <c r="D916" s="260">
        <v>4328.82</v>
      </c>
      <c r="E916" s="260">
        <v>825.10799999999995</v>
      </c>
      <c r="F916" s="261">
        <v>3.7229999999999999</v>
      </c>
      <c r="G916" s="260">
        <f t="shared" si="194"/>
        <v>372.3</v>
      </c>
      <c r="H916" s="260">
        <f t="shared" si="186"/>
        <v>-27.900000000000034</v>
      </c>
      <c r="I916" s="260">
        <f t="shared" si="195"/>
        <v>153.4</v>
      </c>
      <c r="J916" s="262">
        <v>1.534</v>
      </c>
      <c r="K916" s="260">
        <f t="shared" si="196"/>
        <v>2.1890000000000001</v>
      </c>
      <c r="L916" s="261">
        <v>7.7169999999999996</v>
      </c>
      <c r="M916" s="262">
        <f t="shared" si="197"/>
        <v>5.5279999999999996</v>
      </c>
      <c r="N916" s="260">
        <v>2.3050000000000002</v>
      </c>
      <c r="O916" s="260">
        <v>262.58</v>
      </c>
      <c r="P916" s="260">
        <v>565</v>
      </c>
      <c r="Q916" s="260">
        <v>743.50269069732212</v>
      </c>
      <c r="U916" s="260">
        <f t="shared" si="198"/>
        <v>4.4225900000000005</v>
      </c>
      <c r="V916" s="260">
        <f t="shared" si="199"/>
        <v>2.6257999999999999</v>
      </c>
    </row>
    <row r="917" spans="1:22">
      <c r="A917" s="259">
        <v>45104</v>
      </c>
      <c r="B917" s="260">
        <v>340</v>
      </c>
      <c r="C917" s="261">
        <v>438.00799999999998</v>
      </c>
      <c r="D917" s="260">
        <v>4378.41</v>
      </c>
      <c r="E917" s="260">
        <v>819.029</v>
      </c>
      <c r="F917" s="261">
        <v>3.7669999999999999</v>
      </c>
      <c r="G917" s="260">
        <f t="shared" si="194"/>
        <v>376.7</v>
      </c>
      <c r="H917" s="260">
        <f t="shared" si="186"/>
        <v>-36.699999999999989</v>
      </c>
      <c r="I917" s="260">
        <f t="shared" si="195"/>
        <v>158.29999999999998</v>
      </c>
      <c r="J917" s="262">
        <v>1.583</v>
      </c>
      <c r="K917" s="260">
        <f t="shared" si="196"/>
        <v>2.1840000000000002</v>
      </c>
      <c r="L917" s="261">
        <v>7.7309999999999999</v>
      </c>
      <c r="M917" s="262">
        <f t="shared" si="197"/>
        <v>5.5469999999999997</v>
      </c>
      <c r="N917" s="260">
        <v>2.351</v>
      </c>
      <c r="O917" s="260">
        <v>262.72000000000003</v>
      </c>
      <c r="P917" s="260">
        <v>538</v>
      </c>
      <c r="Q917" s="260">
        <v>733.0273075714515</v>
      </c>
      <c r="U917" s="260">
        <f t="shared" si="198"/>
        <v>4.3800799999999995</v>
      </c>
      <c r="V917" s="260">
        <f t="shared" si="199"/>
        <v>2.6272000000000002</v>
      </c>
    </row>
    <row r="918" spans="1:22">
      <c r="A918" s="259">
        <v>45105</v>
      </c>
      <c r="B918" s="260">
        <v>344.6</v>
      </c>
      <c r="C918" s="261">
        <v>442.44900000000001</v>
      </c>
      <c r="D918" s="260">
        <v>4376.8599999999997</v>
      </c>
      <c r="E918" s="260">
        <v>823.85299999999995</v>
      </c>
      <c r="F918" s="261">
        <v>3.71</v>
      </c>
      <c r="G918" s="260">
        <f t="shared" si="194"/>
        <v>371</v>
      </c>
      <c r="H918" s="260">
        <f t="shared" si="186"/>
        <v>-26.399999999999977</v>
      </c>
      <c r="I918" s="260">
        <f t="shared" si="195"/>
        <v>153.5</v>
      </c>
      <c r="J918" s="262">
        <v>1.5349999999999999</v>
      </c>
      <c r="K918" s="260">
        <f t="shared" si="196"/>
        <v>2.1749999999999998</v>
      </c>
      <c r="L918" s="261">
        <v>7.7309999999999999</v>
      </c>
      <c r="M918" s="262">
        <f t="shared" si="197"/>
        <v>5.556</v>
      </c>
      <c r="N918" s="260">
        <v>2.31</v>
      </c>
      <c r="O918" s="260">
        <v>261.97000000000003</v>
      </c>
      <c r="P918" s="260">
        <v>541</v>
      </c>
      <c r="Q918" s="260">
        <v>734.93201021609809</v>
      </c>
      <c r="U918" s="260">
        <f t="shared" si="198"/>
        <v>4.4244900000000005</v>
      </c>
      <c r="V918" s="260">
        <f t="shared" si="199"/>
        <v>2.6197000000000004</v>
      </c>
    </row>
    <row r="919" spans="1:22">
      <c r="A919" s="259">
        <v>45106</v>
      </c>
      <c r="B919" s="260">
        <v>338.4</v>
      </c>
      <c r="C919" s="261">
        <v>436.55</v>
      </c>
      <c r="D919" s="260">
        <v>4396.4399999999996</v>
      </c>
      <c r="E919" s="260">
        <v>814.79700000000003</v>
      </c>
      <c r="F919" s="261">
        <v>3.8410000000000002</v>
      </c>
      <c r="G919" s="260">
        <f t="shared" si="194"/>
        <v>384.1</v>
      </c>
      <c r="H919" s="260">
        <f t="shared" si="186"/>
        <v>-45.700000000000045</v>
      </c>
      <c r="I919" s="260">
        <f t="shared" si="195"/>
        <v>164.39999999999998</v>
      </c>
      <c r="J919" s="262">
        <v>1.6439999999999999</v>
      </c>
      <c r="K919" s="260">
        <f t="shared" si="196"/>
        <v>2.1970000000000001</v>
      </c>
      <c r="L919" s="261">
        <v>7.8150000000000004</v>
      </c>
      <c r="M919" s="262">
        <f t="shared" si="197"/>
        <v>5.6180000000000003</v>
      </c>
      <c r="N919" s="260">
        <v>2.4129999999999998</v>
      </c>
      <c r="O919" s="260">
        <v>256.2</v>
      </c>
      <c r="P919" s="260">
        <v>531</v>
      </c>
      <c r="Q919" s="260">
        <v>720.84078483833537</v>
      </c>
      <c r="U919" s="260">
        <f t="shared" si="198"/>
        <v>4.3654999999999999</v>
      </c>
      <c r="V919" s="260">
        <f t="shared" si="199"/>
        <v>2.5619999999999998</v>
      </c>
    </row>
    <row r="920" spans="1:22">
      <c r="A920" s="259">
        <v>45107</v>
      </c>
      <c r="B920" s="260">
        <v>335.9</v>
      </c>
      <c r="C920" s="261">
        <v>432.34500000000003</v>
      </c>
      <c r="D920" s="260">
        <v>4450.38</v>
      </c>
      <c r="E920" s="260">
        <v>801.78499999999997</v>
      </c>
      <c r="F920" s="261">
        <v>3.84</v>
      </c>
      <c r="G920" s="260">
        <f t="shared" si="194"/>
        <v>384</v>
      </c>
      <c r="H920" s="260">
        <f t="shared" si="186"/>
        <v>-48.100000000000023</v>
      </c>
      <c r="I920" s="260">
        <f t="shared" si="195"/>
        <v>162</v>
      </c>
      <c r="J920" s="262">
        <v>1.62</v>
      </c>
      <c r="K920" s="260">
        <f t="shared" si="196"/>
        <v>2.2199999999999998</v>
      </c>
      <c r="L920" s="261">
        <v>7.8789999999999996</v>
      </c>
      <c r="M920" s="262">
        <f t="shared" si="197"/>
        <v>5.6589999999999998</v>
      </c>
      <c r="N920" s="260">
        <v>2.3879999999999999</v>
      </c>
      <c r="O920" s="260">
        <v>254.64</v>
      </c>
      <c r="P920" s="260">
        <v>536</v>
      </c>
      <c r="Q920" s="260">
        <v>718.20131639112356</v>
      </c>
      <c r="U920" s="260">
        <f t="shared" si="198"/>
        <v>4.3234500000000002</v>
      </c>
      <c r="V920" s="260">
        <f t="shared" si="199"/>
        <v>2.5463999999999998</v>
      </c>
    </row>
    <row r="921" spans="1:22">
      <c r="A921" s="259">
        <v>45110</v>
      </c>
      <c r="B921" s="260">
        <v>334.6</v>
      </c>
      <c r="C921" s="261">
        <v>426.83300000000003</v>
      </c>
      <c r="D921" s="260">
        <v>4455.59</v>
      </c>
      <c r="E921" s="260">
        <v>793.62599999999998</v>
      </c>
      <c r="F921" s="261">
        <v>3.8570000000000002</v>
      </c>
      <c r="G921" s="260">
        <f t="shared" si="194"/>
        <v>385.70000000000005</v>
      </c>
      <c r="H921" s="260">
        <f t="shared" si="186"/>
        <v>-51.100000000000023</v>
      </c>
      <c r="I921" s="260">
        <f t="shared" si="195"/>
        <v>160.69999999999999</v>
      </c>
      <c r="J921" s="262">
        <v>1.607</v>
      </c>
      <c r="K921" s="260">
        <f t="shared" si="196"/>
        <v>2.25</v>
      </c>
      <c r="L921" s="261">
        <v>7.851</v>
      </c>
      <c r="M921" s="262">
        <f t="shared" si="197"/>
        <v>5.601</v>
      </c>
      <c r="N921" s="260">
        <v>2.4319999999999999</v>
      </c>
      <c r="O921" s="260">
        <v>258.66000000000003</v>
      </c>
      <c r="P921" s="260">
        <v>529</v>
      </c>
      <c r="Q921" s="260">
        <v>712.78917066602423</v>
      </c>
      <c r="U921" s="260">
        <f t="shared" si="198"/>
        <v>4.2683300000000006</v>
      </c>
      <c r="V921" s="260">
        <f t="shared" si="199"/>
        <v>2.5866000000000002</v>
      </c>
    </row>
    <row r="922" spans="1:22" hidden="1">
      <c r="A922" s="259">
        <v>45111</v>
      </c>
      <c r="B922" s="260">
        <v>0</v>
      </c>
      <c r="C922" s="260">
        <v>0</v>
      </c>
      <c r="D922" s="260">
        <v>0</v>
      </c>
      <c r="E922" s="260" t="e">
        <v>#N/A</v>
      </c>
      <c r="F922" s="260">
        <v>3.8570000000000002</v>
      </c>
      <c r="G922" s="260">
        <f t="shared" si="194"/>
        <v>385.70000000000005</v>
      </c>
      <c r="H922" s="260">
        <f t="shared" si="186"/>
        <v>-385.70000000000005</v>
      </c>
      <c r="J922" s="260"/>
      <c r="L922" s="260"/>
      <c r="M922" s="260"/>
      <c r="Q922" s="260">
        <v>711.92847320518058</v>
      </c>
    </row>
    <row r="923" spans="1:22">
      <c r="A923" s="259">
        <v>45112</v>
      </c>
      <c r="B923" s="260">
        <v>332.3</v>
      </c>
      <c r="C923" s="261">
        <v>422.04700000000003</v>
      </c>
      <c r="D923" s="260">
        <v>4446.82</v>
      </c>
      <c r="E923" s="260">
        <v>787.70500000000004</v>
      </c>
      <c r="F923" s="261">
        <v>3.9340000000000002</v>
      </c>
      <c r="G923" s="260">
        <f t="shared" si="194"/>
        <v>393.40000000000003</v>
      </c>
      <c r="H923" s="260">
        <f t="shared" si="186"/>
        <v>-61.100000000000023</v>
      </c>
      <c r="I923" s="260">
        <f t="shared" ref="I923:I965" si="200">J923*100</f>
        <v>169.2</v>
      </c>
      <c r="J923" s="262">
        <v>1.6919999999999999</v>
      </c>
      <c r="K923" s="260">
        <f t="shared" ref="K923:K965" si="201">F923-J923</f>
        <v>2.242</v>
      </c>
      <c r="L923" s="261">
        <v>7.8620000000000001</v>
      </c>
      <c r="M923" s="262">
        <f t="shared" ref="M923:M965" si="202">L923-K923</f>
        <v>5.62</v>
      </c>
      <c r="N923" s="260">
        <v>2.4729999999999999</v>
      </c>
      <c r="O923" s="260">
        <v>254.18</v>
      </c>
      <c r="P923" s="260">
        <v>499</v>
      </c>
      <c r="Q923" s="260">
        <v>709.79247330423379</v>
      </c>
      <c r="U923" s="260">
        <f t="shared" ref="U923:U960" si="203">C923/100</f>
        <v>4.2204700000000006</v>
      </c>
      <c r="V923" s="260">
        <f t="shared" ref="V923:V960" si="204">O923/100</f>
        <v>2.5418000000000003</v>
      </c>
    </row>
    <row r="924" spans="1:22">
      <c r="A924" s="259">
        <v>45113</v>
      </c>
      <c r="B924" s="260">
        <v>330.3</v>
      </c>
      <c r="C924" s="261">
        <v>429.07499999999999</v>
      </c>
      <c r="D924" s="260">
        <v>4411.59</v>
      </c>
      <c r="E924" s="260">
        <v>801.54499999999996</v>
      </c>
      <c r="F924" s="261">
        <v>4.032</v>
      </c>
      <c r="G924" s="260">
        <f t="shared" si="194"/>
        <v>403.2</v>
      </c>
      <c r="H924" s="260">
        <f t="shared" si="186"/>
        <v>-72.899999999999977</v>
      </c>
      <c r="I924" s="260">
        <f t="shared" si="200"/>
        <v>177.5</v>
      </c>
      <c r="J924" s="262">
        <v>1.7749999999999999</v>
      </c>
      <c r="K924" s="260">
        <f t="shared" si="201"/>
        <v>2.2570000000000001</v>
      </c>
      <c r="L924" s="261">
        <v>8.0440000000000005</v>
      </c>
      <c r="M924" s="262">
        <f t="shared" si="202"/>
        <v>5.7870000000000008</v>
      </c>
      <c r="N924" s="260">
        <v>2.6219999999999999</v>
      </c>
      <c r="O924" s="260">
        <v>249.15</v>
      </c>
      <c r="P924" s="260">
        <v>515</v>
      </c>
      <c r="Q924" s="260">
        <v>717.25487970003087</v>
      </c>
      <c r="U924" s="260">
        <f t="shared" si="203"/>
        <v>4.2907500000000001</v>
      </c>
      <c r="V924" s="260">
        <f t="shared" si="204"/>
        <v>2.4915000000000003</v>
      </c>
    </row>
    <row r="925" spans="1:22">
      <c r="A925" s="259">
        <v>45114</v>
      </c>
      <c r="B925" s="260">
        <v>331.3</v>
      </c>
      <c r="C925" s="261">
        <v>434.411</v>
      </c>
      <c r="D925" s="260">
        <v>4398.95</v>
      </c>
      <c r="E925" s="260">
        <v>811.26199999999994</v>
      </c>
      <c r="F925" s="261">
        <v>4.0679999999999996</v>
      </c>
      <c r="G925" s="260">
        <f t="shared" si="194"/>
        <v>406.79999999999995</v>
      </c>
      <c r="H925" s="260">
        <f t="shared" si="186"/>
        <v>-75.499999999999943</v>
      </c>
      <c r="I925" s="260">
        <f t="shared" si="200"/>
        <v>180.9</v>
      </c>
      <c r="J925" s="262">
        <v>1.8089999999999999</v>
      </c>
      <c r="K925" s="260">
        <f t="shared" si="201"/>
        <v>2.2589999999999995</v>
      </c>
      <c r="L925" s="261">
        <v>8.0920000000000005</v>
      </c>
      <c r="M925" s="262">
        <f t="shared" si="202"/>
        <v>5.8330000000000011</v>
      </c>
      <c r="N925" s="260">
        <v>2.6320000000000001</v>
      </c>
      <c r="O925" s="260">
        <v>251.8</v>
      </c>
      <c r="P925" s="260">
        <v>533</v>
      </c>
      <c r="Q925" s="260">
        <v>731.36822317936173</v>
      </c>
      <c r="U925" s="260">
        <f t="shared" si="203"/>
        <v>4.3441099999999997</v>
      </c>
      <c r="V925" s="260">
        <f t="shared" si="204"/>
        <v>2.5180000000000002</v>
      </c>
    </row>
    <row r="926" spans="1:22">
      <c r="A926" s="259">
        <v>45117</v>
      </c>
      <c r="B926" s="260">
        <v>337.6</v>
      </c>
      <c r="C926" s="261">
        <v>438.41199999999998</v>
      </c>
      <c r="D926" s="260">
        <v>4409.53</v>
      </c>
      <c r="E926" s="260">
        <v>814.529</v>
      </c>
      <c r="F926" s="261">
        <v>3.9969999999999999</v>
      </c>
      <c r="G926" s="260">
        <f t="shared" si="194"/>
        <v>399.7</v>
      </c>
      <c r="H926" s="260">
        <f t="shared" si="186"/>
        <v>-62.099999999999966</v>
      </c>
      <c r="I926" s="260">
        <f t="shared" si="200"/>
        <v>174.9</v>
      </c>
      <c r="J926" s="262">
        <v>1.7490000000000001</v>
      </c>
      <c r="K926" s="260">
        <f t="shared" si="201"/>
        <v>2.2479999999999998</v>
      </c>
      <c r="L926" s="261">
        <v>8.06</v>
      </c>
      <c r="M926" s="262">
        <f t="shared" si="202"/>
        <v>5.8120000000000012</v>
      </c>
      <c r="N926" s="260">
        <v>2.633</v>
      </c>
      <c r="O926" s="260">
        <v>251.35</v>
      </c>
      <c r="P926" s="260">
        <v>539</v>
      </c>
      <c r="Q926" s="260">
        <v>740.44748718901144</v>
      </c>
      <c r="U926" s="260">
        <f t="shared" si="203"/>
        <v>4.3841199999999994</v>
      </c>
      <c r="V926" s="260">
        <f t="shared" si="204"/>
        <v>2.5135000000000001</v>
      </c>
    </row>
    <row r="927" spans="1:22">
      <c r="A927" s="259">
        <v>45118</v>
      </c>
      <c r="B927" s="260">
        <v>334.9</v>
      </c>
      <c r="C927" s="261">
        <v>429.279</v>
      </c>
      <c r="D927" s="260">
        <v>4439.26</v>
      </c>
      <c r="E927" s="260">
        <v>796.80399999999997</v>
      </c>
      <c r="F927" s="261">
        <v>3.972</v>
      </c>
      <c r="G927" s="260">
        <f t="shared" si="194"/>
        <v>397.2</v>
      </c>
      <c r="H927" s="260">
        <f t="shared" si="186"/>
        <v>-62.300000000000011</v>
      </c>
      <c r="I927" s="260">
        <f t="shared" si="200"/>
        <v>174.70000000000002</v>
      </c>
      <c r="J927" s="262">
        <v>1.7470000000000001</v>
      </c>
      <c r="K927" s="260">
        <f t="shared" si="201"/>
        <v>2.2249999999999996</v>
      </c>
      <c r="L927" s="261">
        <v>7.9619999999999997</v>
      </c>
      <c r="M927" s="262">
        <f t="shared" si="202"/>
        <v>5.7370000000000001</v>
      </c>
      <c r="N927" s="260">
        <v>2.6429999999999998</v>
      </c>
      <c r="O927" s="260">
        <v>247.53</v>
      </c>
      <c r="P927" s="260">
        <v>527</v>
      </c>
      <c r="Q927" s="260">
        <v>727.60700622913419</v>
      </c>
      <c r="U927" s="260">
        <f t="shared" si="203"/>
        <v>4.2927900000000001</v>
      </c>
      <c r="V927" s="260">
        <f t="shared" si="204"/>
        <v>2.4752999999999998</v>
      </c>
    </row>
    <row r="928" spans="1:22">
      <c r="A928" s="259">
        <v>45119</v>
      </c>
      <c r="B928" s="260">
        <v>341.8</v>
      </c>
      <c r="C928" s="261">
        <v>428.31700000000001</v>
      </c>
      <c r="D928" s="260">
        <v>4472.16</v>
      </c>
      <c r="E928" s="260">
        <v>786.66200000000003</v>
      </c>
      <c r="F928" s="261">
        <v>3.86</v>
      </c>
      <c r="G928" s="260">
        <f t="shared" si="194"/>
        <v>386</v>
      </c>
      <c r="H928" s="260">
        <f t="shared" si="186"/>
        <v>-44.199999999999989</v>
      </c>
      <c r="I928" s="260">
        <f t="shared" si="200"/>
        <v>159.20000000000002</v>
      </c>
      <c r="J928" s="262">
        <v>1.5920000000000001</v>
      </c>
      <c r="K928" s="260">
        <f t="shared" si="201"/>
        <v>2.2679999999999998</v>
      </c>
      <c r="L928" s="261">
        <v>7.835</v>
      </c>
      <c r="M928" s="262">
        <f t="shared" si="202"/>
        <v>5.5670000000000002</v>
      </c>
      <c r="N928" s="260">
        <v>2.5539999999999998</v>
      </c>
      <c r="O928" s="260">
        <v>249.11</v>
      </c>
      <c r="P928" s="260">
        <v>524</v>
      </c>
      <c r="Q928" s="260">
        <v>717.97592803640066</v>
      </c>
      <c r="U928" s="260">
        <f t="shared" si="203"/>
        <v>4.2831700000000001</v>
      </c>
      <c r="V928" s="260">
        <f t="shared" si="204"/>
        <v>2.4911000000000003</v>
      </c>
    </row>
    <row r="929" spans="1:22">
      <c r="A929" s="259">
        <v>45120</v>
      </c>
      <c r="B929" s="260">
        <v>343.9</v>
      </c>
      <c r="C929" s="261">
        <v>425.41500000000002</v>
      </c>
      <c r="D929" s="260">
        <v>4510.04</v>
      </c>
      <c r="E929" s="260">
        <v>779.53800000000001</v>
      </c>
      <c r="F929" s="261">
        <v>3.766</v>
      </c>
      <c r="G929" s="260">
        <f t="shared" si="194"/>
        <v>376.6</v>
      </c>
      <c r="H929" s="260">
        <f t="shared" si="186"/>
        <v>-32.700000000000045</v>
      </c>
      <c r="I929" s="260">
        <f t="shared" si="200"/>
        <v>153.19999999999999</v>
      </c>
      <c r="J929" s="262">
        <v>1.532</v>
      </c>
      <c r="K929" s="260">
        <f t="shared" si="201"/>
        <v>2.234</v>
      </c>
      <c r="L929" s="261">
        <v>7.71</v>
      </c>
      <c r="M929" s="262">
        <f t="shared" si="202"/>
        <v>5.476</v>
      </c>
      <c r="N929" s="260">
        <v>2.4689999999999999</v>
      </c>
      <c r="O929" s="260">
        <v>252.54</v>
      </c>
      <c r="P929" s="260">
        <v>522</v>
      </c>
      <c r="Q929" s="260">
        <v>711.53461881306816</v>
      </c>
      <c r="U929" s="260">
        <f t="shared" si="203"/>
        <v>4.2541500000000001</v>
      </c>
      <c r="V929" s="260">
        <f t="shared" si="204"/>
        <v>2.5253999999999999</v>
      </c>
    </row>
    <row r="930" spans="1:22">
      <c r="A930" s="259">
        <v>45121</v>
      </c>
      <c r="B930" s="260">
        <v>337.7</v>
      </c>
      <c r="C930" s="261">
        <v>417.32299999999998</v>
      </c>
      <c r="D930" s="260">
        <v>4505.42</v>
      </c>
      <c r="E930" s="260">
        <v>767.88</v>
      </c>
      <c r="F930" s="261">
        <v>3.8340000000000001</v>
      </c>
      <c r="G930" s="260">
        <f t="shared" si="194"/>
        <v>383.40000000000003</v>
      </c>
      <c r="H930" s="260">
        <f t="shared" si="186"/>
        <v>-45.700000000000045</v>
      </c>
      <c r="I930" s="260">
        <f t="shared" si="200"/>
        <v>160.5</v>
      </c>
      <c r="J930" s="262">
        <v>1.605</v>
      </c>
      <c r="K930" s="260">
        <f t="shared" si="201"/>
        <v>2.2290000000000001</v>
      </c>
      <c r="L930" s="261">
        <v>7.7149999999999999</v>
      </c>
      <c r="M930" s="262">
        <f t="shared" si="202"/>
        <v>5.4859999999999998</v>
      </c>
      <c r="N930" s="260">
        <v>2.5070000000000001</v>
      </c>
      <c r="O930" s="260">
        <v>247.85</v>
      </c>
      <c r="P930" s="260">
        <v>510</v>
      </c>
      <c r="Q930" s="260">
        <v>701.8323397524008</v>
      </c>
      <c r="U930" s="260">
        <f t="shared" si="203"/>
        <v>4.1732300000000002</v>
      </c>
      <c r="V930" s="260">
        <f t="shared" si="204"/>
        <v>2.4784999999999999</v>
      </c>
    </row>
    <row r="931" spans="1:22">
      <c r="A931" s="259">
        <v>45124</v>
      </c>
      <c r="B931" s="260">
        <v>339.8</v>
      </c>
      <c r="C931" s="261">
        <v>418.58199999999999</v>
      </c>
      <c r="D931" s="260">
        <v>4522.79</v>
      </c>
      <c r="E931" s="260">
        <v>768.85199999999998</v>
      </c>
      <c r="F931" s="261">
        <v>3.81</v>
      </c>
      <c r="G931" s="260">
        <f t="shared" si="194"/>
        <v>381</v>
      </c>
      <c r="H931" s="260">
        <f t="shared" si="186"/>
        <v>-41.199999999999989</v>
      </c>
      <c r="I931" s="260">
        <f t="shared" si="200"/>
        <v>156.1</v>
      </c>
      <c r="J931" s="262">
        <v>1.5609999999999999</v>
      </c>
      <c r="K931" s="260">
        <f t="shared" si="201"/>
        <v>2.2490000000000001</v>
      </c>
      <c r="L931" s="261">
        <v>7.7</v>
      </c>
      <c r="M931" s="262">
        <f t="shared" si="202"/>
        <v>5.4510000000000005</v>
      </c>
      <c r="N931" s="260">
        <v>2.472</v>
      </c>
      <c r="O931" s="260">
        <v>249.44</v>
      </c>
      <c r="P931" s="260">
        <v>513</v>
      </c>
      <c r="Q931" s="260">
        <v>704.61246342910169</v>
      </c>
      <c r="U931" s="260">
        <f t="shared" si="203"/>
        <v>4.1858199999999997</v>
      </c>
      <c r="V931" s="260">
        <f t="shared" si="204"/>
        <v>2.4944000000000002</v>
      </c>
    </row>
    <row r="932" spans="1:22">
      <c r="A932" s="259">
        <v>45125</v>
      </c>
      <c r="B932" s="260">
        <v>338.8</v>
      </c>
      <c r="C932" s="261">
        <v>416.15199999999999</v>
      </c>
      <c r="D932" s="260">
        <v>4554.9799999999996</v>
      </c>
      <c r="E932" s="260">
        <v>766.29700000000003</v>
      </c>
      <c r="F932" s="261">
        <v>3.7879999999999998</v>
      </c>
      <c r="G932" s="260">
        <f t="shared" si="194"/>
        <v>378.79999999999995</v>
      </c>
      <c r="H932" s="260">
        <f t="shared" si="186"/>
        <v>-39.999999999999943</v>
      </c>
      <c r="I932" s="260">
        <f t="shared" si="200"/>
        <v>156.80000000000001</v>
      </c>
      <c r="J932" s="262">
        <v>1.5680000000000001</v>
      </c>
      <c r="K932" s="260">
        <f t="shared" si="201"/>
        <v>2.2199999999999998</v>
      </c>
      <c r="L932" s="261">
        <v>7.6520000000000001</v>
      </c>
      <c r="M932" s="262">
        <f t="shared" si="202"/>
        <v>5.4320000000000004</v>
      </c>
      <c r="N932" s="260">
        <v>2.375</v>
      </c>
      <c r="O932" s="260">
        <v>256.3</v>
      </c>
      <c r="P932" s="260">
        <v>515</v>
      </c>
      <c r="Q932" s="260">
        <v>711.05350757922008</v>
      </c>
      <c r="U932" s="260">
        <f t="shared" si="203"/>
        <v>4.1615199999999994</v>
      </c>
      <c r="V932" s="260">
        <f t="shared" si="204"/>
        <v>2.5630000000000002</v>
      </c>
    </row>
    <row r="933" spans="1:22">
      <c r="A933" s="259">
        <v>45126</v>
      </c>
      <c r="B933" s="260">
        <v>340.6</v>
      </c>
      <c r="C933" s="261">
        <v>419.41500000000002</v>
      </c>
      <c r="D933" s="260">
        <v>4565.72</v>
      </c>
      <c r="E933" s="260">
        <v>770.4</v>
      </c>
      <c r="F933" s="261">
        <v>3.75</v>
      </c>
      <c r="G933" s="260">
        <f t="shared" si="194"/>
        <v>375</v>
      </c>
      <c r="H933" s="260">
        <f t="shared" si="186"/>
        <v>-34.399999999999977</v>
      </c>
      <c r="I933" s="260">
        <f t="shared" si="200"/>
        <v>152.89999999999998</v>
      </c>
      <c r="J933" s="262">
        <v>1.5289999999999999</v>
      </c>
      <c r="K933" s="260">
        <f t="shared" si="201"/>
        <v>2.2210000000000001</v>
      </c>
      <c r="L933" s="261">
        <v>7.6420000000000003</v>
      </c>
      <c r="M933" s="262">
        <f t="shared" si="202"/>
        <v>5.4210000000000003</v>
      </c>
      <c r="N933" s="260">
        <v>2.431</v>
      </c>
      <c r="O933" s="260">
        <v>252.61</v>
      </c>
      <c r="P933" s="260">
        <v>516</v>
      </c>
      <c r="Q933" s="260">
        <v>706.09534633398084</v>
      </c>
      <c r="U933" s="260">
        <f t="shared" si="203"/>
        <v>4.1941500000000005</v>
      </c>
      <c r="V933" s="260">
        <f t="shared" si="204"/>
        <v>2.5261</v>
      </c>
    </row>
    <row r="934" spans="1:22">
      <c r="A934" s="259">
        <v>45127</v>
      </c>
      <c r="B934" s="260">
        <v>334.1</v>
      </c>
      <c r="C934" s="261">
        <v>417.16199999999998</v>
      </c>
      <c r="D934" s="260">
        <v>4534.87</v>
      </c>
      <c r="E934" s="260">
        <v>769.55799999999999</v>
      </c>
      <c r="F934" s="261">
        <v>3.8530000000000002</v>
      </c>
      <c r="G934" s="260">
        <f t="shared" si="194"/>
        <v>385.3</v>
      </c>
      <c r="H934" s="260">
        <f t="shared" si="186"/>
        <v>-51.199999999999989</v>
      </c>
      <c r="I934" s="260">
        <f t="shared" si="200"/>
        <v>154.69999999999999</v>
      </c>
      <c r="J934" s="262">
        <v>1.5469999999999999</v>
      </c>
      <c r="K934" s="260">
        <f t="shared" si="201"/>
        <v>2.306</v>
      </c>
      <c r="L934" s="261">
        <v>7.7220000000000004</v>
      </c>
      <c r="M934" s="262">
        <f t="shared" si="202"/>
        <v>5.4160000000000004</v>
      </c>
      <c r="N934" s="260">
        <v>2.4769999999999999</v>
      </c>
      <c r="O934" s="260">
        <v>249.75</v>
      </c>
      <c r="P934" s="260">
        <v>516</v>
      </c>
      <c r="Q934" s="260">
        <v>702.08159046302114</v>
      </c>
      <c r="U934" s="260">
        <f t="shared" si="203"/>
        <v>4.1716199999999999</v>
      </c>
      <c r="V934" s="260">
        <f t="shared" si="204"/>
        <v>2.4975000000000001</v>
      </c>
    </row>
    <row r="935" spans="1:22">
      <c r="A935" s="259">
        <v>45128</v>
      </c>
      <c r="B935" s="260">
        <v>335.6</v>
      </c>
      <c r="C935" s="261">
        <v>416.62</v>
      </c>
      <c r="D935" s="260">
        <v>4536.34</v>
      </c>
      <c r="E935" s="260">
        <v>767.68499999999995</v>
      </c>
      <c r="F935" s="261">
        <v>3.839</v>
      </c>
      <c r="G935" s="260">
        <f t="shared" si="194"/>
        <v>383.9</v>
      </c>
      <c r="H935" s="260">
        <f t="shared" si="186"/>
        <v>-48.299999999999955</v>
      </c>
      <c r="I935" s="260">
        <f t="shared" si="200"/>
        <v>149</v>
      </c>
      <c r="J935" s="262">
        <v>1.49</v>
      </c>
      <c r="K935" s="260">
        <f t="shared" si="201"/>
        <v>2.3490000000000002</v>
      </c>
      <c r="L935" s="261">
        <v>7.7050000000000001</v>
      </c>
      <c r="M935" s="262">
        <f t="shared" si="202"/>
        <v>5.3559999999999999</v>
      </c>
      <c r="N935" s="260">
        <v>2.4609999999999999</v>
      </c>
      <c r="O935" s="260">
        <v>251.06</v>
      </c>
      <c r="P935" s="260">
        <v>516</v>
      </c>
      <c r="Q935" s="260">
        <v>701.45142771691167</v>
      </c>
      <c r="U935" s="260">
        <f t="shared" si="203"/>
        <v>4.1661999999999999</v>
      </c>
      <c r="V935" s="260">
        <f t="shared" si="204"/>
        <v>2.5106000000000002</v>
      </c>
    </row>
    <row r="936" spans="1:22">
      <c r="A936" s="259">
        <v>45131</v>
      </c>
      <c r="B936" s="260">
        <v>335.1</v>
      </c>
      <c r="C936" s="261">
        <v>412.69299999999998</v>
      </c>
      <c r="D936" s="260">
        <v>4554.6400000000003</v>
      </c>
      <c r="E936" s="260">
        <v>762.40700000000004</v>
      </c>
      <c r="F936" s="261">
        <v>3.8740000000000001</v>
      </c>
      <c r="G936" s="260">
        <f t="shared" si="194"/>
        <v>387.40000000000003</v>
      </c>
      <c r="H936" s="260">
        <f t="shared" si="186"/>
        <v>-52.300000000000011</v>
      </c>
      <c r="I936" s="260">
        <f t="shared" si="200"/>
        <v>147.80000000000001</v>
      </c>
      <c r="J936" s="262">
        <v>1.478</v>
      </c>
      <c r="K936" s="260">
        <f t="shared" si="201"/>
        <v>2.3959999999999999</v>
      </c>
      <c r="L936" s="261">
        <v>7.6989999999999998</v>
      </c>
      <c r="M936" s="262">
        <f t="shared" si="202"/>
        <v>5.3029999999999999</v>
      </c>
      <c r="N936" s="260">
        <v>2.4129999999999998</v>
      </c>
      <c r="O936" s="260">
        <v>256.69</v>
      </c>
      <c r="P936" s="260">
        <v>509</v>
      </c>
      <c r="Q936" s="260">
        <v>697.14494059632648</v>
      </c>
      <c r="U936" s="260">
        <f t="shared" si="203"/>
        <v>4.1269299999999998</v>
      </c>
      <c r="V936" s="260">
        <f t="shared" si="204"/>
        <v>2.5669</v>
      </c>
    </row>
    <row r="937" spans="1:22">
      <c r="A937" s="259">
        <v>45132</v>
      </c>
      <c r="B937" s="260">
        <v>334.7</v>
      </c>
      <c r="C937" s="261">
        <v>414.62799999999999</v>
      </c>
      <c r="D937" s="260">
        <v>4567.46</v>
      </c>
      <c r="E937" s="260">
        <v>764.96500000000003</v>
      </c>
      <c r="F937" s="261">
        <v>3.887</v>
      </c>
      <c r="G937" s="260">
        <f t="shared" si="194"/>
        <v>388.7</v>
      </c>
      <c r="H937" s="260">
        <f t="shared" si="186"/>
        <v>-54</v>
      </c>
      <c r="I937" s="260">
        <f t="shared" si="200"/>
        <v>150.29999999999998</v>
      </c>
      <c r="J937" s="262">
        <v>1.5029999999999999</v>
      </c>
      <c r="K937" s="260">
        <f t="shared" si="201"/>
        <v>2.3840000000000003</v>
      </c>
      <c r="L937" s="261">
        <v>7.7270000000000003</v>
      </c>
      <c r="M937" s="262">
        <f t="shared" si="202"/>
        <v>5.343</v>
      </c>
      <c r="N937" s="260">
        <v>2.4180000000000001</v>
      </c>
      <c r="O937" s="260">
        <v>253.43</v>
      </c>
      <c r="P937" s="260">
        <v>505</v>
      </c>
      <c r="Q937" s="260">
        <v>685.32296966072136</v>
      </c>
      <c r="U937" s="260">
        <f t="shared" si="203"/>
        <v>4.14628</v>
      </c>
      <c r="V937" s="260">
        <f t="shared" si="204"/>
        <v>2.5343</v>
      </c>
    </row>
    <row r="938" spans="1:22">
      <c r="A938" s="259">
        <v>45133</v>
      </c>
      <c r="B938" s="260">
        <v>335.7</v>
      </c>
      <c r="C938" s="261">
        <v>414.27699999999999</v>
      </c>
      <c r="D938" s="260">
        <v>4566.75</v>
      </c>
      <c r="E938" s="260">
        <v>764.74</v>
      </c>
      <c r="F938" s="261">
        <v>3.87</v>
      </c>
      <c r="G938" s="260">
        <f t="shared" si="194"/>
        <v>387</v>
      </c>
      <c r="H938" s="260">
        <f t="shared" si="186"/>
        <v>-51.300000000000011</v>
      </c>
      <c r="I938" s="260">
        <f t="shared" si="200"/>
        <v>150.4</v>
      </c>
      <c r="J938" s="262">
        <v>1.504</v>
      </c>
      <c r="K938" s="260">
        <f t="shared" si="201"/>
        <v>2.3660000000000001</v>
      </c>
      <c r="L938" s="261">
        <v>7.7190000000000003</v>
      </c>
      <c r="M938" s="262">
        <f t="shared" si="202"/>
        <v>5.3529999999999998</v>
      </c>
      <c r="N938" s="260">
        <v>2.4769999999999999</v>
      </c>
      <c r="O938" s="260">
        <v>249.53</v>
      </c>
      <c r="P938" s="260">
        <v>503</v>
      </c>
      <c r="Q938" s="260">
        <v>680.3082896362265</v>
      </c>
      <c r="U938" s="260">
        <f t="shared" si="203"/>
        <v>4.1427699999999996</v>
      </c>
      <c r="V938" s="260">
        <f t="shared" si="204"/>
        <v>2.4952999999999999</v>
      </c>
    </row>
    <row r="939" spans="1:22">
      <c r="A939" s="259">
        <v>45134</v>
      </c>
      <c r="B939" s="260">
        <v>325.39999999999998</v>
      </c>
      <c r="C939" s="261">
        <v>401.73</v>
      </c>
      <c r="D939" s="260">
        <v>4537.41</v>
      </c>
      <c r="E939" s="260">
        <v>746.95399999999995</v>
      </c>
      <c r="F939" s="261">
        <v>4.0019999999999998</v>
      </c>
      <c r="G939" s="260">
        <f t="shared" si="194"/>
        <v>400.2</v>
      </c>
      <c r="H939" s="260">
        <f t="shared" si="186"/>
        <v>-74.800000000000011</v>
      </c>
      <c r="I939" s="260">
        <f t="shared" si="200"/>
        <v>162.30000000000001</v>
      </c>
      <c r="J939" s="262">
        <v>1.623</v>
      </c>
      <c r="K939" s="260">
        <f t="shared" si="201"/>
        <v>2.3789999999999996</v>
      </c>
      <c r="L939" s="261">
        <v>7.758</v>
      </c>
      <c r="M939" s="262">
        <f t="shared" si="202"/>
        <v>5.3790000000000004</v>
      </c>
      <c r="N939" s="260">
        <v>2.4670000000000001</v>
      </c>
      <c r="O939" s="260">
        <v>250.2</v>
      </c>
      <c r="P939" s="260">
        <v>482</v>
      </c>
      <c r="Q939" s="260">
        <v>661.19668035877248</v>
      </c>
      <c r="U939" s="260">
        <f t="shared" si="203"/>
        <v>4.0173000000000005</v>
      </c>
      <c r="V939" s="260">
        <f t="shared" si="204"/>
        <v>2.5019999999999998</v>
      </c>
    </row>
    <row r="940" spans="1:22">
      <c r="A940" s="259">
        <v>45135</v>
      </c>
      <c r="B940" s="260">
        <v>328.8</v>
      </c>
      <c r="C940" s="261">
        <v>404.49599999999998</v>
      </c>
      <c r="D940" s="260">
        <v>4582.2299999999996</v>
      </c>
      <c r="E940" s="260">
        <v>745.27599999999995</v>
      </c>
      <c r="F940" s="261">
        <v>3.9529999999999998</v>
      </c>
      <c r="G940" s="260">
        <f t="shared" si="194"/>
        <v>395.3</v>
      </c>
      <c r="H940" s="260">
        <f t="shared" si="186"/>
        <v>-66.5</v>
      </c>
      <c r="I940" s="260">
        <f t="shared" si="200"/>
        <v>156.20000000000002</v>
      </c>
      <c r="J940" s="262">
        <v>1.5620000000000001</v>
      </c>
      <c r="K940" s="260">
        <f t="shared" si="201"/>
        <v>2.391</v>
      </c>
      <c r="L940" s="261">
        <v>7.73</v>
      </c>
      <c r="M940" s="262">
        <f t="shared" si="202"/>
        <v>5.3390000000000004</v>
      </c>
      <c r="N940" s="260">
        <v>2.4889999999999999</v>
      </c>
      <c r="O940" s="260">
        <v>247.25</v>
      </c>
      <c r="P940" s="260">
        <v>485</v>
      </c>
      <c r="Q940" s="260">
        <v>659.93403440124484</v>
      </c>
      <c r="U940" s="260">
        <f t="shared" si="203"/>
        <v>4.0449599999999997</v>
      </c>
      <c r="V940" s="260">
        <f t="shared" si="204"/>
        <v>2.4725000000000001</v>
      </c>
    </row>
    <row r="941" spans="1:22">
      <c r="A941" s="259">
        <v>45138</v>
      </c>
      <c r="B941" s="260">
        <v>326.7</v>
      </c>
      <c r="C941" s="261">
        <v>397.762</v>
      </c>
      <c r="D941" s="260">
        <v>4588.96</v>
      </c>
      <c r="E941" s="260">
        <v>733.66800000000001</v>
      </c>
      <c r="F941" s="261">
        <v>3.9620000000000002</v>
      </c>
      <c r="G941" s="260">
        <f t="shared" si="194"/>
        <v>396.20000000000005</v>
      </c>
      <c r="H941" s="260">
        <f t="shared" si="186"/>
        <v>-69.500000000000057</v>
      </c>
      <c r="I941" s="260">
        <f t="shared" si="200"/>
        <v>158.80000000000001</v>
      </c>
      <c r="J941" s="262">
        <v>1.5880000000000001</v>
      </c>
      <c r="K941" s="260">
        <f t="shared" si="201"/>
        <v>2.3740000000000001</v>
      </c>
      <c r="L941" s="261">
        <v>7.6970000000000001</v>
      </c>
      <c r="M941" s="262">
        <f t="shared" si="202"/>
        <v>5.3230000000000004</v>
      </c>
      <c r="N941" s="260">
        <v>2.4870000000000001</v>
      </c>
      <c r="O941" s="260">
        <v>242.63</v>
      </c>
      <c r="P941" s="260">
        <v>479</v>
      </c>
      <c r="Q941" s="260">
        <v>646.67938647217659</v>
      </c>
      <c r="U941" s="260">
        <f t="shared" si="203"/>
        <v>3.9776199999999999</v>
      </c>
      <c r="V941" s="260">
        <f t="shared" si="204"/>
        <v>2.4262999999999999</v>
      </c>
    </row>
    <row r="942" spans="1:22">
      <c r="A942" s="259">
        <v>45139</v>
      </c>
      <c r="B942" s="260">
        <v>324.60000000000002</v>
      </c>
      <c r="C942" s="261">
        <v>399.70800000000003</v>
      </c>
      <c r="D942" s="260">
        <v>4576.7299999999996</v>
      </c>
      <c r="E942" s="260">
        <v>742.01700000000005</v>
      </c>
      <c r="F942" s="261">
        <v>4.0259999999999998</v>
      </c>
      <c r="G942" s="260">
        <f t="shared" si="194"/>
        <v>402.59999999999997</v>
      </c>
      <c r="H942" s="260">
        <f t="shared" si="186"/>
        <v>-77.999999999999943</v>
      </c>
      <c r="I942" s="260">
        <f t="shared" si="200"/>
        <v>167.2</v>
      </c>
      <c r="J942" s="262">
        <v>1.6719999999999999</v>
      </c>
      <c r="K942" s="260">
        <f t="shared" si="201"/>
        <v>2.3540000000000001</v>
      </c>
      <c r="L942" s="261">
        <v>7.79</v>
      </c>
      <c r="M942" s="262">
        <f t="shared" si="202"/>
        <v>5.4359999999999999</v>
      </c>
      <c r="N942" s="260">
        <v>2.5510000000000002</v>
      </c>
      <c r="O942" s="260">
        <v>240.75</v>
      </c>
      <c r="P942" s="260">
        <v>481</v>
      </c>
      <c r="Q942" s="260">
        <v>652.01298535641854</v>
      </c>
      <c r="U942" s="260">
        <f t="shared" si="203"/>
        <v>3.9970800000000004</v>
      </c>
      <c r="V942" s="260">
        <f t="shared" si="204"/>
        <v>2.4075000000000002</v>
      </c>
    </row>
    <row r="943" spans="1:22">
      <c r="A943" s="259">
        <v>45140</v>
      </c>
      <c r="B943" s="260">
        <v>327.5</v>
      </c>
      <c r="C943" s="261">
        <v>407.85700000000003</v>
      </c>
      <c r="D943" s="260">
        <v>4513.3900000000003</v>
      </c>
      <c r="E943" s="260">
        <v>756.76099999999997</v>
      </c>
      <c r="F943" s="261">
        <v>4.0819999999999999</v>
      </c>
      <c r="G943" s="260">
        <f t="shared" si="194"/>
        <v>408.2</v>
      </c>
      <c r="H943" s="260">
        <f t="shared" si="186"/>
        <v>-80.699999999999989</v>
      </c>
      <c r="I943" s="260">
        <f t="shared" si="200"/>
        <v>171.8</v>
      </c>
      <c r="J943" s="262">
        <v>1.718</v>
      </c>
      <c r="K943" s="260">
        <f t="shared" si="201"/>
        <v>2.3639999999999999</v>
      </c>
      <c r="L943" s="261">
        <v>7.9029999999999996</v>
      </c>
      <c r="M943" s="262">
        <f t="shared" si="202"/>
        <v>5.5389999999999997</v>
      </c>
      <c r="N943" s="260">
        <v>2.524</v>
      </c>
      <c r="O943" s="260">
        <v>246.69</v>
      </c>
      <c r="P943" s="260">
        <v>516</v>
      </c>
      <c r="Q943" s="260">
        <v>669.17358280237488</v>
      </c>
      <c r="U943" s="260">
        <f t="shared" si="203"/>
        <v>4.07857</v>
      </c>
      <c r="V943" s="260">
        <f t="shared" si="204"/>
        <v>2.4668999999999999</v>
      </c>
    </row>
    <row r="944" spans="1:22">
      <c r="A944" s="259">
        <v>45141</v>
      </c>
      <c r="B944" s="260">
        <v>326.60000000000002</v>
      </c>
      <c r="C944" s="261">
        <v>408.63</v>
      </c>
      <c r="D944" s="260">
        <v>4501.8900000000003</v>
      </c>
      <c r="E944" s="260">
        <v>757.71400000000006</v>
      </c>
      <c r="F944" s="261">
        <v>4.1779999999999999</v>
      </c>
      <c r="G944" s="260">
        <f t="shared" si="194"/>
        <v>417.8</v>
      </c>
      <c r="H944" s="260">
        <f t="shared" ref="H944:H1007" si="205">B944-G944</f>
        <v>-91.199999999999989</v>
      </c>
      <c r="I944" s="260">
        <f t="shared" si="200"/>
        <v>180.8</v>
      </c>
      <c r="J944" s="262">
        <v>1.8080000000000001</v>
      </c>
      <c r="K944" s="260">
        <f t="shared" si="201"/>
        <v>2.37</v>
      </c>
      <c r="L944" s="261">
        <v>8.016</v>
      </c>
      <c r="M944" s="262">
        <f t="shared" si="202"/>
        <v>5.6459999999999999</v>
      </c>
      <c r="N944" s="260">
        <v>2.5979999999999999</v>
      </c>
      <c r="O944" s="260">
        <v>246.33</v>
      </c>
      <c r="P944" s="260">
        <v>513</v>
      </c>
      <c r="Q944" s="260">
        <v>672.06604746211599</v>
      </c>
      <c r="U944" s="260">
        <f t="shared" si="203"/>
        <v>4.0862999999999996</v>
      </c>
      <c r="V944" s="260">
        <f t="shared" si="204"/>
        <v>2.4633000000000003</v>
      </c>
    </row>
    <row r="945" spans="1:22">
      <c r="A945" s="259">
        <v>45142</v>
      </c>
      <c r="B945" s="260">
        <v>334.1</v>
      </c>
      <c r="C945" s="261">
        <v>413.26499999999999</v>
      </c>
      <c r="D945" s="260">
        <v>4478.03</v>
      </c>
      <c r="E945" s="260">
        <v>759.18299999999999</v>
      </c>
      <c r="F945" s="261">
        <v>4.0369999999999999</v>
      </c>
      <c r="G945" s="260">
        <f t="shared" si="194"/>
        <v>403.7</v>
      </c>
      <c r="H945" s="260">
        <f t="shared" si="205"/>
        <v>-69.599999999999966</v>
      </c>
      <c r="I945" s="260">
        <f t="shared" si="200"/>
        <v>166.3</v>
      </c>
      <c r="J945" s="262">
        <v>1.663</v>
      </c>
      <c r="K945" s="260">
        <f t="shared" si="201"/>
        <v>2.3739999999999997</v>
      </c>
      <c r="L945" s="261">
        <v>7.923</v>
      </c>
      <c r="M945" s="262">
        <f t="shared" si="202"/>
        <v>5.5490000000000004</v>
      </c>
      <c r="N945" s="260">
        <v>2.556</v>
      </c>
      <c r="O945" s="260">
        <v>246.63</v>
      </c>
      <c r="P945" s="260">
        <v>515</v>
      </c>
      <c r="Q945" s="260">
        <v>672.91997657293348</v>
      </c>
      <c r="U945" s="260">
        <f t="shared" si="203"/>
        <v>4.1326499999999999</v>
      </c>
      <c r="V945" s="260">
        <f t="shared" si="204"/>
        <v>2.4662999999999999</v>
      </c>
    </row>
    <row r="946" spans="1:22">
      <c r="A946" s="259">
        <v>45145</v>
      </c>
      <c r="B946" s="260">
        <v>331.7</v>
      </c>
      <c r="C946" s="261">
        <v>409.96600000000001</v>
      </c>
      <c r="D946" s="260">
        <v>4518.4399999999996</v>
      </c>
      <c r="E946" s="260">
        <v>756.39700000000005</v>
      </c>
      <c r="F946" s="261">
        <v>4.093</v>
      </c>
      <c r="G946" s="260">
        <f t="shared" si="194"/>
        <v>409.3</v>
      </c>
      <c r="H946" s="260">
        <f t="shared" si="205"/>
        <v>-77.600000000000023</v>
      </c>
      <c r="I946" s="260">
        <f t="shared" si="200"/>
        <v>167.70000000000002</v>
      </c>
      <c r="J946" s="262">
        <v>1.677</v>
      </c>
      <c r="K946" s="260">
        <f t="shared" si="201"/>
        <v>2.4159999999999999</v>
      </c>
      <c r="L946" s="261">
        <v>7.9409999999999998</v>
      </c>
      <c r="M946" s="262">
        <f t="shared" si="202"/>
        <v>5.5250000000000004</v>
      </c>
      <c r="N946" s="260">
        <v>2.5960000000000001</v>
      </c>
      <c r="O946" s="260">
        <v>243.93</v>
      </c>
      <c r="P946" s="260">
        <v>506</v>
      </c>
      <c r="Q946" s="260">
        <v>668.10440607307237</v>
      </c>
      <c r="U946" s="260">
        <f t="shared" si="203"/>
        <v>4.0996600000000001</v>
      </c>
      <c r="V946" s="260">
        <f t="shared" si="204"/>
        <v>2.4393000000000002</v>
      </c>
    </row>
    <row r="947" spans="1:22">
      <c r="A947" s="259">
        <v>45146</v>
      </c>
      <c r="B947" s="260">
        <v>335.2</v>
      </c>
      <c r="C947" s="261">
        <v>411.20100000000002</v>
      </c>
      <c r="D947" s="260">
        <v>4499.38</v>
      </c>
      <c r="E947" s="260">
        <v>759.60699999999997</v>
      </c>
      <c r="F947" s="261">
        <v>4.0259999999999998</v>
      </c>
      <c r="G947" s="260">
        <f t="shared" si="194"/>
        <v>402.59999999999997</v>
      </c>
      <c r="H947" s="260">
        <f t="shared" si="205"/>
        <v>-67.399999999999977</v>
      </c>
      <c r="I947" s="260">
        <f t="shared" si="200"/>
        <v>166.79999999999998</v>
      </c>
      <c r="J947" s="262">
        <v>1.6679999999999999</v>
      </c>
      <c r="K947" s="260">
        <f t="shared" si="201"/>
        <v>2.3579999999999997</v>
      </c>
      <c r="L947" s="261">
        <v>7.8929999999999998</v>
      </c>
      <c r="M947" s="262">
        <f t="shared" si="202"/>
        <v>5.5350000000000001</v>
      </c>
      <c r="N947" s="260">
        <v>2.4620000000000002</v>
      </c>
      <c r="O947" s="260">
        <v>253.05</v>
      </c>
      <c r="P947" s="260">
        <v>514</v>
      </c>
      <c r="Q947" s="260">
        <v>679.2983580830512</v>
      </c>
      <c r="U947" s="260">
        <f t="shared" si="203"/>
        <v>4.1120100000000006</v>
      </c>
      <c r="V947" s="260">
        <f t="shared" si="204"/>
        <v>2.5305</v>
      </c>
    </row>
    <row r="948" spans="1:22">
      <c r="A948" s="259">
        <v>45147</v>
      </c>
      <c r="B948" s="260">
        <v>334.9</v>
      </c>
      <c r="C948" s="261">
        <v>411.29300000000001</v>
      </c>
      <c r="D948" s="260">
        <v>4467.71</v>
      </c>
      <c r="E948" s="260">
        <v>757.32899999999995</v>
      </c>
      <c r="F948" s="261">
        <v>4.0129999999999999</v>
      </c>
      <c r="G948" s="260">
        <f t="shared" si="194"/>
        <v>401.3</v>
      </c>
      <c r="H948" s="260">
        <f t="shared" si="205"/>
        <v>-66.400000000000034</v>
      </c>
      <c r="I948" s="260">
        <f t="shared" si="200"/>
        <v>167.3</v>
      </c>
      <c r="J948" s="262">
        <v>1.673</v>
      </c>
      <c r="K948" s="260">
        <f t="shared" si="201"/>
        <v>2.34</v>
      </c>
      <c r="L948" s="261">
        <v>7.8659999999999997</v>
      </c>
      <c r="M948" s="262">
        <f t="shared" si="202"/>
        <v>5.5259999999999998</v>
      </c>
      <c r="N948" s="260">
        <v>2.492</v>
      </c>
      <c r="O948" s="260">
        <v>248.61</v>
      </c>
      <c r="P948" s="260">
        <v>515</v>
      </c>
      <c r="Q948" s="260">
        <v>678.72368870414584</v>
      </c>
      <c r="U948" s="260">
        <f t="shared" si="203"/>
        <v>4.1129300000000004</v>
      </c>
      <c r="V948" s="260">
        <f t="shared" si="204"/>
        <v>2.4861</v>
      </c>
    </row>
    <row r="949" spans="1:22">
      <c r="A949" s="259">
        <v>45148</v>
      </c>
      <c r="B949" s="260">
        <v>329.2</v>
      </c>
      <c r="C949" s="261">
        <v>401.50099999999998</v>
      </c>
      <c r="D949" s="260">
        <v>4468.83</v>
      </c>
      <c r="E949" s="260">
        <v>743.875</v>
      </c>
      <c r="F949" s="261">
        <v>4.1079999999999997</v>
      </c>
      <c r="G949" s="260">
        <f t="shared" si="194"/>
        <v>410.79999999999995</v>
      </c>
      <c r="H949" s="260">
        <f t="shared" si="205"/>
        <v>-81.599999999999966</v>
      </c>
      <c r="I949" s="260">
        <f t="shared" si="200"/>
        <v>176.29999999999998</v>
      </c>
      <c r="J949" s="262">
        <v>1.7629999999999999</v>
      </c>
      <c r="K949" s="260">
        <f t="shared" si="201"/>
        <v>2.3449999999999998</v>
      </c>
      <c r="L949" s="261">
        <v>7.8620000000000001</v>
      </c>
      <c r="M949" s="262">
        <f t="shared" si="202"/>
        <v>5.5170000000000003</v>
      </c>
      <c r="N949" s="260">
        <v>2.5230000000000001</v>
      </c>
      <c r="O949" s="260">
        <v>247.96</v>
      </c>
      <c r="P949" s="260">
        <v>502</v>
      </c>
      <c r="Q949" s="260">
        <v>668.33849625275752</v>
      </c>
      <c r="U949" s="260">
        <f t="shared" si="203"/>
        <v>4.0150100000000002</v>
      </c>
      <c r="V949" s="260">
        <f t="shared" si="204"/>
        <v>2.4796</v>
      </c>
    </row>
    <row r="950" spans="1:22">
      <c r="A950" s="259">
        <v>45149</v>
      </c>
      <c r="B950" s="260">
        <v>326.3</v>
      </c>
      <c r="C950" s="261">
        <v>400.24200000000002</v>
      </c>
      <c r="D950" s="260">
        <v>4464.05</v>
      </c>
      <c r="E950" s="260">
        <v>740.45</v>
      </c>
      <c r="F950" s="261">
        <v>4.1550000000000002</v>
      </c>
      <c r="G950" s="260">
        <f t="shared" si="194"/>
        <v>415.5</v>
      </c>
      <c r="H950" s="260">
        <f t="shared" si="205"/>
        <v>-89.199999999999989</v>
      </c>
      <c r="I950" s="260">
        <f t="shared" si="200"/>
        <v>178.1</v>
      </c>
      <c r="J950" s="262">
        <v>1.7809999999999999</v>
      </c>
      <c r="K950" s="260">
        <f t="shared" si="201"/>
        <v>2.3740000000000006</v>
      </c>
      <c r="L950" s="261">
        <v>7.891</v>
      </c>
      <c r="M950" s="262">
        <f t="shared" si="202"/>
        <v>5.5169999999999995</v>
      </c>
      <c r="N950" s="260">
        <v>2.62</v>
      </c>
      <c r="O950" s="260">
        <v>242.02</v>
      </c>
      <c r="P950" s="260">
        <v>505</v>
      </c>
      <c r="Q950" s="260">
        <v>672.55148634300542</v>
      </c>
      <c r="U950" s="260">
        <f t="shared" si="203"/>
        <v>4.0024199999999999</v>
      </c>
      <c r="V950" s="260">
        <f t="shared" si="204"/>
        <v>2.4201999999999999</v>
      </c>
    </row>
    <row r="951" spans="1:22">
      <c r="A951" s="259">
        <v>45152</v>
      </c>
      <c r="B951" s="260">
        <v>327.5</v>
      </c>
      <c r="C951" s="261">
        <v>407.24</v>
      </c>
      <c r="D951" s="260">
        <v>4489.72</v>
      </c>
      <c r="E951" s="260">
        <v>755.07399999999996</v>
      </c>
      <c r="F951" s="261">
        <v>4.1929999999999996</v>
      </c>
      <c r="G951" s="260">
        <f t="shared" si="194"/>
        <v>419.29999999999995</v>
      </c>
      <c r="H951" s="260">
        <f t="shared" si="205"/>
        <v>-91.799999999999955</v>
      </c>
      <c r="I951" s="260">
        <f t="shared" si="200"/>
        <v>183.8</v>
      </c>
      <c r="J951" s="262">
        <v>1.8380000000000001</v>
      </c>
      <c r="K951" s="260">
        <f t="shared" si="201"/>
        <v>2.3549999999999995</v>
      </c>
      <c r="L951" s="261">
        <v>8.0190000000000001</v>
      </c>
      <c r="M951" s="262">
        <f t="shared" si="202"/>
        <v>5.6640000000000006</v>
      </c>
      <c r="N951" s="260">
        <v>2.633</v>
      </c>
      <c r="O951" s="260">
        <v>241.1</v>
      </c>
      <c r="P951" s="260">
        <v>515</v>
      </c>
      <c r="Q951" s="260">
        <v>689.80706950422109</v>
      </c>
      <c r="U951" s="260">
        <f t="shared" si="203"/>
        <v>4.0724</v>
      </c>
      <c r="V951" s="260">
        <f t="shared" si="204"/>
        <v>2.411</v>
      </c>
    </row>
    <row r="952" spans="1:22">
      <c r="A952" s="259">
        <v>45153</v>
      </c>
      <c r="B952" s="260">
        <v>331.8</v>
      </c>
      <c r="C952" s="261">
        <v>418.47500000000002</v>
      </c>
      <c r="D952" s="260">
        <v>4437.8599999999997</v>
      </c>
      <c r="E952" s="260">
        <v>774.82899999999995</v>
      </c>
      <c r="F952" s="261">
        <v>4.2149999999999999</v>
      </c>
      <c r="G952" s="260">
        <f t="shared" si="194"/>
        <v>421.5</v>
      </c>
      <c r="H952" s="260">
        <f t="shared" si="205"/>
        <v>-89.699999999999989</v>
      </c>
      <c r="I952" s="260">
        <f t="shared" si="200"/>
        <v>188.79999999999998</v>
      </c>
      <c r="J952" s="262">
        <v>1.8879999999999999</v>
      </c>
      <c r="K952" s="260">
        <f t="shared" si="201"/>
        <v>2.327</v>
      </c>
      <c r="L952" s="261">
        <v>8.16</v>
      </c>
      <c r="M952" s="262">
        <f t="shared" si="202"/>
        <v>5.8330000000000002</v>
      </c>
      <c r="N952" s="260">
        <v>2.67</v>
      </c>
      <c r="O952" s="260">
        <v>245.2</v>
      </c>
      <c r="P952" s="260">
        <v>529</v>
      </c>
      <c r="Q952" s="260">
        <v>716.93555774049412</v>
      </c>
      <c r="U952" s="260">
        <f t="shared" si="203"/>
        <v>4.1847500000000002</v>
      </c>
      <c r="V952" s="260">
        <f t="shared" si="204"/>
        <v>2.452</v>
      </c>
    </row>
    <row r="953" spans="1:22">
      <c r="A953" s="259">
        <v>45154</v>
      </c>
      <c r="B953" s="260">
        <v>330.5</v>
      </c>
      <c r="C953" s="261">
        <v>416.64100000000002</v>
      </c>
      <c r="D953" s="260">
        <v>4404.33</v>
      </c>
      <c r="E953" s="260">
        <v>772.81399999999996</v>
      </c>
      <c r="F953" s="261">
        <v>4.2519999999999998</v>
      </c>
      <c r="G953" s="260">
        <f t="shared" si="194"/>
        <v>425.2</v>
      </c>
      <c r="H953" s="260">
        <f t="shared" si="205"/>
        <v>-94.699999999999989</v>
      </c>
      <c r="I953" s="260">
        <f t="shared" si="200"/>
        <v>193.79999999999998</v>
      </c>
      <c r="J953" s="262">
        <v>1.9379999999999999</v>
      </c>
      <c r="K953" s="260">
        <f t="shared" si="201"/>
        <v>2.3140000000000001</v>
      </c>
      <c r="L953" s="261">
        <v>8.1820000000000004</v>
      </c>
      <c r="M953" s="262">
        <f t="shared" si="202"/>
        <v>5.8680000000000003</v>
      </c>
      <c r="N953" s="260">
        <v>2.645</v>
      </c>
      <c r="O953" s="260">
        <v>246.86</v>
      </c>
      <c r="P953" s="260">
        <v>522</v>
      </c>
      <c r="Q953" s="260">
        <v>708.4121406722511</v>
      </c>
      <c r="U953" s="260">
        <f t="shared" si="203"/>
        <v>4.1664099999999999</v>
      </c>
      <c r="V953" s="260">
        <f t="shared" si="204"/>
        <v>2.4686000000000003</v>
      </c>
    </row>
    <row r="954" spans="1:22">
      <c r="A954" s="259">
        <v>45155</v>
      </c>
      <c r="B954" s="260">
        <v>335.9</v>
      </c>
      <c r="C954" s="261">
        <v>422.36599999999999</v>
      </c>
      <c r="D954" s="260">
        <v>4370.3599999999997</v>
      </c>
      <c r="E954" s="260">
        <v>776.87199999999996</v>
      </c>
      <c r="F954" s="261">
        <v>4.2779999999999996</v>
      </c>
      <c r="G954" s="260">
        <f t="shared" si="194"/>
        <v>427.79999999999995</v>
      </c>
      <c r="H954" s="260">
        <f t="shared" si="205"/>
        <v>-91.899999999999977</v>
      </c>
      <c r="I954" s="260">
        <f t="shared" si="200"/>
        <v>194.9</v>
      </c>
      <c r="J954" s="262">
        <v>1.9490000000000001</v>
      </c>
      <c r="K954" s="260">
        <f t="shared" si="201"/>
        <v>2.3289999999999997</v>
      </c>
      <c r="L954" s="261">
        <v>8.24</v>
      </c>
      <c r="M954" s="262">
        <f t="shared" si="202"/>
        <v>5.9110000000000005</v>
      </c>
      <c r="N954" s="260">
        <v>2.7050000000000001</v>
      </c>
      <c r="O954" s="260">
        <v>247.87</v>
      </c>
      <c r="P954" s="260">
        <v>520</v>
      </c>
      <c r="Q954" s="260">
        <v>703.1348133386914</v>
      </c>
      <c r="U954" s="260">
        <f t="shared" si="203"/>
        <v>4.2236599999999997</v>
      </c>
      <c r="V954" s="260">
        <f t="shared" si="204"/>
        <v>2.4786999999999999</v>
      </c>
    </row>
    <row r="955" spans="1:22">
      <c r="A955" s="259">
        <v>45156</v>
      </c>
      <c r="B955" s="260">
        <v>340.1</v>
      </c>
      <c r="C955" s="261">
        <v>425.33800000000002</v>
      </c>
      <c r="D955" s="260">
        <v>4369.71</v>
      </c>
      <c r="E955" s="260">
        <v>781.84</v>
      </c>
      <c r="F955" s="261">
        <v>4.2560000000000002</v>
      </c>
      <c r="G955" s="260">
        <f t="shared" si="194"/>
        <v>425.6</v>
      </c>
      <c r="H955" s="260">
        <f t="shared" si="205"/>
        <v>-85.5</v>
      </c>
      <c r="I955" s="260">
        <f t="shared" si="200"/>
        <v>194.70000000000002</v>
      </c>
      <c r="J955" s="262">
        <v>1.9470000000000001</v>
      </c>
      <c r="K955" s="260">
        <f t="shared" si="201"/>
        <v>2.3090000000000002</v>
      </c>
      <c r="L955" s="261">
        <v>8.2349999999999994</v>
      </c>
      <c r="M955" s="262">
        <f t="shared" si="202"/>
        <v>5.9259999999999993</v>
      </c>
      <c r="N955" s="260">
        <v>2.6160000000000001</v>
      </c>
      <c r="O955" s="260">
        <v>255.4</v>
      </c>
      <c r="P955" s="260">
        <v>522</v>
      </c>
      <c r="Q955" s="260">
        <v>711.3576705046188</v>
      </c>
      <c r="U955" s="260">
        <f t="shared" si="203"/>
        <v>4.2533799999999999</v>
      </c>
      <c r="V955" s="260">
        <f t="shared" si="204"/>
        <v>2.5540000000000003</v>
      </c>
    </row>
    <row r="956" spans="1:22">
      <c r="A956" s="259">
        <v>45159</v>
      </c>
      <c r="B956" s="260">
        <v>339.1</v>
      </c>
      <c r="C956" s="261">
        <v>424.42099999999999</v>
      </c>
      <c r="D956" s="260">
        <v>4399.7700000000004</v>
      </c>
      <c r="E956" s="260">
        <v>779.09400000000005</v>
      </c>
      <c r="F956" s="261">
        <v>4.3410000000000002</v>
      </c>
      <c r="G956" s="260">
        <f t="shared" si="194"/>
        <v>434.1</v>
      </c>
      <c r="H956" s="260">
        <f t="shared" si="205"/>
        <v>-95</v>
      </c>
      <c r="I956" s="260">
        <f t="shared" si="200"/>
        <v>198.70000000000002</v>
      </c>
      <c r="J956" s="262">
        <v>1.9870000000000001</v>
      </c>
      <c r="K956" s="260">
        <f t="shared" si="201"/>
        <v>2.3540000000000001</v>
      </c>
      <c r="L956" s="261">
        <v>8.3070000000000004</v>
      </c>
      <c r="M956" s="262">
        <f t="shared" si="202"/>
        <v>5.9530000000000003</v>
      </c>
      <c r="N956" s="260">
        <v>2.698</v>
      </c>
      <c r="O956" s="260">
        <v>250.74</v>
      </c>
      <c r="P956" s="260">
        <v>515</v>
      </c>
      <c r="Q956" s="260">
        <v>709.55362367735222</v>
      </c>
      <c r="U956" s="260">
        <f t="shared" si="203"/>
        <v>4.2442099999999998</v>
      </c>
      <c r="V956" s="260">
        <f t="shared" si="204"/>
        <v>2.5074000000000001</v>
      </c>
    </row>
    <row r="957" spans="1:22">
      <c r="A957" s="259">
        <v>45160</v>
      </c>
      <c r="B957" s="260">
        <v>338.5</v>
      </c>
      <c r="C957" s="261">
        <v>422.83499999999998</v>
      </c>
      <c r="D957" s="260">
        <v>4387.55</v>
      </c>
      <c r="E957" s="260">
        <v>774.99199999999996</v>
      </c>
      <c r="F957" s="261">
        <v>4.327</v>
      </c>
      <c r="G957" s="260">
        <f t="shared" si="194"/>
        <v>432.7</v>
      </c>
      <c r="H957" s="260">
        <f t="shared" si="205"/>
        <v>-94.199999999999989</v>
      </c>
      <c r="I957" s="260">
        <f t="shared" si="200"/>
        <v>197.10000000000002</v>
      </c>
      <c r="J957" s="262">
        <v>1.9710000000000001</v>
      </c>
      <c r="K957" s="260">
        <f t="shared" si="201"/>
        <v>2.3559999999999999</v>
      </c>
      <c r="L957" s="261">
        <v>8.266</v>
      </c>
      <c r="M957" s="262">
        <f t="shared" si="202"/>
        <v>5.91</v>
      </c>
      <c r="N957" s="260">
        <v>2.64</v>
      </c>
      <c r="O957" s="260">
        <v>252.35</v>
      </c>
      <c r="P957" s="260">
        <v>512</v>
      </c>
      <c r="Q957" s="260">
        <v>713.58973390134929</v>
      </c>
      <c r="U957" s="260">
        <f t="shared" si="203"/>
        <v>4.2283499999999998</v>
      </c>
      <c r="V957" s="260">
        <f t="shared" si="204"/>
        <v>2.5234999999999999</v>
      </c>
    </row>
    <row r="958" spans="1:22">
      <c r="A958" s="259">
        <v>45161</v>
      </c>
      <c r="B958" s="260">
        <v>342.3</v>
      </c>
      <c r="C958" s="261">
        <v>423.21199999999999</v>
      </c>
      <c r="D958" s="260">
        <v>4436.01</v>
      </c>
      <c r="E958" s="260">
        <v>772.40300000000002</v>
      </c>
      <c r="F958" s="261">
        <v>4.1950000000000003</v>
      </c>
      <c r="G958" s="260">
        <f t="shared" si="194"/>
        <v>419.5</v>
      </c>
      <c r="H958" s="260">
        <f t="shared" si="205"/>
        <v>-77.199999999999989</v>
      </c>
      <c r="I958" s="260">
        <f t="shared" si="200"/>
        <v>184.9</v>
      </c>
      <c r="J958" s="262">
        <v>1.849</v>
      </c>
      <c r="K958" s="260">
        <f t="shared" si="201"/>
        <v>2.3460000000000001</v>
      </c>
      <c r="L958" s="261">
        <v>8.1370000000000005</v>
      </c>
      <c r="M958" s="262">
        <f t="shared" si="202"/>
        <v>5.7910000000000004</v>
      </c>
      <c r="N958" s="260">
        <v>2.512</v>
      </c>
      <c r="O958" s="260">
        <v>257.25</v>
      </c>
      <c r="P958" s="260">
        <v>514</v>
      </c>
      <c r="Q958" s="260">
        <v>711.13352248525689</v>
      </c>
      <c r="U958" s="260">
        <f t="shared" si="203"/>
        <v>4.2321200000000001</v>
      </c>
      <c r="V958" s="260">
        <f t="shared" si="204"/>
        <v>2.5724999999999998</v>
      </c>
    </row>
    <row r="959" spans="1:22">
      <c r="A959" s="259">
        <v>45162</v>
      </c>
      <c r="B959" s="260">
        <v>339.5</v>
      </c>
      <c r="C959" s="261">
        <v>416.41699999999997</v>
      </c>
      <c r="D959" s="260">
        <v>4376.3100000000004</v>
      </c>
      <c r="E959" s="260">
        <v>764.226</v>
      </c>
      <c r="F959" s="261">
        <v>4.2380000000000004</v>
      </c>
      <c r="G959" s="260">
        <f t="shared" si="194"/>
        <v>423.80000000000007</v>
      </c>
      <c r="H959" s="260">
        <f t="shared" si="205"/>
        <v>-84.300000000000068</v>
      </c>
      <c r="I959" s="260">
        <f t="shared" si="200"/>
        <v>190.7</v>
      </c>
      <c r="J959" s="262">
        <v>1.907</v>
      </c>
      <c r="K959" s="260">
        <f t="shared" si="201"/>
        <v>2.3310000000000004</v>
      </c>
      <c r="L959" s="261">
        <v>8.1259999999999994</v>
      </c>
      <c r="M959" s="262">
        <f t="shared" si="202"/>
        <v>5.794999999999999</v>
      </c>
      <c r="N959" s="260">
        <v>2.5070000000000001</v>
      </c>
      <c r="O959" s="260">
        <v>255.81</v>
      </c>
      <c r="P959" s="260">
        <v>500</v>
      </c>
      <c r="Q959" s="260">
        <v>701.19797295990475</v>
      </c>
      <c r="U959" s="260">
        <f t="shared" si="203"/>
        <v>4.1641699999999995</v>
      </c>
      <c r="V959" s="260">
        <f t="shared" si="204"/>
        <v>2.5581</v>
      </c>
    </row>
    <row r="960" spans="1:22">
      <c r="A960" s="259">
        <v>45163</v>
      </c>
      <c r="B960" s="260">
        <v>340.6</v>
      </c>
      <c r="C960" s="261">
        <v>418.87</v>
      </c>
      <c r="D960" s="260">
        <v>4405.71</v>
      </c>
      <c r="E960" s="260">
        <v>768.17899999999997</v>
      </c>
      <c r="F960" s="261">
        <v>4.2370000000000001</v>
      </c>
      <c r="G960" s="260">
        <f t="shared" si="194"/>
        <v>423.7</v>
      </c>
      <c r="H960" s="260">
        <f t="shared" si="205"/>
        <v>-83.099999999999966</v>
      </c>
      <c r="I960" s="260">
        <f t="shared" si="200"/>
        <v>191.6</v>
      </c>
      <c r="J960" s="262">
        <v>1.9159999999999999</v>
      </c>
      <c r="K960" s="260">
        <f t="shared" si="201"/>
        <v>2.3210000000000002</v>
      </c>
      <c r="L960" s="261">
        <v>8.1479999999999997</v>
      </c>
      <c r="M960" s="262">
        <f t="shared" si="202"/>
        <v>5.827</v>
      </c>
      <c r="N960" s="260">
        <v>2.556</v>
      </c>
      <c r="O960" s="260">
        <v>256.22000000000003</v>
      </c>
      <c r="P960" s="260">
        <v>508</v>
      </c>
      <c r="Q960" s="260">
        <v>705.16462524848851</v>
      </c>
      <c r="U960" s="260">
        <f t="shared" si="203"/>
        <v>4.1886999999999999</v>
      </c>
      <c r="V960" s="260">
        <f t="shared" si="204"/>
        <v>2.5622000000000003</v>
      </c>
    </row>
    <row r="961" spans="1:22" hidden="1">
      <c r="A961" s="259">
        <v>45166</v>
      </c>
      <c r="B961" s="260">
        <v>343</v>
      </c>
      <c r="C961" s="261">
        <v>418.85399999999998</v>
      </c>
      <c r="D961" s="260">
        <v>4433.3100000000004</v>
      </c>
      <c r="E961" s="260">
        <v>768.30799999999999</v>
      </c>
      <c r="F961" s="261">
        <v>4.2050000000000001</v>
      </c>
      <c r="G961" s="260">
        <f t="shared" si="194"/>
        <v>420.5</v>
      </c>
      <c r="H961" s="260">
        <f t="shared" si="205"/>
        <v>-77.5</v>
      </c>
      <c r="I961" s="260">
        <f t="shared" si="200"/>
        <v>190.2</v>
      </c>
      <c r="J961" s="262">
        <v>1.9019999999999999</v>
      </c>
      <c r="K961" s="260">
        <f t="shared" si="201"/>
        <v>2.3029999999999999</v>
      </c>
      <c r="L961" s="261">
        <v>8.1240000000000006</v>
      </c>
      <c r="M961" s="262">
        <f t="shared" si="202"/>
        <v>5.8210000000000006</v>
      </c>
      <c r="N961" s="260">
        <v>2.5590000000000002</v>
      </c>
      <c r="O961" s="260" t="e">
        <v>#N/A</v>
      </c>
      <c r="Q961" s="260">
        <v>708.50504896543407</v>
      </c>
    </row>
    <row r="962" spans="1:22">
      <c r="A962" s="259">
        <v>45167</v>
      </c>
      <c r="B962" s="260">
        <v>348</v>
      </c>
      <c r="C962" s="261">
        <v>420.20600000000002</v>
      </c>
      <c r="D962" s="260">
        <v>4497.63</v>
      </c>
      <c r="E962" s="260">
        <v>769.52800000000002</v>
      </c>
      <c r="F962" s="261">
        <v>4.1230000000000002</v>
      </c>
      <c r="G962" s="260">
        <f t="shared" si="194"/>
        <v>412.3</v>
      </c>
      <c r="H962" s="260">
        <f t="shared" si="205"/>
        <v>-64.300000000000011</v>
      </c>
      <c r="I962" s="260">
        <f t="shared" si="200"/>
        <v>183.7</v>
      </c>
      <c r="J962" s="262">
        <v>1.837</v>
      </c>
      <c r="K962" s="260">
        <f t="shared" si="201"/>
        <v>2.2860000000000005</v>
      </c>
      <c r="L962" s="261">
        <v>8.0440000000000005</v>
      </c>
      <c r="M962" s="262">
        <f t="shared" si="202"/>
        <v>5.758</v>
      </c>
      <c r="N962" s="260">
        <v>2.5059999999999998</v>
      </c>
      <c r="O962" s="260">
        <v>255.89</v>
      </c>
      <c r="P962" s="260">
        <v>511</v>
      </c>
      <c r="Q962" s="260">
        <v>706.48885218916757</v>
      </c>
      <c r="U962" s="260">
        <f t="shared" ref="U962:U965" si="206">C962/100</f>
        <v>4.2020600000000004</v>
      </c>
      <c r="V962" s="260">
        <f t="shared" ref="V962:V965" si="207">O962/100</f>
        <v>2.5589</v>
      </c>
    </row>
    <row r="963" spans="1:22">
      <c r="A963" s="259">
        <v>45168</v>
      </c>
      <c r="B963" s="260">
        <v>345.6</v>
      </c>
      <c r="C963" s="261">
        <v>417.80399999999997</v>
      </c>
      <c r="D963" s="260">
        <v>4514.87</v>
      </c>
      <c r="E963" s="260">
        <v>768.94200000000001</v>
      </c>
      <c r="F963" s="261">
        <v>4.1159999999999997</v>
      </c>
      <c r="G963" s="260">
        <f t="shared" si="194"/>
        <v>411.59999999999997</v>
      </c>
      <c r="H963" s="260">
        <f t="shared" si="205"/>
        <v>-65.999999999999943</v>
      </c>
      <c r="I963" s="260">
        <f t="shared" si="200"/>
        <v>185.1</v>
      </c>
      <c r="J963" s="262">
        <v>1.851</v>
      </c>
      <c r="K963" s="260">
        <f t="shared" si="201"/>
        <v>2.2649999999999997</v>
      </c>
      <c r="L963" s="261">
        <v>8.0030000000000001</v>
      </c>
      <c r="M963" s="262">
        <f t="shared" si="202"/>
        <v>5.7380000000000004</v>
      </c>
      <c r="N963" s="260">
        <v>2.54</v>
      </c>
      <c r="O963" s="260">
        <v>251.02</v>
      </c>
      <c r="P963" s="260">
        <v>523</v>
      </c>
      <c r="Q963" s="260">
        <v>749.79567031707529</v>
      </c>
      <c r="U963" s="260">
        <f t="shared" si="206"/>
        <v>4.1780399999999993</v>
      </c>
      <c r="V963" s="260">
        <f t="shared" si="207"/>
        <v>2.5102000000000002</v>
      </c>
    </row>
    <row r="964" spans="1:22">
      <c r="A964" s="259">
        <v>45169</v>
      </c>
      <c r="B964" s="260">
        <v>343.3</v>
      </c>
      <c r="C964" s="261">
        <v>421.90300000000002</v>
      </c>
      <c r="D964" s="260">
        <v>4507.66</v>
      </c>
      <c r="E964" s="260">
        <v>779.42899999999997</v>
      </c>
      <c r="F964" s="261">
        <v>4.109</v>
      </c>
      <c r="G964" s="260">
        <f t="shared" ref="G964:G1027" si="208">F964*100</f>
        <v>410.9</v>
      </c>
      <c r="H964" s="260">
        <f t="shared" si="205"/>
        <v>-67.599999999999966</v>
      </c>
      <c r="I964" s="260">
        <f t="shared" si="200"/>
        <v>187.20000000000002</v>
      </c>
      <c r="J964" s="262">
        <v>1.8720000000000001</v>
      </c>
      <c r="K964" s="260">
        <f t="shared" si="201"/>
        <v>2.2370000000000001</v>
      </c>
      <c r="L964" s="261">
        <v>8.0009999999999994</v>
      </c>
      <c r="M964" s="262">
        <f t="shared" si="202"/>
        <v>5.7639999999999993</v>
      </c>
      <c r="N964" s="260">
        <v>2.4590000000000001</v>
      </c>
      <c r="O964" s="260">
        <v>257.13</v>
      </c>
      <c r="P964" s="260">
        <v>541</v>
      </c>
      <c r="Q964" s="260">
        <v>773.16080569325254</v>
      </c>
      <c r="U964" s="260">
        <f t="shared" si="206"/>
        <v>4.2190300000000001</v>
      </c>
      <c r="V964" s="260">
        <f t="shared" si="207"/>
        <v>2.5712999999999999</v>
      </c>
    </row>
    <row r="965" spans="1:22">
      <c r="A965" s="259">
        <v>45170</v>
      </c>
      <c r="B965" s="260">
        <v>338.4</v>
      </c>
      <c r="C965" s="261">
        <v>417.9</v>
      </c>
      <c r="D965" s="260">
        <v>4515.7700000000004</v>
      </c>
      <c r="E965" s="260">
        <v>774.67399999999998</v>
      </c>
      <c r="F965" s="261">
        <v>4.18</v>
      </c>
      <c r="G965" s="260">
        <f t="shared" si="208"/>
        <v>418</v>
      </c>
      <c r="H965" s="260">
        <f t="shared" si="205"/>
        <v>-79.600000000000023</v>
      </c>
      <c r="I965" s="260">
        <f t="shared" si="200"/>
        <v>192.3</v>
      </c>
      <c r="J965" s="262">
        <v>1.923</v>
      </c>
      <c r="K965" s="260">
        <f t="shared" si="201"/>
        <v>2.2569999999999997</v>
      </c>
      <c r="L965" s="261">
        <v>8.0489999999999995</v>
      </c>
      <c r="M965" s="262">
        <f t="shared" si="202"/>
        <v>5.7919999999999998</v>
      </c>
      <c r="N965" s="260">
        <v>2.544</v>
      </c>
      <c r="O965" s="260">
        <v>253.02</v>
      </c>
      <c r="P965" s="260">
        <v>532</v>
      </c>
      <c r="Q965" s="260">
        <v>761.84708999328586</v>
      </c>
      <c r="U965" s="260">
        <f t="shared" si="206"/>
        <v>4.1789999999999994</v>
      </c>
      <c r="V965" s="260">
        <f t="shared" si="207"/>
        <v>2.5302000000000002</v>
      </c>
    </row>
    <row r="966" spans="1:22" hidden="1">
      <c r="A966" s="259">
        <v>45173</v>
      </c>
      <c r="B966" s="260">
        <v>0</v>
      </c>
      <c r="C966" s="260">
        <v>0</v>
      </c>
      <c r="D966" s="260">
        <v>0</v>
      </c>
      <c r="E966" s="260" t="e">
        <v>#N/A</v>
      </c>
      <c r="F966" s="260">
        <v>4.18</v>
      </c>
      <c r="G966" s="260">
        <f t="shared" si="208"/>
        <v>418</v>
      </c>
      <c r="H966" s="260">
        <f t="shared" si="205"/>
        <v>-418</v>
      </c>
      <c r="J966" s="260"/>
      <c r="L966" s="260"/>
      <c r="M966" s="260"/>
      <c r="Q966" s="260">
        <v>758.9410916273323</v>
      </c>
    </row>
    <row r="967" spans="1:22">
      <c r="A967" s="259">
        <v>45174</v>
      </c>
      <c r="B967" s="260">
        <v>334.2</v>
      </c>
      <c r="C967" s="261">
        <v>417.55500000000001</v>
      </c>
      <c r="D967" s="260">
        <v>4496.83</v>
      </c>
      <c r="E967" s="260">
        <v>773.11500000000001</v>
      </c>
      <c r="F967" s="261">
        <v>4.2629999999999999</v>
      </c>
      <c r="G967" s="260">
        <f t="shared" si="208"/>
        <v>426.3</v>
      </c>
      <c r="H967" s="260">
        <f t="shared" si="205"/>
        <v>-92.100000000000023</v>
      </c>
      <c r="I967" s="260">
        <f t="shared" ref="I967:I990" si="209">J967*100</f>
        <v>196.2</v>
      </c>
      <c r="J967" s="262">
        <v>1.962</v>
      </c>
      <c r="K967" s="260">
        <f t="shared" ref="K967:K990" si="210">F967-J967</f>
        <v>2.3010000000000002</v>
      </c>
      <c r="L967" s="261">
        <v>8.1539999999999999</v>
      </c>
      <c r="M967" s="262">
        <f t="shared" ref="M967:M990" si="211">L967-K967</f>
        <v>5.8529999999999998</v>
      </c>
      <c r="N967" s="260">
        <v>2.6080000000000001</v>
      </c>
      <c r="O967" s="260">
        <v>248.74</v>
      </c>
      <c r="P967" s="260">
        <v>529</v>
      </c>
      <c r="Q967" s="260">
        <v>746.52129195940302</v>
      </c>
      <c r="U967" s="260">
        <f t="shared" ref="U967:U990" si="212">C967/100</f>
        <v>4.1755500000000003</v>
      </c>
      <c r="V967" s="260">
        <f t="shared" ref="V967:V990" si="213">O967/100</f>
        <v>2.4874000000000001</v>
      </c>
    </row>
    <row r="968" spans="1:22">
      <c r="A968" s="259">
        <v>45175</v>
      </c>
      <c r="B968" s="260">
        <v>331.8</v>
      </c>
      <c r="C968" s="261">
        <v>422.04500000000002</v>
      </c>
      <c r="D968" s="260">
        <v>4465.4799999999996</v>
      </c>
      <c r="E968" s="260">
        <v>777.55200000000002</v>
      </c>
      <c r="F968" s="261">
        <v>4.282</v>
      </c>
      <c r="G968" s="260">
        <f t="shared" si="208"/>
        <v>428.2</v>
      </c>
      <c r="H968" s="260">
        <f t="shared" si="205"/>
        <v>-96.399999999999977</v>
      </c>
      <c r="I968" s="260">
        <f t="shared" si="209"/>
        <v>197.70000000000002</v>
      </c>
      <c r="J968" s="262">
        <v>1.9770000000000001</v>
      </c>
      <c r="K968" s="260">
        <f t="shared" si="210"/>
        <v>2.3049999999999997</v>
      </c>
      <c r="L968" s="261">
        <v>8.2210000000000001</v>
      </c>
      <c r="M968" s="262">
        <f t="shared" si="211"/>
        <v>5.9160000000000004</v>
      </c>
      <c r="N968" s="260">
        <v>2.65</v>
      </c>
      <c r="O968" s="260">
        <v>249.3</v>
      </c>
      <c r="P968" s="260">
        <v>534</v>
      </c>
      <c r="Q968" s="260">
        <v>752.20921115168562</v>
      </c>
      <c r="U968" s="260">
        <f t="shared" si="212"/>
        <v>4.2204500000000005</v>
      </c>
      <c r="V968" s="260">
        <f t="shared" si="213"/>
        <v>2.4930000000000003</v>
      </c>
    </row>
    <row r="969" spans="1:22">
      <c r="A969" s="259">
        <v>45176</v>
      </c>
      <c r="B969" s="260">
        <v>336.4</v>
      </c>
      <c r="C969" s="261">
        <v>425.33499999999998</v>
      </c>
      <c r="D969" s="260">
        <v>4451.1400000000003</v>
      </c>
      <c r="E969" s="260">
        <v>779.88900000000001</v>
      </c>
      <c r="F969" s="261">
        <v>4.2469999999999999</v>
      </c>
      <c r="G969" s="260">
        <f t="shared" si="208"/>
        <v>424.7</v>
      </c>
      <c r="H969" s="260">
        <f t="shared" si="205"/>
        <v>-88.300000000000011</v>
      </c>
      <c r="I969" s="260">
        <f t="shared" si="209"/>
        <v>193.4</v>
      </c>
      <c r="J969" s="262">
        <v>1.9339999999999999</v>
      </c>
      <c r="K969" s="260">
        <f t="shared" si="210"/>
        <v>2.3129999999999997</v>
      </c>
      <c r="L969" s="261">
        <v>8.1969999999999992</v>
      </c>
      <c r="M969" s="262">
        <f t="shared" si="211"/>
        <v>5.8839999999999995</v>
      </c>
      <c r="N969" s="260">
        <v>2.609</v>
      </c>
      <c r="O969" s="260">
        <v>252.56</v>
      </c>
      <c r="P969" s="260">
        <v>537</v>
      </c>
      <c r="Q969" s="260">
        <v>757.58956078226959</v>
      </c>
      <c r="U969" s="260">
        <f t="shared" si="212"/>
        <v>4.2533500000000002</v>
      </c>
      <c r="V969" s="260">
        <f t="shared" si="213"/>
        <v>2.5255999999999998</v>
      </c>
    </row>
    <row r="970" spans="1:22">
      <c r="A970" s="259">
        <v>45177</v>
      </c>
      <c r="B970" s="260">
        <v>334.6</v>
      </c>
      <c r="C970" s="261">
        <v>419.892</v>
      </c>
      <c r="D970" s="260">
        <v>4457.49</v>
      </c>
      <c r="E970" s="260">
        <v>770.15499999999997</v>
      </c>
      <c r="F970" s="261">
        <v>4.2670000000000003</v>
      </c>
      <c r="G970" s="260">
        <f t="shared" si="208"/>
        <v>426.70000000000005</v>
      </c>
      <c r="H970" s="260">
        <f t="shared" si="205"/>
        <v>-92.100000000000023</v>
      </c>
      <c r="I970" s="260">
        <f t="shared" si="209"/>
        <v>192.79999999999998</v>
      </c>
      <c r="J970" s="262">
        <v>1.9279999999999999</v>
      </c>
      <c r="K970" s="260">
        <f t="shared" si="210"/>
        <v>2.3390000000000004</v>
      </c>
      <c r="L970" s="261">
        <v>8.1630000000000003</v>
      </c>
      <c r="M970" s="262">
        <f t="shared" si="211"/>
        <v>5.8239999999999998</v>
      </c>
      <c r="N970" s="260">
        <v>2.6059999999999999</v>
      </c>
      <c r="O970" s="260">
        <v>252.57</v>
      </c>
      <c r="P970" s="260">
        <v>525</v>
      </c>
      <c r="Q970" s="260">
        <v>738.29548020703305</v>
      </c>
      <c r="S970" s="260">
        <v>10000</v>
      </c>
      <c r="U970" s="260">
        <f t="shared" si="212"/>
        <v>4.1989200000000002</v>
      </c>
      <c r="V970" s="260">
        <f t="shared" si="213"/>
        <v>2.5257000000000001</v>
      </c>
    </row>
    <row r="971" spans="1:22">
      <c r="A971" s="259">
        <v>45180</v>
      </c>
      <c r="B971" s="260">
        <v>335.9</v>
      </c>
      <c r="C971" s="261">
        <v>420.142</v>
      </c>
      <c r="D971" s="260">
        <v>4487.46</v>
      </c>
      <c r="E971" s="260">
        <v>769.52300000000002</v>
      </c>
      <c r="F971" s="261">
        <v>4.2919999999999998</v>
      </c>
      <c r="G971" s="260">
        <f t="shared" si="208"/>
        <v>429.2</v>
      </c>
      <c r="H971" s="260">
        <f t="shared" si="205"/>
        <v>-93.300000000000011</v>
      </c>
      <c r="I971" s="260">
        <f t="shared" si="209"/>
        <v>194.9</v>
      </c>
      <c r="J971" s="262">
        <v>1.9490000000000001</v>
      </c>
      <c r="K971" s="260">
        <f t="shared" si="210"/>
        <v>2.343</v>
      </c>
      <c r="L971" s="261">
        <v>8.2070000000000007</v>
      </c>
      <c r="M971" s="262">
        <f t="shared" si="211"/>
        <v>5.8640000000000008</v>
      </c>
      <c r="N971" s="260">
        <v>2.6349999999999998</v>
      </c>
      <c r="O971" s="260">
        <v>251.09</v>
      </c>
      <c r="P971" s="260">
        <v>517</v>
      </c>
      <c r="Q971" s="260">
        <v>734.30220249738124</v>
      </c>
      <c r="U971" s="260">
        <f t="shared" si="212"/>
        <v>4.2014199999999997</v>
      </c>
      <c r="V971" s="260">
        <f t="shared" si="213"/>
        <v>2.5108999999999999</v>
      </c>
    </row>
    <row r="972" spans="1:22">
      <c r="A972" s="259">
        <v>45181</v>
      </c>
      <c r="B972" s="260">
        <v>336.4</v>
      </c>
      <c r="C972" s="261">
        <v>422.72399999999999</v>
      </c>
      <c r="D972" s="260">
        <v>4461.8999999999996</v>
      </c>
      <c r="E972" s="260">
        <v>772.11900000000003</v>
      </c>
      <c r="F972" s="261">
        <v>4.2830000000000004</v>
      </c>
      <c r="G972" s="260">
        <f t="shared" si="208"/>
        <v>428.3</v>
      </c>
      <c r="H972" s="260">
        <f t="shared" si="205"/>
        <v>-91.900000000000034</v>
      </c>
      <c r="I972" s="260">
        <f t="shared" si="209"/>
        <v>194.3</v>
      </c>
      <c r="J972" s="262">
        <v>1.9430000000000001</v>
      </c>
      <c r="K972" s="260">
        <f t="shared" si="210"/>
        <v>2.3400000000000003</v>
      </c>
      <c r="L972" s="261">
        <v>8.2260000000000009</v>
      </c>
      <c r="M972" s="262">
        <f t="shared" si="211"/>
        <v>5.886000000000001</v>
      </c>
      <c r="N972" s="260">
        <v>2.6379999999999999</v>
      </c>
      <c r="O972" s="260">
        <v>251.02</v>
      </c>
      <c r="P972" s="260">
        <v>518</v>
      </c>
      <c r="Q972" s="260">
        <v>736.92229898384323</v>
      </c>
      <c r="U972" s="260">
        <f t="shared" si="212"/>
        <v>4.2272400000000001</v>
      </c>
      <c r="V972" s="260">
        <f t="shared" si="213"/>
        <v>2.5102000000000002</v>
      </c>
    </row>
    <row r="973" spans="1:22">
      <c r="A973" s="259">
        <v>45182</v>
      </c>
      <c r="B973" s="260">
        <v>338.5</v>
      </c>
      <c r="C973" s="261">
        <v>423.96600000000001</v>
      </c>
      <c r="D973" s="260">
        <v>4467.4399999999996</v>
      </c>
      <c r="E973" s="260">
        <v>774.07899999999995</v>
      </c>
      <c r="F973" s="261">
        <v>4.2510000000000003</v>
      </c>
      <c r="G973" s="260">
        <f t="shared" si="208"/>
        <v>425.1</v>
      </c>
      <c r="H973" s="260">
        <f t="shared" si="205"/>
        <v>-86.600000000000023</v>
      </c>
      <c r="I973" s="260">
        <f t="shared" si="209"/>
        <v>192.2</v>
      </c>
      <c r="J973" s="262">
        <v>1.9219999999999999</v>
      </c>
      <c r="K973" s="260">
        <f t="shared" si="210"/>
        <v>2.3290000000000006</v>
      </c>
      <c r="L973" s="261">
        <v>8.2119999999999997</v>
      </c>
      <c r="M973" s="262">
        <f t="shared" si="211"/>
        <v>5.8829999999999991</v>
      </c>
      <c r="N973" s="260">
        <v>2.6459999999999999</v>
      </c>
      <c r="O973" s="260">
        <v>250.55</v>
      </c>
      <c r="P973" s="260">
        <v>522</v>
      </c>
      <c r="Q973" s="260">
        <v>739.11022675403046</v>
      </c>
      <c r="U973" s="260">
        <f t="shared" si="212"/>
        <v>4.2396599999999998</v>
      </c>
      <c r="V973" s="260">
        <f t="shared" si="213"/>
        <v>2.5055000000000001</v>
      </c>
    </row>
    <row r="974" spans="1:22">
      <c r="A974" s="259">
        <v>45183</v>
      </c>
      <c r="B974" s="260">
        <v>336.1</v>
      </c>
      <c r="C974" s="261">
        <v>418.02600000000001</v>
      </c>
      <c r="D974" s="260">
        <v>4505.1000000000004</v>
      </c>
      <c r="E974" s="260">
        <v>765.36199999999997</v>
      </c>
      <c r="F974" s="261">
        <v>4.2889999999999997</v>
      </c>
      <c r="G974" s="260">
        <f t="shared" si="208"/>
        <v>428.9</v>
      </c>
      <c r="H974" s="260">
        <f t="shared" si="205"/>
        <v>-92.799999999999955</v>
      </c>
      <c r="I974" s="260">
        <f t="shared" si="209"/>
        <v>194.6</v>
      </c>
      <c r="J974" s="262">
        <v>1.946</v>
      </c>
      <c r="K974" s="260">
        <f t="shared" si="210"/>
        <v>2.343</v>
      </c>
      <c r="L974" s="261">
        <v>8.1959999999999997</v>
      </c>
      <c r="M974" s="262">
        <f t="shared" si="211"/>
        <v>5.8529999999999998</v>
      </c>
      <c r="N974" s="260">
        <v>2.5880000000000001</v>
      </c>
      <c r="O974" s="260">
        <v>249.24</v>
      </c>
      <c r="P974" s="260">
        <v>504</v>
      </c>
      <c r="Q974" s="260">
        <v>721.98013491693939</v>
      </c>
      <c r="U974" s="260">
        <f t="shared" si="212"/>
        <v>4.1802600000000005</v>
      </c>
      <c r="V974" s="260">
        <f t="shared" si="213"/>
        <v>2.4923999999999999</v>
      </c>
    </row>
    <row r="975" spans="1:22">
      <c r="A975" s="259">
        <v>45184</v>
      </c>
      <c r="B975" s="260">
        <v>333.4</v>
      </c>
      <c r="C975" s="261">
        <v>416.21600000000001</v>
      </c>
      <c r="D975" s="260">
        <v>4450.32</v>
      </c>
      <c r="E975" s="260">
        <v>761.798</v>
      </c>
      <c r="F975" s="261">
        <v>4.3339999999999996</v>
      </c>
      <c r="G975" s="260">
        <f t="shared" si="208"/>
        <v>433.4</v>
      </c>
      <c r="H975" s="260">
        <f t="shared" si="205"/>
        <v>-100</v>
      </c>
      <c r="I975" s="260">
        <f t="shared" si="209"/>
        <v>198.5</v>
      </c>
      <c r="J975" s="262">
        <v>1.9850000000000001</v>
      </c>
      <c r="K975" s="260">
        <f t="shared" si="210"/>
        <v>2.3489999999999993</v>
      </c>
      <c r="L975" s="261">
        <v>8.2260000000000009</v>
      </c>
      <c r="M975" s="262">
        <f t="shared" si="211"/>
        <v>5.8770000000000016</v>
      </c>
      <c r="N975" s="260">
        <v>2.6709999999999998</v>
      </c>
      <c r="O975" s="260">
        <v>245.41</v>
      </c>
      <c r="P975" s="260">
        <v>500</v>
      </c>
      <c r="Q975" s="260">
        <v>712.691196514073</v>
      </c>
      <c r="U975" s="260">
        <f t="shared" si="212"/>
        <v>4.1621600000000001</v>
      </c>
      <c r="V975" s="260">
        <f t="shared" si="213"/>
        <v>2.4540999999999999</v>
      </c>
    </row>
    <row r="976" spans="1:22">
      <c r="A976" s="259">
        <v>45187</v>
      </c>
      <c r="B976" s="260">
        <v>334.7</v>
      </c>
      <c r="C976" s="261">
        <v>420.964</v>
      </c>
      <c r="D976" s="260">
        <v>4453.53</v>
      </c>
      <c r="E976" s="260">
        <v>768.19500000000005</v>
      </c>
      <c r="F976" s="261">
        <v>4.3040000000000003</v>
      </c>
      <c r="G976" s="260">
        <f t="shared" si="208"/>
        <v>430.40000000000003</v>
      </c>
      <c r="H976" s="260">
        <f t="shared" si="205"/>
        <v>-95.700000000000045</v>
      </c>
      <c r="I976" s="260">
        <f t="shared" si="209"/>
        <v>194.1</v>
      </c>
      <c r="J976" s="262">
        <v>1.9410000000000001</v>
      </c>
      <c r="K976" s="260">
        <f t="shared" si="210"/>
        <v>2.3630000000000004</v>
      </c>
      <c r="L976" s="261">
        <v>8.2560000000000002</v>
      </c>
      <c r="M976" s="262">
        <f t="shared" si="211"/>
        <v>5.8929999999999998</v>
      </c>
      <c r="N976" s="260">
        <v>2.7029999999999998</v>
      </c>
      <c r="O976" s="260">
        <v>243.81</v>
      </c>
      <c r="P976" s="260">
        <v>507</v>
      </c>
      <c r="Q976" s="260">
        <v>722.63860617280375</v>
      </c>
      <c r="U976" s="260">
        <f t="shared" si="212"/>
        <v>4.2096400000000003</v>
      </c>
      <c r="V976" s="260">
        <f t="shared" si="213"/>
        <v>2.4380999999999999</v>
      </c>
    </row>
    <row r="977" spans="1:22">
      <c r="A977" s="259">
        <v>45188</v>
      </c>
      <c r="B977" s="260">
        <v>332.2</v>
      </c>
      <c r="C977" s="261">
        <v>417.36799999999999</v>
      </c>
      <c r="D977" s="260">
        <v>4443.95</v>
      </c>
      <c r="E977" s="260">
        <v>765.654</v>
      </c>
      <c r="F977" s="261">
        <v>4.3600000000000003</v>
      </c>
      <c r="G977" s="260">
        <f t="shared" si="208"/>
        <v>436.00000000000006</v>
      </c>
      <c r="H977" s="260">
        <f t="shared" si="205"/>
        <v>-103.80000000000007</v>
      </c>
      <c r="I977" s="260">
        <f t="shared" si="209"/>
        <v>198.6</v>
      </c>
      <c r="J977" s="262">
        <v>1.986</v>
      </c>
      <c r="K977" s="260">
        <f t="shared" si="210"/>
        <v>2.3740000000000006</v>
      </c>
      <c r="L977" s="261">
        <v>8.2680000000000007</v>
      </c>
      <c r="M977" s="262">
        <f t="shared" si="211"/>
        <v>5.8940000000000001</v>
      </c>
      <c r="N977" s="260">
        <v>2.7330000000000001</v>
      </c>
      <c r="O977" s="260">
        <v>242</v>
      </c>
      <c r="P977" s="260">
        <v>506</v>
      </c>
      <c r="Q977" s="260">
        <v>724.00802043591079</v>
      </c>
      <c r="U977" s="260">
        <f t="shared" si="212"/>
        <v>4.1736800000000001</v>
      </c>
      <c r="V977" s="260">
        <f t="shared" si="213"/>
        <v>2.42</v>
      </c>
    </row>
    <row r="978" spans="1:22">
      <c r="A978" s="259">
        <v>45189</v>
      </c>
      <c r="B978" s="260">
        <v>330.6</v>
      </c>
      <c r="C978" s="261">
        <v>412.495</v>
      </c>
      <c r="D978" s="260">
        <v>4402.2</v>
      </c>
      <c r="E978" s="260">
        <v>757.28599999999994</v>
      </c>
      <c r="F978" s="261">
        <v>4.4089999999999998</v>
      </c>
      <c r="G978" s="260">
        <f t="shared" si="208"/>
        <v>440.9</v>
      </c>
      <c r="H978" s="260">
        <f t="shared" si="205"/>
        <v>-110.29999999999995</v>
      </c>
      <c r="I978" s="260">
        <f t="shared" si="209"/>
        <v>205.20000000000002</v>
      </c>
      <c r="J978" s="262">
        <v>2.052</v>
      </c>
      <c r="K978" s="260">
        <f t="shared" si="210"/>
        <v>2.3569999999999998</v>
      </c>
      <c r="L978" s="261">
        <v>8.25</v>
      </c>
      <c r="M978" s="262">
        <f t="shared" si="211"/>
        <v>5.8930000000000007</v>
      </c>
      <c r="N978" s="260">
        <v>2.6960000000000002</v>
      </c>
      <c r="O978" s="260">
        <v>243.17</v>
      </c>
      <c r="P978" s="260">
        <v>507</v>
      </c>
      <c r="Q978" s="260">
        <v>718.39450917091517</v>
      </c>
      <c r="U978" s="260">
        <f t="shared" si="212"/>
        <v>4.1249500000000001</v>
      </c>
      <c r="V978" s="260">
        <f t="shared" si="213"/>
        <v>2.4316999999999998</v>
      </c>
    </row>
    <row r="979" spans="1:22">
      <c r="A979" s="259">
        <v>45190</v>
      </c>
      <c r="B979" s="260">
        <v>331.7</v>
      </c>
      <c r="C979" s="261">
        <v>417.62599999999998</v>
      </c>
      <c r="D979" s="260">
        <v>4330</v>
      </c>
      <c r="E979" s="260">
        <v>768.678</v>
      </c>
      <c r="F979" s="261">
        <v>4.4960000000000004</v>
      </c>
      <c r="G979" s="260">
        <f t="shared" si="208"/>
        <v>449.6</v>
      </c>
      <c r="H979" s="260">
        <f t="shared" si="205"/>
        <v>-117.90000000000003</v>
      </c>
      <c r="I979" s="260">
        <f t="shared" si="209"/>
        <v>211.7</v>
      </c>
      <c r="J979" s="262">
        <v>2.117</v>
      </c>
      <c r="K979" s="260">
        <f t="shared" si="210"/>
        <v>2.3790000000000004</v>
      </c>
      <c r="L979" s="261">
        <v>8.4139999999999997</v>
      </c>
      <c r="M979" s="262">
        <f t="shared" si="211"/>
        <v>6.0349999999999993</v>
      </c>
      <c r="N979" s="260">
        <v>2.7320000000000002</v>
      </c>
      <c r="O979" s="260">
        <v>243.7</v>
      </c>
      <c r="P979" s="260">
        <v>511</v>
      </c>
      <c r="Q979" s="260">
        <v>734.38636928221285</v>
      </c>
      <c r="U979" s="260">
        <f t="shared" si="212"/>
        <v>4.1762600000000001</v>
      </c>
      <c r="V979" s="260">
        <f t="shared" si="213"/>
        <v>2.4369999999999998</v>
      </c>
    </row>
    <row r="980" spans="1:22">
      <c r="A980" s="259">
        <v>45191</v>
      </c>
      <c r="B980" s="260">
        <v>334.8</v>
      </c>
      <c r="C980" s="261">
        <v>422.678</v>
      </c>
      <c r="D980" s="260">
        <v>4320.0600000000004</v>
      </c>
      <c r="E980" s="260">
        <v>774.08299999999997</v>
      </c>
      <c r="F980" s="261">
        <v>4.4349999999999996</v>
      </c>
      <c r="G980" s="260">
        <f t="shared" si="208"/>
        <v>443.49999999999994</v>
      </c>
      <c r="H980" s="260">
        <f t="shared" si="205"/>
        <v>-108.69999999999993</v>
      </c>
      <c r="I980" s="260">
        <f t="shared" si="209"/>
        <v>206.1</v>
      </c>
      <c r="J980" s="262">
        <v>2.0609999999999999</v>
      </c>
      <c r="K980" s="260">
        <f t="shared" si="210"/>
        <v>2.3739999999999997</v>
      </c>
      <c r="L980" s="261">
        <v>8.4019999999999992</v>
      </c>
      <c r="M980" s="262">
        <f t="shared" si="211"/>
        <v>6.0279999999999996</v>
      </c>
      <c r="N980" s="260">
        <v>2.7349999999999999</v>
      </c>
      <c r="O980" s="260">
        <v>243.6</v>
      </c>
      <c r="P980" s="260">
        <v>520</v>
      </c>
      <c r="Q980" s="260">
        <v>745.00974259304246</v>
      </c>
      <c r="U980" s="260">
        <f t="shared" si="212"/>
        <v>4.2267799999999998</v>
      </c>
      <c r="V980" s="260">
        <f t="shared" si="213"/>
        <v>2.4359999999999999</v>
      </c>
    </row>
    <row r="981" spans="1:22">
      <c r="A981" s="259">
        <v>45194</v>
      </c>
      <c r="B981" s="260">
        <v>332.8</v>
      </c>
      <c r="C981" s="261">
        <v>420.01299999999998</v>
      </c>
      <c r="D981" s="260">
        <v>4337.4399999999996</v>
      </c>
      <c r="E981" s="260">
        <v>772.39800000000002</v>
      </c>
      <c r="F981" s="261">
        <v>4.5350000000000001</v>
      </c>
      <c r="G981" s="260">
        <f t="shared" si="208"/>
        <v>453.5</v>
      </c>
      <c r="H981" s="260">
        <f t="shared" si="205"/>
        <v>-120.69999999999999</v>
      </c>
      <c r="I981" s="260">
        <f t="shared" si="209"/>
        <v>217.70000000000002</v>
      </c>
      <c r="J981" s="262">
        <v>2.177</v>
      </c>
      <c r="K981" s="260">
        <f t="shared" si="210"/>
        <v>2.3580000000000001</v>
      </c>
      <c r="L981" s="261">
        <v>8.49</v>
      </c>
      <c r="M981" s="262">
        <f t="shared" si="211"/>
        <v>6.1319999999999997</v>
      </c>
      <c r="N981" s="260">
        <v>2.7909999999999999</v>
      </c>
      <c r="O981" s="260">
        <v>244.23</v>
      </c>
      <c r="P981" s="260">
        <v>514</v>
      </c>
      <c r="Q981" s="260">
        <v>741.94480625122515</v>
      </c>
      <c r="U981" s="260">
        <f t="shared" si="212"/>
        <v>4.2001299999999997</v>
      </c>
      <c r="V981" s="260">
        <f t="shared" si="213"/>
        <v>2.4422999999999999</v>
      </c>
    </row>
    <row r="982" spans="1:22">
      <c r="A982" s="259">
        <v>45195</v>
      </c>
      <c r="B982" s="260">
        <v>335.2</v>
      </c>
      <c r="C982" s="261">
        <v>424.03899999999999</v>
      </c>
      <c r="D982" s="260">
        <v>4273.53</v>
      </c>
      <c r="E982" s="260">
        <v>777.95100000000002</v>
      </c>
      <c r="F982" s="261">
        <v>4.5369999999999999</v>
      </c>
      <c r="G982" s="260">
        <f t="shared" si="208"/>
        <v>453.7</v>
      </c>
      <c r="H982" s="260">
        <f t="shared" si="205"/>
        <v>-118.5</v>
      </c>
      <c r="I982" s="260">
        <f t="shared" si="209"/>
        <v>222.10000000000002</v>
      </c>
      <c r="J982" s="262">
        <v>2.2210000000000001</v>
      </c>
      <c r="K982" s="260">
        <f t="shared" si="210"/>
        <v>2.3159999999999998</v>
      </c>
      <c r="L982" s="261">
        <v>8.5459999999999994</v>
      </c>
      <c r="M982" s="262">
        <f t="shared" si="211"/>
        <v>6.2299999999999995</v>
      </c>
      <c r="N982" s="260">
        <v>2.802</v>
      </c>
      <c r="O982" s="260">
        <v>247.23</v>
      </c>
      <c r="P982" s="260">
        <v>520</v>
      </c>
      <c r="Q982" s="260">
        <v>750.21398659738895</v>
      </c>
      <c r="U982" s="260">
        <f t="shared" si="212"/>
        <v>4.2403899999999997</v>
      </c>
      <c r="V982" s="260">
        <f t="shared" si="213"/>
        <v>2.4722999999999997</v>
      </c>
    </row>
    <row r="983" spans="1:22">
      <c r="A983" s="259">
        <v>45196</v>
      </c>
      <c r="B983" s="260">
        <v>332.7</v>
      </c>
      <c r="C983" s="261">
        <v>424.16199999999998</v>
      </c>
      <c r="D983" s="260">
        <v>4274.51</v>
      </c>
      <c r="E983" s="260">
        <v>782.21400000000006</v>
      </c>
      <c r="F983" s="261">
        <v>4.609</v>
      </c>
      <c r="G983" s="260">
        <f t="shared" si="208"/>
        <v>460.9</v>
      </c>
      <c r="H983" s="260">
        <f t="shared" si="205"/>
        <v>-128.19999999999999</v>
      </c>
      <c r="I983" s="260">
        <f t="shared" si="209"/>
        <v>226.2</v>
      </c>
      <c r="J983" s="262">
        <v>2.262</v>
      </c>
      <c r="K983" s="260">
        <f t="shared" si="210"/>
        <v>2.347</v>
      </c>
      <c r="L983" s="261">
        <v>8.61</v>
      </c>
      <c r="M983" s="262">
        <f t="shared" si="211"/>
        <v>6.2629999999999999</v>
      </c>
      <c r="N983" s="260">
        <v>2.8359999999999999</v>
      </c>
      <c r="O983" s="260">
        <v>247.41</v>
      </c>
      <c r="P983" s="260">
        <v>524</v>
      </c>
      <c r="Q983" s="260">
        <v>752.59259166770028</v>
      </c>
      <c r="U983" s="260">
        <f t="shared" si="212"/>
        <v>4.2416200000000002</v>
      </c>
      <c r="V983" s="260">
        <f t="shared" si="213"/>
        <v>2.4741</v>
      </c>
    </row>
    <row r="984" spans="1:22">
      <c r="A984" s="259">
        <v>45197</v>
      </c>
      <c r="B984" s="260">
        <v>339.2</v>
      </c>
      <c r="C984" s="261">
        <v>438.858</v>
      </c>
      <c r="D984" s="260">
        <v>4299.7</v>
      </c>
      <c r="E984" s="260">
        <v>800.52700000000004</v>
      </c>
      <c r="F984" s="261">
        <v>4.5759999999999996</v>
      </c>
      <c r="G984" s="260">
        <f t="shared" si="208"/>
        <v>457.59999999999997</v>
      </c>
      <c r="H984" s="260">
        <f t="shared" si="205"/>
        <v>-118.39999999999998</v>
      </c>
      <c r="I984" s="260">
        <f t="shared" si="209"/>
        <v>219.89999999999998</v>
      </c>
      <c r="J984" s="262">
        <v>2.1989999999999998</v>
      </c>
      <c r="K984" s="260">
        <f t="shared" si="210"/>
        <v>2.3769999999999998</v>
      </c>
      <c r="L984" s="261">
        <v>8.7110000000000003</v>
      </c>
      <c r="M984" s="262">
        <f t="shared" si="211"/>
        <v>6.3340000000000005</v>
      </c>
      <c r="N984" s="260">
        <v>2.927</v>
      </c>
      <c r="O984" s="260">
        <v>246.28</v>
      </c>
      <c r="P984" s="260">
        <v>542</v>
      </c>
      <c r="Q984" s="260">
        <v>768.39626818744296</v>
      </c>
      <c r="U984" s="260">
        <f t="shared" si="212"/>
        <v>4.3885800000000001</v>
      </c>
      <c r="V984" s="260">
        <f t="shared" si="213"/>
        <v>2.4628000000000001</v>
      </c>
    </row>
    <row r="985" spans="1:22">
      <c r="A985" s="259">
        <v>45198</v>
      </c>
      <c r="B985" s="260">
        <v>330</v>
      </c>
      <c r="C985" s="261">
        <v>430.81799999999998</v>
      </c>
      <c r="D985" s="260">
        <v>4288.05</v>
      </c>
      <c r="E985" s="260">
        <v>788.41600000000005</v>
      </c>
      <c r="F985" s="261">
        <v>4.5720000000000001</v>
      </c>
      <c r="G985" s="260">
        <f t="shared" si="208"/>
        <v>457.2</v>
      </c>
      <c r="H985" s="260">
        <f t="shared" si="205"/>
        <v>-127.19999999999999</v>
      </c>
      <c r="I985" s="260">
        <f t="shared" si="209"/>
        <v>223.1</v>
      </c>
      <c r="J985" s="262">
        <v>2.2309999999999999</v>
      </c>
      <c r="K985" s="260">
        <f t="shared" si="210"/>
        <v>2.3410000000000002</v>
      </c>
      <c r="L985" s="261">
        <v>8.6519999999999992</v>
      </c>
      <c r="M985" s="262">
        <f t="shared" si="211"/>
        <v>6.3109999999999991</v>
      </c>
      <c r="N985" s="260">
        <v>2.8370000000000002</v>
      </c>
      <c r="O985" s="260">
        <v>255.37</v>
      </c>
      <c r="P985" s="260">
        <v>531</v>
      </c>
      <c r="Q985" s="260">
        <v>760.87835577731187</v>
      </c>
      <c r="U985" s="260">
        <f t="shared" si="212"/>
        <v>4.3081800000000001</v>
      </c>
      <c r="V985" s="260">
        <f t="shared" si="213"/>
        <v>2.5537000000000001</v>
      </c>
    </row>
    <row r="986" spans="1:22">
      <c r="A986" s="259">
        <v>45201</v>
      </c>
      <c r="B986" s="260">
        <v>326.89999999999998</v>
      </c>
      <c r="C986" s="261">
        <v>434.06400000000002</v>
      </c>
      <c r="D986" s="260">
        <v>4288.3900000000003</v>
      </c>
      <c r="E986" s="260">
        <v>796.47400000000005</v>
      </c>
      <c r="F986" s="261">
        <v>4.68</v>
      </c>
      <c r="G986" s="260">
        <f t="shared" si="208"/>
        <v>468</v>
      </c>
      <c r="H986" s="260">
        <f t="shared" si="205"/>
        <v>-141.10000000000002</v>
      </c>
      <c r="I986" s="260">
        <f t="shared" si="209"/>
        <v>232.79999999999998</v>
      </c>
      <c r="J986" s="262">
        <v>2.3279999999999998</v>
      </c>
      <c r="K986" s="260">
        <f t="shared" si="210"/>
        <v>2.3519999999999999</v>
      </c>
      <c r="L986" s="261">
        <v>8.7889999999999997</v>
      </c>
      <c r="M986" s="262">
        <f t="shared" si="211"/>
        <v>6.4369999999999994</v>
      </c>
      <c r="N986" s="260">
        <v>2.919</v>
      </c>
      <c r="O986" s="260">
        <v>256.08</v>
      </c>
      <c r="P986" s="260">
        <v>533</v>
      </c>
      <c r="Q986" s="260">
        <v>763.91513934160002</v>
      </c>
      <c r="U986" s="260">
        <f t="shared" si="212"/>
        <v>4.3406400000000005</v>
      </c>
      <c r="V986" s="260">
        <f t="shared" si="213"/>
        <v>2.5608</v>
      </c>
    </row>
    <row r="987" spans="1:22">
      <c r="A987" s="259">
        <v>45202</v>
      </c>
      <c r="B987" s="260">
        <v>327.8</v>
      </c>
      <c r="C987" s="261">
        <v>441.334</v>
      </c>
      <c r="D987" s="260">
        <v>4229.45</v>
      </c>
      <c r="E987" s="260">
        <v>812.20399999999995</v>
      </c>
      <c r="F987" s="261">
        <v>4.7969999999999997</v>
      </c>
      <c r="G987" s="260">
        <f t="shared" si="208"/>
        <v>479.7</v>
      </c>
      <c r="H987" s="260">
        <f t="shared" si="205"/>
        <v>-151.89999999999998</v>
      </c>
      <c r="I987" s="260">
        <f t="shared" si="209"/>
        <v>243.7</v>
      </c>
      <c r="J987" s="262">
        <v>2.4369999999999998</v>
      </c>
      <c r="K987" s="260">
        <f t="shared" si="210"/>
        <v>2.36</v>
      </c>
      <c r="L987" s="261">
        <v>8.968</v>
      </c>
      <c r="M987" s="262">
        <f t="shared" si="211"/>
        <v>6.6080000000000005</v>
      </c>
      <c r="N987" s="260">
        <v>2.964</v>
      </c>
      <c r="O987" s="260">
        <v>257.29000000000002</v>
      </c>
      <c r="P987" s="260">
        <v>550</v>
      </c>
      <c r="Q987" s="260">
        <v>786.85228322912872</v>
      </c>
      <c r="U987" s="260">
        <f t="shared" si="212"/>
        <v>4.4133399999999998</v>
      </c>
      <c r="V987" s="260">
        <f t="shared" si="213"/>
        <v>2.5729000000000002</v>
      </c>
    </row>
    <row r="988" spans="1:22">
      <c r="A988" s="259">
        <v>45203</v>
      </c>
      <c r="B988" s="260">
        <v>335.9</v>
      </c>
      <c r="C988" s="261">
        <v>453.63400000000001</v>
      </c>
      <c r="D988" s="260">
        <v>4263.75</v>
      </c>
      <c r="E988" s="260">
        <v>829.61199999999997</v>
      </c>
      <c r="F988" s="261">
        <v>4.734</v>
      </c>
      <c r="G988" s="260">
        <f t="shared" si="208"/>
        <v>473.4</v>
      </c>
      <c r="H988" s="260">
        <f t="shared" si="205"/>
        <v>-137.5</v>
      </c>
      <c r="I988" s="260">
        <f t="shared" si="209"/>
        <v>239.9</v>
      </c>
      <c r="J988" s="262">
        <v>2.399</v>
      </c>
      <c r="K988" s="260">
        <f t="shared" si="210"/>
        <v>2.335</v>
      </c>
      <c r="L988" s="261">
        <v>8.99</v>
      </c>
      <c r="M988" s="262">
        <f t="shared" si="211"/>
        <v>6.6550000000000002</v>
      </c>
      <c r="N988" s="260">
        <v>2.915</v>
      </c>
      <c r="O988" s="260">
        <v>259.24</v>
      </c>
      <c r="P988" s="260">
        <v>573</v>
      </c>
      <c r="Q988" s="260">
        <v>806.52615366061593</v>
      </c>
      <c r="U988" s="260">
        <f t="shared" si="212"/>
        <v>4.53634</v>
      </c>
      <c r="V988" s="260">
        <f t="shared" si="213"/>
        <v>2.5924</v>
      </c>
    </row>
    <row r="989" spans="1:22">
      <c r="A989" s="259">
        <v>45204</v>
      </c>
      <c r="B989" s="260">
        <v>339.2</v>
      </c>
      <c r="C989" s="261">
        <v>454.03100000000001</v>
      </c>
      <c r="D989" s="260">
        <v>4258.1899999999996</v>
      </c>
      <c r="E989" s="260">
        <v>830.86</v>
      </c>
      <c r="F989" s="261">
        <v>4.72</v>
      </c>
      <c r="G989" s="260">
        <f t="shared" si="208"/>
        <v>472</v>
      </c>
      <c r="H989" s="260">
        <f t="shared" si="205"/>
        <v>-132.80000000000001</v>
      </c>
      <c r="I989" s="260">
        <f t="shared" si="209"/>
        <v>241.5</v>
      </c>
      <c r="J989" s="262">
        <v>2.415</v>
      </c>
      <c r="K989" s="260">
        <f t="shared" si="210"/>
        <v>2.3049999999999997</v>
      </c>
      <c r="L989" s="261">
        <v>8.9939999999999998</v>
      </c>
      <c r="M989" s="262">
        <f t="shared" si="211"/>
        <v>6.6890000000000001</v>
      </c>
      <c r="N989" s="260">
        <v>2.875</v>
      </c>
      <c r="O989" s="260">
        <v>263.14</v>
      </c>
      <c r="P989" s="260">
        <v>571</v>
      </c>
      <c r="Q989" s="260">
        <v>806.117899398899</v>
      </c>
      <c r="U989" s="260">
        <f t="shared" si="212"/>
        <v>4.5403099999999998</v>
      </c>
      <c r="V989" s="260">
        <f t="shared" si="213"/>
        <v>2.6313999999999997</v>
      </c>
    </row>
    <row r="990" spans="1:22">
      <c r="A990" s="259">
        <v>45205</v>
      </c>
      <c r="B990" s="260">
        <v>336.5</v>
      </c>
      <c r="C990" s="261">
        <v>452.38400000000001</v>
      </c>
      <c r="D990" s="260">
        <v>4308.5</v>
      </c>
      <c r="E990" s="260">
        <v>829.16099999999994</v>
      </c>
      <c r="F990" s="261">
        <v>4.8029999999999999</v>
      </c>
      <c r="G990" s="260">
        <f t="shared" si="208"/>
        <v>480.3</v>
      </c>
      <c r="H990" s="260">
        <f t="shared" si="205"/>
        <v>-143.80000000000001</v>
      </c>
      <c r="I990" s="260">
        <f t="shared" si="209"/>
        <v>248.60000000000002</v>
      </c>
      <c r="J990" s="262">
        <v>2.4860000000000002</v>
      </c>
      <c r="K990" s="260">
        <f t="shared" si="210"/>
        <v>2.3169999999999997</v>
      </c>
      <c r="L990" s="261">
        <v>9.0359999999999996</v>
      </c>
      <c r="M990" s="262">
        <f t="shared" si="211"/>
        <v>6.7189999999999994</v>
      </c>
      <c r="N990" s="260">
        <v>2.8809999999999998</v>
      </c>
      <c r="O990" s="260">
        <v>264.31</v>
      </c>
      <c r="P990" s="260">
        <v>567</v>
      </c>
      <c r="Q990" s="260">
        <v>804.34551915904399</v>
      </c>
      <c r="U990" s="260">
        <f t="shared" si="212"/>
        <v>4.5238399999999999</v>
      </c>
      <c r="V990" s="260">
        <f t="shared" si="213"/>
        <v>2.6431</v>
      </c>
    </row>
    <row r="991" spans="1:22" hidden="1">
      <c r="A991" s="259">
        <v>45208</v>
      </c>
      <c r="B991" s="260">
        <v>0</v>
      </c>
      <c r="C991" s="260">
        <v>0</v>
      </c>
      <c r="D991" s="260">
        <v>4335.66</v>
      </c>
      <c r="E991" s="260" t="e">
        <v>#N/A</v>
      </c>
      <c r="F991" s="260">
        <v>4.8029999999999999</v>
      </c>
      <c r="G991" s="260">
        <f t="shared" si="208"/>
        <v>480.3</v>
      </c>
      <c r="H991" s="260">
        <f t="shared" si="205"/>
        <v>-480.3</v>
      </c>
      <c r="J991" s="260"/>
      <c r="L991" s="260"/>
      <c r="M991" s="260"/>
      <c r="Q991" s="260">
        <v>818.58358139305221</v>
      </c>
    </row>
    <row r="992" spans="1:22">
      <c r="A992" s="259">
        <v>45209</v>
      </c>
      <c r="B992" s="260">
        <v>343.1</v>
      </c>
      <c r="C992" s="261">
        <v>450.45400000000001</v>
      </c>
      <c r="D992" s="260">
        <v>4358.24</v>
      </c>
      <c r="E992" s="260">
        <v>822.67600000000004</v>
      </c>
      <c r="F992" s="261">
        <v>4.6539999999999999</v>
      </c>
      <c r="G992" s="260">
        <f t="shared" si="208"/>
        <v>465.4</v>
      </c>
      <c r="H992" s="260">
        <f t="shared" si="205"/>
        <v>-122.29999999999995</v>
      </c>
      <c r="I992" s="260">
        <f t="shared" ref="I992:I1023" si="214">J992*100</f>
        <v>232.9</v>
      </c>
      <c r="J992" s="262">
        <v>2.3290000000000002</v>
      </c>
      <c r="K992" s="260">
        <f t="shared" ref="K992:K1023" si="215">F992-J992</f>
        <v>2.3249999999999997</v>
      </c>
      <c r="L992" s="261">
        <v>8.8689999999999998</v>
      </c>
      <c r="M992" s="262">
        <f t="shared" ref="M992:M1023" si="216">L992-K992</f>
        <v>6.5440000000000005</v>
      </c>
      <c r="N992" s="260">
        <v>2.7709999999999999</v>
      </c>
      <c r="O992" s="260">
        <v>266.36</v>
      </c>
      <c r="P992" s="260">
        <v>553</v>
      </c>
      <c r="Q992" s="260">
        <v>795.49288423372241</v>
      </c>
      <c r="U992" s="260">
        <f t="shared" ref="U992:U1007" si="217">C992/100</f>
        <v>4.5045400000000004</v>
      </c>
      <c r="V992" s="260">
        <f t="shared" ref="V992:V1007" si="218">O992/100</f>
        <v>2.6636000000000002</v>
      </c>
    </row>
    <row r="993" spans="1:22">
      <c r="A993" s="259">
        <v>45210</v>
      </c>
      <c r="B993" s="260">
        <v>343.7</v>
      </c>
      <c r="C993" s="261">
        <v>448.68099999999998</v>
      </c>
      <c r="D993" s="260">
        <v>4376.95</v>
      </c>
      <c r="E993" s="260">
        <v>818.221</v>
      </c>
      <c r="F993" s="261">
        <v>4.5590000000000002</v>
      </c>
      <c r="G993" s="260">
        <f t="shared" si="208"/>
        <v>455.90000000000003</v>
      </c>
      <c r="H993" s="260">
        <f t="shared" si="205"/>
        <v>-112.20000000000005</v>
      </c>
      <c r="I993" s="260">
        <f t="shared" si="214"/>
        <v>224.5</v>
      </c>
      <c r="J993" s="262">
        <v>2.2450000000000001</v>
      </c>
      <c r="K993" s="260">
        <f t="shared" si="215"/>
        <v>2.3140000000000001</v>
      </c>
      <c r="L993" s="261">
        <v>8.76</v>
      </c>
      <c r="M993" s="262">
        <f t="shared" si="216"/>
        <v>6.4459999999999997</v>
      </c>
      <c r="N993" s="260">
        <v>2.714</v>
      </c>
      <c r="O993" s="260">
        <v>266.56</v>
      </c>
      <c r="P993" s="260">
        <v>539</v>
      </c>
      <c r="Q993" s="260">
        <v>783.97647595428293</v>
      </c>
      <c r="U993" s="260">
        <f t="shared" si="217"/>
        <v>4.4868100000000002</v>
      </c>
      <c r="V993" s="260">
        <f t="shared" si="218"/>
        <v>2.6656</v>
      </c>
    </row>
    <row r="994" spans="1:22">
      <c r="A994" s="259">
        <v>45211</v>
      </c>
      <c r="B994" s="260">
        <v>338.2</v>
      </c>
      <c r="C994" s="261">
        <v>443.15100000000001</v>
      </c>
      <c r="D994" s="260">
        <v>4349.6099999999997</v>
      </c>
      <c r="E994" s="260">
        <v>816.48199999999997</v>
      </c>
      <c r="F994" s="261">
        <v>4.6989999999999998</v>
      </c>
      <c r="G994" s="260">
        <f t="shared" si="208"/>
        <v>469.9</v>
      </c>
      <c r="H994" s="260">
        <f t="shared" si="205"/>
        <v>-131.69999999999999</v>
      </c>
      <c r="I994" s="260">
        <f t="shared" si="214"/>
        <v>235.3</v>
      </c>
      <c r="J994" s="262">
        <v>2.3530000000000002</v>
      </c>
      <c r="K994" s="260">
        <f t="shared" si="215"/>
        <v>2.3459999999999996</v>
      </c>
      <c r="L994" s="261">
        <v>8.8510000000000009</v>
      </c>
      <c r="M994" s="262">
        <f t="shared" si="216"/>
        <v>6.5050000000000008</v>
      </c>
      <c r="N994" s="260">
        <v>2.782</v>
      </c>
      <c r="O994" s="260">
        <v>266.04000000000002</v>
      </c>
      <c r="P994" s="260">
        <v>526</v>
      </c>
      <c r="Q994" s="260">
        <v>779.6176505236449</v>
      </c>
      <c r="U994" s="260">
        <f t="shared" si="217"/>
        <v>4.4315100000000003</v>
      </c>
      <c r="V994" s="260">
        <f t="shared" si="218"/>
        <v>2.6604000000000001</v>
      </c>
    </row>
    <row r="995" spans="1:22">
      <c r="A995" s="259">
        <v>45212</v>
      </c>
      <c r="B995" s="260">
        <v>343.1</v>
      </c>
      <c r="C995" s="261">
        <v>450.92099999999999</v>
      </c>
      <c r="D995" s="260">
        <v>4327.78</v>
      </c>
      <c r="E995" s="260">
        <v>824.976</v>
      </c>
      <c r="F995" s="261">
        <v>4.6130000000000004</v>
      </c>
      <c r="G995" s="260">
        <f t="shared" si="208"/>
        <v>461.30000000000007</v>
      </c>
      <c r="H995" s="260">
        <f t="shared" si="205"/>
        <v>-118.20000000000005</v>
      </c>
      <c r="I995" s="260">
        <f t="shared" si="214"/>
        <v>227.4</v>
      </c>
      <c r="J995" s="262">
        <v>2.274</v>
      </c>
      <c r="K995" s="260">
        <f t="shared" si="215"/>
        <v>2.3390000000000004</v>
      </c>
      <c r="L995" s="261">
        <v>8.8360000000000003</v>
      </c>
      <c r="M995" s="262">
        <f t="shared" si="216"/>
        <v>6.4969999999999999</v>
      </c>
      <c r="N995" s="260">
        <v>2.7330000000000001</v>
      </c>
      <c r="O995" s="260">
        <v>267.41000000000003</v>
      </c>
      <c r="P995" s="260">
        <v>539</v>
      </c>
      <c r="Q995" s="260">
        <v>792.36440373807125</v>
      </c>
      <c r="U995" s="260">
        <f t="shared" si="217"/>
        <v>4.5092099999999995</v>
      </c>
      <c r="V995" s="260">
        <f t="shared" si="218"/>
        <v>2.6741000000000001</v>
      </c>
    </row>
    <row r="996" spans="1:22">
      <c r="A996" s="259">
        <v>45215</v>
      </c>
      <c r="B996" s="260">
        <v>340.2</v>
      </c>
      <c r="C996" s="261">
        <v>445.83600000000001</v>
      </c>
      <c r="D996" s="260">
        <v>4373.63</v>
      </c>
      <c r="E996" s="260">
        <v>816.49599999999998</v>
      </c>
      <c r="F996" s="261">
        <v>4.7069999999999999</v>
      </c>
      <c r="G996" s="260">
        <f t="shared" si="208"/>
        <v>470.7</v>
      </c>
      <c r="H996" s="260">
        <f t="shared" si="205"/>
        <v>-130.5</v>
      </c>
      <c r="I996" s="260">
        <f t="shared" si="214"/>
        <v>231.9</v>
      </c>
      <c r="J996" s="262">
        <v>2.319</v>
      </c>
      <c r="K996" s="260">
        <f t="shared" si="215"/>
        <v>2.3879999999999999</v>
      </c>
      <c r="L996" s="261">
        <v>8.8659999999999997</v>
      </c>
      <c r="M996" s="262">
        <f t="shared" si="216"/>
        <v>6.4779999999999998</v>
      </c>
      <c r="N996" s="260">
        <v>2.78</v>
      </c>
      <c r="O996" s="260">
        <v>262.87</v>
      </c>
      <c r="P996" s="260">
        <v>534</v>
      </c>
      <c r="Q996" s="260">
        <v>790.74966041902383</v>
      </c>
      <c r="U996" s="260">
        <f t="shared" si="217"/>
        <v>4.4583599999999999</v>
      </c>
      <c r="V996" s="260">
        <f t="shared" si="218"/>
        <v>2.6287000000000003</v>
      </c>
    </row>
    <row r="997" spans="1:22">
      <c r="A997" s="259">
        <v>45216</v>
      </c>
      <c r="B997" s="260">
        <v>334.5</v>
      </c>
      <c r="C997" s="261">
        <v>442.47300000000001</v>
      </c>
      <c r="D997" s="260">
        <v>4373.2</v>
      </c>
      <c r="E997" s="260">
        <v>810.91300000000001</v>
      </c>
      <c r="F997" s="261">
        <v>4.8360000000000003</v>
      </c>
      <c r="G997" s="260">
        <f t="shared" si="208"/>
        <v>483.6</v>
      </c>
      <c r="H997" s="260">
        <f t="shared" si="205"/>
        <v>-149.10000000000002</v>
      </c>
      <c r="I997" s="260">
        <f t="shared" si="214"/>
        <v>242</v>
      </c>
      <c r="J997" s="262">
        <v>2.42</v>
      </c>
      <c r="K997" s="260">
        <f t="shared" si="215"/>
        <v>2.4160000000000004</v>
      </c>
      <c r="L997" s="261">
        <v>8.9390000000000001</v>
      </c>
      <c r="M997" s="262">
        <f t="shared" si="216"/>
        <v>6.5229999999999997</v>
      </c>
      <c r="N997" s="260">
        <v>2.879</v>
      </c>
      <c r="O997" s="260">
        <v>258.55</v>
      </c>
      <c r="P997" s="260">
        <v>538</v>
      </c>
      <c r="Q997" s="260">
        <v>792.0856240814536</v>
      </c>
      <c r="U997" s="260">
        <f t="shared" si="217"/>
        <v>4.4247300000000003</v>
      </c>
      <c r="V997" s="260">
        <f t="shared" si="218"/>
        <v>2.5855000000000001</v>
      </c>
    </row>
    <row r="998" spans="1:22">
      <c r="A998" s="259">
        <v>45217</v>
      </c>
      <c r="B998" s="260">
        <v>334.8</v>
      </c>
      <c r="C998" s="261">
        <v>446.43599999999998</v>
      </c>
      <c r="D998" s="260">
        <v>4314.6000000000004</v>
      </c>
      <c r="E998" s="260">
        <v>817.83399999999995</v>
      </c>
      <c r="F998" s="261">
        <v>4.9160000000000004</v>
      </c>
      <c r="G998" s="260">
        <f t="shared" si="208"/>
        <v>491.6</v>
      </c>
      <c r="H998" s="260">
        <f t="shared" si="205"/>
        <v>-156.80000000000001</v>
      </c>
      <c r="I998" s="260">
        <f t="shared" si="214"/>
        <v>248</v>
      </c>
      <c r="J998" s="262">
        <v>2.48</v>
      </c>
      <c r="K998" s="260">
        <f t="shared" si="215"/>
        <v>2.4360000000000004</v>
      </c>
      <c r="L998" s="261">
        <v>9.0350000000000001</v>
      </c>
      <c r="M998" s="262">
        <f t="shared" si="216"/>
        <v>6.5990000000000002</v>
      </c>
      <c r="N998" s="260">
        <v>2.9209999999999998</v>
      </c>
      <c r="O998" s="260">
        <v>260.98</v>
      </c>
      <c r="P998" s="260">
        <v>559</v>
      </c>
      <c r="Q998" s="260">
        <v>809.458581738367</v>
      </c>
      <c r="U998" s="260">
        <f t="shared" si="217"/>
        <v>4.4643600000000001</v>
      </c>
      <c r="V998" s="260">
        <f t="shared" si="218"/>
        <v>2.6098000000000003</v>
      </c>
    </row>
    <row r="999" spans="1:22">
      <c r="A999" s="259">
        <v>45218</v>
      </c>
      <c r="B999" s="260">
        <v>336.9</v>
      </c>
      <c r="C999" s="261">
        <v>448.38400000000001</v>
      </c>
      <c r="D999" s="260">
        <v>4278</v>
      </c>
      <c r="E999" s="260">
        <v>824.17700000000002</v>
      </c>
      <c r="F999" s="261">
        <v>4.9909999999999997</v>
      </c>
      <c r="G999" s="260">
        <f t="shared" si="208"/>
        <v>499.09999999999997</v>
      </c>
      <c r="H999" s="260">
        <f t="shared" si="205"/>
        <v>-162.19999999999999</v>
      </c>
      <c r="I999" s="260">
        <f t="shared" si="214"/>
        <v>250.2</v>
      </c>
      <c r="J999" s="262">
        <v>2.5019999999999998</v>
      </c>
      <c r="K999" s="260">
        <f t="shared" si="215"/>
        <v>2.4889999999999999</v>
      </c>
      <c r="L999" s="261">
        <v>9.1129999999999995</v>
      </c>
      <c r="M999" s="262">
        <f t="shared" si="216"/>
        <v>6.6239999999999997</v>
      </c>
      <c r="N999" s="260">
        <v>2.927</v>
      </c>
      <c r="O999" s="260">
        <v>260.98</v>
      </c>
      <c r="P999" s="260">
        <v>565</v>
      </c>
      <c r="Q999" s="260">
        <v>822.75546482643972</v>
      </c>
      <c r="U999" s="260">
        <f t="shared" si="217"/>
        <v>4.4838399999999998</v>
      </c>
      <c r="V999" s="260">
        <f t="shared" si="218"/>
        <v>2.6098000000000003</v>
      </c>
    </row>
    <row r="1000" spans="1:22">
      <c r="A1000" s="259">
        <v>45219</v>
      </c>
      <c r="B1000" s="260">
        <v>344.7</v>
      </c>
      <c r="C1000" s="261">
        <v>454.10199999999998</v>
      </c>
      <c r="D1000" s="260">
        <v>4224.16</v>
      </c>
      <c r="E1000" s="260">
        <v>829.03099999999995</v>
      </c>
      <c r="F1000" s="261">
        <v>4.9160000000000004</v>
      </c>
      <c r="G1000" s="260">
        <f t="shared" si="208"/>
        <v>491.6</v>
      </c>
      <c r="H1000" s="260">
        <f t="shared" si="205"/>
        <v>-146.90000000000003</v>
      </c>
      <c r="I1000" s="260">
        <f t="shared" si="214"/>
        <v>244.89999999999998</v>
      </c>
      <c r="J1000" s="262">
        <v>2.4489999999999998</v>
      </c>
      <c r="K1000" s="260">
        <f t="shared" si="215"/>
        <v>2.4670000000000005</v>
      </c>
      <c r="L1000" s="261">
        <v>9.09</v>
      </c>
      <c r="M1000" s="262">
        <f t="shared" si="216"/>
        <v>6.6229999999999993</v>
      </c>
      <c r="N1000" s="260">
        <v>2.887</v>
      </c>
      <c r="O1000" s="260">
        <v>264.05</v>
      </c>
      <c r="P1000" s="260">
        <v>569</v>
      </c>
      <c r="Q1000" s="260">
        <v>823.3115187097402</v>
      </c>
      <c r="U1000" s="260">
        <f t="shared" si="217"/>
        <v>4.5410199999999996</v>
      </c>
      <c r="V1000" s="260">
        <f t="shared" si="218"/>
        <v>2.6405000000000003</v>
      </c>
    </row>
    <row r="1001" spans="1:22">
      <c r="A1001" s="259">
        <v>45222</v>
      </c>
      <c r="B1001" s="260">
        <v>347.6</v>
      </c>
      <c r="C1001" s="261">
        <v>459.41399999999999</v>
      </c>
      <c r="D1001" s="260">
        <v>4217.04</v>
      </c>
      <c r="E1001" s="260">
        <v>836.23500000000001</v>
      </c>
      <c r="F1001" s="261">
        <v>4.851</v>
      </c>
      <c r="G1001" s="260">
        <f t="shared" si="208"/>
        <v>485.1</v>
      </c>
      <c r="H1001" s="260">
        <f t="shared" si="205"/>
        <v>-137.5</v>
      </c>
      <c r="I1001" s="260">
        <f t="shared" si="214"/>
        <v>244.20000000000002</v>
      </c>
      <c r="J1001" s="262">
        <v>2.4420000000000002</v>
      </c>
      <c r="K1001" s="260">
        <f t="shared" si="215"/>
        <v>2.4089999999999998</v>
      </c>
      <c r="L1001" s="261">
        <v>9.0960000000000001</v>
      </c>
      <c r="M1001" s="262">
        <f t="shared" si="216"/>
        <v>6.6870000000000003</v>
      </c>
      <c r="N1001" s="260">
        <v>2.8679999999999999</v>
      </c>
      <c r="O1001" s="260">
        <v>264.39999999999998</v>
      </c>
      <c r="P1001" s="260">
        <v>581</v>
      </c>
      <c r="Q1001" s="260">
        <v>821.3626245849423</v>
      </c>
      <c r="U1001" s="260">
        <f t="shared" si="217"/>
        <v>4.5941399999999994</v>
      </c>
      <c r="V1001" s="260">
        <f t="shared" si="218"/>
        <v>2.6439999999999997</v>
      </c>
    </row>
    <row r="1002" spans="1:22">
      <c r="A1002" s="259">
        <v>45223</v>
      </c>
      <c r="B1002" s="260">
        <v>345.2</v>
      </c>
      <c r="C1002" s="261">
        <v>447.71600000000001</v>
      </c>
      <c r="D1002" s="260">
        <v>4247.68</v>
      </c>
      <c r="E1002" s="260">
        <v>815.00800000000004</v>
      </c>
      <c r="F1002" s="261">
        <v>4.8250000000000002</v>
      </c>
      <c r="G1002" s="260">
        <f t="shared" si="208"/>
        <v>482.5</v>
      </c>
      <c r="H1002" s="260">
        <f t="shared" si="205"/>
        <v>-137.30000000000001</v>
      </c>
      <c r="I1002" s="260">
        <f t="shared" si="214"/>
        <v>243.1</v>
      </c>
      <c r="J1002" s="262">
        <v>2.431</v>
      </c>
      <c r="K1002" s="260">
        <f t="shared" si="215"/>
        <v>2.3940000000000001</v>
      </c>
      <c r="L1002" s="261">
        <v>8.9659999999999993</v>
      </c>
      <c r="M1002" s="262">
        <f t="shared" si="216"/>
        <v>6.5719999999999992</v>
      </c>
      <c r="N1002" s="260">
        <v>2.823</v>
      </c>
      <c r="O1002" s="260">
        <v>264.35000000000002</v>
      </c>
      <c r="P1002" s="260">
        <v>545</v>
      </c>
      <c r="Q1002" s="260">
        <v>802.20231026673389</v>
      </c>
      <c r="U1002" s="260">
        <f t="shared" si="217"/>
        <v>4.4771600000000005</v>
      </c>
      <c r="V1002" s="260">
        <f t="shared" si="218"/>
        <v>2.6435000000000004</v>
      </c>
    </row>
    <row r="1003" spans="1:22">
      <c r="A1003" s="259">
        <v>45224</v>
      </c>
      <c r="B1003" s="260">
        <v>338.7</v>
      </c>
      <c r="C1003" s="261">
        <v>439.589</v>
      </c>
      <c r="D1003" s="260">
        <v>4186.7700000000004</v>
      </c>
      <c r="E1003" s="260">
        <v>803.95</v>
      </c>
      <c r="F1003" s="261">
        <v>4.9569999999999999</v>
      </c>
      <c r="G1003" s="260">
        <f t="shared" si="208"/>
        <v>495.7</v>
      </c>
      <c r="H1003" s="260">
        <f t="shared" si="205"/>
        <v>-157</v>
      </c>
      <c r="I1003" s="260">
        <f t="shared" si="214"/>
        <v>251.9</v>
      </c>
      <c r="J1003" s="262">
        <v>2.5190000000000001</v>
      </c>
      <c r="K1003" s="260">
        <f t="shared" si="215"/>
        <v>2.4379999999999997</v>
      </c>
      <c r="L1003" s="261">
        <v>9.02</v>
      </c>
      <c r="M1003" s="262">
        <f t="shared" si="216"/>
        <v>6.5819999999999999</v>
      </c>
      <c r="N1003" s="260">
        <v>2.8860000000000001</v>
      </c>
      <c r="O1003" s="260">
        <v>262.54000000000002</v>
      </c>
      <c r="P1003" s="260">
        <v>531</v>
      </c>
      <c r="Q1003" s="260">
        <v>789.9944545509137</v>
      </c>
      <c r="U1003" s="260">
        <f t="shared" si="217"/>
        <v>4.3958899999999996</v>
      </c>
      <c r="V1003" s="260">
        <f t="shared" si="218"/>
        <v>2.6254000000000004</v>
      </c>
    </row>
    <row r="1004" spans="1:22">
      <c r="A1004" s="259">
        <v>45225</v>
      </c>
      <c r="B1004" s="260">
        <v>346.4</v>
      </c>
      <c r="C1004" s="261">
        <v>450.47399999999999</v>
      </c>
      <c r="D1004" s="260">
        <v>4137.2299999999996</v>
      </c>
      <c r="E1004" s="260">
        <v>817.23199999999997</v>
      </c>
      <c r="F1004" s="261">
        <v>4.8460000000000001</v>
      </c>
      <c r="G1004" s="260">
        <f t="shared" si="208"/>
        <v>484.6</v>
      </c>
      <c r="H1004" s="260">
        <f t="shared" si="205"/>
        <v>-138.20000000000005</v>
      </c>
      <c r="I1004" s="260">
        <f t="shared" si="214"/>
        <v>242.20000000000002</v>
      </c>
      <c r="J1004" s="262">
        <v>2.4220000000000002</v>
      </c>
      <c r="K1004" s="260">
        <f t="shared" si="215"/>
        <v>2.4239999999999999</v>
      </c>
      <c r="L1004" s="261">
        <v>9.0269999999999992</v>
      </c>
      <c r="M1004" s="262">
        <f t="shared" si="216"/>
        <v>6.6029999999999998</v>
      </c>
      <c r="N1004" s="260">
        <v>2.8580000000000001</v>
      </c>
      <c r="O1004" s="260">
        <v>264.08999999999997</v>
      </c>
      <c r="P1004" s="260">
        <v>545</v>
      </c>
      <c r="Q1004" s="260">
        <v>801.06192018145066</v>
      </c>
      <c r="U1004" s="260">
        <f t="shared" si="217"/>
        <v>4.50474</v>
      </c>
      <c r="V1004" s="260">
        <f t="shared" si="218"/>
        <v>2.6408999999999998</v>
      </c>
    </row>
    <row r="1005" spans="1:22">
      <c r="A1005" s="259">
        <v>45226</v>
      </c>
      <c r="B1005" s="260">
        <v>347.7</v>
      </c>
      <c r="C1005" s="261">
        <v>447.221</v>
      </c>
      <c r="D1005" s="260">
        <v>4117.37</v>
      </c>
      <c r="E1005" s="260">
        <v>811.15899999999999</v>
      </c>
      <c r="F1005" s="261">
        <v>4.8369999999999997</v>
      </c>
      <c r="G1005" s="260">
        <f t="shared" si="208"/>
        <v>483.7</v>
      </c>
      <c r="H1005" s="260">
        <f t="shared" si="205"/>
        <v>-136</v>
      </c>
      <c r="I1005" s="260">
        <f t="shared" si="214"/>
        <v>241.2</v>
      </c>
      <c r="J1005" s="262">
        <v>2.4119999999999999</v>
      </c>
      <c r="K1005" s="260">
        <f t="shared" si="215"/>
        <v>2.4249999999999998</v>
      </c>
      <c r="L1005" s="261">
        <v>9.0129999999999999</v>
      </c>
      <c r="M1005" s="262">
        <f t="shared" si="216"/>
        <v>6.5880000000000001</v>
      </c>
      <c r="N1005" s="260">
        <v>2.8279999999999998</v>
      </c>
      <c r="O1005" s="260">
        <v>264.94</v>
      </c>
      <c r="P1005" s="260">
        <v>540</v>
      </c>
      <c r="Q1005" s="260">
        <v>796.10780171629187</v>
      </c>
      <c r="U1005" s="260">
        <f t="shared" si="217"/>
        <v>4.4722100000000005</v>
      </c>
      <c r="V1005" s="260">
        <f t="shared" si="218"/>
        <v>2.6494</v>
      </c>
    </row>
    <row r="1006" spans="1:22">
      <c r="A1006" s="259">
        <v>45229</v>
      </c>
      <c r="B1006" s="260">
        <v>345.6</v>
      </c>
      <c r="C1006" s="261">
        <v>442.35300000000001</v>
      </c>
      <c r="D1006" s="260">
        <v>4166.82</v>
      </c>
      <c r="E1006" s="260">
        <v>802.62900000000002</v>
      </c>
      <c r="F1006" s="261">
        <v>4.8949999999999996</v>
      </c>
      <c r="G1006" s="260">
        <f t="shared" si="208"/>
        <v>489.49999999999994</v>
      </c>
      <c r="H1006" s="260">
        <f t="shared" si="205"/>
        <v>-143.89999999999992</v>
      </c>
      <c r="I1006" s="260">
        <f t="shared" si="214"/>
        <v>245.7</v>
      </c>
      <c r="J1006" s="262">
        <v>2.4569999999999999</v>
      </c>
      <c r="K1006" s="260">
        <f t="shared" si="215"/>
        <v>2.4379999999999997</v>
      </c>
      <c r="L1006" s="261">
        <v>9.0150000000000006</v>
      </c>
      <c r="M1006" s="262">
        <f t="shared" si="216"/>
        <v>6.5770000000000008</v>
      </c>
      <c r="N1006" s="260">
        <v>2.819</v>
      </c>
      <c r="O1006" s="260">
        <v>263.91000000000003</v>
      </c>
      <c r="P1006" s="260">
        <v>529</v>
      </c>
      <c r="Q1006" s="260">
        <v>785.09310845786081</v>
      </c>
      <c r="U1006" s="260">
        <f t="shared" si="217"/>
        <v>4.4235300000000004</v>
      </c>
      <c r="V1006" s="260">
        <f t="shared" si="218"/>
        <v>2.6391000000000004</v>
      </c>
    </row>
    <row r="1007" spans="1:22">
      <c r="A1007" s="259">
        <v>45230</v>
      </c>
      <c r="B1007" s="260">
        <v>331.7</v>
      </c>
      <c r="C1007" s="261">
        <v>436.07600000000002</v>
      </c>
      <c r="D1007" s="260">
        <v>4193.8</v>
      </c>
      <c r="E1007" s="260">
        <v>791.28300000000002</v>
      </c>
      <c r="F1007" s="261">
        <v>4.9320000000000004</v>
      </c>
      <c r="G1007" s="260">
        <f t="shared" si="208"/>
        <v>493.20000000000005</v>
      </c>
      <c r="H1007" s="260">
        <f t="shared" si="205"/>
        <v>-161.50000000000006</v>
      </c>
      <c r="I1007" s="260">
        <f t="shared" si="214"/>
        <v>251.5</v>
      </c>
      <c r="J1007" s="262">
        <v>2.5150000000000001</v>
      </c>
      <c r="K1007" s="260">
        <f t="shared" si="215"/>
        <v>2.4170000000000003</v>
      </c>
      <c r="L1007" s="261">
        <v>9.0009999999999994</v>
      </c>
      <c r="M1007" s="262">
        <f t="shared" si="216"/>
        <v>6.5839999999999996</v>
      </c>
      <c r="N1007" s="260">
        <v>2.8029999999999999</v>
      </c>
      <c r="O1007" s="260">
        <v>263.74</v>
      </c>
      <c r="P1007" s="260">
        <v>512</v>
      </c>
      <c r="Q1007" s="260">
        <v>771.56679053369112</v>
      </c>
      <c r="U1007" s="260">
        <f t="shared" si="217"/>
        <v>4.36076</v>
      </c>
      <c r="V1007" s="260">
        <f t="shared" si="218"/>
        <v>2.6374</v>
      </c>
    </row>
    <row r="1008" spans="1:22" hidden="1">
      <c r="A1008" s="259">
        <v>45231</v>
      </c>
      <c r="B1008" s="260">
        <v>340.4</v>
      </c>
      <c r="C1008" s="261">
        <v>0</v>
      </c>
      <c r="D1008" s="260">
        <v>4237.8599999999997</v>
      </c>
      <c r="E1008" s="260">
        <v>793.798</v>
      </c>
      <c r="F1008" s="261">
        <v>4.9000000000000004</v>
      </c>
      <c r="G1008" s="260">
        <f t="shared" si="208"/>
        <v>490.00000000000006</v>
      </c>
      <c r="H1008" s="260">
        <f t="shared" ref="H1008:H1071" si="219">B1008-G1008</f>
        <v>-149.60000000000008</v>
      </c>
      <c r="I1008" s="260">
        <f t="shared" si="214"/>
        <v>231.5</v>
      </c>
      <c r="J1008" s="262">
        <v>2.3149999999999999</v>
      </c>
      <c r="K1008" s="260">
        <f t="shared" si="215"/>
        <v>2.5850000000000004</v>
      </c>
      <c r="L1008" s="261">
        <v>8.9220000000000006</v>
      </c>
      <c r="M1008" s="262">
        <f t="shared" si="216"/>
        <v>6.3369999999999997</v>
      </c>
      <c r="Q1008" s="260">
        <v>780.04495859139888</v>
      </c>
    </row>
    <row r="1009" spans="1:22" hidden="1">
      <c r="A1009" s="259">
        <v>45232</v>
      </c>
      <c r="B1009" s="260">
        <v>335.8</v>
      </c>
      <c r="C1009" s="261">
        <v>0</v>
      </c>
      <c r="D1009" s="260">
        <v>4317.78</v>
      </c>
      <c r="E1009" s="260">
        <v>772.84</v>
      </c>
      <c r="F1009" s="261">
        <v>4.9000000000000004</v>
      </c>
      <c r="G1009" s="260">
        <f t="shared" si="208"/>
        <v>490.00000000000006</v>
      </c>
      <c r="H1009" s="260">
        <f t="shared" si="219"/>
        <v>-154.20000000000005</v>
      </c>
      <c r="I1009" s="260">
        <f t="shared" si="214"/>
        <v>227.1</v>
      </c>
      <c r="J1009" s="262">
        <v>2.2709999999999999</v>
      </c>
      <c r="K1009" s="260">
        <f t="shared" si="215"/>
        <v>2.6290000000000004</v>
      </c>
      <c r="L1009" s="261">
        <v>8.7010000000000005</v>
      </c>
      <c r="M1009" s="262">
        <f t="shared" si="216"/>
        <v>6.0720000000000001</v>
      </c>
      <c r="Q1009" s="260">
        <v>748.48856118984054</v>
      </c>
    </row>
    <row r="1010" spans="1:22" hidden="1">
      <c r="A1010" s="259">
        <v>45233</v>
      </c>
      <c r="B1010" s="260">
        <v>338.6</v>
      </c>
      <c r="C1010" s="261">
        <v>0</v>
      </c>
      <c r="D1010" s="260">
        <v>4358.34</v>
      </c>
      <c r="E1010" s="260">
        <v>765.702</v>
      </c>
      <c r="F1010" s="261">
        <v>4.9000000000000004</v>
      </c>
      <c r="G1010" s="260">
        <f t="shared" si="208"/>
        <v>490.00000000000006</v>
      </c>
      <c r="H1010" s="260">
        <f t="shared" si="219"/>
        <v>-151.40000000000003</v>
      </c>
      <c r="I1010" s="260">
        <f t="shared" si="214"/>
        <v>217.70000000000002</v>
      </c>
      <c r="J1010" s="262">
        <v>2.177</v>
      </c>
      <c r="K1010" s="260">
        <f t="shared" si="215"/>
        <v>2.7230000000000003</v>
      </c>
      <c r="L1010" s="261">
        <v>8.5559999999999992</v>
      </c>
      <c r="M1010" s="262">
        <f t="shared" si="216"/>
        <v>5.8329999999999984</v>
      </c>
      <c r="Q1010" s="260">
        <v>738.56803190442554</v>
      </c>
    </row>
    <row r="1011" spans="1:22">
      <c r="A1011" s="259">
        <v>45236</v>
      </c>
      <c r="B1011" s="260">
        <v>331.3</v>
      </c>
      <c r="C1011" s="261">
        <v>422.95</v>
      </c>
      <c r="D1011" s="260">
        <v>4365.9799999999996</v>
      </c>
      <c r="E1011" s="260">
        <v>765.45299999999997</v>
      </c>
      <c r="F1011" s="261">
        <v>4.6440000000000001</v>
      </c>
      <c r="G1011" s="260">
        <f t="shared" si="208"/>
        <v>464.40000000000003</v>
      </c>
      <c r="H1011" s="260">
        <f t="shared" si="219"/>
        <v>-133.10000000000002</v>
      </c>
      <c r="I1011" s="260">
        <f t="shared" si="214"/>
        <v>222.9</v>
      </c>
      <c r="J1011" s="262">
        <v>2.2290000000000001</v>
      </c>
      <c r="K1011" s="260">
        <f t="shared" si="215"/>
        <v>2.415</v>
      </c>
      <c r="L1011" s="261">
        <v>8.641</v>
      </c>
      <c r="M1011" s="262">
        <f t="shared" si="216"/>
        <v>6.226</v>
      </c>
      <c r="N1011" s="260">
        <v>2.7349999999999999</v>
      </c>
      <c r="O1011" s="260">
        <v>250.55</v>
      </c>
      <c r="P1011" s="260">
        <v>489</v>
      </c>
      <c r="Q1011" s="260">
        <v>731.85815132257096</v>
      </c>
      <c r="U1011" s="260">
        <f t="shared" ref="U1011:U1023" si="220">C1011/100</f>
        <v>4.2294999999999998</v>
      </c>
      <c r="V1011" s="260">
        <f t="shared" ref="V1011:V1023" si="221">O1011/100</f>
        <v>2.5055000000000001</v>
      </c>
    </row>
    <row r="1012" spans="1:22">
      <c r="A1012" s="259">
        <v>45237</v>
      </c>
      <c r="B1012" s="260">
        <v>334.9</v>
      </c>
      <c r="C1012" s="261">
        <v>430.30599999999998</v>
      </c>
      <c r="D1012" s="260">
        <v>4378.38</v>
      </c>
      <c r="E1012" s="260">
        <v>775.76</v>
      </c>
      <c r="F1012" s="261">
        <v>4.5679999999999996</v>
      </c>
      <c r="G1012" s="260">
        <f t="shared" si="208"/>
        <v>456.79999999999995</v>
      </c>
      <c r="H1012" s="260">
        <f t="shared" si="219"/>
        <v>-121.89999999999998</v>
      </c>
      <c r="I1012" s="260">
        <f t="shared" si="214"/>
        <v>218.1</v>
      </c>
      <c r="J1012" s="262">
        <v>2.181</v>
      </c>
      <c r="K1012" s="260">
        <f t="shared" si="215"/>
        <v>2.3869999999999996</v>
      </c>
      <c r="L1012" s="261">
        <v>8.6379999999999999</v>
      </c>
      <c r="M1012" s="262">
        <f t="shared" si="216"/>
        <v>6.2510000000000003</v>
      </c>
      <c r="N1012" s="260">
        <v>2.6549999999999998</v>
      </c>
      <c r="O1012" s="260">
        <v>254.45</v>
      </c>
      <c r="P1012" s="260">
        <v>508</v>
      </c>
      <c r="Q1012" s="260">
        <v>742.78909784574967</v>
      </c>
      <c r="U1012" s="260">
        <f t="shared" si="220"/>
        <v>4.3030599999999994</v>
      </c>
      <c r="V1012" s="260">
        <f t="shared" si="221"/>
        <v>2.5444999999999998</v>
      </c>
    </row>
    <row r="1013" spans="1:22">
      <c r="A1013" s="259">
        <v>45238</v>
      </c>
      <c r="B1013" s="260">
        <v>333.9</v>
      </c>
      <c r="C1013" s="261">
        <v>432.41500000000002</v>
      </c>
      <c r="D1013" s="260">
        <v>4382.78</v>
      </c>
      <c r="E1013" s="260">
        <v>778.4</v>
      </c>
      <c r="F1013" s="261">
        <v>4.4939999999999998</v>
      </c>
      <c r="G1013" s="260">
        <f t="shared" si="208"/>
        <v>449.4</v>
      </c>
      <c r="H1013" s="260">
        <f t="shared" si="219"/>
        <v>-115.5</v>
      </c>
      <c r="I1013" s="260">
        <f t="shared" si="214"/>
        <v>213.49999999999997</v>
      </c>
      <c r="J1013" s="262">
        <v>2.1349999999999998</v>
      </c>
      <c r="K1013" s="260">
        <f t="shared" si="215"/>
        <v>2.359</v>
      </c>
      <c r="L1013" s="261">
        <v>8.6110000000000007</v>
      </c>
      <c r="M1013" s="262">
        <f t="shared" si="216"/>
        <v>6.2520000000000007</v>
      </c>
      <c r="N1013" s="260">
        <v>2.613</v>
      </c>
      <c r="O1013" s="260">
        <v>257.02999999999997</v>
      </c>
      <c r="P1013" s="260">
        <v>516</v>
      </c>
      <c r="Q1013" s="260">
        <v>748.39910393706259</v>
      </c>
      <c r="U1013" s="260">
        <f t="shared" si="220"/>
        <v>4.3241500000000004</v>
      </c>
      <c r="V1013" s="260">
        <f t="shared" si="221"/>
        <v>2.5702999999999996</v>
      </c>
    </row>
    <row r="1014" spans="1:22">
      <c r="A1014" s="259">
        <v>45239</v>
      </c>
      <c r="B1014" s="260">
        <v>328.2</v>
      </c>
      <c r="C1014" s="261">
        <v>426.78199999999998</v>
      </c>
      <c r="D1014" s="260">
        <v>4347.3500000000004</v>
      </c>
      <c r="E1014" s="260">
        <v>775.95799999999997</v>
      </c>
      <c r="F1014" s="261">
        <v>4.6260000000000003</v>
      </c>
      <c r="G1014" s="260">
        <f t="shared" si="208"/>
        <v>462.6</v>
      </c>
      <c r="H1014" s="260">
        <f t="shared" si="219"/>
        <v>-134.40000000000003</v>
      </c>
      <c r="I1014" s="260">
        <f t="shared" si="214"/>
        <v>227.89999999999998</v>
      </c>
      <c r="J1014" s="262">
        <v>2.2789999999999999</v>
      </c>
      <c r="K1014" s="260">
        <f t="shared" si="215"/>
        <v>2.3470000000000004</v>
      </c>
      <c r="L1014" s="261">
        <v>8.6989999999999998</v>
      </c>
      <c r="M1014" s="262">
        <f t="shared" si="216"/>
        <v>6.3519999999999994</v>
      </c>
      <c r="N1014" s="260">
        <v>2.6429999999999998</v>
      </c>
      <c r="O1014" s="260">
        <v>255.64</v>
      </c>
      <c r="P1014" s="260">
        <v>516</v>
      </c>
      <c r="Q1014" s="260">
        <v>751.09693469610727</v>
      </c>
      <c r="U1014" s="260">
        <f t="shared" si="220"/>
        <v>4.2678199999999995</v>
      </c>
      <c r="V1014" s="260">
        <f t="shared" si="221"/>
        <v>2.5564</v>
      </c>
    </row>
    <row r="1015" spans="1:22">
      <c r="A1015" s="259">
        <v>45240</v>
      </c>
      <c r="B1015" s="260">
        <v>329.8</v>
      </c>
      <c r="C1015" s="261">
        <v>430.59500000000003</v>
      </c>
      <c r="D1015" s="260">
        <v>4415.24</v>
      </c>
      <c r="E1015" s="260">
        <v>781.99400000000003</v>
      </c>
      <c r="F1015" s="261">
        <v>4.6529999999999996</v>
      </c>
      <c r="G1015" s="260">
        <f t="shared" si="208"/>
        <v>465.29999999999995</v>
      </c>
      <c r="H1015" s="260">
        <f t="shared" si="219"/>
        <v>-135.49999999999994</v>
      </c>
      <c r="I1015" s="260">
        <f t="shared" si="214"/>
        <v>232.50000000000003</v>
      </c>
      <c r="J1015" s="262">
        <v>2.3250000000000002</v>
      </c>
      <c r="K1015" s="260">
        <f t="shared" si="215"/>
        <v>2.3279999999999994</v>
      </c>
      <c r="L1015" s="261">
        <v>8.6999999999999993</v>
      </c>
      <c r="M1015" s="262">
        <f t="shared" si="216"/>
        <v>6.3719999999999999</v>
      </c>
      <c r="N1015" s="260">
        <v>2.714</v>
      </c>
      <c r="O1015" s="260">
        <v>252.36</v>
      </c>
      <c r="P1015" s="260">
        <v>531</v>
      </c>
      <c r="Q1015" s="260">
        <v>758.15730785387564</v>
      </c>
      <c r="U1015" s="260">
        <f t="shared" si="220"/>
        <v>4.3059500000000002</v>
      </c>
      <c r="V1015" s="260">
        <f t="shared" si="221"/>
        <v>2.5236000000000001</v>
      </c>
    </row>
    <row r="1016" spans="1:22">
      <c r="A1016" s="259">
        <v>45243</v>
      </c>
      <c r="B1016" s="260">
        <v>330.2</v>
      </c>
      <c r="C1016" s="261">
        <v>434.87</v>
      </c>
      <c r="D1016" s="260">
        <v>4411.55</v>
      </c>
      <c r="E1016" s="260">
        <v>788.995</v>
      </c>
      <c r="F1016" s="261">
        <v>4.641</v>
      </c>
      <c r="G1016" s="260">
        <f t="shared" si="208"/>
        <v>464.1</v>
      </c>
      <c r="H1016" s="260">
        <f t="shared" si="219"/>
        <v>-133.90000000000003</v>
      </c>
      <c r="I1016" s="260">
        <f t="shared" si="214"/>
        <v>232.29999999999998</v>
      </c>
      <c r="J1016" s="262">
        <v>2.323</v>
      </c>
      <c r="K1016" s="260">
        <f t="shared" si="215"/>
        <v>2.3180000000000001</v>
      </c>
      <c r="L1016" s="261">
        <v>8.7530000000000001</v>
      </c>
      <c r="M1016" s="262">
        <f t="shared" si="216"/>
        <v>6.4350000000000005</v>
      </c>
      <c r="N1016" s="260">
        <v>2.71</v>
      </c>
      <c r="O1016" s="260">
        <v>251.88</v>
      </c>
      <c r="P1016" s="260">
        <v>536</v>
      </c>
      <c r="Q1016" s="260">
        <v>765.09390467432104</v>
      </c>
      <c r="U1016" s="260">
        <f t="shared" si="220"/>
        <v>4.3487</v>
      </c>
      <c r="V1016" s="260">
        <f t="shared" si="221"/>
        <v>2.5188000000000001</v>
      </c>
    </row>
    <row r="1017" spans="1:22">
      <c r="A1017" s="259">
        <v>45244</v>
      </c>
      <c r="B1017" s="260">
        <v>336.7</v>
      </c>
      <c r="C1017" s="261">
        <v>434.52</v>
      </c>
      <c r="D1017" s="260">
        <v>4495.7</v>
      </c>
      <c r="E1017" s="260">
        <v>785.71699999999998</v>
      </c>
      <c r="F1017" s="261">
        <v>4.4480000000000004</v>
      </c>
      <c r="G1017" s="260">
        <f t="shared" si="208"/>
        <v>444.80000000000007</v>
      </c>
      <c r="H1017" s="260">
        <f t="shared" si="219"/>
        <v>-108.10000000000008</v>
      </c>
      <c r="I1017" s="260">
        <f t="shared" si="214"/>
        <v>217</v>
      </c>
      <c r="J1017" s="262">
        <v>2.17</v>
      </c>
      <c r="K1017" s="260">
        <f t="shared" si="215"/>
        <v>2.2780000000000005</v>
      </c>
      <c r="L1017" s="261">
        <v>8.5540000000000003</v>
      </c>
      <c r="M1017" s="262">
        <f t="shared" si="216"/>
        <v>6.2759999999999998</v>
      </c>
      <c r="N1017" s="260">
        <v>2.5979999999999999</v>
      </c>
      <c r="O1017" s="260">
        <v>257.45</v>
      </c>
      <c r="P1017" s="260">
        <v>539</v>
      </c>
      <c r="Q1017" s="260">
        <v>764.45788525243142</v>
      </c>
      <c r="U1017" s="260">
        <f t="shared" si="220"/>
        <v>4.3452000000000002</v>
      </c>
      <c r="V1017" s="260">
        <f t="shared" si="221"/>
        <v>2.5745</v>
      </c>
    </row>
    <row r="1018" spans="1:22">
      <c r="A1018" s="259">
        <v>45245</v>
      </c>
      <c r="B1018" s="260">
        <v>327.9</v>
      </c>
      <c r="C1018" s="261">
        <v>428.02199999999999</v>
      </c>
      <c r="D1018" s="260">
        <v>4502.88</v>
      </c>
      <c r="E1018" s="260">
        <v>777.86400000000003</v>
      </c>
      <c r="F1018" s="261">
        <v>4.532</v>
      </c>
      <c r="G1018" s="260">
        <f t="shared" si="208"/>
        <v>453.2</v>
      </c>
      <c r="H1018" s="260">
        <f t="shared" si="219"/>
        <v>-125.30000000000001</v>
      </c>
      <c r="I1018" s="260">
        <f t="shared" si="214"/>
        <v>223.1</v>
      </c>
      <c r="J1018" s="262">
        <v>2.2309999999999999</v>
      </c>
      <c r="K1018" s="260">
        <f t="shared" si="215"/>
        <v>2.3010000000000002</v>
      </c>
      <c r="L1018" s="261">
        <v>8.5869999999999997</v>
      </c>
      <c r="M1018" s="262">
        <f t="shared" si="216"/>
        <v>6.2859999999999996</v>
      </c>
      <c r="N1018" s="260">
        <v>2.641</v>
      </c>
      <c r="O1018" s="260">
        <v>255.84</v>
      </c>
      <c r="P1018" s="260">
        <v>518</v>
      </c>
      <c r="Q1018" s="260">
        <v>748.25830391846898</v>
      </c>
      <c r="U1018" s="260">
        <f t="shared" si="220"/>
        <v>4.2802199999999999</v>
      </c>
      <c r="V1018" s="260">
        <f t="shared" si="221"/>
        <v>2.5584000000000002</v>
      </c>
    </row>
    <row r="1019" spans="1:22">
      <c r="A1019" s="259">
        <v>45246</v>
      </c>
      <c r="B1019" s="260">
        <v>331.8</v>
      </c>
      <c r="C1019" s="261">
        <v>429.46100000000001</v>
      </c>
      <c r="D1019" s="260">
        <v>4508.24</v>
      </c>
      <c r="E1019" s="260">
        <v>777.87099999999998</v>
      </c>
      <c r="F1019" s="261">
        <v>4.4370000000000003</v>
      </c>
      <c r="G1019" s="260">
        <f t="shared" si="208"/>
        <v>443.70000000000005</v>
      </c>
      <c r="H1019" s="260">
        <f t="shared" si="219"/>
        <v>-111.90000000000003</v>
      </c>
      <c r="I1019" s="260">
        <f t="shared" si="214"/>
        <v>215.60000000000002</v>
      </c>
      <c r="J1019" s="262">
        <v>2.1560000000000001</v>
      </c>
      <c r="K1019" s="260">
        <f t="shared" si="215"/>
        <v>2.2810000000000001</v>
      </c>
      <c r="L1019" s="261">
        <v>8.5060000000000002</v>
      </c>
      <c r="M1019" s="262">
        <f t="shared" si="216"/>
        <v>6.2249999999999996</v>
      </c>
      <c r="N1019" s="260">
        <v>2.5870000000000002</v>
      </c>
      <c r="O1019" s="260">
        <v>260.17</v>
      </c>
      <c r="P1019" s="260">
        <v>532</v>
      </c>
      <c r="Q1019" s="260">
        <v>743.78939808878351</v>
      </c>
      <c r="U1019" s="260">
        <f t="shared" si="220"/>
        <v>4.2946100000000005</v>
      </c>
      <c r="V1019" s="260">
        <f t="shared" si="221"/>
        <v>2.6017000000000001</v>
      </c>
    </row>
    <row r="1020" spans="1:22">
      <c r="A1020" s="259">
        <v>45247</v>
      </c>
      <c r="B1020" s="260">
        <v>329.1</v>
      </c>
      <c r="C1020" s="261">
        <v>426.108</v>
      </c>
      <c r="D1020" s="260">
        <v>4514.0200000000004</v>
      </c>
      <c r="E1020" s="260">
        <v>773.47500000000002</v>
      </c>
      <c r="F1020" s="261">
        <v>4.4359999999999999</v>
      </c>
      <c r="G1020" s="260">
        <f t="shared" si="208"/>
        <v>443.6</v>
      </c>
      <c r="H1020" s="260">
        <f t="shared" si="219"/>
        <v>-114.5</v>
      </c>
      <c r="I1020" s="260">
        <f t="shared" si="214"/>
        <v>216.1</v>
      </c>
      <c r="J1020" s="262">
        <v>2.161</v>
      </c>
      <c r="K1020" s="260">
        <f t="shared" si="215"/>
        <v>2.2749999999999999</v>
      </c>
      <c r="L1020" s="261">
        <v>8.4809999999999999</v>
      </c>
      <c r="M1020" s="262">
        <f t="shared" si="216"/>
        <v>6.2059999999999995</v>
      </c>
      <c r="N1020" s="260">
        <v>2.585</v>
      </c>
      <c r="O1020" s="260">
        <v>257.70999999999998</v>
      </c>
      <c r="P1020" s="260">
        <v>519</v>
      </c>
      <c r="Q1020" s="260">
        <v>727.53108211711731</v>
      </c>
      <c r="U1020" s="260">
        <f t="shared" si="220"/>
        <v>4.2610799999999998</v>
      </c>
      <c r="V1020" s="260">
        <f t="shared" si="221"/>
        <v>2.5770999999999997</v>
      </c>
    </row>
    <row r="1021" spans="1:22">
      <c r="A1021" s="259">
        <v>45250</v>
      </c>
      <c r="B1021" s="260">
        <v>328</v>
      </c>
      <c r="C1021" s="261">
        <v>424.35300000000001</v>
      </c>
      <c r="D1021" s="260">
        <v>4547.38</v>
      </c>
      <c r="E1021" s="260">
        <v>768.56200000000001</v>
      </c>
      <c r="F1021" s="261">
        <v>4.4210000000000003</v>
      </c>
      <c r="G1021" s="260">
        <f t="shared" si="208"/>
        <v>442.1</v>
      </c>
      <c r="H1021" s="260">
        <f t="shared" si="219"/>
        <v>-114.10000000000002</v>
      </c>
      <c r="I1021" s="260">
        <f t="shared" si="214"/>
        <v>212.2</v>
      </c>
      <c r="J1021" s="262">
        <v>2.1219999999999999</v>
      </c>
      <c r="K1021" s="260">
        <f t="shared" si="215"/>
        <v>2.2990000000000004</v>
      </c>
      <c r="L1021" s="261">
        <v>8.4049999999999994</v>
      </c>
      <c r="M1021" s="262">
        <f t="shared" si="216"/>
        <v>6.105999999999999</v>
      </c>
      <c r="N1021" s="260">
        <v>2.609</v>
      </c>
      <c r="O1021" s="260">
        <v>252.53</v>
      </c>
      <c r="P1021" s="260">
        <v>521</v>
      </c>
      <c r="Q1021" s="260">
        <v>720.43597429631234</v>
      </c>
      <c r="U1021" s="260">
        <f t="shared" si="220"/>
        <v>4.2435299999999998</v>
      </c>
      <c r="V1021" s="260">
        <f t="shared" si="221"/>
        <v>2.5253000000000001</v>
      </c>
    </row>
    <row r="1022" spans="1:22">
      <c r="A1022" s="259">
        <v>45251</v>
      </c>
      <c r="B1022" s="260">
        <v>325</v>
      </c>
      <c r="C1022" s="261">
        <v>417.71899999999999</v>
      </c>
      <c r="D1022" s="260">
        <v>4538.1899999999996</v>
      </c>
      <c r="E1022" s="260">
        <v>756.88099999999997</v>
      </c>
      <c r="F1022" s="261">
        <v>4.3940000000000001</v>
      </c>
      <c r="G1022" s="260">
        <f t="shared" si="208"/>
        <v>439.40000000000003</v>
      </c>
      <c r="H1022" s="260">
        <f t="shared" si="219"/>
        <v>-114.40000000000003</v>
      </c>
      <c r="I1022" s="260">
        <f t="shared" si="214"/>
        <v>214.7</v>
      </c>
      <c r="J1022" s="262">
        <v>2.1469999999999998</v>
      </c>
      <c r="K1022" s="260">
        <f t="shared" si="215"/>
        <v>2.2470000000000003</v>
      </c>
      <c r="L1022" s="261">
        <v>8.3130000000000006</v>
      </c>
      <c r="M1022" s="262">
        <f t="shared" si="216"/>
        <v>6.0660000000000007</v>
      </c>
      <c r="N1022" s="260">
        <v>2.5640000000000001</v>
      </c>
      <c r="O1022" s="260">
        <v>252.01</v>
      </c>
      <c r="P1022" s="260">
        <v>514</v>
      </c>
      <c r="Q1022" s="260">
        <v>707.30661035638832</v>
      </c>
      <c r="U1022" s="260">
        <f t="shared" si="220"/>
        <v>4.1771899999999995</v>
      </c>
      <c r="V1022" s="260">
        <f t="shared" si="221"/>
        <v>2.5200999999999998</v>
      </c>
    </row>
    <row r="1023" spans="1:22">
      <c r="A1023" s="259">
        <v>45252</v>
      </c>
      <c r="B1023" s="260">
        <v>323</v>
      </c>
      <c r="C1023" s="261">
        <v>415.36700000000002</v>
      </c>
      <c r="D1023" s="260">
        <v>4556.62</v>
      </c>
      <c r="E1023" s="260">
        <v>753.65300000000002</v>
      </c>
      <c r="F1023" s="261">
        <v>4.4059999999999997</v>
      </c>
      <c r="G1023" s="260">
        <f t="shared" si="208"/>
        <v>440.59999999999997</v>
      </c>
      <c r="H1023" s="260">
        <f t="shared" si="219"/>
        <v>-117.59999999999997</v>
      </c>
      <c r="I1023" s="260">
        <f t="shared" si="214"/>
        <v>214.6</v>
      </c>
      <c r="J1023" s="262">
        <v>2.1459999999999999</v>
      </c>
      <c r="K1023" s="260">
        <f t="shared" si="215"/>
        <v>2.2599999999999998</v>
      </c>
      <c r="L1023" s="261">
        <v>8.2910000000000004</v>
      </c>
      <c r="M1023" s="262">
        <f t="shared" si="216"/>
        <v>6.0310000000000006</v>
      </c>
      <c r="N1023" s="260">
        <v>2.5569999999999999</v>
      </c>
      <c r="O1023" s="260">
        <v>250.91</v>
      </c>
      <c r="P1023" s="260">
        <v>512</v>
      </c>
      <c r="Q1023" s="260">
        <v>706.50332380995735</v>
      </c>
      <c r="U1023" s="260">
        <f t="shared" si="220"/>
        <v>4.15367</v>
      </c>
      <c r="V1023" s="260">
        <f t="shared" si="221"/>
        <v>2.5091000000000001</v>
      </c>
    </row>
    <row r="1024" spans="1:22" hidden="1">
      <c r="A1024" s="259">
        <v>45253</v>
      </c>
      <c r="B1024" s="260">
        <v>0</v>
      </c>
      <c r="C1024" s="260">
        <v>0</v>
      </c>
      <c r="D1024" s="260">
        <v>0</v>
      </c>
      <c r="E1024" s="260" t="e">
        <v>#N/A</v>
      </c>
      <c r="F1024" s="260">
        <v>4.4059999999999997</v>
      </c>
      <c r="G1024" s="260">
        <f t="shared" si="208"/>
        <v>440.59999999999997</v>
      </c>
      <c r="H1024" s="260">
        <f t="shared" si="219"/>
        <v>-440.59999999999997</v>
      </c>
      <c r="J1024" s="260"/>
      <c r="L1024" s="260"/>
      <c r="M1024" s="260"/>
      <c r="Q1024" s="260">
        <v>701.9395733876537</v>
      </c>
    </row>
    <row r="1025" spans="1:22">
      <c r="A1025" s="259">
        <v>45254</v>
      </c>
      <c r="B1025" s="260">
        <v>318.7</v>
      </c>
      <c r="C1025" s="261">
        <v>411.01100000000002</v>
      </c>
      <c r="D1025" s="260">
        <v>4559.34</v>
      </c>
      <c r="E1025" s="260">
        <v>747.14599999999996</v>
      </c>
      <c r="F1025" s="261">
        <v>4.468</v>
      </c>
      <c r="G1025" s="260">
        <f t="shared" si="208"/>
        <v>446.8</v>
      </c>
      <c r="H1025" s="260">
        <f t="shared" si="219"/>
        <v>-128.10000000000002</v>
      </c>
      <c r="I1025" s="260">
        <f t="shared" ref="I1025:I1045" si="222">J1025*100</f>
        <v>220.9</v>
      </c>
      <c r="J1025" s="262">
        <v>2.2090000000000001</v>
      </c>
      <c r="K1025" s="260">
        <f t="shared" ref="K1025:K1045" si="223">F1025-J1025</f>
        <v>2.2589999999999999</v>
      </c>
      <c r="L1025" s="261">
        <v>8.2759999999999998</v>
      </c>
      <c r="M1025" s="262">
        <f t="shared" ref="M1025:M1045" si="224">L1025-K1025</f>
        <v>6.0169999999999995</v>
      </c>
      <c r="N1025" s="260">
        <v>2.64</v>
      </c>
      <c r="O1025" s="260">
        <v>244.87</v>
      </c>
      <c r="P1025" s="260">
        <v>513</v>
      </c>
      <c r="Q1025" s="260">
        <v>704.09814888071514</v>
      </c>
      <c r="U1025" s="260">
        <f t="shared" ref="U1025:U1045" si="225">C1025/100</f>
        <v>4.1101100000000006</v>
      </c>
      <c r="V1025" s="260">
        <f t="shared" ref="V1025:V1045" si="226">O1025/100</f>
        <v>2.4487000000000001</v>
      </c>
    </row>
    <row r="1026" spans="1:22">
      <c r="A1026" s="259">
        <v>45257</v>
      </c>
      <c r="B1026" s="260">
        <v>321.8</v>
      </c>
      <c r="C1026" s="261">
        <v>416.399</v>
      </c>
      <c r="D1026" s="260">
        <v>4550.43</v>
      </c>
      <c r="E1026" s="260">
        <v>754.39499999999998</v>
      </c>
      <c r="F1026" s="261">
        <v>4.3879999999999999</v>
      </c>
      <c r="G1026" s="260">
        <f t="shared" si="208"/>
        <v>438.8</v>
      </c>
      <c r="H1026" s="260">
        <f t="shared" si="219"/>
        <v>-117</v>
      </c>
      <c r="I1026" s="260">
        <f t="shared" si="222"/>
        <v>217.79999999999998</v>
      </c>
      <c r="J1026" s="262">
        <v>2.1779999999999999</v>
      </c>
      <c r="K1026" s="260">
        <f t="shared" si="223"/>
        <v>2.21</v>
      </c>
      <c r="L1026" s="261">
        <v>8.2560000000000002</v>
      </c>
      <c r="M1026" s="262">
        <f t="shared" si="224"/>
        <v>6.0460000000000003</v>
      </c>
      <c r="N1026" s="260">
        <v>2.5449999999999999</v>
      </c>
      <c r="O1026" s="260">
        <v>250.08</v>
      </c>
      <c r="P1026" s="260">
        <v>525</v>
      </c>
      <c r="Q1026" s="260">
        <v>713.01760956019336</v>
      </c>
      <c r="U1026" s="260">
        <f t="shared" si="225"/>
        <v>4.1639900000000001</v>
      </c>
      <c r="V1026" s="260">
        <f t="shared" si="226"/>
        <v>2.5007999999999999</v>
      </c>
    </row>
    <row r="1027" spans="1:22">
      <c r="A1027" s="259">
        <v>45258</v>
      </c>
      <c r="B1027" s="260">
        <v>325.89999999999998</v>
      </c>
      <c r="C1027" s="261">
        <v>420.53699999999998</v>
      </c>
      <c r="D1027" s="260">
        <v>4554.8900000000003</v>
      </c>
      <c r="E1027" s="260">
        <v>761.79700000000003</v>
      </c>
      <c r="F1027" s="261">
        <v>4.3220000000000001</v>
      </c>
      <c r="G1027" s="260">
        <f t="shared" si="208"/>
        <v>432.2</v>
      </c>
      <c r="H1027" s="260">
        <f t="shared" si="219"/>
        <v>-106.30000000000001</v>
      </c>
      <c r="I1027" s="260">
        <f t="shared" si="222"/>
        <v>210.2</v>
      </c>
      <c r="J1027" s="262">
        <v>2.1019999999999999</v>
      </c>
      <c r="K1027" s="260">
        <f t="shared" si="223"/>
        <v>2.2200000000000002</v>
      </c>
      <c r="L1027" s="261">
        <v>8.2409999999999997</v>
      </c>
      <c r="M1027" s="262">
        <f t="shared" si="224"/>
        <v>6.020999999999999</v>
      </c>
      <c r="N1027" s="260">
        <v>2.4929999999999999</v>
      </c>
      <c r="O1027" s="260">
        <v>252.21</v>
      </c>
      <c r="P1027" s="260">
        <v>537</v>
      </c>
      <c r="Q1027" s="260">
        <v>724.21900226666401</v>
      </c>
      <c r="U1027" s="260">
        <f t="shared" si="225"/>
        <v>4.2053699999999994</v>
      </c>
      <c r="V1027" s="260">
        <f t="shared" si="226"/>
        <v>2.5221</v>
      </c>
    </row>
    <row r="1028" spans="1:22">
      <c r="A1028" s="259">
        <v>45259</v>
      </c>
      <c r="B1028" s="260">
        <v>323.8</v>
      </c>
      <c r="C1028" s="261">
        <v>411.89400000000001</v>
      </c>
      <c r="D1028" s="260">
        <v>4550.58</v>
      </c>
      <c r="E1028" s="260">
        <v>746.37199999999996</v>
      </c>
      <c r="F1028" s="261">
        <v>4.2560000000000002</v>
      </c>
      <c r="G1028" s="260">
        <f t="shared" ref="G1028:G1091" si="227">F1028*100</f>
        <v>425.6</v>
      </c>
      <c r="H1028" s="260">
        <f t="shared" si="219"/>
        <v>-101.80000000000001</v>
      </c>
      <c r="I1028" s="260">
        <f t="shared" si="222"/>
        <v>205.10000000000002</v>
      </c>
      <c r="J1028" s="262">
        <v>2.0510000000000002</v>
      </c>
      <c r="K1028" s="260">
        <f t="shared" si="223"/>
        <v>2.2050000000000001</v>
      </c>
      <c r="L1028" s="261">
        <v>8.1059999999999999</v>
      </c>
      <c r="M1028" s="262">
        <f t="shared" si="224"/>
        <v>5.9009999999999998</v>
      </c>
      <c r="N1028" s="260">
        <v>2.4289999999999998</v>
      </c>
      <c r="O1028" s="260">
        <v>254.45</v>
      </c>
      <c r="P1028" s="260">
        <v>519</v>
      </c>
      <c r="Q1028" s="260">
        <v>706.95944681971901</v>
      </c>
      <c r="U1028" s="260">
        <f t="shared" si="225"/>
        <v>4.1189400000000003</v>
      </c>
      <c r="V1028" s="260">
        <f t="shared" si="226"/>
        <v>2.5444999999999998</v>
      </c>
    </row>
    <row r="1029" spans="1:22">
      <c r="A1029" s="259">
        <v>45260</v>
      </c>
      <c r="B1029" s="260">
        <v>315.3</v>
      </c>
      <c r="C1029" s="261">
        <v>405.428</v>
      </c>
      <c r="D1029" s="260">
        <v>4567.8</v>
      </c>
      <c r="E1029" s="260">
        <v>733.65099999999995</v>
      </c>
      <c r="F1029" s="261">
        <v>4.327</v>
      </c>
      <c r="G1029" s="260">
        <f t="shared" si="227"/>
        <v>432.7</v>
      </c>
      <c r="H1029" s="260">
        <f t="shared" si="219"/>
        <v>-117.39999999999998</v>
      </c>
      <c r="I1029" s="260">
        <f t="shared" si="222"/>
        <v>209</v>
      </c>
      <c r="J1029" s="262">
        <v>2.09</v>
      </c>
      <c r="K1029" s="260">
        <f t="shared" si="223"/>
        <v>2.2370000000000001</v>
      </c>
      <c r="L1029" s="261">
        <v>8.0920000000000005</v>
      </c>
      <c r="M1029" s="262">
        <f t="shared" si="224"/>
        <v>5.8550000000000004</v>
      </c>
      <c r="N1029" s="260">
        <v>2.444</v>
      </c>
      <c r="O1029" s="260">
        <v>248.12</v>
      </c>
      <c r="P1029" s="260">
        <v>504</v>
      </c>
      <c r="Q1029" s="260">
        <v>701.69739843186801</v>
      </c>
      <c r="U1029" s="260">
        <f t="shared" si="225"/>
        <v>4.0542800000000003</v>
      </c>
      <c r="V1029" s="260">
        <f t="shared" si="226"/>
        <v>2.4811999999999999</v>
      </c>
    </row>
    <row r="1030" spans="1:22">
      <c r="A1030" s="259">
        <v>45261</v>
      </c>
      <c r="B1030" s="260">
        <v>321.7</v>
      </c>
      <c r="C1030" s="261">
        <v>412.25299999999999</v>
      </c>
      <c r="D1030" s="260">
        <v>4594.63</v>
      </c>
      <c r="E1030" s="260">
        <v>742.38800000000003</v>
      </c>
      <c r="F1030" s="261">
        <v>4.1970000000000001</v>
      </c>
      <c r="G1030" s="260">
        <f t="shared" si="227"/>
        <v>419.7</v>
      </c>
      <c r="H1030" s="260">
        <f t="shared" si="219"/>
        <v>-98</v>
      </c>
      <c r="I1030" s="260">
        <f t="shared" si="222"/>
        <v>198.10000000000002</v>
      </c>
      <c r="J1030" s="262">
        <v>1.9810000000000001</v>
      </c>
      <c r="K1030" s="260">
        <f t="shared" si="223"/>
        <v>2.2160000000000002</v>
      </c>
      <c r="L1030" s="261">
        <v>8.0259999999999998</v>
      </c>
      <c r="M1030" s="262">
        <f t="shared" si="224"/>
        <v>5.81</v>
      </c>
      <c r="N1030" s="260">
        <v>2.3580000000000001</v>
      </c>
      <c r="O1030" s="260">
        <v>251.28</v>
      </c>
      <c r="P1030" s="260">
        <v>513</v>
      </c>
      <c r="Q1030" s="260">
        <v>710.94062485194479</v>
      </c>
      <c r="U1030" s="260">
        <f t="shared" si="225"/>
        <v>4.1225300000000002</v>
      </c>
      <c r="V1030" s="260">
        <f t="shared" si="226"/>
        <v>2.5127999999999999</v>
      </c>
    </row>
    <row r="1031" spans="1:22">
      <c r="A1031" s="259">
        <v>45264</v>
      </c>
      <c r="B1031" s="260">
        <v>317.60000000000002</v>
      </c>
      <c r="C1031" s="261">
        <v>404.54399999999998</v>
      </c>
      <c r="D1031" s="260">
        <v>4569.78</v>
      </c>
      <c r="E1031" s="260">
        <v>733.58799999999997</v>
      </c>
      <c r="F1031" s="261">
        <v>4.2549999999999999</v>
      </c>
      <c r="G1031" s="260">
        <f t="shared" si="227"/>
        <v>425.5</v>
      </c>
      <c r="H1031" s="260">
        <f t="shared" si="219"/>
        <v>-107.89999999999998</v>
      </c>
      <c r="I1031" s="260">
        <f t="shared" si="222"/>
        <v>205.29999999999998</v>
      </c>
      <c r="J1031" s="262">
        <v>2.0529999999999999</v>
      </c>
      <c r="K1031" s="260">
        <f t="shared" si="223"/>
        <v>2.202</v>
      </c>
      <c r="L1031" s="261">
        <v>8</v>
      </c>
      <c r="M1031" s="262">
        <f t="shared" si="224"/>
        <v>5.798</v>
      </c>
      <c r="N1031" s="260">
        <v>2.35</v>
      </c>
      <c r="O1031" s="260">
        <v>254.77</v>
      </c>
      <c r="P1031" s="260">
        <v>500</v>
      </c>
      <c r="Q1031" s="260">
        <v>703.43732913340909</v>
      </c>
      <c r="U1031" s="260">
        <f t="shared" si="225"/>
        <v>4.0454400000000001</v>
      </c>
      <c r="V1031" s="260">
        <f t="shared" si="226"/>
        <v>2.5477000000000003</v>
      </c>
    </row>
    <row r="1032" spans="1:22">
      <c r="A1032" s="259">
        <v>45265</v>
      </c>
      <c r="B1032" s="260">
        <v>318.39999999999998</v>
      </c>
      <c r="C1032" s="261">
        <v>405.00599999999997</v>
      </c>
      <c r="D1032" s="260">
        <v>4567.18</v>
      </c>
      <c r="E1032" s="260">
        <v>732.202</v>
      </c>
      <c r="F1032" s="261">
        <v>4.1660000000000004</v>
      </c>
      <c r="G1032" s="260">
        <f t="shared" si="227"/>
        <v>416.6</v>
      </c>
      <c r="H1032" s="260">
        <f t="shared" si="219"/>
        <v>-98.200000000000045</v>
      </c>
      <c r="I1032" s="260">
        <f t="shared" si="222"/>
        <v>198</v>
      </c>
      <c r="J1032" s="262">
        <v>1.98</v>
      </c>
      <c r="K1032" s="260">
        <f t="shared" si="223"/>
        <v>2.1860000000000004</v>
      </c>
      <c r="L1032" s="261">
        <v>7.899</v>
      </c>
      <c r="M1032" s="262">
        <f t="shared" si="224"/>
        <v>5.7129999999999992</v>
      </c>
      <c r="N1032" s="260">
        <v>2.2429999999999999</v>
      </c>
      <c r="O1032" s="260">
        <v>253.78</v>
      </c>
      <c r="P1032" s="260">
        <v>506</v>
      </c>
      <c r="Q1032" s="260">
        <v>707.80152490713158</v>
      </c>
      <c r="U1032" s="260">
        <f t="shared" si="225"/>
        <v>4.0500599999999993</v>
      </c>
      <c r="V1032" s="260">
        <f t="shared" si="226"/>
        <v>2.5377999999999998</v>
      </c>
    </row>
    <row r="1033" spans="1:22">
      <c r="A1033" s="259">
        <v>45266</v>
      </c>
      <c r="B1033" s="260">
        <v>318.89999999999998</v>
      </c>
      <c r="C1033" s="261">
        <v>401.03</v>
      </c>
      <c r="D1033" s="260">
        <v>4549.34</v>
      </c>
      <c r="E1033" s="260">
        <v>726.56799999999998</v>
      </c>
      <c r="F1033" s="261">
        <v>4.1050000000000004</v>
      </c>
      <c r="G1033" s="260">
        <f t="shared" si="227"/>
        <v>410.50000000000006</v>
      </c>
      <c r="H1033" s="260">
        <f t="shared" si="219"/>
        <v>-91.60000000000008</v>
      </c>
      <c r="I1033" s="260">
        <f t="shared" si="222"/>
        <v>195.4</v>
      </c>
      <c r="J1033" s="262">
        <v>1.954</v>
      </c>
      <c r="K1033" s="260">
        <f t="shared" si="223"/>
        <v>2.1510000000000007</v>
      </c>
      <c r="L1033" s="261">
        <v>7.798</v>
      </c>
      <c r="M1033" s="262">
        <f t="shared" si="224"/>
        <v>5.6469999999999994</v>
      </c>
      <c r="N1033" s="260">
        <v>2.1949999999999998</v>
      </c>
      <c r="O1033" s="260">
        <v>253.31</v>
      </c>
      <c r="P1033" s="260">
        <v>515</v>
      </c>
      <c r="Q1033" s="260">
        <v>707.63911671791334</v>
      </c>
      <c r="U1033" s="260">
        <f t="shared" si="225"/>
        <v>4.0103</v>
      </c>
      <c r="V1033" s="260">
        <f t="shared" si="226"/>
        <v>2.5331000000000001</v>
      </c>
    </row>
    <row r="1034" spans="1:22">
      <c r="A1034" s="259">
        <v>45267</v>
      </c>
      <c r="B1034" s="260">
        <v>316.5</v>
      </c>
      <c r="C1034" s="261">
        <v>399.94299999999998</v>
      </c>
      <c r="D1034" s="260">
        <v>4585.59</v>
      </c>
      <c r="E1034" s="260">
        <v>727.48800000000006</v>
      </c>
      <c r="F1034" s="261">
        <v>4.1500000000000004</v>
      </c>
      <c r="G1034" s="260">
        <f t="shared" si="227"/>
        <v>415.00000000000006</v>
      </c>
      <c r="H1034" s="260">
        <f t="shared" si="219"/>
        <v>-98.500000000000057</v>
      </c>
      <c r="I1034" s="260">
        <f t="shared" si="222"/>
        <v>199.8</v>
      </c>
      <c r="J1034" s="262">
        <v>1.998</v>
      </c>
      <c r="K1034" s="260">
        <f t="shared" si="223"/>
        <v>2.1520000000000001</v>
      </c>
      <c r="L1034" s="261">
        <v>7.8079999999999998</v>
      </c>
      <c r="M1034" s="262">
        <f t="shared" si="224"/>
        <v>5.6559999999999997</v>
      </c>
      <c r="N1034" s="260">
        <v>2.1869999999999998</v>
      </c>
      <c r="O1034" s="260">
        <v>251.72</v>
      </c>
      <c r="P1034" s="260">
        <v>493</v>
      </c>
      <c r="Q1034" s="260">
        <v>705.91497414990272</v>
      </c>
      <c r="U1034" s="260">
        <f t="shared" si="225"/>
        <v>3.9994299999999998</v>
      </c>
      <c r="V1034" s="260">
        <f t="shared" si="226"/>
        <v>2.5171999999999999</v>
      </c>
    </row>
    <row r="1035" spans="1:22">
      <c r="A1035" s="259">
        <v>45268</v>
      </c>
      <c r="B1035" s="260">
        <v>310.7</v>
      </c>
      <c r="C1035" s="261">
        <v>396.78399999999999</v>
      </c>
      <c r="D1035" s="260">
        <v>4604.37</v>
      </c>
      <c r="E1035" s="260">
        <v>722.33299999999997</v>
      </c>
      <c r="F1035" s="261">
        <v>4.2270000000000003</v>
      </c>
      <c r="G1035" s="260">
        <f t="shared" si="227"/>
        <v>422.70000000000005</v>
      </c>
      <c r="H1035" s="260">
        <f t="shared" si="219"/>
        <v>-112.00000000000006</v>
      </c>
      <c r="I1035" s="260">
        <f t="shared" si="222"/>
        <v>200.59999999999997</v>
      </c>
      <c r="J1035" s="262">
        <v>2.0059999999999998</v>
      </c>
      <c r="K1035" s="260">
        <f t="shared" si="223"/>
        <v>2.2210000000000005</v>
      </c>
      <c r="L1035" s="261">
        <v>7.8739999999999997</v>
      </c>
      <c r="M1035" s="262">
        <f t="shared" si="224"/>
        <v>5.6529999999999987</v>
      </c>
      <c r="N1035" s="260">
        <v>2.2730000000000001</v>
      </c>
      <c r="O1035" s="260">
        <v>247.85</v>
      </c>
      <c r="P1035" s="260">
        <v>479</v>
      </c>
      <c r="Q1035" s="260">
        <v>697.76819091496691</v>
      </c>
      <c r="U1035" s="260">
        <f t="shared" si="225"/>
        <v>3.9678399999999998</v>
      </c>
      <c r="V1035" s="260">
        <f t="shared" si="226"/>
        <v>2.4784999999999999</v>
      </c>
    </row>
    <row r="1036" spans="1:22">
      <c r="A1036" s="259">
        <v>45271</v>
      </c>
      <c r="B1036" s="260">
        <v>311.89999999999998</v>
      </c>
      <c r="C1036" s="261">
        <v>398.61799999999999</v>
      </c>
      <c r="D1036" s="260">
        <v>4622.4399999999996</v>
      </c>
      <c r="E1036" s="260">
        <v>725.36500000000001</v>
      </c>
      <c r="F1036" s="261">
        <v>4.234</v>
      </c>
      <c r="G1036" s="260">
        <f t="shared" si="227"/>
        <v>423.4</v>
      </c>
      <c r="H1036" s="260">
        <f t="shared" si="219"/>
        <v>-111.5</v>
      </c>
      <c r="I1036" s="260">
        <f t="shared" si="222"/>
        <v>203.5</v>
      </c>
      <c r="J1036" s="262">
        <v>2.0350000000000001</v>
      </c>
      <c r="K1036" s="260">
        <f t="shared" si="223"/>
        <v>2.1989999999999998</v>
      </c>
      <c r="L1036" s="261">
        <v>7.9130000000000003</v>
      </c>
      <c r="M1036" s="262">
        <f t="shared" si="224"/>
        <v>5.7140000000000004</v>
      </c>
      <c r="N1036" s="260">
        <v>2.2669999999999999</v>
      </c>
      <c r="O1036" s="260">
        <v>248.34</v>
      </c>
      <c r="P1036" s="260">
        <v>483</v>
      </c>
      <c r="Q1036" s="260">
        <v>697.18573777065205</v>
      </c>
      <c r="U1036" s="260">
        <f t="shared" si="225"/>
        <v>3.9861800000000001</v>
      </c>
      <c r="V1036" s="260">
        <f t="shared" si="226"/>
        <v>2.4834000000000001</v>
      </c>
    </row>
    <row r="1037" spans="1:22">
      <c r="A1037" s="259">
        <v>45272</v>
      </c>
      <c r="B1037" s="260">
        <v>313.2</v>
      </c>
      <c r="C1037" s="261">
        <v>398.76100000000002</v>
      </c>
      <c r="D1037" s="260">
        <v>4643.7</v>
      </c>
      <c r="E1037" s="260">
        <v>724.18799999999999</v>
      </c>
      <c r="F1037" s="261">
        <v>4.202</v>
      </c>
      <c r="G1037" s="260">
        <f t="shared" si="227"/>
        <v>420.2</v>
      </c>
      <c r="H1037" s="260">
        <f t="shared" si="219"/>
        <v>-107</v>
      </c>
      <c r="I1037" s="260">
        <f t="shared" si="222"/>
        <v>204</v>
      </c>
      <c r="J1037" s="262">
        <v>2.04</v>
      </c>
      <c r="K1037" s="260">
        <f t="shared" si="223"/>
        <v>2.1619999999999999</v>
      </c>
      <c r="L1037" s="261">
        <v>7.8860000000000001</v>
      </c>
      <c r="M1037" s="262">
        <f t="shared" si="224"/>
        <v>5.7240000000000002</v>
      </c>
      <c r="N1037" s="260">
        <v>2.2229999999999999</v>
      </c>
      <c r="O1037" s="260">
        <v>248.15</v>
      </c>
      <c r="P1037" s="260">
        <v>473</v>
      </c>
      <c r="Q1037" s="260">
        <v>698.33320621288954</v>
      </c>
      <c r="U1037" s="260">
        <f t="shared" si="225"/>
        <v>3.9876100000000001</v>
      </c>
      <c r="V1037" s="260">
        <f t="shared" si="226"/>
        <v>2.4815</v>
      </c>
    </row>
    <row r="1038" spans="1:22">
      <c r="A1038" s="259">
        <v>45273</v>
      </c>
      <c r="B1038" s="260">
        <v>323.39999999999998</v>
      </c>
      <c r="C1038" s="261">
        <v>408.96100000000001</v>
      </c>
      <c r="D1038" s="260">
        <v>4707.09</v>
      </c>
      <c r="E1038" s="260">
        <v>736.077</v>
      </c>
      <c r="F1038" s="261">
        <v>4.0170000000000003</v>
      </c>
      <c r="G1038" s="260">
        <f t="shared" si="227"/>
        <v>401.70000000000005</v>
      </c>
      <c r="H1038" s="260">
        <f t="shared" si="219"/>
        <v>-78.300000000000068</v>
      </c>
      <c r="I1038" s="260">
        <f t="shared" si="222"/>
        <v>183.5</v>
      </c>
      <c r="J1038" s="262">
        <v>1.835</v>
      </c>
      <c r="K1038" s="260">
        <f t="shared" si="223"/>
        <v>2.1820000000000004</v>
      </c>
      <c r="L1038" s="261">
        <v>7.7679999999999998</v>
      </c>
      <c r="M1038" s="262">
        <f t="shared" si="224"/>
        <v>5.5859999999999994</v>
      </c>
      <c r="N1038" s="260">
        <v>2.169</v>
      </c>
      <c r="O1038" s="260">
        <v>248.1</v>
      </c>
      <c r="P1038" s="260">
        <v>496</v>
      </c>
      <c r="Q1038" s="260">
        <v>712.48676948719128</v>
      </c>
      <c r="U1038" s="260">
        <f t="shared" si="225"/>
        <v>4.0896100000000004</v>
      </c>
      <c r="V1038" s="260">
        <f t="shared" si="226"/>
        <v>2.4809999999999999</v>
      </c>
    </row>
    <row r="1039" spans="1:22">
      <c r="A1039" s="259">
        <v>45274</v>
      </c>
      <c r="B1039" s="260">
        <v>314.2</v>
      </c>
      <c r="C1039" s="261">
        <v>390.78399999999999</v>
      </c>
      <c r="D1039" s="260">
        <v>4719.55</v>
      </c>
      <c r="E1039" s="260">
        <v>708.62</v>
      </c>
      <c r="F1039" s="261">
        <v>3.9220000000000002</v>
      </c>
      <c r="G1039" s="260">
        <f t="shared" si="227"/>
        <v>392.2</v>
      </c>
      <c r="H1039" s="260">
        <f t="shared" si="219"/>
        <v>-78</v>
      </c>
      <c r="I1039" s="260">
        <f t="shared" si="222"/>
        <v>169.6</v>
      </c>
      <c r="J1039" s="262">
        <v>1.696</v>
      </c>
      <c r="K1039" s="260">
        <f t="shared" si="223"/>
        <v>2.226</v>
      </c>
      <c r="L1039" s="261">
        <v>7.5069999999999997</v>
      </c>
      <c r="M1039" s="262">
        <f t="shared" si="224"/>
        <v>5.2809999999999997</v>
      </c>
      <c r="N1039" s="260">
        <v>2.105</v>
      </c>
      <c r="O1039" s="260">
        <v>240.19</v>
      </c>
      <c r="P1039" s="260">
        <v>472</v>
      </c>
      <c r="Q1039" s="260">
        <v>671.00303773880341</v>
      </c>
      <c r="U1039" s="260">
        <f t="shared" si="225"/>
        <v>3.9078399999999998</v>
      </c>
      <c r="V1039" s="260">
        <f t="shared" si="226"/>
        <v>2.4018999999999999</v>
      </c>
    </row>
    <row r="1040" spans="1:22">
      <c r="A1040" s="259">
        <v>45275</v>
      </c>
      <c r="B1040" s="260">
        <v>312.60000000000002</v>
      </c>
      <c r="C1040" s="261">
        <v>388.93400000000003</v>
      </c>
      <c r="D1040" s="260">
        <v>4719.1899999999996</v>
      </c>
      <c r="E1040" s="260">
        <v>705.47699999999998</v>
      </c>
      <c r="F1040" s="261">
        <v>3.9119999999999999</v>
      </c>
      <c r="G1040" s="260">
        <f t="shared" si="227"/>
        <v>391.2</v>
      </c>
      <c r="H1040" s="260">
        <f t="shared" si="219"/>
        <v>-78.599999999999966</v>
      </c>
      <c r="I1040" s="260">
        <f t="shared" si="222"/>
        <v>169.5</v>
      </c>
      <c r="J1040" s="262">
        <v>1.6950000000000001</v>
      </c>
      <c r="K1040" s="260">
        <f t="shared" si="223"/>
        <v>2.2169999999999996</v>
      </c>
      <c r="L1040" s="261">
        <v>7.5010000000000003</v>
      </c>
      <c r="M1040" s="262">
        <f t="shared" si="224"/>
        <v>5.2840000000000007</v>
      </c>
      <c r="N1040" s="260">
        <v>2.012</v>
      </c>
      <c r="O1040" s="260">
        <v>243.83</v>
      </c>
      <c r="P1040" s="260">
        <v>455</v>
      </c>
      <c r="Q1040" s="260">
        <v>664.35240976127</v>
      </c>
      <c r="U1040" s="260">
        <f t="shared" si="225"/>
        <v>3.8893400000000002</v>
      </c>
      <c r="V1040" s="260">
        <f t="shared" si="226"/>
        <v>2.4382999999999999</v>
      </c>
    </row>
    <row r="1041" spans="1:22">
      <c r="A1041" s="259">
        <v>45278</v>
      </c>
      <c r="B1041" s="260">
        <v>309.8</v>
      </c>
      <c r="C1041" s="261">
        <v>385.74299999999999</v>
      </c>
      <c r="D1041" s="260">
        <v>4740.5600000000004</v>
      </c>
      <c r="E1041" s="260">
        <v>702.32600000000002</v>
      </c>
      <c r="F1041" s="261">
        <v>3.9329999999999998</v>
      </c>
      <c r="G1041" s="260">
        <f t="shared" si="227"/>
        <v>393.29999999999995</v>
      </c>
      <c r="H1041" s="260">
        <f t="shared" si="219"/>
        <v>-83.499999999999943</v>
      </c>
      <c r="I1041" s="260">
        <f t="shared" si="222"/>
        <v>172.4</v>
      </c>
      <c r="J1041" s="262">
        <v>1.724</v>
      </c>
      <c r="K1041" s="260">
        <f t="shared" si="223"/>
        <v>2.2089999999999996</v>
      </c>
      <c r="L1041" s="261">
        <v>7.5049999999999999</v>
      </c>
      <c r="M1041" s="262">
        <f t="shared" si="224"/>
        <v>5.2960000000000003</v>
      </c>
      <c r="N1041" s="260">
        <v>2.0760000000000001</v>
      </c>
      <c r="O1041" s="260">
        <v>240.03</v>
      </c>
      <c r="P1041" s="260">
        <v>452</v>
      </c>
      <c r="Q1041" s="260">
        <v>657.60657189155927</v>
      </c>
      <c r="U1041" s="260">
        <f t="shared" si="225"/>
        <v>3.8574299999999999</v>
      </c>
      <c r="V1041" s="260">
        <f t="shared" si="226"/>
        <v>2.4003000000000001</v>
      </c>
    </row>
    <row r="1042" spans="1:22">
      <c r="A1042" s="259">
        <v>45279</v>
      </c>
      <c r="B1042" s="260">
        <v>308.2</v>
      </c>
      <c r="C1042" s="261">
        <v>383.95600000000002</v>
      </c>
      <c r="D1042" s="260">
        <v>4768.37</v>
      </c>
      <c r="E1042" s="260">
        <v>699.62599999999998</v>
      </c>
      <c r="F1042" s="261">
        <v>3.9319999999999999</v>
      </c>
      <c r="G1042" s="260">
        <f t="shared" si="227"/>
        <v>393.2</v>
      </c>
      <c r="H1042" s="260">
        <f t="shared" si="219"/>
        <v>-85</v>
      </c>
      <c r="I1042" s="260">
        <f t="shared" si="222"/>
        <v>173.5</v>
      </c>
      <c r="J1042" s="262">
        <v>1.7350000000000001</v>
      </c>
      <c r="K1042" s="260">
        <f t="shared" si="223"/>
        <v>2.1970000000000001</v>
      </c>
      <c r="L1042" s="261">
        <v>7.476</v>
      </c>
      <c r="M1042" s="262">
        <f t="shared" si="224"/>
        <v>5.2789999999999999</v>
      </c>
      <c r="N1042" s="260">
        <v>2.0129999999999999</v>
      </c>
      <c r="O1042" s="260">
        <v>242.93</v>
      </c>
      <c r="P1042" s="260">
        <v>452</v>
      </c>
      <c r="Q1042" s="260">
        <v>653.49320659328566</v>
      </c>
      <c r="U1042" s="260">
        <f t="shared" si="225"/>
        <v>3.8395600000000001</v>
      </c>
      <c r="V1042" s="260">
        <f t="shared" si="226"/>
        <v>2.4293</v>
      </c>
    </row>
    <row r="1043" spans="1:22">
      <c r="A1043" s="259">
        <v>45280</v>
      </c>
      <c r="B1043" s="260">
        <v>311.3</v>
      </c>
      <c r="C1043" s="261">
        <v>388.25799999999998</v>
      </c>
      <c r="D1043" s="260">
        <v>4698.3500000000004</v>
      </c>
      <c r="E1043" s="260">
        <v>704.43299999999999</v>
      </c>
      <c r="F1043" s="261">
        <v>3.8479999999999999</v>
      </c>
      <c r="G1043" s="260">
        <f t="shared" si="227"/>
        <v>384.8</v>
      </c>
      <c r="H1043" s="260">
        <f t="shared" si="219"/>
        <v>-73.5</v>
      </c>
      <c r="I1043" s="260">
        <f t="shared" si="222"/>
        <v>165.1</v>
      </c>
      <c r="J1043" s="262">
        <v>1.651</v>
      </c>
      <c r="K1043" s="260">
        <f t="shared" si="223"/>
        <v>2.1970000000000001</v>
      </c>
      <c r="L1043" s="261">
        <v>7.4509999999999996</v>
      </c>
      <c r="M1043" s="262">
        <f t="shared" si="224"/>
        <v>5.2539999999999996</v>
      </c>
      <c r="N1043" s="260">
        <v>1.9670000000000001</v>
      </c>
      <c r="O1043" s="260">
        <v>243.31</v>
      </c>
      <c r="P1043" s="260">
        <v>456</v>
      </c>
      <c r="Q1043" s="260">
        <v>647.76592594353167</v>
      </c>
      <c r="U1043" s="260">
        <f t="shared" si="225"/>
        <v>3.8825799999999999</v>
      </c>
      <c r="V1043" s="260">
        <f t="shared" si="226"/>
        <v>2.4331</v>
      </c>
    </row>
    <row r="1044" spans="1:22">
      <c r="A1044" s="259">
        <v>45281</v>
      </c>
      <c r="B1044" s="260">
        <v>309.10000000000002</v>
      </c>
      <c r="C1044" s="261">
        <v>384.97</v>
      </c>
      <c r="D1044" s="260">
        <v>4746.75</v>
      </c>
      <c r="E1044" s="260">
        <v>700.596</v>
      </c>
      <c r="F1044" s="261">
        <v>3.8889999999999998</v>
      </c>
      <c r="G1044" s="260">
        <f t="shared" si="227"/>
        <v>388.9</v>
      </c>
      <c r="H1044" s="260">
        <f t="shared" si="219"/>
        <v>-79.799999999999955</v>
      </c>
      <c r="I1044" s="260">
        <f t="shared" si="222"/>
        <v>169.1</v>
      </c>
      <c r="J1044" s="262">
        <v>1.6910000000000001</v>
      </c>
      <c r="K1044" s="260">
        <f t="shared" si="223"/>
        <v>2.1979999999999995</v>
      </c>
      <c r="L1044" s="261">
        <v>7.4530000000000003</v>
      </c>
      <c r="M1044" s="262">
        <f t="shared" si="224"/>
        <v>5.2550000000000008</v>
      </c>
      <c r="N1044" s="260">
        <v>1.9610000000000001</v>
      </c>
      <c r="O1044" s="260">
        <v>242.81</v>
      </c>
      <c r="P1044" s="260">
        <v>446</v>
      </c>
      <c r="Q1044" s="260">
        <v>644.55468579048818</v>
      </c>
      <c r="U1044" s="260">
        <f t="shared" si="225"/>
        <v>3.8497000000000003</v>
      </c>
      <c r="V1044" s="260">
        <f t="shared" si="226"/>
        <v>2.4281000000000001</v>
      </c>
    </row>
    <row r="1045" spans="1:22">
      <c r="A1045" s="259">
        <v>45282</v>
      </c>
      <c r="B1045" s="260">
        <v>308.89999999999998</v>
      </c>
      <c r="C1045" s="261">
        <v>383.86799999999999</v>
      </c>
      <c r="D1045" s="260">
        <v>4754.63</v>
      </c>
      <c r="E1045" s="260">
        <v>699.64099999999996</v>
      </c>
      <c r="F1045" s="261">
        <v>3.8959999999999999</v>
      </c>
      <c r="G1045" s="260">
        <f t="shared" si="227"/>
        <v>389.59999999999997</v>
      </c>
      <c r="H1045" s="260">
        <f t="shared" si="219"/>
        <v>-80.699999999999989</v>
      </c>
      <c r="I1045" s="260">
        <f t="shared" si="222"/>
        <v>170.1</v>
      </c>
      <c r="J1045" s="262">
        <v>1.7010000000000001</v>
      </c>
      <c r="K1045" s="260">
        <f t="shared" si="223"/>
        <v>2.1949999999999998</v>
      </c>
      <c r="L1045" s="261">
        <v>7.4550000000000001</v>
      </c>
      <c r="M1045" s="262">
        <f t="shared" si="224"/>
        <v>5.26</v>
      </c>
      <c r="N1045" s="260">
        <v>1.976</v>
      </c>
      <c r="O1045" s="260">
        <v>246.75</v>
      </c>
      <c r="P1045" s="260">
        <v>443</v>
      </c>
      <c r="Q1045" s="260">
        <v>642.15819917701765</v>
      </c>
      <c r="U1045" s="260">
        <f t="shared" si="225"/>
        <v>3.8386800000000001</v>
      </c>
      <c r="V1045" s="260">
        <f t="shared" si="226"/>
        <v>2.4674999999999998</v>
      </c>
    </row>
    <row r="1046" spans="1:22" hidden="1">
      <c r="A1046" s="259">
        <v>45285</v>
      </c>
      <c r="B1046" s="260">
        <v>0</v>
      </c>
      <c r="C1046" s="260">
        <v>0</v>
      </c>
      <c r="D1046" s="260">
        <v>0</v>
      </c>
      <c r="E1046" s="260" t="e">
        <v>#N/A</v>
      </c>
      <c r="F1046" s="260">
        <v>3.8959999999999999</v>
      </c>
      <c r="G1046" s="260">
        <f t="shared" si="227"/>
        <v>389.59999999999997</v>
      </c>
      <c r="H1046" s="260">
        <f t="shared" si="219"/>
        <v>-389.59999999999997</v>
      </c>
      <c r="J1046" s="260"/>
      <c r="L1046" s="260"/>
      <c r="M1046" s="260"/>
      <c r="Q1046" s="260">
        <v>642.89394186447885</v>
      </c>
    </row>
    <row r="1047" spans="1:22" hidden="1">
      <c r="A1047" s="259">
        <v>45286</v>
      </c>
      <c r="B1047" s="260">
        <v>308.89999999999998</v>
      </c>
      <c r="C1047" s="261">
        <v>385.20499999999998</v>
      </c>
      <c r="D1047" s="260">
        <v>4774.75</v>
      </c>
      <c r="E1047" s="260">
        <v>700.75699999999995</v>
      </c>
      <c r="F1047" s="261">
        <v>3.8980000000000001</v>
      </c>
      <c r="G1047" s="260">
        <f t="shared" si="227"/>
        <v>389.8</v>
      </c>
      <c r="H1047" s="260">
        <f t="shared" si="219"/>
        <v>-80.900000000000034</v>
      </c>
      <c r="I1047" s="260">
        <f t="shared" ref="I1047:I1050" si="228">J1047*100</f>
        <v>171.3</v>
      </c>
      <c r="J1047" s="262">
        <v>1.7130000000000001</v>
      </c>
      <c r="K1047" s="260">
        <f t="shared" ref="K1047:K1050" si="229">F1047-J1047</f>
        <v>2.1850000000000001</v>
      </c>
      <c r="L1047" s="261">
        <v>7.4619999999999997</v>
      </c>
      <c r="M1047" s="262">
        <f t="shared" ref="M1047:M1050" si="230">L1047-K1047</f>
        <v>5.2769999999999992</v>
      </c>
      <c r="N1047" s="260" t="e">
        <v>#N/A</v>
      </c>
      <c r="P1047" s="260">
        <v>446</v>
      </c>
      <c r="Q1047" s="260">
        <v>643.79241084385103</v>
      </c>
    </row>
    <row r="1048" spans="1:22">
      <c r="A1048" s="259">
        <v>45287</v>
      </c>
      <c r="B1048" s="260">
        <v>313.8</v>
      </c>
      <c r="C1048" s="261">
        <v>391.77800000000002</v>
      </c>
      <c r="D1048" s="260">
        <v>4781.58</v>
      </c>
      <c r="E1048" s="260">
        <v>707.91499999999996</v>
      </c>
      <c r="F1048" s="261">
        <v>3.7949999999999999</v>
      </c>
      <c r="G1048" s="260">
        <f t="shared" si="227"/>
        <v>379.5</v>
      </c>
      <c r="H1048" s="260">
        <f t="shared" si="219"/>
        <v>-65.699999999999989</v>
      </c>
      <c r="I1048" s="260">
        <f t="shared" si="228"/>
        <v>163.79999999999998</v>
      </c>
      <c r="J1048" s="262">
        <v>1.6379999999999999</v>
      </c>
      <c r="K1048" s="260">
        <f t="shared" si="229"/>
        <v>2.157</v>
      </c>
      <c r="L1048" s="261">
        <v>7.43</v>
      </c>
      <c r="M1048" s="262">
        <f t="shared" si="230"/>
        <v>5.2729999999999997</v>
      </c>
      <c r="N1048" s="260">
        <v>1.891</v>
      </c>
      <c r="O1048" s="260">
        <v>248.1</v>
      </c>
      <c r="P1048" s="260">
        <v>452</v>
      </c>
      <c r="Q1048" s="260">
        <v>646.28550389231168</v>
      </c>
      <c r="U1048" s="260">
        <f t="shared" ref="U1048:U1050" si="231">C1048/100</f>
        <v>3.91778</v>
      </c>
      <c r="V1048" s="260">
        <f t="shared" ref="V1048:V1050" si="232">O1048/100</f>
        <v>2.4809999999999999</v>
      </c>
    </row>
    <row r="1049" spans="1:22">
      <c r="A1049" s="259">
        <v>45288</v>
      </c>
      <c r="B1049" s="260">
        <v>308.7</v>
      </c>
      <c r="C1049" s="261">
        <v>386.52</v>
      </c>
      <c r="D1049" s="260">
        <v>4783.3500000000004</v>
      </c>
      <c r="E1049" s="260">
        <v>702.62800000000004</v>
      </c>
      <c r="F1049" s="261">
        <v>3.8450000000000002</v>
      </c>
      <c r="G1049" s="260">
        <f t="shared" si="227"/>
        <v>384.5</v>
      </c>
      <c r="H1049" s="260">
        <f t="shared" si="219"/>
        <v>-75.800000000000011</v>
      </c>
      <c r="I1049" s="260">
        <f t="shared" si="228"/>
        <v>168.2</v>
      </c>
      <c r="J1049" s="262">
        <v>1.6819999999999999</v>
      </c>
      <c r="K1049" s="260">
        <f t="shared" si="229"/>
        <v>2.1630000000000003</v>
      </c>
      <c r="L1049" s="261">
        <v>7.4269999999999996</v>
      </c>
      <c r="M1049" s="262">
        <f t="shared" si="230"/>
        <v>5.2639999999999993</v>
      </c>
      <c r="N1049" s="260">
        <v>1.9410000000000001</v>
      </c>
      <c r="O1049" s="260">
        <v>243.96</v>
      </c>
      <c r="P1049" s="260">
        <v>446</v>
      </c>
      <c r="Q1049" s="260">
        <v>642.92721586018388</v>
      </c>
      <c r="U1049" s="260">
        <f t="shared" si="231"/>
        <v>3.8651999999999997</v>
      </c>
      <c r="V1049" s="260">
        <f t="shared" si="232"/>
        <v>2.4396</v>
      </c>
    </row>
    <row r="1050" spans="1:22">
      <c r="A1050" s="259">
        <v>45289</v>
      </c>
      <c r="B1050" s="260">
        <v>301.5</v>
      </c>
      <c r="C1050" s="261">
        <v>384.02</v>
      </c>
      <c r="D1050" s="260">
        <v>4769.83</v>
      </c>
      <c r="E1050" s="260">
        <v>700.25</v>
      </c>
      <c r="F1050" s="261">
        <v>3.88</v>
      </c>
      <c r="G1050" s="260">
        <f t="shared" si="227"/>
        <v>388</v>
      </c>
      <c r="H1050" s="260">
        <f t="shared" si="219"/>
        <v>-86.5</v>
      </c>
      <c r="I1050" s="260">
        <f t="shared" si="228"/>
        <v>170.9</v>
      </c>
      <c r="J1050" s="262">
        <v>1.7090000000000001</v>
      </c>
      <c r="K1050" s="260">
        <f t="shared" si="229"/>
        <v>2.1709999999999998</v>
      </c>
      <c r="L1050" s="261">
        <v>7.4320000000000004</v>
      </c>
      <c r="M1050" s="262">
        <f t="shared" si="230"/>
        <v>5.261000000000001</v>
      </c>
      <c r="N1050" s="260">
        <v>2.0190000000000001</v>
      </c>
      <c r="O1050" s="260">
        <v>238.87</v>
      </c>
      <c r="P1050" s="260">
        <v>442</v>
      </c>
      <c r="Q1050" s="260">
        <v>637.90993962192601</v>
      </c>
      <c r="U1050" s="260">
        <f t="shared" si="231"/>
        <v>3.8401999999999998</v>
      </c>
      <c r="V1050" s="260">
        <f t="shared" si="232"/>
        <v>2.3887</v>
      </c>
    </row>
    <row r="1051" spans="1:22" hidden="1">
      <c r="A1051" s="259">
        <v>45292</v>
      </c>
      <c r="B1051" s="260">
        <v>0</v>
      </c>
      <c r="C1051" s="260">
        <v>0</v>
      </c>
      <c r="D1051" s="260">
        <v>0</v>
      </c>
      <c r="E1051" s="260" t="e">
        <v>#N/A</v>
      </c>
      <c r="F1051" s="260">
        <v>3.88</v>
      </c>
      <c r="G1051" s="260">
        <f t="shared" si="227"/>
        <v>388</v>
      </c>
      <c r="H1051" s="260">
        <f t="shared" si="219"/>
        <v>-388</v>
      </c>
      <c r="J1051" s="260"/>
      <c r="L1051" s="260"/>
      <c r="M1051" s="260"/>
      <c r="Q1051" s="260">
        <v>638.0543840663704</v>
      </c>
    </row>
    <row r="1052" spans="1:22">
      <c r="A1052" s="259">
        <v>45293</v>
      </c>
      <c r="B1052" s="260">
        <v>297.3</v>
      </c>
      <c r="C1052" s="261">
        <v>389.072</v>
      </c>
      <c r="D1052" s="260">
        <v>4742.83</v>
      </c>
      <c r="E1052" s="260">
        <v>706.61199999999997</v>
      </c>
      <c r="F1052" s="261">
        <v>3.931</v>
      </c>
      <c r="G1052" s="260">
        <f t="shared" si="227"/>
        <v>393.1</v>
      </c>
      <c r="H1052" s="260">
        <f t="shared" si="219"/>
        <v>-95.800000000000011</v>
      </c>
      <c r="I1052" s="260">
        <f t="shared" ref="I1052:I1060" si="233">J1052*100</f>
        <v>171.70000000000002</v>
      </c>
      <c r="J1052" s="262">
        <v>1.7170000000000001</v>
      </c>
      <c r="K1052" s="260">
        <f t="shared" ref="K1052:K1060" si="234">F1052-J1052</f>
        <v>2.214</v>
      </c>
      <c r="L1052" s="261">
        <v>7.5579999999999998</v>
      </c>
      <c r="M1052" s="262">
        <f t="shared" ref="M1052:M1060" si="235">L1052-K1052</f>
        <v>5.3439999999999994</v>
      </c>
      <c r="N1052" s="260">
        <v>2.0640000000000001</v>
      </c>
      <c r="O1052" s="260">
        <v>238.38</v>
      </c>
      <c r="P1052" s="260">
        <v>448</v>
      </c>
      <c r="Q1052" s="260">
        <v>642.84690932141223</v>
      </c>
      <c r="U1052" s="260">
        <f t="shared" ref="U1052:U1060" si="236">C1052/100</f>
        <v>3.89072</v>
      </c>
      <c r="V1052" s="260">
        <f t="shared" ref="V1052:V1060" si="237">O1052/100</f>
        <v>2.3837999999999999</v>
      </c>
    </row>
    <row r="1053" spans="1:22">
      <c r="A1053" s="259">
        <v>45294</v>
      </c>
      <c r="B1053" s="260">
        <v>302.8</v>
      </c>
      <c r="C1053" s="261">
        <v>406.27499999999998</v>
      </c>
      <c r="D1053" s="260">
        <v>4704.8100000000004</v>
      </c>
      <c r="E1053" s="260">
        <v>731.91700000000003</v>
      </c>
      <c r="F1053" s="261">
        <v>3.9180000000000001</v>
      </c>
      <c r="G1053" s="260">
        <f t="shared" si="227"/>
        <v>391.8</v>
      </c>
      <c r="H1053" s="260">
        <f t="shared" si="219"/>
        <v>-89</v>
      </c>
      <c r="I1053" s="260">
        <f t="shared" si="233"/>
        <v>170.79999999999998</v>
      </c>
      <c r="J1053" s="262">
        <v>1.708</v>
      </c>
      <c r="K1053" s="260">
        <f t="shared" si="234"/>
        <v>2.21</v>
      </c>
      <c r="L1053" s="261">
        <v>7.6859999999999999</v>
      </c>
      <c r="M1053" s="262">
        <f t="shared" si="235"/>
        <v>5.476</v>
      </c>
      <c r="N1053" s="260">
        <v>2.0209999999999999</v>
      </c>
      <c r="O1053" s="260">
        <v>243.84</v>
      </c>
      <c r="P1053" s="260">
        <v>476</v>
      </c>
      <c r="Q1053" s="260">
        <v>670.74400042198533</v>
      </c>
      <c r="U1053" s="260">
        <f t="shared" si="236"/>
        <v>4.0627499999999994</v>
      </c>
      <c r="V1053" s="260">
        <f t="shared" si="237"/>
        <v>2.4384000000000001</v>
      </c>
    </row>
    <row r="1054" spans="1:22">
      <c r="A1054" s="259">
        <v>45295</v>
      </c>
      <c r="B1054" s="260">
        <v>299</v>
      </c>
      <c r="C1054" s="261">
        <v>404.26499999999999</v>
      </c>
      <c r="D1054" s="260">
        <v>4688.68</v>
      </c>
      <c r="E1054" s="260">
        <v>732.28899999999999</v>
      </c>
      <c r="F1054" s="261">
        <v>4.0010000000000003</v>
      </c>
      <c r="G1054" s="260">
        <f t="shared" si="227"/>
        <v>400.1</v>
      </c>
      <c r="H1054" s="260">
        <f t="shared" si="219"/>
        <v>-101.10000000000002</v>
      </c>
      <c r="I1054" s="260">
        <f t="shared" si="233"/>
        <v>178.4</v>
      </c>
      <c r="J1054" s="262">
        <v>1.784</v>
      </c>
      <c r="K1054" s="260">
        <f t="shared" si="234"/>
        <v>2.2170000000000005</v>
      </c>
      <c r="L1054" s="261">
        <v>7.75</v>
      </c>
      <c r="M1054" s="262">
        <f t="shared" si="235"/>
        <v>5.5329999999999995</v>
      </c>
      <c r="N1054" s="260">
        <v>2.121</v>
      </c>
      <c r="O1054" s="260">
        <v>239.4</v>
      </c>
      <c r="P1054" s="260">
        <v>474</v>
      </c>
      <c r="Q1054" s="260">
        <v>669.81246861298905</v>
      </c>
      <c r="U1054" s="260">
        <f t="shared" si="236"/>
        <v>4.0426500000000001</v>
      </c>
      <c r="V1054" s="260">
        <f t="shared" si="237"/>
        <v>2.3940000000000001</v>
      </c>
    </row>
    <row r="1055" spans="1:22">
      <c r="A1055" s="259">
        <v>45296</v>
      </c>
      <c r="B1055" s="260">
        <v>298.89999999999998</v>
      </c>
      <c r="C1055" s="261">
        <v>403.14499999999998</v>
      </c>
      <c r="D1055" s="260">
        <v>4697.24</v>
      </c>
      <c r="E1055" s="260">
        <v>730.56500000000005</v>
      </c>
      <c r="F1055" s="261">
        <v>4.0469999999999997</v>
      </c>
      <c r="G1055" s="260">
        <f t="shared" si="227"/>
        <v>404.7</v>
      </c>
      <c r="H1055" s="260">
        <f t="shared" si="219"/>
        <v>-105.80000000000001</v>
      </c>
      <c r="I1055" s="260">
        <f t="shared" si="233"/>
        <v>181.8</v>
      </c>
      <c r="J1055" s="262">
        <v>1.8180000000000001</v>
      </c>
      <c r="K1055" s="260">
        <f t="shared" si="234"/>
        <v>2.2289999999999996</v>
      </c>
      <c r="L1055" s="261">
        <v>7.7619999999999996</v>
      </c>
      <c r="M1055" s="262">
        <f t="shared" si="235"/>
        <v>5.5329999999999995</v>
      </c>
      <c r="N1055" s="260">
        <v>2.1539999999999999</v>
      </c>
      <c r="O1055" s="260">
        <v>240.85</v>
      </c>
      <c r="P1055" s="260">
        <v>478</v>
      </c>
      <c r="Q1055" s="260">
        <v>673.40004751957599</v>
      </c>
      <c r="U1055" s="260">
        <f t="shared" si="236"/>
        <v>4.0314499999999995</v>
      </c>
      <c r="V1055" s="260">
        <f t="shared" si="237"/>
        <v>2.4085000000000001</v>
      </c>
    </row>
    <row r="1056" spans="1:22">
      <c r="A1056" s="259">
        <v>45299</v>
      </c>
      <c r="B1056" s="260">
        <v>301.7</v>
      </c>
      <c r="C1056" s="261">
        <v>411.06299999999999</v>
      </c>
      <c r="D1056" s="260">
        <v>4763.54</v>
      </c>
      <c r="E1056" s="260">
        <v>740.36</v>
      </c>
      <c r="F1056" s="261">
        <v>4.0309999999999997</v>
      </c>
      <c r="G1056" s="260">
        <f t="shared" si="227"/>
        <v>403.09999999999997</v>
      </c>
      <c r="H1056" s="260">
        <f t="shared" si="219"/>
        <v>-101.39999999999998</v>
      </c>
      <c r="I1056" s="260">
        <f t="shared" si="233"/>
        <v>180.6</v>
      </c>
      <c r="J1056" s="262">
        <v>1.806</v>
      </c>
      <c r="K1056" s="260">
        <f t="shared" si="234"/>
        <v>2.2249999999999996</v>
      </c>
      <c r="L1056" s="261">
        <v>7.8109999999999999</v>
      </c>
      <c r="M1056" s="262">
        <f t="shared" si="235"/>
        <v>5.5860000000000003</v>
      </c>
      <c r="N1056" s="260">
        <v>2.133</v>
      </c>
      <c r="O1056" s="260">
        <v>240.86</v>
      </c>
      <c r="P1056" s="260">
        <v>487</v>
      </c>
      <c r="Q1056" s="260">
        <v>678.99406717716806</v>
      </c>
      <c r="U1056" s="260">
        <f t="shared" si="236"/>
        <v>4.1106299999999996</v>
      </c>
      <c r="V1056" s="260">
        <f t="shared" si="237"/>
        <v>2.4086000000000003</v>
      </c>
    </row>
    <row r="1057" spans="1:22">
      <c r="A1057" s="259">
        <v>45300</v>
      </c>
      <c r="B1057" s="260">
        <v>301.7</v>
      </c>
      <c r="C1057" s="261">
        <v>412.05099999999999</v>
      </c>
      <c r="D1057" s="260">
        <v>4756.5</v>
      </c>
      <c r="E1057" s="260">
        <v>744.07500000000005</v>
      </c>
      <c r="F1057" s="261">
        <v>4.0140000000000002</v>
      </c>
      <c r="G1057" s="260">
        <f t="shared" si="227"/>
        <v>401.40000000000003</v>
      </c>
      <c r="H1057" s="260">
        <f t="shared" si="219"/>
        <v>-99.700000000000045</v>
      </c>
      <c r="I1057" s="260">
        <f t="shared" si="233"/>
        <v>179.5</v>
      </c>
      <c r="J1057" s="262">
        <v>1.7949999999999999</v>
      </c>
      <c r="K1057" s="260">
        <f t="shared" si="234"/>
        <v>2.2190000000000003</v>
      </c>
      <c r="L1057" s="261">
        <v>7.8440000000000003</v>
      </c>
      <c r="M1057" s="262">
        <f t="shared" si="235"/>
        <v>5.625</v>
      </c>
      <c r="N1057" s="260">
        <v>2.1850000000000001</v>
      </c>
      <c r="O1057" s="260">
        <v>240.94</v>
      </c>
      <c r="P1057" s="260">
        <v>489</v>
      </c>
      <c r="Q1057" s="260">
        <v>679.80871197843442</v>
      </c>
      <c r="U1057" s="260">
        <f t="shared" si="236"/>
        <v>4.1205099999999995</v>
      </c>
      <c r="V1057" s="260">
        <f t="shared" si="237"/>
        <v>2.4093999999999998</v>
      </c>
    </row>
    <row r="1058" spans="1:22">
      <c r="A1058" s="259">
        <v>45301</v>
      </c>
      <c r="B1058" s="260">
        <v>298.5</v>
      </c>
      <c r="C1058" s="261">
        <v>402.94600000000003</v>
      </c>
      <c r="D1058" s="260">
        <v>4783.45</v>
      </c>
      <c r="E1058" s="260">
        <v>728.27700000000004</v>
      </c>
      <c r="F1058" s="261">
        <v>4.0289999999999999</v>
      </c>
      <c r="G1058" s="260">
        <f t="shared" si="227"/>
        <v>402.9</v>
      </c>
      <c r="H1058" s="260">
        <f t="shared" si="219"/>
        <v>-104.39999999999998</v>
      </c>
      <c r="I1058" s="260">
        <f t="shared" si="233"/>
        <v>180.9</v>
      </c>
      <c r="J1058" s="262">
        <v>1.8089999999999999</v>
      </c>
      <c r="K1058" s="260">
        <f t="shared" si="234"/>
        <v>2.2199999999999998</v>
      </c>
      <c r="L1058" s="261">
        <v>7.766</v>
      </c>
      <c r="M1058" s="262">
        <f t="shared" si="235"/>
        <v>5.5460000000000003</v>
      </c>
      <c r="N1058" s="260">
        <v>2.2400000000000002</v>
      </c>
      <c r="O1058" s="260">
        <v>237.01</v>
      </c>
      <c r="P1058" s="260">
        <v>471</v>
      </c>
      <c r="Q1058" s="260">
        <v>664.41287648457444</v>
      </c>
      <c r="U1058" s="260">
        <f t="shared" si="236"/>
        <v>4.0294600000000003</v>
      </c>
      <c r="V1058" s="260">
        <f t="shared" si="237"/>
        <v>2.3700999999999999</v>
      </c>
    </row>
    <row r="1059" spans="1:22">
      <c r="A1059" s="259">
        <v>45302</v>
      </c>
      <c r="B1059" s="260">
        <v>301.5</v>
      </c>
      <c r="C1059" s="261">
        <v>402.17500000000001</v>
      </c>
      <c r="D1059" s="260">
        <v>4780.24</v>
      </c>
      <c r="E1059" s="260">
        <v>724.01</v>
      </c>
      <c r="F1059" s="261">
        <v>3.9670000000000001</v>
      </c>
      <c r="G1059" s="260">
        <f t="shared" si="227"/>
        <v>396.7</v>
      </c>
      <c r="H1059" s="260">
        <f t="shared" si="219"/>
        <v>-95.199999999999989</v>
      </c>
      <c r="I1059" s="260">
        <f t="shared" si="233"/>
        <v>172.8</v>
      </c>
      <c r="J1059" s="262">
        <v>1.728</v>
      </c>
      <c r="K1059" s="260">
        <f t="shared" si="234"/>
        <v>2.2389999999999999</v>
      </c>
      <c r="L1059" s="261">
        <v>7.7039999999999997</v>
      </c>
      <c r="M1059" s="262">
        <f t="shared" si="235"/>
        <v>5.4649999999999999</v>
      </c>
      <c r="N1059" s="260">
        <v>2.2320000000000002</v>
      </c>
      <c r="O1059" s="260">
        <v>236.36</v>
      </c>
      <c r="P1059" s="260">
        <v>464</v>
      </c>
      <c r="Q1059" s="260">
        <v>654.40049294200753</v>
      </c>
      <c r="U1059" s="260">
        <f t="shared" si="236"/>
        <v>4.0217499999999999</v>
      </c>
      <c r="V1059" s="260">
        <f t="shared" si="237"/>
        <v>2.3635999999999999</v>
      </c>
    </row>
    <row r="1060" spans="1:22">
      <c r="A1060" s="259">
        <v>45303</v>
      </c>
      <c r="B1060" s="260">
        <v>302.60000000000002</v>
      </c>
      <c r="C1060" s="261">
        <v>399.178</v>
      </c>
      <c r="D1060" s="260">
        <v>4783.83</v>
      </c>
      <c r="E1060" s="260">
        <v>717.43499999999995</v>
      </c>
      <c r="F1060" s="261">
        <v>3.9409999999999998</v>
      </c>
      <c r="G1060" s="260">
        <f t="shared" si="227"/>
        <v>394.09999999999997</v>
      </c>
      <c r="H1060" s="260">
        <f t="shared" si="219"/>
        <v>-91.499999999999943</v>
      </c>
      <c r="I1060" s="260">
        <f t="shared" si="233"/>
        <v>166.1</v>
      </c>
      <c r="J1060" s="262">
        <v>1.661</v>
      </c>
      <c r="K1060" s="260">
        <f t="shared" si="234"/>
        <v>2.2799999999999998</v>
      </c>
      <c r="L1060" s="261">
        <v>7.6269999999999998</v>
      </c>
      <c r="M1060" s="262">
        <f t="shared" si="235"/>
        <v>5.3469999999999995</v>
      </c>
      <c r="N1060" s="260">
        <v>2.1819999999999999</v>
      </c>
      <c r="O1060" s="260">
        <v>236</v>
      </c>
      <c r="P1060" s="260">
        <v>463</v>
      </c>
      <c r="Q1060" s="260">
        <v>649.59326756527787</v>
      </c>
      <c r="U1060" s="260">
        <f t="shared" si="236"/>
        <v>3.9917799999999999</v>
      </c>
      <c r="V1060" s="260">
        <f t="shared" si="237"/>
        <v>2.36</v>
      </c>
    </row>
    <row r="1061" spans="1:22" hidden="1">
      <c r="A1061" s="259">
        <v>45306</v>
      </c>
      <c r="B1061" s="260">
        <v>0</v>
      </c>
      <c r="C1061" s="260">
        <v>0</v>
      </c>
      <c r="D1061" s="260">
        <v>0</v>
      </c>
      <c r="E1061" s="260" t="e">
        <v>#N/A</v>
      </c>
      <c r="F1061" s="260">
        <v>3.9409999999999998</v>
      </c>
      <c r="G1061" s="260">
        <f t="shared" si="227"/>
        <v>394.09999999999997</v>
      </c>
      <c r="H1061" s="260">
        <f t="shared" si="219"/>
        <v>-394.09999999999997</v>
      </c>
      <c r="J1061" s="260"/>
      <c r="L1061" s="260"/>
      <c r="M1061" s="260"/>
      <c r="Q1061" s="260">
        <v>642.57033900128101</v>
      </c>
    </row>
    <row r="1062" spans="1:22">
      <c r="A1062" s="259">
        <v>45307</v>
      </c>
      <c r="B1062" s="260">
        <v>296.10000000000002</v>
      </c>
      <c r="C1062" s="261">
        <v>395.69400000000002</v>
      </c>
      <c r="D1062" s="260">
        <v>4765.9799999999996</v>
      </c>
      <c r="E1062" s="260">
        <v>715.53399999999999</v>
      </c>
      <c r="F1062" s="261">
        <v>4.0590000000000002</v>
      </c>
      <c r="G1062" s="260">
        <f t="shared" si="227"/>
        <v>405.90000000000003</v>
      </c>
      <c r="H1062" s="260">
        <f t="shared" si="219"/>
        <v>-109.80000000000001</v>
      </c>
      <c r="I1062" s="260">
        <f t="shared" ref="I1062:I1085" si="238">J1062*100</f>
        <v>175.4</v>
      </c>
      <c r="J1062" s="262">
        <v>1.754</v>
      </c>
      <c r="K1062" s="260">
        <f t="shared" ref="K1062:K1085" si="239">F1062-J1062</f>
        <v>2.3050000000000002</v>
      </c>
      <c r="L1062" s="261">
        <v>7.7220000000000004</v>
      </c>
      <c r="M1062" s="262">
        <f t="shared" ref="M1062:M1085" si="240">L1062-K1062</f>
        <v>5.4169999999999998</v>
      </c>
      <c r="N1062" s="260">
        <v>2.2549999999999999</v>
      </c>
      <c r="O1062" s="260">
        <v>236.68</v>
      </c>
      <c r="P1062" s="260">
        <v>466</v>
      </c>
      <c r="Q1062" s="260">
        <v>646.70424599695866</v>
      </c>
      <c r="U1062" s="260">
        <f t="shared" ref="U1062:U1085" si="241">C1062/100</f>
        <v>3.9569400000000003</v>
      </c>
      <c r="V1062" s="260">
        <f t="shared" ref="V1062:V1085" si="242">O1062/100</f>
        <v>2.3668</v>
      </c>
    </row>
    <row r="1063" spans="1:22">
      <c r="A1063" s="259">
        <v>45308</v>
      </c>
      <c r="B1063" s="260">
        <v>296.10000000000002</v>
      </c>
      <c r="C1063" s="261">
        <v>399.69099999999997</v>
      </c>
      <c r="D1063" s="260">
        <v>4739.21</v>
      </c>
      <c r="E1063" s="260">
        <v>721.38</v>
      </c>
      <c r="F1063" s="261">
        <v>4.1040000000000001</v>
      </c>
      <c r="G1063" s="260">
        <f t="shared" si="227"/>
        <v>410.40000000000003</v>
      </c>
      <c r="H1063" s="260">
        <f t="shared" si="219"/>
        <v>-114.30000000000001</v>
      </c>
      <c r="I1063" s="260">
        <f t="shared" si="238"/>
        <v>180.1</v>
      </c>
      <c r="J1063" s="262">
        <v>1.8009999999999999</v>
      </c>
      <c r="K1063" s="260">
        <f t="shared" si="239"/>
        <v>2.3029999999999999</v>
      </c>
      <c r="L1063" s="261">
        <v>7.8070000000000004</v>
      </c>
      <c r="M1063" s="262">
        <f t="shared" si="240"/>
        <v>5.5040000000000004</v>
      </c>
      <c r="N1063" s="260">
        <v>2.3130000000000002</v>
      </c>
      <c r="O1063" s="260">
        <v>231.25</v>
      </c>
      <c r="P1063" s="260">
        <v>478</v>
      </c>
      <c r="Q1063" s="260">
        <v>656.04468099423684</v>
      </c>
      <c r="U1063" s="260">
        <f t="shared" si="241"/>
        <v>3.9969099999999997</v>
      </c>
      <c r="V1063" s="260">
        <f t="shared" si="242"/>
        <v>2.3125</v>
      </c>
    </row>
    <row r="1064" spans="1:22">
      <c r="A1064" s="259">
        <v>45309</v>
      </c>
      <c r="B1064" s="260">
        <v>294.8</v>
      </c>
      <c r="C1064" s="261">
        <v>397.4</v>
      </c>
      <c r="D1064" s="260">
        <v>4780.9399999999996</v>
      </c>
      <c r="E1064" s="260">
        <v>718.08399999999995</v>
      </c>
      <c r="F1064" s="261">
        <v>4.1429999999999998</v>
      </c>
      <c r="G1064" s="260">
        <f t="shared" si="227"/>
        <v>414.29999999999995</v>
      </c>
      <c r="H1064" s="260">
        <f t="shared" si="219"/>
        <v>-119.49999999999994</v>
      </c>
      <c r="I1064" s="260">
        <f t="shared" si="238"/>
        <v>179.7</v>
      </c>
      <c r="J1064" s="262">
        <v>1.7969999999999999</v>
      </c>
      <c r="K1064" s="260">
        <f t="shared" si="239"/>
        <v>2.3460000000000001</v>
      </c>
      <c r="L1064" s="261">
        <v>7.8209999999999997</v>
      </c>
      <c r="M1064" s="262">
        <f t="shared" si="240"/>
        <v>5.4749999999999996</v>
      </c>
      <c r="N1064" s="260">
        <v>2.3460000000000001</v>
      </c>
      <c r="O1064" s="260">
        <v>230.64</v>
      </c>
      <c r="P1064" s="260">
        <v>469</v>
      </c>
      <c r="Q1064" s="260">
        <v>644.34102939258219</v>
      </c>
      <c r="U1064" s="260">
        <f t="shared" si="241"/>
        <v>3.9739999999999998</v>
      </c>
      <c r="V1064" s="260">
        <f t="shared" si="242"/>
        <v>2.3064</v>
      </c>
    </row>
    <row r="1065" spans="1:22">
      <c r="A1065" s="259">
        <v>45310</v>
      </c>
      <c r="B1065" s="260">
        <v>296</v>
      </c>
      <c r="C1065" s="261">
        <v>399.86099999999999</v>
      </c>
      <c r="D1065" s="260">
        <v>4839.8100000000004</v>
      </c>
      <c r="E1065" s="260">
        <v>719.45399999999995</v>
      </c>
      <c r="F1065" s="261">
        <v>4.1239999999999997</v>
      </c>
      <c r="G1065" s="260">
        <f t="shared" si="227"/>
        <v>412.4</v>
      </c>
      <c r="H1065" s="260">
        <f t="shared" si="219"/>
        <v>-116.39999999999998</v>
      </c>
      <c r="I1065" s="260">
        <f t="shared" si="238"/>
        <v>178.6</v>
      </c>
      <c r="J1065" s="262">
        <v>1.786</v>
      </c>
      <c r="K1065" s="260">
        <f t="shared" si="239"/>
        <v>2.3379999999999996</v>
      </c>
      <c r="L1065" s="261">
        <v>7.8479999999999999</v>
      </c>
      <c r="M1065" s="262">
        <f t="shared" si="240"/>
        <v>5.51</v>
      </c>
      <c r="N1065" s="260">
        <v>2.339</v>
      </c>
      <c r="O1065" s="260">
        <v>229.19</v>
      </c>
      <c r="P1065" s="260">
        <v>468</v>
      </c>
      <c r="Q1065" s="260">
        <v>640.60863831078211</v>
      </c>
      <c r="U1065" s="260">
        <f t="shared" si="241"/>
        <v>3.9986099999999998</v>
      </c>
      <c r="V1065" s="260">
        <f t="shared" si="242"/>
        <v>2.2919</v>
      </c>
    </row>
    <row r="1066" spans="1:22">
      <c r="A1066" s="259">
        <v>45313</v>
      </c>
      <c r="B1066" s="260">
        <v>298</v>
      </c>
      <c r="C1066" s="261">
        <v>400.505</v>
      </c>
      <c r="D1066" s="260">
        <v>4850.43</v>
      </c>
      <c r="E1066" s="260">
        <v>720.91499999999996</v>
      </c>
      <c r="F1066" s="261">
        <v>4.1059999999999999</v>
      </c>
      <c r="G1066" s="260">
        <f t="shared" si="227"/>
        <v>410.59999999999997</v>
      </c>
      <c r="H1066" s="260">
        <f t="shared" si="219"/>
        <v>-112.59999999999997</v>
      </c>
      <c r="I1066" s="260">
        <f t="shared" si="238"/>
        <v>180.7</v>
      </c>
      <c r="J1066" s="262">
        <v>1.8069999999999999</v>
      </c>
      <c r="K1066" s="260">
        <f t="shared" si="239"/>
        <v>2.2989999999999999</v>
      </c>
      <c r="L1066" s="261">
        <v>7.8280000000000003</v>
      </c>
      <c r="M1066" s="262">
        <f t="shared" si="240"/>
        <v>5.5289999999999999</v>
      </c>
      <c r="N1066" s="260">
        <v>2.2879999999999998</v>
      </c>
      <c r="O1066" s="260">
        <v>232.28</v>
      </c>
      <c r="P1066" s="260">
        <v>469</v>
      </c>
      <c r="Q1066" s="260">
        <v>635.70254454371604</v>
      </c>
      <c r="U1066" s="260">
        <f t="shared" si="241"/>
        <v>4.0050499999999998</v>
      </c>
      <c r="V1066" s="260">
        <f t="shared" si="242"/>
        <v>2.3228</v>
      </c>
    </row>
    <row r="1067" spans="1:22">
      <c r="A1067" s="259">
        <v>45314</v>
      </c>
      <c r="B1067" s="260">
        <v>297.3</v>
      </c>
      <c r="C1067" s="261">
        <v>403.42099999999999</v>
      </c>
      <c r="D1067" s="260">
        <v>4864.6000000000004</v>
      </c>
      <c r="E1067" s="260">
        <v>726.11500000000001</v>
      </c>
      <c r="F1067" s="261">
        <v>4.13</v>
      </c>
      <c r="G1067" s="260">
        <f t="shared" si="227"/>
        <v>413</v>
      </c>
      <c r="H1067" s="260">
        <f t="shared" si="219"/>
        <v>-115.69999999999999</v>
      </c>
      <c r="I1067" s="260">
        <f t="shared" si="238"/>
        <v>184.7</v>
      </c>
      <c r="J1067" s="262">
        <v>1.847</v>
      </c>
      <c r="K1067" s="260">
        <f t="shared" si="239"/>
        <v>2.2829999999999999</v>
      </c>
      <c r="L1067" s="261">
        <v>7.88</v>
      </c>
      <c r="M1067" s="262">
        <f t="shared" si="240"/>
        <v>5.5969999999999995</v>
      </c>
      <c r="N1067" s="260">
        <v>2.3490000000000002</v>
      </c>
      <c r="O1067" s="260">
        <v>230.63</v>
      </c>
      <c r="P1067" s="260">
        <v>473</v>
      </c>
      <c r="Q1067" s="260">
        <v>646.30341640305119</v>
      </c>
      <c r="U1067" s="260">
        <f t="shared" si="241"/>
        <v>4.0342099999999999</v>
      </c>
      <c r="V1067" s="260">
        <f t="shared" si="242"/>
        <v>2.3062999999999998</v>
      </c>
    </row>
    <row r="1068" spans="1:22">
      <c r="A1068" s="259">
        <v>45315</v>
      </c>
      <c r="B1068" s="260">
        <v>293.3</v>
      </c>
      <c r="C1068" s="261">
        <v>399.77199999999999</v>
      </c>
      <c r="D1068" s="260">
        <v>4868.55</v>
      </c>
      <c r="E1068" s="260">
        <v>720.61599999999999</v>
      </c>
      <c r="F1068" s="261">
        <v>4.1769999999999996</v>
      </c>
      <c r="G1068" s="260">
        <f t="shared" si="227"/>
        <v>417.69999999999993</v>
      </c>
      <c r="H1068" s="260">
        <f t="shared" si="219"/>
        <v>-124.39999999999992</v>
      </c>
      <c r="I1068" s="260">
        <f t="shared" si="238"/>
        <v>188.7</v>
      </c>
      <c r="J1068" s="262">
        <v>1.887</v>
      </c>
      <c r="K1068" s="260">
        <f t="shared" si="239"/>
        <v>2.2899999999999996</v>
      </c>
      <c r="L1068" s="261">
        <v>7.8780000000000001</v>
      </c>
      <c r="M1068" s="262">
        <f t="shared" si="240"/>
        <v>5.588000000000001</v>
      </c>
      <c r="N1068" s="260">
        <v>2.339</v>
      </c>
      <c r="O1068" s="260">
        <v>230.07</v>
      </c>
      <c r="P1068" s="260">
        <v>469</v>
      </c>
      <c r="Q1068" s="260">
        <v>642.61322267043602</v>
      </c>
      <c r="U1068" s="260">
        <f t="shared" si="241"/>
        <v>3.9977199999999997</v>
      </c>
      <c r="V1068" s="260">
        <f t="shared" si="242"/>
        <v>2.3007</v>
      </c>
    </row>
    <row r="1069" spans="1:22">
      <c r="A1069" s="259">
        <v>45316</v>
      </c>
      <c r="B1069" s="260">
        <v>296</v>
      </c>
      <c r="C1069" s="261">
        <v>403.81</v>
      </c>
      <c r="D1069" s="260">
        <v>4894.16</v>
      </c>
      <c r="E1069" s="260">
        <v>725.14099999999996</v>
      </c>
      <c r="F1069" s="261">
        <v>4.1189999999999998</v>
      </c>
      <c r="G1069" s="260">
        <f t="shared" si="227"/>
        <v>411.9</v>
      </c>
      <c r="H1069" s="260">
        <f t="shared" si="219"/>
        <v>-115.89999999999998</v>
      </c>
      <c r="I1069" s="260">
        <f t="shared" si="238"/>
        <v>183.1</v>
      </c>
      <c r="J1069" s="262">
        <v>1.831</v>
      </c>
      <c r="K1069" s="260">
        <f t="shared" si="239"/>
        <v>2.2879999999999998</v>
      </c>
      <c r="L1069" s="261">
        <v>7.8470000000000004</v>
      </c>
      <c r="M1069" s="262">
        <f t="shared" si="240"/>
        <v>5.5590000000000011</v>
      </c>
      <c r="N1069" s="260">
        <v>2.2869999999999999</v>
      </c>
      <c r="O1069" s="260">
        <v>233.15</v>
      </c>
      <c r="P1069" s="260">
        <v>480</v>
      </c>
      <c r="Q1069" s="260">
        <v>650.40680976433339</v>
      </c>
      <c r="U1069" s="260">
        <f t="shared" si="241"/>
        <v>4.0381</v>
      </c>
      <c r="V1069" s="260">
        <f t="shared" si="242"/>
        <v>2.3315000000000001</v>
      </c>
    </row>
    <row r="1070" spans="1:22">
      <c r="A1070" s="259">
        <v>45317</v>
      </c>
      <c r="B1070" s="260">
        <v>293.60000000000002</v>
      </c>
      <c r="C1070" s="261">
        <v>399.97500000000002</v>
      </c>
      <c r="D1070" s="260">
        <v>4890.97</v>
      </c>
      <c r="E1070" s="260">
        <v>718.64800000000002</v>
      </c>
      <c r="F1070" s="261">
        <v>4.1379999999999999</v>
      </c>
      <c r="G1070" s="260">
        <f t="shared" si="227"/>
        <v>413.8</v>
      </c>
      <c r="H1070" s="260">
        <f t="shared" si="219"/>
        <v>-120.19999999999999</v>
      </c>
      <c r="I1070" s="260">
        <f t="shared" si="238"/>
        <v>184.7</v>
      </c>
      <c r="J1070" s="262">
        <v>1.847</v>
      </c>
      <c r="K1070" s="260">
        <f t="shared" si="239"/>
        <v>2.2909999999999999</v>
      </c>
      <c r="L1070" s="261">
        <v>7.8310000000000004</v>
      </c>
      <c r="M1070" s="262">
        <f t="shared" si="240"/>
        <v>5.5400000000000009</v>
      </c>
      <c r="N1070" s="260">
        <v>2.2959999999999998</v>
      </c>
      <c r="O1070" s="260">
        <v>228.64</v>
      </c>
      <c r="P1070" s="260">
        <v>473</v>
      </c>
      <c r="Q1070" s="260">
        <v>640.11165762749567</v>
      </c>
      <c r="U1070" s="260">
        <f t="shared" si="241"/>
        <v>3.9997500000000001</v>
      </c>
      <c r="V1070" s="260">
        <f t="shared" si="242"/>
        <v>2.2864</v>
      </c>
    </row>
    <row r="1071" spans="1:22">
      <c r="A1071" s="259">
        <v>45320</v>
      </c>
      <c r="B1071" s="260">
        <v>295.89999999999998</v>
      </c>
      <c r="C1071" s="261">
        <v>401.02300000000002</v>
      </c>
      <c r="D1071" s="260">
        <v>4927.93</v>
      </c>
      <c r="E1071" s="260">
        <v>720.029</v>
      </c>
      <c r="F1071" s="261">
        <v>4.0750000000000002</v>
      </c>
      <c r="G1071" s="260">
        <f t="shared" si="227"/>
        <v>407.5</v>
      </c>
      <c r="H1071" s="260">
        <f t="shared" si="219"/>
        <v>-111.60000000000002</v>
      </c>
      <c r="I1071" s="260">
        <f t="shared" si="238"/>
        <v>178.7</v>
      </c>
      <c r="J1071" s="262">
        <v>1.7869999999999999</v>
      </c>
      <c r="K1071" s="260">
        <f t="shared" si="239"/>
        <v>2.2880000000000003</v>
      </c>
      <c r="L1071" s="261">
        <v>7.7930000000000001</v>
      </c>
      <c r="M1071" s="262">
        <f t="shared" si="240"/>
        <v>5.5049999999999999</v>
      </c>
      <c r="N1071" s="260">
        <v>2.2320000000000002</v>
      </c>
      <c r="O1071" s="260">
        <v>230.9</v>
      </c>
      <c r="P1071" s="260">
        <v>473</v>
      </c>
      <c r="Q1071" s="260">
        <v>637.38516081108344</v>
      </c>
      <c r="U1071" s="260">
        <f t="shared" si="241"/>
        <v>4.01023</v>
      </c>
      <c r="V1071" s="260">
        <f t="shared" si="242"/>
        <v>2.3090000000000002</v>
      </c>
    </row>
    <row r="1072" spans="1:22">
      <c r="A1072" s="259">
        <v>45321</v>
      </c>
      <c r="B1072" s="260">
        <v>297.3</v>
      </c>
      <c r="C1072" s="261">
        <v>401.12</v>
      </c>
      <c r="D1072" s="260">
        <v>4924.97</v>
      </c>
      <c r="E1072" s="260">
        <v>719.96400000000006</v>
      </c>
      <c r="F1072" s="261">
        <v>4.0330000000000004</v>
      </c>
      <c r="G1072" s="260">
        <f t="shared" si="227"/>
        <v>403.3</v>
      </c>
      <c r="H1072" s="260">
        <f t="shared" ref="H1072:H1135" si="243">B1072-G1072</f>
        <v>-106</v>
      </c>
      <c r="I1072" s="260">
        <f t="shared" si="238"/>
        <v>177.6</v>
      </c>
      <c r="J1072" s="262">
        <v>1.776</v>
      </c>
      <c r="K1072" s="260">
        <f t="shared" si="239"/>
        <v>2.2570000000000006</v>
      </c>
      <c r="L1072" s="261">
        <v>7.7720000000000002</v>
      </c>
      <c r="M1072" s="262">
        <f t="shared" si="240"/>
        <v>5.5149999999999997</v>
      </c>
      <c r="N1072" s="260">
        <v>2.266</v>
      </c>
      <c r="O1072" s="260">
        <v>228.23</v>
      </c>
      <c r="P1072" s="260">
        <v>470</v>
      </c>
      <c r="Q1072" s="260">
        <v>636.73336595333399</v>
      </c>
      <c r="U1072" s="260">
        <f t="shared" si="241"/>
        <v>4.0111999999999997</v>
      </c>
      <c r="V1072" s="260">
        <f t="shared" si="242"/>
        <v>2.2822999999999998</v>
      </c>
    </row>
    <row r="1073" spans="1:22">
      <c r="A1073" s="259">
        <v>45322</v>
      </c>
      <c r="B1073" s="260">
        <v>297.5</v>
      </c>
      <c r="C1073" s="261">
        <v>402.10500000000002</v>
      </c>
      <c r="D1073" s="260">
        <v>4845.6499999999996</v>
      </c>
      <c r="E1073" s="260">
        <v>722.75599999999997</v>
      </c>
      <c r="F1073" s="261">
        <v>3.9129999999999998</v>
      </c>
      <c r="G1073" s="260">
        <f t="shared" si="227"/>
        <v>391.29999999999995</v>
      </c>
      <c r="H1073" s="260">
        <f t="shared" si="243"/>
        <v>-93.799999999999955</v>
      </c>
      <c r="I1073" s="260">
        <f t="shared" si="238"/>
        <v>166.70000000000002</v>
      </c>
      <c r="J1073" s="262">
        <v>1.667</v>
      </c>
      <c r="K1073" s="260">
        <f t="shared" si="239"/>
        <v>2.2459999999999996</v>
      </c>
      <c r="L1073" s="261">
        <v>7.673</v>
      </c>
      <c r="M1073" s="262">
        <f t="shared" si="240"/>
        <v>5.4270000000000005</v>
      </c>
      <c r="N1073" s="260">
        <v>2.1629999999999998</v>
      </c>
      <c r="O1073" s="260">
        <v>228.44</v>
      </c>
      <c r="P1073" s="260">
        <v>487</v>
      </c>
      <c r="Q1073" s="260">
        <v>654.84087722526635</v>
      </c>
      <c r="U1073" s="260">
        <f t="shared" si="241"/>
        <v>4.0210499999999998</v>
      </c>
      <c r="V1073" s="260">
        <f t="shared" si="242"/>
        <v>2.2843999999999998</v>
      </c>
    </row>
    <row r="1074" spans="1:22">
      <c r="A1074" s="259">
        <v>45323</v>
      </c>
      <c r="B1074" s="260">
        <v>296.5</v>
      </c>
      <c r="C1074" s="261">
        <v>400.62400000000002</v>
      </c>
      <c r="D1074" s="260">
        <v>4906.1899999999996</v>
      </c>
      <c r="E1074" s="260">
        <v>721.25199999999995</v>
      </c>
      <c r="F1074" s="261">
        <v>3.8809999999999998</v>
      </c>
      <c r="G1074" s="260">
        <f t="shared" si="227"/>
        <v>388.09999999999997</v>
      </c>
      <c r="H1074" s="260">
        <f t="shared" si="243"/>
        <v>-91.599999999999966</v>
      </c>
      <c r="I1074" s="260">
        <f t="shared" si="238"/>
        <v>168.70000000000002</v>
      </c>
      <c r="J1074" s="262">
        <v>1.6870000000000001</v>
      </c>
      <c r="K1074" s="260">
        <f t="shared" si="239"/>
        <v>2.194</v>
      </c>
      <c r="L1074" s="261">
        <v>7.5940000000000003</v>
      </c>
      <c r="M1074" s="262">
        <f t="shared" si="240"/>
        <v>5.4</v>
      </c>
      <c r="N1074" s="260">
        <v>2.1440000000000001</v>
      </c>
      <c r="O1074" s="260">
        <v>228.74</v>
      </c>
      <c r="P1074" s="260">
        <v>493</v>
      </c>
      <c r="Q1074" s="260">
        <v>658.89344821919474</v>
      </c>
      <c r="U1074" s="260">
        <f t="shared" si="241"/>
        <v>4.00624</v>
      </c>
      <c r="V1074" s="260">
        <f t="shared" si="242"/>
        <v>2.2873999999999999</v>
      </c>
    </row>
    <row r="1075" spans="1:22">
      <c r="A1075" s="259">
        <v>45324</v>
      </c>
      <c r="B1075" s="260">
        <v>286.89999999999998</v>
      </c>
      <c r="C1075" s="261">
        <v>393.97399999999999</v>
      </c>
      <c r="D1075" s="260">
        <v>4958.6099999999997</v>
      </c>
      <c r="E1075" s="260">
        <v>711.55399999999997</v>
      </c>
      <c r="F1075" s="261">
        <v>4.0220000000000002</v>
      </c>
      <c r="G1075" s="260">
        <f t="shared" si="227"/>
        <v>402.20000000000005</v>
      </c>
      <c r="H1075" s="260">
        <f t="shared" si="243"/>
        <v>-115.30000000000007</v>
      </c>
      <c r="I1075" s="260">
        <f t="shared" si="238"/>
        <v>181.20000000000002</v>
      </c>
      <c r="J1075" s="262">
        <v>1.8120000000000001</v>
      </c>
      <c r="K1075" s="260">
        <f t="shared" si="239"/>
        <v>2.21</v>
      </c>
      <c r="L1075" s="261">
        <v>7.6840000000000002</v>
      </c>
      <c r="M1075" s="262">
        <f t="shared" si="240"/>
        <v>5.4740000000000002</v>
      </c>
      <c r="N1075" s="260">
        <v>2.238</v>
      </c>
      <c r="O1075" s="260">
        <v>224.86</v>
      </c>
      <c r="P1075" s="260">
        <v>473</v>
      </c>
      <c r="Q1075" s="260">
        <v>644.53315134514469</v>
      </c>
      <c r="U1075" s="260">
        <f t="shared" si="241"/>
        <v>3.93974</v>
      </c>
      <c r="V1075" s="260">
        <f t="shared" si="242"/>
        <v>2.2486000000000002</v>
      </c>
    </row>
    <row r="1076" spans="1:22">
      <c r="A1076" s="259">
        <v>45327</v>
      </c>
      <c r="B1076" s="260">
        <v>282.5</v>
      </c>
      <c r="C1076" s="261">
        <v>391.755</v>
      </c>
      <c r="D1076" s="260">
        <v>4942.8100000000004</v>
      </c>
      <c r="E1076" s="260">
        <v>707.47299999999996</v>
      </c>
      <c r="F1076" s="261">
        <v>4.1589999999999998</v>
      </c>
      <c r="G1076" s="260">
        <f t="shared" si="227"/>
        <v>415.9</v>
      </c>
      <c r="H1076" s="260">
        <f t="shared" si="243"/>
        <v>-133.39999999999998</v>
      </c>
      <c r="I1076" s="260">
        <f t="shared" si="238"/>
        <v>190.5</v>
      </c>
      <c r="J1076" s="262">
        <v>1.905</v>
      </c>
      <c r="K1076" s="260">
        <f t="shared" si="239"/>
        <v>2.2539999999999996</v>
      </c>
      <c r="L1076" s="261">
        <v>7.7839999999999998</v>
      </c>
      <c r="M1076" s="262">
        <f t="shared" si="240"/>
        <v>5.53</v>
      </c>
      <c r="N1076" s="260">
        <v>2.3130000000000002</v>
      </c>
      <c r="O1076" s="260">
        <v>222.2</v>
      </c>
      <c r="P1076" s="260">
        <v>515</v>
      </c>
      <c r="Q1076" s="260">
        <v>646.10545161872938</v>
      </c>
      <c r="U1076" s="260">
        <f t="shared" si="241"/>
        <v>3.9175499999999999</v>
      </c>
      <c r="V1076" s="260">
        <f t="shared" si="242"/>
        <v>2.222</v>
      </c>
    </row>
    <row r="1077" spans="1:22">
      <c r="A1077" s="259">
        <v>45328</v>
      </c>
      <c r="B1077" s="260">
        <v>286.60000000000002</v>
      </c>
      <c r="C1077" s="261">
        <v>393.29599999999999</v>
      </c>
      <c r="D1077" s="260">
        <v>4954.2299999999996</v>
      </c>
      <c r="E1077" s="260">
        <v>705.54700000000003</v>
      </c>
      <c r="F1077" s="261">
        <v>4.101</v>
      </c>
      <c r="G1077" s="260">
        <f t="shared" si="227"/>
        <v>410.1</v>
      </c>
      <c r="H1077" s="260">
        <f t="shared" si="243"/>
        <v>-123.5</v>
      </c>
      <c r="I1077" s="260">
        <f t="shared" si="238"/>
        <v>186.5</v>
      </c>
      <c r="J1077" s="262">
        <v>1.865</v>
      </c>
      <c r="K1077" s="260">
        <f t="shared" si="239"/>
        <v>2.2359999999999998</v>
      </c>
      <c r="L1077" s="261">
        <v>7.718</v>
      </c>
      <c r="M1077" s="262">
        <f t="shared" si="240"/>
        <v>5.4820000000000002</v>
      </c>
      <c r="N1077" s="260">
        <v>2.29</v>
      </c>
      <c r="O1077" s="260">
        <v>221.81</v>
      </c>
      <c r="P1077" s="260">
        <v>514</v>
      </c>
      <c r="Q1077" s="260">
        <v>645.74563929817623</v>
      </c>
      <c r="U1077" s="260">
        <f t="shared" si="241"/>
        <v>3.93296</v>
      </c>
      <c r="V1077" s="260">
        <f t="shared" si="242"/>
        <v>2.2181000000000002</v>
      </c>
    </row>
    <row r="1078" spans="1:22">
      <c r="A1078" s="259">
        <v>45329</v>
      </c>
      <c r="B1078" s="260">
        <v>286.60000000000002</v>
      </c>
      <c r="C1078" s="261">
        <v>390.17899999999997</v>
      </c>
      <c r="D1078" s="260">
        <v>4995.0600000000004</v>
      </c>
      <c r="E1078" s="260">
        <v>701.02099999999996</v>
      </c>
      <c r="F1078" s="261">
        <v>4.1219999999999999</v>
      </c>
      <c r="G1078" s="260">
        <f t="shared" si="227"/>
        <v>412.2</v>
      </c>
      <c r="H1078" s="260">
        <f t="shared" si="243"/>
        <v>-125.59999999999997</v>
      </c>
      <c r="I1078" s="260">
        <f t="shared" si="238"/>
        <v>188.79999999999998</v>
      </c>
      <c r="J1078" s="262">
        <v>1.8879999999999999</v>
      </c>
      <c r="K1078" s="260">
        <f t="shared" si="239"/>
        <v>2.234</v>
      </c>
      <c r="L1078" s="261">
        <v>7.7309999999999999</v>
      </c>
      <c r="M1078" s="262">
        <f t="shared" si="240"/>
        <v>5.4969999999999999</v>
      </c>
      <c r="N1078" s="260">
        <v>2.3130000000000002</v>
      </c>
      <c r="O1078" s="260">
        <v>222.12</v>
      </c>
      <c r="P1078" s="260">
        <v>509</v>
      </c>
      <c r="Q1078" s="260">
        <v>634.62125153704346</v>
      </c>
      <c r="U1078" s="260">
        <f t="shared" si="241"/>
        <v>3.9017899999999996</v>
      </c>
      <c r="V1078" s="260">
        <f t="shared" si="242"/>
        <v>2.2212000000000001</v>
      </c>
    </row>
    <row r="1079" spans="1:22">
      <c r="A1079" s="259">
        <v>45330</v>
      </c>
      <c r="B1079" s="260">
        <v>285.39999999999998</v>
      </c>
      <c r="C1079" s="261">
        <v>390.16699999999997</v>
      </c>
      <c r="D1079" s="260">
        <v>4997.91</v>
      </c>
      <c r="E1079" s="260">
        <v>699.48900000000003</v>
      </c>
      <c r="F1079" s="261">
        <v>4.1550000000000002</v>
      </c>
      <c r="G1079" s="260">
        <f t="shared" si="227"/>
        <v>415.5</v>
      </c>
      <c r="H1079" s="260">
        <f t="shared" si="243"/>
        <v>-130.10000000000002</v>
      </c>
      <c r="I1079" s="260">
        <f t="shared" si="238"/>
        <v>190.39999999999998</v>
      </c>
      <c r="J1079" s="262">
        <v>1.9039999999999999</v>
      </c>
      <c r="K1079" s="260">
        <f t="shared" si="239"/>
        <v>2.2510000000000003</v>
      </c>
      <c r="L1079" s="261">
        <v>7.7770000000000001</v>
      </c>
      <c r="M1079" s="262">
        <f t="shared" si="240"/>
        <v>5.5259999999999998</v>
      </c>
      <c r="N1079" s="260">
        <v>2.351</v>
      </c>
      <c r="O1079" s="260">
        <v>218.28</v>
      </c>
      <c r="P1079" s="260">
        <v>518</v>
      </c>
      <c r="Q1079" s="260">
        <v>630.10121729311697</v>
      </c>
      <c r="U1079" s="260">
        <f t="shared" si="241"/>
        <v>3.9016699999999997</v>
      </c>
      <c r="V1079" s="260">
        <f t="shared" si="242"/>
        <v>2.1827999999999999</v>
      </c>
    </row>
    <row r="1080" spans="1:22">
      <c r="A1080" s="259">
        <v>45331</v>
      </c>
      <c r="B1080" s="260">
        <v>284.5</v>
      </c>
      <c r="C1080" s="261">
        <v>390.47300000000001</v>
      </c>
      <c r="D1080" s="260">
        <v>5026.6099999999997</v>
      </c>
      <c r="E1080" s="260">
        <v>700.33199999999999</v>
      </c>
      <c r="F1080" s="261">
        <v>4.1760000000000002</v>
      </c>
      <c r="G1080" s="260">
        <f t="shared" si="227"/>
        <v>417.6</v>
      </c>
      <c r="H1080" s="260">
        <f t="shared" si="243"/>
        <v>-133.10000000000002</v>
      </c>
      <c r="I1080" s="260">
        <f t="shared" si="238"/>
        <v>192.1</v>
      </c>
      <c r="J1080" s="262">
        <v>1.921</v>
      </c>
      <c r="K1080" s="260">
        <f t="shared" si="239"/>
        <v>2.2549999999999999</v>
      </c>
      <c r="L1080" s="261">
        <v>7.7939999999999996</v>
      </c>
      <c r="M1080" s="262">
        <f t="shared" si="240"/>
        <v>5.5389999999999997</v>
      </c>
      <c r="N1080" s="260">
        <v>2.3780000000000001</v>
      </c>
      <c r="O1080" s="260">
        <v>216.25</v>
      </c>
      <c r="P1080" s="260">
        <v>522</v>
      </c>
      <c r="Q1080" s="260">
        <v>625.83741976147871</v>
      </c>
      <c r="U1080" s="260">
        <f t="shared" si="241"/>
        <v>3.9047300000000003</v>
      </c>
      <c r="V1080" s="260">
        <f t="shared" si="242"/>
        <v>2.1625000000000001</v>
      </c>
    </row>
    <row r="1081" spans="1:22">
      <c r="A1081" s="259">
        <v>45334</v>
      </c>
      <c r="B1081" s="260">
        <v>284.89999999999998</v>
      </c>
      <c r="C1081" s="261">
        <v>390.54199999999997</v>
      </c>
      <c r="D1081" s="260">
        <v>5021.84</v>
      </c>
      <c r="E1081" s="260">
        <v>700.83399999999995</v>
      </c>
      <c r="F1081" s="261">
        <v>4.18</v>
      </c>
      <c r="G1081" s="260">
        <f t="shared" si="227"/>
        <v>418</v>
      </c>
      <c r="H1081" s="260">
        <f t="shared" si="243"/>
        <v>-133.10000000000002</v>
      </c>
      <c r="I1081" s="260">
        <f t="shared" si="238"/>
        <v>193.70000000000002</v>
      </c>
      <c r="J1081" s="262">
        <v>1.9370000000000001</v>
      </c>
      <c r="K1081" s="260">
        <f t="shared" si="239"/>
        <v>2.2429999999999994</v>
      </c>
      <c r="L1081" s="261">
        <v>7.7930000000000001</v>
      </c>
      <c r="M1081" s="262">
        <f t="shared" si="240"/>
        <v>5.5500000000000007</v>
      </c>
      <c r="N1081" s="260">
        <v>2.3580000000000001</v>
      </c>
      <c r="O1081" s="260">
        <v>217.2</v>
      </c>
      <c r="P1081" s="260">
        <v>530</v>
      </c>
      <c r="Q1081" s="260">
        <v>625.45179523115314</v>
      </c>
      <c r="U1081" s="260">
        <f t="shared" si="241"/>
        <v>3.9054199999999999</v>
      </c>
      <c r="V1081" s="260">
        <f t="shared" si="242"/>
        <v>2.1719999999999997</v>
      </c>
    </row>
    <row r="1082" spans="1:22">
      <c r="A1082" s="259">
        <v>45335</v>
      </c>
      <c r="B1082" s="260">
        <v>277</v>
      </c>
      <c r="C1082" s="261">
        <v>386.33499999999998</v>
      </c>
      <c r="D1082" s="260">
        <v>4953.17</v>
      </c>
      <c r="E1082" s="260">
        <v>698.53</v>
      </c>
      <c r="F1082" s="261">
        <v>4.3150000000000004</v>
      </c>
      <c r="G1082" s="260">
        <f t="shared" si="227"/>
        <v>431.50000000000006</v>
      </c>
      <c r="H1082" s="260">
        <f t="shared" si="243"/>
        <v>-154.50000000000006</v>
      </c>
      <c r="I1082" s="260">
        <f t="shared" si="238"/>
        <v>202.2</v>
      </c>
      <c r="J1082" s="262">
        <v>2.0219999999999998</v>
      </c>
      <c r="K1082" s="260">
        <f t="shared" si="239"/>
        <v>2.2930000000000006</v>
      </c>
      <c r="L1082" s="261">
        <v>7.9039999999999999</v>
      </c>
      <c r="M1082" s="262">
        <f t="shared" si="240"/>
        <v>5.6109999999999989</v>
      </c>
      <c r="N1082" s="260">
        <v>2.391</v>
      </c>
      <c r="O1082" s="260">
        <v>217.05</v>
      </c>
      <c r="P1082" s="260">
        <v>532</v>
      </c>
      <c r="Q1082" s="260">
        <v>623.64093398188936</v>
      </c>
      <c r="U1082" s="260">
        <f t="shared" si="241"/>
        <v>3.8633499999999996</v>
      </c>
      <c r="V1082" s="260">
        <f t="shared" si="242"/>
        <v>2.1705000000000001</v>
      </c>
    </row>
    <row r="1083" spans="1:22">
      <c r="A1083" s="259">
        <v>45336</v>
      </c>
      <c r="B1083" s="260">
        <v>281.60000000000002</v>
      </c>
      <c r="C1083" s="261">
        <v>390.19099999999997</v>
      </c>
      <c r="D1083" s="260">
        <v>5000.62</v>
      </c>
      <c r="E1083" s="260">
        <v>701.15700000000004</v>
      </c>
      <c r="F1083" s="261">
        <v>4.2569999999999997</v>
      </c>
      <c r="G1083" s="260">
        <f t="shared" si="227"/>
        <v>425.7</v>
      </c>
      <c r="H1083" s="260">
        <f t="shared" si="243"/>
        <v>-144.09999999999997</v>
      </c>
      <c r="I1083" s="260">
        <f t="shared" si="238"/>
        <v>195.5</v>
      </c>
      <c r="J1083" s="262">
        <v>1.9550000000000001</v>
      </c>
      <c r="K1083" s="260">
        <f t="shared" si="239"/>
        <v>2.3019999999999996</v>
      </c>
      <c r="L1083" s="261">
        <v>7.875</v>
      </c>
      <c r="M1083" s="262">
        <f t="shared" si="240"/>
        <v>5.5730000000000004</v>
      </c>
      <c r="N1083" s="260">
        <v>2.3340000000000001</v>
      </c>
      <c r="O1083" s="260">
        <v>217.01</v>
      </c>
      <c r="P1083" s="260">
        <v>538</v>
      </c>
      <c r="Q1083" s="260">
        <v>631.79784106350098</v>
      </c>
      <c r="U1083" s="260">
        <f t="shared" si="241"/>
        <v>3.9019099999999995</v>
      </c>
      <c r="V1083" s="260">
        <f t="shared" si="242"/>
        <v>2.1700999999999997</v>
      </c>
    </row>
    <row r="1084" spans="1:22">
      <c r="A1084" s="259">
        <v>45337</v>
      </c>
      <c r="B1084" s="260">
        <v>280.7</v>
      </c>
      <c r="C1084" s="261">
        <v>384.16199999999998</v>
      </c>
      <c r="D1084" s="260">
        <v>5029.7299999999996</v>
      </c>
      <c r="E1084" s="260">
        <v>690.49699999999996</v>
      </c>
      <c r="F1084" s="261">
        <v>4.2320000000000002</v>
      </c>
      <c r="G1084" s="260">
        <f t="shared" si="227"/>
        <v>423.20000000000005</v>
      </c>
      <c r="H1084" s="260">
        <f t="shared" si="243"/>
        <v>-142.50000000000006</v>
      </c>
      <c r="I1084" s="260">
        <f t="shared" si="238"/>
        <v>193.6</v>
      </c>
      <c r="J1084" s="262">
        <v>1.9359999999999999</v>
      </c>
      <c r="K1084" s="260">
        <f t="shared" si="239"/>
        <v>2.2960000000000003</v>
      </c>
      <c r="L1084" s="261">
        <v>7.7789999999999999</v>
      </c>
      <c r="M1084" s="262">
        <f t="shared" si="240"/>
        <v>5.4829999999999997</v>
      </c>
      <c r="N1084" s="260">
        <v>2.3570000000000002</v>
      </c>
      <c r="O1084" s="260">
        <v>218.88</v>
      </c>
      <c r="P1084" s="260">
        <v>527</v>
      </c>
      <c r="Q1084" s="260">
        <v>615.76109329151598</v>
      </c>
      <c r="U1084" s="260">
        <f t="shared" si="241"/>
        <v>3.8416199999999998</v>
      </c>
      <c r="V1084" s="260">
        <f t="shared" si="242"/>
        <v>2.1888000000000001</v>
      </c>
    </row>
    <row r="1085" spans="1:22">
      <c r="A1085" s="259">
        <v>45338</v>
      </c>
      <c r="B1085" s="260">
        <v>276.39999999999998</v>
      </c>
      <c r="C1085" s="261">
        <v>382.96699999999998</v>
      </c>
      <c r="D1085" s="260">
        <v>5005.57</v>
      </c>
      <c r="E1085" s="260">
        <v>687.779</v>
      </c>
      <c r="F1085" s="261">
        <v>4.2809999999999997</v>
      </c>
      <c r="G1085" s="260">
        <f t="shared" si="227"/>
        <v>428.09999999999997</v>
      </c>
      <c r="H1085" s="260">
        <f t="shared" si="243"/>
        <v>-151.69999999999999</v>
      </c>
      <c r="I1085" s="260">
        <f t="shared" si="238"/>
        <v>194.9</v>
      </c>
      <c r="J1085" s="262">
        <v>1.9490000000000001</v>
      </c>
      <c r="K1085" s="260">
        <f t="shared" si="239"/>
        <v>2.3319999999999999</v>
      </c>
      <c r="L1085" s="261">
        <v>7.8029999999999999</v>
      </c>
      <c r="M1085" s="262">
        <f t="shared" si="240"/>
        <v>5.4710000000000001</v>
      </c>
      <c r="N1085" s="260">
        <v>2.399</v>
      </c>
      <c r="O1085" s="260">
        <v>213.46</v>
      </c>
      <c r="P1085" s="260">
        <v>500</v>
      </c>
      <c r="Q1085" s="260">
        <v>610.95817503774879</v>
      </c>
      <c r="U1085" s="260">
        <f t="shared" si="241"/>
        <v>3.8296699999999997</v>
      </c>
      <c r="V1085" s="260">
        <f t="shared" si="242"/>
        <v>2.1346000000000003</v>
      </c>
    </row>
    <row r="1086" spans="1:22" hidden="1">
      <c r="A1086" s="259">
        <v>45341</v>
      </c>
      <c r="B1086" s="260">
        <v>0</v>
      </c>
      <c r="C1086" s="260">
        <v>0</v>
      </c>
      <c r="D1086" s="260">
        <v>0</v>
      </c>
      <c r="E1086" s="260" t="e">
        <v>#N/A</v>
      </c>
      <c r="F1086" s="260">
        <v>4.2809999999999997</v>
      </c>
      <c r="G1086" s="260">
        <f t="shared" si="227"/>
        <v>428.09999999999997</v>
      </c>
      <c r="H1086" s="260">
        <f t="shared" si="243"/>
        <v>-428.09999999999997</v>
      </c>
      <c r="J1086" s="260"/>
      <c r="L1086" s="260"/>
      <c r="M1086" s="260"/>
      <c r="Q1086" s="260">
        <v>609.24542460097064</v>
      </c>
    </row>
    <row r="1087" spans="1:22">
      <c r="A1087" s="259">
        <v>45342</v>
      </c>
      <c r="B1087" s="260">
        <v>273.7</v>
      </c>
      <c r="C1087" s="261">
        <v>382.815</v>
      </c>
      <c r="D1087" s="260">
        <v>4975.51</v>
      </c>
      <c r="E1087" s="260">
        <v>689.495</v>
      </c>
      <c r="F1087" s="261">
        <v>4.2759999999999998</v>
      </c>
      <c r="G1087" s="260">
        <f t="shared" si="227"/>
        <v>427.59999999999997</v>
      </c>
      <c r="H1087" s="260">
        <f t="shared" si="243"/>
        <v>-153.89999999999998</v>
      </c>
      <c r="I1087" s="260">
        <f t="shared" ref="I1087:I1114" si="244">J1087*100</f>
        <v>195.4</v>
      </c>
      <c r="J1087" s="262">
        <v>1.954</v>
      </c>
      <c r="K1087" s="260">
        <f t="shared" ref="K1087:K1114" si="245">F1087-J1087</f>
        <v>2.3220000000000001</v>
      </c>
      <c r="L1087" s="261">
        <v>7.7759999999999998</v>
      </c>
      <c r="M1087" s="262">
        <f t="shared" ref="M1087:M1114" si="246">L1087-K1087</f>
        <v>5.4539999999999997</v>
      </c>
      <c r="N1087" s="260">
        <v>2.37</v>
      </c>
      <c r="O1087" s="260">
        <v>214.17</v>
      </c>
      <c r="P1087" s="260">
        <v>479</v>
      </c>
      <c r="Q1087" s="260">
        <v>619.90613329908615</v>
      </c>
      <c r="U1087" s="260">
        <f t="shared" ref="U1087:U1114" si="247">C1087/100</f>
        <v>3.8281499999999999</v>
      </c>
      <c r="V1087" s="260">
        <f t="shared" ref="V1087:V1114" si="248">O1087/100</f>
        <v>2.1416999999999997</v>
      </c>
    </row>
    <row r="1088" spans="1:22">
      <c r="A1088" s="259">
        <v>45343</v>
      </c>
      <c r="B1088" s="260">
        <v>269.60000000000002</v>
      </c>
      <c r="C1088" s="261">
        <v>378.99900000000002</v>
      </c>
      <c r="D1088" s="260">
        <v>4981.8</v>
      </c>
      <c r="E1088" s="260">
        <v>684.44</v>
      </c>
      <c r="F1088" s="261">
        <v>4.32</v>
      </c>
      <c r="G1088" s="260">
        <f t="shared" si="227"/>
        <v>432</v>
      </c>
      <c r="H1088" s="260">
        <f t="shared" si="243"/>
        <v>-162.39999999999998</v>
      </c>
      <c r="I1088" s="260">
        <f t="shared" si="244"/>
        <v>198.10000000000002</v>
      </c>
      <c r="J1088" s="262">
        <v>1.9810000000000001</v>
      </c>
      <c r="K1088" s="260">
        <f t="shared" si="245"/>
        <v>2.3390000000000004</v>
      </c>
      <c r="L1088" s="261">
        <v>7.7969999999999997</v>
      </c>
      <c r="M1088" s="262">
        <f t="shared" si="246"/>
        <v>5.4579999999999993</v>
      </c>
      <c r="N1088" s="260">
        <v>2.4449999999999998</v>
      </c>
      <c r="O1088" s="260">
        <v>212.88</v>
      </c>
      <c r="P1088" s="260">
        <v>479</v>
      </c>
      <c r="Q1088" s="260">
        <v>617.31367238311373</v>
      </c>
      <c r="U1088" s="260">
        <f t="shared" si="247"/>
        <v>3.7899900000000004</v>
      </c>
      <c r="V1088" s="260">
        <f t="shared" si="248"/>
        <v>2.1288</v>
      </c>
    </row>
    <row r="1089" spans="1:22">
      <c r="A1089" s="259">
        <v>45344</v>
      </c>
      <c r="B1089" s="260">
        <v>268.3</v>
      </c>
      <c r="C1089" s="261">
        <v>375.57</v>
      </c>
      <c r="D1089" s="260">
        <v>5087.03</v>
      </c>
      <c r="E1089" s="260">
        <v>675.78800000000001</v>
      </c>
      <c r="F1089" s="261">
        <v>4.3230000000000004</v>
      </c>
      <c r="G1089" s="260">
        <f t="shared" si="227"/>
        <v>432.30000000000007</v>
      </c>
      <c r="H1089" s="260">
        <f t="shared" si="243"/>
        <v>-164.00000000000006</v>
      </c>
      <c r="I1089" s="260">
        <f t="shared" si="244"/>
        <v>200.89999999999998</v>
      </c>
      <c r="J1089" s="262">
        <v>2.0089999999999999</v>
      </c>
      <c r="K1089" s="260">
        <f t="shared" si="245"/>
        <v>2.3140000000000005</v>
      </c>
      <c r="L1089" s="261">
        <v>7.7469999999999999</v>
      </c>
      <c r="M1089" s="262">
        <f t="shared" si="246"/>
        <v>5.4329999999999998</v>
      </c>
      <c r="N1089" s="260">
        <v>2.4380000000000002</v>
      </c>
      <c r="O1089" s="260">
        <v>210.06</v>
      </c>
      <c r="P1089" s="260">
        <v>482</v>
      </c>
      <c r="Q1089" s="260">
        <v>613.49775023316545</v>
      </c>
      <c r="U1089" s="260">
        <f t="shared" si="247"/>
        <v>3.7557</v>
      </c>
      <c r="V1089" s="260">
        <f t="shared" si="248"/>
        <v>2.1006</v>
      </c>
    </row>
    <row r="1090" spans="1:22">
      <c r="A1090" s="259">
        <v>45345</v>
      </c>
      <c r="B1090" s="260">
        <v>270.7</v>
      </c>
      <c r="C1090" s="261">
        <v>374.30399999999997</v>
      </c>
      <c r="D1090" s="260">
        <v>5088.8</v>
      </c>
      <c r="E1090" s="260">
        <v>669.82600000000002</v>
      </c>
      <c r="F1090" s="261">
        <v>4.2489999999999997</v>
      </c>
      <c r="G1090" s="260">
        <f t="shared" si="227"/>
        <v>424.9</v>
      </c>
      <c r="H1090" s="260">
        <f t="shared" si="243"/>
        <v>-154.19999999999999</v>
      </c>
      <c r="I1090" s="260">
        <f t="shared" si="244"/>
        <v>195.79999999999998</v>
      </c>
      <c r="J1090" s="262">
        <v>1.958</v>
      </c>
      <c r="K1090" s="260">
        <f t="shared" si="245"/>
        <v>2.2909999999999995</v>
      </c>
      <c r="L1090" s="261">
        <v>7.6589999999999998</v>
      </c>
      <c r="M1090" s="262">
        <f t="shared" si="246"/>
        <v>5.3680000000000003</v>
      </c>
      <c r="N1090" s="260">
        <v>2.36</v>
      </c>
      <c r="O1090" s="260">
        <v>210.09</v>
      </c>
      <c r="P1090" s="260">
        <v>477</v>
      </c>
      <c r="Q1090" s="260">
        <v>612.23073871014935</v>
      </c>
      <c r="U1090" s="260">
        <f t="shared" si="247"/>
        <v>3.7430399999999997</v>
      </c>
      <c r="V1090" s="260">
        <f t="shared" si="248"/>
        <v>2.1009000000000002</v>
      </c>
    </row>
    <row r="1091" spans="1:22">
      <c r="A1091" s="259">
        <v>45348</v>
      </c>
      <c r="B1091" s="260">
        <v>268.60000000000002</v>
      </c>
      <c r="C1091" s="261">
        <v>368.53500000000003</v>
      </c>
      <c r="D1091" s="260">
        <v>5069.53</v>
      </c>
      <c r="E1091" s="260">
        <v>660.29899999999998</v>
      </c>
      <c r="F1091" s="261">
        <v>4.28</v>
      </c>
      <c r="G1091" s="260">
        <f t="shared" si="227"/>
        <v>428</v>
      </c>
      <c r="H1091" s="260">
        <f t="shared" si="243"/>
        <v>-159.39999999999998</v>
      </c>
      <c r="I1091" s="260">
        <f t="shared" si="244"/>
        <v>196.5</v>
      </c>
      <c r="J1091" s="262">
        <v>1.9650000000000001</v>
      </c>
      <c r="K1091" s="260">
        <f t="shared" si="245"/>
        <v>2.3150000000000004</v>
      </c>
      <c r="L1091" s="261">
        <v>7.633</v>
      </c>
      <c r="M1091" s="262">
        <f t="shared" si="246"/>
        <v>5.3179999999999996</v>
      </c>
      <c r="N1091" s="260">
        <v>2.4369999999999998</v>
      </c>
      <c r="O1091" s="260">
        <v>205.54</v>
      </c>
      <c r="P1091" s="260">
        <v>492</v>
      </c>
      <c r="Q1091" s="260">
        <v>604.44991328345907</v>
      </c>
      <c r="U1091" s="260">
        <f t="shared" si="247"/>
        <v>3.6853500000000001</v>
      </c>
      <c r="V1091" s="260">
        <f t="shared" si="248"/>
        <v>2.0554000000000001</v>
      </c>
    </row>
    <row r="1092" spans="1:22">
      <c r="A1092" s="259">
        <v>45349</v>
      </c>
      <c r="B1092" s="260">
        <v>267.89999999999998</v>
      </c>
      <c r="C1092" s="261">
        <v>369.10500000000002</v>
      </c>
      <c r="D1092" s="260">
        <v>5078.18</v>
      </c>
      <c r="F1092" s="261">
        <v>4.3040000000000003</v>
      </c>
      <c r="G1092" s="260">
        <f t="shared" ref="G1092:G1155" si="249">F1092*100</f>
        <v>430.40000000000003</v>
      </c>
      <c r="H1092" s="260">
        <f t="shared" si="243"/>
        <v>-162.50000000000006</v>
      </c>
      <c r="I1092" s="260">
        <f t="shared" si="244"/>
        <v>198</v>
      </c>
      <c r="J1092" s="262">
        <v>1.98</v>
      </c>
      <c r="K1092" s="260">
        <f t="shared" si="245"/>
        <v>2.3240000000000003</v>
      </c>
      <c r="L1092" s="261">
        <v>7.67</v>
      </c>
      <c r="M1092" s="262">
        <f t="shared" si="246"/>
        <v>5.3460000000000001</v>
      </c>
      <c r="N1092" s="260">
        <v>2.4620000000000002</v>
      </c>
      <c r="O1092" s="260">
        <v>205.79</v>
      </c>
      <c r="P1092" s="260">
        <v>491</v>
      </c>
      <c r="Q1092" s="260">
        <v>608.94723562284548</v>
      </c>
      <c r="U1092" s="260">
        <f t="shared" si="247"/>
        <v>3.6910500000000002</v>
      </c>
      <c r="V1092" s="260">
        <f t="shared" si="248"/>
        <v>2.0579000000000001</v>
      </c>
    </row>
    <row r="1093" spans="1:22">
      <c r="A1093" s="259">
        <v>45350</v>
      </c>
      <c r="B1093" s="260">
        <v>270.3</v>
      </c>
      <c r="C1093" s="261">
        <v>369.17</v>
      </c>
      <c r="D1093" s="260">
        <v>5069.76</v>
      </c>
      <c r="F1093" s="261">
        <v>4.2649999999999997</v>
      </c>
      <c r="G1093" s="260">
        <f t="shared" si="249"/>
        <v>426.49999999999994</v>
      </c>
      <c r="H1093" s="260">
        <f t="shared" si="243"/>
        <v>-156.19999999999993</v>
      </c>
      <c r="I1093" s="260">
        <f t="shared" si="244"/>
        <v>194.2</v>
      </c>
      <c r="J1093" s="262">
        <v>1.9419999999999999</v>
      </c>
      <c r="K1093" s="260">
        <f t="shared" si="245"/>
        <v>2.3229999999999995</v>
      </c>
      <c r="L1093" s="261">
        <v>7.6280000000000001</v>
      </c>
      <c r="M1093" s="262">
        <f t="shared" si="246"/>
        <v>5.3050000000000006</v>
      </c>
      <c r="N1093" s="260">
        <v>2.456</v>
      </c>
      <c r="O1093" s="260">
        <v>204.01</v>
      </c>
      <c r="P1093" s="260">
        <v>497</v>
      </c>
      <c r="Q1093" s="260">
        <v>611.75834695340677</v>
      </c>
      <c r="U1093" s="260">
        <f t="shared" si="247"/>
        <v>3.6917</v>
      </c>
      <c r="V1093" s="260">
        <f t="shared" si="248"/>
        <v>2.0400999999999998</v>
      </c>
    </row>
    <row r="1094" spans="1:22">
      <c r="A1094" s="259">
        <v>45351</v>
      </c>
      <c r="B1094" s="260">
        <v>271.8</v>
      </c>
      <c r="C1094" s="261">
        <v>368.84300000000002</v>
      </c>
      <c r="D1094" s="260">
        <v>5096.2700000000004</v>
      </c>
      <c r="F1094" s="261">
        <v>4.2510000000000003</v>
      </c>
      <c r="G1094" s="260">
        <f t="shared" si="249"/>
        <v>425.1</v>
      </c>
      <c r="H1094" s="260">
        <f t="shared" si="243"/>
        <v>-153.30000000000001</v>
      </c>
      <c r="I1094" s="260">
        <f t="shared" si="244"/>
        <v>192.79999999999998</v>
      </c>
      <c r="J1094" s="262">
        <v>1.9279999999999999</v>
      </c>
      <c r="K1094" s="260">
        <f t="shared" si="245"/>
        <v>2.3230000000000004</v>
      </c>
      <c r="L1094" s="261">
        <v>7.5490000000000004</v>
      </c>
      <c r="M1094" s="262">
        <f t="shared" si="246"/>
        <v>5.226</v>
      </c>
      <c r="N1094" s="260">
        <v>2.4079999999999999</v>
      </c>
      <c r="O1094" s="260">
        <v>207.03</v>
      </c>
      <c r="P1094" s="260">
        <v>499</v>
      </c>
      <c r="Q1094" s="260">
        <v>617.1673858786736</v>
      </c>
      <c r="U1094" s="260">
        <f t="shared" si="247"/>
        <v>3.6884300000000003</v>
      </c>
      <c r="V1094" s="260">
        <f t="shared" si="248"/>
        <v>2.0703</v>
      </c>
    </row>
    <row r="1095" spans="1:22">
      <c r="A1095" s="259">
        <v>45352</v>
      </c>
      <c r="B1095" s="260">
        <v>274.5</v>
      </c>
      <c r="C1095" s="261">
        <v>368.96699999999998</v>
      </c>
      <c r="D1095" s="260">
        <v>5137.08</v>
      </c>
      <c r="F1095" s="261">
        <v>4.1820000000000004</v>
      </c>
      <c r="G1095" s="260">
        <f t="shared" si="249"/>
        <v>418.20000000000005</v>
      </c>
      <c r="H1095" s="260">
        <f t="shared" si="243"/>
        <v>-143.70000000000005</v>
      </c>
      <c r="I1095" s="260">
        <f t="shared" si="244"/>
        <v>186</v>
      </c>
      <c r="J1095" s="262">
        <v>1.86</v>
      </c>
      <c r="K1095" s="260">
        <f t="shared" si="245"/>
        <v>2.3220000000000001</v>
      </c>
      <c r="L1095" s="261">
        <v>7.4640000000000004</v>
      </c>
      <c r="M1095" s="262">
        <f t="shared" si="246"/>
        <v>5.1420000000000003</v>
      </c>
      <c r="N1095" s="260">
        <v>2.411</v>
      </c>
      <c r="O1095" s="260">
        <v>205.65</v>
      </c>
      <c r="P1095" s="260">
        <v>499</v>
      </c>
      <c r="Q1095" s="260">
        <v>619.10564812492032</v>
      </c>
      <c r="U1095" s="260">
        <f t="shared" si="247"/>
        <v>3.68967</v>
      </c>
      <c r="V1095" s="260">
        <f t="shared" si="248"/>
        <v>2.0565000000000002</v>
      </c>
    </row>
    <row r="1096" spans="1:22">
      <c r="A1096" s="259">
        <v>45355</v>
      </c>
      <c r="B1096" s="260">
        <v>274.10000000000002</v>
      </c>
      <c r="C1096" s="261">
        <v>365.43799999999999</v>
      </c>
      <c r="D1096" s="260">
        <v>5130.95</v>
      </c>
      <c r="F1096" s="261">
        <v>4.2140000000000004</v>
      </c>
      <c r="G1096" s="260">
        <f t="shared" si="249"/>
        <v>421.40000000000003</v>
      </c>
      <c r="H1096" s="260">
        <f t="shared" si="243"/>
        <v>-147.30000000000001</v>
      </c>
      <c r="I1096" s="260">
        <f t="shared" si="244"/>
        <v>186.9</v>
      </c>
      <c r="J1096" s="262">
        <v>1.869</v>
      </c>
      <c r="K1096" s="260">
        <f t="shared" si="245"/>
        <v>2.3450000000000006</v>
      </c>
      <c r="L1096" s="261">
        <v>7.4630000000000001</v>
      </c>
      <c r="M1096" s="262">
        <f t="shared" si="246"/>
        <v>5.1179999999999994</v>
      </c>
      <c r="N1096" s="260">
        <v>2.3889999999999998</v>
      </c>
      <c r="O1096" s="260">
        <v>207.16</v>
      </c>
      <c r="P1096" s="260">
        <v>490</v>
      </c>
      <c r="Q1096" s="260">
        <v>609.91491493184969</v>
      </c>
      <c r="U1096" s="260">
        <f t="shared" si="247"/>
        <v>3.6543799999999997</v>
      </c>
      <c r="V1096" s="260">
        <f t="shared" si="248"/>
        <v>2.0716000000000001</v>
      </c>
    </row>
    <row r="1097" spans="1:22">
      <c r="A1097" s="259">
        <v>45356</v>
      </c>
      <c r="B1097" s="260">
        <v>277.8</v>
      </c>
      <c r="C1097" s="261">
        <v>368.83499999999998</v>
      </c>
      <c r="D1097" s="260">
        <v>5078.6499999999996</v>
      </c>
      <c r="F1097" s="261">
        <v>4.1529999999999996</v>
      </c>
      <c r="G1097" s="260">
        <f t="shared" si="249"/>
        <v>415.29999999999995</v>
      </c>
      <c r="H1097" s="260">
        <f t="shared" si="243"/>
        <v>-137.49999999999994</v>
      </c>
      <c r="I1097" s="260">
        <f t="shared" si="244"/>
        <v>182.6</v>
      </c>
      <c r="J1097" s="262">
        <v>1.8260000000000001</v>
      </c>
      <c r="K1097" s="260">
        <f t="shared" si="245"/>
        <v>2.3269999999999995</v>
      </c>
      <c r="L1097" s="261">
        <v>7.4329999999999998</v>
      </c>
      <c r="M1097" s="262">
        <f t="shared" si="246"/>
        <v>5.1059999999999999</v>
      </c>
      <c r="N1097" s="260">
        <v>2.3210000000000002</v>
      </c>
      <c r="O1097" s="260">
        <v>212.38</v>
      </c>
      <c r="P1097" s="260">
        <v>496</v>
      </c>
      <c r="Q1097" s="260">
        <v>614.79789054815569</v>
      </c>
      <c r="U1097" s="260">
        <f t="shared" si="247"/>
        <v>3.6883499999999998</v>
      </c>
      <c r="V1097" s="260">
        <f t="shared" si="248"/>
        <v>2.1238000000000001</v>
      </c>
    </row>
    <row r="1098" spans="1:22">
      <c r="A1098" s="259">
        <v>45357</v>
      </c>
      <c r="B1098" s="260">
        <v>278.10000000000002</v>
      </c>
      <c r="C1098" s="261">
        <v>367.685</v>
      </c>
      <c r="D1098" s="260">
        <v>5104.76</v>
      </c>
      <c r="F1098" s="261">
        <v>4.1040000000000001</v>
      </c>
      <c r="G1098" s="260">
        <f t="shared" si="249"/>
        <v>410.40000000000003</v>
      </c>
      <c r="H1098" s="260">
        <f t="shared" si="243"/>
        <v>-132.30000000000001</v>
      </c>
      <c r="I1098" s="260">
        <f t="shared" si="244"/>
        <v>180</v>
      </c>
      <c r="J1098" s="262">
        <v>1.8</v>
      </c>
      <c r="K1098" s="260">
        <f t="shared" si="245"/>
        <v>2.3040000000000003</v>
      </c>
      <c r="L1098" s="261">
        <v>7.391</v>
      </c>
      <c r="M1098" s="262">
        <f t="shared" si="246"/>
        <v>5.0869999999999997</v>
      </c>
      <c r="N1098" s="260">
        <v>2.319</v>
      </c>
      <c r="O1098" s="260">
        <v>209.9</v>
      </c>
      <c r="P1098" s="260">
        <v>494</v>
      </c>
      <c r="Q1098" s="260">
        <v>613.05569388613765</v>
      </c>
      <c r="U1098" s="260">
        <f t="shared" si="247"/>
        <v>3.67685</v>
      </c>
      <c r="V1098" s="260">
        <f t="shared" si="248"/>
        <v>2.0990000000000002</v>
      </c>
    </row>
    <row r="1099" spans="1:22">
      <c r="A1099" s="259">
        <v>45358</v>
      </c>
      <c r="B1099" s="260">
        <v>279.39999999999998</v>
      </c>
      <c r="C1099" s="261">
        <v>368.01</v>
      </c>
      <c r="D1099" s="260">
        <v>5157.3599999999997</v>
      </c>
      <c r="F1099" s="261">
        <v>4.085</v>
      </c>
      <c r="G1099" s="260">
        <f t="shared" si="249"/>
        <v>408.5</v>
      </c>
      <c r="H1099" s="260">
        <f t="shared" si="243"/>
        <v>-129.10000000000002</v>
      </c>
      <c r="I1099" s="260">
        <f t="shared" si="244"/>
        <v>180.9</v>
      </c>
      <c r="J1099" s="262">
        <v>1.8089999999999999</v>
      </c>
      <c r="K1099" s="260">
        <f t="shared" si="245"/>
        <v>2.2759999999999998</v>
      </c>
      <c r="L1099" s="261">
        <v>7.3760000000000003</v>
      </c>
      <c r="M1099" s="262">
        <f t="shared" si="246"/>
        <v>5.1000000000000005</v>
      </c>
      <c r="N1099" s="260">
        <v>2.3039999999999998</v>
      </c>
      <c r="O1099" s="260">
        <v>209.26</v>
      </c>
      <c r="P1099" s="260">
        <v>469</v>
      </c>
      <c r="Q1099" s="260">
        <v>612.38664706941415</v>
      </c>
      <c r="U1099" s="260">
        <f t="shared" si="247"/>
        <v>3.6800999999999999</v>
      </c>
      <c r="V1099" s="260">
        <f t="shared" si="248"/>
        <v>2.0926</v>
      </c>
    </row>
    <row r="1100" spans="1:22">
      <c r="A1100" s="259">
        <v>45359</v>
      </c>
      <c r="B1100" s="260">
        <v>280</v>
      </c>
      <c r="C1100" s="261">
        <v>366.33</v>
      </c>
      <c r="D1100" s="260">
        <v>5123.6899999999996</v>
      </c>
      <c r="F1100" s="261">
        <v>4.0759999999999996</v>
      </c>
      <c r="G1100" s="260">
        <f t="shared" si="249"/>
        <v>407.59999999999997</v>
      </c>
      <c r="H1100" s="260">
        <f t="shared" si="243"/>
        <v>-127.59999999999997</v>
      </c>
      <c r="I1100" s="260">
        <f t="shared" si="244"/>
        <v>179.29999999999998</v>
      </c>
      <c r="J1100" s="262">
        <v>1.7929999999999999</v>
      </c>
      <c r="K1100" s="260">
        <f t="shared" si="245"/>
        <v>2.2829999999999995</v>
      </c>
      <c r="L1100" s="261">
        <v>7.3620000000000001</v>
      </c>
      <c r="M1100" s="262">
        <f t="shared" si="246"/>
        <v>5.0790000000000006</v>
      </c>
      <c r="N1100" s="260">
        <v>2.2650000000000001</v>
      </c>
      <c r="O1100" s="260">
        <v>213.99</v>
      </c>
      <c r="P1100" s="260">
        <v>462</v>
      </c>
      <c r="Q1100" s="260">
        <v>604.39456820829241</v>
      </c>
      <c r="U1100" s="260">
        <f t="shared" si="247"/>
        <v>3.6633</v>
      </c>
      <c r="V1100" s="260">
        <f t="shared" si="248"/>
        <v>2.1398999999999999</v>
      </c>
    </row>
    <row r="1101" spans="1:22">
      <c r="A1101" s="259">
        <v>45362</v>
      </c>
      <c r="B1101" s="260">
        <v>277.39999999999998</v>
      </c>
      <c r="C1101" s="261">
        <v>365.16300000000001</v>
      </c>
      <c r="D1101" s="260">
        <v>5117.9399999999996</v>
      </c>
      <c r="F1101" s="261">
        <v>4.0990000000000002</v>
      </c>
      <c r="G1101" s="260">
        <f t="shared" si="249"/>
        <v>409.90000000000003</v>
      </c>
      <c r="H1101" s="260">
        <f t="shared" si="243"/>
        <v>-132.50000000000006</v>
      </c>
      <c r="I1101" s="260">
        <f t="shared" si="244"/>
        <v>182.29999999999998</v>
      </c>
      <c r="J1101" s="262">
        <v>1.823</v>
      </c>
      <c r="K1101" s="260">
        <f t="shared" si="245"/>
        <v>2.2760000000000002</v>
      </c>
      <c r="L1101" s="261">
        <v>7.37</v>
      </c>
      <c r="M1101" s="262">
        <f t="shared" si="246"/>
        <v>5.0939999999999994</v>
      </c>
      <c r="N1101" s="260">
        <v>2.3010000000000002</v>
      </c>
      <c r="O1101" s="260">
        <v>208.41</v>
      </c>
      <c r="P1101" s="260">
        <v>472</v>
      </c>
      <c r="Q1101" s="260">
        <v>606.32986298981257</v>
      </c>
      <c r="U1101" s="260">
        <f t="shared" si="247"/>
        <v>3.6516299999999999</v>
      </c>
      <c r="V1101" s="260">
        <f t="shared" si="248"/>
        <v>2.0840999999999998</v>
      </c>
    </row>
    <row r="1102" spans="1:22">
      <c r="A1102" s="259">
        <v>45363</v>
      </c>
      <c r="B1102" s="260">
        <v>273.8</v>
      </c>
      <c r="C1102" s="261">
        <v>361.75799999999998</v>
      </c>
      <c r="D1102" s="260">
        <v>5175.2700000000004</v>
      </c>
      <c r="F1102" s="261">
        <v>4.1529999999999996</v>
      </c>
      <c r="G1102" s="260">
        <f t="shared" si="249"/>
        <v>415.29999999999995</v>
      </c>
      <c r="H1102" s="260">
        <f t="shared" si="243"/>
        <v>-141.49999999999994</v>
      </c>
      <c r="I1102" s="260">
        <f t="shared" si="244"/>
        <v>184.8</v>
      </c>
      <c r="J1102" s="262">
        <v>1.8480000000000001</v>
      </c>
      <c r="K1102" s="260">
        <f t="shared" si="245"/>
        <v>2.3049999999999997</v>
      </c>
      <c r="L1102" s="261">
        <v>7.3650000000000002</v>
      </c>
      <c r="M1102" s="262">
        <f t="shared" si="246"/>
        <v>5.0600000000000005</v>
      </c>
      <c r="N1102" s="260">
        <v>2.327</v>
      </c>
      <c r="O1102" s="260">
        <v>207.05</v>
      </c>
      <c r="P1102" s="260">
        <v>484</v>
      </c>
      <c r="Q1102" s="260">
        <v>606.77176602069312</v>
      </c>
      <c r="U1102" s="260">
        <f t="shared" si="247"/>
        <v>3.6175799999999998</v>
      </c>
      <c r="V1102" s="260">
        <f t="shared" si="248"/>
        <v>2.0705</v>
      </c>
    </row>
    <row r="1103" spans="1:22">
      <c r="A1103" s="259">
        <v>45364</v>
      </c>
      <c r="B1103" s="260">
        <v>271.10000000000002</v>
      </c>
      <c r="C1103" s="261">
        <v>357.096</v>
      </c>
      <c r="D1103" s="260">
        <v>5165.3100000000004</v>
      </c>
      <c r="F1103" s="261">
        <v>4.1909999999999998</v>
      </c>
      <c r="G1103" s="260">
        <f t="shared" si="249"/>
        <v>419.09999999999997</v>
      </c>
      <c r="H1103" s="260">
        <f t="shared" si="243"/>
        <v>-147.99999999999994</v>
      </c>
      <c r="I1103" s="260">
        <f t="shared" si="244"/>
        <v>188.7</v>
      </c>
      <c r="J1103" s="262">
        <v>1.887</v>
      </c>
      <c r="K1103" s="260">
        <f t="shared" si="245"/>
        <v>2.3039999999999998</v>
      </c>
      <c r="L1103" s="261">
        <v>7.36</v>
      </c>
      <c r="M1103" s="262">
        <f t="shared" si="246"/>
        <v>5.0560000000000009</v>
      </c>
      <c r="N1103" s="260">
        <v>2.3650000000000002</v>
      </c>
      <c r="O1103" s="260">
        <v>204.99</v>
      </c>
      <c r="P1103" s="260">
        <v>488</v>
      </c>
      <c r="Q1103" s="260">
        <v>598.3582839873153</v>
      </c>
      <c r="U1103" s="260">
        <f t="shared" si="247"/>
        <v>3.5709599999999999</v>
      </c>
      <c r="V1103" s="260">
        <f t="shared" si="248"/>
        <v>2.0499000000000001</v>
      </c>
    </row>
    <row r="1104" spans="1:22">
      <c r="A1104" s="259">
        <v>45365</v>
      </c>
      <c r="B1104" s="260">
        <v>266.5</v>
      </c>
      <c r="C1104" s="261">
        <v>355.05399999999997</v>
      </c>
      <c r="D1104" s="260">
        <v>5150.4799999999996</v>
      </c>
      <c r="F1104" s="261">
        <v>4.2910000000000004</v>
      </c>
      <c r="G1104" s="260">
        <f t="shared" si="249"/>
        <v>429.1</v>
      </c>
      <c r="H1104" s="260">
        <f t="shared" si="243"/>
        <v>-162.60000000000002</v>
      </c>
      <c r="I1104" s="260">
        <f t="shared" si="244"/>
        <v>198.3</v>
      </c>
      <c r="J1104" s="262">
        <v>1.9830000000000001</v>
      </c>
      <c r="K1104" s="260">
        <f t="shared" si="245"/>
        <v>2.3080000000000003</v>
      </c>
      <c r="L1104" s="261">
        <v>7.4530000000000003</v>
      </c>
      <c r="M1104" s="262">
        <f t="shared" si="246"/>
        <v>5.1449999999999996</v>
      </c>
      <c r="N1104" s="260">
        <v>2.423</v>
      </c>
      <c r="O1104" s="260">
        <v>200.79</v>
      </c>
      <c r="P1104" s="260">
        <v>489</v>
      </c>
      <c r="Q1104" s="260">
        <v>592.59289473367062</v>
      </c>
      <c r="U1104" s="260">
        <f t="shared" si="247"/>
        <v>3.5505399999999998</v>
      </c>
      <c r="V1104" s="260">
        <f t="shared" si="248"/>
        <v>2.0078999999999998</v>
      </c>
    </row>
    <row r="1105" spans="1:22">
      <c r="A1105" s="259">
        <v>45366</v>
      </c>
      <c r="B1105" s="260">
        <v>265.7</v>
      </c>
      <c r="C1105" s="261">
        <v>355.85700000000003</v>
      </c>
      <c r="D1105" s="260">
        <v>5117.09</v>
      </c>
      <c r="F1105" s="261">
        <v>4.3070000000000004</v>
      </c>
      <c r="G1105" s="260">
        <f t="shared" si="249"/>
        <v>430.70000000000005</v>
      </c>
      <c r="H1105" s="260">
        <f t="shared" si="243"/>
        <v>-165.00000000000006</v>
      </c>
      <c r="I1105" s="260">
        <f t="shared" si="244"/>
        <v>199</v>
      </c>
      <c r="J1105" s="262">
        <v>1.99</v>
      </c>
      <c r="K1105" s="260">
        <f t="shared" si="245"/>
        <v>2.3170000000000002</v>
      </c>
      <c r="L1105" s="261">
        <v>7.4790000000000001</v>
      </c>
      <c r="M1105" s="262">
        <f t="shared" si="246"/>
        <v>5.1619999999999999</v>
      </c>
      <c r="N1105" s="260">
        <v>2.44</v>
      </c>
      <c r="O1105" s="260">
        <v>199.27</v>
      </c>
      <c r="P1105" s="260">
        <v>503</v>
      </c>
      <c r="Q1105" s="260">
        <v>596.29055482106605</v>
      </c>
      <c r="U1105" s="260">
        <f t="shared" si="247"/>
        <v>3.5585700000000005</v>
      </c>
      <c r="V1105" s="260">
        <f t="shared" si="248"/>
        <v>1.9927000000000001</v>
      </c>
    </row>
    <row r="1106" spans="1:22">
      <c r="A1106" s="259">
        <v>45369</v>
      </c>
      <c r="B1106" s="260">
        <v>266</v>
      </c>
      <c r="C1106" s="261">
        <v>357.23599999999999</v>
      </c>
      <c r="D1106" s="260">
        <v>5149.42</v>
      </c>
      <c r="F1106" s="261">
        <v>4.3250000000000002</v>
      </c>
      <c r="G1106" s="260">
        <f t="shared" si="249"/>
        <v>432.5</v>
      </c>
      <c r="H1106" s="260">
        <f t="shared" si="243"/>
        <v>-166.5</v>
      </c>
      <c r="I1106" s="260">
        <f t="shared" si="244"/>
        <v>200.89999999999998</v>
      </c>
      <c r="J1106" s="262">
        <v>2.0089999999999999</v>
      </c>
      <c r="K1106" s="260">
        <f t="shared" si="245"/>
        <v>2.3160000000000003</v>
      </c>
      <c r="L1106" s="261">
        <v>7.5090000000000003</v>
      </c>
      <c r="M1106" s="262">
        <f t="shared" si="246"/>
        <v>5.1929999999999996</v>
      </c>
      <c r="N1106" s="260">
        <v>2.4569999999999999</v>
      </c>
      <c r="O1106" s="260">
        <v>202.02</v>
      </c>
      <c r="P1106" s="260">
        <v>525</v>
      </c>
      <c r="Q1106" s="260">
        <v>599.85859469330751</v>
      </c>
      <c r="U1106" s="260">
        <f t="shared" si="247"/>
        <v>3.5723599999999998</v>
      </c>
      <c r="V1106" s="260">
        <f t="shared" si="248"/>
        <v>2.0202</v>
      </c>
    </row>
    <row r="1107" spans="1:22">
      <c r="A1107" s="259">
        <v>45370</v>
      </c>
      <c r="B1107" s="260">
        <v>267.39999999999998</v>
      </c>
      <c r="C1107" s="261">
        <v>356.70699999999999</v>
      </c>
      <c r="D1107" s="260">
        <v>5178.51</v>
      </c>
      <c r="F1107" s="261">
        <v>4.2939999999999996</v>
      </c>
      <c r="G1107" s="260">
        <f t="shared" si="249"/>
        <v>429.4</v>
      </c>
      <c r="H1107" s="260">
        <f t="shared" si="243"/>
        <v>-162</v>
      </c>
      <c r="I1107" s="260">
        <f t="shared" si="244"/>
        <v>199.5</v>
      </c>
      <c r="J1107" s="262">
        <v>1.9950000000000001</v>
      </c>
      <c r="K1107" s="260">
        <f t="shared" si="245"/>
        <v>2.2989999999999995</v>
      </c>
      <c r="L1107" s="261">
        <v>7.4630000000000001</v>
      </c>
      <c r="M1107" s="262">
        <f t="shared" si="246"/>
        <v>5.1640000000000006</v>
      </c>
      <c r="N1107" s="260">
        <v>2.4470000000000001</v>
      </c>
      <c r="O1107" s="260">
        <v>199.17</v>
      </c>
      <c r="P1107" s="260">
        <v>505</v>
      </c>
      <c r="Q1107" s="260">
        <v>597.00366125756284</v>
      </c>
      <c r="U1107" s="260">
        <f t="shared" si="247"/>
        <v>3.5670699999999997</v>
      </c>
      <c r="V1107" s="260">
        <f t="shared" si="248"/>
        <v>1.9916999999999998</v>
      </c>
    </row>
    <row r="1108" spans="1:22">
      <c r="A1108" s="259">
        <v>45371</v>
      </c>
      <c r="B1108" s="260">
        <v>268.89999999999998</v>
      </c>
      <c r="C1108" s="261">
        <v>354.36500000000001</v>
      </c>
      <c r="D1108" s="260">
        <v>5224.62</v>
      </c>
      <c r="F1108" s="261">
        <v>4.274</v>
      </c>
      <c r="G1108" s="260">
        <f t="shared" si="249"/>
        <v>427.4</v>
      </c>
      <c r="H1108" s="260">
        <f t="shared" si="243"/>
        <v>-158.5</v>
      </c>
      <c r="I1108" s="260">
        <f t="shared" si="244"/>
        <v>193.6</v>
      </c>
      <c r="J1108" s="262">
        <v>1.9359999999999999</v>
      </c>
      <c r="K1108" s="260">
        <f t="shared" si="245"/>
        <v>2.3380000000000001</v>
      </c>
      <c r="L1108" s="261">
        <v>7.4290000000000003</v>
      </c>
      <c r="M1108" s="262">
        <f t="shared" si="246"/>
        <v>5.0910000000000002</v>
      </c>
      <c r="N1108" s="260">
        <v>2.4289999999999998</v>
      </c>
      <c r="O1108" s="260">
        <v>200.03</v>
      </c>
      <c r="P1108" s="260">
        <v>499</v>
      </c>
      <c r="Q1108" s="260">
        <v>590.03382208737014</v>
      </c>
      <c r="U1108" s="260">
        <f t="shared" si="247"/>
        <v>3.54365</v>
      </c>
      <c r="V1108" s="260">
        <f t="shared" si="248"/>
        <v>2.0003000000000002</v>
      </c>
    </row>
    <row r="1109" spans="1:22">
      <c r="A1109" s="259">
        <v>45372</v>
      </c>
      <c r="B1109" s="260">
        <v>267.2</v>
      </c>
      <c r="C1109" s="261">
        <v>343.64699999999999</v>
      </c>
      <c r="D1109" s="260">
        <v>5241.53</v>
      </c>
      <c r="F1109" s="261">
        <v>4.2679999999999998</v>
      </c>
      <c r="G1109" s="260">
        <f t="shared" si="249"/>
        <v>426.79999999999995</v>
      </c>
      <c r="H1109" s="260">
        <f t="shared" si="243"/>
        <v>-159.59999999999997</v>
      </c>
      <c r="I1109" s="260">
        <f t="shared" si="244"/>
        <v>191.3</v>
      </c>
      <c r="J1109" s="262">
        <v>1.913</v>
      </c>
      <c r="K1109" s="260">
        <f t="shared" si="245"/>
        <v>2.3549999999999995</v>
      </c>
      <c r="L1109" s="261">
        <v>7.3230000000000004</v>
      </c>
      <c r="M1109" s="262">
        <f t="shared" si="246"/>
        <v>4.9680000000000009</v>
      </c>
      <c r="N1109" s="260">
        <v>2.4020000000000001</v>
      </c>
      <c r="O1109" s="260">
        <v>198.15</v>
      </c>
      <c r="P1109" s="260">
        <v>486</v>
      </c>
      <c r="Q1109" s="260">
        <v>569.03118914967501</v>
      </c>
      <c r="U1109" s="260">
        <f t="shared" si="247"/>
        <v>3.4364699999999999</v>
      </c>
      <c r="V1109" s="260">
        <f t="shared" si="248"/>
        <v>1.9815</v>
      </c>
    </row>
    <row r="1110" spans="1:22">
      <c r="A1110" s="259">
        <v>45373</v>
      </c>
      <c r="B1110" s="260">
        <v>270.39999999999998</v>
      </c>
      <c r="C1110" s="261">
        <v>345.565</v>
      </c>
      <c r="D1110" s="260">
        <v>5234.18</v>
      </c>
      <c r="F1110" s="261">
        <v>4.1989999999999998</v>
      </c>
      <c r="G1110" s="260">
        <f t="shared" si="249"/>
        <v>419.9</v>
      </c>
      <c r="H1110" s="260">
        <f t="shared" si="243"/>
        <v>-149.5</v>
      </c>
      <c r="I1110" s="260">
        <f t="shared" si="244"/>
        <v>185.1</v>
      </c>
      <c r="J1110" s="262">
        <v>1.851</v>
      </c>
      <c r="K1110" s="260">
        <f t="shared" si="245"/>
        <v>2.3479999999999999</v>
      </c>
      <c r="L1110" s="261">
        <v>7.2789999999999999</v>
      </c>
      <c r="M1110" s="262">
        <f t="shared" si="246"/>
        <v>4.931</v>
      </c>
      <c r="N1110" s="260">
        <v>2.3210000000000002</v>
      </c>
      <c r="O1110" s="260">
        <v>204.74</v>
      </c>
      <c r="P1110" s="260">
        <v>523</v>
      </c>
      <c r="Q1110" s="260">
        <v>575.93703024891101</v>
      </c>
      <c r="U1110" s="260">
        <f t="shared" si="247"/>
        <v>3.4556499999999999</v>
      </c>
      <c r="V1110" s="260">
        <f t="shared" si="248"/>
        <v>2.0474000000000001</v>
      </c>
    </row>
    <row r="1111" spans="1:22">
      <c r="A1111" s="259">
        <v>45376</v>
      </c>
      <c r="B1111" s="260">
        <v>267.89999999999998</v>
      </c>
      <c r="C1111" s="261">
        <v>344.30399999999997</v>
      </c>
      <c r="D1111" s="260">
        <v>5218.1899999999996</v>
      </c>
      <c r="F1111" s="261">
        <v>4.2460000000000004</v>
      </c>
      <c r="G1111" s="260">
        <f t="shared" si="249"/>
        <v>424.6</v>
      </c>
      <c r="H1111" s="260">
        <f t="shared" si="243"/>
        <v>-156.70000000000005</v>
      </c>
      <c r="I1111" s="260">
        <f t="shared" si="244"/>
        <v>191</v>
      </c>
      <c r="J1111" s="262">
        <v>1.91</v>
      </c>
      <c r="K1111" s="260">
        <f t="shared" si="245"/>
        <v>2.3360000000000003</v>
      </c>
      <c r="L1111" s="261">
        <v>7.3070000000000004</v>
      </c>
      <c r="M1111" s="262">
        <f t="shared" si="246"/>
        <v>4.9710000000000001</v>
      </c>
      <c r="N1111" s="260">
        <v>2.37</v>
      </c>
      <c r="O1111" s="260">
        <v>201.19</v>
      </c>
      <c r="P1111" s="260">
        <v>486</v>
      </c>
      <c r="Q1111" s="260">
        <v>572.90772263265967</v>
      </c>
      <c r="U1111" s="260">
        <f t="shared" si="247"/>
        <v>3.4430399999999999</v>
      </c>
      <c r="V1111" s="260">
        <f t="shared" si="248"/>
        <v>2.0118999999999998</v>
      </c>
    </row>
    <row r="1112" spans="1:22">
      <c r="A1112" s="259">
        <v>45377</v>
      </c>
      <c r="B1112" s="260">
        <v>268.5</v>
      </c>
      <c r="C1112" s="261">
        <v>345.286</v>
      </c>
      <c r="D1112" s="260">
        <v>5203.58</v>
      </c>
      <c r="F1112" s="261">
        <v>4.2329999999999997</v>
      </c>
      <c r="G1112" s="260">
        <f t="shared" si="249"/>
        <v>423.29999999999995</v>
      </c>
      <c r="H1112" s="260">
        <f t="shared" si="243"/>
        <v>-154.79999999999995</v>
      </c>
      <c r="I1112" s="260">
        <f t="shared" si="244"/>
        <v>190.39999999999998</v>
      </c>
      <c r="J1112" s="262">
        <v>1.9039999999999999</v>
      </c>
      <c r="K1112" s="260">
        <f t="shared" si="245"/>
        <v>2.3289999999999997</v>
      </c>
      <c r="L1112" s="261">
        <v>7.3040000000000003</v>
      </c>
      <c r="M1112" s="262">
        <f t="shared" si="246"/>
        <v>4.9750000000000005</v>
      </c>
      <c r="N1112" s="260">
        <v>2.3479999999999999</v>
      </c>
      <c r="O1112" s="260">
        <v>201.55</v>
      </c>
      <c r="P1112" s="260">
        <v>474</v>
      </c>
      <c r="Q1112" s="260">
        <v>567.3107156295132</v>
      </c>
      <c r="U1112" s="260">
        <f t="shared" si="247"/>
        <v>3.4528599999999998</v>
      </c>
      <c r="V1112" s="260">
        <f t="shared" si="248"/>
        <v>2.0155000000000003</v>
      </c>
    </row>
    <row r="1113" spans="1:22">
      <c r="A1113" s="259">
        <v>45378</v>
      </c>
      <c r="B1113" s="260">
        <v>270</v>
      </c>
      <c r="C1113" s="261">
        <v>346.93599999999998</v>
      </c>
      <c r="D1113" s="260">
        <v>5248.49</v>
      </c>
      <c r="F1113" s="261">
        <v>4.1909999999999998</v>
      </c>
      <c r="G1113" s="260">
        <f t="shared" si="249"/>
        <v>419.09999999999997</v>
      </c>
      <c r="H1113" s="260">
        <f t="shared" si="243"/>
        <v>-149.09999999999997</v>
      </c>
      <c r="I1113" s="260">
        <f t="shared" si="244"/>
        <v>188.3</v>
      </c>
      <c r="J1113" s="262">
        <v>1.883</v>
      </c>
      <c r="K1113" s="260">
        <f t="shared" si="245"/>
        <v>2.3079999999999998</v>
      </c>
      <c r="L1113" s="261">
        <v>7.282</v>
      </c>
      <c r="M1113" s="262">
        <f t="shared" si="246"/>
        <v>4.9740000000000002</v>
      </c>
      <c r="N1113" s="260">
        <v>2.29</v>
      </c>
      <c r="O1113" s="260">
        <v>204.63</v>
      </c>
      <c r="P1113" s="260">
        <v>478</v>
      </c>
      <c r="Q1113" s="260">
        <v>569.18817206674362</v>
      </c>
      <c r="U1113" s="260">
        <f t="shared" si="247"/>
        <v>3.46936</v>
      </c>
      <c r="V1113" s="260">
        <f t="shared" si="248"/>
        <v>2.0463</v>
      </c>
    </row>
    <row r="1114" spans="1:22">
      <c r="A1114" s="259">
        <v>45379</v>
      </c>
      <c r="B1114" s="260">
        <v>264.60000000000002</v>
      </c>
      <c r="C1114" s="261">
        <v>342.24200000000002</v>
      </c>
      <c r="D1114" s="260">
        <v>5254.35</v>
      </c>
      <c r="F1114" s="261">
        <v>4.2009999999999996</v>
      </c>
      <c r="G1114" s="260">
        <f t="shared" si="249"/>
        <v>420.09999999999997</v>
      </c>
      <c r="H1114" s="260">
        <f t="shared" si="243"/>
        <v>-155.49999999999994</v>
      </c>
      <c r="I1114" s="260">
        <f t="shared" si="244"/>
        <v>187.7</v>
      </c>
      <c r="J1114" s="262">
        <v>1.877</v>
      </c>
      <c r="K1114" s="260">
        <f t="shared" si="245"/>
        <v>2.3239999999999998</v>
      </c>
      <c r="L1114" s="261">
        <v>7.2350000000000003</v>
      </c>
      <c r="M1114" s="262">
        <f t="shared" si="246"/>
        <v>4.9110000000000005</v>
      </c>
      <c r="N1114" s="260">
        <v>2.2959999999999998</v>
      </c>
      <c r="O1114" s="260">
        <v>204.01</v>
      </c>
      <c r="P1114" s="260">
        <v>478</v>
      </c>
      <c r="Q1114" s="260">
        <v>568.74681961626675</v>
      </c>
      <c r="U1114" s="260">
        <f t="shared" si="247"/>
        <v>3.4224200000000002</v>
      </c>
      <c r="V1114" s="260">
        <f t="shared" si="248"/>
        <v>2.0400999999999998</v>
      </c>
    </row>
    <row r="1115" spans="1:22" hidden="1">
      <c r="A1115" s="259">
        <v>45380</v>
      </c>
      <c r="B1115" s="260">
        <v>0</v>
      </c>
      <c r="C1115" s="260">
        <v>0</v>
      </c>
      <c r="D1115" s="260">
        <v>0</v>
      </c>
      <c r="F1115" s="260">
        <v>4.2009999999999996</v>
      </c>
      <c r="G1115" s="260">
        <f t="shared" si="249"/>
        <v>420.09999999999997</v>
      </c>
      <c r="H1115" s="260">
        <f t="shared" si="243"/>
        <v>-420.09999999999997</v>
      </c>
      <c r="J1115" s="260"/>
      <c r="L1115" s="260"/>
      <c r="M1115" s="260"/>
      <c r="Q1115" s="260">
        <v>568.68015294960014</v>
      </c>
    </row>
    <row r="1116" spans="1:22" hidden="1">
      <c r="A1116" s="259">
        <v>45383</v>
      </c>
      <c r="B1116" s="260">
        <v>258</v>
      </c>
      <c r="C1116" s="261">
        <v>335.81200000000001</v>
      </c>
      <c r="D1116" s="260">
        <v>5243.77</v>
      </c>
      <c r="F1116" s="261">
        <v>4.3109999999999999</v>
      </c>
      <c r="G1116" s="260">
        <f t="shared" si="249"/>
        <v>431.1</v>
      </c>
      <c r="H1116" s="260">
        <f t="shared" si="243"/>
        <v>-173.10000000000002</v>
      </c>
      <c r="I1116" s="260">
        <f t="shared" ref="I1116:I1155" si="250">J1116*100</f>
        <v>196.5</v>
      </c>
      <c r="J1116" s="262">
        <v>1.9650000000000001</v>
      </c>
      <c r="K1116" s="260">
        <f t="shared" ref="K1116:K1155" si="251">F1116-J1116</f>
        <v>2.3460000000000001</v>
      </c>
      <c r="L1116" s="261">
        <v>7.29</v>
      </c>
      <c r="M1116" s="262">
        <f t="shared" ref="M1116:M1155" si="252">L1116-K1116</f>
        <v>4.944</v>
      </c>
      <c r="N1116" s="260" t="e">
        <v>#N/A</v>
      </c>
      <c r="P1116" s="260">
        <v>468</v>
      </c>
      <c r="Q1116" s="260">
        <v>562.79130692264675</v>
      </c>
    </row>
    <row r="1117" spans="1:22">
      <c r="A1117" s="259">
        <v>45384</v>
      </c>
      <c r="B1117" s="260">
        <v>259.60000000000002</v>
      </c>
      <c r="C1117" s="261">
        <v>340.77300000000002</v>
      </c>
      <c r="D1117" s="260">
        <v>5205.8100000000004</v>
      </c>
      <c r="F1117" s="261">
        <v>4.3499999999999996</v>
      </c>
      <c r="G1117" s="260">
        <f t="shared" si="249"/>
        <v>434.99999999999994</v>
      </c>
      <c r="H1117" s="260">
        <f t="shared" si="243"/>
        <v>-175.39999999999992</v>
      </c>
      <c r="I1117" s="260">
        <f t="shared" si="250"/>
        <v>198.6</v>
      </c>
      <c r="J1117" s="262">
        <v>1.986</v>
      </c>
      <c r="K1117" s="260">
        <f t="shared" si="251"/>
        <v>2.3639999999999999</v>
      </c>
      <c r="L1117" s="261">
        <v>7.3639999999999999</v>
      </c>
      <c r="M1117" s="262">
        <f t="shared" si="252"/>
        <v>5</v>
      </c>
      <c r="N1117" s="260">
        <v>2.3959999999999999</v>
      </c>
      <c r="O1117" s="260">
        <v>199.72</v>
      </c>
      <c r="P1117" s="260">
        <v>483</v>
      </c>
      <c r="Q1117" s="260">
        <v>574.97073317923025</v>
      </c>
      <c r="U1117" s="260">
        <f t="shared" ref="U1117:U1137" si="253">C1117/100</f>
        <v>3.4077300000000004</v>
      </c>
      <c r="V1117" s="260">
        <f t="shared" ref="V1117:V1137" si="254">O1117/100</f>
        <v>1.9972000000000001</v>
      </c>
    </row>
    <row r="1118" spans="1:22">
      <c r="A1118" s="259">
        <v>45385</v>
      </c>
      <c r="B1118" s="260">
        <v>260.7</v>
      </c>
      <c r="C1118" s="261">
        <v>340.16899999999998</v>
      </c>
      <c r="D1118" s="260">
        <v>5211.49</v>
      </c>
      <c r="F1118" s="261">
        <v>4.3479999999999999</v>
      </c>
      <c r="G1118" s="260">
        <f t="shared" si="249"/>
        <v>434.8</v>
      </c>
      <c r="H1118" s="260">
        <f t="shared" si="243"/>
        <v>-174.10000000000002</v>
      </c>
      <c r="I1118" s="260">
        <f t="shared" si="250"/>
        <v>199.70000000000002</v>
      </c>
      <c r="J1118" s="262">
        <v>1.9970000000000001</v>
      </c>
      <c r="K1118" s="260">
        <f t="shared" si="251"/>
        <v>2.351</v>
      </c>
      <c r="L1118" s="261">
        <v>7.3479999999999999</v>
      </c>
      <c r="M1118" s="262">
        <f t="shared" si="252"/>
        <v>4.9969999999999999</v>
      </c>
      <c r="N1118" s="260">
        <v>2.3929999999999998</v>
      </c>
      <c r="O1118" s="260">
        <v>200.49</v>
      </c>
      <c r="P1118" s="260">
        <v>479</v>
      </c>
      <c r="Q1118" s="260">
        <v>572.03126523049093</v>
      </c>
      <c r="U1118" s="260">
        <f t="shared" si="253"/>
        <v>3.4016899999999999</v>
      </c>
      <c r="V1118" s="260">
        <f t="shared" si="254"/>
        <v>2.0049000000000001</v>
      </c>
    </row>
    <row r="1119" spans="1:22">
      <c r="A1119" s="259">
        <v>45386</v>
      </c>
      <c r="B1119" s="260">
        <v>262.39999999999998</v>
      </c>
      <c r="C1119" s="261">
        <v>337.02</v>
      </c>
      <c r="D1119" s="260">
        <v>5147.21</v>
      </c>
      <c r="F1119" s="261">
        <v>4.3099999999999996</v>
      </c>
      <c r="G1119" s="260">
        <f t="shared" si="249"/>
        <v>430.99999999999994</v>
      </c>
      <c r="H1119" s="260">
        <f t="shared" si="243"/>
        <v>-168.59999999999997</v>
      </c>
      <c r="I1119" s="260">
        <f t="shared" si="250"/>
        <v>194.79999999999998</v>
      </c>
      <c r="J1119" s="262">
        <v>1.948</v>
      </c>
      <c r="K1119" s="260">
        <f t="shared" si="251"/>
        <v>2.3619999999999997</v>
      </c>
      <c r="L1119" s="261">
        <v>7.266</v>
      </c>
      <c r="M1119" s="262">
        <f t="shared" si="252"/>
        <v>4.9039999999999999</v>
      </c>
      <c r="N1119" s="260">
        <v>2.359</v>
      </c>
      <c r="O1119" s="260">
        <v>202.66</v>
      </c>
      <c r="P1119" s="260">
        <v>472</v>
      </c>
      <c r="Q1119" s="260">
        <v>564.08506369031375</v>
      </c>
      <c r="U1119" s="260">
        <f t="shared" si="253"/>
        <v>3.3701999999999996</v>
      </c>
      <c r="V1119" s="260">
        <f t="shared" si="254"/>
        <v>2.0266000000000002</v>
      </c>
    </row>
    <row r="1120" spans="1:22">
      <c r="A1120" s="259">
        <v>45387</v>
      </c>
      <c r="B1120" s="260">
        <v>258</v>
      </c>
      <c r="C1120" s="261">
        <v>331.31200000000001</v>
      </c>
      <c r="D1120" s="260">
        <v>5204.34</v>
      </c>
      <c r="F1120" s="261">
        <v>4.4039999999999999</v>
      </c>
      <c r="G1120" s="260">
        <f t="shared" si="249"/>
        <v>440.4</v>
      </c>
      <c r="H1120" s="260">
        <f t="shared" si="243"/>
        <v>-182.39999999999998</v>
      </c>
      <c r="I1120" s="260">
        <f t="shared" si="250"/>
        <v>202.89999999999998</v>
      </c>
      <c r="J1120" s="262">
        <v>2.0289999999999999</v>
      </c>
      <c r="K1120" s="260">
        <f t="shared" si="251"/>
        <v>2.375</v>
      </c>
      <c r="L1120" s="261">
        <v>7.2750000000000004</v>
      </c>
      <c r="M1120" s="262">
        <f t="shared" si="252"/>
        <v>4.9000000000000004</v>
      </c>
      <c r="N1120" s="260">
        <v>2.395</v>
      </c>
      <c r="O1120" s="260">
        <v>201.72</v>
      </c>
      <c r="P1120" s="260">
        <v>470</v>
      </c>
      <c r="Q1120" s="260">
        <v>562.63871714764991</v>
      </c>
      <c r="U1120" s="260">
        <f t="shared" si="253"/>
        <v>3.3131200000000001</v>
      </c>
      <c r="V1120" s="260">
        <f t="shared" si="254"/>
        <v>2.0171999999999999</v>
      </c>
    </row>
    <row r="1121" spans="1:22">
      <c r="A1121" s="259">
        <v>45390</v>
      </c>
      <c r="B1121" s="260">
        <v>256.8</v>
      </c>
      <c r="C1121" s="261">
        <v>331.85199999999998</v>
      </c>
      <c r="D1121" s="260">
        <v>5202.3900000000003</v>
      </c>
      <c r="F1121" s="261">
        <v>4.4219999999999997</v>
      </c>
      <c r="G1121" s="260">
        <f t="shared" si="249"/>
        <v>442.2</v>
      </c>
      <c r="H1121" s="260">
        <f t="shared" si="243"/>
        <v>-185.39999999999998</v>
      </c>
      <c r="I1121" s="260">
        <f t="shared" si="250"/>
        <v>203.10000000000002</v>
      </c>
      <c r="J1121" s="262">
        <v>2.0310000000000001</v>
      </c>
      <c r="K1121" s="260">
        <f t="shared" si="251"/>
        <v>2.3909999999999996</v>
      </c>
      <c r="L1121" s="261">
        <v>7.3</v>
      </c>
      <c r="M1121" s="262">
        <f t="shared" si="252"/>
        <v>4.9090000000000007</v>
      </c>
      <c r="N1121" s="260">
        <v>2.4329999999999998</v>
      </c>
      <c r="O1121" s="260">
        <v>197.55</v>
      </c>
      <c r="P1121" s="260">
        <v>462</v>
      </c>
      <c r="Q1121" s="260">
        <v>559.72737407389627</v>
      </c>
      <c r="U1121" s="260">
        <f t="shared" si="253"/>
        <v>3.3185199999999999</v>
      </c>
      <c r="V1121" s="260">
        <f t="shared" si="254"/>
        <v>1.9755</v>
      </c>
    </row>
    <row r="1122" spans="1:22">
      <c r="A1122" s="259">
        <v>45391</v>
      </c>
      <c r="B1122" s="260">
        <v>259.5</v>
      </c>
      <c r="C1122" s="261">
        <v>331.238</v>
      </c>
      <c r="D1122" s="260">
        <v>5209.91</v>
      </c>
      <c r="F1122" s="261">
        <v>4.3630000000000004</v>
      </c>
      <c r="G1122" s="260">
        <f t="shared" si="249"/>
        <v>436.30000000000007</v>
      </c>
      <c r="H1122" s="260">
        <f t="shared" si="243"/>
        <v>-176.80000000000007</v>
      </c>
      <c r="I1122" s="260">
        <f t="shared" si="250"/>
        <v>199.4</v>
      </c>
      <c r="J1122" s="262">
        <v>1.994</v>
      </c>
      <c r="K1122" s="260">
        <f t="shared" si="251"/>
        <v>2.3690000000000007</v>
      </c>
      <c r="L1122" s="261">
        <v>7.2240000000000002</v>
      </c>
      <c r="M1122" s="262">
        <f t="shared" si="252"/>
        <v>4.8549999999999995</v>
      </c>
      <c r="N1122" s="260">
        <v>2.3690000000000002</v>
      </c>
      <c r="O1122" s="260">
        <v>199.17</v>
      </c>
      <c r="P1122" s="260">
        <v>449</v>
      </c>
      <c r="Q1122" s="260">
        <v>552.46863932654549</v>
      </c>
      <c r="U1122" s="260">
        <f t="shared" si="253"/>
        <v>3.3123800000000001</v>
      </c>
      <c r="V1122" s="260">
        <f t="shared" si="254"/>
        <v>1.9916999999999998</v>
      </c>
    </row>
    <row r="1123" spans="1:22">
      <c r="A1123" s="259">
        <v>45392</v>
      </c>
      <c r="B1123" s="260">
        <v>248.5</v>
      </c>
      <c r="C1123" s="261">
        <v>323.51499999999999</v>
      </c>
      <c r="D1123" s="260">
        <v>5160.6400000000003</v>
      </c>
      <c r="F1123" s="261">
        <v>4.5449999999999999</v>
      </c>
      <c r="G1123" s="260">
        <f t="shared" si="249"/>
        <v>454.5</v>
      </c>
      <c r="H1123" s="260">
        <f t="shared" si="243"/>
        <v>-206</v>
      </c>
      <c r="I1123" s="260">
        <f t="shared" si="250"/>
        <v>213.89999999999998</v>
      </c>
      <c r="J1123" s="262">
        <v>2.1389999999999998</v>
      </c>
      <c r="K1123" s="260">
        <f t="shared" si="251"/>
        <v>2.4060000000000001</v>
      </c>
      <c r="L1123" s="261">
        <v>7.37</v>
      </c>
      <c r="M1123" s="262">
        <f t="shared" si="252"/>
        <v>4.9640000000000004</v>
      </c>
      <c r="N1123" s="260">
        <v>2.4319999999999999</v>
      </c>
      <c r="O1123" s="260">
        <v>198.12</v>
      </c>
      <c r="P1123" s="260">
        <v>433</v>
      </c>
      <c r="Q1123" s="260">
        <v>542.48040362885627</v>
      </c>
      <c r="U1123" s="260">
        <f t="shared" si="253"/>
        <v>3.23515</v>
      </c>
      <c r="V1123" s="260">
        <f t="shared" si="254"/>
        <v>1.9812000000000001</v>
      </c>
    </row>
    <row r="1124" spans="1:22">
      <c r="A1124" s="259">
        <v>45393</v>
      </c>
      <c r="B1124" s="260">
        <v>251.3</v>
      </c>
      <c r="C1124" s="261">
        <v>331.00400000000002</v>
      </c>
      <c r="D1124" s="260">
        <v>5199.0600000000004</v>
      </c>
      <c r="F1124" s="261">
        <v>4.5890000000000004</v>
      </c>
      <c r="G1124" s="260">
        <f t="shared" si="249"/>
        <v>458.90000000000003</v>
      </c>
      <c r="H1124" s="260">
        <f t="shared" si="243"/>
        <v>-207.60000000000002</v>
      </c>
      <c r="I1124" s="260">
        <f t="shared" si="250"/>
        <v>218.8</v>
      </c>
      <c r="J1124" s="262">
        <v>2.1880000000000002</v>
      </c>
      <c r="K1124" s="260">
        <f t="shared" si="251"/>
        <v>2.4010000000000002</v>
      </c>
      <c r="L1124" s="261">
        <v>7.4509999999999996</v>
      </c>
      <c r="M1124" s="262">
        <f t="shared" si="252"/>
        <v>5.0499999999999989</v>
      </c>
      <c r="N1124" s="260">
        <v>2.46</v>
      </c>
      <c r="O1124" s="260">
        <v>198.6</v>
      </c>
      <c r="P1124" s="260">
        <v>445</v>
      </c>
      <c r="Q1124" s="260">
        <v>558.94208673429102</v>
      </c>
      <c r="U1124" s="260">
        <f t="shared" si="253"/>
        <v>3.3100400000000003</v>
      </c>
      <c r="V1124" s="260">
        <f t="shared" si="254"/>
        <v>1.986</v>
      </c>
    </row>
    <row r="1125" spans="1:22">
      <c r="A1125" s="259">
        <v>45394</v>
      </c>
      <c r="B1125" s="260">
        <v>256.60000000000002</v>
      </c>
      <c r="C1125" s="261">
        <v>338.14600000000002</v>
      </c>
      <c r="D1125" s="260">
        <v>5123.41</v>
      </c>
      <c r="F1125" s="261">
        <v>4.5229999999999997</v>
      </c>
      <c r="G1125" s="260">
        <f t="shared" si="249"/>
        <v>452.29999999999995</v>
      </c>
      <c r="H1125" s="260">
        <f t="shared" si="243"/>
        <v>-195.69999999999993</v>
      </c>
      <c r="I1125" s="260">
        <f t="shared" si="250"/>
        <v>212.6</v>
      </c>
      <c r="J1125" s="262">
        <v>2.1259999999999999</v>
      </c>
      <c r="K1125" s="260">
        <f t="shared" si="251"/>
        <v>2.3969999999999998</v>
      </c>
      <c r="L1125" s="261">
        <v>7.4770000000000003</v>
      </c>
      <c r="M1125" s="262">
        <f t="shared" si="252"/>
        <v>5.08</v>
      </c>
      <c r="N1125" s="260">
        <v>2.3570000000000002</v>
      </c>
      <c r="O1125" s="260">
        <v>208.74</v>
      </c>
      <c r="P1125" s="260">
        <v>452</v>
      </c>
      <c r="Q1125" s="260">
        <v>565.24221937221353</v>
      </c>
      <c r="U1125" s="260">
        <f t="shared" si="253"/>
        <v>3.3814600000000001</v>
      </c>
      <c r="V1125" s="260">
        <f t="shared" si="254"/>
        <v>2.0874000000000001</v>
      </c>
    </row>
    <row r="1126" spans="1:22">
      <c r="A1126" s="259">
        <v>45397</v>
      </c>
      <c r="B1126" s="260">
        <v>254.9</v>
      </c>
      <c r="C1126" s="261">
        <v>343.62400000000002</v>
      </c>
      <c r="D1126" s="260">
        <v>5061.82</v>
      </c>
      <c r="F1126" s="261">
        <v>4.6029999999999998</v>
      </c>
      <c r="G1126" s="260">
        <f t="shared" si="249"/>
        <v>460.29999999999995</v>
      </c>
      <c r="H1126" s="260">
        <f t="shared" si="243"/>
        <v>-205.39999999999995</v>
      </c>
      <c r="I1126" s="260">
        <f t="shared" si="250"/>
        <v>217.4</v>
      </c>
      <c r="J1126" s="262">
        <v>2.1739999999999999</v>
      </c>
      <c r="K1126" s="260">
        <f t="shared" si="251"/>
        <v>2.4289999999999998</v>
      </c>
      <c r="L1126" s="261">
        <v>7.6289999999999996</v>
      </c>
      <c r="M1126" s="262">
        <f t="shared" si="252"/>
        <v>5.1999999999999993</v>
      </c>
      <c r="N1126" s="260">
        <v>2.4369999999999998</v>
      </c>
      <c r="O1126" s="260">
        <v>200.69</v>
      </c>
      <c r="P1126" s="260">
        <v>463</v>
      </c>
      <c r="Q1126" s="260">
        <v>568.66182122947077</v>
      </c>
      <c r="U1126" s="260">
        <f t="shared" si="253"/>
        <v>3.4362400000000002</v>
      </c>
      <c r="V1126" s="260">
        <f t="shared" si="254"/>
        <v>2.0068999999999999</v>
      </c>
    </row>
    <row r="1127" spans="1:22">
      <c r="A1127" s="259">
        <v>45398</v>
      </c>
      <c r="B1127" s="260">
        <v>255.8</v>
      </c>
      <c r="C1127" s="261">
        <v>348.80200000000002</v>
      </c>
      <c r="D1127" s="260">
        <v>5051.41</v>
      </c>
      <c r="F1127" s="261">
        <v>4.6680000000000001</v>
      </c>
      <c r="G1127" s="260">
        <f t="shared" si="249"/>
        <v>466.8</v>
      </c>
      <c r="H1127" s="260">
        <f t="shared" si="243"/>
        <v>-211</v>
      </c>
      <c r="I1127" s="260">
        <f t="shared" si="250"/>
        <v>225.4</v>
      </c>
      <c r="J1127" s="262">
        <v>2.254</v>
      </c>
      <c r="K1127" s="260">
        <f t="shared" si="251"/>
        <v>2.4140000000000001</v>
      </c>
      <c r="L1127" s="261">
        <v>7.6980000000000004</v>
      </c>
      <c r="M1127" s="262">
        <f t="shared" si="252"/>
        <v>5.2840000000000007</v>
      </c>
      <c r="N1127" s="260">
        <v>2.484</v>
      </c>
      <c r="O1127" s="260">
        <v>202.38</v>
      </c>
      <c r="P1127" s="260">
        <v>481</v>
      </c>
      <c r="Q1127" s="260">
        <v>581.1824515134283</v>
      </c>
      <c r="U1127" s="260">
        <f t="shared" si="253"/>
        <v>3.4880200000000001</v>
      </c>
      <c r="V1127" s="260">
        <f t="shared" si="254"/>
        <v>2.0238</v>
      </c>
    </row>
    <row r="1128" spans="1:22">
      <c r="A1128" s="259">
        <v>45399</v>
      </c>
      <c r="B1128" s="260">
        <v>260.5</v>
      </c>
      <c r="C1128" s="261">
        <v>346.83600000000001</v>
      </c>
      <c r="D1128" s="260">
        <v>5022.21</v>
      </c>
      <c r="F1128" s="261">
        <v>4.5880000000000001</v>
      </c>
      <c r="G1128" s="260">
        <f t="shared" si="249"/>
        <v>458.8</v>
      </c>
      <c r="H1128" s="260">
        <f t="shared" si="243"/>
        <v>-198.3</v>
      </c>
      <c r="I1128" s="260">
        <f t="shared" si="250"/>
        <v>220.29999999999998</v>
      </c>
      <c r="J1128" s="262">
        <v>2.2029999999999998</v>
      </c>
      <c r="K1128" s="260">
        <f t="shared" si="251"/>
        <v>2.3850000000000002</v>
      </c>
      <c r="L1128" s="261">
        <v>7.5830000000000002</v>
      </c>
      <c r="M1128" s="262">
        <f t="shared" si="252"/>
        <v>5.1980000000000004</v>
      </c>
      <c r="N1128" s="260">
        <v>2.4630000000000001</v>
      </c>
      <c r="O1128" s="260">
        <v>202.33</v>
      </c>
      <c r="P1128" s="260">
        <v>462</v>
      </c>
      <c r="Q1128" s="260">
        <v>578.6623801251269</v>
      </c>
      <c r="U1128" s="260">
        <f t="shared" si="253"/>
        <v>3.4683600000000001</v>
      </c>
      <c r="V1128" s="260">
        <f t="shared" si="254"/>
        <v>2.0233000000000003</v>
      </c>
    </row>
    <row r="1129" spans="1:22">
      <c r="A1129" s="259">
        <v>45400</v>
      </c>
      <c r="B1129" s="260">
        <v>256.8</v>
      </c>
      <c r="C1129" s="261">
        <v>341.77800000000002</v>
      </c>
      <c r="D1129" s="260">
        <v>5011.12</v>
      </c>
      <c r="F1129" s="261">
        <v>4.6340000000000003</v>
      </c>
      <c r="G1129" s="260">
        <f t="shared" si="249"/>
        <v>463.40000000000003</v>
      </c>
      <c r="H1129" s="260">
        <f t="shared" si="243"/>
        <v>-206.60000000000002</v>
      </c>
      <c r="I1129" s="260">
        <f t="shared" si="250"/>
        <v>223</v>
      </c>
      <c r="J1129" s="262">
        <v>2.23</v>
      </c>
      <c r="K1129" s="260">
        <f t="shared" si="251"/>
        <v>2.4040000000000004</v>
      </c>
      <c r="L1129" s="261">
        <v>7.5880000000000001</v>
      </c>
      <c r="M1129" s="262">
        <f t="shared" si="252"/>
        <v>5.1839999999999993</v>
      </c>
      <c r="N1129" s="260">
        <v>2.4950000000000001</v>
      </c>
      <c r="O1129" s="260">
        <v>202.27</v>
      </c>
      <c r="P1129" s="260">
        <v>440</v>
      </c>
      <c r="Q1129" s="260">
        <v>571.30842817430107</v>
      </c>
      <c r="U1129" s="260">
        <f t="shared" si="253"/>
        <v>3.41778</v>
      </c>
      <c r="V1129" s="260">
        <f t="shared" si="254"/>
        <v>2.0226999999999999</v>
      </c>
    </row>
    <row r="1130" spans="1:22">
      <c r="A1130" s="259">
        <v>45401</v>
      </c>
      <c r="B1130" s="260">
        <v>257.89999999999998</v>
      </c>
      <c r="C1130" s="261">
        <v>342.91</v>
      </c>
      <c r="D1130" s="260">
        <v>4967.2299999999996</v>
      </c>
      <c r="F1130" s="261">
        <v>4.6219999999999999</v>
      </c>
      <c r="G1130" s="260">
        <f t="shared" si="249"/>
        <v>462.2</v>
      </c>
      <c r="H1130" s="260">
        <f t="shared" si="243"/>
        <v>-204.3</v>
      </c>
      <c r="I1130" s="260">
        <f t="shared" si="250"/>
        <v>221.70000000000002</v>
      </c>
      <c r="J1130" s="262">
        <v>2.2170000000000001</v>
      </c>
      <c r="K1130" s="260">
        <f t="shared" si="251"/>
        <v>2.4049999999999998</v>
      </c>
      <c r="L1130" s="261">
        <v>7.5750000000000002</v>
      </c>
      <c r="M1130" s="262">
        <f t="shared" si="252"/>
        <v>5.17</v>
      </c>
      <c r="N1130" s="260">
        <v>2.4980000000000002</v>
      </c>
      <c r="O1130" s="260">
        <v>198.96</v>
      </c>
      <c r="P1130" s="260">
        <v>433</v>
      </c>
      <c r="Q1130" s="260">
        <v>569.75281767647937</v>
      </c>
      <c r="U1130" s="260">
        <f t="shared" si="253"/>
        <v>3.4291</v>
      </c>
      <c r="V1130" s="260">
        <f t="shared" si="254"/>
        <v>1.9896</v>
      </c>
    </row>
    <row r="1131" spans="1:22">
      <c r="A1131" s="259">
        <v>45404</v>
      </c>
      <c r="B1131" s="260">
        <v>258.10000000000002</v>
      </c>
      <c r="C1131" s="261">
        <v>340.81299999999999</v>
      </c>
      <c r="D1131" s="260">
        <v>5010.6000000000004</v>
      </c>
      <c r="F1131" s="261">
        <v>4.6100000000000003</v>
      </c>
      <c r="G1131" s="260">
        <f t="shared" si="249"/>
        <v>461.00000000000006</v>
      </c>
      <c r="H1131" s="260">
        <f t="shared" si="243"/>
        <v>-202.90000000000003</v>
      </c>
      <c r="I1131" s="260">
        <f t="shared" si="250"/>
        <v>220.4</v>
      </c>
      <c r="J1131" s="262">
        <v>2.2040000000000002</v>
      </c>
      <c r="K1131" s="260">
        <f t="shared" si="251"/>
        <v>2.4060000000000001</v>
      </c>
      <c r="L1131" s="261">
        <v>7.5359999999999996</v>
      </c>
      <c r="M1131" s="262">
        <f t="shared" si="252"/>
        <v>5.129999999999999</v>
      </c>
      <c r="N1131" s="260">
        <v>2.484</v>
      </c>
      <c r="O1131" s="260">
        <v>200.29</v>
      </c>
      <c r="P1131" s="260">
        <v>425</v>
      </c>
      <c r="Q1131" s="260">
        <v>565.48375472907901</v>
      </c>
      <c r="U1131" s="260">
        <f t="shared" si="253"/>
        <v>3.4081299999999999</v>
      </c>
      <c r="V1131" s="260">
        <f t="shared" si="254"/>
        <v>2.0028999999999999</v>
      </c>
    </row>
    <row r="1132" spans="1:22">
      <c r="A1132" s="259">
        <v>45405</v>
      </c>
      <c r="B1132" s="260">
        <v>258.39999999999998</v>
      </c>
      <c r="C1132" s="261">
        <v>339.34100000000001</v>
      </c>
      <c r="D1132" s="260">
        <v>5070.55</v>
      </c>
      <c r="F1132" s="261">
        <v>4.601</v>
      </c>
      <c r="G1132" s="260">
        <f t="shared" si="249"/>
        <v>460.1</v>
      </c>
      <c r="H1132" s="260">
        <f t="shared" si="243"/>
        <v>-201.70000000000005</v>
      </c>
      <c r="I1132" s="260">
        <f t="shared" si="250"/>
        <v>220.2</v>
      </c>
      <c r="J1132" s="262">
        <v>2.202</v>
      </c>
      <c r="K1132" s="260">
        <f t="shared" si="251"/>
        <v>2.399</v>
      </c>
      <c r="L1132" s="261">
        <v>7.5149999999999997</v>
      </c>
      <c r="M1132" s="262">
        <f t="shared" si="252"/>
        <v>5.1159999999999997</v>
      </c>
      <c r="N1132" s="260">
        <v>2.5</v>
      </c>
      <c r="O1132" s="260">
        <v>201.25</v>
      </c>
      <c r="P1132" s="260">
        <v>430</v>
      </c>
      <c r="Q1132" s="260">
        <v>564.8297978957479</v>
      </c>
      <c r="U1132" s="260">
        <f t="shared" si="253"/>
        <v>3.3934100000000003</v>
      </c>
      <c r="V1132" s="260">
        <f t="shared" si="254"/>
        <v>2.0125000000000002</v>
      </c>
    </row>
    <row r="1133" spans="1:22">
      <c r="A1133" s="259">
        <v>45406</v>
      </c>
      <c r="B1133" s="260">
        <v>258</v>
      </c>
      <c r="C1133" s="261">
        <v>341.92</v>
      </c>
      <c r="D1133" s="260">
        <v>5071.63</v>
      </c>
      <c r="F1133" s="261">
        <v>4.6429999999999998</v>
      </c>
      <c r="G1133" s="260">
        <f t="shared" si="249"/>
        <v>464.29999999999995</v>
      </c>
      <c r="H1133" s="260">
        <f t="shared" si="243"/>
        <v>-206.29999999999995</v>
      </c>
      <c r="I1133" s="260">
        <f t="shared" si="250"/>
        <v>223.5</v>
      </c>
      <c r="J1133" s="262">
        <v>2.2349999999999999</v>
      </c>
      <c r="K1133" s="260">
        <f t="shared" si="251"/>
        <v>2.4079999999999999</v>
      </c>
      <c r="L1133" s="261">
        <v>7.5910000000000002</v>
      </c>
      <c r="M1133" s="262">
        <f t="shared" si="252"/>
        <v>5.1829999999999998</v>
      </c>
      <c r="N1133" s="260">
        <v>2.5859999999999999</v>
      </c>
      <c r="O1133" s="260">
        <v>204.55</v>
      </c>
      <c r="P1133" s="260">
        <v>441</v>
      </c>
      <c r="Q1133" s="260">
        <v>571.81036090179305</v>
      </c>
      <c r="U1133" s="260">
        <f t="shared" si="253"/>
        <v>3.4192</v>
      </c>
      <c r="V1133" s="260">
        <f t="shared" si="254"/>
        <v>2.0455000000000001</v>
      </c>
    </row>
    <row r="1134" spans="1:22">
      <c r="A1134" s="259">
        <v>45407</v>
      </c>
      <c r="B1134" s="260">
        <v>256.60000000000002</v>
      </c>
      <c r="C1134" s="261">
        <v>343.416</v>
      </c>
      <c r="D1134" s="260">
        <v>5048.42</v>
      </c>
      <c r="F1134" s="261">
        <v>4.7050000000000001</v>
      </c>
      <c r="G1134" s="260">
        <f t="shared" si="249"/>
        <v>470.5</v>
      </c>
      <c r="H1134" s="260">
        <f t="shared" si="243"/>
        <v>-213.89999999999998</v>
      </c>
      <c r="I1134" s="260">
        <f t="shared" si="250"/>
        <v>227.99999999999997</v>
      </c>
      <c r="J1134" s="262">
        <v>2.2799999999999998</v>
      </c>
      <c r="K1134" s="260">
        <f t="shared" si="251"/>
        <v>2.4250000000000003</v>
      </c>
      <c r="L1134" s="261">
        <v>7.6589999999999998</v>
      </c>
      <c r="M1134" s="262">
        <f t="shared" si="252"/>
        <v>5.234</v>
      </c>
      <c r="N1134" s="260">
        <v>2.6280000000000001</v>
      </c>
      <c r="O1134" s="260">
        <v>194.23</v>
      </c>
      <c r="P1134" s="260">
        <v>445</v>
      </c>
      <c r="Q1134" s="260">
        <v>576.38674175664653</v>
      </c>
      <c r="U1134" s="260">
        <f t="shared" si="253"/>
        <v>3.4341599999999999</v>
      </c>
      <c r="V1134" s="260">
        <f t="shared" si="254"/>
        <v>1.9422999999999999</v>
      </c>
    </row>
    <row r="1135" spans="1:22">
      <c r="A1135" s="259">
        <v>45408</v>
      </c>
      <c r="B1135" s="260">
        <v>257.5</v>
      </c>
      <c r="C1135" s="261">
        <v>342.28399999999999</v>
      </c>
      <c r="D1135" s="260">
        <v>5099.96</v>
      </c>
      <c r="F1135" s="261">
        <v>4.665</v>
      </c>
      <c r="G1135" s="260">
        <f t="shared" si="249"/>
        <v>466.5</v>
      </c>
      <c r="H1135" s="260">
        <f t="shared" si="243"/>
        <v>-209</v>
      </c>
      <c r="I1135" s="260">
        <f t="shared" si="250"/>
        <v>223.89999999999998</v>
      </c>
      <c r="J1135" s="262">
        <v>2.2389999999999999</v>
      </c>
      <c r="K1135" s="260">
        <f t="shared" si="251"/>
        <v>2.4260000000000002</v>
      </c>
      <c r="L1135" s="261">
        <v>7.6029999999999998</v>
      </c>
      <c r="M1135" s="262">
        <f t="shared" si="252"/>
        <v>5.1769999999999996</v>
      </c>
      <c r="N1135" s="260">
        <v>2.573</v>
      </c>
      <c r="O1135" s="260">
        <v>199.16</v>
      </c>
      <c r="P1135" s="260">
        <v>445</v>
      </c>
      <c r="Q1135" s="260">
        <v>575.3088133621352</v>
      </c>
      <c r="U1135" s="260">
        <f t="shared" si="253"/>
        <v>3.4228399999999999</v>
      </c>
      <c r="V1135" s="260">
        <f t="shared" si="254"/>
        <v>1.9916</v>
      </c>
    </row>
    <row r="1136" spans="1:22">
      <c r="A1136" s="259">
        <v>45411</v>
      </c>
      <c r="B1136" s="260">
        <v>259.10000000000002</v>
      </c>
      <c r="C1136" s="261">
        <v>341.12299999999999</v>
      </c>
      <c r="D1136" s="260">
        <v>5116.17</v>
      </c>
      <c r="F1136" s="261">
        <v>4.6150000000000002</v>
      </c>
      <c r="G1136" s="260">
        <f t="shared" si="249"/>
        <v>461.5</v>
      </c>
      <c r="H1136" s="260">
        <f t="shared" ref="H1136:H1199" si="255">B1136-G1136</f>
        <v>-202.39999999999998</v>
      </c>
      <c r="I1136" s="260">
        <f t="shared" si="250"/>
        <v>220.29999999999998</v>
      </c>
      <c r="J1136" s="262">
        <v>2.2029999999999998</v>
      </c>
      <c r="K1136" s="260">
        <f t="shared" si="251"/>
        <v>2.4120000000000004</v>
      </c>
      <c r="L1136" s="261">
        <v>7.5419999999999998</v>
      </c>
      <c r="M1136" s="262">
        <f t="shared" si="252"/>
        <v>5.129999999999999</v>
      </c>
      <c r="N1136" s="260">
        <v>2.5310000000000001</v>
      </c>
      <c r="O1136" s="260">
        <v>197.7</v>
      </c>
      <c r="P1136" s="260">
        <v>435</v>
      </c>
      <c r="Q1136" s="260">
        <v>568.14776344662278</v>
      </c>
      <c r="U1136" s="260">
        <f t="shared" si="253"/>
        <v>3.4112299999999998</v>
      </c>
      <c r="V1136" s="260">
        <f t="shared" si="254"/>
        <v>1.9769999999999999</v>
      </c>
    </row>
    <row r="1137" spans="1:22">
      <c r="A1137" s="259">
        <v>45412</v>
      </c>
      <c r="B1137" s="260">
        <v>253.1</v>
      </c>
      <c r="C1137" s="261">
        <v>373.48399999999998</v>
      </c>
      <c r="D1137" s="260">
        <v>5035.6899999999996</v>
      </c>
      <c r="F1137" s="261">
        <v>4.681</v>
      </c>
      <c r="G1137" s="260">
        <f t="shared" si="249"/>
        <v>468.1</v>
      </c>
      <c r="H1137" s="260">
        <f t="shared" si="255"/>
        <v>-215.00000000000003</v>
      </c>
      <c r="I1137" s="260">
        <f t="shared" si="250"/>
        <v>227.59999999999997</v>
      </c>
      <c r="J1137" s="262">
        <v>2.2759999999999998</v>
      </c>
      <c r="K1137" s="260">
        <f t="shared" si="251"/>
        <v>2.4050000000000002</v>
      </c>
      <c r="L1137" s="261">
        <v>8.048</v>
      </c>
      <c r="M1137" s="262">
        <f t="shared" si="252"/>
        <v>5.6429999999999998</v>
      </c>
      <c r="N1137" s="260">
        <v>2.5819999999999999</v>
      </c>
      <c r="O1137" s="260">
        <v>196.41</v>
      </c>
      <c r="P1137" s="260">
        <v>442</v>
      </c>
      <c r="Q1137" s="260">
        <v>575.90449758485317</v>
      </c>
      <c r="U1137" s="260">
        <f t="shared" si="253"/>
        <v>3.7348399999999997</v>
      </c>
      <c r="V1137" s="260">
        <f t="shared" si="254"/>
        <v>1.9641</v>
      </c>
    </row>
    <row r="1138" spans="1:22" hidden="1">
      <c r="A1138" s="259">
        <v>45413</v>
      </c>
      <c r="B1138" s="260">
        <v>257.3</v>
      </c>
      <c r="C1138" s="261">
        <v>380.036</v>
      </c>
      <c r="D1138" s="260">
        <v>5018.3900000000003</v>
      </c>
      <c r="F1138" s="261">
        <v>4.6289999999999996</v>
      </c>
      <c r="G1138" s="260">
        <f t="shared" si="249"/>
        <v>462.9</v>
      </c>
      <c r="H1138" s="260">
        <f t="shared" si="255"/>
        <v>-205.59999999999997</v>
      </c>
      <c r="I1138" s="260">
        <f t="shared" si="250"/>
        <v>225.70000000000002</v>
      </c>
      <c r="J1138" s="262">
        <v>2.2570000000000001</v>
      </c>
      <c r="K1138" s="260">
        <f t="shared" si="251"/>
        <v>2.3719999999999994</v>
      </c>
      <c r="L1138" s="261">
        <v>8.0489999999999995</v>
      </c>
      <c r="M1138" s="262">
        <f t="shared" si="252"/>
        <v>5.6769999999999996</v>
      </c>
      <c r="N1138" s="260" t="e">
        <v>#N/A</v>
      </c>
      <c r="P1138" s="260">
        <v>459</v>
      </c>
      <c r="Q1138" s="260">
        <v>589.90583483471892</v>
      </c>
    </row>
    <row r="1139" spans="1:22">
      <c r="A1139" s="259">
        <v>45414</v>
      </c>
      <c r="B1139" s="260">
        <v>258.7</v>
      </c>
      <c r="C1139" s="261">
        <v>379.476</v>
      </c>
      <c r="D1139" s="260">
        <v>5064.2</v>
      </c>
      <c r="F1139" s="261">
        <v>4.5819999999999999</v>
      </c>
      <c r="G1139" s="260">
        <f t="shared" si="249"/>
        <v>458.2</v>
      </c>
      <c r="H1139" s="260">
        <f t="shared" si="255"/>
        <v>-199.5</v>
      </c>
      <c r="I1139" s="260">
        <f t="shared" si="250"/>
        <v>222.00000000000003</v>
      </c>
      <c r="J1139" s="262">
        <v>2.2200000000000002</v>
      </c>
      <c r="K1139" s="260">
        <f t="shared" si="251"/>
        <v>2.3619999999999997</v>
      </c>
      <c r="L1139" s="261">
        <v>7.9969999999999999</v>
      </c>
      <c r="M1139" s="262">
        <f t="shared" si="252"/>
        <v>5.6349999999999998</v>
      </c>
      <c r="N1139" s="260">
        <v>2.5390000000000001</v>
      </c>
      <c r="O1139" s="260">
        <v>197.64</v>
      </c>
      <c r="P1139" s="260">
        <v>457</v>
      </c>
      <c r="Q1139" s="260">
        <v>593.53577407283808</v>
      </c>
      <c r="U1139" s="260">
        <f t="shared" ref="U1139:U1140" si="256">C1139/100</f>
        <v>3.7947600000000001</v>
      </c>
      <c r="V1139" s="260">
        <f t="shared" ref="V1139:V1140" si="257">O1139/100</f>
        <v>1.9763999999999999</v>
      </c>
    </row>
    <row r="1140" spans="1:22">
      <c r="A1140" s="259">
        <v>45415</v>
      </c>
      <c r="B1140" s="260">
        <v>259.89999999999998</v>
      </c>
      <c r="C1140" s="261">
        <v>375.10700000000003</v>
      </c>
      <c r="D1140" s="260">
        <v>5127.79</v>
      </c>
      <c r="F1140" s="261">
        <v>4.51</v>
      </c>
      <c r="G1140" s="260">
        <f t="shared" si="249"/>
        <v>451</v>
      </c>
      <c r="H1140" s="260">
        <f t="shared" si="255"/>
        <v>-191.10000000000002</v>
      </c>
      <c r="I1140" s="260">
        <f t="shared" si="250"/>
        <v>215.09999999999997</v>
      </c>
      <c r="J1140" s="262">
        <v>2.1509999999999998</v>
      </c>
      <c r="K1140" s="260">
        <f t="shared" si="251"/>
        <v>2.359</v>
      </c>
      <c r="L1140" s="261">
        <v>7.8739999999999997</v>
      </c>
      <c r="M1140" s="262">
        <f t="shared" si="252"/>
        <v>5.5149999999999997</v>
      </c>
      <c r="N1140" s="260">
        <v>2.4940000000000002</v>
      </c>
      <c r="O1140" s="260">
        <v>199.83</v>
      </c>
      <c r="P1140" s="260">
        <v>446</v>
      </c>
      <c r="Q1140" s="260">
        <v>601.94157503491806</v>
      </c>
      <c r="U1140" s="260">
        <f t="shared" si="256"/>
        <v>3.7510700000000003</v>
      </c>
      <c r="V1140" s="260">
        <f t="shared" si="257"/>
        <v>1.9983000000000002</v>
      </c>
    </row>
    <row r="1141" spans="1:22" hidden="1">
      <c r="A1141" s="259">
        <v>45418</v>
      </c>
      <c r="B1141" s="260">
        <v>259</v>
      </c>
      <c r="C1141" s="261">
        <v>373.14600000000002</v>
      </c>
      <c r="D1141" s="260">
        <v>5180.74</v>
      </c>
      <c r="F1141" s="261">
        <v>4.4880000000000004</v>
      </c>
      <c r="G1141" s="260">
        <f t="shared" si="249"/>
        <v>448.80000000000007</v>
      </c>
      <c r="H1141" s="260">
        <f t="shared" si="255"/>
        <v>-189.80000000000007</v>
      </c>
      <c r="I1141" s="260">
        <f t="shared" si="250"/>
        <v>214.1</v>
      </c>
      <c r="J1141" s="262">
        <v>2.141</v>
      </c>
      <c r="K1141" s="260">
        <f t="shared" si="251"/>
        <v>2.3470000000000004</v>
      </c>
      <c r="L1141" s="261">
        <v>7.8380000000000001</v>
      </c>
      <c r="M1141" s="262">
        <f t="shared" si="252"/>
        <v>5.4909999999999997</v>
      </c>
      <c r="N1141" s="260">
        <v>2.4660000000000002</v>
      </c>
      <c r="O1141" s="260" t="e">
        <v>#N/A</v>
      </c>
      <c r="Q1141" s="260">
        <v>604.26721514677774</v>
      </c>
    </row>
    <row r="1142" spans="1:22">
      <c r="A1142" s="259">
        <v>45419</v>
      </c>
      <c r="B1142" s="260">
        <v>260.2</v>
      </c>
      <c r="C1142" s="261">
        <v>372.51299999999998</v>
      </c>
      <c r="D1142" s="260">
        <v>5187.7</v>
      </c>
      <c r="F1142" s="261">
        <v>4.4580000000000002</v>
      </c>
      <c r="G1142" s="260">
        <f t="shared" si="249"/>
        <v>445.8</v>
      </c>
      <c r="H1142" s="260">
        <f t="shared" si="255"/>
        <v>-185.60000000000002</v>
      </c>
      <c r="I1142" s="260">
        <f t="shared" si="250"/>
        <v>214.4</v>
      </c>
      <c r="J1142" s="262">
        <v>2.1440000000000001</v>
      </c>
      <c r="K1142" s="260">
        <f t="shared" si="251"/>
        <v>2.3140000000000001</v>
      </c>
      <c r="L1142" s="261">
        <v>7.806</v>
      </c>
      <c r="M1142" s="262">
        <f t="shared" si="252"/>
        <v>5.492</v>
      </c>
      <c r="N1142" s="260">
        <v>2.4169999999999998</v>
      </c>
      <c r="O1142" s="260">
        <v>202.6</v>
      </c>
      <c r="P1142" s="260">
        <v>454</v>
      </c>
      <c r="Q1142" s="260">
        <v>582.5550883642004</v>
      </c>
      <c r="U1142" s="260">
        <f t="shared" ref="U1142:U1155" si="258">C1142/100</f>
        <v>3.7251299999999996</v>
      </c>
      <c r="V1142" s="260">
        <f t="shared" ref="V1142:V1155" si="259">O1142/100</f>
        <v>2.0259999999999998</v>
      </c>
    </row>
    <row r="1143" spans="1:22">
      <c r="A1143" s="259">
        <v>45420</v>
      </c>
      <c r="B1143" s="260">
        <v>257.10000000000002</v>
      </c>
      <c r="C1143" s="261">
        <v>369.81099999999998</v>
      </c>
      <c r="D1143" s="260">
        <v>5187.67</v>
      </c>
      <c r="F1143" s="261">
        <v>4.4950000000000001</v>
      </c>
      <c r="G1143" s="260">
        <f t="shared" si="249"/>
        <v>449.5</v>
      </c>
      <c r="H1143" s="260">
        <f t="shared" si="255"/>
        <v>-192.39999999999998</v>
      </c>
      <c r="I1143" s="260">
        <f t="shared" si="250"/>
        <v>216</v>
      </c>
      <c r="J1143" s="262">
        <v>2.16</v>
      </c>
      <c r="K1143" s="260">
        <f t="shared" si="251"/>
        <v>2.335</v>
      </c>
      <c r="L1143" s="261">
        <v>7.8250000000000002</v>
      </c>
      <c r="M1143" s="262">
        <f t="shared" si="252"/>
        <v>5.49</v>
      </c>
      <c r="N1143" s="260">
        <v>2.4609999999999999</v>
      </c>
      <c r="O1143" s="260">
        <v>198.45</v>
      </c>
      <c r="P1143" s="260">
        <v>444</v>
      </c>
      <c r="Q1143" s="260">
        <v>581.96238885420689</v>
      </c>
      <c r="U1143" s="260">
        <f t="shared" si="258"/>
        <v>3.6981099999999998</v>
      </c>
      <c r="V1143" s="260">
        <f t="shared" si="259"/>
        <v>1.9844999999999999</v>
      </c>
    </row>
    <row r="1144" spans="1:22">
      <c r="A1144" s="259">
        <v>45421</v>
      </c>
      <c r="B1144" s="260">
        <v>259.2</v>
      </c>
      <c r="C1144" s="261">
        <v>370.62099999999998</v>
      </c>
      <c r="D1144" s="260">
        <v>5214.08</v>
      </c>
      <c r="F1144" s="261">
        <v>4.4539999999999997</v>
      </c>
      <c r="G1144" s="260">
        <f t="shared" si="249"/>
        <v>445.4</v>
      </c>
      <c r="H1144" s="260">
        <f t="shared" si="255"/>
        <v>-186.2</v>
      </c>
      <c r="I1144" s="260">
        <f t="shared" si="250"/>
        <v>212</v>
      </c>
      <c r="J1144" s="262">
        <v>2.12</v>
      </c>
      <c r="K1144" s="260">
        <f t="shared" si="251"/>
        <v>2.3339999999999996</v>
      </c>
      <c r="L1144" s="261">
        <v>7.8220000000000001</v>
      </c>
      <c r="M1144" s="262">
        <f t="shared" si="252"/>
        <v>5.4880000000000004</v>
      </c>
      <c r="N1144" s="260">
        <v>2.4929999999999999</v>
      </c>
      <c r="O1144" s="260">
        <v>194.93</v>
      </c>
      <c r="P1144" s="260">
        <v>446</v>
      </c>
      <c r="Q1144" s="260">
        <v>584.20366021245457</v>
      </c>
      <c r="U1144" s="260">
        <f t="shared" si="258"/>
        <v>3.70621</v>
      </c>
      <c r="V1144" s="260">
        <f t="shared" si="259"/>
        <v>1.9493</v>
      </c>
    </row>
    <row r="1145" spans="1:22">
      <c r="A1145" s="259">
        <v>45422</v>
      </c>
      <c r="B1145" s="260">
        <v>256.10000000000002</v>
      </c>
      <c r="C1145" s="261">
        <v>368.03199999999998</v>
      </c>
      <c r="D1145" s="260">
        <v>5222.68</v>
      </c>
      <c r="F1145" s="261">
        <v>4.4969999999999999</v>
      </c>
      <c r="G1145" s="260">
        <f t="shared" si="249"/>
        <v>449.7</v>
      </c>
      <c r="H1145" s="260">
        <f t="shared" si="255"/>
        <v>-193.59999999999997</v>
      </c>
      <c r="I1145" s="260">
        <f t="shared" si="250"/>
        <v>215</v>
      </c>
      <c r="J1145" s="262">
        <v>2.15</v>
      </c>
      <c r="K1145" s="260">
        <f t="shared" si="251"/>
        <v>2.347</v>
      </c>
      <c r="L1145" s="261">
        <v>7.8419999999999996</v>
      </c>
      <c r="M1145" s="262">
        <f t="shared" si="252"/>
        <v>5.4949999999999992</v>
      </c>
      <c r="N1145" s="260">
        <v>2.5150000000000001</v>
      </c>
      <c r="O1145" s="260">
        <v>194.16</v>
      </c>
      <c r="P1145" s="260">
        <v>445</v>
      </c>
      <c r="Q1145" s="260">
        <v>581.47836211943957</v>
      </c>
      <c r="U1145" s="260">
        <f t="shared" si="258"/>
        <v>3.68032</v>
      </c>
      <c r="V1145" s="260">
        <f t="shared" si="259"/>
        <v>1.9416</v>
      </c>
    </row>
    <row r="1146" spans="1:22">
      <c r="A1146" s="259">
        <v>45425</v>
      </c>
      <c r="B1146" s="260">
        <v>256</v>
      </c>
      <c r="C1146" s="261">
        <v>368.048</v>
      </c>
      <c r="D1146" s="260">
        <v>5221.42</v>
      </c>
      <c r="F1146" s="261">
        <v>4.4870000000000001</v>
      </c>
      <c r="G1146" s="260">
        <f t="shared" si="249"/>
        <v>448.7</v>
      </c>
      <c r="H1146" s="260">
        <f t="shared" si="255"/>
        <v>-192.7</v>
      </c>
      <c r="I1146" s="260">
        <f t="shared" si="250"/>
        <v>215.3</v>
      </c>
      <c r="J1146" s="262">
        <v>2.153</v>
      </c>
      <c r="K1146" s="260">
        <f t="shared" si="251"/>
        <v>2.3340000000000001</v>
      </c>
      <c r="L1146" s="261">
        <v>7.82</v>
      </c>
      <c r="M1146" s="262">
        <f t="shared" si="252"/>
        <v>5.4860000000000007</v>
      </c>
      <c r="N1146" s="260">
        <v>2.508</v>
      </c>
      <c r="O1146" s="260">
        <v>194.68</v>
      </c>
      <c r="P1146" s="260">
        <v>450</v>
      </c>
      <c r="Q1146" s="260">
        <v>583.34044735231896</v>
      </c>
      <c r="U1146" s="260">
        <f t="shared" si="258"/>
        <v>3.6804800000000002</v>
      </c>
      <c r="V1146" s="260">
        <f t="shared" si="259"/>
        <v>1.9468000000000001</v>
      </c>
    </row>
    <row r="1147" spans="1:22">
      <c r="A1147" s="259">
        <v>45426</v>
      </c>
      <c r="B1147" s="260">
        <v>257.7</v>
      </c>
      <c r="C1147" s="261">
        <v>371.3</v>
      </c>
      <c r="D1147" s="260">
        <v>5246.68</v>
      </c>
      <c r="F1147" s="261">
        <v>4.4400000000000004</v>
      </c>
      <c r="G1147" s="260">
        <f t="shared" si="249"/>
        <v>444.00000000000006</v>
      </c>
      <c r="H1147" s="260">
        <f t="shared" si="255"/>
        <v>-186.30000000000007</v>
      </c>
      <c r="I1147" s="260">
        <f t="shared" si="250"/>
        <v>211.3</v>
      </c>
      <c r="J1147" s="262">
        <v>2.113</v>
      </c>
      <c r="K1147" s="260">
        <f t="shared" si="251"/>
        <v>2.3270000000000004</v>
      </c>
      <c r="L1147" s="261">
        <v>7.8209999999999997</v>
      </c>
      <c r="M1147" s="262">
        <f t="shared" si="252"/>
        <v>5.4939999999999998</v>
      </c>
      <c r="N1147" s="260">
        <v>2.5459999999999998</v>
      </c>
      <c r="O1147" s="260">
        <v>193.02</v>
      </c>
      <c r="P1147" s="260">
        <v>456</v>
      </c>
      <c r="Q1147" s="260">
        <v>585.82381993517504</v>
      </c>
      <c r="U1147" s="260">
        <f t="shared" si="258"/>
        <v>3.7130000000000001</v>
      </c>
      <c r="V1147" s="260">
        <f t="shared" si="259"/>
        <v>1.9302000000000001</v>
      </c>
    </row>
    <row r="1148" spans="1:22">
      <c r="A1148" s="259">
        <v>45427</v>
      </c>
      <c r="B1148" s="260">
        <v>261.10000000000002</v>
      </c>
      <c r="C1148" s="261">
        <v>369.47</v>
      </c>
      <c r="D1148" s="260">
        <v>5308.15</v>
      </c>
      <c r="F1148" s="261">
        <v>4.3410000000000002</v>
      </c>
      <c r="G1148" s="260">
        <f t="shared" si="249"/>
        <v>434.1</v>
      </c>
      <c r="H1148" s="260">
        <f t="shared" si="255"/>
        <v>-173</v>
      </c>
      <c r="I1148" s="260">
        <f t="shared" si="250"/>
        <v>203.79999999999998</v>
      </c>
      <c r="J1148" s="262">
        <v>2.0379999999999998</v>
      </c>
      <c r="K1148" s="260">
        <f t="shared" si="251"/>
        <v>2.3030000000000004</v>
      </c>
      <c r="L1148" s="261">
        <v>7.7039999999999997</v>
      </c>
      <c r="M1148" s="262">
        <f t="shared" si="252"/>
        <v>5.4009999999999998</v>
      </c>
      <c r="N1148" s="260">
        <v>2.4209999999999998</v>
      </c>
      <c r="O1148" s="260">
        <v>192.32</v>
      </c>
      <c r="P1148" s="260">
        <v>455</v>
      </c>
      <c r="Q1148" s="260">
        <v>584.39474573554207</v>
      </c>
      <c r="U1148" s="260">
        <f t="shared" si="258"/>
        <v>3.6947000000000001</v>
      </c>
      <c r="V1148" s="260">
        <f t="shared" si="259"/>
        <v>1.9232</v>
      </c>
    </row>
    <row r="1149" spans="1:22">
      <c r="A1149" s="259">
        <v>45428</v>
      </c>
      <c r="B1149" s="260">
        <v>255.7</v>
      </c>
      <c r="C1149" s="261">
        <v>363.964</v>
      </c>
      <c r="D1149" s="260">
        <v>5297.1</v>
      </c>
      <c r="F1149" s="261">
        <v>4.3760000000000003</v>
      </c>
      <c r="G1149" s="260">
        <f t="shared" si="249"/>
        <v>437.6</v>
      </c>
      <c r="H1149" s="260">
        <f t="shared" si="255"/>
        <v>-181.90000000000003</v>
      </c>
      <c r="I1149" s="260">
        <f t="shared" si="250"/>
        <v>206.6</v>
      </c>
      <c r="J1149" s="262">
        <v>2.0659999999999998</v>
      </c>
      <c r="K1149" s="260">
        <f t="shared" si="251"/>
        <v>2.3100000000000005</v>
      </c>
      <c r="L1149" s="261">
        <v>7.7039999999999997</v>
      </c>
      <c r="M1149" s="262">
        <f t="shared" si="252"/>
        <v>5.3939999999999992</v>
      </c>
      <c r="N1149" s="260">
        <v>2.4580000000000002</v>
      </c>
      <c r="O1149" s="260">
        <v>189.95</v>
      </c>
      <c r="P1149" s="260">
        <v>445</v>
      </c>
      <c r="Q1149" s="260">
        <v>571.24831365110549</v>
      </c>
      <c r="U1149" s="260">
        <f t="shared" si="258"/>
        <v>3.63964</v>
      </c>
      <c r="V1149" s="260">
        <f t="shared" si="259"/>
        <v>1.8995</v>
      </c>
    </row>
    <row r="1150" spans="1:22">
      <c r="A1150" s="259">
        <v>45429</v>
      </c>
      <c r="B1150" s="260">
        <v>253.6</v>
      </c>
      <c r="C1150" s="261">
        <v>364.23700000000002</v>
      </c>
      <c r="D1150" s="260">
        <v>5303.27</v>
      </c>
      <c r="F1150" s="261">
        <v>4.4219999999999997</v>
      </c>
      <c r="G1150" s="260">
        <f t="shared" si="249"/>
        <v>442.2</v>
      </c>
      <c r="H1150" s="260">
        <f t="shared" si="255"/>
        <v>-188.6</v>
      </c>
      <c r="I1150" s="260">
        <f t="shared" si="250"/>
        <v>209.90000000000003</v>
      </c>
      <c r="J1150" s="262">
        <v>2.0990000000000002</v>
      </c>
      <c r="K1150" s="260">
        <f t="shared" si="251"/>
        <v>2.3229999999999995</v>
      </c>
      <c r="L1150" s="261">
        <v>7.7480000000000002</v>
      </c>
      <c r="M1150" s="262">
        <f t="shared" si="252"/>
        <v>5.4250000000000007</v>
      </c>
      <c r="N1150" s="260">
        <v>2.5139999999999998</v>
      </c>
      <c r="O1150" s="260">
        <v>186.41</v>
      </c>
      <c r="P1150" s="260">
        <v>448</v>
      </c>
      <c r="Q1150" s="260">
        <v>568.54105543009268</v>
      </c>
      <c r="U1150" s="260">
        <f t="shared" si="258"/>
        <v>3.6423700000000001</v>
      </c>
      <c r="V1150" s="260">
        <f t="shared" si="259"/>
        <v>1.8640999999999999</v>
      </c>
    </row>
    <row r="1151" spans="1:22">
      <c r="A1151" s="259">
        <v>45432</v>
      </c>
      <c r="B1151" s="260">
        <v>252.2</v>
      </c>
      <c r="C1151" s="261">
        <v>362.62099999999998</v>
      </c>
      <c r="D1151" s="260">
        <v>5308.13</v>
      </c>
      <c r="F1151" s="261">
        <v>4.4450000000000003</v>
      </c>
      <c r="G1151" s="260">
        <f t="shared" si="249"/>
        <v>444.5</v>
      </c>
      <c r="H1151" s="260">
        <f t="shared" si="255"/>
        <v>-192.3</v>
      </c>
      <c r="I1151" s="260">
        <f t="shared" si="250"/>
        <v>211.39999999999998</v>
      </c>
      <c r="J1151" s="262">
        <v>2.1139999999999999</v>
      </c>
      <c r="K1151" s="260">
        <f t="shared" si="251"/>
        <v>2.3310000000000004</v>
      </c>
      <c r="L1151" s="261">
        <v>7.7530000000000001</v>
      </c>
      <c r="M1151" s="262">
        <f t="shared" si="252"/>
        <v>5.4219999999999997</v>
      </c>
      <c r="N1151" s="260">
        <v>2.5270000000000001</v>
      </c>
      <c r="O1151" s="260">
        <v>184.45</v>
      </c>
      <c r="P1151" s="260">
        <v>449</v>
      </c>
      <c r="Q1151" s="260">
        <v>567.24130872264482</v>
      </c>
      <c r="U1151" s="260">
        <f t="shared" si="258"/>
        <v>3.6262099999999999</v>
      </c>
      <c r="V1151" s="260">
        <f t="shared" si="259"/>
        <v>1.8444999999999998</v>
      </c>
    </row>
    <row r="1152" spans="1:22">
      <c r="A1152" s="259">
        <v>45433</v>
      </c>
      <c r="B1152" s="260">
        <v>253.4</v>
      </c>
      <c r="C1152" s="261">
        <v>364.79199999999997</v>
      </c>
      <c r="D1152" s="260">
        <v>5321.41</v>
      </c>
      <c r="F1152" s="261">
        <v>4.4130000000000003</v>
      </c>
      <c r="G1152" s="260">
        <f t="shared" si="249"/>
        <v>441.3</v>
      </c>
      <c r="H1152" s="260">
        <f t="shared" si="255"/>
        <v>-187.9</v>
      </c>
      <c r="I1152" s="260">
        <f t="shared" si="250"/>
        <v>208.2</v>
      </c>
      <c r="J1152" s="262">
        <v>2.0819999999999999</v>
      </c>
      <c r="K1152" s="260">
        <f t="shared" si="251"/>
        <v>2.3310000000000004</v>
      </c>
      <c r="L1152" s="261">
        <v>7.7530000000000001</v>
      </c>
      <c r="M1152" s="262">
        <f t="shared" si="252"/>
        <v>5.4219999999999997</v>
      </c>
      <c r="N1152" s="260">
        <v>2.4969999999999999</v>
      </c>
      <c r="O1152" s="260">
        <v>187.5</v>
      </c>
      <c r="P1152" s="260">
        <v>452</v>
      </c>
      <c r="Q1152" s="260">
        <v>570.87151095734976</v>
      </c>
      <c r="U1152" s="260">
        <f t="shared" si="258"/>
        <v>3.6479199999999996</v>
      </c>
      <c r="V1152" s="260">
        <f t="shared" si="259"/>
        <v>1.875</v>
      </c>
    </row>
    <row r="1153" spans="1:22">
      <c r="A1153" s="259">
        <v>45434</v>
      </c>
      <c r="B1153" s="260">
        <v>252.6</v>
      </c>
      <c r="C1153" s="261">
        <v>368.21499999999997</v>
      </c>
      <c r="D1153" s="260">
        <v>5307.01</v>
      </c>
      <c r="F1153" s="261">
        <v>4.4240000000000004</v>
      </c>
      <c r="G1153" s="260">
        <f t="shared" si="249"/>
        <v>442.40000000000003</v>
      </c>
      <c r="H1153" s="260">
        <f t="shared" si="255"/>
        <v>-189.80000000000004</v>
      </c>
      <c r="I1153" s="260">
        <f t="shared" si="250"/>
        <v>209</v>
      </c>
      <c r="J1153" s="262">
        <v>2.09</v>
      </c>
      <c r="K1153" s="260">
        <f t="shared" si="251"/>
        <v>2.3340000000000005</v>
      </c>
      <c r="L1153" s="261">
        <v>7.8209999999999997</v>
      </c>
      <c r="M1153" s="262">
        <f t="shared" si="252"/>
        <v>5.4869999999999992</v>
      </c>
      <c r="N1153" s="260">
        <v>2.5329999999999999</v>
      </c>
      <c r="O1153" s="260">
        <v>185.48</v>
      </c>
      <c r="P1153" s="260">
        <v>458</v>
      </c>
      <c r="Q1153" s="260">
        <v>575.43689926655907</v>
      </c>
      <c r="U1153" s="260">
        <f t="shared" si="258"/>
        <v>3.6821499999999996</v>
      </c>
      <c r="V1153" s="260">
        <f t="shared" si="259"/>
        <v>1.8548</v>
      </c>
    </row>
    <row r="1154" spans="1:22">
      <c r="A1154" s="259">
        <v>45435</v>
      </c>
      <c r="B1154" s="260">
        <v>250</v>
      </c>
      <c r="C1154" s="261">
        <v>370.51600000000002</v>
      </c>
      <c r="D1154" s="260">
        <v>5267.84</v>
      </c>
      <c r="F1154" s="261">
        <v>4.4779999999999998</v>
      </c>
      <c r="G1154" s="260">
        <f t="shared" si="249"/>
        <v>447.79999999999995</v>
      </c>
      <c r="H1154" s="260">
        <f t="shared" si="255"/>
        <v>-197.79999999999995</v>
      </c>
      <c r="I1154" s="260">
        <f t="shared" si="250"/>
        <v>216.29999999999998</v>
      </c>
      <c r="J1154" s="262">
        <v>2.1629999999999998</v>
      </c>
      <c r="K1154" s="260">
        <f t="shared" si="251"/>
        <v>2.3149999999999999</v>
      </c>
      <c r="L1154" s="261">
        <v>7.8979999999999997</v>
      </c>
      <c r="M1154" s="262">
        <f t="shared" si="252"/>
        <v>5.5830000000000002</v>
      </c>
      <c r="N1154" s="260">
        <v>2.5950000000000002</v>
      </c>
      <c r="O1154" s="260">
        <v>181.41</v>
      </c>
      <c r="P1154" s="260">
        <v>461</v>
      </c>
      <c r="Q1154" s="260">
        <v>583.7926776507361</v>
      </c>
      <c r="U1154" s="260">
        <f t="shared" si="258"/>
        <v>3.7051600000000002</v>
      </c>
      <c r="V1154" s="260">
        <f t="shared" si="259"/>
        <v>1.8141</v>
      </c>
    </row>
    <row r="1155" spans="1:22">
      <c r="A1155" s="259">
        <v>45436</v>
      </c>
      <c r="B1155" s="260">
        <v>251.5</v>
      </c>
      <c r="C1155" s="261">
        <v>371.92200000000003</v>
      </c>
      <c r="D1155" s="260">
        <v>5304.72</v>
      </c>
      <c r="F1155" s="261">
        <v>4.4660000000000002</v>
      </c>
      <c r="G1155" s="260">
        <f t="shared" si="249"/>
        <v>446.6</v>
      </c>
      <c r="H1155" s="260">
        <f t="shared" si="255"/>
        <v>-195.10000000000002</v>
      </c>
      <c r="I1155" s="260">
        <f t="shared" si="250"/>
        <v>214.6</v>
      </c>
      <c r="J1155" s="262">
        <v>2.1459999999999999</v>
      </c>
      <c r="K1155" s="260">
        <f t="shared" si="251"/>
        <v>2.3200000000000003</v>
      </c>
      <c r="L1155" s="261">
        <v>7.9050000000000002</v>
      </c>
      <c r="M1155" s="262">
        <f t="shared" si="252"/>
        <v>5.585</v>
      </c>
      <c r="N1155" s="260">
        <v>2.5819999999999999</v>
      </c>
      <c r="O1155" s="260">
        <v>182.65</v>
      </c>
      <c r="P1155" s="260">
        <v>469</v>
      </c>
      <c r="Q1155" s="260">
        <v>587.13638008601424</v>
      </c>
      <c r="U1155" s="260">
        <f t="shared" si="258"/>
        <v>3.7192200000000004</v>
      </c>
      <c r="V1155" s="260">
        <f t="shared" si="259"/>
        <v>1.8265</v>
      </c>
    </row>
    <row r="1156" spans="1:22" hidden="1">
      <c r="A1156" s="259">
        <v>45439</v>
      </c>
      <c r="B1156" s="260">
        <v>0</v>
      </c>
      <c r="C1156" s="260">
        <v>0</v>
      </c>
      <c r="D1156" s="260">
        <v>0</v>
      </c>
      <c r="F1156" s="260" t="e">
        <v>#N/A</v>
      </c>
      <c r="G1156" s="260" t="e">
        <f t="shared" ref="G1156:G1219" si="260">F1156*100</f>
        <v>#N/A</v>
      </c>
      <c r="H1156" s="260" t="e">
        <f t="shared" si="255"/>
        <v>#N/A</v>
      </c>
      <c r="J1156" s="260"/>
      <c r="L1156" s="260"/>
      <c r="M1156" s="260"/>
      <c r="Q1156" s="260">
        <v>588.16105655784452</v>
      </c>
    </row>
    <row r="1157" spans="1:22">
      <c r="A1157" s="259">
        <v>45440</v>
      </c>
      <c r="B1157" s="260">
        <v>254.5</v>
      </c>
      <c r="C1157" s="261">
        <v>375.52300000000002</v>
      </c>
      <c r="D1157" s="260">
        <v>5306.04</v>
      </c>
      <c r="F1157" s="261">
        <v>4.5510000000000002</v>
      </c>
      <c r="G1157" s="260">
        <f t="shared" si="260"/>
        <v>455.1</v>
      </c>
      <c r="H1157" s="260">
        <f t="shared" si="255"/>
        <v>-200.60000000000002</v>
      </c>
      <c r="I1157" s="260">
        <f t="shared" ref="I1157:I1172" si="261">J1157*100</f>
        <v>221.20000000000002</v>
      </c>
      <c r="J1157" s="262">
        <v>2.2120000000000002</v>
      </c>
      <c r="K1157" s="260">
        <f t="shared" ref="K1157:K1172" si="262">F1157-J1157</f>
        <v>2.339</v>
      </c>
      <c r="L1157" s="261">
        <v>7.9249999999999998</v>
      </c>
      <c r="M1157" s="262">
        <f t="shared" ref="M1157:M1172" si="263">L1157-K1157</f>
        <v>5.5860000000000003</v>
      </c>
      <c r="N1157" s="260">
        <v>2.5910000000000002</v>
      </c>
      <c r="O1157" s="260">
        <v>184.53</v>
      </c>
      <c r="P1157" s="260">
        <v>471</v>
      </c>
      <c r="Q1157" s="260">
        <v>581.06924326364151</v>
      </c>
      <c r="U1157" s="260">
        <f t="shared" ref="U1157:U1172" si="264">C1157/100</f>
        <v>3.7552300000000001</v>
      </c>
      <c r="V1157" s="260">
        <f t="shared" ref="V1157:V1172" si="265">O1157/100</f>
        <v>1.8452999999999999</v>
      </c>
    </row>
    <row r="1158" spans="1:22">
      <c r="A1158" s="259">
        <v>45441</v>
      </c>
      <c r="B1158" s="260">
        <v>246.4</v>
      </c>
      <c r="C1158" s="261">
        <v>368.91399999999999</v>
      </c>
      <c r="D1158" s="260">
        <v>5266.95</v>
      </c>
      <c r="F1158" s="261">
        <v>4.6139999999999999</v>
      </c>
      <c r="G1158" s="260">
        <f t="shared" si="260"/>
        <v>461.4</v>
      </c>
      <c r="H1158" s="260">
        <f t="shared" si="255"/>
        <v>-214.99999999999997</v>
      </c>
      <c r="I1158" s="260">
        <f t="shared" si="261"/>
        <v>224.6</v>
      </c>
      <c r="J1158" s="262">
        <v>2.246</v>
      </c>
      <c r="K1158" s="260">
        <f t="shared" si="262"/>
        <v>2.3679999999999999</v>
      </c>
      <c r="L1158" s="261">
        <v>7.9950000000000001</v>
      </c>
      <c r="M1158" s="262">
        <f t="shared" si="263"/>
        <v>5.6270000000000007</v>
      </c>
      <c r="N1158" s="260">
        <v>2.6890000000000001</v>
      </c>
      <c r="O1158" s="260">
        <v>182.35</v>
      </c>
      <c r="P1158" s="260">
        <v>465</v>
      </c>
      <c r="Q1158" s="260">
        <v>585.49925608640729</v>
      </c>
      <c r="U1158" s="260">
        <f t="shared" si="264"/>
        <v>3.6891400000000001</v>
      </c>
      <c r="V1158" s="260">
        <f t="shared" si="265"/>
        <v>1.8234999999999999</v>
      </c>
    </row>
    <row r="1159" spans="1:22">
      <c r="A1159" s="259">
        <v>45442</v>
      </c>
      <c r="B1159" s="260">
        <v>250.6</v>
      </c>
      <c r="C1159" s="261">
        <v>369.83199999999999</v>
      </c>
      <c r="D1159" s="260">
        <v>5235.4799999999996</v>
      </c>
      <c r="F1159" s="261">
        <v>4.5469999999999997</v>
      </c>
      <c r="G1159" s="260">
        <f t="shared" si="260"/>
        <v>454.7</v>
      </c>
      <c r="H1159" s="260">
        <f t="shared" si="255"/>
        <v>-204.1</v>
      </c>
      <c r="I1159" s="260">
        <f t="shared" si="261"/>
        <v>218.7</v>
      </c>
      <c r="J1159" s="262">
        <v>2.1869999999999998</v>
      </c>
      <c r="K1159" s="260">
        <f t="shared" si="262"/>
        <v>2.36</v>
      </c>
      <c r="L1159" s="261">
        <v>7.9260000000000002</v>
      </c>
      <c r="M1159" s="262">
        <f t="shared" si="263"/>
        <v>5.5660000000000007</v>
      </c>
      <c r="N1159" s="260">
        <v>2.65</v>
      </c>
      <c r="O1159" s="260">
        <v>181.46</v>
      </c>
      <c r="P1159" s="260">
        <v>467</v>
      </c>
      <c r="Q1159" s="260">
        <v>590.7514418357722</v>
      </c>
      <c r="U1159" s="260">
        <f t="shared" si="264"/>
        <v>3.6983199999999998</v>
      </c>
      <c r="V1159" s="260">
        <f t="shared" si="265"/>
        <v>1.8146</v>
      </c>
    </row>
    <row r="1160" spans="1:22">
      <c r="A1160" s="259">
        <v>45443</v>
      </c>
      <c r="B1160" s="260">
        <v>246.5</v>
      </c>
      <c r="C1160" s="261">
        <v>380.53100000000001</v>
      </c>
      <c r="D1160" s="260">
        <v>5277.51</v>
      </c>
      <c r="F1160" s="261">
        <v>4.5</v>
      </c>
      <c r="G1160" s="260">
        <f t="shared" si="260"/>
        <v>450</v>
      </c>
      <c r="H1160" s="260">
        <f t="shared" si="255"/>
        <v>-203.5</v>
      </c>
      <c r="I1160" s="260">
        <f t="shared" si="261"/>
        <v>214.9</v>
      </c>
      <c r="J1160" s="262">
        <v>2.149</v>
      </c>
      <c r="K1160" s="260">
        <f t="shared" si="262"/>
        <v>2.351</v>
      </c>
      <c r="L1160" s="261">
        <v>8.2850000000000001</v>
      </c>
      <c r="M1160" s="262">
        <f t="shared" si="263"/>
        <v>5.9340000000000002</v>
      </c>
      <c r="N1160" s="260">
        <v>2.6619999999999999</v>
      </c>
      <c r="O1160" s="260">
        <v>186.54</v>
      </c>
      <c r="P1160" s="260">
        <v>468</v>
      </c>
      <c r="Q1160" s="260">
        <v>592.33580060446911</v>
      </c>
      <c r="U1160" s="260">
        <f t="shared" si="264"/>
        <v>3.80531</v>
      </c>
      <c r="V1160" s="260">
        <f t="shared" si="265"/>
        <v>1.8653999999999999</v>
      </c>
    </row>
    <row r="1161" spans="1:22">
      <c r="A1161" s="259">
        <v>45446</v>
      </c>
      <c r="B1161" s="260">
        <v>250.3</v>
      </c>
      <c r="C1161" s="261">
        <v>383.81799999999998</v>
      </c>
      <c r="D1161" s="260">
        <v>5283.4</v>
      </c>
      <c r="F1161" s="261">
        <v>4.3890000000000002</v>
      </c>
      <c r="G1161" s="260">
        <f t="shared" si="260"/>
        <v>438.90000000000003</v>
      </c>
      <c r="H1161" s="260">
        <f t="shared" si="255"/>
        <v>-188.60000000000002</v>
      </c>
      <c r="I1161" s="260">
        <f t="shared" si="261"/>
        <v>205.6</v>
      </c>
      <c r="J1161" s="262">
        <v>2.056</v>
      </c>
      <c r="K1161" s="260">
        <f t="shared" si="262"/>
        <v>2.3330000000000002</v>
      </c>
      <c r="L1161" s="261">
        <v>8.24</v>
      </c>
      <c r="M1161" s="262">
        <f t="shared" si="263"/>
        <v>5.907</v>
      </c>
      <c r="N1161" s="260">
        <v>2.577</v>
      </c>
      <c r="O1161" s="260">
        <v>189.77</v>
      </c>
      <c r="P1161" s="260">
        <v>472</v>
      </c>
      <c r="Q1161" s="260">
        <v>594.83631433962887</v>
      </c>
      <c r="U1161" s="260">
        <f t="shared" si="264"/>
        <v>3.8381799999999999</v>
      </c>
      <c r="V1161" s="260">
        <f t="shared" si="265"/>
        <v>1.8977000000000002</v>
      </c>
    </row>
    <row r="1162" spans="1:22">
      <c r="A1162" s="259">
        <v>45447</v>
      </c>
      <c r="B1162" s="260">
        <v>253.6</v>
      </c>
      <c r="C1162" s="261">
        <v>389.07799999999997</v>
      </c>
      <c r="D1162" s="260">
        <v>5291.34</v>
      </c>
      <c r="F1162" s="261">
        <v>4.327</v>
      </c>
      <c r="G1162" s="260">
        <f t="shared" si="260"/>
        <v>432.7</v>
      </c>
      <c r="H1162" s="260">
        <f t="shared" si="255"/>
        <v>-179.1</v>
      </c>
      <c r="I1162" s="260">
        <f t="shared" si="261"/>
        <v>202.2</v>
      </c>
      <c r="J1162" s="262">
        <v>2.0219999999999998</v>
      </c>
      <c r="K1162" s="260">
        <f t="shared" si="262"/>
        <v>2.3050000000000002</v>
      </c>
      <c r="L1162" s="261">
        <v>8.2439999999999998</v>
      </c>
      <c r="M1162" s="262">
        <f t="shared" si="263"/>
        <v>5.9390000000000001</v>
      </c>
      <c r="N1162" s="260">
        <v>2.5310000000000001</v>
      </c>
      <c r="O1162" s="260">
        <v>194.33</v>
      </c>
      <c r="P1162" s="260">
        <v>484</v>
      </c>
      <c r="Q1162" s="260">
        <v>608.4506901889024</v>
      </c>
      <c r="U1162" s="260">
        <f t="shared" si="264"/>
        <v>3.8907799999999999</v>
      </c>
      <c r="V1162" s="260">
        <f t="shared" si="265"/>
        <v>1.9433</v>
      </c>
    </row>
    <row r="1163" spans="1:22">
      <c r="A1163" s="259">
        <v>45448</v>
      </c>
      <c r="B1163" s="260">
        <v>255.8</v>
      </c>
      <c r="C1163" s="261">
        <v>391.38900000000001</v>
      </c>
      <c r="D1163" s="260">
        <v>5354.03</v>
      </c>
      <c r="F1163" s="261">
        <v>4.2759999999999998</v>
      </c>
      <c r="G1163" s="260">
        <f t="shared" si="260"/>
        <v>427.59999999999997</v>
      </c>
      <c r="H1163" s="260">
        <f t="shared" si="255"/>
        <v>-171.79999999999995</v>
      </c>
      <c r="I1163" s="260">
        <f t="shared" si="261"/>
        <v>198</v>
      </c>
      <c r="J1163" s="262">
        <v>1.98</v>
      </c>
      <c r="K1163" s="260">
        <f t="shared" si="262"/>
        <v>2.2959999999999998</v>
      </c>
      <c r="L1163" s="261">
        <v>8.2240000000000002</v>
      </c>
      <c r="M1163" s="262">
        <f t="shared" si="263"/>
        <v>5.9280000000000008</v>
      </c>
      <c r="N1163" s="260">
        <v>2.5099999999999998</v>
      </c>
      <c r="O1163" s="260">
        <v>191.82</v>
      </c>
      <c r="P1163" s="260">
        <v>484</v>
      </c>
      <c r="Q1163" s="260">
        <v>614.41991641414188</v>
      </c>
      <c r="U1163" s="260">
        <f t="shared" si="264"/>
        <v>3.9138900000000003</v>
      </c>
      <c r="V1163" s="260">
        <f t="shared" si="265"/>
        <v>1.9181999999999999</v>
      </c>
    </row>
    <row r="1164" spans="1:22">
      <c r="A1164" s="259">
        <v>45449</v>
      </c>
      <c r="B1164" s="260">
        <v>255.5</v>
      </c>
      <c r="C1164" s="261">
        <v>392.40100000000001</v>
      </c>
      <c r="D1164" s="260">
        <v>5352.96</v>
      </c>
      <c r="F1164" s="261">
        <v>4.2880000000000003</v>
      </c>
      <c r="G1164" s="260">
        <f t="shared" si="260"/>
        <v>428.8</v>
      </c>
      <c r="H1164" s="260">
        <f t="shared" si="255"/>
        <v>-173.3</v>
      </c>
      <c r="I1164" s="260">
        <f t="shared" si="261"/>
        <v>200.89999999999998</v>
      </c>
      <c r="J1164" s="262">
        <v>2.0089999999999999</v>
      </c>
      <c r="K1164" s="260">
        <f t="shared" si="262"/>
        <v>2.2790000000000004</v>
      </c>
      <c r="L1164" s="261">
        <v>8.2490000000000006</v>
      </c>
      <c r="M1164" s="262">
        <f t="shared" si="263"/>
        <v>5.9700000000000006</v>
      </c>
      <c r="N1164" s="260">
        <v>2.5470000000000002</v>
      </c>
      <c r="O1164" s="260">
        <v>190.59</v>
      </c>
      <c r="P1164" s="260">
        <v>483</v>
      </c>
      <c r="Q1164" s="260">
        <v>610.8705569135617</v>
      </c>
      <c r="U1164" s="260">
        <f t="shared" si="264"/>
        <v>3.92401</v>
      </c>
      <c r="V1164" s="260">
        <f t="shared" si="265"/>
        <v>1.9058999999999999</v>
      </c>
    </row>
    <row r="1165" spans="1:22">
      <c r="A1165" s="259">
        <v>45450</v>
      </c>
      <c r="B1165" s="260">
        <v>247.6</v>
      </c>
      <c r="C1165" s="261">
        <v>386.09199999999998</v>
      </c>
      <c r="D1165" s="260">
        <v>5346.99</v>
      </c>
      <c r="F1165" s="261">
        <v>4.4340000000000002</v>
      </c>
      <c r="G1165" s="260">
        <f t="shared" si="260"/>
        <v>443.40000000000003</v>
      </c>
      <c r="H1165" s="260">
        <f t="shared" si="255"/>
        <v>-195.80000000000004</v>
      </c>
      <c r="I1165" s="260">
        <f t="shared" si="261"/>
        <v>213.79999999999998</v>
      </c>
      <c r="J1165" s="262">
        <v>2.1379999999999999</v>
      </c>
      <c r="K1165" s="260">
        <f t="shared" si="262"/>
        <v>2.2960000000000003</v>
      </c>
      <c r="L1165" s="261">
        <v>8.34</v>
      </c>
      <c r="M1165" s="262">
        <f t="shared" si="263"/>
        <v>6.0439999999999996</v>
      </c>
      <c r="N1165" s="260">
        <v>2.617</v>
      </c>
      <c r="O1165" s="260">
        <v>188.56</v>
      </c>
      <c r="P1165" s="260">
        <v>476</v>
      </c>
      <c r="Q1165" s="260">
        <v>606.44093682197433</v>
      </c>
      <c r="U1165" s="260">
        <f t="shared" si="264"/>
        <v>3.8609199999999997</v>
      </c>
      <c r="V1165" s="260">
        <f t="shared" si="265"/>
        <v>1.8855999999999999</v>
      </c>
    </row>
    <row r="1166" spans="1:22">
      <c r="A1166" s="259">
        <v>45453</v>
      </c>
      <c r="B1166" s="260">
        <v>247.3</v>
      </c>
      <c r="C1166" s="261">
        <v>386.18700000000001</v>
      </c>
      <c r="D1166" s="260">
        <v>5360.79</v>
      </c>
      <c r="F1166" s="261">
        <v>4.468</v>
      </c>
      <c r="G1166" s="260">
        <f t="shared" si="260"/>
        <v>446.8</v>
      </c>
      <c r="H1166" s="260">
        <f t="shared" si="255"/>
        <v>-199.5</v>
      </c>
      <c r="I1166" s="260">
        <f t="shared" si="261"/>
        <v>216.5</v>
      </c>
      <c r="J1166" s="262">
        <v>2.165</v>
      </c>
      <c r="K1166" s="260">
        <f t="shared" si="262"/>
        <v>2.3029999999999999</v>
      </c>
      <c r="L1166" s="261">
        <v>8.3469999999999995</v>
      </c>
      <c r="M1166" s="262">
        <f t="shared" si="263"/>
        <v>6.0439999999999996</v>
      </c>
      <c r="N1166" s="260">
        <v>2.669</v>
      </c>
      <c r="O1166" s="260">
        <v>188.69</v>
      </c>
      <c r="P1166" s="260">
        <v>480</v>
      </c>
      <c r="Q1166" s="260">
        <v>612.76108871985321</v>
      </c>
      <c r="U1166" s="260">
        <f t="shared" si="264"/>
        <v>3.8618700000000001</v>
      </c>
      <c r="V1166" s="260">
        <f t="shared" si="265"/>
        <v>1.8869</v>
      </c>
    </row>
    <row r="1167" spans="1:22">
      <c r="A1167" s="259">
        <v>45454</v>
      </c>
      <c r="B1167" s="260">
        <v>251.5</v>
      </c>
      <c r="C1167" s="261">
        <v>390.99099999999999</v>
      </c>
      <c r="D1167" s="260">
        <v>5375.32</v>
      </c>
      <c r="F1167" s="261">
        <v>4.4050000000000002</v>
      </c>
      <c r="G1167" s="260">
        <f t="shared" si="260"/>
        <v>440.5</v>
      </c>
      <c r="H1167" s="260">
        <f t="shared" si="255"/>
        <v>-189</v>
      </c>
      <c r="I1167" s="260">
        <f t="shared" si="261"/>
        <v>212.1</v>
      </c>
      <c r="J1167" s="262">
        <v>2.121</v>
      </c>
      <c r="K1167" s="260">
        <f t="shared" si="262"/>
        <v>2.2840000000000003</v>
      </c>
      <c r="L1167" s="261">
        <v>8.3330000000000002</v>
      </c>
      <c r="M1167" s="262">
        <f t="shared" si="263"/>
        <v>6.0489999999999995</v>
      </c>
      <c r="N1167" s="260">
        <v>2.621</v>
      </c>
      <c r="O1167" s="260">
        <v>194.33</v>
      </c>
      <c r="P1167" s="260">
        <v>490</v>
      </c>
      <c r="Q1167" s="260">
        <v>618.25811175172441</v>
      </c>
      <c r="U1167" s="260">
        <f t="shared" si="264"/>
        <v>3.90991</v>
      </c>
      <c r="V1167" s="260">
        <f t="shared" si="265"/>
        <v>1.9433</v>
      </c>
    </row>
    <row r="1168" spans="1:22">
      <c r="A1168" s="259">
        <v>45455</v>
      </c>
      <c r="B1168" s="260">
        <v>252.4</v>
      </c>
      <c r="C1168" s="261">
        <v>385.77800000000002</v>
      </c>
      <c r="D1168" s="260">
        <v>5421.03</v>
      </c>
      <c r="F1168" s="261">
        <v>4.3170000000000002</v>
      </c>
      <c r="G1168" s="260">
        <f t="shared" si="260"/>
        <v>431.70000000000005</v>
      </c>
      <c r="H1168" s="260">
        <f t="shared" si="255"/>
        <v>-179.30000000000004</v>
      </c>
      <c r="I1168" s="260">
        <f t="shared" si="261"/>
        <v>208.6</v>
      </c>
      <c r="J1168" s="262">
        <v>2.0859999999999999</v>
      </c>
      <c r="K1168" s="260">
        <f t="shared" si="262"/>
        <v>2.2310000000000003</v>
      </c>
      <c r="L1168" s="261">
        <v>8.1950000000000003</v>
      </c>
      <c r="M1168" s="262">
        <f t="shared" si="263"/>
        <v>5.9640000000000004</v>
      </c>
      <c r="N1168" s="260">
        <v>2.528</v>
      </c>
      <c r="O1168" s="260">
        <v>198.66</v>
      </c>
      <c r="P1168" s="260">
        <v>484</v>
      </c>
      <c r="Q1168" s="260">
        <v>617.68167366303317</v>
      </c>
      <c r="U1168" s="260">
        <f t="shared" si="264"/>
        <v>3.85778</v>
      </c>
      <c r="V1168" s="260">
        <f t="shared" si="265"/>
        <v>1.9865999999999999</v>
      </c>
    </row>
    <row r="1169" spans="1:22">
      <c r="A1169" s="259">
        <v>45456</v>
      </c>
      <c r="B1169" s="260">
        <v>256.39999999999998</v>
      </c>
      <c r="C1169" s="261">
        <v>390.73200000000003</v>
      </c>
      <c r="D1169" s="260">
        <v>5433.74</v>
      </c>
      <c r="F1169" s="261">
        <v>4.2450000000000001</v>
      </c>
      <c r="G1169" s="260">
        <f t="shared" si="260"/>
        <v>424.5</v>
      </c>
      <c r="H1169" s="260">
        <f t="shared" si="255"/>
        <v>-168.10000000000002</v>
      </c>
      <c r="I1169" s="260">
        <f t="shared" si="261"/>
        <v>204</v>
      </c>
      <c r="J1169" s="262">
        <v>2.04</v>
      </c>
      <c r="K1169" s="260">
        <f t="shared" si="262"/>
        <v>2.2050000000000001</v>
      </c>
      <c r="L1169" s="261">
        <v>8.1609999999999996</v>
      </c>
      <c r="M1169" s="262">
        <f t="shared" si="263"/>
        <v>5.9559999999999995</v>
      </c>
      <c r="N1169" s="260">
        <v>2.468</v>
      </c>
      <c r="O1169" s="260">
        <v>201.18</v>
      </c>
      <c r="P1169" s="260">
        <v>495</v>
      </c>
      <c r="Q1169" s="260">
        <v>627.01471581433884</v>
      </c>
      <c r="U1169" s="260">
        <f t="shared" si="264"/>
        <v>3.9073200000000003</v>
      </c>
      <c r="V1169" s="260">
        <f t="shared" si="265"/>
        <v>2.0118</v>
      </c>
    </row>
    <row r="1170" spans="1:22">
      <c r="A1170" s="259">
        <v>45457</v>
      </c>
      <c r="B1170" s="260">
        <v>257.89999999999998</v>
      </c>
      <c r="C1170" s="261">
        <v>394.69400000000002</v>
      </c>
      <c r="D1170" s="260">
        <v>5431.6</v>
      </c>
      <c r="F1170" s="261">
        <v>4.2220000000000004</v>
      </c>
      <c r="G1170" s="260">
        <f t="shared" si="260"/>
        <v>422.20000000000005</v>
      </c>
      <c r="H1170" s="260">
        <f t="shared" si="255"/>
        <v>-164.30000000000007</v>
      </c>
      <c r="I1170" s="260">
        <f t="shared" si="261"/>
        <v>204.2</v>
      </c>
      <c r="J1170" s="262">
        <v>2.0419999999999998</v>
      </c>
      <c r="K1170" s="260">
        <f t="shared" si="262"/>
        <v>2.1800000000000006</v>
      </c>
      <c r="L1170" s="261">
        <v>8.1530000000000005</v>
      </c>
      <c r="M1170" s="262">
        <f t="shared" si="263"/>
        <v>5.9729999999999999</v>
      </c>
      <c r="N1170" s="260">
        <v>2.3580000000000001</v>
      </c>
      <c r="O1170" s="260">
        <v>218.91</v>
      </c>
      <c r="P1170" s="260">
        <v>504</v>
      </c>
      <c r="Q1170" s="260">
        <v>641.65219134949677</v>
      </c>
      <c r="U1170" s="260">
        <f t="shared" si="264"/>
        <v>3.9469400000000001</v>
      </c>
      <c r="V1170" s="260">
        <f t="shared" si="265"/>
        <v>2.1890999999999998</v>
      </c>
    </row>
    <row r="1171" spans="1:22">
      <c r="A1171" s="259">
        <v>45460</v>
      </c>
      <c r="B1171" s="260">
        <v>255.9</v>
      </c>
      <c r="C1171" s="261">
        <v>395.16500000000002</v>
      </c>
      <c r="D1171" s="260">
        <v>5473.23</v>
      </c>
      <c r="F1171" s="261">
        <v>4.282</v>
      </c>
      <c r="G1171" s="260">
        <f t="shared" si="260"/>
        <v>428.2</v>
      </c>
      <c r="H1171" s="260">
        <f t="shared" si="255"/>
        <v>-172.29999999999998</v>
      </c>
      <c r="I1171" s="260">
        <f t="shared" si="261"/>
        <v>205.9</v>
      </c>
      <c r="J1171" s="262">
        <v>2.0590000000000002</v>
      </c>
      <c r="K1171" s="260">
        <f t="shared" si="262"/>
        <v>2.2229999999999999</v>
      </c>
      <c r="L1171" s="261">
        <v>8.2289999999999992</v>
      </c>
      <c r="M1171" s="262">
        <f t="shared" si="263"/>
        <v>6.0059999999999993</v>
      </c>
      <c r="N1171" s="260">
        <v>2.411</v>
      </c>
      <c r="O1171" s="260">
        <v>213.94</v>
      </c>
      <c r="P1171" s="260">
        <v>506</v>
      </c>
      <c r="Q1171" s="260">
        <v>645.63683001240543</v>
      </c>
      <c r="U1171" s="260">
        <f t="shared" si="264"/>
        <v>3.9516500000000003</v>
      </c>
      <c r="V1171" s="260">
        <f t="shared" si="265"/>
        <v>2.1394000000000002</v>
      </c>
    </row>
    <row r="1172" spans="1:22">
      <c r="A1172" s="259">
        <v>45461</v>
      </c>
      <c r="B1172" s="260">
        <v>258.39999999999998</v>
      </c>
      <c r="C1172" s="261">
        <v>395.83800000000002</v>
      </c>
      <c r="D1172" s="260">
        <v>5487.03</v>
      </c>
      <c r="F1172" s="261">
        <v>4.2240000000000002</v>
      </c>
      <c r="G1172" s="260">
        <f t="shared" si="260"/>
        <v>422.40000000000003</v>
      </c>
      <c r="H1172" s="260">
        <f t="shared" si="255"/>
        <v>-164.00000000000006</v>
      </c>
      <c r="I1172" s="260">
        <f t="shared" si="261"/>
        <v>200.8</v>
      </c>
      <c r="J1172" s="262">
        <v>2.008</v>
      </c>
      <c r="K1172" s="260">
        <f t="shared" si="262"/>
        <v>2.2160000000000002</v>
      </c>
      <c r="L1172" s="261">
        <v>8.157</v>
      </c>
      <c r="M1172" s="262">
        <f t="shared" si="263"/>
        <v>5.9409999999999998</v>
      </c>
      <c r="N1172" s="260">
        <v>2.3940000000000001</v>
      </c>
      <c r="O1172" s="260">
        <v>213.39</v>
      </c>
      <c r="P1172" s="260">
        <v>505</v>
      </c>
      <c r="Q1172" s="260">
        <v>643.21817056625594</v>
      </c>
      <c r="U1172" s="260">
        <f t="shared" si="264"/>
        <v>3.95838</v>
      </c>
      <c r="V1172" s="260">
        <f t="shared" si="265"/>
        <v>2.1338999999999997</v>
      </c>
    </row>
    <row r="1173" spans="1:22" hidden="1">
      <c r="A1173" s="259">
        <v>45462</v>
      </c>
      <c r="B1173" s="260">
        <v>0</v>
      </c>
      <c r="C1173" s="260">
        <v>0</v>
      </c>
      <c r="D1173" s="260">
        <v>0</v>
      </c>
      <c r="F1173" s="260">
        <v>4.2240000000000002</v>
      </c>
      <c r="G1173" s="260">
        <f t="shared" si="260"/>
        <v>422.40000000000003</v>
      </c>
      <c r="H1173" s="260">
        <f t="shared" si="255"/>
        <v>-422.40000000000003</v>
      </c>
      <c r="J1173" s="260"/>
      <c r="L1173" s="260"/>
      <c r="M1173" s="260"/>
      <c r="Q1173" s="260">
        <v>640.97451399405929</v>
      </c>
    </row>
    <row r="1174" spans="1:22">
      <c r="A1174" s="259">
        <v>45463</v>
      </c>
      <c r="B1174" s="260">
        <v>256.60000000000002</v>
      </c>
      <c r="C1174" s="261">
        <v>395.00200000000001</v>
      </c>
      <c r="D1174" s="260">
        <v>5473.17</v>
      </c>
      <c r="F1174" s="261">
        <v>4.2610000000000001</v>
      </c>
      <c r="G1174" s="260">
        <f t="shared" si="260"/>
        <v>426.1</v>
      </c>
      <c r="H1174" s="260">
        <f t="shared" si="255"/>
        <v>-169.5</v>
      </c>
      <c r="I1174" s="260">
        <f t="shared" ref="I1174:I1183" si="266">J1174*100</f>
        <v>200.89999999999998</v>
      </c>
      <c r="J1174" s="262">
        <v>2.0089999999999999</v>
      </c>
      <c r="K1174" s="260">
        <f t="shared" ref="K1174:K1183" si="267">F1174-J1174</f>
        <v>2.2520000000000002</v>
      </c>
      <c r="L1174" s="261">
        <v>8.1959999999999997</v>
      </c>
      <c r="M1174" s="262">
        <f t="shared" ref="M1174:M1183" si="268">L1174-K1174</f>
        <v>5.9439999999999991</v>
      </c>
      <c r="N1174" s="260">
        <v>2.4300000000000002</v>
      </c>
      <c r="O1174" s="260">
        <v>209.33</v>
      </c>
      <c r="P1174" s="260">
        <v>505</v>
      </c>
      <c r="Q1174" s="260">
        <v>647.51391203999458</v>
      </c>
      <c r="U1174" s="260">
        <f t="shared" ref="U1174:U1183" si="269">C1174/100</f>
        <v>3.9500200000000003</v>
      </c>
      <c r="V1174" s="260">
        <f t="shared" ref="V1174:V1183" si="270">O1174/100</f>
        <v>2.0933000000000002</v>
      </c>
    </row>
    <row r="1175" spans="1:22">
      <c r="A1175" s="259">
        <v>45464</v>
      </c>
      <c r="B1175" s="260">
        <v>256.5</v>
      </c>
      <c r="C1175" s="261">
        <v>395.07900000000001</v>
      </c>
      <c r="D1175" s="260">
        <v>5464.62</v>
      </c>
      <c r="F1175" s="261">
        <v>4.2569999999999997</v>
      </c>
      <c r="G1175" s="260">
        <f t="shared" si="260"/>
        <v>425.7</v>
      </c>
      <c r="H1175" s="260">
        <f t="shared" si="255"/>
        <v>-169.2</v>
      </c>
      <c r="I1175" s="260">
        <f t="shared" si="266"/>
        <v>202.70000000000002</v>
      </c>
      <c r="J1175" s="262">
        <v>2.0270000000000001</v>
      </c>
      <c r="K1175" s="260">
        <f t="shared" si="267"/>
        <v>2.2299999999999995</v>
      </c>
      <c r="L1175" s="261">
        <v>8.1940000000000008</v>
      </c>
      <c r="M1175" s="262">
        <f t="shared" si="268"/>
        <v>5.9640000000000013</v>
      </c>
      <c r="N1175" s="260">
        <v>2.4039999999999999</v>
      </c>
      <c r="O1175" s="260">
        <v>212.98</v>
      </c>
      <c r="P1175" s="260">
        <v>505</v>
      </c>
      <c r="Q1175" s="260">
        <v>652.96406270355135</v>
      </c>
      <c r="U1175" s="260">
        <f t="shared" si="269"/>
        <v>3.95079</v>
      </c>
      <c r="V1175" s="260">
        <f t="shared" si="270"/>
        <v>2.1297999999999999</v>
      </c>
    </row>
    <row r="1176" spans="1:22">
      <c r="A1176" s="259">
        <v>45467</v>
      </c>
      <c r="B1176" s="260">
        <v>257.8</v>
      </c>
      <c r="C1176" s="261">
        <v>397.77600000000001</v>
      </c>
      <c r="D1176" s="260">
        <v>5447.87</v>
      </c>
      <c r="F1176" s="261">
        <v>4.2329999999999997</v>
      </c>
      <c r="G1176" s="260">
        <f t="shared" si="260"/>
        <v>423.29999999999995</v>
      </c>
      <c r="H1176" s="260">
        <f t="shared" si="255"/>
        <v>-165.49999999999994</v>
      </c>
      <c r="I1176" s="260">
        <f t="shared" si="266"/>
        <v>201.29999999999998</v>
      </c>
      <c r="J1176" s="262">
        <v>2.0129999999999999</v>
      </c>
      <c r="K1176" s="260">
        <f t="shared" si="267"/>
        <v>2.2199999999999998</v>
      </c>
      <c r="L1176" s="261">
        <v>8.1999999999999993</v>
      </c>
      <c r="M1176" s="262">
        <f t="shared" si="268"/>
        <v>5.9799999999999995</v>
      </c>
      <c r="N1176" s="260">
        <v>2.4159999999999999</v>
      </c>
      <c r="O1176" s="260">
        <v>211.5</v>
      </c>
      <c r="P1176" s="260">
        <v>511</v>
      </c>
      <c r="Q1176" s="260">
        <v>655.45665012036238</v>
      </c>
      <c r="U1176" s="260">
        <f t="shared" si="269"/>
        <v>3.97776</v>
      </c>
      <c r="V1176" s="260">
        <f t="shared" si="270"/>
        <v>2.1150000000000002</v>
      </c>
    </row>
    <row r="1177" spans="1:22">
      <c r="A1177" s="259">
        <v>45468</v>
      </c>
      <c r="B1177" s="260">
        <v>257</v>
      </c>
      <c r="C1177" s="261">
        <v>396.07100000000003</v>
      </c>
      <c r="D1177" s="260">
        <v>5469.3</v>
      </c>
      <c r="F1177" s="261">
        <v>4.2489999999999997</v>
      </c>
      <c r="G1177" s="260">
        <f t="shared" si="260"/>
        <v>424.9</v>
      </c>
      <c r="H1177" s="260">
        <f t="shared" si="255"/>
        <v>-167.89999999999998</v>
      </c>
      <c r="I1177" s="260">
        <f t="shared" si="266"/>
        <v>202.59999999999997</v>
      </c>
      <c r="J1177" s="262">
        <v>2.0259999999999998</v>
      </c>
      <c r="K1177" s="260">
        <f t="shared" si="267"/>
        <v>2.2229999999999999</v>
      </c>
      <c r="L1177" s="261">
        <v>8.1890000000000001</v>
      </c>
      <c r="M1177" s="262">
        <f t="shared" si="268"/>
        <v>5.9660000000000002</v>
      </c>
      <c r="N1177" s="260">
        <v>2.4049999999999998</v>
      </c>
      <c r="O1177" s="260">
        <v>211.71</v>
      </c>
      <c r="P1177" s="260">
        <v>507</v>
      </c>
      <c r="Q1177" s="260">
        <v>655.16966768156578</v>
      </c>
      <c r="U1177" s="260">
        <f t="shared" si="269"/>
        <v>3.9607100000000002</v>
      </c>
      <c r="V1177" s="260">
        <f t="shared" si="270"/>
        <v>2.1171000000000002</v>
      </c>
    </row>
    <row r="1178" spans="1:22">
      <c r="A1178" s="259">
        <v>45469</v>
      </c>
      <c r="B1178" s="260">
        <v>253.7</v>
      </c>
      <c r="C1178" s="261">
        <v>392.44400000000002</v>
      </c>
      <c r="D1178" s="260">
        <v>5477.9</v>
      </c>
      <c r="F1178" s="261">
        <v>4.33</v>
      </c>
      <c r="G1178" s="260">
        <f t="shared" si="260"/>
        <v>433</v>
      </c>
      <c r="H1178" s="260">
        <f t="shared" si="255"/>
        <v>-179.3</v>
      </c>
      <c r="I1178" s="260">
        <f t="shared" si="266"/>
        <v>206.5</v>
      </c>
      <c r="J1178" s="262">
        <v>2.0649999999999999</v>
      </c>
      <c r="K1178" s="260">
        <f t="shared" si="267"/>
        <v>2.2650000000000001</v>
      </c>
      <c r="L1178" s="261">
        <v>8.23</v>
      </c>
      <c r="M1178" s="262">
        <f t="shared" si="268"/>
        <v>5.9649999999999999</v>
      </c>
      <c r="N1178" s="260">
        <v>2.448</v>
      </c>
      <c r="O1178" s="260">
        <v>210.3</v>
      </c>
      <c r="P1178" s="260">
        <v>499</v>
      </c>
      <c r="Q1178" s="260">
        <v>646.96278785975824</v>
      </c>
      <c r="U1178" s="260">
        <f t="shared" si="269"/>
        <v>3.9244400000000002</v>
      </c>
      <c r="V1178" s="260">
        <f t="shared" si="270"/>
        <v>2.1030000000000002</v>
      </c>
    </row>
    <row r="1179" spans="1:22">
      <c r="A1179" s="259">
        <v>45470</v>
      </c>
      <c r="B1179" s="260">
        <v>256.10000000000002</v>
      </c>
      <c r="C1179" s="261">
        <v>395.64699999999999</v>
      </c>
      <c r="D1179" s="260">
        <v>5482.87</v>
      </c>
      <c r="F1179" s="261">
        <v>4.2869999999999999</v>
      </c>
      <c r="G1179" s="260">
        <f t="shared" si="260"/>
        <v>428.7</v>
      </c>
      <c r="H1179" s="260">
        <f t="shared" si="255"/>
        <v>-172.59999999999997</v>
      </c>
      <c r="I1179" s="260">
        <f t="shared" si="266"/>
        <v>202.70000000000002</v>
      </c>
      <c r="J1179" s="262">
        <v>2.0270000000000001</v>
      </c>
      <c r="K1179" s="260">
        <f t="shared" si="267"/>
        <v>2.2599999999999998</v>
      </c>
      <c r="L1179" s="261">
        <v>8.2279999999999998</v>
      </c>
      <c r="M1179" s="262">
        <f t="shared" si="268"/>
        <v>5.968</v>
      </c>
      <c r="N1179" s="260">
        <v>2.4449999999999998</v>
      </c>
      <c r="O1179" s="260">
        <v>210.76</v>
      </c>
      <c r="P1179" s="260">
        <v>502</v>
      </c>
      <c r="Q1179" s="260">
        <v>649.84396589012772</v>
      </c>
      <c r="U1179" s="260">
        <f t="shared" si="269"/>
        <v>3.9564699999999999</v>
      </c>
      <c r="V1179" s="260">
        <f t="shared" si="270"/>
        <v>2.1075999999999997</v>
      </c>
    </row>
    <row r="1180" spans="1:22">
      <c r="A1180" s="259">
        <v>45471</v>
      </c>
      <c r="B1180" s="260">
        <v>252.7</v>
      </c>
      <c r="C1180" s="261">
        <v>391.36799999999999</v>
      </c>
      <c r="D1180" s="260">
        <v>5460.48</v>
      </c>
      <c r="F1180" s="261">
        <v>4.3970000000000002</v>
      </c>
      <c r="G1180" s="260">
        <f t="shared" si="260"/>
        <v>439.70000000000005</v>
      </c>
      <c r="H1180" s="260">
        <f t="shared" si="255"/>
        <v>-187.00000000000006</v>
      </c>
      <c r="I1180" s="260">
        <f t="shared" si="266"/>
        <v>210.9</v>
      </c>
      <c r="J1180" s="262">
        <v>2.109</v>
      </c>
      <c r="K1180" s="260">
        <f t="shared" si="267"/>
        <v>2.2880000000000003</v>
      </c>
      <c r="L1180" s="261">
        <v>8.4949999999999992</v>
      </c>
      <c r="M1180" s="262">
        <f t="shared" si="268"/>
        <v>6.206999999999999</v>
      </c>
      <c r="N1180" s="260">
        <v>2.4940000000000002</v>
      </c>
      <c r="O1180" s="260">
        <v>212.04</v>
      </c>
      <c r="P1180" s="260">
        <v>494</v>
      </c>
      <c r="Q1180" s="260">
        <v>640.9374397051929</v>
      </c>
      <c r="U1180" s="260">
        <f t="shared" si="269"/>
        <v>3.9136799999999998</v>
      </c>
      <c r="V1180" s="260">
        <f t="shared" si="270"/>
        <v>2.1204000000000001</v>
      </c>
    </row>
    <row r="1181" spans="1:22">
      <c r="A1181" s="259">
        <v>45474</v>
      </c>
      <c r="B1181" s="260">
        <v>251.4</v>
      </c>
      <c r="C1181" s="261">
        <v>396.048</v>
      </c>
      <c r="D1181" s="260">
        <v>5475.09</v>
      </c>
      <c r="F1181" s="261">
        <v>4.4619999999999997</v>
      </c>
      <c r="G1181" s="260">
        <f t="shared" si="260"/>
        <v>446.2</v>
      </c>
      <c r="H1181" s="260">
        <f t="shared" si="255"/>
        <v>-194.79999999999998</v>
      </c>
      <c r="I1181" s="260">
        <f t="shared" si="266"/>
        <v>214.5</v>
      </c>
      <c r="J1181" s="262">
        <v>2.145</v>
      </c>
      <c r="K1181" s="260">
        <f t="shared" si="267"/>
        <v>2.3169999999999997</v>
      </c>
      <c r="L1181" s="261">
        <v>8.6440000000000001</v>
      </c>
      <c r="M1181" s="262">
        <f t="shared" si="268"/>
        <v>6.327</v>
      </c>
      <c r="N1181" s="260">
        <v>2.6019999999999999</v>
      </c>
      <c r="O1181" s="260">
        <v>204.39</v>
      </c>
      <c r="P1181" s="260">
        <v>494</v>
      </c>
      <c r="Q1181" s="260">
        <v>640.35031510354975</v>
      </c>
      <c r="U1181" s="260">
        <f t="shared" si="269"/>
        <v>3.96048</v>
      </c>
      <c r="V1181" s="260">
        <f t="shared" si="270"/>
        <v>2.0438999999999998</v>
      </c>
    </row>
    <row r="1182" spans="1:22">
      <c r="A1182" s="259">
        <v>45475</v>
      </c>
      <c r="B1182" s="260">
        <v>254.2</v>
      </c>
      <c r="C1182" s="261">
        <v>398.31</v>
      </c>
      <c r="D1182" s="260">
        <v>5509.01</v>
      </c>
      <c r="F1182" s="261">
        <v>4.4329999999999998</v>
      </c>
      <c r="G1182" s="260">
        <f t="shared" si="260"/>
        <v>443.29999999999995</v>
      </c>
      <c r="H1182" s="260">
        <f t="shared" si="255"/>
        <v>-189.09999999999997</v>
      </c>
      <c r="I1182" s="260">
        <f t="shared" si="266"/>
        <v>213.3</v>
      </c>
      <c r="J1182" s="262">
        <v>2.133</v>
      </c>
      <c r="K1182" s="260">
        <f t="shared" si="267"/>
        <v>2.2999999999999998</v>
      </c>
      <c r="L1182" s="261">
        <v>8.6240000000000006</v>
      </c>
      <c r="M1182" s="262">
        <f t="shared" si="268"/>
        <v>6.3240000000000007</v>
      </c>
      <c r="N1182" s="260">
        <v>2.5979999999999999</v>
      </c>
      <c r="O1182" s="260">
        <v>205</v>
      </c>
      <c r="P1182" s="260">
        <v>504</v>
      </c>
      <c r="Q1182" s="260">
        <v>642.41768875518937</v>
      </c>
      <c r="U1182" s="260">
        <f t="shared" si="269"/>
        <v>3.9830999999999999</v>
      </c>
      <c r="V1182" s="260">
        <f t="shared" si="270"/>
        <v>2.0499999999999998</v>
      </c>
    </row>
    <row r="1183" spans="1:22">
      <c r="A1183" s="259">
        <v>45476</v>
      </c>
      <c r="B1183" s="260">
        <v>256.10000000000002</v>
      </c>
      <c r="C1183" s="261">
        <v>394.97300000000001</v>
      </c>
      <c r="D1183" s="260">
        <v>5537.02</v>
      </c>
      <c r="F1183" s="261">
        <v>4.3600000000000003</v>
      </c>
      <c r="G1183" s="260">
        <f t="shared" si="260"/>
        <v>436.00000000000006</v>
      </c>
      <c r="H1183" s="260">
        <f t="shared" si="255"/>
        <v>-179.90000000000003</v>
      </c>
      <c r="I1183" s="260">
        <f t="shared" si="266"/>
        <v>208.5</v>
      </c>
      <c r="J1183" s="262">
        <v>2.085</v>
      </c>
      <c r="K1183" s="260">
        <f t="shared" si="267"/>
        <v>2.2750000000000004</v>
      </c>
      <c r="L1183" s="261">
        <v>8.5</v>
      </c>
      <c r="M1183" s="262">
        <f t="shared" si="268"/>
        <v>6.2249999999999996</v>
      </c>
      <c r="N1183" s="260">
        <v>2.58</v>
      </c>
      <c r="O1183" s="260">
        <v>203.62</v>
      </c>
      <c r="P1183" s="260">
        <v>497</v>
      </c>
      <c r="Q1183" s="260">
        <v>638.99781830362963</v>
      </c>
      <c r="U1183" s="260">
        <f t="shared" si="269"/>
        <v>3.9497300000000002</v>
      </c>
      <c r="V1183" s="260">
        <f t="shared" si="270"/>
        <v>2.0362</v>
      </c>
    </row>
    <row r="1184" spans="1:22" hidden="1">
      <c r="A1184" s="259">
        <v>45477</v>
      </c>
      <c r="B1184" s="260">
        <v>0</v>
      </c>
      <c r="C1184" s="260">
        <v>0</v>
      </c>
      <c r="D1184" s="260">
        <v>0</v>
      </c>
      <c r="F1184" s="260">
        <v>4.3600000000000003</v>
      </c>
      <c r="G1184" s="260">
        <f t="shared" si="260"/>
        <v>436.00000000000006</v>
      </c>
      <c r="H1184" s="260">
        <f t="shared" si="255"/>
        <v>-436.00000000000006</v>
      </c>
      <c r="J1184" s="260"/>
      <c r="L1184" s="260"/>
      <c r="M1184" s="260"/>
      <c r="Q1184" s="260">
        <v>637.03458326667499</v>
      </c>
    </row>
    <row r="1185" spans="1:22">
      <c r="A1185" s="259">
        <v>45478</v>
      </c>
      <c r="B1185" s="260">
        <v>259.3</v>
      </c>
      <c r="C1185" s="261">
        <v>392.12799999999999</v>
      </c>
      <c r="D1185" s="260">
        <v>5567.19</v>
      </c>
      <c r="F1185" s="261">
        <v>4.2789999999999999</v>
      </c>
      <c r="G1185" s="260">
        <f t="shared" si="260"/>
        <v>427.9</v>
      </c>
      <c r="H1185" s="260">
        <f t="shared" si="255"/>
        <v>-168.59999999999997</v>
      </c>
      <c r="I1185" s="260">
        <f t="shared" ref="I1185:I1225" si="271">J1185*100</f>
        <v>200.59999999999997</v>
      </c>
      <c r="J1185" s="262">
        <v>2.0059999999999998</v>
      </c>
      <c r="K1185" s="260">
        <f t="shared" ref="K1185:K1225" si="272">F1185-J1185</f>
        <v>2.2730000000000001</v>
      </c>
      <c r="L1185" s="261">
        <v>8.3650000000000002</v>
      </c>
      <c r="M1185" s="262">
        <f t="shared" ref="M1185:M1225" si="273">L1185-K1185</f>
        <v>6.0920000000000005</v>
      </c>
      <c r="N1185" s="260">
        <v>2.5510000000000002</v>
      </c>
      <c r="O1185" s="260">
        <v>199.54</v>
      </c>
      <c r="P1185" s="260">
        <v>496</v>
      </c>
      <c r="Q1185" s="260">
        <v>635.63211737235099</v>
      </c>
      <c r="U1185" s="260">
        <f t="shared" ref="U1185:U1220" si="274">C1185/100</f>
        <v>3.9212799999999999</v>
      </c>
      <c r="V1185" s="260">
        <f t="shared" ref="V1185:V1220" si="275">O1185/100</f>
        <v>1.9953999999999998</v>
      </c>
    </row>
    <row r="1186" spans="1:22">
      <c r="A1186" s="259">
        <v>45481</v>
      </c>
      <c r="B1186" s="260">
        <v>257.2</v>
      </c>
      <c r="C1186" s="261">
        <v>389.74799999999999</v>
      </c>
      <c r="D1186" s="260">
        <v>5572.85</v>
      </c>
      <c r="F1186" s="261">
        <v>4.28</v>
      </c>
      <c r="G1186" s="260">
        <f t="shared" si="260"/>
        <v>428</v>
      </c>
      <c r="H1186" s="260">
        <f t="shared" si="255"/>
        <v>-170.8</v>
      </c>
      <c r="I1186" s="260">
        <f t="shared" si="271"/>
        <v>201.2</v>
      </c>
      <c r="J1186" s="262">
        <v>2.012</v>
      </c>
      <c r="K1186" s="260">
        <f t="shared" si="272"/>
        <v>2.2680000000000002</v>
      </c>
      <c r="L1186" s="261">
        <v>8.3650000000000002</v>
      </c>
      <c r="M1186" s="262">
        <f t="shared" si="273"/>
        <v>6.0969999999999995</v>
      </c>
      <c r="N1186" s="260">
        <v>2.5350000000000001</v>
      </c>
      <c r="O1186" s="260">
        <v>201.5</v>
      </c>
      <c r="P1186" s="260">
        <v>480</v>
      </c>
      <c r="Q1186" s="260">
        <v>624.47396682215617</v>
      </c>
      <c r="U1186" s="260">
        <f t="shared" si="274"/>
        <v>3.8974799999999998</v>
      </c>
      <c r="V1186" s="260">
        <f t="shared" si="275"/>
        <v>2.0150000000000001</v>
      </c>
    </row>
    <row r="1187" spans="1:22">
      <c r="A1187" s="259">
        <v>45482</v>
      </c>
      <c r="B1187" s="260">
        <v>256.10000000000002</v>
      </c>
      <c r="C1187" s="261">
        <v>391.02199999999999</v>
      </c>
      <c r="D1187" s="260">
        <v>5576.98</v>
      </c>
      <c r="F1187" s="261">
        <v>4.2969999999999997</v>
      </c>
      <c r="G1187" s="260">
        <f t="shared" si="260"/>
        <v>429.7</v>
      </c>
      <c r="H1187" s="260">
        <f t="shared" si="255"/>
        <v>-173.59999999999997</v>
      </c>
      <c r="I1187" s="260">
        <f t="shared" si="271"/>
        <v>203.2</v>
      </c>
      <c r="J1187" s="262">
        <v>2.032</v>
      </c>
      <c r="K1187" s="260">
        <f t="shared" si="272"/>
        <v>2.2649999999999997</v>
      </c>
      <c r="L1187" s="261">
        <v>8.3960000000000008</v>
      </c>
      <c r="M1187" s="262">
        <f t="shared" si="273"/>
        <v>6.1310000000000011</v>
      </c>
      <c r="N1187" s="260">
        <v>2.5760000000000001</v>
      </c>
      <c r="O1187" s="260">
        <v>200.58</v>
      </c>
      <c r="P1187" s="260">
        <v>472</v>
      </c>
      <c r="Q1187" s="260">
        <v>623.94254823578001</v>
      </c>
      <c r="U1187" s="260">
        <f t="shared" si="274"/>
        <v>3.9102199999999998</v>
      </c>
      <c r="V1187" s="260">
        <f t="shared" si="275"/>
        <v>2.0058000000000002</v>
      </c>
    </row>
    <row r="1188" spans="1:22">
      <c r="A1188" s="259">
        <v>45483</v>
      </c>
      <c r="B1188" s="260">
        <v>255.9</v>
      </c>
      <c r="C1188" s="261">
        <v>388.875</v>
      </c>
      <c r="D1188" s="260">
        <v>5633.91</v>
      </c>
      <c r="F1188" s="261">
        <v>4.2850000000000001</v>
      </c>
      <c r="G1188" s="260">
        <f t="shared" si="260"/>
        <v>428.5</v>
      </c>
      <c r="H1188" s="260">
        <f t="shared" si="255"/>
        <v>-172.6</v>
      </c>
      <c r="I1188" s="260">
        <f t="shared" si="271"/>
        <v>200.5</v>
      </c>
      <c r="J1188" s="262">
        <v>2.0049999999999999</v>
      </c>
      <c r="K1188" s="260">
        <f t="shared" si="272"/>
        <v>2.2800000000000002</v>
      </c>
      <c r="L1188" s="261">
        <v>8.3550000000000004</v>
      </c>
      <c r="M1188" s="262">
        <f t="shared" si="273"/>
        <v>6.0750000000000002</v>
      </c>
      <c r="N1188" s="260">
        <v>2.5289999999999999</v>
      </c>
      <c r="O1188" s="260">
        <v>201.67</v>
      </c>
      <c r="P1188" s="260">
        <v>467</v>
      </c>
      <c r="Q1188" s="260">
        <v>621.21761775028722</v>
      </c>
      <c r="U1188" s="260">
        <f t="shared" si="274"/>
        <v>3.8887499999999999</v>
      </c>
      <c r="V1188" s="260">
        <f t="shared" si="275"/>
        <v>2.0166999999999997</v>
      </c>
    </row>
    <row r="1189" spans="1:22">
      <c r="A1189" s="259">
        <v>45484</v>
      </c>
      <c r="B1189" s="260">
        <v>257</v>
      </c>
      <c r="C1189" s="261">
        <v>385.54199999999997</v>
      </c>
      <c r="D1189" s="260">
        <v>5584.54</v>
      </c>
      <c r="F1189" s="261">
        <v>4.2110000000000003</v>
      </c>
      <c r="G1189" s="260">
        <f t="shared" si="260"/>
        <v>421.1</v>
      </c>
      <c r="H1189" s="260">
        <f t="shared" si="255"/>
        <v>-164.10000000000002</v>
      </c>
      <c r="I1189" s="260">
        <f t="shared" si="271"/>
        <v>196.3</v>
      </c>
      <c r="J1189" s="262">
        <v>1.9630000000000001</v>
      </c>
      <c r="K1189" s="260">
        <f t="shared" si="272"/>
        <v>2.2480000000000002</v>
      </c>
      <c r="L1189" s="261">
        <v>8.2349999999999994</v>
      </c>
      <c r="M1189" s="262">
        <f t="shared" si="273"/>
        <v>5.9869999999999992</v>
      </c>
      <c r="N1189" s="260">
        <v>2.4590000000000001</v>
      </c>
      <c r="O1189" s="260">
        <v>202.46</v>
      </c>
      <c r="P1189" s="260">
        <v>461</v>
      </c>
      <c r="Q1189" s="260">
        <v>616.65802626658933</v>
      </c>
      <c r="U1189" s="260">
        <f t="shared" si="274"/>
        <v>3.8554199999999996</v>
      </c>
      <c r="V1189" s="260">
        <f t="shared" si="275"/>
        <v>2.0246</v>
      </c>
    </row>
    <row r="1190" spans="1:22">
      <c r="A1190" s="259">
        <v>45485</v>
      </c>
      <c r="B1190" s="260">
        <v>258.39999999999998</v>
      </c>
      <c r="C1190" s="261">
        <v>388.67700000000002</v>
      </c>
      <c r="D1190" s="260">
        <v>5615.35</v>
      </c>
      <c r="F1190" s="261">
        <v>4.1840000000000002</v>
      </c>
      <c r="G1190" s="260">
        <f t="shared" si="260"/>
        <v>418.40000000000003</v>
      </c>
      <c r="H1190" s="260">
        <f t="shared" si="255"/>
        <v>-160.00000000000006</v>
      </c>
      <c r="I1190" s="260">
        <f t="shared" si="271"/>
        <v>194.1</v>
      </c>
      <c r="J1190" s="262">
        <v>1.9410000000000001</v>
      </c>
      <c r="K1190" s="260">
        <f t="shared" si="272"/>
        <v>2.2430000000000003</v>
      </c>
      <c r="L1190" s="261">
        <v>8.2569999999999997</v>
      </c>
      <c r="M1190" s="262">
        <f t="shared" si="273"/>
        <v>6.0139999999999993</v>
      </c>
      <c r="N1190" s="260">
        <v>2.492</v>
      </c>
      <c r="O1190" s="260">
        <v>200.76</v>
      </c>
      <c r="P1190" s="260">
        <v>464</v>
      </c>
      <c r="Q1190" s="260">
        <v>619.44315169247091</v>
      </c>
      <c r="U1190" s="260">
        <f t="shared" si="274"/>
        <v>3.8867700000000003</v>
      </c>
      <c r="V1190" s="260">
        <f t="shared" si="275"/>
        <v>2.0076000000000001</v>
      </c>
    </row>
    <row r="1191" spans="1:22">
      <c r="A1191" s="259">
        <v>45488</v>
      </c>
      <c r="B1191" s="260">
        <v>256.60000000000002</v>
      </c>
      <c r="C1191" s="261">
        <v>387.22500000000002</v>
      </c>
      <c r="D1191" s="260">
        <v>5631.22</v>
      </c>
      <c r="F1191" s="261">
        <v>4.2300000000000004</v>
      </c>
      <c r="G1191" s="260">
        <f t="shared" si="260"/>
        <v>423.00000000000006</v>
      </c>
      <c r="H1191" s="260">
        <f t="shared" si="255"/>
        <v>-166.40000000000003</v>
      </c>
      <c r="I1191" s="260">
        <f t="shared" si="271"/>
        <v>197.3</v>
      </c>
      <c r="J1191" s="262">
        <v>1.9730000000000001</v>
      </c>
      <c r="K1191" s="260">
        <f t="shared" si="272"/>
        <v>2.2570000000000006</v>
      </c>
      <c r="L1191" s="261">
        <v>8.298</v>
      </c>
      <c r="M1191" s="262">
        <f t="shared" si="273"/>
        <v>6.0409999999999995</v>
      </c>
      <c r="N1191" s="260">
        <v>2.4689999999999999</v>
      </c>
      <c r="O1191" s="260">
        <v>202.39</v>
      </c>
      <c r="P1191" s="260">
        <v>463</v>
      </c>
      <c r="Q1191" s="260">
        <v>620.27802448260047</v>
      </c>
      <c r="U1191" s="260">
        <f t="shared" si="274"/>
        <v>3.8722500000000002</v>
      </c>
      <c r="V1191" s="260">
        <f t="shared" si="275"/>
        <v>2.0238999999999998</v>
      </c>
    </row>
    <row r="1192" spans="1:22">
      <c r="A1192" s="259">
        <v>45489</v>
      </c>
      <c r="B1192" s="260">
        <v>258.89999999999998</v>
      </c>
      <c r="C1192" s="261">
        <v>391.346</v>
      </c>
      <c r="D1192" s="260">
        <v>5667.2</v>
      </c>
      <c r="F1192" s="261">
        <v>4.1589999999999998</v>
      </c>
      <c r="G1192" s="260">
        <f t="shared" si="260"/>
        <v>415.9</v>
      </c>
      <c r="H1192" s="260">
        <f t="shared" si="255"/>
        <v>-157</v>
      </c>
      <c r="I1192" s="260">
        <f t="shared" si="271"/>
        <v>194.6</v>
      </c>
      <c r="J1192" s="262">
        <v>1.946</v>
      </c>
      <c r="K1192" s="260">
        <f t="shared" si="272"/>
        <v>2.2130000000000001</v>
      </c>
      <c r="L1192" s="261">
        <v>8.2810000000000006</v>
      </c>
      <c r="M1192" s="262">
        <f t="shared" si="273"/>
        <v>6.0680000000000005</v>
      </c>
      <c r="N1192" s="260">
        <v>2.423</v>
      </c>
      <c r="O1192" s="260">
        <v>206.76</v>
      </c>
      <c r="P1192" s="260">
        <v>472</v>
      </c>
      <c r="Q1192" s="260">
        <v>627.77243121442973</v>
      </c>
      <c r="U1192" s="260">
        <f t="shared" si="274"/>
        <v>3.9134600000000002</v>
      </c>
      <c r="V1192" s="260">
        <f t="shared" si="275"/>
        <v>2.0676000000000001</v>
      </c>
    </row>
    <row r="1193" spans="1:22">
      <c r="A1193" s="259">
        <v>45490</v>
      </c>
      <c r="B1193" s="260">
        <v>260.2</v>
      </c>
      <c r="C1193" s="261">
        <v>394.44299999999998</v>
      </c>
      <c r="D1193" s="260">
        <v>5588.27</v>
      </c>
      <c r="F1193" s="261">
        <v>4.1589999999999998</v>
      </c>
      <c r="G1193" s="260">
        <f t="shared" si="260"/>
        <v>415.9</v>
      </c>
      <c r="H1193" s="260">
        <f t="shared" si="255"/>
        <v>-155.69999999999999</v>
      </c>
      <c r="I1193" s="260">
        <f t="shared" si="271"/>
        <v>189.5</v>
      </c>
      <c r="J1193" s="262">
        <v>1.895</v>
      </c>
      <c r="K1193" s="260">
        <f t="shared" si="272"/>
        <v>2.2639999999999998</v>
      </c>
      <c r="L1193" s="261">
        <v>8.298</v>
      </c>
      <c r="M1193" s="262">
        <f t="shared" si="273"/>
        <v>6.0340000000000007</v>
      </c>
      <c r="N1193" s="260">
        <v>2.4180000000000001</v>
      </c>
      <c r="O1193" s="260">
        <v>206.62</v>
      </c>
      <c r="P1193" s="260">
        <v>481</v>
      </c>
      <c r="Q1193" s="260">
        <v>637.12632214948485</v>
      </c>
      <c r="U1193" s="260">
        <f t="shared" si="274"/>
        <v>3.9444299999999997</v>
      </c>
      <c r="V1193" s="260">
        <f t="shared" si="275"/>
        <v>2.0662000000000003</v>
      </c>
    </row>
    <row r="1194" spans="1:22">
      <c r="A1194" s="259">
        <v>45491</v>
      </c>
      <c r="B1194" s="260">
        <v>257.7</v>
      </c>
      <c r="C1194" s="261">
        <v>392.72899999999998</v>
      </c>
      <c r="D1194" s="260">
        <v>5544.59</v>
      </c>
      <c r="F1194" s="261">
        <v>4.2030000000000003</v>
      </c>
      <c r="G1194" s="260">
        <f t="shared" si="260"/>
        <v>420.3</v>
      </c>
      <c r="H1194" s="260">
        <f t="shared" si="255"/>
        <v>-162.60000000000002</v>
      </c>
      <c r="I1194" s="260">
        <f t="shared" si="271"/>
        <v>194.2</v>
      </c>
      <c r="J1194" s="262">
        <v>1.9419999999999999</v>
      </c>
      <c r="K1194" s="260">
        <f t="shared" si="272"/>
        <v>2.2610000000000001</v>
      </c>
      <c r="L1194" s="261">
        <v>8.3379999999999992</v>
      </c>
      <c r="M1194" s="262">
        <f t="shared" si="273"/>
        <v>6.0769999999999991</v>
      </c>
      <c r="N1194" s="260">
        <v>2.4279999999999999</v>
      </c>
      <c r="O1194" s="260">
        <v>209.07</v>
      </c>
      <c r="P1194" s="260">
        <v>484</v>
      </c>
      <c r="Q1194" s="260">
        <v>638.29896511324603</v>
      </c>
      <c r="U1194" s="260">
        <f t="shared" si="274"/>
        <v>3.9272899999999997</v>
      </c>
      <c r="V1194" s="260">
        <f t="shared" si="275"/>
        <v>2.0907</v>
      </c>
    </row>
    <row r="1195" spans="1:22">
      <c r="A1195" s="259">
        <v>45492</v>
      </c>
      <c r="B1195" s="260">
        <v>256.10000000000002</v>
      </c>
      <c r="C1195" s="261">
        <v>392.26299999999998</v>
      </c>
      <c r="D1195" s="260">
        <v>5505</v>
      </c>
      <c r="F1195" s="261">
        <v>4.24</v>
      </c>
      <c r="G1195" s="260">
        <f t="shared" si="260"/>
        <v>424</v>
      </c>
      <c r="H1195" s="260">
        <f t="shared" si="255"/>
        <v>-167.89999999999998</v>
      </c>
      <c r="I1195" s="260">
        <f t="shared" si="271"/>
        <v>194.3</v>
      </c>
      <c r="J1195" s="262">
        <v>1.9430000000000001</v>
      </c>
      <c r="K1195" s="260">
        <f t="shared" si="272"/>
        <v>2.2970000000000002</v>
      </c>
      <c r="L1195" s="261">
        <v>8.3840000000000003</v>
      </c>
      <c r="M1195" s="262">
        <f t="shared" si="273"/>
        <v>6.0869999999999997</v>
      </c>
      <c r="N1195" s="260">
        <v>2.464</v>
      </c>
      <c r="O1195" s="260">
        <v>205.3</v>
      </c>
      <c r="P1195" s="260">
        <v>482</v>
      </c>
      <c r="Q1195" s="260">
        <v>639.00382732543346</v>
      </c>
      <c r="U1195" s="260">
        <f t="shared" si="274"/>
        <v>3.9226299999999998</v>
      </c>
      <c r="V1195" s="260">
        <f t="shared" si="275"/>
        <v>2.0529999999999999</v>
      </c>
    </row>
    <row r="1196" spans="1:22">
      <c r="A1196" s="259">
        <v>45495</v>
      </c>
      <c r="B1196" s="260">
        <v>256.3</v>
      </c>
      <c r="C1196" s="261">
        <v>390.38299999999998</v>
      </c>
      <c r="D1196" s="260">
        <v>5564.41</v>
      </c>
      <c r="F1196" s="261">
        <v>4.2539999999999996</v>
      </c>
      <c r="G1196" s="260">
        <f t="shared" si="260"/>
        <v>425.4</v>
      </c>
      <c r="H1196" s="260">
        <f t="shared" si="255"/>
        <v>-169.09999999999997</v>
      </c>
      <c r="I1196" s="260">
        <f t="shared" si="271"/>
        <v>196.2</v>
      </c>
      <c r="J1196" s="262">
        <v>1.962</v>
      </c>
      <c r="K1196" s="260">
        <f t="shared" si="272"/>
        <v>2.2919999999999998</v>
      </c>
      <c r="L1196" s="261">
        <v>8.3780000000000001</v>
      </c>
      <c r="M1196" s="262">
        <f t="shared" si="273"/>
        <v>6.0860000000000003</v>
      </c>
      <c r="N1196" s="260">
        <v>2.4910000000000001</v>
      </c>
      <c r="O1196" s="260">
        <v>206.65</v>
      </c>
      <c r="P1196" s="260">
        <v>480</v>
      </c>
      <c r="Q1196" s="260">
        <v>636.18964250835063</v>
      </c>
      <c r="U1196" s="260">
        <f t="shared" si="274"/>
        <v>3.9038299999999997</v>
      </c>
      <c r="V1196" s="260">
        <f t="shared" si="275"/>
        <v>2.0665</v>
      </c>
    </row>
    <row r="1197" spans="1:22">
      <c r="A1197" s="259">
        <v>45496</v>
      </c>
      <c r="B1197" s="260">
        <v>255.9</v>
      </c>
      <c r="C1197" s="261">
        <v>387.98700000000002</v>
      </c>
      <c r="D1197" s="260">
        <v>5555.74</v>
      </c>
      <c r="F1197" s="261">
        <v>4.2519999999999998</v>
      </c>
      <c r="G1197" s="260">
        <f t="shared" si="260"/>
        <v>425.2</v>
      </c>
      <c r="H1197" s="260">
        <f t="shared" si="255"/>
        <v>-169.29999999999998</v>
      </c>
      <c r="I1197" s="260">
        <f t="shared" si="271"/>
        <v>197.6</v>
      </c>
      <c r="J1197" s="262">
        <v>1.976</v>
      </c>
      <c r="K1197" s="260">
        <f t="shared" si="272"/>
        <v>2.2759999999999998</v>
      </c>
      <c r="L1197" s="261">
        <v>8.3339999999999996</v>
      </c>
      <c r="M1197" s="262">
        <f t="shared" si="273"/>
        <v>6.0579999999999998</v>
      </c>
      <c r="N1197" s="260">
        <v>2.4340000000000002</v>
      </c>
      <c r="O1197" s="260">
        <v>208.99</v>
      </c>
      <c r="P1197" s="260">
        <v>477</v>
      </c>
      <c r="Q1197" s="260">
        <v>635.01251397561509</v>
      </c>
      <c r="U1197" s="260">
        <f t="shared" si="274"/>
        <v>3.8798700000000004</v>
      </c>
      <c r="V1197" s="260">
        <f t="shared" si="275"/>
        <v>2.0899000000000001</v>
      </c>
    </row>
    <row r="1198" spans="1:22">
      <c r="A1198" s="259">
        <v>45497</v>
      </c>
      <c r="B1198" s="260">
        <v>255.3</v>
      </c>
      <c r="C1198" s="261">
        <v>389.10700000000003</v>
      </c>
      <c r="D1198" s="260">
        <v>5427.13</v>
      </c>
      <c r="F1198" s="261">
        <v>4.2850000000000001</v>
      </c>
      <c r="G1198" s="260">
        <f t="shared" si="260"/>
        <v>428.5</v>
      </c>
      <c r="H1198" s="260">
        <f t="shared" si="255"/>
        <v>-173.2</v>
      </c>
      <c r="I1198" s="260">
        <f t="shared" si="271"/>
        <v>201.5</v>
      </c>
      <c r="J1198" s="262">
        <v>2.0150000000000001</v>
      </c>
      <c r="K1198" s="260">
        <f t="shared" si="272"/>
        <v>2.27</v>
      </c>
      <c r="L1198" s="261">
        <v>8.3870000000000005</v>
      </c>
      <c r="M1198" s="262">
        <f t="shared" si="273"/>
        <v>6.1170000000000009</v>
      </c>
      <c r="N1198" s="260">
        <v>2.4409999999999998</v>
      </c>
      <c r="O1198" s="260">
        <v>209.24</v>
      </c>
      <c r="P1198" s="260">
        <v>482</v>
      </c>
      <c r="Q1198" s="260">
        <v>641.80112735694775</v>
      </c>
      <c r="U1198" s="260">
        <f t="shared" si="274"/>
        <v>3.8910700000000005</v>
      </c>
      <c r="V1198" s="260">
        <f t="shared" si="275"/>
        <v>2.0924</v>
      </c>
    </row>
    <row r="1199" spans="1:22">
      <c r="A1199" s="259">
        <v>45498</v>
      </c>
      <c r="B1199" s="260">
        <v>257.7</v>
      </c>
      <c r="C1199" s="261">
        <v>393.96199999999999</v>
      </c>
      <c r="D1199" s="260">
        <v>5399.22</v>
      </c>
      <c r="F1199" s="261">
        <v>4.242</v>
      </c>
      <c r="G1199" s="260">
        <f t="shared" si="260"/>
        <v>424.2</v>
      </c>
      <c r="H1199" s="260">
        <f t="shared" si="255"/>
        <v>-166.5</v>
      </c>
      <c r="I1199" s="260">
        <f t="shared" si="271"/>
        <v>197.2</v>
      </c>
      <c r="J1199" s="262">
        <v>1.972</v>
      </c>
      <c r="K1199" s="260">
        <f t="shared" si="272"/>
        <v>2.27</v>
      </c>
      <c r="L1199" s="261">
        <v>8.3940000000000001</v>
      </c>
      <c r="M1199" s="262">
        <f t="shared" si="273"/>
        <v>6.1240000000000006</v>
      </c>
      <c r="N1199" s="260">
        <v>2.4140000000000001</v>
      </c>
      <c r="O1199" s="260">
        <v>213.26</v>
      </c>
      <c r="P1199" s="260">
        <v>499</v>
      </c>
      <c r="Q1199" s="260">
        <v>654.74853090797956</v>
      </c>
      <c r="U1199" s="260">
        <f t="shared" si="274"/>
        <v>3.9396199999999997</v>
      </c>
      <c r="V1199" s="260">
        <f t="shared" si="275"/>
        <v>2.1326000000000001</v>
      </c>
    </row>
    <row r="1200" spans="1:22">
      <c r="A1200" s="259">
        <v>45499</v>
      </c>
      <c r="B1200" s="260">
        <v>260.60000000000002</v>
      </c>
      <c r="C1200" s="261">
        <v>395.28500000000003</v>
      </c>
      <c r="D1200" s="260">
        <v>5459.1</v>
      </c>
      <c r="F1200" s="261">
        <v>4.1950000000000003</v>
      </c>
      <c r="G1200" s="260">
        <f t="shared" si="260"/>
        <v>419.5</v>
      </c>
      <c r="H1200" s="260">
        <f t="shared" ref="H1200:H1263" si="276">B1200-G1200</f>
        <v>-158.89999999999998</v>
      </c>
      <c r="I1200" s="260">
        <f t="shared" si="271"/>
        <v>194.1</v>
      </c>
      <c r="J1200" s="262">
        <v>1.9410000000000001</v>
      </c>
      <c r="K1200" s="260">
        <f t="shared" si="272"/>
        <v>2.2540000000000004</v>
      </c>
      <c r="L1200" s="261">
        <v>8.3360000000000003</v>
      </c>
      <c r="M1200" s="262">
        <f t="shared" si="273"/>
        <v>6.0819999999999999</v>
      </c>
      <c r="N1200" s="260">
        <v>2.4039999999999999</v>
      </c>
      <c r="O1200" s="260">
        <v>211.87</v>
      </c>
      <c r="P1200" s="260">
        <v>503</v>
      </c>
      <c r="Q1200" s="260">
        <v>654.52083236555382</v>
      </c>
      <c r="U1200" s="260">
        <f t="shared" si="274"/>
        <v>3.9528500000000002</v>
      </c>
      <c r="V1200" s="260">
        <f t="shared" si="275"/>
        <v>2.1187</v>
      </c>
    </row>
    <row r="1201" spans="1:22">
      <c r="A1201" s="259">
        <v>45502</v>
      </c>
      <c r="B1201" s="260">
        <v>260.10000000000002</v>
      </c>
      <c r="C1201" s="261">
        <v>395.31200000000001</v>
      </c>
      <c r="D1201" s="260">
        <v>5463.54</v>
      </c>
      <c r="F1201" s="261">
        <v>4.1749999999999998</v>
      </c>
      <c r="G1201" s="260">
        <f t="shared" si="260"/>
        <v>417.5</v>
      </c>
      <c r="H1201" s="260">
        <f t="shared" si="276"/>
        <v>-157.39999999999998</v>
      </c>
      <c r="I1201" s="260">
        <f t="shared" si="271"/>
        <v>192.5</v>
      </c>
      <c r="J1201" s="262">
        <v>1.925</v>
      </c>
      <c r="K1201" s="260">
        <f t="shared" si="272"/>
        <v>2.25</v>
      </c>
      <c r="L1201" s="261">
        <v>8.3309999999999995</v>
      </c>
      <c r="M1201" s="262">
        <f t="shared" si="273"/>
        <v>6.0809999999999995</v>
      </c>
      <c r="N1201" s="260">
        <v>2.3540000000000001</v>
      </c>
      <c r="O1201" s="260">
        <v>213.2</v>
      </c>
      <c r="P1201" s="260">
        <v>505</v>
      </c>
      <c r="Q1201" s="260">
        <v>654.94120117017405</v>
      </c>
      <c r="U1201" s="260">
        <f t="shared" si="274"/>
        <v>3.9531200000000002</v>
      </c>
      <c r="V1201" s="260">
        <f t="shared" si="275"/>
        <v>2.1319999999999997</v>
      </c>
    </row>
    <row r="1202" spans="1:22">
      <c r="A1202" s="259">
        <v>45503</v>
      </c>
      <c r="B1202" s="260">
        <v>261.5</v>
      </c>
      <c r="C1202" s="261">
        <v>398.48</v>
      </c>
      <c r="D1202" s="260">
        <v>5436.44</v>
      </c>
      <c r="F1202" s="261">
        <v>4.1399999999999997</v>
      </c>
      <c r="G1202" s="260">
        <f t="shared" si="260"/>
        <v>413.99999999999994</v>
      </c>
      <c r="H1202" s="260">
        <f t="shared" si="276"/>
        <v>-152.49999999999994</v>
      </c>
      <c r="I1202" s="260">
        <f t="shared" si="271"/>
        <v>190.7</v>
      </c>
      <c r="J1202" s="262">
        <v>1.907</v>
      </c>
      <c r="K1202" s="260">
        <f t="shared" si="272"/>
        <v>2.2329999999999997</v>
      </c>
      <c r="L1202" s="261">
        <v>8.34</v>
      </c>
      <c r="M1202" s="262">
        <f t="shared" si="273"/>
        <v>6.1070000000000002</v>
      </c>
      <c r="N1202" s="260">
        <v>2.335</v>
      </c>
      <c r="O1202" s="260">
        <v>214.26</v>
      </c>
      <c r="P1202" s="260">
        <v>511</v>
      </c>
      <c r="Q1202" s="260">
        <v>655.84100687332204</v>
      </c>
      <c r="U1202" s="260">
        <f t="shared" si="274"/>
        <v>3.9848000000000003</v>
      </c>
      <c r="V1202" s="260">
        <f t="shared" si="275"/>
        <v>2.1425999999999998</v>
      </c>
    </row>
    <row r="1203" spans="1:22">
      <c r="A1203" s="259">
        <v>45504</v>
      </c>
      <c r="B1203" s="260">
        <v>264.60000000000002</v>
      </c>
      <c r="C1203" s="261">
        <v>400.29500000000002</v>
      </c>
      <c r="D1203" s="260">
        <v>5522.3</v>
      </c>
      <c r="F1203" s="261">
        <v>4.032</v>
      </c>
      <c r="G1203" s="260">
        <f t="shared" si="260"/>
        <v>403.2</v>
      </c>
      <c r="H1203" s="260">
        <f t="shared" si="276"/>
        <v>-138.59999999999997</v>
      </c>
      <c r="I1203" s="260">
        <f t="shared" si="271"/>
        <v>180.1</v>
      </c>
      <c r="J1203" s="262">
        <v>1.8009999999999999</v>
      </c>
      <c r="K1203" s="260">
        <f t="shared" si="272"/>
        <v>2.2309999999999999</v>
      </c>
      <c r="L1203" s="261">
        <v>8.3119999999999994</v>
      </c>
      <c r="M1203" s="262">
        <f t="shared" si="273"/>
        <v>6.0809999999999995</v>
      </c>
      <c r="N1203" s="260">
        <v>2.2989999999999999</v>
      </c>
      <c r="O1203" s="260">
        <v>214.51</v>
      </c>
      <c r="P1203" s="260">
        <v>509</v>
      </c>
      <c r="Q1203" s="260">
        <v>663.13778201186335</v>
      </c>
      <c r="U1203" s="260">
        <f t="shared" si="274"/>
        <v>4.0029500000000002</v>
      </c>
      <c r="V1203" s="260">
        <f t="shared" si="275"/>
        <v>2.1450999999999998</v>
      </c>
    </row>
    <row r="1204" spans="1:22">
      <c r="A1204" s="259">
        <v>45505</v>
      </c>
      <c r="B1204" s="260">
        <v>266.8</v>
      </c>
      <c r="C1204" s="261">
        <v>406.01900000000001</v>
      </c>
      <c r="D1204" s="260">
        <v>5446.68</v>
      </c>
      <c r="F1204" s="261">
        <v>3.9769999999999999</v>
      </c>
      <c r="G1204" s="260">
        <f t="shared" si="260"/>
        <v>397.7</v>
      </c>
      <c r="H1204" s="260">
        <f t="shared" si="276"/>
        <v>-130.89999999999998</v>
      </c>
      <c r="I1204" s="260">
        <f t="shared" si="271"/>
        <v>179.4</v>
      </c>
      <c r="J1204" s="262">
        <v>1.794</v>
      </c>
      <c r="K1204" s="260">
        <f t="shared" si="272"/>
        <v>2.1829999999999998</v>
      </c>
      <c r="L1204" s="261">
        <v>8.2810000000000006</v>
      </c>
      <c r="M1204" s="262">
        <f t="shared" si="273"/>
        <v>6.0980000000000008</v>
      </c>
      <c r="N1204" s="260">
        <v>2.2400000000000002</v>
      </c>
      <c r="O1204" s="260">
        <v>215.87</v>
      </c>
      <c r="P1204" s="260">
        <v>509</v>
      </c>
      <c r="Q1204" s="260">
        <v>674.9571290026438</v>
      </c>
      <c r="U1204" s="260">
        <f t="shared" si="274"/>
        <v>4.0601900000000004</v>
      </c>
      <c r="V1204" s="260">
        <f t="shared" si="275"/>
        <v>2.1587000000000001</v>
      </c>
    </row>
    <row r="1205" spans="1:22">
      <c r="A1205" s="259">
        <v>45506</v>
      </c>
      <c r="B1205" s="260">
        <v>277.2</v>
      </c>
      <c r="C1205" s="261">
        <v>421.053</v>
      </c>
      <c r="D1205" s="260">
        <v>5346.56</v>
      </c>
      <c r="F1205" s="261">
        <v>3.7909999999999999</v>
      </c>
      <c r="G1205" s="260">
        <f t="shared" si="260"/>
        <v>379.09999999999997</v>
      </c>
      <c r="H1205" s="260">
        <f t="shared" si="276"/>
        <v>-101.89999999999998</v>
      </c>
      <c r="I1205" s="260">
        <f t="shared" si="271"/>
        <v>173.5</v>
      </c>
      <c r="J1205" s="262">
        <v>1.7350000000000001</v>
      </c>
      <c r="K1205" s="260">
        <f t="shared" si="272"/>
        <v>2.056</v>
      </c>
      <c r="L1205" s="261">
        <v>8.2319999999999993</v>
      </c>
      <c r="M1205" s="262">
        <f t="shared" si="273"/>
        <v>6.1759999999999993</v>
      </c>
      <c r="N1205" s="260">
        <v>2.169</v>
      </c>
      <c r="O1205" s="260">
        <v>222.93</v>
      </c>
      <c r="P1205" s="260">
        <v>539</v>
      </c>
      <c r="Q1205" s="260">
        <v>702.24813886769687</v>
      </c>
      <c r="U1205" s="260">
        <f t="shared" si="274"/>
        <v>4.2105300000000003</v>
      </c>
      <c r="V1205" s="260">
        <f t="shared" si="275"/>
        <v>2.2293000000000003</v>
      </c>
    </row>
    <row r="1206" spans="1:22">
      <c r="A1206" s="259">
        <v>45509</v>
      </c>
      <c r="B1206" s="260">
        <v>282.60000000000002</v>
      </c>
      <c r="C1206" s="261">
        <v>430.31700000000001</v>
      </c>
      <c r="D1206" s="260">
        <v>5186.33</v>
      </c>
      <c r="F1206" s="261">
        <v>3.7890000000000001</v>
      </c>
      <c r="G1206" s="260">
        <f t="shared" si="260"/>
        <v>378.90000000000003</v>
      </c>
      <c r="H1206" s="260">
        <f t="shared" si="276"/>
        <v>-96.300000000000011</v>
      </c>
      <c r="I1206" s="260">
        <f t="shared" si="271"/>
        <v>172.70000000000002</v>
      </c>
      <c r="J1206" s="262">
        <v>1.7270000000000001</v>
      </c>
      <c r="K1206" s="260">
        <f t="shared" si="272"/>
        <v>2.0620000000000003</v>
      </c>
      <c r="L1206" s="261">
        <v>8.3040000000000003</v>
      </c>
      <c r="M1206" s="262">
        <f t="shared" si="273"/>
        <v>6.242</v>
      </c>
      <c r="N1206" s="260">
        <v>2.1840000000000002</v>
      </c>
      <c r="O1206" s="260">
        <v>227.24</v>
      </c>
      <c r="P1206" s="260">
        <v>569</v>
      </c>
      <c r="Q1206" s="260">
        <v>725.57957836594585</v>
      </c>
      <c r="U1206" s="260">
        <f t="shared" si="274"/>
        <v>4.3031699999999997</v>
      </c>
      <c r="V1206" s="260">
        <f t="shared" si="275"/>
        <v>2.2724000000000002</v>
      </c>
    </row>
    <row r="1207" spans="1:22">
      <c r="A1207" s="259">
        <v>45510</v>
      </c>
      <c r="B1207" s="260">
        <v>276.39999999999998</v>
      </c>
      <c r="C1207" s="261">
        <v>422.45400000000001</v>
      </c>
      <c r="D1207" s="260">
        <v>5240.03</v>
      </c>
      <c r="F1207" s="261">
        <v>3.8929999999999998</v>
      </c>
      <c r="G1207" s="260">
        <f t="shared" si="260"/>
        <v>389.29999999999995</v>
      </c>
      <c r="H1207" s="260">
        <f t="shared" si="276"/>
        <v>-112.89999999999998</v>
      </c>
      <c r="I1207" s="260">
        <f t="shared" si="271"/>
        <v>179</v>
      </c>
      <c r="J1207" s="262">
        <v>1.79</v>
      </c>
      <c r="K1207" s="260">
        <f t="shared" si="272"/>
        <v>2.1029999999999998</v>
      </c>
      <c r="L1207" s="261">
        <v>8.3279999999999994</v>
      </c>
      <c r="M1207" s="262">
        <f t="shared" si="273"/>
        <v>6.2249999999999996</v>
      </c>
      <c r="N1207" s="260">
        <v>2.1949999999999998</v>
      </c>
      <c r="O1207" s="260">
        <v>225.35</v>
      </c>
      <c r="P1207" s="260">
        <v>550</v>
      </c>
      <c r="Q1207" s="260">
        <v>718.78752968543063</v>
      </c>
      <c r="U1207" s="260">
        <f t="shared" si="274"/>
        <v>4.2245400000000002</v>
      </c>
      <c r="V1207" s="260">
        <f t="shared" si="275"/>
        <v>2.2534999999999998</v>
      </c>
    </row>
    <row r="1208" spans="1:22">
      <c r="A1208" s="259">
        <v>45511</v>
      </c>
      <c r="B1208" s="260">
        <v>272.7</v>
      </c>
      <c r="C1208" s="261">
        <v>415.166</v>
      </c>
      <c r="D1208" s="260">
        <v>5199.5</v>
      </c>
      <c r="F1208" s="261">
        <v>3.944</v>
      </c>
      <c r="G1208" s="260">
        <f t="shared" si="260"/>
        <v>394.4</v>
      </c>
      <c r="H1208" s="260">
        <f t="shared" si="276"/>
        <v>-121.69999999999999</v>
      </c>
      <c r="I1208" s="260">
        <f t="shared" si="271"/>
        <v>183.20000000000002</v>
      </c>
      <c r="J1208" s="262">
        <v>1.8320000000000001</v>
      </c>
      <c r="K1208" s="260">
        <f t="shared" si="272"/>
        <v>2.1120000000000001</v>
      </c>
      <c r="L1208" s="261">
        <v>8.3000000000000007</v>
      </c>
      <c r="M1208" s="262">
        <f t="shared" si="273"/>
        <v>6.1880000000000006</v>
      </c>
      <c r="N1208" s="260">
        <v>2.2650000000000001</v>
      </c>
      <c r="O1208" s="260">
        <v>217.34</v>
      </c>
      <c r="P1208" s="260">
        <v>523</v>
      </c>
      <c r="Q1208" s="260">
        <v>708.1598357242633</v>
      </c>
      <c r="U1208" s="260">
        <f t="shared" si="274"/>
        <v>4.1516599999999997</v>
      </c>
      <c r="V1208" s="260">
        <f t="shared" si="275"/>
        <v>2.1734</v>
      </c>
    </row>
    <row r="1209" spans="1:22">
      <c r="A1209" s="259">
        <v>45512</v>
      </c>
      <c r="B1209" s="260">
        <v>270.8</v>
      </c>
      <c r="C1209" s="261">
        <v>411.63600000000002</v>
      </c>
      <c r="D1209" s="260">
        <v>5319.31</v>
      </c>
      <c r="F1209" s="261">
        <v>3.99</v>
      </c>
      <c r="G1209" s="260">
        <f t="shared" si="260"/>
        <v>399</v>
      </c>
      <c r="H1209" s="260">
        <f t="shared" si="276"/>
        <v>-128.19999999999999</v>
      </c>
      <c r="I1209" s="260">
        <f t="shared" si="271"/>
        <v>185.5</v>
      </c>
      <c r="J1209" s="262">
        <v>1.855</v>
      </c>
      <c r="K1209" s="260">
        <f t="shared" si="272"/>
        <v>2.1350000000000002</v>
      </c>
      <c r="L1209" s="261">
        <v>8.2989999999999995</v>
      </c>
      <c r="M1209" s="262">
        <f t="shared" si="273"/>
        <v>6.1639999999999997</v>
      </c>
      <c r="N1209" s="260">
        <v>2.2629999999999999</v>
      </c>
      <c r="O1209" s="260">
        <v>217.28</v>
      </c>
      <c r="P1209" s="260">
        <v>520</v>
      </c>
      <c r="Q1209" s="260">
        <v>703.12243083655744</v>
      </c>
      <c r="U1209" s="260">
        <f t="shared" si="274"/>
        <v>4.1163600000000002</v>
      </c>
      <c r="V1209" s="260">
        <f t="shared" si="275"/>
        <v>2.1728000000000001</v>
      </c>
    </row>
    <row r="1210" spans="1:22">
      <c r="A1210" s="259">
        <v>45513</v>
      </c>
      <c r="B1210" s="260">
        <v>271.2</v>
      </c>
      <c r="C1210" s="261">
        <v>409.27499999999998</v>
      </c>
      <c r="D1210" s="260">
        <v>5344.16</v>
      </c>
      <c r="F1210" s="261">
        <v>3.9409999999999998</v>
      </c>
      <c r="G1210" s="260">
        <f t="shared" si="260"/>
        <v>394.09999999999997</v>
      </c>
      <c r="H1210" s="260">
        <f t="shared" si="276"/>
        <v>-122.89999999999998</v>
      </c>
      <c r="I1210" s="260">
        <f t="shared" si="271"/>
        <v>182.6</v>
      </c>
      <c r="J1210" s="262">
        <v>1.8260000000000001</v>
      </c>
      <c r="K1210" s="260">
        <f t="shared" si="272"/>
        <v>2.1149999999999998</v>
      </c>
      <c r="L1210" s="261">
        <v>8.2319999999999993</v>
      </c>
      <c r="M1210" s="262">
        <f t="shared" si="273"/>
        <v>6.1169999999999991</v>
      </c>
      <c r="N1210" s="260">
        <v>2.222</v>
      </c>
      <c r="O1210" s="260">
        <v>218.84</v>
      </c>
      <c r="P1210" s="260">
        <v>514</v>
      </c>
      <c r="Q1210" s="260">
        <v>696.72886098502443</v>
      </c>
      <c r="U1210" s="260">
        <f t="shared" si="274"/>
        <v>4.0927499999999997</v>
      </c>
      <c r="V1210" s="260">
        <f t="shared" si="275"/>
        <v>2.1884000000000001</v>
      </c>
    </row>
    <row r="1211" spans="1:22">
      <c r="A1211" s="259">
        <v>45516</v>
      </c>
      <c r="B1211" s="260">
        <v>273.39999999999998</v>
      </c>
      <c r="C1211" s="261">
        <v>410.07499999999999</v>
      </c>
      <c r="D1211" s="260">
        <v>5344.39</v>
      </c>
      <c r="F1211" s="261">
        <v>3.9049999999999998</v>
      </c>
      <c r="G1211" s="260">
        <f t="shared" si="260"/>
        <v>390.5</v>
      </c>
      <c r="H1211" s="260">
        <f t="shared" si="276"/>
        <v>-117.10000000000002</v>
      </c>
      <c r="I1211" s="260">
        <f t="shared" si="271"/>
        <v>178.7</v>
      </c>
      <c r="J1211" s="262">
        <v>1.7869999999999999</v>
      </c>
      <c r="K1211" s="260">
        <f t="shared" si="272"/>
        <v>2.1179999999999999</v>
      </c>
      <c r="L1211" s="261">
        <v>8.2080000000000002</v>
      </c>
      <c r="M1211" s="262">
        <f t="shared" si="273"/>
        <v>6.09</v>
      </c>
      <c r="N1211" s="260">
        <v>2.2210000000000001</v>
      </c>
      <c r="O1211" s="260">
        <v>217.11</v>
      </c>
      <c r="P1211" s="260">
        <v>514</v>
      </c>
      <c r="Q1211" s="260">
        <v>694.60284215299635</v>
      </c>
      <c r="U1211" s="260">
        <f t="shared" si="274"/>
        <v>4.1007499999999997</v>
      </c>
      <c r="V1211" s="260">
        <f t="shared" si="275"/>
        <v>2.1711</v>
      </c>
    </row>
    <row r="1212" spans="1:22">
      <c r="A1212" s="259">
        <v>45517</v>
      </c>
      <c r="B1212" s="260">
        <v>274</v>
      </c>
      <c r="C1212" s="261">
        <v>411.19799999999998</v>
      </c>
      <c r="D1212" s="260">
        <v>5434.43</v>
      </c>
      <c r="F1212" s="261">
        <v>3.8439999999999999</v>
      </c>
      <c r="G1212" s="260">
        <f t="shared" si="260"/>
        <v>384.4</v>
      </c>
      <c r="H1212" s="260">
        <f t="shared" si="276"/>
        <v>-110.39999999999998</v>
      </c>
      <c r="I1212" s="260">
        <f t="shared" si="271"/>
        <v>175.1</v>
      </c>
      <c r="J1212" s="262">
        <v>1.7509999999999999</v>
      </c>
      <c r="K1212" s="260">
        <f t="shared" si="272"/>
        <v>2.093</v>
      </c>
      <c r="L1212" s="261">
        <v>8.16</v>
      </c>
      <c r="M1212" s="262">
        <f t="shared" si="273"/>
        <v>6.0670000000000002</v>
      </c>
      <c r="N1212" s="260">
        <v>2.181</v>
      </c>
      <c r="O1212" s="260">
        <v>220.12</v>
      </c>
      <c r="P1212" s="260">
        <v>520</v>
      </c>
      <c r="Q1212" s="260">
        <v>697.99318111719299</v>
      </c>
      <c r="U1212" s="260">
        <f t="shared" si="274"/>
        <v>4.11198</v>
      </c>
      <c r="V1212" s="260">
        <f t="shared" si="275"/>
        <v>2.2012</v>
      </c>
    </row>
    <row r="1213" spans="1:22">
      <c r="A1213" s="259">
        <v>45518</v>
      </c>
      <c r="B1213" s="260">
        <v>272.3</v>
      </c>
      <c r="C1213" s="261">
        <v>406.70100000000002</v>
      </c>
      <c r="D1213" s="260">
        <v>5455.21</v>
      </c>
      <c r="F1213" s="261">
        <v>3.8370000000000002</v>
      </c>
      <c r="G1213" s="260">
        <f t="shared" si="260"/>
        <v>383.70000000000005</v>
      </c>
      <c r="H1213" s="260">
        <f t="shared" si="276"/>
        <v>-111.40000000000003</v>
      </c>
      <c r="I1213" s="260">
        <f t="shared" si="271"/>
        <v>176.2</v>
      </c>
      <c r="J1213" s="262">
        <v>1.762</v>
      </c>
      <c r="K1213" s="260">
        <f t="shared" si="272"/>
        <v>2.0750000000000002</v>
      </c>
      <c r="L1213" s="261">
        <v>8.0990000000000002</v>
      </c>
      <c r="M1213" s="262">
        <f t="shared" si="273"/>
        <v>6.024</v>
      </c>
      <c r="N1213" s="260">
        <v>2.177</v>
      </c>
      <c r="O1213" s="260">
        <v>219.91</v>
      </c>
      <c r="P1213" s="260">
        <v>514</v>
      </c>
      <c r="Q1213" s="260">
        <v>690.20599878524774</v>
      </c>
      <c r="U1213" s="260">
        <f t="shared" si="274"/>
        <v>4.0670099999999998</v>
      </c>
      <c r="V1213" s="260">
        <f t="shared" si="275"/>
        <v>2.1991000000000001</v>
      </c>
    </row>
    <row r="1214" spans="1:22">
      <c r="A1214" s="259">
        <v>45519</v>
      </c>
      <c r="B1214" s="260">
        <v>266.60000000000002</v>
      </c>
      <c r="C1214" s="261">
        <v>400.18700000000001</v>
      </c>
      <c r="D1214" s="260">
        <v>5543.22</v>
      </c>
      <c r="F1214" s="261">
        <v>3.9140000000000001</v>
      </c>
      <c r="G1214" s="260">
        <f t="shared" si="260"/>
        <v>391.40000000000003</v>
      </c>
      <c r="H1214" s="260">
        <f t="shared" si="276"/>
        <v>-124.80000000000001</v>
      </c>
      <c r="I1214" s="260">
        <f t="shared" si="271"/>
        <v>180</v>
      </c>
      <c r="J1214" s="262">
        <v>1.8</v>
      </c>
      <c r="K1214" s="260">
        <f t="shared" si="272"/>
        <v>2.1139999999999999</v>
      </c>
      <c r="L1214" s="261">
        <v>8.1210000000000004</v>
      </c>
      <c r="M1214" s="262">
        <f t="shared" si="273"/>
        <v>6.0070000000000006</v>
      </c>
      <c r="N1214" s="260">
        <v>2.2570000000000001</v>
      </c>
      <c r="O1214" s="260">
        <v>214.44</v>
      </c>
      <c r="P1214" s="260">
        <v>503</v>
      </c>
      <c r="Q1214" s="260">
        <v>678.09005223214172</v>
      </c>
      <c r="U1214" s="260">
        <f t="shared" si="274"/>
        <v>4.0018700000000003</v>
      </c>
      <c r="V1214" s="260">
        <f t="shared" si="275"/>
        <v>2.1444000000000001</v>
      </c>
    </row>
    <row r="1215" spans="1:22">
      <c r="A1215" s="259">
        <v>45520</v>
      </c>
      <c r="B1215" s="260">
        <v>266.60000000000002</v>
      </c>
      <c r="C1215" s="261">
        <v>399.858</v>
      </c>
      <c r="D1215" s="260">
        <v>5554.25</v>
      </c>
      <c r="F1215" s="261">
        <v>3.8839999999999999</v>
      </c>
      <c r="G1215" s="260">
        <f t="shared" si="260"/>
        <v>388.4</v>
      </c>
      <c r="H1215" s="260">
        <f t="shared" si="276"/>
        <v>-121.79999999999995</v>
      </c>
      <c r="I1215" s="260">
        <f t="shared" si="271"/>
        <v>180.4</v>
      </c>
      <c r="J1215" s="262">
        <v>1.804</v>
      </c>
      <c r="K1215" s="260">
        <f t="shared" si="272"/>
        <v>2.08</v>
      </c>
      <c r="L1215" s="261">
        <v>8.0730000000000004</v>
      </c>
      <c r="M1215" s="262">
        <f t="shared" si="273"/>
        <v>5.9930000000000003</v>
      </c>
      <c r="N1215" s="260">
        <v>2.2440000000000002</v>
      </c>
      <c r="O1215" s="260">
        <v>212.89</v>
      </c>
      <c r="P1215" s="260">
        <v>495</v>
      </c>
      <c r="Q1215" s="260">
        <v>669.77583691737698</v>
      </c>
      <c r="U1215" s="260">
        <f t="shared" si="274"/>
        <v>3.99858</v>
      </c>
      <c r="V1215" s="260">
        <f t="shared" si="275"/>
        <v>2.1288999999999998</v>
      </c>
    </row>
    <row r="1216" spans="1:22">
      <c r="A1216" s="259">
        <v>45523</v>
      </c>
      <c r="B1216" s="260">
        <v>265.39999999999998</v>
      </c>
      <c r="C1216" s="261">
        <v>396.17</v>
      </c>
      <c r="D1216" s="260">
        <v>5608.25</v>
      </c>
      <c r="F1216" s="261">
        <v>3.8719999999999999</v>
      </c>
      <c r="G1216" s="260">
        <f t="shared" si="260"/>
        <v>387.2</v>
      </c>
      <c r="H1216" s="260">
        <f t="shared" si="276"/>
        <v>-121.80000000000001</v>
      </c>
      <c r="I1216" s="260">
        <f t="shared" si="271"/>
        <v>179.6</v>
      </c>
      <c r="J1216" s="262">
        <v>1.796</v>
      </c>
      <c r="K1216" s="260">
        <f t="shared" si="272"/>
        <v>2.0759999999999996</v>
      </c>
      <c r="L1216" s="261">
        <v>8.0299999999999994</v>
      </c>
      <c r="M1216" s="262">
        <f t="shared" si="273"/>
        <v>5.9539999999999997</v>
      </c>
      <c r="N1216" s="260">
        <v>2.242</v>
      </c>
      <c r="O1216" s="260">
        <v>211.72</v>
      </c>
      <c r="P1216" s="260">
        <v>494</v>
      </c>
      <c r="Q1216" s="260">
        <v>665.00095191591618</v>
      </c>
      <c r="U1216" s="260">
        <f t="shared" si="274"/>
        <v>3.9617</v>
      </c>
      <c r="V1216" s="260">
        <f t="shared" si="275"/>
        <v>2.1172</v>
      </c>
    </row>
    <row r="1217" spans="1:22">
      <c r="A1217" s="259">
        <v>45524</v>
      </c>
      <c r="B1217" s="260">
        <v>267.39999999999998</v>
      </c>
      <c r="C1217" s="261">
        <v>397.32400000000001</v>
      </c>
      <c r="D1217" s="260">
        <v>5597.12</v>
      </c>
      <c r="F1217" s="261">
        <v>3.8079999999999998</v>
      </c>
      <c r="G1217" s="260">
        <f t="shared" si="260"/>
        <v>380.79999999999995</v>
      </c>
      <c r="H1217" s="260">
        <f t="shared" si="276"/>
        <v>-113.39999999999998</v>
      </c>
      <c r="I1217" s="260">
        <f t="shared" si="271"/>
        <v>173.4</v>
      </c>
      <c r="J1217" s="262">
        <v>1.734</v>
      </c>
      <c r="K1217" s="260">
        <f t="shared" si="272"/>
        <v>2.0739999999999998</v>
      </c>
      <c r="L1217" s="261">
        <v>7.9770000000000003</v>
      </c>
      <c r="M1217" s="262">
        <f t="shared" si="273"/>
        <v>5.9030000000000005</v>
      </c>
      <c r="N1217" s="260">
        <v>2.2109999999999999</v>
      </c>
      <c r="O1217" s="260">
        <v>211.57</v>
      </c>
      <c r="P1217" s="260">
        <v>493</v>
      </c>
      <c r="Q1217" s="260">
        <v>664.26229333522133</v>
      </c>
      <c r="U1217" s="260">
        <f t="shared" si="274"/>
        <v>3.9732400000000001</v>
      </c>
      <c r="V1217" s="260">
        <f t="shared" si="275"/>
        <v>2.1156999999999999</v>
      </c>
    </row>
    <row r="1218" spans="1:22">
      <c r="A1218" s="259">
        <v>45525</v>
      </c>
      <c r="B1218" s="260">
        <v>267.8</v>
      </c>
      <c r="C1218" s="261">
        <v>397.089</v>
      </c>
      <c r="D1218" s="260">
        <v>5620.85</v>
      </c>
      <c r="F1218" s="261">
        <v>3.802</v>
      </c>
      <c r="G1218" s="260">
        <f t="shared" si="260"/>
        <v>380.2</v>
      </c>
      <c r="H1218" s="260">
        <f t="shared" si="276"/>
        <v>-112.39999999999998</v>
      </c>
      <c r="I1218" s="260">
        <f t="shared" si="271"/>
        <v>172.10000000000002</v>
      </c>
      <c r="J1218" s="262">
        <v>1.7210000000000001</v>
      </c>
      <c r="K1218" s="260">
        <f t="shared" si="272"/>
        <v>2.081</v>
      </c>
      <c r="L1218" s="261">
        <v>7.9619999999999997</v>
      </c>
      <c r="M1218" s="262">
        <f t="shared" si="273"/>
        <v>5.8810000000000002</v>
      </c>
      <c r="N1218" s="260">
        <v>2.1869999999999998</v>
      </c>
      <c r="O1218" s="260">
        <v>212.84</v>
      </c>
      <c r="P1218" s="260">
        <v>492</v>
      </c>
      <c r="Q1218" s="260">
        <v>663.56337255385665</v>
      </c>
      <c r="U1218" s="260">
        <f t="shared" si="274"/>
        <v>3.9708899999999998</v>
      </c>
      <c r="V1218" s="260">
        <f t="shared" si="275"/>
        <v>2.1284000000000001</v>
      </c>
    </row>
    <row r="1219" spans="1:22">
      <c r="A1219" s="259">
        <v>45526</v>
      </c>
      <c r="B1219" s="260">
        <v>264.7</v>
      </c>
      <c r="C1219" s="261">
        <v>395.904</v>
      </c>
      <c r="D1219" s="260">
        <v>5570.64</v>
      </c>
      <c r="F1219" s="261">
        <v>3.8530000000000002</v>
      </c>
      <c r="G1219" s="260">
        <f t="shared" si="260"/>
        <v>385.3</v>
      </c>
      <c r="H1219" s="260">
        <f t="shared" si="276"/>
        <v>-120.60000000000002</v>
      </c>
      <c r="I1219" s="260">
        <f t="shared" si="271"/>
        <v>175.1</v>
      </c>
      <c r="J1219" s="262">
        <v>1.7509999999999999</v>
      </c>
      <c r="K1219" s="260">
        <f t="shared" si="272"/>
        <v>2.1020000000000003</v>
      </c>
      <c r="L1219" s="261">
        <v>8.032</v>
      </c>
      <c r="M1219" s="262">
        <f t="shared" si="273"/>
        <v>5.93</v>
      </c>
      <c r="N1219" s="260">
        <v>2.2400000000000002</v>
      </c>
      <c r="O1219" s="260">
        <v>212.06</v>
      </c>
      <c r="P1219" s="260">
        <v>492</v>
      </c>
      <c r="Q1219" s="260">
        <v>662.31946420988902</v>
      </c>
      <c r="U1219" s="260">
        <f t="shared" si="274"/>
        <v>3.9590399999999999</v>
      </c>
      <c r="V1219" s="260">
        <f t="shared" si="275"/>
        <v>2.1206</v>
      </c>
    </row>
    <row r="1220" spans="1:22">
      <c r="A1220" s="259">
        <v>45527</v>
      </c>
      <c r="B1220" s="260">
        <v>267.39999999999998</v>
      </c>
      <c r="C1220" s="261">
        <v>396.88799999999998</v>
      </c>
      <c r="D1220" s="260">
        <v>5634.61</v>
      </c>
      <c r="F1220" s="261">
        <v>3.8</v>
      </c>
      <c r="G1220" s="260">
        <f t="shared" ref="G1220:G1283" si="277">F1220*100</f>
        <v>380</v>
      </c>
      <c r="H1220" s="260">
        <f t="shared" si="276"/>
        <v>-112.60000000000002</v>
      </c>
      <c r="I1220" s="260">
        <f t="shared" si="271"/>
        <v>167.70000000000002</v>
      </c>
      <c r="J1220" s="262">
        <v>1.677</v>
      </c>
      <c r="K1220" s="260">
        <f t="shared" si="272"/>
        <v>2.1229999999999998</v>
      </c>
      <c r="L1220" s="261">
        <v>7.9630000000000001</v>
      </c>
      <c r="M1220" s="262">
        <f t="shared" si="273"/>
        <v>5.84</v>
      </c>
      <c r="N1220" s="260">
        <v>2.222</v>
      </c>
      <c r="O1220" s="260">
        <v>212.18</v>
      </c>
      <c r="P1220" s="260">
        <v>497</v>
      </c>
      <c r="Q1220" s="260">
        <v>661.35747757955551</v>
      </c>
      <c r="U1220" s="260">
        <f t="shared" si="274"/>
        <v>3.96888</v>
      </c>
      <c r="V1220" s="260">
        <f t="shared" si="275"/>
        <v>2.1217999999999999</v>
      </c>
    </row>
    <row r="1221" spans="1:22" hidden="1">
      <c r="A1221" s="259">
        <v>45530</v>
      </c>
      <c r="B1221" s="260">
        <v>264.5</v>
      </c>
      <c r="C1221" s="261">
        <v>394.10700000000003</v>
      </c>
      <c r="D1221" s="260">
        <v>5616.84</v>
      </c>
      <c r="F1221" s="261">
        <v>3.8170000000000002</v>
      </c>
      <c r="G1221" s="260">
        <f t="shared" si="277"/>
        <v>381.70000000000005</v>
      </c>
      <c r="H1221" s="260">
        <f t="shared" si="276"/>
        <v>-117.20000000000005</v>
      </c>
      <c r="I1221" s="260">
        <f t="shared" si="271"/>
        <v>167.3</v>
      </c>
      <c r="J1221" s="262">
        <v>1.673</v>
      </c>
      <c r="K1221" s="260">
        <f t="shared" si="272"/>
        <v>2.1440000000000001</v>
      </c>
      <c r="L1221" s="261">
        <v>7.9569999999999999</v>
      </c>
      <c r="M1221" s="262">
        <f t="shared" si="273"/>
        <v>5.8129999999999997</v>
      </c>
      <c r="N1221" s="260">
        <v>2.2429999999999999</v>
      </c>
      <c r="O1221" s="260" t="e">
        <v>#N/A</v>
      </c>
      <c r="Q1221" s="260">
        <v>660.46872925463072</v>
      </c>
    </row>
    <row r="1222" spans="1:22">
      <c r="A1222" s="259">
        <v>45531</v>
      </c>
      <c r="B1222" s="260">
        <v>263.89999999999998</v>
      </c>
      <c r="C1222" s="261">
        <v>395.00200000000001</v>
      </c>
      <c r="D1222" s="260">
        <v>5625.8</v>
      </c>
      <c r="F1222" s="261">
        <v>3.823</v>
      </c>
      <c r="G1222" s="260">
        <f t="shared" si="277"/>
        <v>382.3</v>
      </c>
      <c r="H1222" s="260">
        <f t="shared" si="276"/>
        <v>-118.40000000000003</v>
      </c>
      <c r="I1222" s="260">
        <f t="shared" si="271"/>
        <v>167</v>
      </c>
      <c r="J1222" s="262">
        <v>1.67</v>
      </c>
      <c r="K1222" s="260">
        <f t="shared" si="272"/>
        <v>2.153</v>
      </c>
      <c r="L1222" s="261">
        <v>7.9870000000000001</v>
      </c>
      <c r="M1222" s="262">
        <f t="shared" si="273"/>
        <v>5.8339999999999996</v>
      </c>
      <c r="N1222" s="260">
        <v>2.286</v>
      </c>
      <c r="O1222" s="260">
        <v>207.88</v>
      </c>
      <c r="P1222" s="260">
        <v>494</v>
      </c>
      <c r="Q1222" s="260">
        <v>654.00303064176796</v>
      </c>
      <c r="U1222" s="260">
        <f t="shared" ref="U1222:U1225" si="278">C1222/100</f>
        <v>3.9500200000000003</v>
      </c>
      <c r="V1222" s="260">
        <f t="shared" ref="V1222:V1225" si="279">O1222/100</f>
        <v>2.0787999999999998</v>
      </c>
    </row>
    <row r="1223" spans="1:22">
      <c r="A1223" s="259">
        <v>45532</v>
      </c>
      <c r="B1223" s="260">
        <v>263.39999999999998</v>
      </c>
      <c r="C1223" s="261">
        <v>394.142</v>
      </c>
      <c r="D1223" s="260">
        <v>5592.18</v>
      </c>
      <c r="F1223" s="261">
        <v>3.8359999999999999</v>
      </c>
      <c r="G1223" s="260">
        <f t="shared" si="277"/>
        <v>383.59999999999997</v>
      </c>
      <c r="H1223" s="260">
        <f t="shared" si="276"/>
        <v>-120.19999999999999</v>
      </c>
      <c r="I1223" s="260">
        <f t="shared" si="271"/>
        <v>168.2</v>
      </c>
      <c r="J1223" s="262">
        <v>1.6819999999999999</v>
      </c>
      <c r="K1223" s="260">
        <f t="shared" si="272"/>
        <v>2.1539999999999999</v>
      </c>
      <c r="L1223" s="261">
        <v>7.984</v>
      </c>
      <c r="M1223" s="262">
        <f t="shared" si="273"/>
        <v>5.83</v>
      </c>
      <c r="N1223" s="260">
        <v>2.2559999999999998</v>
      </c>
      <c r="O1223" s="260">
        <v>209.83</v>
      </c>
      <c r="P1223" s="260">
        <v>493</v>
      </c>
      <c r="Q1223" s="260">
        <v>648.7524485828867</v>
      </c>
      <c r="U1223" s="260">
        <f t="shared" si="278"/>
        <v>3.9414199999999999</v>
      </c>
      <c r="V1223" s="260">
        <f t="shared" si="279"/>
        <v>2.0983000000000001</v>
      </c>
    </row>
    <row r="1224" spans="1:22">
      <c r="A1224" s="259">
        <v>45533</v>
      </c>
      <c r="B1224" s="260">
        <v>261.89999999999998</v>
      </c>
      <c r="C1224" s="261">
        <v>393.32600000000002</v>
      </c>
      <c r="D1224" s="260">
        <v>5591.96</v>
      </c>
      <c r="F1224" s="261">
        <v>3.8620000000000001</v>
      </c>
      <c r="G1224" s="260">
        <f t="shared" si="277"/>
        <v>386.2</v>
      </c>
      <c r="H1224" s="260">
        <f t="shared" si="276"/>
        <v>-124.30000000000001</v>
      </c>
      <c r="I1224" s="260">
        <f t="shared" si="271"/>
        <v>170.3</v>
      </c>
      <c r="J1224" s="262">
        <v>1.7030000000000001</v>
      </c>
      <c r="K1224" s="260">
        <f t="shared" si="272"/>
        <v>2.1589999999999998</v>
      </c>
      <c r="L1224" s="261">
        <v>7.9960000000000004</v>
      </c>
      <c r="M1224" s="262">
        <f t="shared" si="273"/>
        <v>5.8370000000000006</v>
      </c>
      <c r="N1224" s="260">
        <v>2.2690000000000001</v>
      </c>
      <c r="O1224" s="260">
        <v>210.49</v>
      </c>
      <c r="P1224" s="260">
        <v>493</v>
      </c>
      <c r="Q1224" s="260">
        <v>646.66735494270461</v>
      </c>
      <c r="U1224" s="260">
        <f t="shared" si="278"/>
        <v>3.9332600000000002</v>
      </c>
      <c r="V1224" s="260">
        <f t="shared" si="279"/>
        <v>2.1049000000000002</v>
      </c>
    </row>
    <row r="1225" spans="1:22">
      <c r="A1225" s="259">
        <v>45534</v>
      </c>
      <c r="B1225" s="260">
        <v>258.10000000000002</v>
      </c>
      <c r="C1225" s="261">
        <v>387.97800000000001</v>
      </c>
      <c r="D1225" s="260">
        <v>5648.4</v>
      </c>
      <c r="F1225" s="261">
        <v>3.9039999999999999</v>
      </c>
      <c r="G1225" s="260">
        <f t="shared" si="277"/>
        <v>390.4</v>
      </c>
      <c r="H1225" s="260">
        <f t="shared" si="276"/>
        <v>-132.29999999999995</v>
      </c>
      <c r="I1225" s="260">
        <f t="shared" si="271"/>
        <v>175.2</v>
      </c>
      <c r="J1225" s="262">
        <v>1.752</v>
      </c>
      <c r="K1225" s="260">
        <f t="shared" si="272"/>
        <v>2.1520000000000001</v>
      </c>
      <c r="L1225" s="261">
        <v>7.9710000000000001</v>
      </c>
      <c r="M1225" s="262">
        <f t="shared" si="273"/>
        <v>5.819</v>
      </c>
      <c r="N1225" s="260">
        <v>2.2970000000000002</v>
      </c>
      <c r="O1225" s="260">
        <v>209.72</v>
      </c>
      <c r="P1225" s="260">
        <v>491</v>
      </c>
      <c r="Q1225" s="260">
        <v>641.92391110406743</v>
      </c>
      <c r="U1225" s="260">
        <f t="shared" si="278"/>
        <v>3.8797800000000002</v>
      </c>
      <c r="V1225" s="260">
        <f t="shared" si="279"/>
        <v>2.0972</v>
      </c>
    </row>
    <row r="1226" spans="1:22" hidden="1">
      <c r="A1226" s="259">
        <v>45537</v>
      </c>
      <c r="B1226" s="260">
        <v>0</v>
      </c>
      <c r="C1226" s="260">
        <v>0</v>
      </c>
      <c r="D1226" s="260">
        <v>0</v>
      </c>
      <c r="F1226" s="260">
        <v>3.9039999999999999</v>
      </c>
      <c r="G1226" s="260">
        <f t="shared" si="277"/>
        <v>390.4</v>
      </c>
      <c r="H1226" s="260">
        <f t="shared" si="276"/>
        <v>-390.4</v>
      </c>
      <c r="J1226" s="260"/>
      <c r="L1226" s="260"/>
      <c r="M1226" s="260"/>
      <c r="Q1226" s="260">
        <v>639.60527269837723</v>
      </c>
    </row>
    <row r="1227" spans="1:22">
      <c r="A1227" s="259">
        <v>45538</v>
      </c>
      <c r="B1227" s="260">
        <v>263.3</v>
      </c>
      <c r="C1227" s="261">
        <v>397.10500000000002</v>
      </c>
      <c r="D1227" s="260">
        <v>5528.93</v>
      </c>
      <c r="F1227" s="261">
        <v>3.8319999999999999</v>
      </c>
      <c r="G1227" s="260">
        <f t="shared" si="277"/>
        <v>383.2</v>
      </c>
      <c r="H1227" s="260">
        <f t="shared" si="276"/>
        <v>-119.89999999999998</v>
      </c>
      <c r="I1227" s="260">
        <f t="shared" ref="I1227:I1255" si="280">J1227*100</f>
        <v>171.9</v>
      </c>
      <c r="J1227" s="262">
        <v>1.7190000000000001</v>
      </c>
      <c r="K1227" s="260">
        <f t="shared" ref="K1227:K1255" si="281">F1227-J1227</f>
        <v>2.1129999999999995</v>
      </c>
      <c r="L1227" s="261">
        <v>8.0020000000000007</v>
      </c>
      <c r="M1227" s="262">
        <f t="shared" ref="M1227:M1255" si="282">L1227-K1227</f>
        <v>5.8890000000000011</v>
      </c>
      <c r="N1227" s="260">
        <v>2.274</v>
      </c>
      <c r="O1227" s="260">
        <v>211.94</v>
      </c>
      <c r="P1227" s="260">
        <v>505</v>
      </c>
      <c r="Q1227" s="260">
        <v>658.90183074414585</v>
      </c>
      <c r="U1227" s="260">
        <f t="shared" ref="U1227:U1255" si="283">C1227/100</f>
        <v>3.97105</v>
      </c>
      <c r="V1227" s="260">
        <f t="shared" ref="V1227:V1255" si="284">O1227/100</f>
        <v>2.1194000000000002</v>
      </c>
    </row>
    <row r="1228" spans="1:22">
      <c r="A1228" s="259">
        <v>45539</v>
      </c>
      <c r="B1228" s="260">
        <v>268.7</v>
      </c>
      <c r="C1228" s="261">
        <v>403.33</v>
      </c>
      <c r="D1228" s="260">
        <v>5520.07</v>
      </c>
      <c r="F1228" s="261">
        <v>3.7559999999999998</v>
      </c>
      <c r="G1228" s="260">
        <f t="shared" si="277"/>
        <v>375.59999999999997</v>
      </c>
      <c r="H1228" s="260">
        <f t="shared" si="276"/>
        <v>-106.89999999999998</v>
      </c>
      <c r="I1228" s="260">
        <f t="shared" si="280"/>
        <v>169.5</v>
      </c>
      <c r="J1228" s="262">
        <v>1.6950000000000001</v>
      </c>
      <c r="K1228" s="260">
        <f t="shared" si="281"/>
        <v>2.0609999999999999</v>
      </c>
      <c r="L1228" s="261">
        <v>7.9720000000000004</v>
      </c>
      <c r="M1228" s="262">
        <f t="shared" si="282"/>
        <v>5.9110000000000005</v>
      </c>
      <c r="N1228" s="260">
        <v>2.2210000000000001</v>
      </c>
      <c r="O1228" s="260">
        <v>214.46</v>
      </c>
      <c r="P1228" s="260">
        <v>522</v>
      </c>
      <c r="Q1228" s="260">
        <v>667.05040164584807</v>
      </c>
      <c r="U1228" s="260">
        <f t="shared" si="283"/>
        <v>4.0332999999999997</v>
      </c>
      <c r="V1228" s="260">
        <f t="shared" si="284"/>
        <v>2.1446000000000001</v>
      </c>
    </row>
    <row r="1229" spans="1:22">
      <c r="A1229" s="259">
        <v>45540</v>
      </c>
      <c r="B1229" s="260">
        <v>269.8</v>
      </c>
      <c r="C1229" s="261">
        <v>387.66300000000001</v>
      </c>
      <c r="D1229" s="260">
        <v>5503.41</v>
      </c>
      <c r="F1229" s="261">
        <v>3.7280000000000002</v>
      </c>
      <c r="G1229" s="260">
        <f t="shared" si="277"/>
        <v>372.8</v>
      </c>
      <c r="H1229" s="260">
        <f t="shared" si="276"/>
        <v>-103</v>
      </c>
      <c r="I1229" s="260">
        <f t="shared" si="280"/>
        <v>168</v>
      </c>
      <c r="J1229" s="262">
        <v>1.68</v>
      </c>
      <c r="K1229" s="260">
        <f t="shared" si="281"/>
        <v>2.048</v>
      </c>
      <c r="L1229" s="261">
        <v>7.93</v>
      </c>
      <c r="M1229" s="262">
        <f t="shared" si="282"/>
        <v>5.8819999999999997</v>
      </c>
      <c r="N1229" s="260">
        <v>2.2040000000000002</v>
      </c>
      <c r="O1229" s="260">
        <v>209.71</v>
      </c>
      <c r="P1229" s="260">
        <v>537</v>
      </c>
      <c r="Q1229" s="260">
        <v>664.64611940804252</v>
      </c>
      <c r="U1229" s="260">
        <f t="shared" si="283"/>
        <v>3.87663</v>
      </c>
      <c r="V1229" s="260">
        <f t="shared" si="284"/>
        <v>2.0971000000000002</v>
      </c>
    </row>
    <row r="1230" spans="1:22">
      <c r="A1230" s="259">
        <v>45541</v>
      </c>
      <c r="B1230" s="260">
        <v>269.8</v>
      </c>
      <c r="C1230" s="261">
        <v>388.34</v>
      </c>
      <c r="D1230" s="260">
        <v>5408.42</v>
      </c>
      <c r="F1230" s="261">
        <v>3.71</v>
      </c>
      <c r="G1230" s="260">
        <f t="shared" si="277"/>
        <v>371</v>
      </c>
      <c r="H1230" s="260">
        <f t="shared" si="276"/>
        <v>-101.19999999999999</v>
      </c>
      <c r="I1230" s="260">
        <f t="shared" si="280"/>
        <v>167.4</v>
      </c>
      <c r="J1230" s="262">
        <v>1.6739999999999999</v>
      </c>
      <c r="K1230" s="260">
        <f t="shared" si="281"/>
        <v>2.036</v>
      </c>
      <c r="L1230" s="261">
        <v>7.915</v>
      </c>
      <c r="M1230" s="262">
        <f t="shared" si="282"/>
        <v>5.8789999999999996</v>
      </c>
      <c r="N1230" s="260">
        <v>2.1680000000000001</v>
      </c>
      <c r="O1230" s="260">
        <v>208.5</v>
      </c>
      <c r="P1230" s="260">
        <v>542</v>
      </c>
      <c r="Q1230" s="260">
        <v>669.71618858591501</v>
      </c>
      <c r="U1230" s="260">
        <f t="shared" si="283"/>
        <v>3.8834</v>
      </c>
      <c r="V1230" s="260">
        <f t="shared" si="284"/>
        <v>2.085</v>
      </c>
    </row>
    <row r="1231" spans="1:22">
      <c r="A1231" s="259">
        <v>45544</v>
      </c>
      <c r="B1231" s="260">
        <v>272.2</v>
      </c>
      <c r="C1231" s="261">
        <v>391.08600000000001</v>
      </c>
      <c r="D1231" s="260">
        <v>5471.05</v>
      </c>
      <c r="F1231" s="261">
        <v>3.7010000000000001</v>
      </c>
      <c r="G1231" s="260">
        <f t="shared" si="277"/>
        <v>370.1</v>
      </c>
      <c r="H1231" s="260">
        <f t="shared" si="276"/>
        <v>-97.900000000000034</v>
      </c>
      <c r="I1231" s="260">
        <f t="shared" si="280"/>
        <v>165.7</v>
      </c>
      <c r="J1231" s="262">
        <v>1.657</v>
      </c>
      <c r="K1231" s="260">
        <f t="shared" si="281"/>
        <v>2.044</v>
      </c>
      <c r="L1231" s="261">
        <v>7.9189999999999996</v>
      </c>
      <c r="M1231" s="262">
        <f t="shared" si="282"/>
        <v>5.875</v>
      </c>
      <c r="N1231" s="260">
        <v>2.1659999999999999</v>
      </c>
      <c r="O1231" s="260">
        <v>211.18</v>
      </c>
      <c r="P1231" s="260">
        <v>545</v>
      </c>
      <c r="Q1231" s="260">
        <v>670.99492457564077</v>
      </c>
      <c r="U1231" s="260">
        <f t="shared" si="283"/>
        <v>3.91086</v>
      </c>
      <c r="V1231" s="260">
        <f t="shared" si="284"/>
        <v>2.1118000000000001</v>
      </c>
    </row>
    <row r="1232" spans="1:22">
      <c r="A1232" s="259">
        <v>45545</v>
      </c>
      <c r="B1232" s="260">
        <v>276.10000000000002</v>
      </c>
      <c r="C1232" s="261">
        <v>396.18700000000001</v>
      </c>
      <c r="D1232" s="260">
        <v>5495.52</v>
      </c>
      <c r="F1232" s="261">
        <v>3.6440000000000001</v>
      </c>
      <c r="G1232" s="260">
        <f t="shared" si="277"/>
        <v>364.40000000000003</v>
      </c>
      <c r="H1232" s="260">
        <f t="shared" si="276"/>
        <v>-88.300000000000011</v>
      </c>
      <c r="I1232" s="260">
        <f t="shared" si="280"/>
        <v>161.30000000000001</v>
      </c>
      <c r="J1232" s="262">
        <v>1.613</v>
      </c>
      <c r="K1232" s="260">
        <f t="shared" si="281"/>
        <v>2.0310000000000001</v>
      </c>
      <c r="L1232" s="261">
        <v>7.907</v>
      </c>
      <c r="M1232" s="262">
        <f t="shared" si="282"/>
        <v>5.8759999999999994</v>
      </c>
      <c r="N1232" s="260">
        <v>2.1269999999999998</v>
      </c>
      <c r="O1232" s="260">
        <v>212.5</v>
      </c>
      <c r="P1232" s="260">
        <v>536</v>
      </c>
      <c r="Q1232" s="260">
        <v>682.81169771924033</v>
      </c>
      <c r="U1232" s="260">
        <f t="shared" si="283"/>
        <v>3.9618700000000002</v>
      </c>
      <c r="V1232" s="260">
        <f t="shared" si="284"/>
        <v>2.125</v>
      </c>
    </row>
    <row r="1233" spans="1:22">
      <c r="A1233" s="259">
        <v>45546</v>
      </c>
      <c r="B1233" s="260">
        <v>275.8</v>
      </c>
      <c r="C1233" s="261">
        <v>393.39100000000002</v>
      </c>
      <c r="D1233" s="260">
        <v>5554.13</v>
      </c>
      <c r="F1233" s="261">
        <v>3.6539999999999999</v>
      </c>
      <c r="G1233" s="260">
        <f t="shared" si="277"/>
        <v>365.4</v>
      </c>
      <c r="H1233" s="260">
        <f t="shared" si="276"/>
        <v>-89.599999999999966</v>
      </c>
      <c r="I1233" s="260">
        <f t="shared" si="280"/>
        <v>161.1</v>
      </c>
      <c r="J1233" s="262">
        <v>1.611</v>
      </c>
      <c r="K1233" s="260">
        <f t="shared" si="281"/>
        <v>2.0430000000000001</v>
      </c>
      <c r="L1233" s="261">
        <v>7.891</v>
      </c>
      <c r="M1233" s="262">
        <f t="shared" si="282"/>
        <v>5.8479999999999999</v>
      </c>
      <c r="N1233" s="260">
        <v>2.109</v>
      </c>
      <c r="O1233" s="260">
        <v>216.74</v>
      </c>
      <c r="P1233" s="260">
        <v>540</v>
      </c>
      <c r="Q1233" s="260">
        <v>689.81037223377223</v>
      </c>
      <c r="U1233" s="260">
        <f t="shared" si="283"/>
        <v>3.93391</v>
      </c>
      <c r="V1233" s="260">
        <f t="shared" si="284"/>
        <v>2.1674000000000002</v>
      </c>
    </row>
    <row r="1234" spans="1:22">
      <c r="A1234" s="259">
        <v>45547</v>
      </c>
      <c r="B1234" s="260">
        <v>273.89999999999998</v>
      </c>
      <c r="C1234" s="261">
        <v>388.64600000000002</v>
      </c>
      <c r="D1234" s="260">
        <v>5595.76</v>
      </c>
      <c r="F1234" s="261">
        <v>3.6749999999999998</v>
      </c>
      <c r="G1234" s="260">
        <f t="shared" si="277"/>
        <v>367.5</v>
      </c>
      <c r="H1234" s="260">
        <f t="shared" si="276"/>
        <v>-93.600000000000023</v>
      </c>
      <c r="I1234" s="260">
        <f t="shared" si="280"/>
        <v>161.1</v>
      </c>
      <c r="J1234" s="262">
        <v>1.611</v>
      </c>
      <c r="K1234" s="260">
        <f t="shared" si="281"/>
        <v>2.0640000000000001</v>
      </c>
      <c r="L1234" s="261">
        <v>7.8609999999999998</v>
      </c>
      <c r="M1234" s="262">
        <f t="shared" si="282"/>
        <v>5.7969999999999997</v>
      </c>
      <c r="N1234" s="260">
        <v>2.1469999999999998</v>
      </c>
      <c r="O1234" s="260">
        <v>214.4</v>
      </c>
      <c r="P1234" s="260">
        <v>530</v>
      </c>
      <c r="Q1234" s="260">
        <v>680.75851291590971</v>
      </c>
      <c r="U1234" s="260">
        <f t="shared" si="283"/>
        <v>3.88646</v>
      </c>
      <c r="V1234" s="260">
        <f t="shared" si="284"/>
        <v>2.1440000000000001</v>
      </c>
    </row>
    <row r="1235" spans="1:22">
      <c r="A1235" s="259">
        <v>45548</v>
      </c>
      <c r="B1235" s="260">
        <v>273.7</v>
      </c>
      <c r="C1235" s="261">
        <v>385.15100000000001</v>
      </c>
      <c r="D1235" s="260">
        <v>5626.02</v>
      </c>
      <c r="F1235" s="261">
        <v>3.653</v>
      </c>
      <c r="G1235" s="260">
        <f t="shared" si="277"/>
        <v>365.3</v>
      </c>
      <c r="H1235" s="260">
        <f t="shared" si="276"/>
        <v>-91.600000000000023</v>
      </c>
      <c r="I1235" s="260">
        <f t="shared" si="280"/>
        <v>157.1</v>
      </c>
      <c r="J1235" s="262">
        <v>1.571</v>
      </c>
      <c r="K1235" s="260">
        <f t="shared" si="281"/>
        <v>2.0819999999999999</v>
      </c>
      <c r="L1235" s="261">
        <v>7.798</v>
      </c>
      <c r="M1235" s="262">
        <f t="shared" si="282"/>
        <v>5.7160000000000002</v>
      </c>
      <c r="N1235" s="260">
        <v>2.1459999999999999</v>
      </c>
      <c r="O1235" s="260">
        <v>211.62</v>
      </c>
      <c r="P1235" s="260">
        <v>537</v>
      </c>
      <c r="Q1235" s="260">
        <v>673.95820531442234</v>
      </c>
      <c r="U1235" s="260">
        <f t="shared" si="283"/>
        <v>3.8515100000000002</v>
      </c>
      <c r="V1235" s="260">
        <f t="shared" si="284"/>
        <v>2.1162000000000001</v>
      </c>
    </row>
    <row r="1236" spans="1:22">
      <c r="A1236" s="259">
        <v>45551</v>
      </c>
      <c r="B1236" s="260">
        <v>273.8</v>
      </c>
      <c r="C1236" s="261">
        <v>384.55599999999998</v>
      </c>
      <c r="D1236" s="260">
        <v>5633.09</v>
      </c>
      <c r="F1236" s="261">
        <v>3.6190000000000002</v>
      </c>
      <c r="G1236" s="260">
        <f t="shared" si="277"/>
        <v>361.90000000000003</v>
      </c>
      <c r="H1236" s="260">
        <f t="shared" si="276"/>
        <v>-88.100000000000023</v>
      </c>
      <c r="I1236" s="260">
        <f t="shared" si="280"/>
        <v>152.89999999999998</v>
      </c>
      <c r="J1236" s="262">
        <v>1.5289999999999999</v>
      </c>
      <c r="K1236" s="260">
        <f t="shared" si="281"/>
        <v>2.0900000000000003</v>
      </c>
      <c r="L1236" s="261">
        <v>7.7469999999999999</v>
      </c>
      <c r="M1236" s="262">
        <f t="shared" si="282"/>
        <v>5.657</v>
      </c>
      <c r="N1236" s="260">
        <v>2.1190000000000002</v>
      </c>
      <c r="O1236" s="260">
        <v>211.27</v>
      </c>
      <c r="P1236" s="260">
        <v>558</v>
      </c>
      <c r="Q1236" s="260">
        <v>669.69401079495651</v>
      </c>
      <c r="U1236" s="260">
        <f t="shared" si="283"/>
        <v>3.8455599999999999</v>
      </c>
      <c r="V1236" s="260">
        <f t="shared" si="284"/>
        <v>2.1127000000000002</v>
      </c>
    </row>
    <row r="1237" spans="1:22">
      <c r="A1237" s="259">
        <v>45552</v>
      </c>
      <c r="B1237" s="260">
        <v>270.89999999999998</v>
      </c>
      <c r="C1237" s="261">
        <v>378.02699999999999</v>
      </c>
      <c r="D1237" s="260">
        <v>5634.58</v>
      </c>
      <c r="F1237" s="261">
        <v>3.6469999999999998</v>
      </c>
      <c r="G1237" s="260">
        <f t="shared" si="277"/>
        <v>364.7</v>
      </c>
      <c r="H1237" s="260">
        <f t="shared" si="276"/>
        <v>-93.800000000000011</v>
      </c>
      <c r="I1237" s="260">
        <f t="shared" si="280"/>
        <v>153.9</v>
      </c>
      <c r="J1237" s="262">
        <v>1.5389999999999999</v>
      </c>
      <c r="K1237" s="260">
        <f t="shared" si="281"/>
        <v>2.1079999999999997</v>
      </c>
      <c r="L1237" s="261">
        <v>7.7140000000000004</v>
      </c>
      <c r="M1237" s="262">
        <f t="shared" si="282"/>
        <v>5.6060000000000008</v>
      </c>
      <c r="N1237" s="260">
        <v>2.141</v>
      </c>
      <c r="O1237" s="260">
        <v>209.8</v>
      </c>
      <c r="P1237" s="260">
        <v>532</v>
      </c>
      <c r="Q1237" s="260">
        <v>651.17168275461336</v>
      </c>
      <c r="U1237" s="260">
        <f t="shared" si="283"/>
        <v>3.7802699999999998</v>
      </c>
      <c r="V1237" s="260">
        <f t="shared" si="284"/>
        <v>2.0980000000000003</v>
      </c>
    </row>
    <row r="1238" spans="1:22">
      <c r="A1238" s="259">
        <v>45553</v>
      </c>
      <c r="B1238" s="260">
        <v>266.39999999999998</v>
      </c>
      <c r="C1238" s="261">
        <v>371.58499999999998</v>
      </c>
      <c r="D1238" s="260">
        <v>5618.26</v>
      </c>
      <c r="F1238" s="261">
        <v>3.7050000000000001</v>
      </c>
      <c r="G1238" s="260">
        <f t="shared" si="277"/>
        <v>370.5</v>
      </c>
      <c r="H1238" s="260">
        <f t="shared" si="276"/>
        <v>-104.10000000000002</v>
      </c>
      <c r="I1238" s="260">
        <f t="shared" si="280"/>
        <v>159.30000000000001</v>
      </c>
      <c r="J1238" s="262">
        <v>1.593</v>
      </c>
      <c r="K1238" s="260">
        <f t="shared" si="281"/>
        <v>2.1120000000000001</v>
      </c>
      <c r="L1238" s="261">
        <v>7.7140000000000004</v>
      </c>
      <c r="M1238" s="262">
        <f t="shared" si="282"/>
        <v>5.6020000000000003</v>
      </c>
      <c r="N1238" s="260">
        <v>2.1880000000000002</v>
      </c>
      <c r="O1238" s="260">
        <v>205.67</v>
      </c>
      <c r="P1238" s="260">
        <v>531</v>
      </c>
      <c r="Q1238" s="260">
        <v>649.37406935538752</v>
      </c>
      <c r="U1238" s="260">
        <f t="shared" si="283"/>
        <v>3.7158499999999997</v>
      </c>
      <c r="V1238" s="260">
        <f t="shared" si="284"/>
        <v>2.0566999999999998</v>
      </c>
    </row>
    <row r="1239" spans="1:22">
      <c r="A1239" s="259">
        <v>45554</v>
      </c>
      <c r="B1239" s="260">
        <v>265</v>
      </c>
      <c r="C1239" s="261">
        <v>369.029</v>
      </c>
      <c r="D1239" s="260">
        <v>5713.64</v>
      </c>
      <c r="F1239" s="261">
        <v>3.7149999999999999</v>
      </c>
      <c r="G1239" s="260">
        <f t="shared" si="277"/>
        <v>371.5</v>
      </c>
      <c r="H1239" s="260">
        <f t="shared" si="276"/>
        <v>-106.5</v>
      </c>
      <c r="I1239" s="260">
        <f t="shared" si="280"/>
        <v>155.4</v>
      </c>
      <c r="J1239" s="262">
        <v>1.554</v>
      </c>
      <c r="K1239" s="260">
        <f t="shared" si="281"/>
        <v>2.1609999999999996</v>
      </c>
      <c r="L1239" s="261">
        <v>7.6989999999999998</v>
      </c>
      <c r="M1239" s="262">
        <f t="shared" si="282"/>
        <v>5.5380000000000003</v>
      </c>
      <c r="N1239" s="260">
        <v>2.1949999999999998</v>
      </c>
      <c r="O1239" s="260">
        <v>204.13</v>
      </c>
      <c r="P1239" s="260">
        <v>521</v>
      </c>
      <c r="Q1239" s="260">
        <v>638.50831112418155</v>
      </c>
      <c r="U1239" s="260">
        <f t="shared" si="283"/>
        <v>3.6902900000000001</v>
      </c>
      <c r="V1239" s="260">
        <f t="shared" si="284"/>
        <v>2.0413000000000001</v>
      </c>
    </row>
    <row r="1240" spans="1:22">
      <c r="A1240" s="259">
        <v>45555</v>
      </c>
      <c r="B1240" s="260">
        <v>262.89999999999998</v>
      </c>
      <c r="C1240" s="261">
        <v>369.33800000000002</v>
      </c>
      <c r="D1240" s="260">
        <v>5702.55</v>
      </c>
      <c r="F1240" s="261">
        <v>3.742</v>
      </c>
      <c r="G1240" s="260">
        <f t="shared" si="277"/>
        <v>374.2</v>
      </c>
      <c r="H1240" s="260">
        <f t="shared" si="276"/>
        <v>-111.30000000000001</v>
      </c>
      <c r="I1240" s="260">
        <f t="shared" si="280"/>
        <v>158.9</v>
      </c>
      <c r="J1240" s="262">
        <v>1.589</v>
      </c>
      <c r="K1240" s="260">
        <f t="shared" si="281"/>
        <v>2.153</v>
      </c>
      <c r="L1240" s="261">
        <v>7.7249999999999996</v>
      </c>
      <c r="M1240" s="262">
        <f t="shared" si="282"/>
        <v>5.5719999999999992</v>
      </c>
      <c r="N1240" s="260">
        <v>2.2040000000000002</v>
      </c>
      <c r="O1240" s="260">
        <v>202.95</v>
      </c>
      <c r="P1240" s="260">
        <v>521</v>
      </c>
      <c r="Q1240" s="260">
        <v>640.41957267176349</v>
      </c>
      <c r="U1240" s="260">
        <f t="shared" si="283"/>
        <v>3.6933800000000003</v>
      </c>
      <c r="V1240" s="260">
        <f t="shared" si="284"/>
        <v>2.0295000000000001</v>
      </c>
    </row>
    <row r="1241" spans="1:22">
      <c r="A1241" s="259">
        <v>45558</v>
      </c>
      <c r="B1241" s="260">
        <v>262.39999999999998</v>
      </c>
      <c r="C1241" s="261">
        <v>372.19900000000001</v>
      </c>
      <c r="D1241" s="260">
        <v>5718.57</v>
      </c>
      <c r="F1241" s="261">
        <v>3.7509999999999999</v>
      </c>
      <c r="G1241" s="260">
        <f t="shared" si="277"/>
        <v>375.09999999999997</v>
      </c>
      <c r="H1241" s="260">
        <f t="shared" si="276"/>
        <v>-112.69999999999999</v>
      </c>
      <c r="I1241" s="260">
        <f t="shared" si="280"/>
        <v>158.5</v>
      </c>
      <c r="J1241" s="262">
        <v>1.585</v>
      </c>
      <c r="K1241" s="260">
        <f t="shared" si="281"/>
        <v>2.1659999999999999</v>
      </c>
      <c r="L1241" s="261">
        <v>7.7640000000000002</v>
      </c>
      <c r="M1241" s="262">
        <f t="shared" si="282"/>
        <v>5.5980000000000008</v>
      </c>
      <c r="N1241" s="260">
        <v>2.1539999999999999</v>
      </c>
      <c r="O1241" s="260">
        <v>204.39</v>
      </c>
      <c r="P1241" s="260">
        <v>532</v>
      </c>
      <c r="Q1241" s="260">
        <v>647.69526702632879</v>
      </c>
      <c r="U1241" s="260">
        <f t="shared" si="283"/>
        <v>3.7219899999999999</v>
      </c>
      <c r="V1241" s="260">
        <f t="shared" si="284"/>
        <v>2.0438999999999998</v>
      </c>
    </row>
    <row r="1242" spans="1:22">
      <c r="A1242" s="259">
        <v>45559</v>
      </c>
      <c r="B1242" s="260">
        <v>263.8</v>
      </c>
      <c r="C1242" s="261">
        <v>373.678</v>
      </c>
      <c r="D1242" s="260">
        <v>5732.93</v>
      </c>
      <c r="F1242" s="261">
        <v>3.73</v>
      </c>
      <c r="G1242" s="260">
        <f t="shared" si="277"/>
        <v>373</v>
      </c>
      <c r="H1242" s="260">
        <f t="shared" si="276"/>
        <v>-109.19999999999999</v>
      </c>
      <c r="I1242" s="260">
        <f t="shared" si="280"/>
        <v>155.20000000000002</v>
      </c>
      <c r="J1242" s="262">
        <v>1.552</v>
      </c>
      <c r="K1242" s="260">
        <f t="shared" si="281"/>
        <v>2.1779999999999999</v>
      </c>
      <c r="L1242" s="261">
        <v>7.7670000000000003</v>
      </c>
      <c r="M1242" s="262">
        <f t="shared" si="282"/>
        <v>5.5890000000000004</v>
      </c>
      <c r="N1242" s="260">
        <v>2.145</v>
      </c>
      <c r="O1242" s="260">
        <v>207.97</v>
      </c>
      <c r="P1242" s="260">
        <v>528</v>
      </c>
      <c r="Q1242" s="260">
        <v>638.15168938438842</v>
      </c>
      <c r="U1242" s="260">
        <f t="shared" si="283"/>
        <v>3.73678</v>
      </c>
      <c r="V1242" s="260">
        <f t="shared" si="284"/>
        <v>2.0796999999999999</v>
      </c>
    </row>
    <row r="1243" spans="1:22">
      <c r="A1243" s="259">
        <v>45560</v>
      </c>
      <c r="B1243" s="260">
        <v>259.3</v>
      </c>
      <c r="C1243" s="261">
        <v>368.15499999999997</v>
      </c>
      <c r="D1243" s="260">
        <v>5722.26</v>
      </c>
      <c r="F1243" s="261">
        <v>3.786</v>
      </c>
      <c r="G1243" s="260">
        <f t="shared" si="277"/>
        <v>378.6</v>
      </c>
      <c r="H1243" s="260">
        <f t="shared" si="276"/>
        <v>-119.30000000000001</v>
      </c>
      <c r="I1243" s="260">
        <f t="shared" si="280"/>
        <v>160.80000000000001</v>
      </c>
      <c r="J1243" s="262">
        <v>1.6080000000000001</v>
      </c>
      <c r="K1243" s="260">
        <f t="shared" si="281"/>
        <v>2.1779999999999999</v>
      </c>
      <c r="L1243" s="261">
        <v>7.7880000000000003</v>
      </c>
      <c r="M1243" s="262">
        <f t="shared" si="282"/>
        <v>5.61</v>
      </c>
      <c r="N1243" s="260">
        <v>2.1709999999999998</v>
      </c>
      <c r="O1243" s="260">
        <v>205.89</v>
      </c>
      <c r="P1243" s="260">
        <v>515</v>
      </c>
      <c r="Q1243" s="260">
        <v>626.03192220615654</v>
      </c>
      <c r="U1243" s="260">
        <f t="shared" si="283"/>
        <v>3.6815499999999997</v>
      </c>
      <c r="V1243" s="260">
        <f t="shared" si="284"/>
        <v>2.0589</v>
      </c>
    </row>
    <row r="1244" spans="1:22" s="267" customFormat="1">
      <c r="A1244" s="266">
        <v>45561</v>
      </c>
      <c r="B1244" s="267">
        <v>257.60000000000002</v>
      </c>
      <c r="C1244" s="267">
        <v>365.61399999999998</v>
      </c>
      <c r="D1244" s="267">
        <v>5745.37</v>
      </c>
      <c r="F1244" s="267">
        <v>3.7970000000000002</v>
      </c>
      <c r="G1244" s="267">
        <f t="shared" si="277"/>
        <v>379.7</v>
      </c>
      <c r="H1244" s="267">
        <f t="shared" si="276"/>
        <v>-122.09999999999997</v>
      </c>
      <c r="I1244" s="267">
        <f t="shared" si="280"/>
        <v>162.69999999999999</v>
      </c>
      <c r="J1244" s="267">
        <v>1.627</v>
      </c>
      <c r="K1244" s="267">
        <f t="shared" si="281"/>
        <v>2.17</v>
      </c>
      <c r="L1244" s="267">
        <v>7.7839999999999998</v>
      </c>
      <c r="M1244" s="267">
        <f t="shared" si="282"/>
        <v>5.6139999999999999</v>
      </c>
      <c r="N1244" s="267">
        <v>2.1779999999999999</v>
      </c>
      <c r="O1244" s="267">
        <v>207.73</v>
      </c>
      <c r="P1244" s="267">
        <v>503</v>
      </c>
      <c r="Q1244" s="267">
        <v>621.03762584628521</v>
      </c>
      <c r="R1244" s="267">
        <v>100000</v>
      </c>
      <c r="U1244" s="260">
        <f t="shared" si="283"/>
        <v>3.6561399999999997</v>
      </c>
      <c r="V1244" s="260">
        <f t="shared" si="284"/>
        <v>2.0772999999999997</v>
      </c>
    </row>
    <row r="1245" spans="1:22">
      <c r="A1245" s="259">
        <v>45562</v>
      </c>
      <c r="B1245" s="260">
        <v>258.39999999999998</v>
      </c>
      <c r="C1245" s="261">
        <v>367.53199999999998</v>
      </c>
      <c r="D1245" s="260">
        <v>5738.17</v>
      </c>
      <c r="F1245" s="261">
        <v>3.7519999999999998</v>
      </c>
      <c r="G1245" s="260">
        <f t="shared" si="277"/>
        <v>375.2</v>
      </c>
      <c r="H1245" s="260">
        <f t="shared" si="276"/>
        <v>-116.80000000000001</v>
      </c>
      <c r="I1245" s="260">
        <f t="shared" si="280"/>
        <v>159.4</v>
      </c>
      <c r="J1245" s="262">
        <v>1.5940000000000001</v>
      </c>
      <c r="K1245" s="260">
        <f t="shared" si="281"/>
        <v>2.1579999999999995</v>
      </c>
      <c r="L1245" s="261">
        <v>7.77</v>
      </c>
      <c r="M1245" s="262">
        <f t="shared" si="282"/>
        <v>5.6120000000000001</v>
      </c>
      <c r="N1245" s="260">
        <v>2.13</v>
      </c>
      <c r="O1245" s="260">
        <v>208.36</v>
      </c>
      <c r="P1245" s="260">
        <v>532</v>
      </c>
      <c r="Q1245" s="260">
        <v>628.836564376502</v>
      </c>
      <c r="U1245" s="260">
        <f t="shared" si="283"/>
        <v>3.6753199999999997</v>
      </c>
      <c r="V1245" s="260">
        <f t="shared" si="284"/>
        <v>2.0836000000000001</v>
      </c>
    </row>
    <row r="1246" spans="1:22">
      <c r="A1246" s="259">
        <v>45565</v>
      </c>
      <c r="B1246" s="260">
        <v>253.4</v>
      </c>
      <c r="C1246" s="261">
        <v>361.08800000000002</v>
      </c>
      <c r="D1246" s="260">
        <v>5762.48</v>
      </c>
      <c r="F1246" s="261">
        <v>3.782</v>
      </c>
      <c r="G1246" s="260">
        <f t="shared" si="277"/>
        <v>378.2</v>
      </c>
      <c r="H1246" s="260">
        <f t="shared" si="276"/>
        <v>-124.79999999999998</v>
      </c>
      <c r="I1246" s="260">
        <f t="shared" si="280"/>
        <v>159.5</v>
      </c>
      <c r="J1246" s="262">
        <v>1.595</v>
      </c>
      <c r="K1246" s="260">
        <f t="shared" si="281"/>
        <v>2.1870000000000003</v>
      </c>
      <c r="L1246" s="261">
        <v>7.7750000000000004</v>
      </c>
      <c r="M1246" s="262">
        <f t="shared" si="282"/>
        <v>5.5880000000000001</v>
      </c>
      <c r="N1246" s="260">
        <v>2.121</v>
      </c>
      <c r="O1246" s="260">
        <v>208.03</v>
      </c>
      <c r="P1246" s="260">
        <v>520</v>
      </c>
      <c r="Q1246" s="260">
        <v>627.56747190342946</v>
      </c>
      <c r="U1246" s="260">
        <f t="shared" si="283"/>
        <v>3.6108800000000003</v>
      </c>
      <c r="V1246" s="260">
        <f t="shared" si="284"/>
        <v>2.0802999999999998</v>
      </c>
    </row>
    <row r="1247" spans="1:22">
      <c r="A1247" s="259">
        <v>45566</v>
      </c>
      <c r="B1247" s="260">
        <v>255.5</v>
      </c>
      <c r="C1247" s="261">
        <v>361.42500000000001</v>
      </c>
      <c r="D1247" s="260">
        <v>5708.75</v>
      </c>
      <c r="F1247" s="261">
        <v>3.7320000000000002</v>
      </c>
      <c r="G1247" s="260">
        <f t="shared" si="277"/>
        <v>373.20000000000005</v>
      </c>
      <c r="H1247" s="260">
        <f t="shared" si="276"/>
        <v>-117.70000000000005</v>
      </c>
      <c r="I1247" s="260">
        <f t="shared" si="280"/>
        <v>153.9</v>
      </c>
      <c r="J1247" s="262">
        <v>1.5389999999999999</v>
      </c>
      <c r="K1247" s="260">
        <f t="shared" si="281"/>
        <v>2.1930000000000005</v>
      </c>
      <c r="L1247" s="261">
        <v>7.7320000000000002</v>
      </c>
      <c r="M1247" s="262">
        <f t="shared" si="282"/>
        <v>5.5389999999999997</v>
      </c>
      <c r="N1247" s="260">
        <v>2.0329999999999999</v>
      </c>
      <c r="O1247" s="260">
        <v>212.87</v>
      </c>
      <c r="P1247" s="260">
        <v>518</v>
      </c>
      <c r="Q1247" s="260">
        <v>628.92390230441458</v>
      </c>
      <c r="U1247" s="260">
        <f t="shared" si="283"/>
        <v>3.6142500000000002</v>
      </c>
      <c r="V1247" s="260">
        <f t="shared" si="284"/>
        <v>2.1287000000000003</v>
      </c>
    </row>
    <row r="1248" spans="1:22">
      <c r="A1248" s="259">
        <v>45567</v>
      </c>
      <c r="B1248" s="260">
        <v>253.5</v>
      </c>
      <c r="C1248" s="261">
        <v>360.029</v>
      </c>
      <c r="D1248" s="260">
        <v>5709.54</v>
      </c>
      <c r="F1248" s="261">
        <v>3.7829999999999999</v>
      </c>
      <c r="G1248" s="260">
        <f t="shared" si="277"/>
        <v>378.3</v>
      </c>
      <c r="H1248" s="260">
        <f t="shared" si="276"/>
        <v>-124.80000000000001</v>
      </c>
      <c r="I1248" s="260">
        <f t="shared" si="280"/>
        <v>156.80000000000001</v>
      </c>
      <c r="J1248" s="262">
        <v>1.5680000000000001</v>
      </c>
      <c r="K1248" s="260">
        <f t="shared" si="281"/>
        <v>2.2149999999999999</v>
      </c>
      <c r="L1248" s="261">
        <v>7.7590000000000003</v>
      </c>
      <c r="M1248" s="262">
        <f t="shared" si="282"/>
        <v>5.5440000000000005</v>
      </c>
      <c r="N1248" s="260">
        <v>2.0870000000000002</v>
      </c>
      <c r="O1248" s="260">
        <v>206.2</v>
      </c>
      <c r="P1248" s="260">
        <v>520</v>
      </c>
      <c r="Q1248" s="260">
        <v>627.55269608410765</v>
      </c>
      <c r="U1248" s="260">
        <f t="shared" si="283"/>
        <v>3.6002899999999998</v>
      </c>
      <c r="V1248" s="260">
        <f t="shared" si="284"/>
        <v>2.0619999999999998</v>
      </c>
    </row>
    <row r="1249" spans="1:22">
      <c r="A1249" s="259">
        <v>45568</v>
      </c>
      <c r="B1249" s="260">
        <v>249.3</v>
      </c>
      <c r="C1249" s="261">
        <v>357.24</v>
      </c>
      <c r="D1249" s="260">
        <v>5699.94</v>
      </c>
      <c r="F1249" s="261">
        <v>3.847</v>
      </c>
      <c r="G1249" s="260">
        <f t="shared" si="277"/>
        <v>384.7</v>
      </c>
      <c r="H1249" s="260">
        <f t="shared" si="276"/>
        <v>-135.39999999999998</v>
      </c>
      <c r="I1249" s="260">
        <f t="shared" si="280"/>
        <v>164</v>
      </c>
      <c r="J1249" s="262">
        <v>1.64</v>
      </c>
      <c r="K1249" s="260">
        <f t="shared" si="281"/>
        <v>2.2069999999999999</v>
      </c>
      <c r="L1249" s="261">
        <v>7.7990000000000004</v>
      </c>
      <c r="M1249" s="262">
        <f t="shared" si="282"/>
        <v>5.5920000000000005</v>
      </c>
      <c r="N1249" s="260">
        <v>2.141</v>
      </c>
      <c r="O1249" s="260">
        <v>203.08</v>
      </c>
      <c r="P1249" s="260">
        <v>523</v>
      </c>
      <c r="Q1249" s="260">
        <v>630.55981564319723</v>
      </c>
      <c r="U1249" s="260">
        <f t="shared" si="283"/>
        <v>3.5724</v>
      </c>
      <c r="V1249" s="260">
        <f t="shared" si="284"/>
        <v>2.0308000000000002</v>
      </c>
    </row>
    <row r="1250" spans="1:22">
      <c r="A1250" s="259">
        <v>45569</v>
      </c>
      <c r="B1250" s="260">
        <v>242.6</v>
      </c>
      <c r="C1250" s="261">
        <v>350.89499999999998</v>
      </c>
      <c r="D1250" s="260">
        <v>5751.07</v>
      </c>
      <c r="F1250" s="261">
        <v>3.968</v>
      </c>
      <c r="G1250" s="260">
        <f t="shared" si="277"/>
        <v>396.8</v>
      </c>
      <c r="H1250" s="260">
        <f t="shared" si="276"/>
        <v>-154.20000000000002</v>
      </c>
      <c r="I1250" s="260">
        <f t="shared" si="280"/>
        <v>173.5</v>
      </c>
      <c r="J1250" s="262">
        <v>1.7350000000000001</v>
      </c>
      <c r="K1250" s="260">
        <f t="shared" si="281"/>
        <v>2.2329999999999997</v>
      </c>
      <c r="L1250" s="261">
        <v>7.875</v>
      </c>
      <c r="M1250" s="262">
        <f t="shared" si="282"/>
        <v>5.6420000000000003</v>
      </c>
      <c r="N1250" s="260">
        <v>2.2080000000000002</v>
      </c>
      <c r="O1250" s="260">
        <v>201.16</v>
      </c>
      <c r="P1250" s="260">
        <v>518</v>
      </c>
      <c r="Q1250" s="260">
        <v>615.58859248901308</v>
      </c>
      <c r="U1250" s="260">
        <f t="shared" si="283"/>
        <v>3.50895</v>
      </c>
      <c r="V1250" s="260">
        <f t="shared" si="284"/>
        <v>2.0116000000000001</v>
      </c>
    </row>
    <row r="1251" spans="1:22">
      <c r="A1251" s="259">
        <v>45572</v>
      </c>
      <c r="B1251" s="260">
        <v>242.2</v>
      </c>
      <c r="C1251" s="261">
        <v>350.71300000000002</v>
      </c>
      <c r="D1251" s="260">
        <v>5695.94</v>
      </c>
      <c r="F1251" s="261">
        <v>4.0270000000000001</v>
      </c>
      <c r="G1251" s="260">
        <f t="shared" si="277"/>
        <v>402.7</v>
      </c>
      <c r="H1251" s="260">
        <f t="shared" si="276"/>
        <v>-160.5</v>
      </c>
      <c r="I1251" s="260">
        <f t="shared" si="280"/>
        <v>175.29999999999998</v>
      </c>
      <c r="J1251" s="262">
        <v>1.7529999999999999</v>
      </c>
      <c r="K1251" s="260">
        <f t="shared" si="281"/>
        <v>2.274</v>
      </c>
      <c r="L1251" s="261">
        <v>7.9269999999999996</v>
      </c>
      <c r="M1251" s="262">
        <f t="shared" si="282"/>
        <v>5.6529999999999996</v>
      </c>
      <c r="N1251" s="260">
        <v>2.2530000000000001</v>
      </c>
      <c r="O1251" s="260">
        <v>198.01</v>
      </c>
      <c r="P1251" s="260">
        <v>512</v>
      </c>
      <c r="Q1251" s="260">
        <v>609.74002390502437</v>
      </c>
      <c r="U1251" s="260">
        <f t="shared" si="283"/>
        <v>3.5071300000000001</v>
      </c>
      <c r="V1251" s="260">
        <f t="shared" si="284"/>
        <v>1.9801</v>
      </c>
    </row>
    <row r="1252" spans="1:22">
      <c r="A1252" s="259">
        <v>45573</v>
      </c>
      <c r="B1252" s="260">
        <v>243.9</v>
      </c>
      <c r="C1252" s="261">
        <v>353.86399999999998</v>
      </c>
      <c r="D1252" s="260">
        <v>5751.13</v>
      </c>
      <c r="F1252" s="261">
        <v>4.0129999999999999</v>
      </c>
      <c r="G1252" s="260">
        <f t="shared" si="277"/>
        <v>401.3</v>
      </c>
      <c r="H1252" s="260">
        <f t="shared" si="276"/>
        <v>-157.4</v>
      </c>
      <c r="I1252" s="260">
        <f t="shared" si="280"/>
        <v>172.9</v>
      </c>
      <c r="J1252" s="262">
        <v>1.7290000000000001</v>
      </c>
      <c r="K1252" s="260">
        <f t="shared" si="281"/>
        <v>2.2839999999999998</v>
      </c>
      <c r="L1252" s="261">
        <v>7.9450000000000003</v>
      </c>
      <c r="M1252" s="262">
        <f t="shared" si="282"/>
        <v>5.6610000000000005</v>
      </c>
      <c r="N1252" s="260">
        <v>2.2410000000000001</v>
      </c>
      <c r="O1252" s="260">
        <v>197.29</v>
      </c>
      <c r="P1252" s="260">
        <v>505</v>
      </c>
      <c r="Q1252" s="260">
        <v>611.82294654637849</v>
      </c>
      <c r="U1252" s="260">
        <f t="shared" si="283"/>
        <v>3.5386399999999996</v>
      </c>
      <c r="V1252" s="260">
        <f t="shared" si="284"/>
        <v>1.9728999999999999</v>
      </c>
    </row>
    <row r="1253" spans="1:22">
      <c r="A1253" s="259">
        <v>45574</v>
      </c>
      <c r="B1253" s="260">
        <v>240.3</v>
      </c>
      <c r="C1253" s="261">
        <v>349.23399999999998</v>
      </c>
      <c r="D1253" s="260">
        <v>5792.04</v>
      </c>
      <c r="F1253" s="261">
        <v>4.0739999999999998</v>
      </c>
      <c r="G1253" s="260">
        <f t="shared" si="277"/>
        <v>407.4</v>
      </c>
      <c r="H1253" s="260">
        <f t="shared" si="276"/>
        <v>-167.09999999999997</v>
      </c>
      <c r="I1253" s="260">
        <f t="shared" si="280"/>
        <v>177.7</v>
      </c>
      <c r="J1253" s="262">
        <v>1.7769999999999999</v>
      </c>
      <c r="K1253" s="260">
        <f t="shared" si="281"/>
        <v>2.2969999999999997</v>
      </c>
      <c r="L1253" s="261">
        <v>7.9489999999999998</v>
      </c>
      <c r="M1253" s="262">
        <f t="shared" si="282"/>
        <v>5.6520000000000001</v>
      </c>
      <c r="N1253" s="260">
        <v>2.2559999999999998</v>
      </c>
      <c r="O1253" s="260">
        <v>198.02</v>
      </c>
      <c r="P1253" s="260">
        <v>488</v>
      </c>
      <c r="Q1253" s="260">
        <v>601.32304655189535</v>
      </c>
      <c r="U1253" s="260">
        <f t="shared" si="283"/>
        <v>3.49234</v>
      </c>
      <c r="V1253" s="260">
        <f t="shared" si="284"/>
        <v>1.9802000000000002</v>
      </c>
    </row>
    <row r="1254" spans="1:22">
      <c r="A1254" s="259">
        <v>45575</v>
      </c>
      <c r="B1254" s="260">
        <v>242.3</v>
      </c>
      <c r="C1254" s="261">
        <v>353.60700000000003</v>
      </c>
      <c r="D1254" s="260">
        <v>5780.05</v>
      </c>
      <c r="F1254" s="261">
        <v>4.0629999999999997</v>
      </c>
      <c r="G1254" s="260">
        <f t="shared" si="277"/>
        <v>406.29999999999995</v>
      </c>
      <c r="H1254" s="260">
        <f t="shared" si="276"/>
        <v>-163.99999999999994</v>
      </c>
      <c r="I1254" s="260">
        <f t="shared" si="280"/>
        <v>173.3</v>
      </c>
      <c r="J1254" s="262">
        <v>1.7330000000000001</v>
      </c>
      <c r="K1254" s="260">
        <f t="shared" si="281"/>
        <v>2.3299999999999996</v>
      </c>
      <c r="L1254" s="261">
        <v>7.9790000000000001</v>
      </c>
      <c r="M1254" s="262">
        <f t="shared" si="282"/>
        <v>5.6490000000000009</v>
      </c>
      <c r="N1254" s="260">
        <v>2.2549999999999999</v>
      </c>
      <c r="O1254" s="260">
        <v>197.67</v>
      </c>
      <c r="P1254" s="260">
        <v>491</v>
      </c>
      <c r="Q1254" s="260">
        <v>602.83880322978951</v>
      </c>
      <c r="U1254" s="260">
        <f t="shared" si="283"/>
        <v>3.5360700000000005</v>
      </c>
      <c r="V1254" s="260">
        <f t="shared" si="284"/>
        <v>1.9766999999999999</v>
      </c>
    </row>
    <row r="1255" spans="1:22">
      <c r="A1255" s="259">
        <v>45576</v>
      </c>
      <c r="B1255" s="260">
        <v>242.1</v>
      </c>
      <c r="C1255" s="261">
        <v>351.55</v>
      </c>
      <c r="D1255" s="260">
        <v>5815.03</v>
      </c>
      <c r="F1255" s="261">
        <v>4.101</v>
      </c>
      <c r="G1255" s="260">
        <f t="shared" si="277"/>
        <v>410.1</v>
      </c>
      <c r="H1255" s="260">
        <f t="shared" si="276"/>
        <v>-168.00000000000003</v>
      </c>
      <c r="I1255" s="260">
        <f t="shared" si="280"/>
        <v>176.89999999999998</v>
      </c>
      <c r="J1255" s="262">
        <v>1.7689999999999999</v>
      </c>
      <c r="K1255" s="260">
        <f t="shared" si="281"/>
        <v>2.3319999999999999</v>
      </c>
      <c r="L1255" s="261">
        <v>7.98</v>
      </c>
      <c r="M1255" s="262">
        <f t="shared" si="282"/>
        <v>5.6480000000000006</v>
      </c>
      <c r="N1255" s="260">
        <v>2.2639999999999998</v>
      </c>
      <c r="O1255" s="260">
        <v>195.13</v>
      </c>
      <c r="P1255" s="260">
        <v>488</v>
      </c>
      <c r="Q1255" s="260">
        <v>596.70535214366544</v>
      </c>
      <c r="U1255" s="260">
        <f t="shared" si="283"/>
        <v>3.5155000000000003</v>
      </c>
      <c r="V1255" s="260">
        <f t="shared" si="284"/>
        <v>1.9513</v>
      </c>
    </row>
    <row r="1256" spans="1:22" hidden="1">
      <c r="A1256" s="259">
        <v>45579</v>
      </c>
      <c r="B1256" s="260">
        <v>0</v>
      </c>
      <c r="C1256" s="260">
        <v>0</v>
      </c>
      <c r="D1256" s="260">
        <v>5859.85</v>
      </c>
      <c r="F1256" s="260">
        <v>4.101</v>
      </c>
      <c r="G1256" s="260">
        <f t="shared" si="277"/>
        <v>410.1</v>
      </c>
      <c r="H1256" s="260">
        <f t="shared" si="276"/>
        <v>-410.1</v>
      </c>
      <c r="J1256" s="260"/>
      <c r="L1256" s="260"/>
      <c r="M1256" s="260"/>
      <c r="Q1256" s="260">
        <v>595.64463387026035</v>
      </c>
    </row>
    <row r="1257" spans="1:22">
      <c r="A1257" s="259">
        <v>45580</v>
      </c>
      <c r="B1257" s="260">
        <v>242.9</v>
      </c>
      <c r="C1257" s="261">
        <v>351.30099999999999</v>
      </c>
      <c r="D1257" s="260">
        <v>5815.26</v>
      </c>
      <c r="F1257" s="261">
        <v>4.0339999999999998</v>
      </c>
      <c r="G1257" s="260">
        <f t="shared" si="277"/>
        <v>403.4</v>
      </c>
      <c r="H1257" s="260">
        <f t="shared" si="276"/>
        <v>-160.49999999999997</v>
      </c>
      <c r="I1257" s="260">
        <f t="shared" ref="I1257:I1275" si="285">J1257*100</f>
        <v>175.6</v>
      </c>
      <c r="J1257" s="262">
        <v>1.756</v>
      </c>
      <c r="K1257" s="260">
        <f t="shared" ref="K1257:K1275" si="286">F1257-J1257</f>
        <v>2.2779999999999996</v>
      </c>
      <c r="L1257" s="261">
        <v>7.9039999999999999</v>
      </c>
      <c r="M1257" s="262">
        <f t="shared" ref="M1257:M1275" si="287">L1257-K1257</f>
        <v>5.6260000000000003</v>
      </c>
      <c r="N1257" s="260">
        <v>2.2200000000000002</v>
      </c>
      <c r="O1257" s="260">
        <v>198.49</v>
      </c>
      <c r="P1257" s="260">
        <v>488</v>
      </c>
      <c r="Q1257" s="260">
        <v>594.39949513090562</v>
      </c>
      <c r="U1257" s="260">
        <f t="shared" ref="U1257:U1275" si="288">C1257/100</f>
        <v>3.51301</v>
      </c>
      <c r="V1257" s="260">
        <f t="shared" ref="V1257:V1275" si="289">O1257/100</f>
        <v>1.9849000000000001</v>
      </c>
    </row>
    <row r="1258" spans="1:22">
      <c r="A1258" s="259">
        <v>45581</v>
      </c>
      <c r="B1258" s="260">
        <v>242.7</v>
      </c>
      <c r="C1258" s="261">
        <v>350.34300000000002</v>
      </c>
      <c r="D1258" s="260">
        <v>5842.47</v>
      </c>
      <c r="F1258" s="261">
        <v>4.0140000000000002</v>
      </c>
      <c r="G1258" s="260">
        <f t="shared" si="277"/>
        <v>401.40000000000003</v>
      </c>
      <c r="H1258" s="260">
        <f t="shared" si="276"/>
        <v>-158.70000000000005</v>
      </c>
      <c r="I1258" s="260">
        <f t="shared" si="285"/>
        <v>174.3</v>
      </c>
      <c r="J1258" s="262">
        <v>1.7430000000000001</v>
      </c>
      <c r="K1258" s="260">
        <f t="shared" si="286"/>
        <v>2.2709999999999999</v>
      </c>
      <c r="L1258" s="261">
        <v>7.8760000000000003</v>
      </c>
      <c r="M1258" s="262">
        <f t="shared" si="287"/>
        <v>5.6050000000000004</v>
      </c>
      <c r="N1258" s="260">
        <v>2.1819999999999999</v>
      </c>
      <c r="O1258" s="260">
        <v>201.16</v>
      </c>
      <c r="P1258" s="260">
        <v>487</v>
      </c>
      <c r="Q1258" s="260">
        <v>596.66484937844166</v>
      </c>
      <c r="U1258" s="260">
        <f t="shared" si="288"/>
        <v>3.5034300000000003</v>
      </c>
      <c r="V1258" s="260">
        <f t="shared" si="289"/>
        <v>2.0116000000000001</v>
      </c>
    </row>
    <row r="1259" spans="1:22">
      <c r="A1259" s="259">
        <v>45582</v>
      </c>
      <c r="B1259" s="260">
        <v>240.5</v>
      </c>
      <c r="C1259" s="261">
        <v>335.01</v>
      </c>
      <c r="D1259" s="260">
        <v>5841.47</v>
      </c>
      <c r="F1259" s="261">
        <v>4.0919999999999996</v>
      </c>
      <c r="G1259" s="260">
        <f t="shared" si="277"/>
        <v>409.2</v>
      </c>
      <c r="H1259" s="260">
        <f t="shared" si="276"/>
        <v>-168.7</v>
      </c>
      <c r="I1259" s="260">
        <f t="shared" si="285"/>
        <v>178.1</v>
      </c>
      <c r="J1259" s="262">
        <v>1.7809999999999999</v>
      </c>
      <c r="K1259" s="260">
        <f t="shared" si="286"/>
        <v>2.3109999999999999</v>
      </c>
      <c r="L1259" s="261">
        <v>7.9480000000000004</v>
      </c>
      <c r="M1259" s="262">
        <f t="shared" si="287"/>
        <v>5.6370000000000005</v>
      </c>
      <c r="N1259" s="260">
        <v>2.2069999999999999</v>
      </c>
      <c r="O1259" s="260">
        <v>198.84</v>
      </c>
      <c r="P1259" s="260">
        <v>485</v>
      </c>
      <c r="Q1259" s="260">
        <v>593.04246234530478</v>
      </c>
      <c r="U1259" s="260">
        <f t="shared" si="288"/>
        <v>3.3500999999999999</v>
      </c>
      <c r="V1259" s="260">
        <f t="shared" si="289"/>
        <v>1.9883999999999999</v>
      </c>
    </row>
    <row r="1260" spans="1:22">
      <c r="A1260" s="259">
        <v>45583</v>
      </c>
      <c r="B1260" s="260">
        <v>241.8</v>
      </c>
      <c r="C1260" s="261">
        <v>337.274</v>
      </c>
      <c r="D1260" s="260">
        <v>5864.67</v>
      </c>
      <c r="F1260" s="261">
        <v>4.0839999999999996</v>
      </c>
      <c r="G1260" s="260">
        <f t="shared" si="277"/>
        <v>408.4</v>
      </c>
      <c r="H1260" s="260">
        <f t="shared" si="276"/>
        <v>-166.59999999999997</v>
      </c>
      <c r="I1260" s="260">
        <f t="shared" si="285"/>
        <v>177.7</v>
      </c>
      <c r="J1260" s="262">
        <v>1.7769999999999999</v>
      </c>
      <c r="K1260" s="260">
        <f t="shared" si="286"/>
        <v>2.3069999999999995</v>
      </c>
      <c r="L1260" s="261">
        <v>7.9420000000000002</v>
      </c>
      <c r="M1260" s="262">
        <f t="shared" si="287"/>
        <v>5.6350000000000007</v>
      </c>
      <c r="N1260" s="260">
        <v>2.181</v>
      </c>
      <c r="O1260" s="260">
        <v>201.16</v>
      </c>
      <c r="P1260" s="260">
        <v>492</v>
      </c>
      <c r="Q1260" s="260">
        <v>596.76189957347401</v>
      </c>
      <c r="U1260" s="260">
        <f t="shared" si="288"/>
        <v>3.3727399999999998</v>
      </c>
      <c r="V1260" s="260">
        <f t="shared" si="289"/>
        <v>2.0116000000000001</v>
      </c>
    </row>
    <row r="1261" spans="1:22">
      <c r="A1261" s="259">
        <v>45586</v>
      </c>
      <c r="B1261" s="260">
        <v>237.7</v>
      </c>
      <c r="C1261" s="261">
        <v>336.911</v>
      </c>
      <c r="D1261" s="260">
        <v>5853.98</v>
      </c>
      <c r="F1261" s="261">
        <v>4.1970000000000001</v>
      </c>
      <c r="G1261" s="260">
        <f t="shared" si="277"/>
        <v>419.7</v>
      </c>
      <c r="H1261" s="260">
        <f t="shared" si="276"/>
        <v>-182</v>
      </c>
      <c r="I1261" s="260">
        <f t="shared" si="285"/>
        <v>187.9</v>
      </c>
      <c r="J1261" s="262">
        <v>1.879</v>
      </c>
      <c r="K1261" s="260">
        <f t="shared" si="286"/>
        <v>2.3180000000000001</v>
      </c>
      <c r="L1261" s="261">
        <v>8.0790000000000006</v>
      </c>
      <c r="M1261" s="262">
        <f t="shared" si="287"/>
        <v>5.761000000000001</v>
      </c>
      <c r="N1261" s="260">
        <v>2.2799999999999998</v>
      </c>
      <c r="O1261" s="260">
        <v>195.93</v>
      </c>
      <c r="P1261" s="260">
        <v>496</v>
      </c>
      <c r="Q1261" s="260">
        <v>598.63995707222512</v>
      </c>
      <c r="U1261" s="260">
        <f t="shared" si="288"/>
        <v>3.36911</v>
      </c>
      <c r="V1261" s="260">
        <f t="shared" si="289"/>
        <v>1.9593</v>
      </c>
    </row>
    <row r="1262" spans="1:22">
      <c r="A1262" s="259">
        <v>45587</v>
      </c>
      <c r="B1262" s="260">
        <v>239.7</v>
      </c>
      <c r="C1262" s="261">
        <v>342.697</v>
      </c>
      <c r="D1262" s="260">
        <v>5851.2</v>
      </c>
      <c r="F1262" s="261">
        <v>4.2089999999999996</v>
      </c>
      <c r="G1262" s="260">
        <f t="shared" si="277"/>
        <v>420.9</v>
      </c>
      <c r="H1262" s="260">
        <f t="shared" si="276"/>
        <v>-181.2</v>
      </c>
      <c r="I1262" s="260">
        <f t="shared" si="285"/>
        <v>187.20000000000002</v>
      </c>
      <c r="J1262" s="262">
        <v>1.8720000000000001</v>
      </c>
      <c r="K1262" s="260">
        <f t="shared" si="286"/>
        <v>2.3369999999999997</v>
      </c>
      <c r="L1262" s="261">
        <v>8.14</v>
      </c>
      <c r="M1262" s="262">
        <f t="shared" si="287"/>
        <v>5.8030000000000008</v>
      </c>
      <c r="N1262" s="260">
        <v>2.3159999999999998</v>
      </c>
      <c r="O1262" s="260">
        <v>197.78</v>
      </c>
      <c r="P1262" s="260">
        <v>506</v>
      </c>
      <c r="Q1262" s="260">
        <v>604.31804461084971</v>
      </c>
      <c r="U1262" s="260">
        <f t="shared" si="288"/>
        <v>3.4269699999999998</v>
      </c>
      <c r="V1262" s="260">
        <f t="shared" si="289"/>
        <v>1.9778</v>
      </c>
    </row>
    <row r="1263" spans="1:22">
      <c r="A1263" s="259">
        <v>45588</v>
      </c>
      <c r="B1263" s="260">
        <v>239.2</v>
      </c>
      <c r="C1263" s="261">
        <v>344.38299999999998</v>
      </c>
      <c r="D1263" s="260">
        <v>5797.42</v>
      </c>
      <c r="F1263" s="261">
        <v>4.2469999999999999</v>
      </c>
      <c r="G1263" s="260">
        <f t="shared" si="277"/>
        <v>424.7</v>
      </c>
      <c r="H1263" s="260">
        <f t="shared" si="276"/>
        <v>-185.5</v>
      </c>
      <c r="I1263" s="260">
        <f t="shared" si="285"/>
        <v>192.6</v>
      </c>
      <c r="J1263" s="262">
        <v>1.9259999999999999</v>
      </c>
      <c r="K1263" s="260">
        <f t="shared" si="286"/>
        <v>2.3209999999999997</v>
      </c>
      <c r="L1263" s="261">
        <v>8.1829999999999998</v>
      </c>
      <c r="M1263" s="262">
        <f t="shared" si="287"/>
        <v>5.8620000000000001</v>
      </c>
      <c r="N1263" s="260">
        <v>2.3029999999999999</v>
      </c>
      <c r="O1263" s="260">
        <v>196.59</v>
      </c>
      <c r="P1263" s="260">
        <v>495</v>
      </c>
      <c r="Q1263" s="260">
        <v>608.84276032227945</v>
      </c>
      <c r="U1263" s="260">
        <f t="shared" si="288"/>
        <v>3.4438299999999997</v>
      </c>
      <c r="V1263" s="260">
        <f t="shared" si="289"/>
        <v>1.9659</v>
      </c>
    </row>
    <row r="1264" spans="1:22">
      <c r="A1264" s="259">
        <v>45589</v>
      </c>
      <c r="B1264" s="260">
        <v>240.4</v>
      </c>
      <c r="C1264" s="261">
        <v>343.65300000000002</v>
      </c>
      <c r="D1264" s="260">
        <v>5809.86</v>
      </c>
      <c r="F1264" s="261">
        <v>4.2130000000000001</v>
      </c>
      <c r="G1264" s="260">
        <f t="shared" si="277"/>
        <v>421.3</v>
      </c>
      <c r="H1264" s="260">
        <f t="shared" ref="H1264:H1327" si="290">B1264-G1264</f>
        <v>-180.9</v>
      </c>
      <c r="I1264" s="260">
        <f t="shared" si="285"/>
        <v>191.4</v>
      </c>
      <c r="J1264" s="262">
        <v>1.9139999999999999</v>
      </c>
      <c r="K1264" s="260">
        <f t="shared" si="286"/>
        <v>2.2990000000000004</v>
      </c>
      <c r="L1264" s="261">
        <v>8.1150000000000002</v>
      </c>
      <c r="M1264" s="262">
        <f t="shared" si="287"/>
        <v>5.8159999999999998</v>
      </c>
      <c r="N1264" s="260">
        <v>2.2639999999999998</v>
      </c>
      <c r="O1264" s="260">
        <v>199.21</v>
      </c>
      <c r="P1264" s="260">
        <v>511</v>
      </c>
      <c r="Q1264" s="260">
        <v>613.80435301112084</v>
      </c>
      <c r="U1264" s="260">
        <f t="shared" si="288"/>
        <v>3.4365300000000003</v>
      </c>
      <c r="V1264" s="260">
        <f t="shared" si="289"/>
        <v>1.9921</v>
      </c>
    </row>
    <row r="1265" spans="1:22">
      <c r="A1265" s="259">
        <v>45590</v>
      </c>
      <c r="B1265" s="260">
        <v>238.8</v>
      </c>
      <c r="C1265" s="261">
        <v>337.83800000000002</v>
      </c>
      <c r="D1265" s="260">
        <v>5808.12</v>
      </c>
      <c r="F1265" s="261">
        <v>4.2409999999999997</v>
      </c>
      <c r="G1265" s="260">
        <f t="shared" si="277"/>
        <v>424.09999999999997</v>
      </c>
      <c r="H1265" s="260">
        <f t="shared" si="290"/>
        <v>-185.29999999999995</v>
      </c>
      <c r="I1265" s="260">
        <f t="shared" si="285"/>
        <v>194.70000000000002</v>
      </c>
      <c r="J1265" s="262">
        <v>1.9470000000000001</v>
      </c>
      <c r="K1265" s="260">
        <f t="shared" si="286"/>
        <v>2.2939999999999996</v>
      </c>
      <c r="L1265" s="261">
        <v>8.077</v>
      </c>
      <c r="M1265" s="262">
        <f t="shared" si="287"/>
        <v>5.7830000000000004</v>
      </c>
      <c r="N1265" s="260">
        <v>2.29</v>
      </c>
      <c r="O1265" s="260">
        <v>197.14</v>
      </c>
      <c r="P1265" s="260">
        <v>508</v>
      </c>
      <c r="Q1265" s="260">
        <v>602.95577073414984</v>
      </c>
      <c r="U1265" s="260">
        <f t="shared" si="288"/>
        <v>3.3783800000000004</v>
      </c>
      <c r="V1265" s="260">
        <f t="shared" si="289"/>
        <v>1.9713999999999998</v>
      </c>
    </row>
    <row r="1266" spans="1:22">
      <c r="A1266" s="259">
        <v>45593</v>
      </c>
      <c r="B1266" s="260">
        <v>237.7</v>
      </c>
      <c r="C1266" s="261">
        <v>337.67500000000001</v>
      </c>
      <c r="D1266" s="260">
        <v>5823.52</v>
      </c>
      <c r="F1266" s="261">
        <v>4.2830000000000004</v>
      </c>
      <c r="G1266" s="260">
        <f t="shared" si="277"/>
        <v>428.3</v>
      </c>
      <c r="H1266" s="260">
        <f t="shared" si="290"/>
        <v>-190.60000000000002</v>
      </c>
      <c r="I1266" s="260">
        <f t="shared" si="285"/>
        <v>198.9</v>
      </c>
      <c r="J1266" s="262">
        <v>1.9890000000000001</v>
      </c>
      <c r="K1266" s="260">
        <f t="shared" si="286"/>
        <v>2.2940000000000005</v>
      </c>
      <c r="L1266" s="261">
        <v>8.1059999999999999</v>
      </c>
      <c r="M1266" s="262">
        <f t="shared" si="287"/>
        <v>5.8119999999999994</v>
      </c>
      <c r="N1266" s="260">
        <v>2.2850000000000001</v>
      </c>
      <c r="O1266" s="260">
        <v>199.81</v>
      </c>
      <c r="P1266" s="260">
        <v>507</v>
      </c>
      <c r="Q1266" s="260">
        <v>604.70459950191025</v>
      </c>
      <c r="U1266" s="260">
        <f t="shared" si="288"/>
        <v>3.3767499999999999</v>
      </c>
      <c r="V1266" s="260">
        <f t="shared" si="289"/>
        <v>1.9981</v>
      </c>
    </row>
    <row r="1267" spans="1:22">
      <c r="A1267" s="259">
        <v>45594</v>
      </c>
      <c r="B1267" s="260">
        <v>239</v>
      </c>
      <c r="C1267" s="261">
        <v>339.339</v>
      </c>
      <c r="D1267" s="260">
        <v>5832.92</v>
      </c>
      <c r="F1267" s="261">
        <v>4.2549999999999999</v>
      </c>
      <c r="G1267" s="260">
        <f t="shared" si="277"/>
        <v>425.5</v>
      </c>
      <c r="H1267" s="260">
        <f t="shared" si="290"/>
        <v>-186.5</v>
      </c>
      <c r="I1267" s="260">
        <f t="shared" si="285"/>
        <v>194.1</v>
      </c>
      <c r="J1267" s="262">
        <v>1.9410000000000001</v>
      </c>
      <c r="K1267" s="260">
        <f t="shared" si="286"/>
        <v>2.3140000000000001</v>
      </c>
      <c r="L1267" s="261">
        <v>8.125</v>
      </c>
      <c r="M1267" s="262">
        <f t="shared" si="287"/>
        <v>5.8109999999999999</v>
      </c>
      <c r="N1267" s="260">
        <v>2.335</v>
      </c>
      <c r="O1267" s="260">
        <v>196.17</v>
      </c>
      <c r="P1267" s="260">
        <v>518</v>
      </c>
      <c r="Q1267" s="260">
        <v>600.36355457732077</v>
      </c>
      <c r="U1267" s="260">
        <f t="shared" si="288"/>
        <v>3.3933900000000001</v>
      </c>
      <c r="V1267" s="260">
        <f t="shared" si="289"/>
        <v>1.9616999999999998</v>
      </c>
    </row>
    <row r="1268" spans="1:22">
      <c r="A1268" s="259">
        <v>45595</v>
      </c>
      <c r="B1268" s="260">
        <v>235.9</v>
      </c>
      <c r="C1268" s="261">
        <v>333.69099999999997</v>
      </c>
      <c r="D1268" s="260">
        <v>5813.67</v>
      </c>
      <c r="F1268" s="261">
        <v>4.3010000000000002</v>
      </c>
      <c r="G1268" s="260">
        <f t="shared" si="277"/>
        <v>430.1</v>
      </c>
      <c r="H1268" s="260">
        <f t="shared" si="290"/>
        <v>-194.20000000000002</v>
      </c>
      <c r="I1268" s="260">
        <f t="shared" si="285"/>
        <v>195.4</v>
      </c>
      <c r="J1268" s="262">
        <v>1.954</v>
      </c>
      <c r="K1268" s="260">
        <f t="shared" si="286"/>
        <v>2.3470000000000004</v>
      </c>
      <c r="L1268" s="261">
        <v>8.0909999999999993</v>
      </c>
      <c r="M1268" s="262">
        <f t="shared" si="287"/>
        <v>5.7439999999999989</v>
      </c>
      <c r="N1268" s="260">
        <v>2.3860000000000001</v>
      </c>
      <c r="O1268" s="260">
        <v>194.6</v>
      </c>
      <c r="P1268" s="260">
        <v>523</v>
      </c>
      <c r="Q1268" s="260">
        <v>587.45888332340712</v>
      </c>
      <c r="U1268" s="260">
        <f t="shared" si="288"/>
        <v>3.3369099999999996</v>
      </c>
      <c r="V1268" s="260">
        <f t="shared" si="289"/>
        <v>1.946</v>
      </c>
    </row>
    <row r="1269" spans="1:22">
      <c r="A1269" s="259">
        <v>45596</v>
      </c>
      <c r="B1269" s="260">
        <v>236</v>
      </c>
      <c r="C1269" s="261">
        <v>337.78399999999999</v>
      </c>
      <c r="D1269" s="260">
        <v>5705.45</v>
      </c>
      <c r="F1269" s="261">
        <v>4.2850000000000001</v>
      </c>
      <c r="G1269" s="260">
        <f t="shared" si="277"/>
        <v>428.5</v>
      </c>
      <c r="H1269" s="260">
        <f t="shared" si="290"/>
        <v>-192.5</v>
      </c>
      <c r="I1269" s="260">
        <f t="shared" si="285"/>
        <v>195.79999999999998</v>
      </c>
      <c r="J1269" s="262">
        <v>1.958</v>
      </c>
      <c r="K1269" s="260">
        <f t="shared" si="286"/>
        <v>2.327</v>
      </c>
      <c r="L1269" s="261">
        <v>8.1479999999999997</v>
      </c>
      <c r="M1269" s="262">
        <f t="shared" si="287"/>
        <v>5.8209999999999997</v>
      </c>
      <c r="N1269" s="260">
        <v>2.3860000000000001</v>
      </c>
      <c r="O1269" s="260">
        <v>184.41</v>
      </c>
      <c r="P1269" s="260">
        <v>538</v>
      </c>
      <c r="Q1269" s="260">
        <v>599.72586619392882</v>
      </c>
      <c r="U1269" s="260">
        <f t="shared" si="288"/>
        <v>3.37784</v>
      </c>
      <c r="V1269" s="260">
        <f t="shared" si="289"/>
        <v>1.8441000000000001</v>
      </c>
    </row>
    <row r="1270" spans="1:22">
      <c r="A1270" s="259">
        <v>45597</v>
      </c>
      <c r="B1270" s="260">
        <v>231.5</v>
      </c>
      <c r="C1270" s="261">
        <v>333.72199999999998</v>
      </c>
      <c r="D1270" s="260">
        <v>5728.8</v>
      </c>
      <c r="F1270" s="261">
        <v>4.3849999999999998</v>
      </c>
      <c r="G1270" s="260">
        <f t="shared" si="277"/>
        <v>438.5</v>
      </c>
      <c r="H1270" s="260">
        <f t="shared" si="290"/>
        <v>-207</v>
      </c>
      <c r="I1270" s="260">
        <f t="shared" si="285"/>
        <v>204.8</v>
      </c>
      <c r="J1270" s="262">
        <v>2.048</v>
      </c>
      <c r="K1270" s="260">
        <f t="shared" si="286"/>
        <v>2.3369999999999997</v>
      </c>
      <c r="L1270" s="261">
        <v>8.1959999999999997</v>
      </c>
      <c r="M1270" s="262">
        <f t="shared" si="287"/>
        <v>5.859</v>
      </c>
      <c r="N1270" s="260">
        <v>2.403</v>
      </c>
      <c r="O1270" s="260">
        <v>192.07</v>
      </c>
      <c r="P1270" s="260">
        <v>533</v>
      </c>
      <c r="Q1270" s="260">
        <v>602.28041949224507</v>
      </c>
      <c r="U1270" s="260">
        <f t="shared" si="288"/>
        <v>3.3372199999999999</v>
      </c>
      <c r="V1270" s="260">
        <f t="shared" si="289"/>
        <v>1.9206999999999999</v>
      </c>
    </row>
    <row r="1271" spans="1:22">
      <c r="A1271" s="259">
        <v>45600</v>
      </c>
      <c r="B1271" s="260">
        <v>235.4</v>
      </c>
      <c r="C1271" s="261">
        <v>340.29500000000002</v>
      </c>
      <c r="D1271" s="260">
        <v>5712.69</v>
      </c>
      <c r="F1271" s="261">
        <v>4.2859999999999996</v>
      </c>
      <c r="G1271" s="260">
        <f t="shared" si="277"/>
        <v>428.59999999999997</v>
      </c>
      <c r="H1271" s="260">
        <f t="shared" si="290"/>
        <v>-193.19999999999996</v>
      </c>
      <c r="I1271" s="260">
        <f t="shared" si="285"/>
        <v>200.8</v>
      </c>
      <c r="J1271" s="262">
        <v>2.008</v>
      </c>
      <c r="K1271" s="260">
        <f t="shared" si="286"/>
        <v>2.2779999999999996</v>
      </c>
      <c r="L1271" s="261">
        <v>8.1760000000000002</v>
      </c>
      <c r="M1271" s="262">
        <f t="shared" si="287"/>
        <v>5.8980000000000006</v>
      </c>
      <c r="N1271" s="260">
        <v>2.39</v>
      </c>
      <c r="O1271" s="260">
        <v>191.42</v>
      </c>
      <c r="P1271" s="260">
        <v>539</v>
      </c>
      <c r="Q1271" s="260">
        <v>605.89495689177113</v>
      </c>
      <c r="U1271" s="260">
        <f t="shared" si="288"/>
        <v>3.4029500000000001</v>
      </c>
      <c r="V1271" s="260">
        <f t="shared" si="289"/>
        <v>1.9141999999999999</v>
      </c>
    </row>
    <row r="1272" spans="1:22">
      <c r="A1272" s="259">
        <v>45601</v>
      </c>
      <c r="B1272" s="260">
        <v>235.8</v>
      </c>
      <c r="C1272" s="261">
        <v>343.82799999999997</v>
      </c>
      <c r="D1272" s="260">
        <v>5782.76</v>
      </c>
      <c r="F1272" s="261">
        <v>4.2729999999999997</v>
      </c>
      <c r="G1272" s="260">
        <f t="shared" si="277"/>
        <v>427.29999999999995</v>
      </c>
      <c r="H1272" s="260">
        <f t="shared" si="290"/>
        <v>-191.49999999999994</v>
      </c>
      <c r="I1272" s="260">
        <f t="shared" si="285"/>
        <v>197.10000000000002</v>
      </c>
      <c r="J1272" s="262">
        <v>1.9710000000000001</v>
      </c>
      <c r="K1272" s="260">
        <f t="shared" si="286"/>
        <v>2.3019999999999996</v>
      </c>
      <c r="L1272" s="261">
        <v>8.1880000000000006</v>
      </c>
      <c r="M1272" s="262">
        <f t="shared" si="287"/>
        <v>5.886000000000001</v>
      </c>
      <c r="N1272" s="260">
        <v>2.423</v>
      </c>
      <c r="O1272" s="260">
        <v>191</v>
      </c>
      <c r="P1272" s="260">
        <v>542</v>
      </c>
      <c r="Q1272" s="260">
        <v>605.03087784807701</v>
      </c>
      <c r="U1272" s="260">
        <f t="shared" si="288"/>
        <v>3.4382799999999998</v>
      </c>
      <c r="V1272" s="260">
        <f t="shared" si="289"/>
        <v>1.91</v>
      </c>
    </row>
    <row r="1273" spans="1:22">
      <c r="A1273" s="259">
        <v>45602</v>
      </c>
      <c r="B1273" s="260">
        <v>230.3</v>
      </c>
      <c r="C1273" s="261">
        <v>335.33</v>
      </c>
      <c r="D1273" s="260">
        <v>5929.04</v>
      </c>
      <c r="F1273" s="261">
        <v>4.4329999999999998</v>
      </c>
      <c r="G1273" s="260">
        <f t="shared" si="277"/>
        <v>443.29999999999995</v>
      </c>
      <c r="H1273" s="260">
        <f t="shared" si="290"/>
        <v>-212.99999999999994</v>
      </c>
      <c r="I1273" s="260">
        <f t="shared" si="285"/>
        <v>203.5</v>
      </c>
      <c r="J1273" s="262">
        <v>2.0350000000000001</v>
      </c>
      <c r="K1273" s="260">
        <f t="shared" si="286"/>
        <v>2.3979999999999997</v>
      </c>
      <c r="L1273" s="261">
        <v>8.2080000000000002</v>
      </c>
      <c r="M1273" s="262">
        <f t="shared" si="287"/>
        <v>5.8100000000000005</v>
      </c>
      <c r="N1273" s="260">
        <v>2.4020000000000001</v>
      </c>
      <c r="O1273" s="260">
        <v>192</v>
      </c>
      <c r="P1273" s="260">
        <v>526</v>
      </c>
      <c r="Q1273" s="260">
        <v>603.47703370327622</v>
      </c>
      <c r="U1273" s="260">
        <f t="shared" si="288"/>
        <v>3.3532999999999999</v>
      </c>
      <c r="V1273" s="260">
        <f t="shared" si="289"/>
        <v>1.92</v>
      </c>
    </row>
    <row r="1274" spans="1:22">
      <c r="A1274" s="259">
        <v>45603</v>
      </c>
      <c r="B1274" s="260">
        <v>235</v>
      </c>
      <c r="C1274" s="261">
        <v>329.77499999999998</v>
      </c>
      <c r="D1274" s="260">
        <v>5973.1</v>
      </c>
      <c r="F1274" s="261">
        <v>4.3280000000000003</v>
      </c>
      <c r="G1274" s="260">
        <f t="shared" si="277"/>
        <v>432.8</v>
      </c>
      <c r="H1274" s="260">
        <f t="shared" si="290"/>
        <v>-197.8</v>
      </c>
      <c r="I1274" s="260">
        <f t="shared" si="285"/>
        <v>196.1</v>
      </c>
      <c r="J1274" s="262">
        <v>1.9610000000000001</v>
      </c>
      <c r="K1274" s="260">
        <f t="shared" si="286"/>
        <v>2.367</v>
      </c>
      <c r="L1274" s="261">
        <v>8.0470000000000006</v>
      </c>
      <c r="M1274" s="262">
        <f t="shared" si="287"/>
        <v>5.6800000000000006</v>
      </c>
      <c r="N1274" s="260">
        <v>2.4430000000000001</v>
      </c>
      <c r="O1274" s="260">
        <v>190.99</v>
      </c>
      <c r="P1274" s="260">
        <v>508</v>
      </c>
      <c r="Q1274" s="260">
        <v>582.32495687533003</v>
      </c>
      <c r="U1274" s="260">
        <f t="shared" si="288"/>
        <v>3.2977499999999997</v>
      </c>
      <c r="V1274" s="260">
        <f t="shared" si="289"/>
        <v>1.9099000000000002</v>
      </c>
    </row>
    <row r="1275" spans="1:22">
      <c r="A1275" s="259">
        <v>45604</v>
      </c>
      <c r="B1275" s="260">
        <v>231.1</v>
      </c>
      <c r="C1275" s="261">
        <v>325.77499999999998</v>
      </c>
      <c r="D1275" s="260">
        <v>5995.54</v>
      </c>
      <c r="F1275" s="261">
        <v>4.3049999999999997</v>
      </c>
      <c r="G1275" s="260">
        <f t="shared" si="277"/>
        <v>430.5</v>
      </c>
      <c r="H1275" s="260">
        <f t="shared" si="290"/>
        <v>-199.4</v>
      </c>
      <c r="I1275" s="260">
        <f t="shared" si="285"/>
        <v>194.70000000000002</v>
      </c>
      <c r="J1275" s="262">
        <v>1.9470000000000001</v>
      </c>
      <c r="K1275" s="260">
        <f t="shared" si="286"/>
        <v>2.3579999999999997</v>
      </c>
      <c r="L1275" s="261">
        <v>7.9930000000000003</v>
      </c>
      <c r="M1275" s="262">
        <f t="shared" si="287"/>
        <v>5.6350000000000007</v>
      </c>
      <c r="N1275" s="260">
        <v>2.363</v>
      </c>
      <c r="O1275" s="260">
        <v>190.71</v>
      </c>
      <c r="P1275" s="260">
        <v>499</v>
      </c>
      <c r="Q1275" s="260">
        <v>577.87033813069741</v>
      </c>
      <c r="U1275" s="260">
        <f t="shared" si="288"/>
        <v>3.2577499999999997</v>
      </c>
      <c r="V1275" s="260">
        <f t="shared" si="289"/>
        <v>1.9071</v>
      </c>
    </row>
    <row r="1276" spans="1:22" hidden="1">
      <c r="A1276" s="259">
        <v>45607</v>
      </c>
      <c r="B1276" s="260">
        <v>0</v>
      </c>
      <c r="C1276" s="260">
        <v>0</v>
      </c>
      <c r="D1276" s="260">
        <v>6001.35</v>
      </c>
      <c r="F1276" s="260">
        <v>4.3049999999999997</v>
      </c>
      <c r="G1276" s="260">
        <f t="shared" si="277"/>
        <v>430.5</v>
      </c>
      <c r="H1276" s="260">
        <f t="shared" si="290"/>
        <v>-430.5</v>
      </c>
      <c r="J1276" s="260"/>
      <c r="L1276" s="260"/>
      <c r="M1276" s="260"/>
      <c r="Q1276" s="260">
        <v>577.80088023490453</v>
      </c>
    </row>
    <row r="1277" spans="1:22">
      <c r="A1277" s="259">
        <v>45608</v>
      </c>
      <c r="B1277" s="260">
        <v>225.4</v>
      </c>
      <c r="C1277" s="261">
        <v>323.10500000000002</v>
      </c>
      <c r="D1277" s="260">
        <v>5983.99</v>
      </c>
      <c r="F1277" s="261">
        <v>4.4290000000000003</v>
      </c>
      <c r="G1277" s="260">
        <f t="shared" si="277"/>
        <v>442.90000000000003</v>
      </c>
      <c r="H1277" s="260">
        <f t="shared" si="290"/>
        <v>-217.50000000000003</v>
      </c>
      <c r="I1277" s="260">
        <f t="shared" ref="I1277:I1288" si="291">J1277*100</f>
        <v>206.6</v>
      </c>
      <c r="J1277" s="262">
        <v>2.0659999999999998</v>
      </c>
      <c r="K1277" s="260">
        <f t="shared" ref="K1277:K1288" si="292">F1277-J1277</f>
        <v>2.3630000000000004</v>
      </c>
      <c r="L1277" s="261">
        <v>8.0760000000000005</v>
      </c>
      <c r="M1277" s="262">
        <f t="shared" ref="M1277:M1288" si="293">L1277-K1277</f>
        <v>5.7130000000000001</v>
      </c>
      <c r="N1277" s="260">
        <v>2.3580000000000001</v>
      </c>
      <c r="O1277" s="260">
        <v>194.21</v>
      </c>
      <c r="P1277" s="260">
        <v>498</v>
      </c>
      <c r="Q1277" s="260">
        <v>588.18101374505238</v>
      </c>
      <c r="U1277" s="260">
        <f t="shared" ref="U1277:U1288" si="294">C1277/100</f>
        <v>3.2310500000000002</v>
      </c>
      <c r="V1277" s="260">
        <f t="shared" ref="V1277:V1288" si="295">O1277/100</f>
        <v>1.9421000000000002</v>
      </c>
    </row>
    <row r="1278" spans="1:22">
      <c r="A1278" s="259">
        <v>45609</v>
      </c>
      <c r="B1278" s="260">
        <v>226.3</v>
      </c>
      <c r="C1278" s="261">
        <v>323.01100000000002</v>
      </c>
      <c r="D1278" s="260">
        <v>5985.38</v>
      </c>
      <c r="F1278" s="261">
        <v>4.452</v>
      </c>
      <c r="G1278" s="260">
        <f t="shared" si="277"/>
        <v>445.2</v>
      </c>
      <c r="H1278" s="260">
        <f t="shared" si="290"/>
        <v>-218.89999999999998</v>
      </c>
      <c r="I1278" s="260">
        <f t="shared" si="291"/>
        <v>209.10000000000002</v>
      </c>
      <c r="J1278" s="262">
        <v>2.0910000000000002</v>
      </c>
      <c r="K1278" s="260">
        <f t="shared" si="292"/>
        <v>2.3609999999999998</v>
      </c>
      <c r="L1278" s="261">
        <v>8.0920000000000005</v>
      </c>
      <c r="M1278" s="262">
        <f t="shared" si="293"/>
        <v>5.7310000000000008</v>
      </c>
      <c r="N1278" s="260">
        <v>2.383</v>
      </c>
      <c r="O1278" s="260">
        <v>189.92</v>
      </c>
      <c r="P1278" s="260">
        <v>492</v>
      </c>
      <c r="Q1278" s="260">
        <v>586.84119433684828</v>
      </c>
      <c r="U1278" s="260">
        <f t="shared" si="294"/>
        <v>3.2301100000000003</v>
      </c>
      <c r="V1278" s="260">
        <f t="shared" si="295"/>
        <v>1.8991999999999998</v>
      </c>
    </row>
    <row r="1279" spans="1:22">
      <c r="A1279" s="259">
        <v>45610</v>
      </c>
      <c r="B1279" s="260">
        <v>225.2</v>
      </c>
      <c r="C1279" s="261">
        <v>325.2</v>
      </c>
      <c r="D1279" s="260">
        <v>5949.17</v>
      </c>
      <c r="F1279" s="261">
        <v>4.4370000000000003</v>
      </c>
      <c r="G1279" s="260">
        <f t="shared" si="277"/>
        <v>443.70000000000005</v>
      </c>
      <c r="H1279" s="260">
        <f t="shared" si="290"/>
        <v>-218.50000000000006</v>
      </c>
      <c r="I1279" s="260">
        <f t="shared" si="291"/>
        <v>209.90000000000003</v>
      </c>
      <c r="J1279" s="262">
        <v>2.0990000000000002</v>
      </c>
      <c r="K1279" s="260">
        <f t="shared" si="292"/>
        <v>2.3380000000000001</v>
      </c>
      <c r="L1279" s="261">
        <v>8.1080000000000005</v>
      </c>
      <c r="M1279" s="262">
        <f t="shared" si="293"/>
        <v>5.7700000000000005</v>
      </c>
      <c r="N1279" s="260">
        <v>2.3370000000000002</v>
      </c>
      <c r="O1279" s="260">
        <v>191.64</v>
      </c>
      <c r="P1279" s="260">
        <v>485</v>
      </c>
      <c r="Q1279" s="260">
        <v>590.08811702678338</v>
      </c>
      <c r="U1279" s="260">
        <f t="shared" si="294"/>
        <v>3.2519999999999998</v>
      </c>
      <c r="V1279" s="260">
        <f t="shared" si="295"/>
        <v>1.9163999999999999</v>
      </c>
    </row>
    <row r="1280" spans="1:22">
      <c r="A1280" s="259">
        <v>45611</v>
      </c>
      <c r="B1280" s="260">
        <v>228.9</v>
      </c>
      <c r="C1280" s="261">
        <v>332.59500000000003</v>
      </c>
      <c r="D1280" s="260">
        <v>5870.62</v>
      </c>
      <c r="F1280" s="261">
        <v>4.4400000000000004</v>
      </c>
      <c r="G1280" s="260">
        <f t="shared" si="277"/>
        <v>444.00000000000006</v>
      </c>
      <c r="H1280" s="260">
        <f t="shared" si="290"/>
        <v>-215.10000000000005</v>
      </c>
      <c r="I1280" s="260">
        <f t="shared" si="291"/>
        <v>210.6</v>
      </c>
      <c r="J1280" s="262">
        <v>2.1059999999999999</v>
      </c>
      <c r="K1280" s="260">
        <f t="shared" si="292"/>
        <v>2.3340000000000005</v>
      </c>
      <c r="L1280" s="261">
        <v>8.1739999999999995</v>
      </c>
      <c r="M1280" s="262">
        <f t="shared" si="293"/>
        <v>5.839999999999999</v>
      </c>
      <c r="N1280" s="260">
        <v>2.3519999999999999</v>
      </c>
      <c r="O1280" s="260">
        <v>190.83</v>
      </c>
      <c r="P1280" s="260">
        <v>496</v>
      </c>
      <c r="Q1280" s="260">
        <v>604.00816313693622</v>
      </c>
      <c r="U1280" s="260">
        <f t="shared" si="294"/>
        <v>3.3259500000000002</v>
      </c>
      <c r="V1280" s="260">
        <f t="shared" si="295"/>
        <v>1.9083000000000001</v>
      </c>
    </row>
    <row r="1281" spans="1:22">
      <c r="A1281" s="259">
        <v>45614</v>
      </c>
      <c r="B1281" s="260">
        <v>232.3</v>
      </c>
      <c r="C1281" s="261">
        <v>337.58800000000002</v>
      </c>
      <c r="D1281" s="260">
        <v>5893.62</v>
      </c>
      <c r="F1281" s="261">
        <v>4.415</v>
      </c>
      <c r="G1281" s="260">
        <f t="shared" si="277"/>
        <v>441.5</v>
      </c>
      <c r="H1281" s="260">
        <f t="shared" si="290"/>
        <v>-209.2</v>
      </c>
      <c r="I1281" s="260">
        <f t="shared" si="291"/>
        <v>206.99999999999997</v>
      </c>
      <c r="J1281" s="262">
        <v>2.0699999999999998</v>
      </c>
      <c r="K1281" s="260">
        <f t="shared" si="292"/>
        <v>2.3450000000000002</v>
      </c>
      <c r="L1281" s="261">
        <v>8.202</v>
      </c>
      <c r="M1281" s="262">
        <f t="shared" si="293"/>
        <v>5.8569999999999993</v>
      </c>
      <c r="N1281" s="260">
        <v>2.3679999999999999</v>
      </c>
      <c r="O1281" s="260">
        <v>189.85</v>
      </c>
      <c r="P1281" s="260">
        <v>496</v>
      </c>
      <c r="Q1281" s="260">
        <v>615.439143524104</v>
      </c>
      <c r="U1281" s="260">
        <f t="shared" si="294"/>
        <v>3.3758800000000004</v>
      </c>
      <c r="V1281" s="260">
        <f t="shared" si="295"/>
        <v>1.8984999999999999</v>
      </c>
    </row>
    <row r="1282" spans="1:22">
      <c r="A1282" s="259">
        <v>45615</v>
      </c>
      <c r="B1282" s="260">
        <v>232.7</v>
      </c>
      <c r="C1282" s="261">
        <v>334.43700000000001</v>
      </c>
      <c r="D1282" s="260">
        <v>5916.98</v>
      </c>
      <c r="F1282" s="261">
        <v>4.3970000000000002</v>
      </c>
      <c r="G1282" s="260">
        <f t="shared" si="277"/>
        <v>439.70000000000005</v>
      </c>
      <c r="H1282" s="260">
        <f t="shared" si="290"/>
        <v>-207.00000000000006</v>
      </c>
      <c r="I1282" s="260">
        <f t="shared" si="291"/>
        <v>205.20000000000002</v>
      </c>
      <c r="J1282" s="262">
        <v>2.052</v>
      </c>
      <c r="K1282" s="260">
        <f t="shared" si="292"/>
        <v>2.3450000000000002</v>
      </c>
      <c r="L1282" s="261">
        <v>8.14</v>
      </c>
      <c r="M1282" s="262">
        <f t="shared" si="293"/>
        <v>5.7949999999999999</v>
      </c>
      <c r="N1282" s="260">
        <v>2.3340000000000001</v>
      </c>
      <c r="O1282" s="260">
        <v>194.35</v>
      </c>
      <c r="P1282" s="260">
        <v>498</v>
      </c>
      <c r="Q1282" s="260">
        <v>612.34956790238141</v>
      </c>
      <c r="U1282" s="260">
        <f t="shared" si="294"/>
        <v>3.3443700000000001</v>
      </c>
      <c r="V1282" s="260">
        <f t="shared" si="295"/>
        <v>1.9435</v>
      </c>
    </row>
    <row r="1283" spans="1:22">
      <c r="A1283" s="259">
        <v>45616</v>
      </c>
      <c r="B1283" s="260">
        <v>231.4</v>
      </c>
      <c r="C1283" s="261">
        <v>331.37900000000002</v>
      </c>
      <c r="D1283" s="260">
        <v>5917.11</v>
      </c>
      <c r="F1283" s="261">
        <v>4.4119999999999999</v>
      </c>
      <c r="G1283" s="260">
        <f t="shared" si="277"/>
        <v>441.2</v>
      </c>
      <c r="H1283" s="260">
        <f t="shared" si="290"/>
        <v>-209.79999999999998</v>
      </c>
      <c r="I1283" s="260">
        <f t="shared" si="291"/>
        <v>205.6</v>
      </c>
      <c r="J1283" s="262">
        <v>2.056</v>
      </c>
      <c r="K1283" s="260">
        <f t="shared" si="292"/>
        <v>2.3559999999999999</v>
      </c>
      <c r="L1283" s="261">
        <v>8.1219999999999999</v>
      </c>
      <c r="M1283" s="262">
        <f t="shared" si="293"/>
        <v>5.766</v>
      </c>
      <c r="N1283" s="260">
        <v>2.347</v>
      </c>
      <c r="O1283" s="260">
        <v>193.7</v>
      </c>
      <c r="P1283" s="260">
        <v>499</v>
      </c>
      <c r="Q1283" s="260">
        <v>608.0869442764747</v>
      </c>
      <c r="U1283" s="260">
        <f t="shared" si="294"/>
        <v>3.31379</v>
      </c>
      <c r="V1283" s="260">
        <f t="shared" si="295"/>
        <v>1.9369999999999998</v>
      </c>
    </row>
    <row r="1284" spans="1:22">
      <c r="A1284" s="259">
        <v>45617</v>
      </c>
      <c r="B1284" s="260">
        <v>231.3</v>
      </c>
      <c r="C1284" s="261">
        <v>329.45299999999997</v>
      </c>
      <c r="D1284" s="260">
        <v>5948.71</v>
      </c>
      <c r="F1284" s="261">
        <v>4.423</v>
      </c>
      <c r="G1284" s="260">
        <f t="shared" ref="G1284:G1347" si="296">F1284*100</f>
        <v>442.3</v>
      </c>
      <c r="H1284" s="260">
        <f t="shared" si="290"/>
        <v>-211</v>
      </c>
      <c r="I1284" s="260">
        <f t="shared" si="291"/>
        <v>207.6</v>
      </c>
      <c r="J1284" s="262">
        <v>2.0760000000000001</v>
      </c>
      <c r="K1284" s="260">
        <f t="shared" si="292"/>
        <v>2.347</v>
      </c>
      <c r="L1284" s="261">
        <v>8.1029999999999998</v>
      </c>
      <c r="M1284" s="262">
        <f t="shared" si="293"/>
        <v>5.7560000000000002</v>
      </c>
      <c r="N1284" s="260">
        <v>2.3140000000000001</v>
      </c>
      <c r="O1284" s="260">
        <v>197.49</v>
      </c>
      <c r="P1284" s="260">
        <v>494</v>
      </c>
      <c r="Q1284" s="260">
        <v>608.82345197381051</v>
      </c>
      <c r="U1284" s="260">
        <f t="shared" si="294"/>
        <v>3.29453</v>
      </c>
      <c r="V1284" s="260">
        <f t="shared" si="295"/>
        <v>1.9749000000000001</v>
      </c>
    </row>
    <row r="1285" spans="1:22">
      <c r="A1285" s="259">
        <v>45618</v>
      </c>
      <c r="B1285" s="260">
        <v>232.8</v>
      </c>
      <c r="C1285" s="261">
        <v>329.565</v>
      </c>
      <c r="D1285" s="260">
        <v>5969.34</v>
      </c>
      <c r="F1285" s="261">
        <v>4.4009999999999998</v>
      </c>
      <c r="G1285" s="260">
        <f t="shared" si="296"/>
        <v>440.09999999999997</v>
      </c>
      <c r="H1285" s="260">
        <f t="shared" si="290"/>
        <v>-207.29999999999995</v>
      </c>
      <c r="I1285" s="260">
        <f t="shared" si="291"/>
        <v>205.29999999999998</v>
      </c>
      <c r="J1285" s="262">
        <v>2.0529999999999999</v>
      </c>
      <c r="K1285" s="260">
        <f t="shared" si="292"/>
        <v>2.3479999999999999</v>
      </c>
      <c r="L1285" s="261">
        <v>8.1080000000000005</v>
      </c>
      <c r="M1285" s="262">
        <f t="shared" si="293"/>
        <v>5.7600000000000007</v>
      </c>
      <c r="N1285" s="260">
        <v>2.2389999999999999</v>
      </c>
      <c r="O1285" s="260">
        <v>198.67</v>
      </c>
      <c r="P1285" s="260">
        <v>496</v>
      </c>
      <c r="Q1285" s="260">
        <v>613.33750533657246</v>
      </c>
      <c r="U1285" s="260">
        <f t="shared" si="294"/>
        <v>3.2956500000000002</v>
      </c>
      <c r="V1285" s="260">
        <f t="shared" si="295"/>
        <v>1.9866999999999999</v>
      </c>
    </row>
    <row r="1286" spans="1:22">
      <c r="A1286" s="259">
        <v>45621</v>
      </c>
      <c r="B1286" s="260">
        <v>240.9</v>
      </c>
      <c r="C1286" s="261">
        <v>335.78500000000003</v>
      </c>
      <c r="D1286" s="260">
        <v>5987.37</v>
      </c>
      <c r="F1286" s="261">
        <v>4.2750000000000004</v>
      </c>
      <c r="G1286" s="260">
        <f t="shared" si="296"/>
        <v>427.50000000000006</v>
      </c>
      <c r="H1286" s="260">
        <f t="shared" si="290"/>
        <v>-186.60000000000005</v>
      </c>
      <c r="I1286" s="260">
        <f t="shared" si="291"/>
        <v>198</v>
      </c>
      <c r="J1286" s="262">
        <v>1.98</v>
      </c>
      <c r="K1286" s="260">
        <f t="shared" si="292"/>
        <v>2.2950000000000004</v>
      </c>
      <c r="L1286" s="261">
        <v>8.02</v>
      </c>
      <c r="M1286" s="262">
        <f t="shared" si="293"/>
        <v>5.7249999999999996</v>
      </c>
      <c r="N1286" s="260">
        <v>2.206</v>
      </c>
      <c r="O1286" s="260">
        <v>204.69</v>
      </c>
      <c r="P1286" s="260">
        <v>503</v>
      </c>
      <c r="Q1286" s="260">
        <v>613.17712635136422</v>
      </c>
      <c r="U1286" s="260">
        <f t="shared" si="294"/>
        <v>3.3578500000000004</v>
      </c>
      <c r="V1286" s="260">
        <f t="shared" si="295"/>
        <v>2.0468999999999999</v>
      </c>
    </row>
    <row r="1287" spans="1:22">
      <c r="A1287" s="259">
        <v>45622</v>
      </c>
      <c r="B1287" s="260">
        <v>237.6</v>
      </c>
      <c r="C1287" s="261">
        <v>334.58499999999998</v>
      </c>
      <c r="D1287" s="260">
        <v>6021.63</v>
      </c>
      <c r="F1287" s="261">
        <v>4.3070000000000004</v>
      </c>
      <c r="G1287" s="260">
        <f t="shared" si="296"/>
        <v>430.70000000000005</v>
      </c>
      <c r="H1287" s="260">
        <f t="shared" si="290"/>
        <v>-193.10000000000005</v>
      </c>
      <c r="I1287" s="260">
        <f t="shared" si="291"/>
        <v>202.1</v>
      </c>
      <c r="J1287" s="262">
        <v>2.0209999999999999</v>
      </c>
      <c r="K1287" s="260">
        <f t="shared" si="292"/>
        <v>2.2860000000000005</v>
      </c>
      <c r="L1287" s="261">
        <v>8.0389999999999997</v>
      </c>
      <c r="M1287" s="262">
        <f t="shared" si="293"/>
        <v>5.7529999999999992</v>
      </c>
      <c r="N1287" s="260">
        <v>2.1840000000000002</v>
      </c>
      <c r="O1287" s="260">
        <v>202.19</v>
      </c>
      <c r="P1287" s="260">
        <v>507</v>
      </c>
      <c r="Q1287" s="260">
        <v>620.47095245625007</v>
      </c>
      <c r="U1287" s="260">
        <f t="shared" si="294"/>
        <v>3.34585</v>
      </c>
      <c r="V1287" s="260">
        <f t="shared" si="295"/>
        <v>2.0219</v>
      </c>
    </row>
    <row r="1288" spans="1:22">
      <c r="A1288" s="259">
        <v>45623</v>
      </c>
      <c r="B1288" s="260">
        <v>240.4</v>
      </c>
      <c r="C1288" s="261">
        <v>334.73</v>
      </c>
      <c r="D1288" s="260">
        <v>5998.74</v>
      </c>
      <c r="F1288" s="261">
        <v>4.2640000000000002</v>
      </c>
      <c r="G1288" s="260">
        <f t="shared" si="296"/>
        <v>426.40000000000003</v>
      </c>
      <c r="H1288" s="260">
        <f t="shared" si="290"/>
        <v>-186.00000000000003</v>
      </c>
      <c r="I1288" s="260">
        <f t="shared" si="291"/>
        <v>199</v>
      </c>
      <c r="J1288" s="262">
        <v>1.99</v>
      </c>
      <c r="K1288" s="260">
        <f t="shared" si="292"/>
        <v>2.274</v>
      </c>
      <c r="L1288" s="261">
        <v>7.9870000000000001</v>
      </c>
      <c r="M1288" s="262">
        <f t="shared" si="293"/>
        <v>5.7130000000000001</v>
      </c>
      <c r="N1288" s="260">
        <v>2.157</v>
      </c>
      <c r="O1288" s="260">
        <v>203.9</v>
      </c>
      <c r="P1288" s="260">
        <v>509</v>
      </c>
      <c r="Q1288" s="260">
        <v>624.62693082876206</v>
      </c>
      <c r="U1288" s="260">
        <f t="shared" si="294"/>
        <v>3.3473000000000002</v>
      </c>
      <c r="V1288" s="260">
        <f t="shared" si="295"/>
        <v>2.0390000000000001</v>
      </c>
    </row>
    <row r="1289" spans="1:22" hidden="1">
      <c r="A1289" s="259">
        <v>45624</v>
      </c>
      <c r="B1289" s="260">
        <v>0</v>
      </c>
      <c r="C1289" s="260">
        <v>0</v>
      </c>
      <c r="D1289" s="260">
        <v>0</v>
      </c>
      <c r="F1289" s="260">
        <v>4.2640000000000002</v>
      </c>
      <c r="G1289" s="260">
        <f t="shared" si="296"/>
        <v>426.40000000000003</v>
      </c>
      <c r="H1289" s="260">
        <f t="shared" si="290"/>
        <v>-426.40000000000003</v>
      </c>
      <c r="J1289" s="260"/>
      <c r="L1289" s="260"/>
      <c r="M1289" s="260"/>
      <c r="Q1289" s="260">
        <v>627.18758989658829</v>
      </c>
    </row>
    <row r="1290" spans="1:22">
      <c r="A1290" s="259">
        <v>45625</v>
      </c>
      <c r="B1290" s="260">
        <v>238.1</v>
      </c>
      <c r="C1290" s="261">
        <v>336.33199999999999</v>
      </c>
      <c r="D1290" s="260">
        <v>6032.38</v>
      </c>
      <c r="F1290" s="261">
        <v>4.17</v>
      </c>
      <c r="G1290" s="260">
        <f t="shared" si="296"/>
        <v>417</v>
      </c>
      <c r="H1290" s="260">
        <f t="shared" si="290"/>
        <v>-178.9</v>
      </c>
      <c r="I1290" s="260">
        <f t="shared" ref="I1290:I1307" si="297">J1290*100</f>
        <v>190.5</v>
      </c>
      <c r="J1290" s="262">
        <v>1.905</v>
      </c>
      <c r="K1290" s="260">
        <f t="shared" ref="K1290:K1307" si="298">F1290-J1290</f>
        <v>2.2649999999999997</v>
      </c>
      <c r="L1290" s="261">
        <v>7.944</v>
      </c>
      <c r="M1290" s="262">
        <f t="shared" ref="M1290:M1307" si="299">L1290-K1290</f>
        <v>5.6790000000000003</v>
      </c>
      <c r="N1290" s="260">
        <v>2.085</v>
      </c>
      <c r="O1290" s="260">
        <v>209.55</v>
      </c>
      <c r="P1290" s="260">
        <v>514</v>
      </c>
      <c r="Q1290" s="260">
        <v>631.6024162223398</v>
      </c>
      <c r="U1290" s="260">
        <f t="shared" ref="U1290:U1307" si="300">C1290/100</f>
        <v>3.3633199999999999</v>
      </c>
      <c r="V1290" s="260">
        <f t="shared" ref="V1290:V1307" si="301">O1290/100</f>
        <v>2.0954999999999999</v>
      </c>
    </row>
    <row r="1291" spans="1:22">
      <c r="A1291" s="259">
        <v>45628</v>
      </c>
      <c r="B1291" s="260">
        <v>237.5</v>
      </c>
      <c r="C1291" s="261">
        <v>336.358</v>
      </c>
      <c r="D1291" s="260">
        <v>6047.15</v>
      </c>
      <c r="F1291" s="261">
        <v>4.1920000000000002</v>
      </c>
      <c r="G1291" s="260">
        <f t="shared" si="296"/>
        <v>419.20000000000005</v>
      </c>
      <c r="H1291" s="260">
        <f t="shared" si="290"/>
        <v>-181.70000000000005</v>
      </c>
      <c r="I1291" s="260">
        <f t="shared" si="297"/>
        <v>193.1</v>
      </c>
      <c r="J1291" s="262">
        <v>1.931</v>
      </c>
      <c r="K1291" s="260">
        <f t="shared" si="298"/>
        <v>2.2610000000000001</v>
      </c>
      <c r="L1291" s="261">
        <v>7.9420000000000002</v>
      </c>
      <c r="M1291" s="262">
        <f t="shared" si="299"/>
        <v>5.681</v>
      </c>
      <c r="N1291" s="260">
        <v>2.0299999999999998</v>
      </c>
      <c r="O1291" s="260">
        <v>210.98</v>
      </c>
      <c r="P1291" s="260">
        <v>516</v>
      </c>
      <c r="Q1291" s="260">
        <v>632.51496783892514</v>
      </c>
      <c r="U1291" s="260">
        <f t="shared" si="300"/>
        <v>3.3635800000000002</v>
      </c>
      <c r="V1291" s="260">
        <f t="shared" si="301"/>
        <v>2.1097999999999999</v>
      </c>
    </row>
    <row r="1292" spans="1:22">
      <c r="A1292" s="259">
        <v>45629</v>
      </c>
      <c r="B1292" s="260">
        <v>235.5</v>
      </c>
      <c r="C1292" s="261">
        <v>332.48599999999999</v>
      </c>
      <c r="D1292" s="260">
        <v>6049.88</v>
      </c>
      <c r="F1292" s="261">
        <v>4.2249999999999996</v>
      </c>
      <c r="G1292" s="260">
        <f t="shared" si="296"/>
        <v>422.49999999999994</v>
      </c>
      <c r="H1292" s="260">
        <f t="shared" si="290"/>
        <v>-186.99999999999994</v>
      </c>
      <c r="I1292" s="260">
        <f t="shared" si="297"/>
        <v>192.1</v>
      </c>
      <c r="J1292" s="262">
        <v>1.921</v>
      </c>
      <c r="K1292" s="260">
        <f t="shared" si="298"/>
        <v>2.3039999999999994</v>
      </c>
      <c r="L1292" s="261">
        <v>7.9329999999999998</v>
      </c>
      <c r="M1292" s="262">
        <f t="shared" si="299"/>
        <v>5.6290000000000004</v>
      </c>
      <c r="N1292" s="260">
        <v>2.0510000000000002</v>
      </c>
      <c r="O1292" s="260">
        <v>210.29</v>
      </c>
      <c r="P1292" s="260">
        <v>512</v>
      </c>
      <c r="Q1292" s="260">
        <v>625.4260760769007</v>
      </c>
      <c r="U1292" s="260">
        <f t="shared" si="300"/>
        <v>3.3248599999999997</v>
      </c>
      <c r="V1292" s="260">
        <f t="shared" si="301"/>
        <v>2.1029</v>
      </c>
    </row>
    <row r="1293" spans="1:22">
      <c r="A1293" s="259">
        <v>45630</v>
      </c>
      <c r="B1293" s="260">
        <v>237.3</v>
      </c>
      <c r="C1293" s="261">
        <v>335.57100000000003</v>
      </c>
      <c r="D1293" s="260">
        <v>6086.49</v>
      </c>
      <c r="F1293" s="261">
        <v>4.181</v>
      </c>
      <c r="G1293" s="260">
        <f t="shared" si="296"/>
        <v>418.1</v>
      </c>
      <c r="H1293" s="260">
        <f t="shared" si="290"/>
        <v>-180.8</v>
      </c>
      <c r="I1293" s="260">
        <f t="shared" si="297"/>
        <v>189.7</v>
      </c>
      <c r="J1293" s="262">
        <v>1.897</v>
      </c>
      <c r="K1293" s="260">
        <f t="shared" si="298"/>
        <v>2.2839999999999998</v>
      </c>
      <c r="L1293" s="261">
        <v>7.9080000000000004</v>
      </c>
      <c r="M1293" s="262">
        <f t="shared" si="299"/>
        <v>5.6240000000000006</v>
      </c>
      <c r="N1293" s="260">
        <v>2.0569999999999999</v>
      </c>
      <c r="O1293" s="260">
        <v>206.5</v>
      </c>
      <c r="P1293" s="260">
        <v>517</v>
      </c>
      <c r="Q1293" s="260">
        <v>622.95120623933326</v>
      </c>
      <c r="U1293" s="260">
        <f t="shared" si="300"/>
        <v>3.3557100000000002</v>
      </c>
      <c r="V1293" s="260">
        <f t="shared" si="301"/>
        <v>2.0649999999999999</v>
      </c>
    </row>
    <row r="1294" spans="1:22">
      <c r="A1294" s="259">
        <v>45631</v>
      </c>
      <c r="B1294" s="260">
        <v>237.6</v>
      </c>
      <c r="C1294" s="261">
        <v>333.17700000000002</v>
      </c>
      <c r="D1294" s="260">
        <v>6075.11</v>
      </c>
      <c r="F1294" s="261">
        <v>4.1769999999999996</v>
      </c>
      <c r="G1294" s="260">
        <f t="shared" si="296"/>
        <v>417.69999999999993</v>
      </c>
      <c r="H1294" s="260">
        <f t="shared" si="290"/>
        <v>-180.09999999999994</v>
      </c>
      <c r="I1294" s="260">
        <f t="shared" si="297"/>
        <v>190.79999999999998</v>
      </c>
      <c r="J1294" s="262">
        <v>1.9079999999999999</v>
      </c>
      <c r="K1294" s="260">
        <f t="shared" si="298"/>
        <v>2.2689999999999997</v>
      </c>
      <c r="L1294" s="261">
        <v>7.891</v>
      </c>
      <c r="M1294" s="262">
        <f t="shared" si="299"/>
        <v>5.6219999999999999</v>
      </c>
      <c r="N1294" s="260">
        <v>2.109</v>
      </c>
      <c r="O1294" s="260">
        <v>202.37</v>
      </c>
      <c r="P1294" s="260">
        <v>516</v>
      </c>
      <c r="Q1294" s="260">
        <v>615.33200878823675</v>
      </c>
      <c r="U1294" s="260">
        <f t="shared" si="300"/>
        <v>3.3317700000000001</v>
      </c>
      <c r="V1294" s="260">
        <f t="shared" si="301"/>
        <v>2.0236999999999998</v>
      </c>
    </row>
    <row r="1295" spans="1:22">
      <c r="A1295" s="259">
        <v>45632</v>
      </c>
      <c r="B1295" s="260">
        <v>238.3</v>
      </c>
      <c r="C1295" s="261">
        <v>330.91</v>
      </c>
      <c r="D1295" s="260">
        <v>6090.27</v>
      </c>
      <c r="F1295" s="261">
        <v>4.1539999999999999</v>
      </c>
      <c r="G1295" s="260">
        <f t="shared" si="296"/>
        <v>415.4</v>
      </c>
      <c r="H1295" s="260">
        <f t="shared" si="290"/>
        <v>-177.09999999999997</v>
      </c>
      <c r="I1295" s="260">
        <f t="shared" si="297"/>
        <v>190</v>
      </c>
      <c r="J1295" s="262">
        <v>1.9</v>
      </c>
      <c r="K1295" s="260">
        <f t="shared" si="298"/>
        <v>2.254</v>
      </c>
      <c r="L1295" s="261">
        <v>7.8369999999999997</v>
      </c>
      <c r="M1295" s="262">
        <f t="shared" si="299"/>
        <v>5.5830000000000002</v>
      </c>
      <c r="N1295" s="260">
        <v>2.1040000000000001</v>
      </c>
      <c r="O1295" s="260">
        <v>201.75</v>
      </c>
      <c r="P1295" s="260">
        <v>516</v>
      </c>
      <c r="Q1295" s="260">
        <v>609.10450920434243</v>
      </c>
      <c r="U1295" s="260">
        <f t="shared" si="300"/>
        <v>3.3091000000000004</v>
      </c>
      <c r="V1295" s="260">
        <f t="shared" si="301"/>
        <v>2.0175000000000001</v>
      </c>
    </row>
    <row r="1296" spans="1:22">
      <c r="A1296" s="259">
        <v>45635</v>
      </c>
      <c r="B1296" s="260">
        <v>235.4</v>
      </c>
      <c r="C1296" s="261">
        <v>325.99700000000001</v>
      </c>
      <c r="D1296" s="260">
        <v>6052.85</v>
      </c>
      <c r="F1296" s="261">
        <v>4.202</v>
      </c>
      <c r="G1296" s="260">
        <f t="shared" si="296"/>
        <v>420.2</v>
      </c>
      <c r="H1296" s="260">
        <f t="shared" si="290"/>
        <v>-184.79999999999998</v>
      </c>
      <c r="I1296" s="260">
        <f t="shared" si="297"/>
        <v>193.4</v>
      </c>
      <c r="J1296" s="262">
        <v>1.9339999999999999</v>
      </c>
      <c r="K1296" s="260">
        <f t="shared" si="298"/>
        <v>2.2679999999999998</v>
      </c>
      <c r="L1296" s="261">
        <v>7.8319999999999999</v>
      </c>
      <c r="M1296" s="262">
        <f t="shared" si="299"/>
        <v>5.5640000000000001</v>
      </c>
      <c r="N1296" s="260">
        <v>2.1190000000000002</v>
      </c>
      <c r="O1296" s="260">
        <v>198.01</v>
      </c>
      <c r="P1296" s="260">
        <v>512</v>
      </c>
      <c r="Q1296" s="260">
        <v>604.71272852842549</v>
      </c>
      <c r="U1296" s="260">
        <f t="shared" si="300"/>
        <v>3.25997</v>
      </c>
      <c r="V1296" s="260">
        <f t="shared" si="301"/>
        <v>1.9801</v>
      </c>
    </row>
    <row r="1297" spans="1:22">
      <c r="A1297" s="259">
        <v>45636</v>
      </c>
      <c r="B1297" s="260">
        <v>233.7</v>
      </c>
      <c r="C1297" s="261">
        <v>325.47500000000002</v>
      </c>
      <c r="D1297" s="260">
        <v>6034.91</v>
      </c>
      <c r="F1297" s="261">
        <v>4.2270000000000003</v>
      </c>
      <c r="G1297" s="260">
        <f t="shared" si="296"/>
        <v>422.70000000000005</v>
      </c>
      <c r="H1297" s="260">
        <f t="shared" si="290"/>
        <v>-189.00000000000006</v>
      </c>
      <c r="I1297" s="260">
        <f t="shared" si="297"/>
        <v>193</v>
      </c>
      <c r="J1297" s="262">
        <v>1.93</v>
      </c>
      <c r="K1297" s="260">
        <f t="shared" si="298"/>
        <v>2.2970000000000006</v>
      </c>
      <c r="L1297" s="261">
        <v>7.8529999999999998</v>
      </c>
      <c r="M1297" s="262">
        <f t="shared" si="299"/>
        <v>5.5559999999999992</v>
      </c>
      <c r="N1297" s="260">
        <v>2.117</v>
      </c>
      <c r="O1297" s="260">
        <v>199.17</v>
      </c>
      <c r="P1297" s="260">
        <v>519</v>
      </c>
      <c r="Q1297" s="260">
        <v>606.81049650632167</v>
      </c>
      <c r="U1297" s="260">
        <f t="shared" si="300"/>
        <v>3.25475</v>
      </c>
      <c r="V1297" s="260">
        <f t="shared" si="301"/>
        <v>1.9916999999999998</v>
      </c>
    </row>
    <row r="1298" spans="1:22">
      <c r="A1298" s="259">
        <v>45637</v>
      </c>
      <c r="B1298" s="260">
        <v>232.1</v>
      </c>
      <c r="C1298" s="261">
        <v>322.39600000000002</v>
      </c>
      <c r="D1298" s="260">
        <v>6084.19</v>
      </c>
      <c r="F1298" s="261">
        <v>4.2720000000000002</v>
      </c>
      <c r="G1298" s="260">
        <f t="shared" si="296"/>
        <v>427.20000000000005</v>
      </c>
      <c r="H1298" s="260">
        <f t="shared" si="290"/>
        <v>-195.10000000000005</v>
      </c>
      <c r="I1298" s="260">
        <f t="shared" si="297"/>
        <v>195.4</v>
      </c>
      <c r="J1298" s="262">
        <v>1.954</v>
      </c>
      <c r="K1298" s="260">
        <f t="shared" si="298"/>
        <v>2.3180000000000005</v>
      </c>
      <c r="L1298" s="261">
        <v>7.8639999999999999</v>
      </c>
      <c r="M1298" s="262">
        <f t="shared" si="299"/>
        <v>5.5459999999999994</v>
      </c>
      <c r="N1298" s="260">
        <v>2.1240000000000001</v>
      </c>
      <c r="O1298" s="260">
        <v>199.08</v>
      </c>
      <c r="P1298" s="260">
        <v>517</v>
      </c>
      <c r="Q1298" s="260">
        <v>606.69090260091184</v>
      </c>
      <c r="U1298" s="260">
        <f t="shared" si="300"/>
        <v>3.2239599999999999</v>
      </c>
      <c r="V1298" s="260">
        <f t="shared" si="301"/>
        <v>1.9908000000000001</v>
      </c>
    </row>
    <row r="1299" spans="1:22">
      <c r="A1299" s="259">
        <v>45638</v>
      </c>
      <c r="B1299" s="260">
        <v>229.4</v>
      </c>
      <c r="C1299" s="261">
        <v>320.59500000000003</v>
      </c>
      <c r="D1299" s="260">
        <v>6051.25</v>
      </c>
      <c r="F1299" s="261">
        <v>4.3289999999999997</v>
      </c>
      <c r="G1299" s="260">
        <f t="shared" si="296"/>
        <v>432.9</v>
      </c>
      <c r="H1299" s="260">
        <f t="shared" si="290"/>
        <v>-203.49999999999997</v>
      </c>
      <c r="I1299" s="260">
        <f t="shared" si="297"/>
        <v>199.9</v>
      </c>
      <c r="J1299" s="262">
        <v>1.9990000000000001</v>
      </c>
      <c r="K1299" s="260">
        <f t="shared" si="298"/>
        <v>2.3299999999999996</v>
      </c>
      <c r="L1299" s="261">
        <v>7.9130000000000003</v>
      </c>
      <c r="M1299" s="262">
        <f t="shared" si="299"/>
        <v>5.5830000000000002</v>
      </c>
      <c r="N1299" s="260">
        <v>2.202</v>
      </c>
      <c r="O1299" s="260">
        <v>194.1</v>
      </c>
      <c r="P1299" s="260">
        <v>513</v>
      </c>
      <c r="Q1299" s="260">
        <v>607.47186707367939</v>
      </c>
      <c r="U1299" s="260">
        <f t="shared" si="300"/>
        <v>3.2059500000000001</v>
      </c>
      <c r="V1299" s="260">
        <f t="shared" si="301"/>
        <v>1.9409999999999998</v>
      </c>
    </row>
    <row r="1300" spans="1:22">
      <c r="A1300" s="259">
        <v>45639</v>
      </c>
      <c r="B1300" s="260">
        <v>227</v>
      </c>
      <c r="C1300" s="261">
        <v>321.50299999999999</v>
      </c>
      <c r="D1300" s="260">
        <v>6051.09</v>
      </c>
      <c r="F1300" s="261">
        <v>4.3979999999999997</v>
      </c>
      <c r="G1300" s="260">
        <f t="shared" si="296"/>
        <v>439.79999999999995</v>
      </c>
      <c r="H1300" s="260">
        <f t="shared" si="290"/>
        <v>-212.79999999999995</v>
      </c>
      <c r="I1300" s="260">
        <f t="shared" si="297"/>
        <v>205.10000000000002</v>
      </c>
      <c r="J1300" s="262">
        <v>2.0510000000000002</v>
      </c>
      <c r="K1300" s="260">
        <f t="shared" si="298"/>
        <v>2.3469999999999995</v>
      </c>
      <c r="L1300" s="261">
        <v>7.9880000000000004</v>
      </c>
      <c r="M1300" s="262">
        <f t="shared" si="299"/>
        <v>5.6410000000000009</v>
      </c>
      <c r="N1300" s="260">
        <v>2.254</v>
      </c>
      <c r="O1300" s="260">
        <v>192.04</v>
      </c>
      <c r="P1300" s="260">
        <v>508</v>
      </c>
      <c r="Q1300" s="260">
        <v>607.11791407600003</v>
      </c>
      <c r="U1300" s="260">
        <f t="shared" si="300"/>
        <v>3.2150300000000001</v>
      </c>
      <c r="V1300" s="260">
        <f t="shared" si="301"/>
        <v>1.9203999999999999</v>
      </c>
    </row>
    <row r="1301" spans="1:22">
      <c r="A1301" s="259">
        <v>45642</v>
      </c>
      <c r="B1301" s="260">
        <v>228.7</v>
      </c>
      <c r="C1301" s="261">
        <v>324.90100000000001</v>
      </c>
      <c r="D1301" s="260">
        <v>6074.08</v>
      </c>
      <c r="F1301" s="261">
        <v>4.399</v>
      </c>
      <c r="G1301" s="260">
        <f t="shared" si="296"/>
        <v>439.9</v>
      </c>
      <c r="H1301" s="260">
        <f t="shared" si="290"/>
        <v>-211.2</v>
      </c>
      <c r="I1301" s="260">
        <f t="shared" si="297"/>
        <v>207.10000000000002</v>
      </c>
      <c r="J1301" s="262">
        <v>2.0710000000000002</v>
      </c>
      <c r="K1301" s="260">
        <f t="shared" si="298"/>
        <v>2.3279999999999998</v>
      </c>
      <c r="L1301" s="261">
        <v>8.0229999999999997</v>
      </c>
      <c r="M1301" s="262">
        <f t="shared" si="299"/>
        <v>5.6950000000000003</v>
      </c>
      <c r="N1301" s="260">
        <v>2.2440000000000002</v>
      </c>
      <c r="O1301" s="260">
        <v>192.24</v>
      </c>
      <c r="P1301" s="260">
        <v>515</v>
      </c>
      <c r="Q1301" s="260">
        <v>609.26415517546002</v>
      </c>
      <c r="U1301" s="260">
        <f t="shared" si="300"/>
        <v>3.2490100000000002</v>
      </c>
      <c r="V1301" s="260">
        <f t="shared" si="301"/>
        <v>1.9224000000000001</v>
      </c>
    </row>
    <row r="1302" spans="1:22">
      <c r="A1302" s="259">
        <v>45643</v>
      </c>
      <c r="B1302" s="260">
        <v>230</v>
      </c>
      <c r="C1302" s="261">
        <v>328.178</v>
      </c>
      <c r="D1302" s="260">
        <v>6050.61</v>
      </c>
      <c r="F1302" s="261">
        <v>4.4000000000000004</v>
      </c>
      <c r="G1302" s="260">
        <f t="shared" si="296"/>
        <v>440.00000000000006</v>
      </c>
      <c r="H1302" s="260">
        <f t="shared" si="290"/>
        <v>-210.00000000000006</v>
      </c>
      <c r="I1302" s="260">
        <f t="shared" si="297"/>
        <v>208.5</v>
      </c>
      <c r="J1302" s="262">
        <v>2.085</v>
      </c>
      <c r="K1302" s="260">
        <f t="shared" si="298"/>
        <v>2.3150000000000004</v>
      </c>
      <c r="L1302" s="261">
        <v>8.0549999999999997</v>
      </c>
      <c r="M1302" s="262">
        <f t="shared" si="299"/>
        <v>5.7399999999999993</v>
      </c>
      <c r="N1302" s="260">
        <v>2.2280000000000002</v>
      </c>
      <c r="O1302" s="260">
        <v>193.91</v>
      </c>
      <c r="P1302" s="260">
        <v>528</v>
      </c>
      <c r="Q1302" s="260">
        <v>617.16872237711914</v>
      </c>
      <c r="U1302" s="260">
        <f t="shared" si="300"/>
        <v>3.2817799999999999</v>
      </c>
      <c r="V1302" s="260">
        <f t="shared" si="301"/>
        <v>1.9391</v>
      </c>
    </row>
    <row r="1303" spans="1:22">
      <c r="A1303" s="259">
        <v>45644</v>
      </c>
      <c r="B1303" s="260">
        <v>222.2</v>
      </c>
      <c r="C1303" s="261">
        <v>320.05900000000003</v>
      </c>
      <c r="D1303" s="260">
        <v>5872.16</v>
      </c>
      <c r="F1303" s="261">
        <v>4.516</v>
      </c>
      <c r="G1303" s="260">
        <f t="shared" si="296"/>
        <v>451.6</v>
      </c>
      <c r="H1303" s="260">
        <f t="shared" si="290"/>
        <v>-229.40000000000003</v>
      </c>
      <c r="I1303" s="260">
        <f t="shared" si="297"/>
        <v>220.29999999999998</v>
      </c>
      <c r="J1303" s="262">
        <v>2.2029999999999998</v>
      </c>
      <c r="K1303" s="260">
        <f t="shared" si="298"/>
        <v>2.3130000000000002</v>
      </c>
      <c r="L1303" s="261">
        <v>8.0909999999999993</v>
      </c>
      <c r="M1303" s="262">
        <f t="shared" si="299"/>
        <v>5.7779999999999987</v>
      </c>
      <c r="N1303" s="260">
        <v>2.2429999999999999</v>
      </c>
      <c r="O1303" s="260">
        <v>194.68</v>
      </c>
      <c r="P1303" s="260">
        <v>535</v>
      </c>
      <c r="Q1303" s="260">
        <v>613.0575168317539</v>
      </c>
      <c r="U1303" s="260">
        <f t="shared" si="300"/>
        <v>3.20059</v>
      </c>
      <c r="V1303" s="260">
        <f t="shared" si="301"/>
        <v>1.9468000000000001</v>
      </c>
    </row>
    <row r="1304" spans="1:22">
      <c r="A1304" s="259">
        <v>45645</v>
      </c>
      <c r="B1304" s="260">
        <v>228.4</v>
      </c>
      <c r="C1304" s="261">
        <v>331.28899999999999</v>
      </c>
      <c r="D1304" s="260">
        <v>5867.08</v>
      </c>
      <c r="F1304" s="261">
        <v>4.5640000000000001</v>
      </c>
      <c r="G1304" s="260">
        <f t="shared" si="296"/>
        <v>456.4</v>
      </c>
      <c r="H1304" s="260">
        <f t="shared" si="290"/>
        <v>-227.99999999999997</v>
      </c>
      <c r="I1304" s="260">
        <f t="shared" si="297"/>
        <v>226.7</v>
      </c>
      <c r="J1304" s="262">
        <v>2.2669999999999999</v>
      </c>
      <c r="K1304" s="260">
        <f t="shared" si="298"/>
        <v>2.2970000000000002</v>
      </c>
      <c r="L1304" s="261">
        <v>8.26</v>
      </c>
      <c r="M1304" s="262">
        <f t="shared" si="299"/>
        <v>5.9629999999999992</v>
      </c>
      <c r="N1304" s="260">
        <v>2.3010000000000002</v>
      </c>
      <c r="O1304" s="260">
        <v>196.44</v>
      </c>
      <c r="P1304" s="260">
        <v>555</v>
      </c>
      <c r="Q1304" s="260">
        <v>630.03184316989109</v>
      </c>
      <c r="U1304" s="260">
        <f t="shared" si="300"/>
        <v>3.3128899999999999</v>
      </c>
      <c r="V1304" s="260">
        <f t="shared" si="301"/>
        <v>1.9643999999999999</v>
      </c>
    </row>
    <row r="1305" spans="1:22">
      <c r="A1305" s="259">
        <v>45646</v>
      </c>
      <c r="B1305" s="260">
        <v>231.8</v>
      </c>
      <c r="C1305" s="261">
        <v>333.30700000000002</v>
      </c>
      <c r="D1305" s="260">
        <v>5930.85</v>
      </c>
      <c r="F1305" s="261">
        <v>4.5229999999999997</v>
      </c>
      <c r="G1305" s="260">
        <f t="shared" si="296"/>
        <v>452.29999999999995</v>
      </c>
      <c r="H1305" s="260">
        <f t="shared" si="290"/>
        <v>-220.49999999999994</v>
      </c>
      <c r="I1305" s="260">
        <f t="shared" si="297"/>
        <v>222.40000000000003</v>
      </c>
      <c r="J1305" s="262">
        <v>2.2240000000000002</v>
      </c>
      <c r="K1305" s="260">
        <f t="shared" si="298"/>
        <v>2.2989999999999995</v>
      </c>
      <c r="L1305" s="261">
        <v>8.2279999999999998</v>
      </c>
      <c r="M1305" s="262">
        <f t="shared" si="299"/>
        <v>5.9290000000000003</v>
      </c>
      <c r="N1305" s="260">
        <v>2.2810000000000001</v>
      </c>
      <c r="O1305" s="260">
        <v>200.53</v>
      </c>
      <c r="P1305" s="260">
        <v>561</v>
      </c>
      <c r="Q1305" s="260">
        <v>634.70483039295993</v>
      </c>
      <c r="U1305" s="260">
        <f t="shared" si="300"/>
        <v>3.3330700000000002</v>
      </c>
      <c r="V1305" s="260">
        <f t="shared" si="301"/>
        <v>2.0053000000000001</v>
      </c>
    </row>
    <row r="1306" spans="1:22">
      <c r="A1306" s="259">
        <v>45649</v>
      </c>
      <c r="B1306" s="260">
        <v>229.4</v>
      </c>
      <c r="C1306" s="261">
        <v>330.74700000000001</v>
      </c>
      <c r="D1306" s="260">
        <v>5974.07</v>
      </c>
      <c r="F1306" s="261">
        <v>4.5880000000000001</v>
      </c>
      <c r="G1306" s="260">
        <f t="shared" si="296"/>
        <v>458.8</v>
      </c>
      <c r="H1306" s="260">
        <f t="shared" si="290"/>
        <v>-229.4</v>
      </c>
      <c r="I1306" s="260">
        <f t="shared" si="297"/>
        <v>224.7</v>
      </c>
      <c r="J1306" s="262">
        <v>2.2469999999999999</v>
      </c>
      <c r="K1306" s="260">
        <f t="shared" si="298"/>
        <v>2.3410000000000002</v>
      </c>
      <c r="L1306" s="261">
        <v>8.2539999999999996</v>
      </c>
      <c r="M1306" s="262">
        <f t="shared" si="299"/>
        <v>5.9129999999999994</v>
      </c>
      <c r="N1306" s="260">
        <v>2.3170000000000002</v>
      </c>
      <c r="O1306" s="260">
        <v>198.75</v>
      </c>
      <c r="P1306" s="260">
        <v>560</v>
      </c>
      <c r="Q1306" s="260">
        <v>631.38655588238146</v>
      </c>
      <c r="U1306" s="260">
        <f t="shared" si="300"/>
        <v>3.3074700000000004</v>
      </c>
      <c r="V1306" s="260">
        <f t="shared" si="301"/>
        <v>1.9875</v>
      </c>
    </row>
    <row r="1307" spans="1:22">
      <c r="A1307" s="259">
        <v>45650</v>
      </c>
      <c r="B1307" s="260">
        <v>229.4</v>
      </c>
      <c r="C1307" s="261">
        <v>332.31299999999999</v>
      </c>
      <c r="D1307" s="260">
        <v>6040.04</v>
      </c>
      <c r="F1307" s="261">
        <v>4.59</v>
      </c>
      <c r="G1307" s="260">
        <f t="shared" si="296"/>
        <v>459</v>
      </c>
      <c r="H1307" s="260">
        <f t="shared" si="290"/>
        <v>-229.6</v>
      </c>
      <c r="I1307" s="260">
        <f t="shared" si="297"/>
        <v>223.5</v>
      </c>
      <c r="J1307" s="262">
        <v>2.2349999999999999</v>
      </c>
      <c r="K1307" s="260">
        <f t="shared" si="298"/>
        <v>2.355</v>
      </c>
      <c r="L1307" s="261">
        <v>8.2690000000000001</v>
      </c>
      <c r="M1307" s="262">
        <f t="shared" si="299"/>
        <v>5.9139999999999997</v>
      </c>
      <c r="N1307" s="260">
        <v>2.3170000000000002</v>
      </c>
      <c r="O1307" s="260">
        <v>197.49</v>
      </c>
      <c r="P1307" s="260">
        <v>560</v>
      </c>
      <c r="Q1307" s="260">
        <v>631.59391441293462</v>
      </c>
      <c r="U1307" s="260">
        <f t="shared" si="300"/>
        <v>3.3231299999999999</v>
      </c>
      <c r="V1307" s="260">
        <f t="shared" si="301"/>
        <v>1.9749000000000001</v>
      </c>
    </row>
    <row r="1308" spans="1:22" hidden="1">
      <c r="A1308" s="259">
        <v>45651</v>
      </c>
      <c r="B1308" s="260">
        <v>0</v>
      </c>
      <c r="C1308" s="260">
        <v>0</v>
      </c>
      <c r="D1308" s="260">
        <v>0</v>
      </c>
      <c r="F1308" s="260">
        <v>4.59</v>
      </c>
      <c r="G1308" s="260">
        <f t="shared" si="296"/>
        <v>459</v>
      </c>
      <c r="H1308" s="260">
        <f t="shared" si="290"/>
        <v>-459</v>
      </c>
      <c r="J1308" s="260"/>
      <c r="L1308" s="260"/>
      <c r="M1308" s="260"/>
      <c r="Q1308" s="260">
        <v>630.70796221006435</v>
      </c>
    </row>
    <row r="1309" spans="1:22" hidden="1">
      <c r="A1309" s="259">
        <v>45652</v>
      </c>
      <c r="B1309" s="260">
        <v>230.8</v>
      </c>
      <c r="C1309" s="261">
        <v>333.12099999999998</v>
      </c>
      <c r="D1309" s="260">
        <v>6037.59</v>
      </c>
      <c r="F1309" s="261">
        <v>4.5839999999999996</v>
      </c>
      <c r="G1309" s="260">
        <f t="shared" si="296"/>
        <v>458.4</v>
      </c>
      <c r="H1309" s="260">
        <f t="shared" si="290"/>
        <v>-227.59999999999997</v>
      </c>
      <c r="I1309" s="260">
        <f t="shared" ref="I1309:I1312" si="302">J1309*100</f>
        <v>223.3</v>
      </c>
      <c r="J1309" s="262">
        <v>2.2330000000000001</v>
      </c>
      <c r="K1309" s="260">
        <f t="shared" ref="K1309:K1312" si="303">F1309-J1309</f>
        <v>2.3509999999999995</v>
      </c>
      <c r="L1309" s="261">
        <v>8.266</v>
      </c>
      <c r="M1309" s="262">
        <f t="shared" ref="M1309:M1312" si="304">L1309-K1309</f>
        <v>5.9150000000000009</v>
      </c>
      <c r="N1309" s="260" t="e">
        <v>#N/A</v>
      </c>
      <c r="P1309" s="260">
        <v>565</v>
      </c>
      <c r="Q1309" s="260">
        <v>631.53453989641616</v>
      </c>
    </row>
    <row r="1310" spans="1:22">
      <c r="A1310" s="259">
        <v>45653</v>
      </c>
      <c r="B1310" s="260">
        <v>228.8</v>
      </c>
      <c r="C1310" s="261">
        <v>329.375</v>
      </c>
      <c r="D1310" s="260">
        <v>5970.84</v>
      </c>
      <c r="F1310" s="261">
        <v>4.6260000000000003</v>
      </c>
      <c r="G1310" s="260">
        <f t="shared" si="296"/>
        <v>462.6</v>
      </c>
      <c r="H1310" s="260">
        <f t="shared" si="290"/>
        <v>-233.8</v>
      </c>
      <c r="I1310" s="260">
        <f t="shared" si="302"/>
        <v>227</v>
      </c>
      <c r="J1310" s="262">
        <v>2.27</v>
      </c>
      <c r="K1310" s="260">
        <f t="shared" si="303"/>
        <v>2.3560000000000003</v>
      </c>
      <c r="L1310" s="261">
        <v>8.2739999999999991</v>
      </c>
      <c r="M1310" s="262">
        <f t="shared" si="304"/>
        <v>5.9179999999999993</v>
      </c>
      <c r="N1310" s="260">
        <v>2.3929999999999998</v>
      </c>
      <c r="O1310" s="260">
        <v>194.98</v>
      </c>
      <c r="P1310" s="260">
        <v>559</v>
      </c>
      <c r="Q1310" s="260">
        <v>630.5925724590395</v>
      </c>
      <c r="U1310" s="260">
        <f t="shared" ref="U1310:U1312" si="305">C1310/100</f>
        <v>3.2937500000000002</v>
      </c>
      <c r="V1310" s="260">
        <f t="shared" ref="V1310:V1312" si="306">O1310/100</f>
        <v>1.9498</v>
      </c>
    </row>
    <row r="1311" spans="1:22">
      <c r="A1311" s="259">
        <v>45656</v>
      </c>
      <c r="B1311" s="260">
        <v>235.5</v>
      </c>
      <c r="C1311" s="261">
        <v>338.35300000000001</v>
      </c>
      <c r="D1311" s="260">
        <v>5906.94</v>
      </c>
      <c r="F1311" s="261">
        <v>4.5339999999999998</v>
      </c>
      <c r="G1311" s="260">
        <f t="shared" si="296"/>
        <v>453.4</v>
      </c>
      <c r="H1311" s="260">
        <f t="shared" si="290"/>
        <v>-217.89999999999998</v>
      </c>
      <c r="I1311" s="260">
        <f t="shared" si="302"/>
        <v>220.6</v>
      </c>
      <c r="J1311" s="262">
        <v>2.206</v>
      </c>
      <c r="K1311" s="260">
        <f t="shared" si="303"/>
        <v>2.3279999999999998</v>
      </c>
      <c r="L1311" s="261">
        <v>8.2789999999999999</v>
      </c>
      <c r="M1311" s="262">
        <f t="shared" si="304"/>
        <v>5.9510000000000005</v>
      </c>
      <c r="N1311" s="260">
        <v>2.3620000000000001</v>
      </c>
      <c r="O1311" s="260">
        <v>195.17</v>
      </c>
      <c r="P1311" s="260">
        <v>567</v>
      </c>
      <c r="Q1311" s="260">
        <v>647.46513685430773</v>
      </c>
      <c r="U1311" s="260">
        <f t="shared" si="305"/>
        <v>3.3835299999999999</v>
      </c>
      <c r="V1311" s="260">
        <f t="shared" si="306"/>
        <v>1.9516999999999998</v>
      </c>
    </row>
    <row r="1312" spans="1:22">
      <c r="A1312" s="259">
        <v>45657</v>
      </c>
      <c r="B1312" s="260">
        <v>230.4</v>
      </c>
      <c r="C1312" s="261">
        <v>325.45299999999997</v>
      </c>
      <c r="D1312" s="260">
        <v>5881.63</v>
      </c>
      <c r="F1312" s="261">
        <v>4.5720000000000001</v>
      </c>
      <c r="G1312" s="260">
        <f t="shared" si="296"/>
        <v>457.2</v>
      </c>
      <c r="H1312" s="260">
        <f t="shared" si="290"/>
        <v>-226.79999999999998</v>
      </c>
      <c r="I1312" s="260">
        <f t="shared" si="302"/>
        <v>223.1</v>
      </c>
      <c r="J1312" s="262">
        <v>2.2309999999999999</v>
      </c>
      <c r="K1312" s="260">
        <f t="shared" si="303"/>
        <v>2.3410000000000002</v>
      </c>
      <c r="L1312" s="261">
        <v>8.2309999999999999</v>
      </c>
      <c r="M1312" s="262">
        <f t="shared" si="304"/>
        <v>5.89</v>
      </c>
      <c r="N1312" s="260">
        <v>2.3620000000000001</v>
      </c>
      <c r="O1312" s="260">
        <v>195.02</v>
      </c>
      <c r="P1312" s="260">
        <v>561</v>
      </c>
      <c r="Q1312" s="260">
        <v>645.95700784129042</v>
      </c>
      <c r="U1312" s="260">
        <f t="shared" si="305"/>
        <v>3.2545299999999999</v>
      </c>
      <c r="V1312" s="260">
        <f t="shared" si="306"/>
        <v>1.9502000000000002</v>
      </c>
    </row>
    <row r="1313" spans="1:22" hidden="1">
      <c r="A1313" s="259">
        <v>45658</v>
      </c>
      <c r="B1313" s="260">
        <v>0</v>
      </c>
      <c r="C1313" s="260">
        <v>0</v>
      </c>
      <c r="D1313" s="260">
        <v>0</v>
      </c>
      <c r="F1313" s="260">
        <v>4.5720000000000001</v>
      </c>
      <c r="G1313" s="260">
        <f t="shared" si="296"/>
        <v>457.2</v>
      </c>
      <c r="H1313" s="260">
        <f t="shared" si="290"/>
        <v>-457.2</v>
      </c>
      <c r="J1313" s="260"/>
      <c r="L1313" s="260"/>
      <c r="M1313" s="260"/>
      <c r="Q1313" s="260">
        <v>645.11650604917577</v>
      </c>
    </row>
    <row r="1314" spans="1:22">
      <c r="A1314" s="259">
        <v>45659</v>
      </c>
      <c r="B1314" s="260">
        <v>232.6</v>
      </c>
      <c r="C1314" s="261">
        <v>326.53699999999998</v>
      </c>
      <c r="D1314" s="260">
        <v>5868.55</v>
      </c>
      <c r="F1314" s="261">
        <v>4.5599999999999996</v>
      </c>
      <c r="G1314" s="260">
        <f t="shared" si="296"/>
        <v>455.99999999999994</v>
      </c>
      <c r="H1314" s="260">
        <f t="shared" si="290"/>
        <v>-223.39999999999995</v>
      </c>
      <c r="I1314" s="260">
        <f t="shared" ref="I1314:I1318" si="307">J1314*100</f>
        <v>221.70000000000002</v>
      </c>
      <c r="J1314" s="262">
        <v>2.2170000000000001</v>
      </c>
      <c r="K1314" s="260">
        <f t="shared" ref="K1314:K1318" si="308">F1314-J1314</f>
        <v>2.3429999999999995</v>
      </c>
      <c r="L1314" s="261">
        <v>8.2129999999999992</v>
      </c>
      <c r="M1314" s="262">
        <f t="shared" ref="M1314:M1318" si="309">L1314-K1314</f>
        <v>5.8699999999999992</v>
      </c>
      <c r="N1314" s="260">
        <v>2.3740000000000001</v>
      </c>
      <c r="O1314" s="260">
        <v>197.24</v>
      </c>
      <c r="P1314" s="260">
        <v>553</v>
      </c>
      <c r="Q1314" s="260">
        <v>637.78251697784845</v>
      </c>
      <c r="U1314" s="260">
        <f t="shared" ref="U1314:U1318" si="310">C1314/100</f>
        <v>3.2653699999999999</v>
      </c>
      <c r="V1314" s="260">
        <f t="shared" ref="V1314:V1318" si="311">O1314/100</f>
        <v>1.9724000000000002</v>
      </c>
    </row>
    <row r="1315" spans="1:22">
      <c r="A1315" s="259">
        <v>45660</v>
      </c>
      <c r="B1315" s="260">
        <v>229.5</v>
      </c>
      <c r="C1315" s="261">
        <v>320.279</v>
      </c>
      <c r="D1315" s="260">
        <v>5942.47</v>
      </c>
      <c r="F1315" s="261">
        <v>4.5990000000000002</v>
      </c>
      <c r="G1315" s="260">
        <f t="shared" si="296"/>
        <v>459.90000000000003</v>
      </c>
      <c r="H1315" s="260">
        <f t="shared" si="290"/>
        <v>-230.40000000000003</v>
      </c>
      <c r="I1315" s="260">
        <f t="shared" si="307"/>
        <v>225.5</v>
      </c>
      <c r="J1315" s="262">
        <v>2.2549999999999999</v>
      </c>
      <c r="K1315" s="260">
        <f t="shared" si="308"/>
        <v>2.3440000000000003</v>
      </c>
      <c r="L1315" s="261">
        <v>8.1820000000000004</v>
      </c>
      <c r="M1315" s="262">
        <f t="shared" si="309"/>
        <v>5.8380000000000001</v>
      </c>
      <c r="N1315" s="260">
        <v>2.4209999999999998</v>
      </c>
      <c r="O1315" s="260">
        <v>194.21</v>
      </c>
      <c r="P1315" s="260">
        <v>526</v>
      </c>
      <c r="Q1315" s="260">
        <v>617.93662051919989</v>
      </c>
      <c r="U1315" s="260">
        <f t="shared" si="310"/>
        <v>3.2027899999999998</v>
      </c>
      <c r="V1315" s="260">
        <f t="shared" si="311"/>
        <v>1.9421000000000002</v>
      </c>
    </row>
    <row r="1316" spans="1:22">
      <c r="A1316" s="259">
        <v>45663</v>
      </c>
      <c r="B1316" s="260">
        <v>230.9</v>
      </c>
      <c r="C1316" s="261">
        <v>320.31200000000001</v>
      </c>
      <c r="D1316" s="260">
        <v>5975.38</v>
      </c>
      <c r="F1316" s="261">
        <v>4.6310000000000002</v>
      </c>
      <c r="G1316" s="260">
        <f t="shared" si="296"/>
        <v>463.1</v>
      </c>
      <c r="H1316" s="260">
        <f t="shared" si="290"/>
        <v>-232.20000000000002</v>
      </c>
      <c r="I1316" s="260">
        <f t="shared" si="307"/>
        <v>226.9</v>
      </c>
      <c r="J1316" s="262">
        <v>2.2690000000000001</v>
      </c>
      <c r="K1316" s="260">
        <f t="shared" si="308"/>
        <v>2.3620000000000001</v>
      </c>
      <c r="L1316" s="261">
        <v>8.1809999999999992</v>
      </c>
      <c r="M1316" s="262">
        <f t="shared" si="309"/>
        <v>5.8189999999999991</v>
      </c>
      <c r="N1316" s="260">
        <v>2.4449999999999998</v>
      </c>
      <c r="O1316" s="260">
        <v>189.38</v>
      </c>
      <c r="P1316" s="260">
        <v>526</v>
      </c>
      <c r="Q1316" s="260">
        <v>608.48480175212217</v>
      </c>
      <c r="U1316" s="260">
        <f t="shared" si="310"/>
        <v>3.2031200000000002</v>
      </c>
      <c r="V1316" s="260">
        <f t="shared" si="311"/>
        <v>1.8937999999999999</v>
      </c>
    </row>
    <row r="1317" spans="1:22">
      <c r="A1317" s="259">
        <v>45664</v>
      </c>
      <c r="B1317" s="260">
        <v>226.9</v>
      </c>
      <c r="C1317" s="261">
        <v>314.39699999999999</v>
      </c>
      <c r="D1317" s="260">
        <v>5909.03</v>
      </c>
      <c r="F1317" s="261">
        <v>4.6859999999999999</v>
      </c>
      <c r="G1317" s="260">
        <f t="shared" si="296"/>
        <v>468.6</v>
      </c>
      <c r="H1317" s="260">
        <f t="shared" si="290"/>
        <v>-241.70000000000002</v>
      </c>
      <c r="I1317" s="260">
        <f t="shared" si="307"/>
        <v>228.2</v>
      </c>
      <c r="J1317" s="262">
        <v>2.282</v>
      </c>
      <c r="K1317" s="260">
        <f t="shared" si="308"/>
        <v>2.4039999999999999</v>
      </c>
      <c r="L1317" s="261">
        <v>8.1530000000000005</v>
      </c>
      <c r="M1317" s="262">
        <f t="shared" si="309"/>
        <v>5.7490000000000006</v>
      </c>
      <c r="N1317" s="260">
        <v>2.4790000000000001</v>
      </c>
      <c r="O1317" s="260">
        <v>190.18</v>
      </c>
      <c r="P1317" s="260">
        <v>536</v>
      </c>
      <c r="Q1317" s="260">
        <v>606.14618872533117</v>
      </c>
      <c r="U1317" s="260">
        <f t="shared" si="310"/>
        <v>3.1439699999999999</v>
      </c>
      <c r="V1317" s="260">
        <f t="shared" si="311"/>
        <v>1.9018000000000002</v>
      </c>
    </row>
    <row r="1318" spans="1:22">
      <c r="A1318" s="259">
        <v>45665</v>
      </c>
      <c r="B1318" s="260">
        <v>229.8</v>
      </c>
      <c r="C1318" s="261">
        <v>323.53300000000002</v>
      </c>
      <c r="D1318" s="260">
        <v>5918.25</v>
      </c>
      <c r="F1318" s="261">
        <v>4.6909999999999998</v>
      </c>
      <c r="G1318" s="260">
        <f t="shared" si="296"/>
        <v>469.09999999999997</v>
      </c>
      <c r="H1318" s="260">
        <f t="shared" si="290"/>
        <v>-239.29999999999995</v>
      </c>
      <c r="I1318" s="260">
        <f t="shared" si="307"/>
        <v>226.7</v>
      </c>
      <c r="J1318" s="262">
        <v>2.2669999999999999</v>
      </c>
      <c r="K1318" s="260">
        <f t="shared" si="308"/>
        <v>2.4239999999999999</v>
      </c>
      <c r="L1318" s="261">
        <v>8.2799999999999994</v>
      </c>
      <c r="M1318" s="262">
        <f t="shared" si="309"/>
        <v>5.8559999999999999</v>
      </c>
      <c r="N1318" s="260">
        <v>2.544</v>
      </c>
      <c r="O1318" s="260">
        <v>189.56</v>
      </c>
      <c r="P1318" s="260">
        <v>539</v>
      </c>
      <c r="Q1318" s="260">
        <v>610.44108824606622</v>
      </c>
      <c r="U1318" s="260">
        <f t="shared" si="310"/>
        <v>3.2353300000000003</v>
      </c>
      <c r="V1318" s="260">
        <f t="shared" si="311"/>
        <v>1.8956</v>
      </c>
    </row>
    <row r="1319" spans="1:22" hidden="1">
      <c r="A1319" s="259">
        <v>45666</v>
      </c>
      <c r="B1319" s="260">
        <v>228.6</v>
      </c>
      <c r="C1319" s="260">
        <v>319.03899999999999</v>
      </c>
      <c r="D1319" s="260">
        <v>0</v>
      </c>
      <c r="F1319" s="260">
        <v>4.6900000000000004</v>
      </c>
      <c r="G1319" s="260">
        <f t="shared" si="296"/>
        <v>469.00000000000006</v>
      </c>
      <c r="H1319" s="260">
        <f t="shared" si="290"/>
        <v>-240.40000000000006</v>
      </c>
      <c r="J1319" s="260"/>
      <c r="L1319" s="260"/>
      <c r="M1319" s="260"/>
      <c r="P1319" s="260">
        <v>526</v>
      </c>
      <c r="Q1319" s="260">
        <v>605.67887866514036</v>
      </c>
    </row>
    <row r="1320" spans="1:22">
      <c r="A1320" s="259">
        <v>45667</v>
      </c>
      <c r="B1320" s="260">
        <v>224.6</v>
      </c>
      <c r="C1320" s="261">
        <v>319.83999999999997</v>
      </c>
      <c r="D1320" s="260">
        <v>5827.04</v>
      </c>
      <c r="F1320" s="261">
        <v>4.76</v>
      </c>
      <c r="G1320" s="260">
        <f t="shared" si="296"/>
        <v>476</v>
      </c>
      <c r="H1320" s="260">
        <f t="shared" si="290"/>
        <v>-251.4</v>
      </c>
      <c r="I1320" s="260">
        <f t="shared" ref="I1320:I1325" si="312">J1320*100</f>
        <v>231.4</v>
      </c>
      <c r="J1320" s="262">
        <v>2.3140000000000001</v>
      </c>
      <c r="K1320" s="260">
        <f t="shared" ref="K1320:K1325" si="313">F1320-J1320</f>
        <v>2.4459999999999997</v>
      </c>
      <c r="L1320" s="261">
        <v>8.3420000000000005</v>
      </c>
      <c r="M1320" s="262">
        <f t="shared" ref="M1320:M1325" si="314">L1320-K1320</f>
        <v>5.8960000000000008</v>
      </c>
      <c r="N1320" s="260">
        <v>2.5910000000000002</v>
      </c>
      <c r="O1320" s="260">
        <v>188.84</v>
      </c>
      <c r="P1320" s="260">
        <v>531</v>
      </c>
      <c r="Q1320" s="260">
        <v>600.30783476951888</v>
      </c>
      <c r="U1320" s="260">
        <f t="shared" ref="U1320:U1325" si="315">C1320/100</f>
        <v>3.1983999999999999</v>
      </c>
      <c r="V1320" s="260">
        <f t="shared" ref="V1320:V1325" si="316">O1320/100</f>
        <v>1.8884000000000001</v>
      </c>
    </row>
    <row r="1321" spans="1:22">
      <c r="A1321" s="259">
        <v>45670</v>
      </c>
      <c r="B1321" s="260">
        <v>224.9</v>
      </c>
      <c r="C1321" s="261">
        <v>323.93299999999999</v>
      </c>
      <c r="D1321" s="260">
        <v>5836.22</v>
      </c>
      <c r="F1321" s="261">
        <v>4.78</v>
      </c>
      <c r="G1321" s="260">
        <f t="shared" si="296"/>
        <v>478</v>
      </c>
      <c r="H1321" s="260">
        <f t="shared" si="290"/>
        <v>-253.1</v>
      </c>
      <c r="I1321" s="260">
        <f t="shared" si="312"/>
        <v>231.3</v>
      </c>
      <c r="J1321" s="262">
        <v>2.3130000000000002</v>
      </c>
      <c r="K1321" s="260">
        <f t="shared" si="313"/>
        <v>2.4670000000000001</v>
      </c>
      <c r="L1321" s="261">
        <v>8.4030000000000005</v>
      </c>
      <c r="M1321" s="262">
        <f t="shared" si="314"/>
        <v>5.9359999999999999</v>
      </c>
      <c r="N1321" s="260">
        <v>2.61</v>
      </c>
      <c r="O1321" s="260">
        <v>192.3</v>
      </c>
      <c r="P1321" s="260">
        <v>542</v>
      </c>
      <c r="Q1321" s="260">
        <v>609.73082171170313</v>
      </c>
      <c r="U1321" s="260">
        <f t="shared" si="315"/>
        <v>3.2393299999999998</v>
      </c>
      <c r="V1321" s="260">
        <f t="shared" si="316"/>
        <v>1.923</v>
      </c>
    </row>
    <row r="1322" spans="1:22">
      <c r="A1322" s="259">
        <v>45671</v>
      </c>
      <c r="B1322" s="260">
        <v>226.6</v>
      </c>
      <c r="C1322" s="261">
        <v>323.17</v>
      </c>
      <c r="D1322" s="260">
        <v>5842.91</v>
      </c>
      <c r="F1322" s="261">
        <v>4.7930000000000001</v>
      </c>
      <c r="G1322" s="260">
        <f t="shared" si="296"/>
        <v>479.3</v>
      </c>
      <c r="H1322" s="260">
        <f t="shared" si="290"/>
        <v>-252.70000000000002</v>
      </c>
      <c r="I1322" s="260">
        <f t="shared" si="312"/>
        <v>232.9</v>
      </c>
      <c r="J1322" s="262">
        <v>2.3290000000000002</v>
      </c>
      <c r="K1322" s="260">
        <f t="shared" si="313"/>
        <v>2.464</v>
      </c>
      <c r="L1322" s="261">
        <v>8.3930000000000007</v>
      </c>
      <c r="M1322" s="262">
        <f t="shared" si="314"/>
        <v>5.9290000000000003</v>
      </c>
      <c r="N1322" s="260">
        <v>2.6480000000000001</v>
      </c>
      <c r="O1322" s="260">
        <v>188.45</v>
      </c>
      <c r="P1322" s="260">
        <v>541</v>
      </c>
      <c r="Q1322" s="260">
        <v>601.05396797860101</v>
      </c>
      <c r="U1322" s="260">
        <f t="shared" si="315"/>
        <v>3.2317</v>
      </c>
      <c r="V1322" s="260">
        <f t="shared" si="316"/>
        <v>1.8844999999999998</v>
      </c>
    </row>
    <row r="1323" spans="1:22">
      <c r="A1323" s="259">
        <v>45672</v>
      </c>
      <c r="B1323" s="260">
        <v>232.4</v>
      </c>
      <c r="C1323" s="261">
        <v>322.56200000000001</v>
      </c>
      <c r="D1323" s="260">
        <v>5949.91</v>
      </c>
      <c r="F1323" s="261">
        <v>4.6539999999999999</v>
      </c>
      <c r="G1323" s="260">
        <f t="shared" si="296"/>
        <v>465.4</v>
      </c>
      <c r="H1323" s="260">
        <f t="shared" si="290"/>
        <v>-232.99999999999997</v>
      </c>
      <c r="I1323" s="260">
        <f t="shared" si="312"/>
        <v>221.89999999999998</v>
      </c>
      <c r="J1323" s="262">
        <v>2.2189999999999999</v>
      </c>
      <c r="K1323" s="260">
        <f t="shared" si="313"/>
        <v>2.4350000000000001</v>
      </c>
      <c r="L1323" s="261">
        <v>8.2629999999999999</v>
      </c>
      <c r="M1323" s="262">
        <f t="shared" si="314"/>
        <v>5.8279999999999994</v>
      </c>
      <c r="N1323" s="260">
        <v>2.5579999999999998</v>
      </c>
      <c r="O1323" s="260">
        <v>192.05</v>
      </c>
      <c r="P1323" s="260">
        <v>547</v>
      </c>
      <c r="Q1323" s="260">
        <v>596.30802630787707</v>
      </c>
      <c r="U1323" s="260">
        <f t="shared" si="315"/>
        <v>3.2256200000000002</v>
      </c>
      <c r="V1323" s="260">
        <f t="shared" si="316"/>
        <v>1.9205000000000001</v>
      </c>
    </row>
    <row r="1324" spans="1:22">
      <c r="A1324" s="259">
        <v>45673</v>
      </c>
      <c r="B1324" s="260">
        <v>234.2</v>
      </c>
      <c r="C1324" s="261">
        <v>323.20600000000002</v>
      </c>
      <c r="D1324" s="260">
        <v>5937.34</v>
      </c>
      <c r="F1324" s="261">
        <v>4.6139999999999999</v>
      </c>
      <c r="G1324" s="260">
        <f t="shared" si="296"/>
        <v>461.4</v>
      </c>
      <c r="H1324" s="260">
        <f t="shared" si="290"/>
        <v>-227.2</v>
      </c>
      <c r="I1324" s="260">
        <f t="shared" si="312"/>
        <v>218.8</v>
      </c>
      <c r="J1324" s="262">
        <v>2.1880000000000002</v>
      </c>
      <c r="K1324" s="260">
        <f t="shared" si="313"/>
        <v>2.4259999999999997</v>
      </c>
      <c r="L1324" s="261">
        <v>8.25</v>
      </c>
      <c r="M1324" s="262">
        <f t="shared" si="314"/>
        <v>5.8239999999999998</v>
      </c>
      <c r="N1324" s="260">
        <v>2.5419999999999998</v>
      </c>
      <c r="O1324" s="260">
        <v>189.29</v>
      </c>
      <c r="P1324" s="260">
        <v>558</v>
      </c>
      <c r="Q1324" s="260">
        <v>596.38514921304875</v>
      </c>
      <c r="U1324" s="260">
        <f t="shared" si="315"/>
        <v>3.2320600000000002</v>
      </c>
      <c r="V1324" s="260">
        <f t="shared" si="316"/>
        <v>1.8929</v>
      </c>
    </row>
    <row r="1325" spans="1:22">
      <c r="A1325" s="259">
        <v>45674</v>
      </c>
      <c r="B1325" s="260">
        <v>233.2</v>
      </c>
      <c r="C1325" s="261">
        <v>321.76400000000001</v>
      </c>
      <c r="D1325" s="260">
        <v>5996.66</v>
      </c>
      <c r="F1325" s="261">
        <v>4.6280000000000001</v>
      </c>
      <c r="G1325" s="260">
        <f t="shared" si="296"/>
        <v>462.8</v>
      </c>
      <c r="H1325" s="260">
        <f t="shared" si="290"/>
        <v>-229.60000000000002</v>
      </c>
      <c r="I1325" s="260">
        <f t="shared" si="312"/>
        <v>219.49999999999997</v>
      </c>
      <c r="J1325" s="262">
        <v>2.1949999999999998</v>
      </c>
      <c r="K1325" s="260">
        <f t="shared" si="313"/>
        <v>2.4330000000000003</v>
      </c>
      <c r="L1325" s="261">
        <v>8.2409999999999997</v>
      </c>
      <c r="M1325" s="262">
        <f t="shared" si="314"/>
        <v>5.8079999999999998</v>
      </c>
      <c r="N1325" s="260">
        <v>2.5299999999999998</v>
      </c>
      <c r="O1325" s="260">
        <v>191.58</v>
      </c>
      <c r="P1325" s="260">
        <v>545</v>
      </c>
      <c r="Q1325" s="260">
        <v>585.43372169544796</v>
      </c>
      <c r="U1325" s="260">
        <f t="shared" si="315"/>
        <v>3.2176400000000003</v>
      </c>
      <c r="V1325" s="260">
        <f t="shared" si="316"/>
        <v>1.9158000000000002</v>
      </c>
    </row>
    <row r="1326" spans="1:22" hidden="1">
      <c r="A1326" s="259">
        <v>45677</v>
      </c>
      <c r="B1326" s="260">
        <v>0</v>
      </c>
      <c r="C1326" s="260">
        <v>0</v>
      </c>
      <c r="D1326" s="260">
        <v>0</v>
      </c>
      <c r="F1326" s="260">
        <v>4.6280000000000001</v>
      </c>
      <c r="G1326" s="260">
        <f t="shared" si="296"/>
        <v>462.8</v>
      </c>
      <c r="H1326" s="260">
        <f t="shared" si="290"/>
        <v>-462.8</v>
      </c>
      <c r="J1326" s="260"/>
      <c r="L1326" s="260"/>
      <c r="M1326" s="260"/>
      <c r="Q1326" s="260">
        <v>600.44154463890834</v>
      </c>
    </row>
    <row r="1327" spans="1:22">
      <c r="A1327" s="259">
        <v>45678</v>
      </c>
      <c r="B1327" s="260">
        <v>234.5</v>
      </c>
      <c r="C1327" s="261">
        <v>320.02600000000001</v>
      </c>
      <c r="D1327" s="260">
        <v>6049.24</v>
      </c>
      <c r="F1327" s="261">
        <v>4.577</v>
      </c>
      <c r="G1327" s="260">
        <f t="shared" si="296"/>
        <v>457.7</v>
      </c>
      <c r="H1327" s="260">
        <f t="shared" si="290"/>
        <v>-223.2</v>
      </c>
      <c r="I1327" s="260">
        <f t="shared" ref="I1327:I1345" si="317">J1327*100</f>
        <v>217.49999999999997</v>
      </c>
      <c r="J1327" s="262">
        <v>2.1749999999999998</v>
      </c>
      <c r="K1327" s="260">
        <f t="shared" ref="K1327:K1345" si="318">F1327-J1327</f>
        <v>2.4020000000000001</v>
      </c>
      <c r="L1327" s="261">
        <v>8.1739999999999995</v>
      </c>
      <c r="M1327" s="262">
        <f t="shared" ref="M1327:M1345" si="319">L1327-K1327</f>
        <v>5.7719999999999994</v>
      </c>
      <c r="N1327" s="260">
        <v>2.508</v>
      </c>
      <c r="O1327" s="260">
        <v>190.44</v>
      </c>
      <c r="P1327" s="260">
        <v>538</v>
      </c>
      <c r="Q1327" s="260">
        <v>593.26459860421448</v>
      </c>
      <c r="U1327" s="260">
        <f t="shared" ref="U1327:U1345" si="320">C1327/100</f>
        <v>3.2002600000000001</v>
      </c>
      <c r="V1327" s="260">
        <f t="shared" ref="V1327:V1345" si="321">O1327/100</f>
        <v>1.9043999999999999</v>
      </c>
    </row>
    <row r="1328" spans="1:22">
      <c r="A1328" s="259">
        <v>45679</v>
      </c>
      <c r="B1328" s="260">
        <v>231.4</v>
      </c>
      <c r="C1328" s="261">
        <v>316.09399999999999</v>
      </c>
      <c r="D1328" s="260">
        <v>6086.37</v>
      </c>
      <c r="F1328" s="261">
        <v>4.6120000000000001</v>
      </c>
      <c r="G1328" s="260">
        <f t="shared" si="296"/>
        <v>461.2</v>
      </c>
      <c r="H1328" s="260">
        <f t="shared" ref="H1328:H1386" si="322">B1328-G1328</f>
        <v>-229.79999999999998</v>
      </c>
      <c r="I1328" s="260">
        <f t="shared" si="317"/>
        <v>219.20000000000002</v>
      </c>
      <c r="J1328" s="262">
        <v>2.1920000000000002</v>
      </c>
      <c r="K1328" s="260">
        <f t="shared" si="318"/>
        <v>2.42</v>
      </c>
      <c r="L1328" s="261">
        <v>8.1690000000000005</v>
      </c>
      <c r="M1328" s="262">
        <f t="shared" si="319"/>
        <v>5.7490000000000006</v>
      </c>
      <c r="N1328" s="260">
        <v>2.5289999999999999</v>
      </c>
      <c r="O1328" s="260">
        <v>190.41</v>
      </c>
      <c r="P1328" s="260">
        <v>528</v>
      </c>
      <c r="Q1328" s="260">
        <v>594.96024764457638</v>
      </c>
      <c r="U1328" s="260">
        <f t="shared" si="320"/>
        <v>3.1609400000000001</v>
      </c>
      <c r="V1328" s="260">
        <f t="shared" si="321"/>
        <v>1.9040999999999999</v>
      </c>
    </row>
    <row r="1329" spans="1:22">
      <c r="A1329" s="259">
        <v>45680</v>
      </c>
      <c r="B1329" s="260">
        <v>230.2</v>
      </c>
      <c r="C1329" s="261">
        <v>316.33999999999997</v>
      </c>
      <c r="D1329" s="260">
        <v>6118.71</v>
      </c>
      <c r="F1329" s="261">
        <v>4.6449999999999996</v>
      </c>
      <c r="G1329" s="260">
        <f t="shared" si="296"/>
        <v>464.49999999999994</v>
      </c>
      <c r="H1329" s="260">
        <f t="shared" si="322"/>
        <v>-234.29999999999995</v>
      </c>
      <c r="I1329" s="260">
        <f t="shared" si="317"/>
        <v>218.1</v>
      </c>
      <c r="J1329" s="262">
        <v>2.181</v>
      </c>
      <c r="K1329" s="260">
        <f t="shared" si="318"/>
        <v>2.4639999999999995</v>
      </c>
      <c r="L1329" s="261">
        <v>8.2010000000000005</v>
      </c>
      <c r="M1329" s="262">
        <f t="shared" si="319"/>
        <v>5.737000000000001</v>
      </c>
      <c r="N1329" s="260">
        <v>2.5459999999999998</v>
      </c>
      <c r="O1329" s="260">
        <v>188.35</v>
      </c>
      <c r="P1329" s="260">
        <v>525</v>
      </c>
      <c r="Q1329" s="260">
        <v>595.37932996667621</v>
      </c>
      <c r="U1329" s="260">
        <f t="shared" si="320"/>
        <v>3.1633999999999998</v>
      </c>
      <c r="V1329" s="260">
        <f t="shared" si="321"/>
        <v>1.8835</v>
      </c>
    </row>
    <row r="1330" spans="1:22">
      <c r="A1330" s="259">
        <v>45681</v>
      </c>
      <c r="B1330" s="260">
        <v>230.6</v>
      </c>
      <c r="C1330" s="261">
        <v>315.95</v>
      </c>
      <c r="D1330" s="260">
        <v>6101.24</v>
      </c>
      <c r="F1330" s="261">
        <v>4.6219999999999999</v>
      </c>
      <c r="G1330" s="260">
        <f t="shared" si="296"/>
        <v>462.2</v>
      </c>
      <c r="H1330" s="260">
        <f t="shared" si="322"/>
        <v>-231.6</v>
      </c>
      <c r="I1330" s="260">
        <f t="shared" si="317"/>
        <v>220.29999999999998</v>
      </c>
      <c r="J1330" s="262">
        <v>2.2029999999999998</v>
      </c>
      <c r="K1330" s="260">
        <f t="shared" si="318"/>
        <v>2.419</v>
      </c>
      <c r="L1330" s="261">
        <v>8.1630000000000003</v>
      </c>
      <c r="M1330" s="262">
        <f t="shared" si="319"/>
        <v>5.7439999999999998</v>
      </c>
      <c r="N1330" s="260">
        <v>2.5670000000000002</v>
      </c>
      <c r="O1330" s="260">
        <v>185.99</v>
      </c>
      <c r="P1330" s="260">
        <v>526</v>
      </c>
      <c r="Q1330" s="260">
        <v>592.81609711278827</v>
      </c>
      <c r="U1330" s="260">
        <f t="shared" si="320"/>
        <v>3.1595</v>
      </c>
      <c r="V1330" s="260">
        <f t="shared" si="321"/>
        <v>1.8599000000000001</v>
      </c>
    </row>
    <row r="1331" spans="1:22">
      <c r="A1331" s="259">
        <v>45684</v>
      </c>
      <c r="B1331" s="260">
        <v>235.4</v>
      </c>
      <c r="C1331" s="261">
        <v>322.66000000000003</v>
      </c>
      <c r="D1331" s="260">
        <v>6012.28</v>
      </c>
      <c r="F1331" s="261">
        <v>4.5350000000000001</v>
      </c>
      <c r="G1331" s="260">
        <f t="shared" si="296"/>
        <v>453.5</v>
      </c>
      <c r="H1331" s="260">
        <f t="shared" si="322"/>
        <v>-218.1</v>
      </c>
      <c r="I1331" s="260">
        <f t="shared" si="317"/>
        <v>213.39999999999998</v>
      </c>
      <c r="J1331" s="262">
        <v>2.1339999999999999</v>
      </c>
      <c r="K1331" s="260">
        <f t="shared" si="318"/>
        <v>2.4010000000000002</v>
      </c>
      <c r="L1331" s="261">
        <v>8.1329999999999991</v>
      </c>
      <c r="M1331" s="262">
        <f t="shared" si="319"/>
        <v>5.7319999999999993</v>
      </c>
      <c r="N1331" s="260">
        <v>2.5289999999999999</v>
      </c>
      <c r="O1331" s="260">
        <v>188.01</v>
      </c>
      <c r="P1331" s="260">
        <v>544</v>
      </c>
      <c r="Q1331" s="260">
        <v>608.24672605087528</v>
      </c>
      <c r="U1331" s="260">
        <f t="shared" si="320"/>
        <v>3.2266000000000004</v>
      </c>
      <c r="V1331" s="260">
        <f t="shared" si="321"/>
        <v>1.8800999999999999</v>
      </c>
    </row>
    <row r="1332" spans="1:22">
      <c r="A1332" s="259">
        <v>45685</v>
      </c>
      <c r="B1332" s="260">
        <v>234.9</v>
      </c>
      <c r="C1332" s="261">
        <v>321.036</v>
      </c>
      <c r="D1332" s="260">
        <v>6067.7</v>
      </c>
      <c r="F1332" s="261">
        <v>4.5330000000000004</v>
      </c>
      <c r="G1332" s="260">
        <f t="shared" si="296"/>
        <v>453.3</v>
      </c>
      <c r="H1332" s="260">
        <f t="shared" si="322"/>
        <v>-218.4</v>
      </c>
      <c r="I1332" s="260">
        <f t="shared" si="317"/>
        <v>212.2</v>
      </c>
      <c r="J1332" s="262">
        <v>2.1219999999999999</v>
      </c>
      <c r="K1332" s="260">
        <f t="shared" si="318"/>
        <v>2.4110000000000005</v>
      </c>
      <c r="L1332" s="261">
        <v>8.1120000000000001</v>
      </c>
      <c r="M1332" s="262">
        <f t="shared" si="319"/>
        <v>5.7009999999999996</v>
      </c>
      <c r="N1332" s="260">
        <v>2.56</v>
      </c>
      <c r="O1332" s="260">
        <v>187.35</v>
      </c>
      <c r="P1332" s="260">
        <v>542</v>
      </c>
      <c r="Q1332" s="260">
        <v>608.40994305016102</v>
      </c>
      <c r="U1332" s="260">
        <f t="shared" si="320"/>
        <v>3.2103600000000001</v>
      </c>
      <c r="V1332" s="260">
        <f t="shared" si="321"/>
        <v>1.8734999999999999</v>
      </c>
    </row>
    <row r="1333" spans="1:22">
      <c r="A1333" s="259">
        <v>45686</v>
      </c>
      <c r="B1333" s="260">
        <v>233.2</v>
      </c>
      <c r="C1333" s="261">
        <v>319.09899999999999</v>
      </c>
      <c r="D1333" s="260">
        <v>6039.31</v>
      </c>
      <c r="F1333" s="261">
        <v>4.53</v>
      </c>
      <c r="G1333" s="260">
        <f t="shared" si="296"/>
        <v>453</v>
      </c>
      <c r="H1333" s="260">
        <f t="shared" si="322"/>
        <v>-219.8</v>
      </c>
      <c r="I1333" s="260">
        <f t="shared" si="317"/>
        <v>212</v>
      </c>
      <c r="J1333" s="262">
        <v>2.12</v>
      </c>
      <c r="K1333" s="260">
        <f t="shared" si="318"/>
        <v>2.41</v>
      </c>
      <c r="L1333" s="261">
        <v>8.0920000000000005</v>
      </c>
      <c r="M1333" s="262">
        <f t="shared" si="319"/>
        <v>5.6820000000000004</v>
      </c>
      <c r="N1333" s="260">
        <v>2.5819999999999999</v>
      </c>
      <c r="O1333" s="260">
        <v>185.71</v>
      </c>
      <c r="P1333" s="260">
        <v>534</v>
      </c>
      <c r="Q1333" s="260">
        <v>603.27051526298123</v>
      </c>
      <c r="U1333" s="260">
        <f t="shared" si="320"/>
        <v>3.1909899999999998</v>
      </c>
      <c r="V1333" s="260">
        <f t="shared" si="321"/>
        <v>1.8571</v>
      </c>
    </row>
    <row r="1334" spans="1:22">
      <c r="A1334" s="259">
        <v>45687</v>
      </c>
      <c r="B1334" s="260">
        <v>233.6</v>
      </c>
      <c r="C1334" s="261">
        <v>316.97500000000002</v>
      </c>
      <c r="D1334" s="260">
        <v>6071.17</v>
      </c>
      <c r="F1334" s="261">
        <v>4.5170000000000003</v>
      </c>
      <c r="G1334" s="260">
        <f t="shared" si="296"/>
        <v>451.70000000000005</v>
      </c>
      <c r="H1334" s="260">
        <f t="shared" si="322"/>
        <v>-218.10000000000005</v>
      </c>
      <c r="I1334" s="260">
        <f t="shared" si="317"/>
        <v>212.9</v>
      </c>
      <c r="J1334" s="262">
        <v>2.129</v>
      </c>
      <c r="K1334" s="260">
        <f t="shared" si="318"/>
        <v>2.3880000000000003</v>
      </c>
      <c r="L1334" s="261">
        <v>8.0519999999999996</v>
      </c>
      <c r="M1334" s="262">
        <f t="shared" si="319"/>
        <v>5.6639999999999997</v>
      </c>
      <c r="N1334" s="260">
        <v>2.5150000000000001</v>
      </c>
      <c r="O1334" s="260">
        <v>187.3</v>
      </c>
      <c r="P1334" s="260">
        <v>530</v>
      </c>
      <c r="Q1334" s="260">
        <v>605.25608233625917</v>
      </c>
      <c r="U1334" s="260">
        <f t="shared" si="320"/>
        <v>3.1697500000000001</v>
      </c>
      <c r="V1334" s="260">
        <f t="shared" si="321"/>
        <v>1.8730000000000002</v>
      </c>
    </row>
    <row r="1335" spans="1:22">
      <c r="A1335" s="259">
        <v>45688</v>
      </c>
      <c r="B1335" s="260">
        <v>233.5</v>
      </c>
      <c r="C1335" s="261">
        <v>316.03800000000001</v>
      </c>
      <c r="D1335" s="260">
        <v>6040.53</v>
      </c>
      <c r="F1335" s="261">
        <v>4.5410000000000004</v>
      </c>
      <c r="G1335" s="260">
        <f t="shared" si="296"/>
        <v>454.1</v>
      </c>
      <c r="H1335" s="260">
        <f t="shared" si="322"/>
        <v>-220.60000000000002</v>
      </c>
      <c r="I1335" s="260">
        <f t="shared" si="317"/>
        <v>211.10000000000002</v>
      </c>
      <c r="J1335" s="262">
        <v>2.1110000000000002</v>
      </c>
      <c r="K1335" s="260">
        <f t="shared" si="318"/>
        <v>2.4300000000000002</v>
      </c>
      <c r="L1335" s="261">
        <v>8.1</v>
      </c>
      <c r="M1335" s="262">
        <f t="shared" si="319"/>
        <v>5.67</v>
      </c>
      <c r="N1335" s="260">
        <v>2.456</v>
      </c>
      <c r="O1335" s="260">
        <v>187.14</v>
      </c>
      <c r="P1335" s="260">
        <v>525</v>
      </c>
      <c r="Q1335" s="260">
        <v>610.40810789848126</v>
      </c>
      <c r="U1335" s="260">
        <f t="shared" si="320"/>
        <v>3.16038</v>
      </c>
      <c r="V1335" s="260">
        <f t="shared" si="321"/>
        <v>1.8714</v>
      </c>
    </row>
    <row r="1336" spans="1:22">
      <c r="A1336" s="259">
        <v>45691</v>
      </c>
      <c r="B1336" s="260">
        <v>234.9</v>
      </c>
      <c r="C1336" s="261">
        <v>317.86500000000001</v>
      </c>
      <c r="D1336" s="260">
        <v>5994.57</v>
      </c>
      <c r="F1336" s="261">
        <v>4.5570000000000004</v>
      </c>
      <c r="G1336" s="260">
        <f t="shared" si="296"/>
        <v>455.70000000000005</v>
      </c>
      <c r="H1336" s="260">
        <f t="shared" si="322"/>
        <v>-220.80000000000004</v>
      </c>
      <c r="I1336" s="260">
        <f t="shared" si="317"/>
        <v>213</v>
      </c>
      <c r="J1336" s="262">
        <v>2.13</v>
      </c>
      <c r="K1336" s="260">
        <f t="shared" si="318"/>
        <v>2.4270000000000005</v>
      </c>
      <c r="L1336" s="261">
        <v>8.0869999999999997</v>
      </c>
      <c r="M1336" s="262">
        <f t="shared" si="319"/>
        <v>5.6599999999999993</v>
      </c>
      <c r="N1336" s="260">
        <v>2.38</v>
      </c>
      <c r="O1336" s="260">
        <v>195.33</v>
      </c>
      <c r="P1336" s="260">
        <v>537</v>
      </c>
      <c r="Q1336" s="260">
        <v>620.74128588735107</v>
      </c>
      <c r="U1336" s="260">
        <f t="shared" si="320"/>
        <v>3.1786500000000002</v>
      </c>
      <c r="V1336" s="260">
        <f t="shared" si="321"/>
        <v>1.9533</v>
      </c>
    </row>
    <row r="1337" spans="1:22">
      <c r="A1337" s="259">
        <v>45692</v>
      </c>
      <c r="B1337" s="260">
        <v>235.4</v>
      </c>
      <c r="C1337" s="261">
        <v>317.60700000000003</v>
      </c>
      <c r="D1337" s="260">
        <v>6037.88</v>
      </c>
      <c r="F1337" s="261">
        <v>4.5129999999999999</v>
      </c>
      <c r="G1337" s="260">
        <f t="shared" si="296"/>
        <v>451.3</v>
      </c>
      <c r="H1337" s="260">
        <f t="shared" si="322"/>
        <v>-215.9</v>
      </c>
      <c r="I1337" s="260">
        <f t="shared" si="317"/>
        <v>207.39999999999998</v>
      </c>
      <c r="J1337" s="262">
        <v>2.0739999999999998</v>
      </c>
      <c r="K1337" s="260">
        <f t="shared" si="318"/>
        <v>2.4390000000000001</v>
      </c>
      <c r="L1337" s="261">
        <v>8.0739999999999998</v>
      </c>
      <c r="M1337" s="262">
        <f t="shared" si="319"/>
        <v>5.6349999999999998</v>
      </c>
      <c r="N1337" s="260">
        <v>2.395</v>
      </c>
      <c r="O1337" s="260">
        <v>190.54</v>
      </c>
      <c r="P1337" s="260">
        <v>536</v>
      </c>
      <c r="Q1337" s="260">
        <v>617.17470799572868</v>
      </c>
      <c r="U1337" s="260">
        <f t="shared" si="320"/>
        <v>3.1760700000000002</v>
      </c>
      <c r="V1337" s="260">
        <f t="shared" si="321"/>
        <v>1.9054</v>
      </c>
    </row>
    <row r="1338" spans="1:22">
      <c r="A1338" s="259">
        <v>45693</v>
      </c>
      <c r="B1338" s="260">
        <v>237.6</v>
      </c>
      <c r="C1338" s="261">
        <v>316.82</v>
      </c>
      <c r="D1338" s="260">
        <v>6061.48</v>
      </c>
      <c r="F1338" s="261">
        <v>4.4189999999999996</v>
      </c>
      <c r="G1338" s="260">
        <f t="shared" si="296"/>
        <v>441.9</v>
      </c>
      <c r="H1338" s="260">
        <f t="shared" si="322"/>
        <v>-204.29999999999998</v>
      </c>
      <c r="I1338" s="260">
        <f t="shared" si="317"/>
        <v>200</v>
      </c>
      <c r="J1338" s="262">
        <v>2</v>
      </c>
      <c r="K1338" s="260">
        <f t="shared" si="318"/>
        <v>2.4189999999999996</v>
      </c>
      <c r="L1338" s="261">
        <v>7.9640000000000004</v>
      </c>
      <c r="M1338" s="262">
        <f t="shared" si="319"/>
        <v>5.5450000000000008</v>
      </c>
      <c r="N1338" s="260">
        <v>2.3620000000000001</v>
      </c>
      <c r="O1338" s="260">
        <v>192.7</v>
      </c>
      <c r="P1338" s="260">
        <v>534</v>
      </c>
      <c r="Q1338" s="260">
        <v>611.90765059012472</v>
      </c>
      <c r="U1338" s="260">
        <f t="shared" si="320"/>
        <v>3.1682000000000001</v>
      </c>
      <c r="V1338" s="260">
        <f t="shared" si="321"/>
        <v>1.9269999999999998</v>
      </c>
    </row>
    <row r="1339" spans="1:22">
      <c r="A1339" s="259">
        <v>45694</v>
      </c>
      <c r="B1339" s="260">
        <v>234.9</v>
      </c>
      <c r="C1339" s="261">
        <v>315.43700000000001</v>
      </c>
      <c r="D1339" s="260">
        <v>6083.57</v>
      </c>
      <c r="F1339" s="261">
        <v>4.4349999999999996</v>
      </c>
      <c r="G1339" s="260">
        <f t="shared" si="296"/>
        <v>443.49999999999994</v>
      </c>
      <c r="H1339" s="260">
        <f t="shared" si="322"/>
        <v>-208.59999999999994</v>
      </c>
      <c r="I1339" s="260">
        <f t="shared" si="317"/>
        <v>202.2</v>
      </c>
      <c r="J1339" s="262">
        <v>2.0219999999999998</v>
      </c>
      <c r="K1339" s="260">
        <f t="shared" si="318"/>
        <v>2.4129999999999998</v>
      </c>
      <c r="L1339" s="261">
        <v>7.9660000000000002</v>
      </c>
      <c r="M1339" s="262">
        <f t="shared" si="319"/>
        <v>5.5530000000000008</v>
      </c>
      <c r="N1339" s="260">
        <v>2.375</v>
      </c>
      <c r="O1339" s="260">
        <v>190.17</v>
      </c>
      <c r="P1339" s="260">
        <v>531</v>
      </c>
      <c r="Q1339" s="260">
        <v>607.93384415673154</v>
      </c>
      <c r="U1339" s="260">
        <f t="shared" si="320"/>
        <v>3.1543700000000001</v>
      </c>
      <c r="V1339" s="260">
        <f t="shared" si="321"/>
        <v>1.9016999999999999</v>
      </c>
    </row>
    <row r="1340" spans="1:22">
      <c r="A1340" s="259">
        <v>45695</v>
      </c>
      <c r="B1340" s="260">
        <v>232</v>
      </c>
      <c r="C1340" s="261">
        <v>314.13</v>
      </c>
      <c r="D1340" s="260">
        <v>6025.99</v>
      </c>
      <c r="F1340" s="261">
        <v>4.4960000000000004</v>
      </c>
      <c r="G1340" s="260">
        <f t="shared" si="296"/>
        <v>449.6</v>
      </c>
      <c r="H1340" s="260">
        <f t="shared" si="322"/>
        <v>-217.60000000000002</v>
      </c>
      <c r="I1340" s="260">
        <f t="shared" si="317"/>
        <v>206.6</v>
      </c>
      <c r="J1340" s="262">
        <v>2.0659999999999998</v>
      </c>
      <c r="K1340" s="260">
        <f t="shared" si="318"/>
        <v>2.4300000000000006</v>
      </c>
      <c r="L1340" s="261">
        <v>8.0150000000000006</v>
      </c>
      <c r="M1340" s="262">
        <f t="shared" si="319"/>
        <v>5.585</v>
      </c>
      <c r="N1340" s="260">
        <v>2.3679999999999999</v>
      </c>
      <c r="O1340" s="260">
        <v>186.18</v>
      </c>
      <c r="P1340" s="260">
        <v>534</v>
      </c>
      <c r="Q1340" s="260">
        <v>607.73020262043167</v>
      </c>
      <c r="U1340" s="260">
        <f t="shared" si="320"/>
        <v>3.1412999999999998</v>
      </c>
      <c r="V1340" s="260">
        <f t="shared" si="321"/>
        <v>1.8618000000000001</v>
      </c>
    </row>
    <row r="1341" spans="1:22">
      <c r="A1341" s="259">
        <v>45698</v>
      </c>
      <c r="B1341" s="260">
        <v>231.5</v>
      </c>
      <c r="C1341" s="261">
        <v>314.88099999999997</v>
      </c>
      <c r="D1341" s="260">
        <v>6066.44</v>
      </c>
      <c r="F1341" s="261">
        <v>4.4980000000000002</v>
      </c>
      <c r="G1341" s="260">
        <f t="shared" si="296"/>
        <v>449.8</v>
      </c>
      <c r="H1341" s="260">
        <f t="shared" si="322"/>
        <v>-218.3</v>
      </c>
      <c r="I1341" s="260">
        <f t="shared" si="317"/>
        <v>206.2</v>
      </c>
      <c r="J1341" s="262">
        <v>2.0619999999999998</v>
      </c>
      <c r="K1341" s="260">
        <f t="shared" si="318"/>
        <v>2.4360000000000004</v>
      </c>
      <c r="L1341" s="261">
        <v>8.0779999999999994</v>
      </c>
      <c r="M1341" s="262">
        <f t="shared" si="319"/>
        <v>5.6419999999999995</v>
      </c>
      <c r="N1341" s="260">
        <v>2.3580000000000001</v>
      </c>
      <c r="O1341" s="260">
        <v>188.7</v>
      </c>
      <c r="P1341" s="260">
        <v>529</v>
      </c>
      <c r="Q1341" s="260">
        <v>597.59482429181355</v>
      </c>
      <c r="U1341" s="260">
        <f t="shared" si="320"/>
        <v>3.1488099999999997</v>
      </c>
      <c r="V1341" s="260">
        <f t="shared" si="321"/>
        <v>1.8869999999999998</v>
      </c>
    </row>
    <row r="1342" spans="1:22">
      <c r="A1342" s="259">
        <v>45699</v>
      </c>
      <c r="B1342" s="260">
        <v>230</v>
      </c>
      <c r="C1342" s="261">
        <v>317.012</v>
      </c>
      <c r="D1342" s="260">
        <v>6068.5</v>
      </c>
      <c r="F1342" s="261">
        <v>4.5359999999999996</v>
      </c>
      <c r="G1342" s="260">
        <f t="shared" si="296"/>
        <v>453.59999999999997</v>
      </c>
      <c r="H1342" s="260">
        <f t="shared" si="322"/>
        <v>-223.59999999999997</v>
      </c>
      <c r="I1342" s="260">
        <f t="shared" si="317"/>
        <v>206.5</v>
      </c>
      <c r="J1342" s="262">
        <v>2.0649999999999999</v>
      </c>
      <c r="K1342" s="260">
        <f t="shared" si="318"/>
        <v>2.4709999999999996</v>
      </c>
      <c r="L1342" s="261">
        <v>8.1609999999999996</v>
      </c>
      <c r="M1342" s="262">
        <f t="shared" si="319"/>
        <v>5.6899999999999995</v>
      </c>
      <c r="N1342" s="260">
        <v>2.4279999999999999</v>
      </c>
      <c r="O1342" s="260">
        <v>185.01</v>
      </c>
      <c r="P1342" s="260">
        <v>529</v>
      </c>
      <c r="Q1342" s="260">
        <v>598.29796927456482</v>
      </c>
      <c r="R1342" s="260">
        <v>10000</v>
      </c>
      <c r="U1342" s="260">
        <f t="shared" si="320"/>
        <v>3.1701199999999998</v>
      </c>
      <c r="V1342" s="260">
        <f t="shared" si="321"/>
        <v>1.8500999999999999</v>
      </c>
    </row>
    <row r="1343" spans="1:22">
      <c r="A1343" s="259">
        <v>45700</v>
      </c>
      <c r="B1343" s="260">
        <v>225.5</v>
      </c>
      <c r="C1343" s="261">
        <v>313.64800000000002</v>
      </c>
      <c r="D1343" s="260">
        <v>6051.97</v>
      </c>
      <c r="F1343" s="261">
        <v>4.625</v>
      </c>
      <c r="G1343" s="260">
        <f t="shared" si="296"/>
        <v>462.5</v>
      </c>
      <c r="H1343" s="260">
        <f t="shared" si="322"/>
        <v>-237</v>
      </c>
      <c r="I1343" s="260">
        <f t="shared" si="317"/>
        <v>215.20000000000002</v>
      </c>
      <c r="J1343" s="262">
        <v>2.1520000000000001</v>
      </c>
      <c r="K1343" s="260">
        <f t="shared" si="318"/>
        <v>2.4729999999999999</v>
      </c>
      <c r="L1343" s="261">
        <v>8.218</v>
      </c>
      <c r="M1343" s="262">
        <f t="shared" si="319"/>
        <v>5.7450000000000001</v>
      </c>
      <c r="N1343" s="260">
        <v>2.4750000000000001</v>
      </c>
      <c r="O1343" s="260">
        <v>182.27</v>
      </c>
      <c r="P1343" s="260">
        <v>548</v>
      </c>
      <c r="Q1343" s="260">
        <v>594.74958181450882</v>
      </c>
      <c r="U1343" s="260">
        <f t="shared" si="320"/>
        <v>3.1364800000000002</v>
      </c>
      <c r="V1343" s="260">
        <f t="shared" si="321"/>
        <v>1.8227000000000002</v>
      </c>
    </row>
    <row r="1344" spans="1:22">
      <c r="A1344" s="259">
        <v>45701</v>
      </c>
      <c r="B1344" s="260">
        <v>229.5</v>
      </c>
      <c r="C1344" s="261">
        <v>315.06900000000002</v>
      </c>
      <c r="D1344" s="260">
        <v>6115.07</v>
      </c>
      <c r="F1344" s="261">
        <v>4.53</v>
      </c>
      <c r="G1344" s="260">
        <f t="shared" si="296"/>
        <v>453</v>
      </c>
      <c r="H1344" s="260">
        <f t="shared" si="322"/>
        <v>-223.5</v>
      </c>
      <c r="I1344" s="260">
        <f t="shared" si="317"/>
        <v>207.50000000000003</v>
      </c>
      <c r="J1344" s="262">
        <v>2.0750000000000002</v>
      </c>
      <c r="K1344" s="260">
        <f t="shared" si="318"/>
        <v>2.4550000000000001</v>
      </c>
      <c r="L1344" s="261">
        <v>8.1430000000000007</v>
      </c>
      <c r="M1344" s="262">
        <f t="shared" si="319"/>
        <v>5.6880000000000006</v>
      </c>
      <c r="N1344" s="260">
        <v>2.4159999999999999</v>
      </c>
      <c r="O1344" s="260">
        <v>183.58</v>
      </c>
      <c r="P1344" s="260">
        <v>556</v>
      </c>
      <c r="Q1344" s="260">
        <v>593.05666018500312</v>
      </c>
      <c r="U1344" s="260">
        <f t="shared" si="320"/>
        <v>3.15069</v>
      </c>
      <c r="V1344" s="260">
        <f t="shared" si="321"/>
        <v>1.8358000000000001</v>
      </c>
    </row>
    <row r="1345" spans="1:22">
      <c r="A1345" s="259">
        <v>45702</v>
      </c>
      <c r="B1345" s="260">
        <v>230.1</v>
      </c>
      <c r="C1345" s="261">
        <v>313.22800000000001</v>
      </c>
      <c r="D1345" s="260">
        <v>6114.63</v>
      </c>
      <c r="F1345" s="261">
        <v>4.4770000000000003</v>
      </c>
      <c r="G1345" s="260">
        <f t="shared" si="296"/>
        <v>447.70000000000005</v>
      </c>
      <c r="H1345" s="260">
        <f t="shared" si="322"/>
        <v>-217.60000000000005</v>
      </c>
      <c r="I1345" s="260">
        <f t="shared" si="317"/>
        <v>203.7</v>
      </c>
      <c r="J1345" s="262">
        <v>2.0369999999999999</v>
      </c>
      <c r="K1345" s="260">
        <f t="shared" si="318"/>
        <v>2.4400000000000004</v>
      </c>
      <c r="L1345" s="261">
        <v>8.07</v>
      </c>
      <c r="M1345" s="262">
        <f t="shared" si="319"/>
        <v>5.63</v>
      </c>
      <c r="N1345" s="260">
        <v>2.4300000000000002</v>
      </c>
      <c r="O1345" s="260">
        <v>181.38</v>
      </c>
      <c r="P1345" s="260">
        <v>572</v>
      </c>
      <c r="Q1345" s="260">
        <v>589.37749213603183</v>
      </c>
      <c r="U1345" s="260">
        <f t="shared" si="320"/>
        <v>3.1322800000000002</v>
      </c>
      <c r="V1345" s="260">
        <f t="shared" si="321"/>
        <v>1.8137999999999999</v>
      </c>
    </row>
    <row r="1346" spans="1:22" hidden="1">
      <c r="A1346" s="259">
        <v>45705</v>
      </c>
      <c r="B1346" s="260">
        <v>0</v>
      </c>
      <c r="C1346" s="260">
        <v>0</v>
      </c>
      <c r="D1346" s="260">
        <v>0</v>
      </c>
      <c r="F1346" s="260">
        <v>4.4770000000000003</v>
      </c>
      <c r="G1346" s="260">
        <f t="shared" si="296"/>
        <v>447.70000000000005</v>
      </c>
      <c r="H1346" s="260">
        <f t="shared" si="322"/>
        <v>-447.70000000000005</v>
      </c>
      <c r="J1346" s="260"/>
      <c r="L1346" s="260"/>
      <c r="M1346" s="260"/>
      <c r="Q1346" s="260">
        <v>587.64656953884321</v>
      </c>
    </row>
    <row r="1347" spans="1:22">
      <c r="A1347" s="259">
        <v>45706</v>
      </c>
      <c r="B1347" s="260">
        <v>225</v>
      </c>
      <c r="C1347" s="261">
        <v>310.49299999999999</v>
      </c>
      <c r="D1347" s="260">
        <v>6129.58</v>
      </c>
      <c r="F1347" s="261">
        <v>4.5510000000000002</v>
      </c>
      <c r="G1347" s="260">
        <f t="shared" si="296"/>
        <v>455.1</v>
      </c>
      <c r="H1347" s="260">
        <f t="shared" si="322"/>
        <v>-230.10000000000002</v>
      </c>
      <c r="I1347" s="260">
        <f t="shared" ref="I1347:I1351" si="323">J1347*100</f>
        <v>209.39999999999998</v>
      </c>
      <c r="J1347" s="262">
        <v>2.0939999999999999</v>
      </c>
      <c r="K1347" s="260">
        <f t="shared" ref="K1347:K1351" si="324">F1347-J1347</f>
        <v>2.4570000000000003</v>
      </c>
      <c r="L1347" s="261">
        <v>8.141</v>
      </c>
      <c r="M1347" s="262">
        <f t="shared" ref="M1347:M1351" si="325">L1347-K1347</f>
        <v>5.6839999999999993</v>
      </c>
      <c r="N1347" s="260">
        <v>2.492</v>
      </c>
      <c r="O1347" s="260">
        <v>177.27</v>
      </c>
      <c r="P1347" s="260">
        <v>598</v>
      </c>
      <c r="Q1347" s="260">
        <v>585.45656865680814</v>
      </c>
      <c r="U1347" s="260">
        <f t="shared" ref="U1347:U1351" si="326">C1347/100</f>
        <v>3.10493</v>
      </c>
      <c r="V1347" s="260">
        <f t="shared" ref="V1347:V1351" si="327">O1347/100</f>
        <v>1.7727000000000002</v>
      </c>
    </row>
    <row r="1348" spans="1:22">
      <c r="A1348" s="259">
        <v>45707</v>
      </c>
      <c r="B1348" s="260">
        <v>227.8</v>
      </c>
      <c r="C1348" s="261">
        <v>315.13099999999997</v>
      </c>
      <c r="D1348" s="260">
        <v>6144.15</v>
      </c>
      <c r="F1348" s="261">
        <v>4.5339999999999998</v>
      </c>
      <c r="G1348" s="260">
        <f t="shared" ref="G1348:G1386" si="328">F1348*100</f>
        <v>453.4</v>
      </c>
      <c r="H1348" s="260">
        <f t="shared" si="322"/>
        <v>-225.59999999999997</v>
      </c>
      <c r="I1348" s="260">
        <f t="shared" si="323"/>
        <v>206.9</v>
      </c>
      <c r="J1348" s="262">
        <v>2.069</v>
      </c>
      <c r="K1348" s="260">
        <f t="shared" si="324"/>
        <v>2.4649999999999999</v>
      </c>
      <c r="L1348" s="261">
        <v>8.1929999999999996</v>
      </c>
      <c r="M1348" s="262">
        <f t="shared" si="325"/>
        <v>5.7279999999999998</v>
      </c>
      <c r="N1348" s="260">
        <v>2.5550000000000002</v>
      </c>
      <c r="O1348" s="260">
        <v>176.02</v>
      </c>
      <c r="P1348" s="260">
        <v>602</v>
      </c>
      <c r="Q1348" s="260">
        <v>590.95381808474338</v>
      </c>
      <c r="U1348" s="260">
        <f t="shared" si="326"/>
        <v>3.1513099999999996</v>
      </c>
      <c r="V1348" s="260">
        <f t="shared" si="327"/>
        <v>1.7602000000000002</v>
      </c>
    </row>
    <row r="1349" spans="1:22">
      <c r="A1349" s="259">
        <v>45708</v>
      </c>
      <c r="B1349" s="260">
        <v>229</v>
      </c>
      <c r="C1349" s="261">
        <v>317.01100000000002</v>
      </c>
      <c r="D1349" s="260">
        <v>6117.52</v>
      </c>
      <c r="F1349" s="261">
        <v>4.5060000000000002</v>
      </c>
      <c r="G1349" s="260">
        <f t="shared" si="328"/>
        <v>450.6</v>
      </c>
      <c r="H1349" s="260">
        <f t="shared" si="322"/>
        <v>-221.60000000000002</v>
      </c>
      <c r="I1349" s="260">
        <f t="shared" si="323"/>
        <v>203.79999999999998</v>
      </c>
      <c r="J1349" s="262">
        <v>2.0379999999999998</v>
      </c>
      <c r="K1349" s="260">
        <f t="shared" si="324"/>
        <v>2.4680000000000004</v>
      </c>
      <c r="L1349" s="261">
        <v>8.173</v>
      </c>
      <c r="M1349" s="262">
        <f t="shared" si="325"/>
        <v>5.7050000000000001</v>
      </c>
      <c r="N1349" s="260">
        <v>2.5310000000000001</v>
      </c>
      <c r="O1349" s="260">
        <v>177.65</v>
      </c>
      <c r="P1349" s="260">
        <v>585</v>
      </c>
      <c r="Q1349" s="260">
        <v>594.15394302587765</v>
      </c>
      <c r="U1349" s="260">
        <f t="shared" si="326"/>
        <v>3.1701100000000002</v>
      </c>
      <c r="V1349" s="260">
        <f t="shared" si="327"/>
        <v>1.7765</v>
      </c>
    </row>
    <row r="1350" spans="1:22">
      <c r="A1350" s="259">
        <v>45709</v>
      </c>
      <c r="B1350" s="260">
        <v>232</v>
      </c>
      <c r="C1350" s="261">
        <v>319.93700000000001</v>
      </c>
      <c r="D1350" s="260">
        <v>6013.13</v>
      </c>
      <c r="F1350" s="261">
        <v>4.4320000000000004</v>
      </c>
      <c r="G1350" s="260">
        <f t="shared" si="328"/>
        <v>443.20000000000005</v>
      </c>
      <c r="H1350" s="260">
        <f t="shared" si="322"/>
        <v>-211.20000000000005</v>
      </c>
      <c r="I1350" s="260">
        <f t="shared" si="323"/>
        <v>200.99999999999997</v>
      </c>
      <c r="J1350" s="262">
        <v>2.0099999999999998</v>
      </c>
      <c r="K1350" s="260">
        <f t="shared" si="324"/>
        <v>2.4220000000000006</v>
      </c>
      <c r="L1350" s="261">
        <v>8.1189999999999998</v>
      </c>
      <c r="M1350" s="262">
        <f t="shared" si="325"/>
        <v>5.6969999999999992</v>
      </c>
      <c r="N1350" s="260">
        <v>2.4670000000000001</v>
      </c>
      <c r="O1350" s="260">
        <v>181.05</v>
      </c>
      <c r="P1350" s="260">
        <v>567</v>
      </c>
      <c r="Q1350" s="260">
        <v>600.75870078468233</v>
      </c>
      <c r="U1350" s="260">
        <f t="shared" si="326"/>
        <v>3.19937</v>
      </c>
      <c r="V1350" s="260">
        <f t="shared" si="327"/>
        <v>1.8105000000000002</v>
      </c>
    </row>
    <row r="1351" spans="1:22">
      <c r="A1351" s="259">
        <v>45712</v>
      </c>
      <c r="B1351" s="260">
        <v>233.4</v>
      </c>
      <c r="C1351" s="261">
        <v>322.12900000000002</v>
      </c>
      <c r="D1351" s="260">
        <v>5983.25</v>
      </c>
      <c r="F1351" s="261">
        <v>4.4009999999999998</v>
      </c>
      <c r="G1351" s="260">
        <f t="shared" si="328"/>
        <v>440.09999999999997</v>
      </c>
      <c r="H1351" s="260">
        <f t="shared" si="322"/>
        <v>-206.69999999999996</v>
      </c>
      <c r="I1351" s="260">
        <f t="shared" si="323"/>
        <v>196.8</v>
      </c>
      <c r="J1351" s="262">
        <v>1.968</v>
      </c>
      <c r="K1351" s="260">
        <f t="shared" si="324"/>
        <v>2.4329999999999998</v>
      </c>
      <c r="L1351" s="261">
        <v>8.1170000000000009</v>
      </c>
      <c r="M1351" s="262">
        <f t="shared" si="325"/>
        <v>5.6840000000000011</v>
      </c>
      <c r="N1351" s="260">
        <v>2.4750000000000001</v>
      </c>
      <c r="O1351" s="260">
        <v>180.95</v>
      </c>
      <c r="P1351" s="260">
        <v>586</v>
      </c>
      <c r="Q1351" s="260">
        <v>608.04975741701969</v>
      </c>
      <c r="U1351" s="260">
        <f t="shared" si="326"/>
        <v>3.2212900000000002</v>
      </c>
      <c r="V1351" s="260">
        <f t="shared" si="327"/>
        <v>1.8094999999999999</v>
      </c>
    </row>
    <row r="1352" spans="1:22" hidden="1">
      <c r="A1352" s="259">
        <v>45713</v>
      </c>
      <c r="B1352" s="260">
        <v>239</v>
      </c>
      <c r="C1352" s="260">
        <v>326.52800000000002</v>
      </c>
      <c r="D1352" s="260">
        <v>5955.25</v>
      </c>
      <c r="F1352" s="260">
        <v>4.2949999999999999</v>
      </c>
      <c r="G1352" s="260">
        <f t="shared" si="328"/>
        <v>429.5</v>
      </c>
      <c r="H1352" s="260">
        <f t="shared" si="322"/>
        <v>-190.5</v>
      </c>
      <c r="J1352" s="260"/>
      <c r="L1352" s="260"/>
      <c r="M1352" s="260"/>
      <c r="P1352" s="260">
        <v>619</v>
      </c>
      <c r="Q1352" s="260">
        <v>617.39183328702632</v>
      </c>
    </row>
    <row r="1353" spans="1:22">
      <c r="A1353" s="259">
        <v>45714</v>
      </c>
      <c r="B1353" s="260">
        <v>240.2</v>
      </c>
      <c r="C1353" s="261">
        <v>326.95499999999998</v>
      </c>
      <c r="D1353" s="260">
        <v>5956.06</v>
      </c>
      <c r="F1353" s="261">
        <v>4.2569999999999997</v>
      </c>
      <c r="G1353" s="260">
        <f t="shared" si="328"/>
        <v>425.7</v>
      </c>
      <c r="H1353" s="260">
        <f t="shared" si="322"/>
        <v>-185.5</v>
      </c>
      <c r="I1353" s="260">
        <f t="shared" ref="I1353:I1386" si="329">J1353*100</f>
        <v>189.5</v>
      </c>
      <c r="J1353" s="262">
        <v>1.895</v>
      </c>
      <c r="K1353" s="260">
        <f t="shared" ref="K1353:K1386" si="330">F1353-J1353</f>
        <v>2.3619999999999997</v>
      </c>
      <c r="L1353" s="261">
        <v>8.0009999999999994</v>
      </c>
      <c r="M1353" s="262">
        <f t="shared" ref="M1353:M1386" si="331">L1353-K1353</f>
        <v>5.6389999999999993</v>
      </c>
      <c r="N1353" s="260">
        <v>2.431</v>
      </c>
      <c r="O1353" s="260">
        <v>180.53</v>
      </c>
      <c r="P1353" s="260">
        <v>624</v>
      </c>
      <c r="Q1353" s="260">
        <v>611.69371419522258</v>
      </c>
      <c r="U1353" s="260">
        <f t="shared" ref="U1353:U1371" si="332">C1353/100</f>
        <v>3.2695499999999997</v>
      </c>
      <c r="V1353" s="260">
        <f t="shared" ref="V1353:V1371" si="333">O1353/100</f>
        <v>1.8052999999999999</v>
      </c>
    </row>
    <row r="1354" spans="1:22">
      <c r="A1354" s="259">
        <v>45715</v>
      </c>
      <c r="B1354" s="260">
        <v>239</v>
      </c>
      <c r="C1354" s="261">
        <v>325.46600000000001</v>
      </c>
      <c r="D1354" s="260">
        <v>5861.57</v>
      </c>
      <c r="F1354" s="261">
        <v>4.2610000000000001</v>
      </c>
      <c r="G1354" s="260">
        <f t="shared" si="328"/>
        <v>426.1</v>
      </c>
      <c r="H1354" s="260">
        <f t="shared" si="322"/>
        <v>-187.10000000000002</v>
      </c>
      <c r="I1354" s="260">
        <f t="shared" si="329"/>
        <v>190.1</v>
      </c>
      <c r="J1354" s="262">
        <v>1.901</v>
      </c>
      <c r="K1354" s="260">
        <f t="shared" si="330"/>
        <v>2.3600000000000003</v>
      </c>
      <c r="L1354" s="261">
        <v>8.0280000000000005</v>
      </c>
      <c r="M1354" s="262">
        <f t="shared" si="331"/>
        <v>5.6680000000000001</v>
      </c>
      <c r="N1354" s="260">
        <v>2.4119999999999999</v>
      </c>
      <c r="O1354" s="260">
        <v>183.11</v>
      </c>
      <c r="P1354" s="260">
        <v>626</v>
      </c>
      <c r="Q1354" s="260">
        <v>616.03754267962222</v>
      </c>
      <c r="U1354" s="260">
        <f t="shared" si="332"/>
        <v>3.2546599999999999</v>
      </c>
      <c r="V1354" s="260">
        <f t="shared" si="333"/>
        <v>1.8311000000000002</v>
      </c>
    </row>
    <row r="1355" spans="1:22">
      <c r="A1355" s="259">
        <v>45716</v>
      </c>
      <c r="B1355" s="260">
        <v>241</v>
      </c>
      <c r="C1355" s="261">
        <v>328.20800000000003</v>
      </c>
      <c r="D1355" s="260">
        <v>5954.5</v>
      </c>
      <c r="F1355" s="261">
        <v>4.2089999999999996</v>
      </c>
      <c r="G1355" s="260">
        <f t="shared" si="328"/>
        <v>420.9</v>
      </c>
      <c r="H1355" s="260">
        <f t="shared" si="322"/>
        <v>-179.89999999999998</v>
      </c>
      <c r="I1355" s="260">
        <f t="shared" si="329"/>
        <v>184.20000000000002</v>
      </c>
      <c r="J1355" s="262">
        <v>1.8420000000000001</v>
      </c>
      <c r="K1355" s="260">
        <f t="shared" si="330"/>
        <v>2.3669999999999995</v>
      </c>
      <c r="L1355" s="261">
        <v>7.9630000000000001</v>
      </c>
      <c r="M1355" s="262">
        <f t="shared" si="331"/>
        <v>5.5960000000000001</v>
      </c>
      <c r="N1355" s="260">
        <v>2.4049999999999998</v>
      </c>
      <c r="O1355" s="260">
        <v>185.79</v>
      </c>
      <c r="P1355" s="260">
        <v>636</v>
      </c>
      <c r="Q1355" s="260">
        <v>621.42042365221721</v>
      </c>
      <c r="U1355" s="260">
        <f t="shared" si="332"/>
        <v>3.2820800000000001</v>
      </c>
      <c r="V1355" s="260">
        <f t="shared" si="333"/>
        <v>1.8578999999999999</v>
      </c>
    </row>
    <row r="1356" spans="1:22">
      <c r="A1356" s="259">
        <v>45719</v>
      </c>
      <c r="B1356" s="260">
        <v>243.3</v>
      </c>
      <c r="C1356" s="261">
        <v>331.46699999999998</v>
      </c>
      <c r="D1356" s="260">
        <v>5849.72</v>
      </c>
      <c r="F1356" s="261">
        <v>4.1559999999999997</v>
      </c>
      <c r="G1356" s="260">
        <f t="shared" si="328"/>
        <v>415.59999999999997</v>
      </c>
      <c r="H1356" s="260">
        <f t="shared" si="322"/>
        <v>-172.29999999999995</v>
      </c>
      <c r="I1356" s="260">
        <f t="shared" si="329"/>
        <v>179.20000000000002</v>
      </c>
      <c r="J1356" s="262">
        <v>1.792</v>
      </c>
      <c r="K1356" s="260">
        <f t="shared" si="330"/>
        <v>2.3639999999999999</v>
      </c>
      <c r="L1356" s="261">
        <v>7.9450000000000003</v>
      </c>
      <c r="M1356" s="262">
        <f t="shared" si="331"/>
        <v>5.5810000000000004</v>
      </c>
      <c r="N1356" s="260">
        <v>2.488</v>
      </c>
      <c r="O1356" s="260">
        <v>180.32</v>
      </c>
      <c r="P1356" s="260">
        <v>643</v>
      </c>
      <c r="Q1356" s="260">
        <v>621.67784690579367</v>
      </c>
      <c r="U1356" s="260">
        <f t="shared" si="332"/>
        <v>3.31467</v>
      </c>
      <c r="V1356" s="260">
        <f t="shared" si="333"/>
        <v>1.8031999999999999</v>
      </c>
    </row>
    <row r="1357" spans="1:22">
      <c r="A1357" s="259">
        <v>45720</v>
      </c>
      <c r="B1357" s="260">
        <v>241.5</v>
      </c>
      <c r="C1357" s="261">
        <v>327.68</v>
      </c>
      <c r="D1357" s="260">
        <v>5778.15</v>
      </c>
      <c r="F1357" s="261">
        <v>4.2450000000000001</v>
      </c>
      <c r="G1357" s="260">
        <f t="shared" si="328"/>
        <v>424.5</v>
      </c>
      <c r="H1357" s="260">
        <f t="shared" si="322"/>
        <v>-183</v>
      </c>
      <c r="I1357" s="260">
        <f t="shared" si="329"/>
        <v>189</v>
      </c>
      <c r="J1357" s="262">
        <v>1.89</v>
      </c>
      <c r="K1357" s="260">
        <f t="shared" si="330"/>
        <v>2.3550000000000004</v>
      </c>
      <c r="L1357" s="261">
        <v>7.9349999999999996</v>
      </c>
      <c r="M1357" s="262">
        <f t="shared" si="331"/>
        <v>5.5799999999999992</v>
      </c>
      <c r="N1357" s="260">
        <v>2.492</v>
      </c>
      <c r="O1357" s="260">
        <v>184.87</v>
      </c>
      <c r="P1357" s="260">
        <v>645</v>
      </c>
      <c r="Q1357" s="260">
        <v>621.95078041423164</v>
      </c>
      <c r="U1357" s="260">
        <f t="shared" si="332"/>
        <v>3.2768000000000002</v>
      </c>
      <c r="V1357" s="260">
        <f t="shared" si="333"/>
        <v>1.8487</v>
      </c>
    </row>
    <row r="1358" spans="1:22">
      <c r="A1358" s="259">
        <v>45721</v>
      </c>
      <c r="B1358" s="260">
        <v>236.2</v>
      </c>
      <c r="C1358" s="261">
        <v>323.24099999999999</v>
      </c>
      <c r="D1358" s="260">
        <v>5842.63</v>
      </c>
      <c r="F1358" s="261">
        <v>4.28</v>
      </c>
      <c r="G1358" s="260">
        <f t="shared" si="328"/>
        <v>428</v>
      </c>
      <c r="H1358" s="260">
        <f t="shared" si="322"/>
        <v>-191.8</v>
      </c>
      <c r="I1358" s="260">
        <f t="shared" si="329"/>
        <v>194</v>
      </c>
      <c r="J1358" s="262">
        <v>1.94</v>
      </c>
      <c r="K1358" s="260">
        <f t="shared" si="330"/>
        <v>2.3400000000000003</v>
      </c>
      <c r="L1358" s="261">
        <v>7.9690000000000003</v>
      </c>
      <c r="M1358" s="262">
        <f t="shared" si="331"/>
        <v>5.6289999999999996</v>
      </c>
      <c r="N1358" s="260">
        <v>2.7890000000000001</v>
      </c>
      <c r="O1358" s="260">
        <v>170.54</v>
      </c>
      <c r="P1358" s="260">
        <v>641</v>
      </c>
      <c r="Q1358" s="260">
        <v>617.79301741950235</v>
      </c>
      <c r="U1358" s="260">
        <f t="shared" si="332"/>
        <v>3.2324099999999998</v>
      </c>
      <c r="V1358" s="260">
        <f t="shared" si="333"/>
        <v>1.7054</v>
      </c>
    </row>
    <row r="1359" spans="1:22">
      <c r="A1359" s="259">
        <v>45722</v>
      </c>
      <c r="B1359" s="260">
        <v>238.7</v>
      </c>
      <c r="C1359" s="261">
        <v>331.61799999999999</v>
      </c>
      <c r="D1359" s="260">
        <v>5738.52</v>
      </c>
      <c r="F1359" s="261">
        <v>4.2789999999999999</v>
      </c>
      <c r="G1359" s="260">
        <f t="shared" si="328"/>
        <v>427.9</v>
      </c>
      <c r="H1359" s="260">
        <f t="shared" si="322"/>
        <v>-189.2</v>
      </c>
      <c r="I1359" s="260">
        <f t="shared" si="329"/>
        <v>194.1</v>
      </c>
      <c r="J1359" s="262">
        <v>1.9410000000000001</v>
      </c>
      <c r="K1359" s="260">
        <f t="shared" si="330"/>
        <v>2.3380000000000001</v>
      </c>
      <c r="L1359" s="261">
        <v>8.0619999999999994</v>
      </c>
      <c r="M1359" s="262">
        <f t="shared" si="331"/>
        <v>5.7239999999999993</v>
      </c>
      <c r="N1359" s="260">
        <v>2.83</v>
      </c>
      <c r="O1359" s="260">
        <v>171.96</v>
      </c>
      <c r="P1359" s="260">
        <v>668</v>
      </c>
      <c r="Q1359" s="260">
        <v>641.56707592036878</v>
      </c>
      <c r="U1359" s="260">
        <f t="shared" si="332"/>
        <v>3.3161800000000001</v>
      </c>
      <c r="V1359" s="260">
        <f t="shared" si="333"/>
        <v>1.7196</v>
      </c>
    </row>
    <row r="1360" spans="1:22">
      <c r="A1360" s="259">
        <v>45723</v>
      </c>
      <c r="B1360" s="260">
        <v>237.7</v>
      </c>
      <c r="C1360" s="261">
        <v>327.85599999999999</v>
      </c>
      <c r="D1360" s="260">
        <v>5770.2</v>
      </c>
      <c r="F1360" s="261">
        <v>4.3029999999999999</v>
      </c>
      <c r="G1360" s="260">
        <f t="shared" si="328"/>
        <v>430.3</v>
      </c>
      <c r="H1360" s="260">
        <f t="shared" si="322"/>
        <v>-192.60000000000002</v>
      </c>
      <c r="I1360" s="260">
        <f t="shared" si="329"/>
        <v>195.70000000000002</v>
      </c>
      <c r="J1360" s="262">
        <v>1.9570000000000001</v>
      </c>
      <c r="K1360" s="260">
        <f t="shared" si="330"/>
        <v>2.3460000000000001</v>
      </c>
      <c r="L1360" s="261">
        <v>8.0169999999999995</v>
      </c>
      <c r="M1360" s="262">
        <f t="shared" si="331"/>
        <v>5.6709999999999994</v>
      </c>
      <c r="N1360" s="260">
        <v>2.8330000000000002</v>
      </c>
      <c r="O1360" s="260">
        <v>177.42</v>
      </c>
      <c r="P1360" s="260">
        <v>665</v>
      </c>
      <c r="Q1360" s="260">
        <v>637.63489836171198</v>
      </c>
      <c r="U1360" s="260">
        <f t="shared" si="332"/>
        <v>3.2785600000000001</v>
      </c>
      <c r="V1360" s="260">
        <f t="shared" si="333"/>
        <v>1.7741999999999998</v>
      </c>
    </row>
    <row r="1361" spans="1:22">
      <c r="A1361" s="259">
        <v>45726</v>
      </c>
      <c r="B1361" s="260">
        <v>242.5</v>
      </c>
      <c r="C1361" s="261">
        <v>334.6</v>
      </c>
      <c r="D1361" s="260">
        <v>5614.56</v>
      </c>
      <c r="F1361" s="261">
        <v>4.2149999999999999</v>
      </c>
      <c r="G1361" s="260">
        <f t="shared" si="328"/>
        <v>421.5</v>
      </c>
      <c r="H1361" s="260">
        <f t="shared" si="322"/>
        <v>-179</v>
      </c>
      <c r="I1361" s="260">
        <f t="shared" si="329"/>
        <v>190.3</v>
      </c>
      <c r="J1361" s="262">
        <v>1.903</v>
      </c>
      <c r="K1361" s="260">
        <f t="shared" si="330"/>
        <v>2.3119999999999998</v>
      </c>
      <c r="L1361" s="261">
        <v>8.0139999999999993</v>
      </c>
      <c r="M1361" s="262">
        <f t="shared" si="331"/>
        <v>5.702</v>
      </c>
      <c r="N1361" s="260">
        <v>2.831</v>
      </c>
      <c r="O1361" s="260">
        <v>178.95</v>
      </c>
      <c r="P1361" s="260">
        <v>658</v>
      </c>
      <c r="Q1361" s="260">
        <v>653.01820462309536</v>
      </c>
      <c r="U1361" s="260">
        <f t="shared" si="332"/>
        <v>3.3460000000000001</v>
      </c>
      <c r="V1361" s="260">
        <f t="shared" si="333"/>
        <v>1.7894999999999999</v>
      </c>
    </row>
    <row r="1362" spans="1:22">
      <c r="A1362" s="259">
        <v>45727</v>
      </c>
      <c r="B1362" s="260">
        <v>241</v>
      </c>
      <c r="C1362" s="261">
        <v>332.63099999999997</v>
      </c>
      <c r="D1362" s="260">
        <v>5572.07</v>
      </c>
      <c r="F1362" s="261">
        <v>4.2809999999999997</v>
      </c>
      <c r="G1362" s="260">
        <f t="shared" si="328"/>
        <v>428.09999999999997</v>
      </c>
      <c r="H1362" s="260">
        <f t="shared" si="322"/>
        <v>-187.09999999999997</v>
      </c>
      <c r="I1362" s="260">
        <f t="shared" si="329"/>
        <v>196.3</v>
      </c>
      <c r="J1362" s="262">
        <v>1.9630000000000001</v>
      </c>
      <c r="K1362" s="260">
        <f t="shared" si="330"/>
        <v>2.3179999999999996</v>
      </c>
      <c r="L1362" s="261">
        <v>8.0530000000000008</v>
      </c>
      <c r="M1362" s="262">
        <f t="shared" si="331"/>
        <v>5.7350000000000012</v>
      </c>
      <c r="N1362" s="260">
        <v>2.8929999999999998</v>
      </c>
      <c r="O1362" s="260">
        <v>177.34</v>
      </c>
      <c r="P1362" s="260">
        <v>653</v>
      </c>
      <c r="Q1362" s="260">
        <v>654.22555372650504</v>
      </c>
      <c r="U1362" s="260">
        <f t="shared" si="332"/>
        <v>3.3263099999999999</v>
      </c>
      <c r="V1362" s="260">
        <f t="shared" si="333"/>
        <v>1.7734000000000001</v>
      </c>
    </row>
    <row r="1363" spans="1:22">
      <c r="A1363" s="259">
        <v>45728</v>
      </c>
      <c r="B1363" s="260">
        <v>240</v>
      </c>
      <c r="C1363" s="261">
        <v>329.82400000000001</v>
      </c>
      <c r="D1363" s="260">
        <v>5599.3</v>
      </c>
      <c r="F1363" s="261">
        <v>4.3129999999999997</v>
      </c>
      <c r="G1363" s="260">
        <f t="shared" si="328"/>
        <v>431.29999999999995</v>
      </c>
      <c r="H1363" s="260">
        <f t="shared" si="322"/>
        <v>-191.29999999999995</v>
      </c>
      <c r="I1363" s="260">
        <f t="shared" si="329"/>
        <v>197.6</v>
      </c>
      <c r="J1363" s="262">
        <v>1.976</v>
      </c>
      <c r="K1363" s="260">
        <f t="shared" si="330"/>
        <v>2.3369999999999997</v>
      </c>
      <c r="L1363" s="261">
        <v>8.0589999999999993</v>
      </c>
      <c r="M1363" s="262">
        <f t="shared" si="331"/>
        <v>5.7219999999999995</v>
      </c>
      <c r="N1363" s="260">
        <v>2.8740000000000001</v>
      </c>
      <c r="O1363" s="260">
        <v>178</v>
      </c>
      <c r="P1363" s="260">
        <v>649</v>
      </c>
      <c r="Q1363" s="260">
        <v>649.42845544818692</v>
      </c>
      <c r="U1363" s="260">
        <f t="shared" si="332"/>
        <v>3.2982400000000003</v>
      </c>
      <c r="V1363" s="260">
        <f t="shared" si="333"/>
        <v>1.78</v>
      </c>
    </row>
    <row r="1364" spans="1:22">
      <c r="A1364" s="259">
        <v>45729</v>
      </c>
      <c r="B1364" s="260">
        <v>244.6</v>
      </c>
      <c r="C1364" s="261">
        <v>336.84800000000001</v>
      </c>
      <c r="D1364" s="260">
        <v>5521.52</v>
      </c>
      <c r="F1364" s="261">
        <v>4.2699999999999996</v>
      </c>
      <c r="G1364" s="260">
        <f t="shared" si="328"/>
        <v>426.99999999999994</v>
      </c>
      <c r="H1364" s="260">
        <f t="shared" si="322"/>
        <v>-182.39999999999995</v>
      </c>
      <c r="I1364" s="260">
        <f t="shared" si="329"/>
        <v>196.8</v>
      </c>
      <c r="J1364" s="262">
        <v>1.968</v>
      </c>
      <c r="K1364" s="260">
        <f t="shared" si="330"/>
        <v>2.3019999999999996</v>
      </c>
      <c r="L1364" s="261">
        <v>8.0860000000000003</v>
      </c>
      <c r="M1364" s="262">
        <f t="shared" si="331"/>
        <v>5.7840000000000007</v>
      </c>
      <c r="N1364" s="260">
        <v>2.8519999999999999</v>
      </c>
      <c r="O1364" s="260">
        <v>180.09</v>
      </c>
      <c r="P1364" s="260">
        <v>652</v>
      </c>
      <c r="Q1364" s="260">
        <v>656.63153396523671</v>
      </c>
      <c r="U1364" s="260">
        <f t="shared" si="332"/>
        <v>3.3684799999999999</v>
      </c>
      <c r="V1364" s="260">
        <f t="shared" si="333"/>
        <v>1.8008999999999999</v>
      </c>
    </row>
    <row r="1365" spans="1:22">
      <c r="A1365" s="259">
        <v>45730</v>
      </c>
      <c r="B1365" s="260">
        <v>240.4</v>
      </c>
      <c r="C1365" s="261">
        <v>331.15699999999998</v>
      </c>
      <c r="D1365" s="260">
        <v>5638.94</v>
      </c>
      <c r="F1365" s="261">
        <v>4.3140000000000001</v>
      </c>
      <c r="G1365" s="260">
        <f t="shared" si="328"/>
        <v>431.4</v>
      </c>
      <c r="H1365" s="260">
        <f t="shared" si="322"/>
        <v>-190.99999999999997</v>
      </c>
      <c r="I1365" s="260">
        <f t="shared" si="329"/>
        <v>200.4</v>
      </c>
      <c r="J1365" s="262">
        <v>2.004</v>
      </c>
      <c r="K1365" s="260">
        <f t="shared" si="330"/>
        <v>2.31</v>
      </c>
      <c r="L1365" s="261">
        <v>8.0660000000000007</v>
      </c>
      <c r="M1365" s="262">
        <f t="shared" si="331"/>
        <v>5.7560000000000002</v>
      </c>
      <c r="N1365" s="260">
        <v>2.8730000000000002</v>
      </c>
      <c r="O1365" s="260">
        <v>178.99</v>
      </c>
      <c r="P1365" s="260">
        <v>646</v>
      </c>
      <c r="Q1365" s="260">
        <v>646.07883204204836</v>
      </c>
      <c r="U1365" s="260">
        <f t="shared" si="332"/>
        <v>3.3115699999999997</v>
      </c>
      <c r="V1365" s="260">
        <f t="shared" si="333"/>
        <v>1.7899</v>
      </c>
    </row>
    <row r="1366" spans="1:22">
      <c r="A1366" s="259">
        <v>45733</v>
      </c>
      <c r="B1366" s="260">
        <v>242.2</v>
      </c>
      <c r="C1366" s="261">
        <v>331.2</v>
      </c>
      <c r="D1366" s="260">
        <v>5675.12</v>
      </c>
      <c r="F1366" s="261">
        <v>4.3</v>
      </c>
      <c r="G1366" s="260">
        <f t="shared" si="328"/>
        <v>430</v>
      </c>
      <c r="H1366" s="260">
        <f t="shared" si="322"/>
        <v>-187.8</v>
      </c>
      <c r="I1366" s="260">
        <f t="shared" si="329"/>
        <v>200</v>
      </c>
      <c r="J1366" s="262">
        <v>2</v>
      </c>
      <c r="K1366" s="260">
        <f t="shared" si="330"/>
        <v>2.2999999999999998</v>
      </c>
      <c r="L1366" s="261">
        <v>8.0500000000000007</v>
      </c>
      <c r="M1366" s="262">
        <f t="shared" si="331"/>
        <v>5.7500000000000009</v>
      </c>
      <c r="N1366" s="260">
        <v>2.8159999999999998</v>
      </c>
      <c r="O1366" s="260">
        <v>183.87</v>
      </c>
      <c r="P1366" s="260">
        <v>651</v>
      </c>
      <c r="Q1366" s="260">
        <v>651.40947110527975</v>
      </c>
      <c r="U1366" s="260">
        <f t="shared" si="332"/>
        <v>3.3119999999999998</v>
      </c>
      <c r="V1366" s="260">
        <f t="shared" si="333"/>
        <v>1.8387</v>
      </c>
    </row>
    <row r="1367" spans="1:22">
      <c r="A1367" s="259">
        <v>45734</v>
      </c>
      <c r="B1367" s="260">
        <v>242.8</v>
      </c>
      <c r="C1367" s="261">
        <v>332.68799999999999</v>
      </c>
      <c r="D1367" s="260">
        <v>5614.66</v>
      </c>
      <c r="F1367" s="261">
        <v>4.2850000000000001</v>
      </c>
      <c r="G1367" s="260">
        <f t="shared" si="328"/>
        <v>428.5</v>
      </c>
      <c r="H1367" s="260">
        <f t="shared" si="322"/>
        <v>-185.7</v>
      </c>
      <c r="I1367" s="260">
        <f t="shared" si="329"/>
        <v>198.6</v>
      </c>
      <c r="J1367" s="262">
        <v>1.986</v>
      </c>
      <c r="K1367" s="260">
        <f t="shared" si="330"/>
        <v>2.2990000000000004</v>
      </c>
      <c r="L1367" s="261">
        <v>8.0739999999999998</v>
      </c>
      <c r="M1367" s="262">
        <f t="shared" si="331"/>
        <v>5.7749999999999995</v>
      </c>
      <c r="N1367" s="260">
        <v>2.8079999999999998</v>
      </c>
      <c r="O1367" s="260">
        <v>182.09</v>
      </c>
      <c r="P1367" s="260">
        <v>647</v>
      </c>
      <c r="Q1367" s="260">
        <v>644.35744481910911</v>
      </c>
      <c r="U1367" s="260">
        <f t="shared" si="332"/>
        <v>3.3268800000000001</v>
      </c>
      <c r="V1367" s="260">
        <f t="shared" si="333"/>
        <v>1.8209</v>
      </c>
    </row>
    <row r="1368" spans="1:22">
      <c r="A1368" s="259">
        <v>45735</v>
      </c>
      <c r="B1368" s="260">
        <v>245.3</v>
      </c>
      <c r="C1368" s="261">
        <v>334.19900000000001</v>
      </c>
      <c r="D1368" s="260">
        <v>5675.29</v>
      </c>
      <c r="F1368" s="261">
        <v>4.2439999999999998</v>
      </c>
      <c r="G1368" s="260">
        <f t="shared" si="328"/>
        <v>424.4</v>
      </c>
      <c r="H1368" s="260">
        <f t="shared" si="322"/>
        <v>-179.09999999999997</v>
      </c>
      <c r="I1368" s="260">
        <f t="shared" si="329"/>
        <v>191.2</v>
      </c>
      <c r="J1368" s="262">
        <v>1.9119999999999999</v>
      </c>
      <c r="K1368" s="260">
        <f t="shared" si="330"/>
        <v>2.3319999999999999</v>
      </c>
      <c r="L1368" s="261">
        <v>8.048</v>
      </c>
      <c r="M1368" s="262">
        <f t="shared" si="331"/>
        <v>5.7160000000000002</v>
      </c>
      <c r="N1368" s="260">
        <v>2.8</v>
      </c>
      <c r="O1368" s="260">
        <v>183.46</v>
      </c>
      <c r="P1368" s="260">
        <v>653</v>
      </c>
      <c r="Q1368" s="260">
        <v>646.66469246987504</v>
      </c>
      <c r="U1368" s="260">
        <f t="shared" si="332"/>
        <v>3.34199</v>
      </c>
      <c r="V1368" s="260">
        <f t="shared" si="333"/>
        <v>1.8346</v>
      </c>
    </row>
    <row r="1369" spans="1:22">
      <c r="A1369" s="259">
        <v>45736</v>
      </c>
      <c r="B1369" s="260">
        <v>243.3</v>
      </c>
      <c r="C1369" s="261">
        <v>330.31299999999999</v>
      </c>
      <c r="D1369" s="260">
        <v>5662.89</v>
      </c>
      <c r="F1369" s="261">
        <v>4.2389999999999999</v>
      </c>
      <c r="G1369" s="260">
        <f t="shared" si="328"/>
        <v>423.9</v>
      </c>
      <c r="H1369" s="260">
        <f t="shared" si="322"/>
        <v>-180.59999999999997</v>
      </c>
      <c r="I1369" s="260">
        <f t="shared" si="329"/>
        <v>190.39999999999998</v>
      </c>
      <c r="J1369" s="262">
        <v>1.9039999999999999</v>
      </c>
      <c r="K1369" s="260">
        <f t="shared" si="330"/>
        <v>2.335</v>
      </c>
      <c r="L1369" s="261">
        <v>8</v>
      </c>
      <c r="M1369" s="262">
        <f t="shared" si="331"/>
        <v>5.665</v>
      </c>
      <c r="N1369" s="260">
        <v>2.778</v>
      </c>
      <c r="O1369" s="260">
        <v>183.96</v>
      </c>
      <c r="P1369" s="260">
        <v>649</v>
      </c>
      <c r="Q1369" s="260">
        <v>636.86483798844131</v>
      </c>
      <c r="U1369" s="260">
        <f t="shared" si="332"/>
        <v>3.3031299999999999</v>
      </c>
      <c r="V1369" s="260">
        <f t="shared" si="333"/>
        <v>1.8396000000000001</v>
      </c>
    </row>
    <row r="1370" spans="1:22">
      <c r="A1370" s="259">
        <v>45737</v>
      </c>
      <c r="B1370" s="260">
        <v>243.7</v>
      </c>
      <c r="C1370" s="261">
        <v>333.87599999999998</v>
      </c>
      <c r="D1370" s="260">
        <v>5667.56</v>
      </c>
      <c r="F1370" s="261">
        <v>4.2480000000000002</v>
      </c>
      <c r="G1370" s="260">
        <f t="shared" si="328"/>
        <v>424.8</v>
      </c>
      <c r="H1370" s="260">
        <f t="shared" si="322"/>
        <v>-181.10000000000002</v>
      </c>
      <c r="I1370" s="260">
        <f t="shared" si="329"/>
        <v>192</v>
      </c>
      <c r="J1370" s="262">
        <v>1.92</v>
      </c>
      <c r="K1370" s="260">
        <f t="shared" si="330"/>
        <v>2.3280000000000003</v>
      </c>
      <c r="L1370" s="261">
        <v>8.0579999999999998</v>
      </c>
      <c r="M1370" s="262">
        <f t="shared" si="331"/>
        <v>5.7299999999999995</v>
      </c>
      <c r="N1370" s="260">
        <v>2.7629999999999999</v>
      </c>
      <c r="O1370" s="260">
        <v>185.31</v>
      </c>
      <c r="P1370" s="260">
        <v>654</v>
      </c>
      <c r="Q1370" s="260">
        <v>649.92063713899051</v>
      </c>
      <c r="U1370" s="260">
        <f t="shared" si="332"/>
        <v>3.3387599999999997</v>
      </c>
      <c r="V1370" s="260">
        <f t="shared" si="333"/>
        <v>1.8531</v>
      </c>
    </row>
    <row r="1371" spans="1:22">
      <c r="A1371" s="259">
        <v>45740</v>
      </c>
      <c r="B1371" s="260">
        <v>238.5</v>
      </c>
      <c r="C1371" s="261">
        <v>329.375</v>
      </c>
      <c r="D1371" s="260">
        <v>5767.57</v>
      </c>
      <c r="F1371" s="261">
        <v>4.3369999999999997</v>
      </c>
      <c r="G1371" s="260">
        <f t="shared" si="328"/>
        <v>433.7</v>
      </c>
      <c r="H1371" s="260">
        <f t="shared" si="322"/>
        <v>-195.2</v>
      </c>
      <c r="I1371" s="260">
        <f t="shared" si="329"/>
        <v>197.9</v>
      </c>
      <c r="J1371" s="262">
        <v>1.9790000000000001</v>
      </c>
      <c r="K1371" s="260">
        <f t="shared" si="330"/>
        <v>2.3579999999999997</v>
      </c>
      <c r="L1371" s="261">
        <v>8.1120000000000001</v>
      </c>
      <c r="M1371" s="262">
        <f t="shared" si="331"/>
        <v>5.7540000000000004</v>
      </c>
      <c r="N1371" s="260">
        <v>2.7679999999999998</v>
      </c>
      <c r="O1371" s="260">
        <v>182.57</v>
      </c>
      <c r="P1371" s="260">
        <v>661</v>
      </c>
      <c r="Q1371" s="260">
        <v>638.31799948155367</v>
      </c>
      <c r="U1371" s="260">
        <f t="shared" si="332"/>
        <v>3.2937500000000002</v>
      </c>
      <c r="V1371" s="260">
        <f t="shared" si="333"/>
        <v>1.8256999999999999</v>
      </c>
    </row>
    <row r="1372" spans="1:22" hidden="1">
      <c r="A1372" s="259">
        <v>45741</v>
      </c>
      <c r="B1372" s="260">
        <v>240.6</v>
      </c>
      <c r="C1372" s="261">
        <v>329.625</v>
      </c>
      <c r="D1372" s="260">
        <v>5776.65</v>
      </c>
      <c r="F1372" s="261">
        <v>4.3140000000000001</v>
      </c>
      <c r="G1372" s="260">
        <f t="shared" si="328"/>
        <v>431.4</v>
      </c>
      <c r="H1372" s="260">
        <f t="shared" si="322"/>
        <v>-190.79999999999998</v>
      </c>
      <c r="I1372" s="260">
        <f t="shared" si="329"/>
        <v>195.6</v>
      </c>
      <c r="J1372" s="262">
        <v>1.956</v>
      </c>
      <c r="K1372" s="260">
        <f t="shared" si="330"/>
        <v>2.3580000000000001</v>
      </c>
      <c r="L1372" s="261">
        <v>8.0790000000000006</v>
      </c>
      <c r="M1372" s="262">
        <f t="shared" si="331"/>
        <v>5.7210000000000001</v>
      </c>
      <c r="N1372" s="260">
        <v>2.7949999999999999</v>
      </c>
      <c r="O1372" s="260">
        <v>181.23</v>
      </c>
      <c r="Q1372" s="260">
        <v>633.54058542961059</v>
      </c>
    </row>
    <row r="1373" spans="1:22" hidden="1">
      <c r="A1373" s="259">
        <v>45742</v>
      </c>
      <c r="B1373" s="260">
        <v>239.5</v>
      </c>
      <c r="C1373" s="261">
        <v>330.79500000000002</v>
      </c>
      <c r="D1373" s="260">
        <v>5712.2</v>
      </c>
      <c r="F1373" s="261">
        <v>4.3529999999999998</v>
      </c>
      <c r="G1373" s="260">
        <f t="shared" si="328"/>
        <v>435.29999999999995</v>
      </c>
      <c r="H1373" s="260">
        <f t="shared" si="322"/>
        <v>-195.79999999999995</v>
      </c>
      <c r="I1373" s="260">
        <f t="shared" si="329"/>
        <v>198</v>
      </c>
      <c r="J1373" s="262">
        <v>1.98</v>
      </c>
      <c r="K1373" s="260">
        <f t="shared" si="330"/>
        <v>2.3729999999999998</v>
      </c>
      <c r="L1373" s="261">
        <v>8.1280000000000001</v>
      </c>
      <c r="M1373" s="262">
        <f t="shared" si="331"/>
        <v>5.7550000000000008</v>
      </c>
      <c r="N1373" s="260">
        <v>2.7930000000000001</v>
      </c>
      <c r="O1373" s="260">
        <v>184.47</v>
      </c>
      <c r="Q1373" s="260">
        <v>636.98306589724257</v>
      </c>
    </row>
    <row r="1374" spans="1:22">
      <c r="A1374" s="259">
        <v>45743</v>
      </c>
      <c r="B1374" s="260">
        <v>241.2</v>
      </c>
      <c r="C1374" s="261">
        <v>335.017</v>
      </c>
      <c r="D1374" s="260">
        <v>5693.31</v>
      </c>
      <c r="F1374" s="261">
        <v>4.3609999999999998</v>
      </c>
      <c r="G1374" s="260">
        <f t="shared" si="328"/>
        <v>436.09999999999997</v>
      </c>
      <c r="H1374" s="260">
        <f t="shared" si="322"/>
        <v>-194.89999999999998</v>
      </c>
      <c r="I1374" s="260">
        <f t="shared" si="329"/>
        <v>196</v>
      </c>
      <c r="J1374" s="262">
        <v>1.96</v>
      </c>
      <c r="K1374" s="260">
        <f t="shared" si="330"/>
        <v>2.4009999999999998</v>
      </c>
      <c r="L1374" s="261">
        <v>8.1760000000000002</v>
      </c>
      <c r="M1374" s="262">
        <f t="shared" si="331"/>
        <v>5.7750000000000004</v>
      </c>
      <c r="N1374" s="260">
        <v>2.77</v>
      </c>
      <c r="O1374" s="260">
        <v>186.79</v>
      </c>
      <c r="P1374" s="260">
        <v>684</v>
      </c>
      <c r="Q1374" s="260" t="e">
        <v>#N/A</v>
      </c>
      <c r="U1374" s="260">
        <f t="shared" ref="U1374:U1375" si="334">C1374/100</f>
        <v>3.3501699999999999</v>
      </c>
      <c r="V1374" s="260">
        <f t="shared" ref="V1374:V1375" si="335">O1374/100</f>
        <v>1.8678999999999999</v>
      </c>
    </row>
    <row r="1375" spans="1:22">
      <c r="A1375" s="259">
        <v>45744</v>
      </c>
      <c r="B1375" s="260">
        <v>248.4</v>
      </c>
      <c r="C1375" s="261">
        <v>345.18700000000001</v>
      </c>
      <c r="D1375" s="260">
        <v>5580.94</v>
      </c>
      <c r="F1375" s="261">
        <v>4.25</v>
      </c>
      <c r="G1375" s="260">
        <f t="shared" si="328"/>
        <v>425</v>
      </c>
      <c r="H1375" s="260">
        <f t="shared" si="322"/>
        <v>-176.6</v>
      </c>
      <c r="I1375" s="260">
        <f t="shared" si="329"/>
        <v>188.1</v>
      </c>
      <c r="J1375" s="262">
        <v>1.881</v>
      </c>
      <c r="K1375" s="260">
        <f t="shared" si="330"/>
        <v>2.3689999999999998</v>
      </c>
      <c r="L1375" s="261">
        <v>8.1690000000000005</v>
      </c>
      <c r="M1375" s="262">
        <f t="shared" si="331"/>
        <v>5.8000000000000007</v>
      </c>
      <c r="N1375" s="260">
        <v>2.7250000000000001</v>
      </c>
      <c r="O1375" s="260">
        <v>191.15</v>
      </c>
      <c r="P1375" s="260">
        <v>700</v>
      </c>
      <c r="Q1375" s="260" t="e">
        <v>#N/A</v>
      </c>
      <c r="U1375" s="260">
        <f t="shared" si="334"/>
        <v>3.45187</v>
      </c>
      <c r="V1375" s="260">
        <f t="shared" si="335"/>
        <v>1.9115</v>
      </c>
    </row>
    <row r="1376" spans="1:22" hidden="1">
      <c r="A1376" s="259">
        <v>45747</v>
      </c>
      <c r="B1376" s="260">
        <v>249.8</v>
      </c>
      <c r="C1376" s="261">
        <v>349.28500000000003</v>
      </c>
      <c r="D1376" s="260">
        <v>5611.85</v>
      </c>
      <c r="F1376" s="261">
        <v>4.2069999999999999</v>
      </c>
      <c r="G1376" s="260">
        <f t="shared" si="328"/>
        <v>420.7</v>
      </c>
      <c r="H1376" s="260">
        <f t="shared" si="322"/>
        <v>-170.89999999999998</v>
      </c>
      <c r="I1376" s="260">
        <f t="shared" si="329"/>
        <v>183.7</v>
      </c>
      <c r="J1376" s="262">
        <v>1.837</v>
      </c>
      <c r="K1376" s="260">
        <f t="shared" si="330"/>
        <v>2.37</v>
      </c>
      <c r="L1376" s="261">
        <v>8.2040000000000006</v>
      </c>
      <c r="M1376" s="262">
        <f t="shared" si="331"/>
        <v>5.8340000000000005</v>
      </c>
      <c r="N1376" s="260">
        <v>2.7349999999999999</v>
      </c>
      <c r="O1376" s="260">
        <v>193.02</v>
      </c>
      <c r="Q1376" s="260" t="e">
        <v>#N/A</v>
      </c>
    </row>
    <row r="1377" spans="1:22" hidden="1">
      <c r="A1377" s="259">
        <v>45748</v>
      </c>
      <c r="B1377" s="260">
        <v>251</v>
      </c>
      <c r="C1377" s="261">
        <v>347.56299999999999</v>
      </c>
      <c r="D1377" s="260">
        <v>5633.07</v>
      </c>
      <c r="F1377" s="261">
        <v>4.17</v>
      </c>
      <c r="G1377" s="260">
        <f t="shared" si="328"/>
        <v>417</v>
      </c>
      <c r="H1377" s="260">
        <f t="shared" si="322"/>
        <v>-166</v>
      </c>
      <c r="I1377" s="260">
        <f t="shared" si="329"/>
        <v>183.4</v>
      </c>
      <c r="J1377" s="262">
        <v>1.8340000000000001</v>
      </c>
      <c r="K1377" s="260">
        <f t="shared" si="330"/>
        <v>2.3359999999999999</v>
      </c>
      <c r="L1377" s="261">
        <v>8.1289999999999996</v>
      </c>
      <c r="M1377" s="262">
        <f t="shared" si="331"/>
        <v>5.7929999999999993</v>
      </c>
      <c r="N1377" s="260">
        <v>2.6829999999999998</v>
      </c>
      <c r="O1377" s="260">
        <v>193.52</v>
      </c>
      <c r="Q1377" s="260" t="e">
        <v>#N/A</v>
      </c>
    </row>
    <row r="1378" spans="1:22">
      <c r="A1378" s="259">
        <v>45749</v>
      </c>
      <c r="B1378" s="260">
        <v>250.6</v>
      </c>
      <c r="C1378" s="261">
        <v>346.48500000000001</v>
      </c>
      <c r="D1378" s="260">
        <v>5670.97</v>
      </c>
      <c r="F1378" s="261">
        <v>4.133</v>
      </c>
      <c r="G1378" s="260">
        <f t="shared" si="328"/>
        <v>413.3</v>
      </c>
      <c r="H1378" s="260">
        <f t="shared" si="322"/>
        <v>-162.70000000000002</v>
      </c>
      <c r="I1378" s="260">
        <f t="shared" si="329"/>
        <v>179.4</v>
      </c>
      <c r="J1378" s="262">
        <v>1.794</v>
      </c>
      <c r="K1378" s="260">
        <f t="shared" si="330"/>
        <v>2.339</v>
      </c>
      <c r="L1378" s="261">
        <v>8.125</v>
      </c>
      <c r="M1378" s="262">
        <f t="shared" si="331"/>
        <v>5.7859999999999996</v>
      </c>
      <c r="N1378" s="260">
        <v>2.718</v>
      </c>
      <c r="O1378" s="260">
        <v>192.63</v>
      </c>
      <c r="P1378" s="260">
        <v>736</v>
      </c>
      <c r="Q1378" s="260" t="e">
        <v>#N/A</v>
      </c>
      <c r="U1378" s="260">
        <f t="shared" ref="U1378:U1380" si="336">C1378/100</f>
        <v>3.4648500000000002</v>
      </c>
      <c r="V1378" s="260">
        <f t="shared" ref="V1378:V1380" si="337">O1378/100</f>
        <v>1.9262999999999999</v>
      </c>
    </row>
    <row r="1379" spans="1:22">
      <c r="A1379" s="259">
        <v>45750</v>
      </c>
      <c r="B1379" s="260">
        <v>266.3</v>
      </c>
      <c r="C1379" s="261">
        <v>365.971</v>
      </c>
      <c r="D1379" s="260">
        <v>5396.52</v>
      </c>
      <c r="F1379" s="261">
        <v>4.03</v>
      </c>
      <c r="G1379" s="260">
        <f t="shared" si="328"/>
        <v>403</v>
      </c>
      <c r="H1379" s="260">
        <f t="shared" si="322"/>
        <v>-136.69999999999999</v>
      </c>
      <c r="I1379" s="260">
        <f t="shared" si="329"/>
        <v>175.2</v>
      </c>
      <c r="J1379" s="262">
        <v>1.752</v>
      </c>
      <c r="K1379" s="260">
        <f t="shared" si="330"/>
        <v>2.2780000000000005</v>
      </c>
      <c r="L1379" s="261">
        <v>8.1630000000000003</v>
      </c>
      <c r="M1379" s="262">
        <f t="shared" si="331"/>
        <v>5.8849999999999998</v>
      </c>
      <c r="N1379" s="260">
        <v>2.649</v>
      </c>
      <c r="O1379" s="260">
        <v>195.73</v>
      </c>
      <c r="P1379" s="260">
        <v>806</v>
      </c>
      <c r="Q1379" s="260" t="e">
        <v>#N/A</v>
      </c>
      <c r="U1379" s="260">
        <f t="shared" si="336"/>
        <v>3.65971</v>
      </c>
      <c r="V1379" s="260">
        <f t="shared" si="337"/>
        <v>1.9572999999999998</v>
      </c>
    </row>
    <row r="1380" spans="1:22">
      <c r="A1380" s="259">
        <v>45751</v>
      </c>
      <c r="B1380" s="260">
        <v>274.8</v>
      </c>
      <c r="C1380" s="261">
        <v>383.56799999999998</v>
      </c>
      <c r="D1380" s="260">
        <v>5074.08</v>
      </c>
      <c r="F1380" s="261">
        <v>3.9969999999999999</v>
      </c>
      <c r="G1380" s="260">
        <f t="shared" si="328"/>
        <v>399.7</v>
      </c>
      <c r="H1380" s="260">
        <f t="shared" si="322"/>
        <v>-124.89999999999998</v>
      </c>
      <c r="I1380" s="260">
        <f t="shared" si="329"/>
        <v>180.29999999999998</v>
      </c>
      <c r="J1380" s="262">
        <v>1.8029999999999999</v>
      </c>
      <c r="K1380" s="260">
        <f t="shared" si="330"/>
        <v>2.194</v>
      </c>
      <c r="L1380" s="261">
        <v>8.2859999999999996</v>
      </c>
      <c r="M1380" s="262">
        <f t="shared" si="331"/>
        <v>6.0919999999999996</v>
      </c>
      <c r="N1380" s="260">
        <v>2.573</v>
      </c>
      <c r="O1380" s="260">
        <v>213.45</v>
      </c>
      <c r="P1380" s="260">
        <v>893</v>
      </c>
      <c r="Q1380" s="260" t="e">
        <v>#N/A</v>
      </c>
      <c r="U1380" s="260">
        <f t="shared" si="336"/>
        <v>3.83568</v>
      </c>
      <c r="V1380" s="260">
        <f t="shared" si="337"/>
        <v>2.1345000000000001</v>
      </c>
    </row>
    <row r="1381" spans="1:22" hidden="1">
      <c r="A1381" s="259">
        <v>45754</v>
      </c>
      <c r="B1381" s="260">
        <v>283.2</v>
      </c>
      <c r="C1381" s="261">
        <v>393.13600000000002</v>
      </c>
      <c r="D1381" s="260">
        <v>5062.25</v>
      </c>
      <c r="F1381" s="261">
        <v>4.1859999999999999</v>
      </c>
      <c r="G1381" s="260">
        <f t="shared" si="328"/>
        <v>418.6</v>
      </c>
      <c r="H1381" s="260">
        <f t="shared" si="322"/>
        <v>-135.40000000000003</v>
      </c>
      <c r="I1381" s="260">
        <f t="shared" si="329"/>
        <v>198.2</v>
      </c>
      <c r="J1381" s="262">
        <v>1.982</v>
      </c>
      <c r="K1381" s="260">
        <f t="shared" si="330"/>
        <v>2.2039999999999997</v>
      </c>
      <c r="L1381" s="261">
        <v>8.5500000000000007</v>
      </c>
      <c r="M1381" s="262">
        <f t="shared" si="331"/>
        <v>6.346000000000001</v>
      </c>
      <c r="N1381" s="260">
        <v>2.6080000000000001</v>
      </c>
      <c r="O1381" s="260">
        <v>217.13</v>
      </c>
      <c r="Q1381" s="260" t="e">
        <v>#N/A</v>
      </c>
    </row>
    <row r="1382" spans="1:22">
      <c r="A1382" s="259">
        <v>45755</v>
      </c>
      <c r="B1382" s="260">
        <v>280.8</v>
      </c>
      <c r="C1382" s="261">
        <v>386.06400000000002</v>
      </c>
      <c r="D1382" s="260">
        <v>4982.7700000000004</v>
      </c>
      <c r="F1382" s="261">
        <v>4.2949999999999999</v>
      </c>
      <c r="G1382" s="260">
        <f t="shared" si="328"/>
        <v>429.5</v>
      </c>
      <c r="H1382" s="260">
        <f t="shared" si="322"/>
        <v>-148.69999999999999</v>
      </c>
      <c r="I1382" s="260">
        <f t="shared" si="329"/>
        <v>206.5</v>
      </c>
      <c r="J1382" s="262">
        <v>2.0649999999999999</v>
      </c>
      <c r="K1382" s="260">
        <f t="shared" si="330"/>
        <v>2.23</v>
      </c>
      <c r="L1382" s="261">
        <v>8.5950000000000006</v>
      </c>
      <c r="M1382" s="262">
        <f t="shared" si="331"/>
        <v>6.3650000000000002</v>
      </c>
      <c r="N1382" s="260">
        <v>2.6269999999999998</v>
      </c>
      <c r="O1382" s="260">
        <v>209.81</v>
      </c>
      <c r="P1382" s="260">
        <v>877</v>
      </c>
      <c r="Q1382" s="260" t="e">
        <v>#N/A</v>
      </c>
      <c r="U1382" s="260">
        <f t="shared" ref="U1382:U1386" si="338">C1382/100</f>
        <v>3.8606400000000001</v>
      </c>
      <c r="V1382" s="260">
        <f t="shared" ref="V1382:V1386" si="339">O1382/100</f>
        <v>2.0981000000000001</v>
      </c>
    </row>
    <row r="1383" spans="1:22">
      <c r="A1383" s="259">
        <v>45756</v>
      </c>
      <c r="B1383" s="260">
        <v>286.3</v>
      </c>
      <c r="C1383" s="261">
        <v>392.25400000000002</v>
      </c>
      <c r="D1383" s="260">
        <v>5456.9</v>
      </c>
      <c r="F1383" s="261">
        <v>4.3360000000000003</v>
      </c>
      <c r="G1383" s="260">
        <f t="shared" si="328"/>
        <v>433.6</v>
      </c>
      <c r="H1383" s="260">
        <f t="shared" si="322"/>
        <v>-147.30000000000001</v>
      </c>
      <c r="I1383" s="260">
        <f t="shared" si="329"/>
        <v>203.5</v>
      </c>
      <c r="J1383" s="262">
        <v>2.0350000000000001</v>
      </c>
      <c r="K1383" s="260">
        <f t="shared" si="330"/>
        <v>2.3010000000000002</v>
      </c>
      <c r="L1383" s="261">
        <v>8.6449999999999996</v>
      </c>
      <c r="M1383" s="262">
        <f t="shared" si="331"/>
        <v>6.3439999999999994</v>
      </c>
      <c r="N1383" s="260">
        <v>2.5870000000000002</v>
      </c>
      <c r="O1383" s="260">
        <v>226.05</v>
      </c>
      <c r="P1383" s="260">
        <v>926</v>
      </c>
      <c r="Q1383" s="260" t="e">
        <v>#N/A</v>
      </c>
      <c r="U1383" s="260">
        <f t="shared" si="338"/>
        <v>3.9225400000000001</v>
      </c>
      <c r="V1383" s="260">
        <f t="shared" si="339"/>
        <v>2.2605</v>
      </c>
    </row>
    <row r="1384" spans="1:22">
      <c r="A1384" s="259">
        <v>45757</v>
      </c>
      <c r="B1384" s="260">
        <v>277.60000000000002</v>
      </c>
      <c r="C1384" s="261">
        <v>378.72</v>
      </c>
      <c r="D1384" s="260">
        <v>5268.05</v>
      </c>
      <c r="F1384" s="270">
        <v>4.4279999999999999</v>
      </c>
      <c r="G1384" s="260">
        <f t="shared" si="328"/>
        <v>442.8</v>
      </c>
      <c r="H1384" s="260">
        <f t="shared" si="322"/>
        <v>-165.2</v>
      </c>
      <c r="I1384" s="260">
        <f t="shared" si="329"/>
        <v>225.59999999999997</v>
      </c>
      <c r="J1384" s="262">
        <v>2.2559999999999998</v>
      </c>
      <c r="K1384" s="260">
        <f t="shared" si="330"/>
        <v>2.1720000000000002</v>
      </c>
      <c r="L1384" s="261">
        <v>8.6319999999999997</v>
      </c>
      <c r="M1384" s="262">
        <f t="shared" si="331"/>
        <v>6.4599999999999991</v>
      </c>
      <c r="N1384" s="270">
        <v>2.5750000000000002</v>
      </c>
      <c r="O1384" s="260">
        <v>220.63</v>
      </c>
      <c r="P1384" s="260">
        <v>873</v>
      </c>
      <c r="Q1384" s="260" t="e">
        <v>#N/A</v>
      </c>
      <c r="U1384" s="260">
        <f t="shared" si="338"/>
        <v>3.7872000000000003</v>
      </c>
      <c r="V1384" s="260">
        <f t="shared" si="339"/>
        <v>2.2063000000000001</v>
      </c>
    </row>
    <row r="1385" spans="1:22">
      <c r="A1385" s="259">
        <v>45758</v>
      </c>
      <c r="B1385" s="260">
        <v>275.7</v>
      </c>
      <c r="C1385" s="261">
        <v>387.786</v>
      </c>
      <c r="D1385" s="260">
        <v>5363.36</v>
      </c>
      <c r="F1385" s="261">
        <v>4.492</v>
      </c>
      <c r="G1385" s="260">
        <f t="shared" si="328"/>
        <v>449.2</v>
      </c>
      <c r="H1385" s="260">
        <f t="shared" si="322"/>
        <v>-173.5</v>
      </c>
      <c r="I1385" s="260">
        <f t="shared" si="329"/>
        <v>225.89999999999998</v>
      </c>
      <c r="J1385" s="262">
        <v>2.2589999999999999</v>
      </c>
      <c r="K1385" s="260">
        <f t="shared" si="330"/>
        <v>2.2330000000000001</v>
      </c>
      <c r="L1385" s="261">
        <v>8.7669999999999995</v>
      </c>
      <c r="M1385" s="262">
        <f t="shared" si="331"/>
        <v>6.5339999999999989</v>
      </c>
      <c r="N1385" s="260">
        <v>2.5640000000000001</v>
      </c>
      <c r="O1385" s="260">
        <v>228.85</v>
      </c>
      <c r="P1385" s="260">
        <v>928</v>
      </c>
      <c r="Q1385" s="260" t="e">
        <v>#N/A</v>
      </c>
      <c r="U1385" s="260">
        <f t="shared" si="338"/>
        <v>3.8778600000000001</v>
      </c>
      <c r="V1385" s="260">
        <f t="shared" si="339"/>
        <v>2.2885</v>
      </c>
    </row>
    <row r="1386" spans="1:22">
      <c r="A1386" s="259">
        <v>45761</v>
      </c>
      <c r="B1386" s="260">
        <v>279.60000000000002</v>
      </c>
      <c r="C1386" s="261">
        <v>373.68599999999998</v>
      </c>
      <c r="D1386" s="260">
        <v>5405.97</v>
      </c>
      <c r="F1386" s="261">
        <v>4.3760000000000003</v>
      </c>
      <c r="G1386" s="260">
        <f t="shared" si="328"/>
        <v>437.6</v>
      </c>
      <c r="H1386" s="260">
        <f t="shared" si="322"/>
        <v>-158</v>
      </c>
      <c r="I1386" s="260">
        <f t="shared" si="329"/>
        <v>213.89999999999998</v>
      </c>
      <c r="J1386" s="262">
        <v>2.1389999999999998</v>
      </c>
      <c r="K1386" s="260">
        <f t="shared" si="330"/>
        <v>2.2370000000000005</v>
      </c>
      <c r="L1386" s="261">
        <v>8.4410000000000007</v>
      </c>
      <c r="M1386" s="262">
        <f t="shared" si="331"/>
        <v>6.2040000000000006</v>
      </c>
      <c r="N1386" s="260">
        <v>2.5070000000000001</v>
      </c>
      <c r="O1386" s="260">
        <v>221.61</v>
      </c>
      <c r="P1386" s="260">
        <v>905</v>
      </c>
      <c r="Q1386" s="260" t="e">
        <v>#N/A</v>
      </c>
      <c r="U1386" s="260">
        <f t="shared" si="338"/>
        <v>3.7368599999999996</v>
      </c>
      <c r="V1386" s="260">
        <f t="shared" si="339"/>
        <v>2.2161</v>
      </c>
    </row>
  </sheetData>
  <autoFilter ref="A3:AJ1381" xr:uid="{46F8EA93-3F2D-4220-975C-744684D016C9}">
    <filterColumn colId="14">
      <customFilters>
        <customFilter operator="notEqual" val=" "/>
      </customFilters>
    </filterColumn>
    <filterColumn colId="15">
      <filters>
        <filter val="375"/>
        <filter val="377"/>
        <filter val="378"/>
        <filter val="380"/>
        <filter val="381"/>
        <filter val="382"/>
        <filter val="384"/>
        <filter val="386"/>
        <filter val="388"/>
        <filter val="389"/>
        <filter val="392"/>
        <filter val="393"/>
        <filter val="394"/>
        <filter val="395"/>
        <filter val="396"/>
        <filter val="397"/>
        <filter val="398"/>
        <filter val="399"/>
        <filter val="400"/>
        <filter val="402"/>
        <filter val="405"/>
        <filter val="406"/>
        <filter val="408"/>
        <filter val="409"/>
        <filter val="410"/>
        <filter val="411"/>
        <filter val="412"/>
        <filter val="413"/>
        <filter val="414"/>
        <filter val="415"/>
        <filter val="416"/>
        <filter val="417"/>
        <filter val="418"/>
        <filter val="419"/>
        <filter val="420"/>
        <filter val="421"/>
        <filter val="422"/>
        <filter val="423"/>
        <filter val="424"/>
        <filter val="425"/>
        <filter val="426"/>
        <filter val="427"/>
        <filter val="428"/>
        <filter val="429"/>
        <filter val="430"/>
        <filter val="431"/>
        <filter val="432"/>
        <filter val="433"/>
        <filter val="434"/>
        <filter val="435"/>
        <filter val="436"/>
        <filter val="437"/>
        <filter val="438"/>
        <filter val="439"/>
        <filter val="440"/>
        <filter val="441"/>
        <filter val="442"/>
        <filter val="443"/>
        <filter val="444"/>
        <filter val="445"/>
        <filter val="446"/>
        <filter val="447"/>
        <filter val="448"/>
        <filter val="449"/>
        <filter val="450"/>
        <filter val="451"/>
        <filter val="452"/>
        <filter val="453"/>
        <filter val="454"/>
        <filter val="455"/>
        <filter val="456"/>
        <filter val="457"/>
        <filter val="458"/>
        <filter val="459"/>
        <filter val="460"/>
        <filter val="461"/>
        <filter val="462"/>
        <filter val="463"/>
        <filter val="464"/>
        <filter val="465"/>
        <filter val="466"/>
        <filter val="467"/>
        <filter val="468"/>
        <filter val="469"/>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4"/>
        <filter val="585"/>
        <filter val="586"/>
        <filter val="588"/>
        <filter val="589"/>
        <filter val="590"/>
        <filter val="591"/>
        <filter val="594"/>
        <filter val="595"/>
        <filter val="596"/>
        <filter val="598"/>
        <filter val="600"/>
        <filter val="601"/>
        <filter val="602"/>
        <filter val="603"/>
        <filter val="606"/>
        <filter val="607"/>
        <filter val="608"/>
        <filter val="609"/>
        <filter val="610"/>
        <filter val="611"/>
        <filter val="612"/>
        <filter val="613"/>
        <filter val="614"/>
        <filter val="615"/>
        <filter val="616"/>
        <filter val="617"/>
        <filter val="618"/>
        <filter val="619"/>
        <filter val="620"/>
        <filter val="621"/>
        <filter val="622"/>
        <filter val="623"/>
        <filter val="624"/>
        <filter val="625"/>
        <filter val="626"/>
        <filter val="627"/>
        <filter val="628"/>
        <filter val="629"/>
        <filter val="631"/>
        <filter val="633"/>
        <filter val="635"/>
        <filter val="636"/>
        <filter val="637"/>
        <filter val="639"/>
        <filter val="640"/>
        <filter val="641"/>
        <filter val="642"/>
        <filter val="643"/>
        <filter val="644"/>
        <filter val="645"/>
        <filter val="646"/>
        <filter val="647"/>
        <filter val="648"/>
        <filter val="649"/>
        <filter val="650"/>
        <filter val="651"/>
        <filter val="652"/>
        <filter val="653"/>
        <filter val="654"/>
        <filter val="655"/>
        <filter val="656"/>
        <filter val="657"/>
        <filter val="658"/>
        <filter val="659"/>
        <filter val="660"/>
        <filter val="661"/>
        <filter val="662"/>
        <filter val="663"/>
        <filter val="664"/>
        <filter val="665"/>
        <filter val="668"/>
        <filter val="669"/>
        <filter val="672"/>
        <filter val="673"/>
        <filter val="675"/>
        <filter val="676"/>
        <filter val="677"/>
        <filter val="679"/>
        <filter val="684"/>
        <filter val="685"/>
        <filter val="686"/>
        <filter val="687"/>
        <filter val="689"/>
        <filter val="690"/>
        <filter val="691"/>
        <filter val="692"/>
        <filter val="693"/>
        <filter val="694"/>
        <filter val="695"/>
        <filter val="696"/>
        <filter val="697"/>
        <filter val="698"/>
        <filter val="699"/>
        <filter val="700"/>
        <filter val="702"/>
        <filter val="703"/>
        <filter val="707"/>
        <filter val="708"/>
        <filter val="709"/>
        <filter val="714"/>
        <filter val="715"/>
        <filter val="716"/>
        <filter val="722"/>
        <filter val="725"/>
        <filter val="729"/>
        <filter val="730"/>
        <filter val="731"/>
        <filter val="735"/>
        <filter val="736"/>
        <filter val="738"/>
        <filter val="742"/>
        <filter val="743"/>
        <filter val="746"/>
        <filter val="747"/>
        <filter val="750"/>
        <filter val="779"/>
        <filter val="782"/>
        <filter val="806"/>
        <filter val="810"/>
        <filter val="827"/>
        <filter val="840"/>
        <filter val="865"/>
        <filter val="893"/>
      </filters>
    </filterColumn>
  </autoFilter>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D653-43BA-419A-9F8F-3B995F0799B4}">
  <sheetPr filterMode="1">
    <tabColor theme="2"/>
  </sheetPr>
  <dimension ref="A1:AJ1386"/>
  <sheetViews>
    <sheetView showGridLines="0" topLeftCell="A7" zoomScale="70" zoomScaleNormal="70" workbookViewId="0">
      <selection activeCell="B5" sqref="B5:S71"/>
    </sheetView>
  </sheetViews>
  <sheetFormatPr defaultColWidth="9.3046875" defaultRowHeight="12.45"/>
  <cols>
    <col min="1" max="1" width="11.84375" style="259" bestFit="1" customWidth="1"/>
    <col min="2" max="2" width="9.3046875" style="260"/>
    <col min="3" max="3" width="9.3046875" style="261"/>
    <col min="4" max="5" width="9.3046875" style="260"/>
    <col min="6" max="6" width="9.3046875" style="261"/>
    <col min="7" max="9" width="9.3046875" style="260"/>
    <col min="10" max="10" width="9.3046875" style="262"/>
    <col min="11" max="11" width="9.3046875" style="260"/>
    <col min="12" max="12" width="9.3046875" style="261"/>
    <col min="13" max="13" width="9.3046875" style="262"/>
    <col min="14" max="16384" width="9.3046875" style="260"/>
  </cols>
  <sheetData>
    <row r="1" spans="1:30">
      <c r="F1" s="261" t="s">
        <v>1730</v>
      </c>
      <c r="I1" s="260" t="s">
        <v>1731</v>
      </c>
      <c r="J1" s="262" t="s">
        <v>1731</v>
      </c>
      <c r="K1" s="260" t="s">
        <v>1732</v>
      </c>
      <c r="L1" s="261" t="s">
        <v>1733</v>
      </c>
      <c r="M1" s="262" t="s">
        <v>1734</v>
      </c>
      <c r="N1" s="260" t="s">
        <v>1735</v>
      </c>
    </row>
    <row r="3" spans="1:30" ht="15.9">
      <c r="B3" s="260" t="s">
        <v>1736</v>
      </c>
      <c r="C3" s="261" t="s">
        <v>1737</v>
      </c>
      <c r="D3" s="260" t="s">
        <v>1738</v>
      </c>
      <c r="E3" s="260" t="s">
        <v>1739</v>
      </c>
      <c r="F3" s="261" t="s">
        <v>1464</v>
      </c>
      <c r="G3" s="260" t="s">
        <v>1740</v>
      </c>
      <c r="I3" s="260" t="s">
        <v>1731</v>
      </c>
      <c r="J3" s="262" t="s">
        <v>1741</v>
      </c>
      <c r="K3" s="260" t="s">
        <v>1742</v>
      </c>
      <c r="L3" s="261" t="s">
        <v>1743</v>
      </c>
      <c r="N3" s="260" t="s">
        <v>1744</v>
      </c>
      <c r="O3" s="263" t="s">
        <v>1745</v>
      </c>
      <c r="P3" s="260" t="s">
        <v>1321</v>
      </c>
      <c r="Q3" s="260" t="s">
        <v>1746</v>
      </c>
      <c r="R3" s="260" t="s">
        <v>1747</v>
      </c>
      <c r="S3" s="260" t="s">
        <v>1748</v>
      </c>
      <c r="U3" s="260" t="s">
        <v>1749</v>
      </c>
      <c r="V3" s="260" t="s">
        <v>1750</v>
      </c>
    </row>
    <row r="4" spans="1:30" hidden="1">
      <c r="A4" s="259">
        <v>43825</v>
      </c>
      <c r="B4" s="260">
        <v>298.5</v>
      </c>
      <c r="C4" s="260">
        <v>292.185</v>
      </c>
      <c r="D4" s="260">
        <v>3239.91</v>
      </c>
      <c r="F4" s="260">
        <v>1.895</v>
      </c>
      <c r="G4" s="260">
        <f t="shared" ref="G4:G67" si="0">F4*100</f>
        <v>189.5</v>
      </c>
      <c r="H4" s="260">
        <f t="shared" ref="H4:H67" si="1">B4-G4</f>
        <v>109</v>
      </c>
      <c r="I4" s="260" t="e">
        <f t="shared" ref="I4:I67" si="2">J4*100</f>
        <v>#N/A</v>
      </c>
      <c r="J4" s="260" t="e">
        <v>#N/A</v>
      </c>
      <c r="K4" s="260" t="e">
        <f t="shared" ref="K4:K67" si="3">F4-J4</f>
        <v>#N/A</v>
      </c>
      <c r="L4" s="260">
        <v>5.0570000000000004</v>
      </c>
      <c r="M4" s="260" t="e">
        <f t="shared" ref="M4:M67" si="4">L4-K4</f>
        <v>#N/A</v>
      </c>
      <c r="P4" s="260">
        <v>394</v>
      </c>
      <c r="Q4" s="260" t="e">
        <v>#N/A</v>
      </c>
    </row>
    <row r="5" spans="1:30">
      <c r="A5" s="259">
        <v>43826</v>
      </c>
      <c r="B5" s="260">
        <v>298.8</v>
      </c>
      <c r="C5" s="261">
        <v>292.53300000000002</v>
      </c>
      <c r="D5" s="260">
        <v>3240.02</v>
      </c>
      <c r="F5" s="261">
        <v>1.877</v>
      </c>
      <c r="G5" s="260">
        <f t="shared" si="0"/>
        <v>187.7</v>
      </c>
      <c r="H5" s="260">
        <f t="shared" si="1"/>
        <v>111.10000000000002</v>
      </c>
      <c r="I5" s="260" t="e">
        <f t="shared" si="2"/>
        <v>#N/A</v>
      </c>
      <c r="J5" s="262" t="e">
        <v>#N/A</v>
      </c>
      <c r="K5" s="260" t="e">
        <f t="shared" si="3"/>
        <v>#N/A</v>
      </c>
      <c r="L5" s="261">
        <v>5.0229999999999997</v>
      </c>
      <c r="M5" s="262" t="e">
        <f t="shared" si="4"/>
        <v>#N/A</v>
      </c>
      <c r="N5" s="260">
        <v>-0.25900000000000001</v>
      </c>
      <c r="O5" s="260">
        <v>181.23</v>
      </c>
      <c r="P5" s="260">
        <v>397</v>
      </c>
      <c r="Q5" s="260" t="e">
        <v>#N/A</v>
      </c>
      <c r="U5" s="260">
        <f>C5/100</f>
        <v>2.9253300000000002</v>
      </c>
      <c r="V5" s="260">
        <f>O5/100</f>
        <v>1.8122999999999998</v>
      </c>
    </row>
    <row r="6" spans="1:30">
      <c r="A6" s="259">
        <v>43829</v>
      </c>
      <c r="B6" s="260">
        <v>298.7</v>
      </c>
      <c r="C6" s="261">
        <v>291.92099999999999</v>
      </c>
      <c r="D6" s="260">
        <v>3221.29</v>
      </c>
      <c r="F6" s="261">
        <v>1.88</v>
      </c>
      <c r="G6" s="260">
        <f t="shared" si="0"/>
        <v>188</v>
      </c>
      <c r="H6" s="260">
        <f t="shared" si="1"/>
        <v>110.69999999999999</v>
      </c>
      <c r="I6" s="260" t="e">
        <f>J6*100</f>
        <v>#N/A</v>
      </c>
      <c r="J6" s="262" t="e">
        <v>#N/A</v>
      </c>
      <c r="K6" s="260" t="e">
        <f t="shared" si="3"/>
        <v>#N/A</v>
      </c>
      <c r="L6" s="261">
        <v>5.0380000000000003</v>
      </c>
      <c r="M6" s="262" t="e">
        <f t="shared" si="4"/>
        <v>#N/A</v>
      </c>
      <c r="N6" s="260">
        <v>-0.19</v>
      </c>
      <c r="O6" s="260">
        <v>175.88</v>
      </c>
      <c r="P6" s="260">
        <v>393</v>
      </c>
      <c r="Q6" s="260" t="e">
        <v>#N/A</v>
      </c>
      <c r="U6" s="260">
        <f t="shared" ref="U6:U7" si="5">C6/100</f>
        <v>2.9192100000000001</v>
      </c>
      <c r="V6" s="260">
        <f t="shared" ref="V6:V7" si="6">O6/100</f>
        <v>1.7587999999999999</v>
      </c>
    </row>
    <row r="7" spans="1:30">
      <c r="A7" s="259">
        <v>43830</v>
      </c>
      <c r="B7" s="260">
        <v>296.5</v>
      </c>
      <c r="C7" s="260">
        <v>290.51799999999997</v>
      </c>
      <c r="D7" s="260">
        <v>3230.78</v>
      </c>
      <c r="F7" s="260">
        <v>1.919</v>
      </c>
      <c r="G7" s="260">
        <f t="shared" si="0"/>
        <v>191.9</v>
      </c>
      <c r="H7" s="260">
        <f t="shared" si="1"/>
        <v>104.6</v>
      </c>
      <c r="I7" s="260" t="e">
        <f t="shared" si="2"/>
        <v>#N/A</v>
      </c>
      <c r="J7" s="260" t="e">
        <v>#N/A</v>
      </c>
      <c r="K7" s="260" t="e">
        <f t="shared" si="3"/>
        <v>#N/A</v>
      </c>
      <c r="L7" s="260">
        <v>5.032</v>
      </c>
      <c r="M7" s="260" t="e">
        <f t="shared" si="4"/>
        <v>#N/A</v>
      </c>
      <c r="N7" s="260" t="e">
        <v>#N/A</v>
      </c>
      <c r="O7" s="260">
        <v>174.73</v>
      </c>
      <c r="P7" s="260">
        <v>388</v>
      </c>
      <c r="Q7" s="260" t="e">
        <v>#N/A</v>
      </c>
      <c r="U7" s="260">
        <f t="shared" si="5"/>
        <v>2.9051799999999997</v>
      </c>
      <c r="V7" s="260">
        <f t="shared" si="6"/>
        <v>1.7472999999999999</v>
      </c>
    </row>
    <row r="8" spans="1:30" hidden="1">
      <c r="A8" s="259">
        <v>43831</v>
      </c>
      <c r="B8" s="260">
        <v>0</v>
      </c>
      <c r="C8" s="260">
        <v>0</v>
      </c>
      <c r="D8" s="260">
        <v>0</v>
      </c>
      <c r="F8" s="260">
        <v>1.919</v>
      </c>
      <c r="G8" s="260">
        <f t="shared" si="0"/>
        <v>191.9</v>
      </c>
      <c r="H8" s="260">
        <f t="shared" si="1"/>
        <v>-191.9</v>
      </c>
      <c r="I8" s="260" t="e">
        <f t="shared" si="2"/>
        <v>#N/A</v>
      </c>
      <c r="J8" s="260" t="e">
        <v>#N/A</v>
      </c>
      <c r="K8" s="260" t="e">
        <f t="shared" si="3"/>
        <v>#N/A</v>
      </c>
      <c r="L8" s="260" t="e">
        <v>#N/A</v>
      </c>
      <c r="M8" s="260" t="e">
        <f t="shared" si="4"/>
        <v>#N/A</v>
      </c>
      <c r="N8" s="260">
        <v>-0.19</v>
      </c>
      <c r="O8" s="260" t="e">
        <v>#N/A</v>
      </c>
      <c r="Q8" s="260" t="e">
        <v>#N/A</v>
      </c>
    </row>
    <row r="9" spans="1:30">
      <c r="A9" s="259">
        <v>43832</v>
      </c>
      <c r="B9" s="260">
        <v>297.39999999999998</v>
      </c>
      <c r="C9" s="261">
        <v>292.44900000000001</v>
      </c>
      <c r="D9" s="260">
        <v>3257.85</v>
      </c>
      <c r="F9" s="261">
        <v>1.8779999999999999</v>
      </c>
      <c r="G9" s="260">
        <f t="shared" si="0"/>
        <v>187.79999999999998</v>
      </c>
      <c r="H9" s="260">
        <f t="shared" si="1"/>
        <v>109.6</v>
      </c>
      <c r="I9" s="260" t="e">
        <f t="shared" si="2"/>
        <v>#N/A</v>
      </c>
      <c r="J9" s="262" t="e">
        <v>#N/A</v>
      </c>
      <c r="K9" s="260" t="e">
        <f t="shared" si="3"/>
        <v>#N/A</v>
      </c>
      <c r="L9" s="261">
        <v>5.0330000000000004</v>
      </c>
      <c r="M9" s="262" t="e">
        <f t="shared" si="4"/>
        <v>#N/A</v>
      </c>
      <c r="N9" s="260">
        <v>-0.22800000000000001</v>
      </c>
      <c r="O9" s="260">
        <v>178.49</v>
      </c>
      <c r="P9" s="260">
        <v>389</v>
      </c>
      <c r="Q9" s="260" t="e">
        <v>#N/A</v>
      </c>
      <c r="U9" s="260">
        <f t="shared" ref="U9:U20" si="7">C9/100</f>
        <v>2.92449</v>
      </c>
      <c r="V9" s="260">
        <f t="shared" ref="V9:V20" si="8">O9/100</f>
        <v>1.7849000000000002</v>
      </c>
    </row>
    <row r="10" spans="1:30">
      <c r="A10" s="259">
        <v>43833</v>
      </c>
      <c r="B10" s="260">
        <v>300.89999999999998</v>
      </c>
      <c r="C10" s="261">
        <v>300.57</v>
      </c>
      <c r="D10" s="260">
        <v>3234.85</v>
      </c>
      <c r="F10" s="261">
        <v>1.7889999999999999</v>
      </c>
      <c r="G10" s="260">
        <f t="shared" si="0"/>
        <v>178.9</v>
      </c>
      <c r="H10" s="260">
        <f t="shared" si="1"/>
        <v>121.99999999999997</v>
      </c>
      <c r="I10" s="260" t="e">
        <f t="shared" si="2"/>
        <v>#N/A</v>
      </c>
      <c r="J10" s="262" t="e">
        <v>#N/A</v>
      </c>
      <c r="K10" s="260" t="e">
        <f t="shared" si="3"/>
        <v>#N/A</v>
      </c>
      <c r="L10" s="261">
        <v>5.0629999999999997</v>
      </c>
      <c r="M10" s="262" t="e">
        <f t="shared" si="4"/>
        <v>#N/A</v>
      </c>
      <c r="N10" s="260">
        <v>-0.28999999999999998</v>
      </c>
      <c r="O10" s="260">
        <v>181.77</v>
      </c>
      <c r="P10" s="260">
        <v>398</v>
      </c>
      <c r="Q10" s="260" t="e">
        <v>#N/A</v>
      </c>
      <c r="U10" s="260">
        <f t="shared" si="7"/>
        <v>3.0057</v>
      </c>
      <c r="V10" s="260">
        <f t="shared" si="8"/>
        <v>1.8177000000000001</v>
      </c>
      <c r="Y10" s="264" t="s">
        <v>1751</v>
      </c>
      <c r="Z10" s="262"/>
      <c r="AA10" s="262"/>
      <c r="AB10" s="262"/>
      <c r="AC10" s="262"/>
      <c r="AD10" s="262"/>
    </row>
    <row r="11" spans="1:30">
      <c r="A11" s="259">
        <v>43836</v>
      </c>
      <c r="B11" s="260">
        <v>298.89999999999998</v>
      </c>
      <c r="C11" s="260">
        <v>299.05200000000002</v>
      </c>
      <c r="D11" s="260">
        <v>3246.28</v>
      </c>
      <c r="F11" s="260">
        <v>1.81</v>
      </c>
      <c r="G11" s="260">
        <f t="shared" si="0"/>
        <v>181</v>
      </c>
      <c r="H11" s="260">
        <f t="shared" si="1"/>
        <v>117.89999999999998</v>
      </c>
      <c r="I11" s="260" t="e">
        <f t="shared" si="2"/>
        <v>#N/A</v>
      </c>
      <c r="J11" s="260" t="e">
        <v>#N/A</v>
      </c>
      <c r="K11" s="260" t="e">
        <f t="shared" si="3"/>
        <v>#N/A</v>
      </c>
      <c r="L11" s="260">
        <v>5.0549999999999997</v>
      </c>
      <c r="M11" s="260" t="e">
        <f t="shared" si="4"/>
        <v>#N/A</v>
      </c>
      <c r="N11" s="260">
        <v>-0.28999999999999998</v>
      </c>
      <c r="O11" s="260">
        <v>183.6</v>
      </c>
      <c r="P11" s="260">
        <v>395</v>
      </c>
      <c r="Q11" s="260" t="e">
        <v>#N/A</v>
      </c>
      <c r="U11" s="260">
        <f t="shared" si="7"/>
        <v>2.9905200000000001</v>
      </c>
      <c r="V11" s="260">
        <f t="shared" si="8"/>
        <v>1.8359999999999999</v>
      </c>
      <c r="Y11" s="265">
        <v>45761</v>
      </c>
      <c r="Z11" s="262"/>
      <c r="AA11" s="262"/>
      <c r="AB11" s="262"/>
      <c r="AC11" s="262"/>
      <c r="AD11" s="262"/>
    </row>
    <row r="12" spans="1:30">
      <c r="A12" s="259">
        <v>43837</v>
      </c>
      <c r="B12" s="260">
        <v>297.7</v>
      </c>
      <c r="C12" s="260">
        <v>296.423</v>
      </c>
      <c r="D12" s="260">
        <v>3237.18</v>
      </c>
      <c r="F12" s="260">
        <v>1.819</v>
      </c>
      <c r="G12" s="260">
        <f t="shared" si="0"/>
        <v>181.9</v>
      </c>
      <c r="H12" s="260">
        <f t="shared" si="1"/>
        <v>115.79999999999998</v>
      </c>
      <c r="I12" s="260" t="e">
        <f t="shared" si="2"/>
        <v>#N/A</v>
      </c>
      <c r="J12" s="260" t="e">
        <v>#N/A</v>
      </c>
      <c r="K12" s="260" t="e">
        <f t="shared" si="3"/>
        <v>#N/A</v>
      </c>
      <c r="L12" s="260">
        <v>5.04</v>
      </c>
      <c r="M12" s="260" t="e">
        <f t="shared" si="4"/>
        <v>#N/A</v>
      </c>
      <c r="N12" s="260">
        <v>-0.25</v>
      </c>
      <c r="O12" s="260">
        <v>182.18</v>
      </c>
      <c r="P12" s="260">
        <v>386</v>
      </c>
      <c r="Q12" s="260" t="e">
        <v>#N/A</v>
      </c>
      <c r="U12" s="260">
        <f t="shared" si="7"/>
        <v>2.9642300000000001</v>
      </c>
      <c r="V12" s="260">
        <f t="shared" si="8"/>
        <v>1.8218000000000001</v>
      </c>
    </row>
    <row r="13" spans="1:30">
      <c r="A13" s="259">
        <v>43838</v>
      </c>
      <c r="B13" s="260">
        <v>294.10000000000002</v>
      </c>
      <c r="C13" s="260">
        <v>290.72300000000001</v>
      </c>
      <c r="D13" s="260">
        <v>3253.05</v>
      </c>
      <c r="F13" s="260">
        <v>1.875</v>
      </c>
      <c r="G13" s="260">
        <f t="shared" si="0"/>
        <v>187.5</v>
      </c>
      <c r="H13" s="260">
        <f t="shared" si="1"/>
        <v>106.60000000000002</v>
      </c>
      <c r="I13" s="260" t="e">
        <f t="shared" si="2"/>
        <v>#N/A</v>
      </c>
      <c r="J13" s="260" t="e">
        <v>#N/A</v>
      </c>
      <c r="K13" s="260" t="e">
        <f t="shared" si="3"/>
        <v>#N/A</v>
      </c>
      <c r="L13" s="260">
        <v>5.0259999999999998</v>
      </c>
      <c r="M13" s="260" t="e">
        <f t="shared" si="4"/>
        <v>#N/A</v>
      </c>
      <c r="N13" s="260">
        <v>-0.21299999999999999</v>
      </c>
      <c r="O13" s="260">
        <v>177.97</v>
      </c>
      <c r="P13" s="260">
        <v>377</v>
      </c>
      <c r="Q13" s="260" t="e">
        <v>#N/A</v>
      </c>
      <c r="U13" s="260">
        <f t="shared" si="7"/>
        <v>2.9072300000000002</v>
      </c>
      <c r="V13" s="260">
        <f t="shared" si="8"/>
        <v>1.7797000000000001</v>
      </c>
    </row>
    <row r="14" spans="1:30">
      <c r="A14" s="259">
        <v>43839</v>
      </c>
      <c r="B14" s="260">
        <v>294.5</v>
      </c>
      <c r="C14" s="260">
        <v>293.952</v>
      </c>
      <c r="D14" s="260">
        <v>3274.7</v>
      </c>
      <c r="F14" s="260">
        <v>1.8560000000000001</v>
      </c>
      <c r="G14" s="260">
        <f t="shared" si="0"/>
        <v>185.60000000000002</v>
      </c>
      <c r="H14" s="260">
        <f t="shared" si="1"/>
        <v>108.89999999999998</v>
      </c>
      <c r="I14" s="260" t="e">
        <f t="shared" si="2"/>
        <v>#N/A</v>
      </c>
      <c r="J14" s="260" t="e">
        <v>#N/A</v>
      </c>
      <c r="K14" s="260" t="e">
        <f t="shared" si="3"/>
        <v>#N/A</v>
      </c>
      <c r="L14" s="260">
        <v>5.0190000000000001</v>
      </c>
      <c r="M14" s="260" t="e">
        <f t="shared" si="4"/>
        <v>#N/A</v>
      </c>
      <c r="N14" s="260">
        <v>-0.184</v>
      </c>
      <c r="O14" s="260">
        <v>174.87</v>
      </c>
      <c r="P14" s="260">
        <v>380</v>
      </c>
      <c r="Q14" s="260" t="e">
        <v>#N/A</v>
      </c>
      <c r="U14" s="260">
        <f t="shared" si="7"/>
        <v>2.9395199999999999</v>
      </c>
      <c r="V14" s="260">
        <f t="shared" si="8"/>
        <v>1.7487000000000001</v>
      </c>
    </row>
    <row r="15" spans="1:30">
      <c r="A15" s="259">
        <v>43840</v>
      </c>
      <c r="B15" s="260">
        <v>294.60000000000002</v>
      </c>
      <c r="C15" s="261">
        <v>295.04899999999998</v>
      </c>
      <c r="D15" s="260">
        <v>3265.35</v>
      </c>
      <c r="F15" s="261">
        <v>1.821</v>
      </c>
      <c r="G15" s="260">
        <f t="shared" si="0"/>
        <v>182.1</v>
      </c>
      <c r="H15" s="260">
        <f t="shared" si="1"/>
        <v>112.50000000000003</v>
      </c>
      <c r="I15" s="260" t="e">
        <f t="shared" si="2"/>
        <v>#N/A</v>
      </c>
      <c r="J15" s="262" t="e">
        <v>#N/A</v>
      </c>
      <c r="K15" s="260" t="e">
        <f t="shared" si="3"/>
        <v>#N/A</v>
      </c>
      <c r="L15" s="261">
        <v>4.9950000000000001</v>
      </c>
      <c r="M15" s="262" t="e">
        <f t="shared" si="4"/>
        <v>#N/A</v>
      </c>
      <c r="N15" s="260">
        <v>-0.20300000000000001</v>
      </c>
      <c r="O15" s="260">
        <v>174.12</v>
      </c>
      <c r="P15" s="260">
        <v>381</v>
      </c>
      <c r="Q15" s="260" t="e">
        <v>#N/A</v>
      </c>
      <c r="U15" s="260">
        <f t="shared" si="7"/>
        <v>2.9504899999999998</v>
      </c>
      <c r="V15" s="260">
        <f t="shared" si="8"/>
        <v>1.7412000000000001</v>
      </c>
    </row>
    <row r="16" spans="1:30">
      <c r="A16" s="259">
        <v>43843</v>
      </c>
      <c r="B16" s="260">
        <v>292.3</v>
      </c>
      <c r="C16" s="261">
        <v>293.22199999999998</v>
      </c>
      <c r="D16" s="260">
        <v>3288.13</v>
      </c>
      <c r="F16" s="261">
        <v>1.847</v>
      </c>
      <c r="G16" s="260">
        <f t="shared" si="0"/>
        <v>184.7</v>
      </c>
      <c r="H16" s="260">
        <f t="shared" si="1"/>
        <v>107.60000000000002</v>
      </c>
      <c r="I16" s="260" t="e">
        <f t="shared" si="2"/>
        <v>#N/A</v>
      </c>
      <c r="J16" s="262" t="e">
        <v>#N/A</v>
      </c>
      <c r="K16" s="260" t="e">
        <f t="shared" si="3"/>
        <v>#N/A</v>
      </c>
      <c r="L16" s="261">
        <v>4.9939999999999998</v>
      </c>
      <c r="M16" s="262" t="e">
        <f t="shared" si="4"/>
        <v>#N/A</v>
      </c>
      <c r="N16" s="260">
        <v>-0.16200000000000001</v>
      </c>
      <c r="O16" s="260">
        <v>172.06</v>
      </c>
      <c r="P16" s="260">
        <v>377</v>
      </c>
      <c r="Q16" s="260" t="e">
        <v>#N/A</v>
      </c>
      <c r="U16" s="260">
        <f t="shared" si="7"/>
        <v>2.9322199999999996</v>
      </c>
      <c r="V16" s="260">
        <f t="shared" si="8"/>
        <v>1.7206000000000001</v>
      </c>
    </row>
    <row r="17" spans="1:22">
      <c r="A17" s="259">
        <v>43844</v>
      </c>
      <c r="B17" s="260">
        <v>292.7</v>
      </c>
      <c r="C17" s="261">
        <v>295.81599999999997</v>
      </c>
      <c r="D17" s="260">
        <v>3283.15</v>
      </c>
      <c r="F17" s="261">
        <v>1.8120000000000001</v>
      </c>
      <c r="G17" s="260">
        <f t="shared" si="0"/>
        <v>181.20000000000002</v>
      </c>
      <c r="H17" s="260">
        <f t="shared" si="1"/>
        <v>111.49999999999997</v>
      </c>
      <c r="I17" s="260" t="e">
        <f t="shared" si="2"/>
        <v>#N/A</v>
      </c>
      <c r="J17" s="262" t="e">
        <v>#N/A</v>
      </c>
      <c r="K17" s="260" t="e">
        <f t="shared" si="3"/>
        <v>#N/A</v>
      </c>
      <c r="L17" s="261">
        <v>4.9880000000000004</v>
      </c>
      <c r="M17" s="262" t="e">
        <f t="shared" si="4"/>
        <v>#N/A</v>
      </c>
      <c r="N17" s="260">
        <v>-0.17399999999999999</v>
      </c>
      <c r="O17" s="260">
        <v>173.12</v>
      </c>
      <c r="P17" s="260">
        <v>382</v>
      </c>
      <c r="Q17" s="260" t="e">
        <v>#N/A</v>
      </c>
      <c r="U17" s="260">
        <f t="shared" si="7"/>
        <v>2.9581599999999999</v>
      </c>
      <c r="V17" s="260">
        <f t="shared" si="8"/>
        <v>1.7312000000000001</v>
      </c>
    </row>
    <row r="18" spans="1:22">
      <c r="A18" s="259">
        <v>43845</v>
      </c>
      <c r="B18" s="260">
        <v>293.60000000000002</v>
      </c>
      <c r="C18" s="260">
        <v>295.11500000000001</v>
      </c>
      <c r="D18" s="260">
        <v>3289.29</v>
      </c>
      <c r="F18" s="260">
        <v>1.784</v>
      </c>
      <c r="G18" s="260">
        <f t="shared" si="0"/>
        <v>178.4</v>
      </c>
      <c r="H18" s="260">
        <f t="shared" si="1"/>
        <v>115.20000000000002</v>
      </c>
      <c r="I18" s="260" t="e">
        <f t="shared" si="2"/>
        <v>#N/A</v>
      </c>
      <c r="J18" s="260" t="e">
        <v>#N/A</v>
      </c>
      <c r="K18" s="260" t="e">
        <f t="shared" si="3"/>
        <v>#N/A</v>
      </c>
      <c r="L18" s="260">
        <v>4.9409999999999998</v>
      </c>
      <c r="M18" s="260" t="e">
        <f t="shared" si="4"/>
        <v>#N/A</v>
      </c>
      <c r="N18" s="260">
        <v>-0.20200000000000001</v>
      </c>
      <c r="O18" s="260">
        <v>175.32</v>
      </c>
      <c r="P18" s="260">
        <v>384</v>
      </c>
      <c r="Q18" s="260" t="e">
        <v>#N/A</v>
      </c>
      <c r="U18" s="260">
        <f t="shared" si="7"/>
        <v>2.9511500000000002</v>
      </c>
      <c r="V18" s="260">
        <f t="shared" si="8"/>
        <v>1.7531999999999999</v>
      </c>
    </row>
    <row r="19" spans="1:22">
      <c r="A19" s="259">
        <v>43846</v>
      </c>
      <c r="B19" s="260">
        <v>291</v>
      </c>
      <c r="C19" s="261">
        <v>291.32100000000003</v>
      </c>
      <c r="D19" s="260">
        <v>3316.81</v>
      </c>
      <c r="F19" s="261">
        <v>1.8080000000000001</v>
      </c>
      <c r="G19" s="260">
        <f t="shared" si="0"/>
        <v>180.8</v>
      </c>
      <c r="H19" s="260">
        <f t="shared" si="1"/>
        <v>110.19999999999999</v>
      </c>
      <c r="I19" s="260" t="e">
        <f t="shared" si="2"/>
        <v>#N/A</v>
      </c>
      <c r="J19" s="262" t="e">
        <v>#N/A</v>
      </c>
      <c r="K19" s="260" t="e">
        <f t="shared" si="3"/>
        <v>#N/A</v>
      </c>
      <c r="L19" s="261">
        <v>4.9290000000000003</v>
      </c>
      <c r="M19" s="262" t="e">
        <f t="shared" si="4"/>
        <v>#N/A</v>
      </c>
      <c r="N19" s="260">
        <v>-0.221</v>
      </c>
      <c r="O19" s="260">
        <v>175.52</v>
      </c>
      <c r="P19" s="260">
        <v>378</v>
      </c>
      <c r="Q19" s="260" t="e">
        <v>#N/A</v>
      </c>
      <c r="U19" s="260">
        <f t="shared" si="7"/>
        <v>2.9132100000000003</v>
      </c>
      <c r="V19" s="260">
        <f t="shared" si="8"/>
        <v>1.7552000000000001</v>
      </c>
    </row>
    <row r="20" spans="1:22">
      <c r="A20" s="259">
        <v>43847</v>
      </c>
      <c r="B20" s="260">
        <v>289.60000000000002</v>
      </c>
      <c r="C20" s="261">
        <v>290.03100000000001</v>
      </c>
      <c r="D20" s="260">
        <v>3329.62</v>
      </c>
      <c r="F20" s="261">
        <v>1.8220000000000001</v>
      </c>
      <c r="G20" s="260">
        <f t="shared" si="0"/>
        <v>182.20000000000002</v>
      </c>
      <c r="H20" s="260">
        <f t="shared" si="1"/>
        <v>107.4</v>
      </c>
      <c r="I20" s="260" t="e">
        <f t="shared" si="2"/>
        <v>#N/A</v>
      </c>
      <c r="J20" s="262" t="e">
        <v>#N/A</v>
      </c>
      <c r="K20" s="260" t="e">
        <f t="shared" si="3"/>
        <v>#N/A</v>
      </c>
      <c r="L20" s="261">
        <v>4.9470000000000001</v>
      </c>
      <c r="M20" s="262" t="e">
        <f t="shared" si="4"/>
        <v>#N/A</v>
      </c>
      <c r="N20" s="260">
        <v>-0.217</v>
      </c>
      <c r="O20" s="260">
        <v>175.66</v>
      </c>
      <c r="P20" s="260">
        <v>375</v>
      </c>
      <c r="Q20" s="260" t="e">
        <v>#N/A</v>
      </c>
      <c r="U20" s="260">
        <f t="shared" si="7"/>
        <v>2.9003100000000002</v>
      </c>
      <c r="V20" s="260">
        <f t="shared" si="8"/>
        <v>1.7565999999999999</v>
      </c>
    </row>
    <row r="21" spans="1:22" hidden="1">
      <c r="A21" s="259">
        <v>43850</v>
      </c>
      <c r="B21" s="260">
        <v>0</v>
      </c>
      <c r="C21" s="260">
        <v>0</v>
      </c>
      <c r="D21" s="260">
        <v>0</v>
      </c>
      <c r="F21" s="260">
        <v>1.8220000000000001</v>
      </c>
      <c r="G21" s="260">
        <f t="shared" si="0"/>
        <v>182.20000000000002</v>
      </c>
      <c r="H21" s="260">
        <f t="shared" si="1"/>
        <v>-182.20000000000002</v>
      </c>
      <c r="I21" s="260" t="e">
        <f t="shared" si="2"/>
        <v>#N/A</v>
      </c>
      <c r="J21" s="260" t="e">
        <v>#N/A</v>
      </c>
      <c r="K21" s="260" t="e">
        <f t="shared" si="3"/>
        <v>#N/A</v>
      </c>
      <c r="L21" s="260" t="e">
        <v>#N/A</v>
      </c>
      <c r="M21" s="260" t="e">
        <f t="shared" si="4"/>
        <v>#N/A</v>
      </c>
      <c r="N21" s="260">
        <v>-0.221</v>
      </c>
      <c r="O21" s="260">
        <v>176.65</v>
      </c>
      <c r="Q21" s="260" t="e">
        <v>#N/A</v>
      </c>
    </row>
    <row r="22" spans="1:22">
      <c r="A22" s="259">
        <v>43851</v>
      </c>
      <c r="B22" s="260">
        <v>293.60000000000002</v>
      </c>
      <c r="C22" s="260">
        <v>295.79399999999998</v>
      </c>
      <c r="D22" s="260">
        <v>3320.79</v>
      </c>
      <c r="F22" s="260">
        <v>1.7749999999999999</v>
      </c>
      <c r="G22" s="260">
        <f t="shared" si="0"/>
        <v>177.5</v>
      </c>
      <c r="H22" s="260">
        <f t="shared" si="1"/>
        <v>116.10000000000002</v>
      </c>
      <c r="I22" s="260" t="e">
        <f t="shared" si="2"/>
        <v>#N/A</v>
      </c>
      <c r="J22" s="260" t="e">
        <v>#N/A</v>
      </c>
      <c r="K22" s="260" t="e">
        <f t="shared" si="3"/>
        <v>#N/A</v>
      </c>
      <c r="L22" s="260">
        <v>4.9560000000000004</v>
      </c>
      <c r="M22" s="260" t="e">
        <f t="shared" si="4"/>
        <v>#N/A</v>
      </c>
      <c r="N22" s="260">
        <v>-0.252</v>
      </c>
      <c r="O22" s="260">
        <v>176.77</v>
      </c>
      <c r="P22" s="260">
        <v>381</v>
      </c>
      <c r="Q22" s="260" t="e">
        <v>#N/A</v>
      </c>
      <c r="U22" s="260">
        <f t="shared" ref="U22:U40" si="9">C22/100</f>
        <v>2.9579399999999998</v>
      </c>
      <c r="V22" s="260">
        <f t="shared" ref="V22:V40" si="10">O22/100</f>
        <v>1.7677</v>
      </c>
    </row>
    <row r="23" spans="1:22">
      <c r="A23" s="259">
        <v>43852</v>
      </c>
      <c r="B23" s="260">
        <v>292.89999999999998</v>
      </c>
      <c r="C23" s="261">
        <v>295.45600000000002</v>
      </c>
      <c r="D23" s="260">
        <v>3321.75</v>
      </c>
      <c r="F23" s="261">
        <v>1.77</v>
      </c>
      <c r="G23" s="260">
        <f t="shared" si="0"/>
        <v>177</v>
      </c>
      <c r="H23" s="260">
        <f t="shared" si="1"/>
        <v>115.89999999999998</v>
      </c>
      <c r="I23" s="260" t="e">
        <f t="shared" si="2"/>
        <v>#N/A</v>
      </c>
      <c r="J23" s="262" t="e">
        <v>#N/A</v>
      </c>
      <c r="K23" s="260" t="e">
        <f t="shared" si="3"/>
        <v>#N/A</v>
      </c>
      <c r="L23" s="261">
        <v>4.95</v>
      </c>
      <c r="M23" s="262" t="e">
        <f t="shared" si="4"/>
        <v>#N/A</v>
      </c>
      <c r="N23" s="260">
        <v>-0.26300000000000001</v>
      </c>
      <c r="O23" s="260">
        <v>177.74</v>
      </c>
      <c r="P23" s="260">
        <v>382</v>
      </c>
      <c r="Q23" s="260" t="e">
        <v>#N/A</v>
      </c>
      <c r="U23" s="260">
        <f t="shared" si="9"/>
        <v>2.9545600000000003</v>
      </c>
      <c r="V23" s="260">
        <f t="shared" si="10"/>
        <v>1.7774000000000001</v>
      </c>
    </row>
    <row r="24" spans="1:22">
      <c r="A24" s="259">
        <v>43853</v>
      </c>
      <c r="B24" s="260">
        <v>295.39999999999998</v>
      </c>
      <c r="C24" s="261">
        <v>300.47300000000001</v>
      </c>
      <c r="D24" s="260">
        <v>3325.54</v>
      </c>
      <c r="F24" s="261">
        <v>1.7330000000000001</v>
      </c>
      <c r="G24" s="260">
        <f t="shared" si="0"/>
        <v>173.3</v>
      </c>
      <c r="H24" s="260">
        <f t="shared" si="1"/>
        <v>122.09999999999997</v>
      </c>
      <c r="I24" s="260" t="e">
        <f t="shared" si="2"/>
        <v>#N/A</v>
      </c>
      <c r="J24" s="262" t="e">
        <v>#N/A</v>
      </c>
      <c r="K24" s="260" t="e">
        <f t="shared" si="3"/>
        <v>#N/A</v>
      </c>
      <c r="L24" s="261">
        <v>4.9470000000000001</v>
      </c>
      <c r="M24" s="262" t="e">
        <f t="shared" si="4"/>
        <v>#N/A</v>
      </c>
      <c r="N24" s="260">
        <v>-0.311</v>
      </c>
      <c r="O24" s="260">
        <v>179.6</v>
      </c>
      <c r="P24" s="260">
        <v>389</v>
      </c>
      <c r="Q24" s="260" t="e">
        <v>#N/A</v>
      </c>
      <c r="U24" s="260">
        <f t="shared" si="9"/>
        <v>3.0047300000000003</v>
      </c>
      <c r="V24" s="260">
        <f t="shared" si="10"/>
        <v>1.796</v>
      </c>
    </row>
    <row r="25" spans="1:22">
      <c r="A25" s="259">
        <v>43854</v>
      </c>
      <c r="B25" s="260">
        <v>298.7</v>
      </c>
      <c r="C25" s="261">
        <v>305.613</v>
      </c>
      <c r="D25" s="260">
        <v>3295.47</v>
      </c>
      <c r="F25" s="261">
        <v>1.6850000000000001</v>
      </c>
      <c r="G25" s="260">
        <f t="shared" si="0"/>
        <v>168.5</v>
      </c>
      <c r="H25" s="260">
        <f t="shared" si="1"/>
        <v>130.19999999999999</v>
      </c>
      <c r="I25" s="260" t="e">
        <f t="shared" si="2"/>
        <v>#N/A</v>
      </c>
      <c r="J25" s="262" t="e">
        <v>#N/A</v>
      </c>
      <c r="K25" s="260" t="e">
        <f t="shared" si="3"/>
        <v>#N/A</v>
      </c>
      <c r="L25" s="261">
        <v>4.952</v>
      </c>
      <c r="M25" s="262" t="e">
        <f t="shared" si="4"/>
        <v>#N/A</v>
      </c>
      <c r="N25" s="260">
        <v>-0.33800000000000002</v>
      </c>
      <c r="O25" s="260">
        <v>181.13</v>
      </c>
      <c r="P25" s="260">
        <v>393</v>
      </c>
      <c r="Q25" s="260" t="e">
        <v>#N/A</v>
      </c>
      <c r="U25" s="260">
        <f t="shared" si="9"/>
        <v>3.05613</v>
      </c>
      <c r="V25" s="260">
        <f t="shared" si="10"/>
        <v>1.8112999999999999</v>
      </c>
    </row>
    <row r="26" spans="1:22">
      <c r="A26" s="259">
        <v>43857</v>
      </c>
      <c r="B26" s="260">
        <v>304.5</v>
      </c>
      <c r="C26" s="261">
        <v>317.08100000000002</v>
      </c>
      <c r="D26" s="260">
        <v>3243.63</v>
      </c>
      <c r="F26" s="261">
        <v>1.609</v>
      </c>
      <c r="G26" s="260">
        <f t="shared" si="0"/>
        <v>160.9</v>
      </c>
      <c r="H26" s="260">
        <f t="shared" si="1"/>
        <v>143.6</v>
      </c>
      <c r="I26" s="260" t="e">
        <f t="shared" si="2"/>
        <v>#N/A</v>
      </c>
      <c r="J26" s="262" t="e">
        <v>#N/A</v>
      </c>
      <c r="K26" s="260" t="e">
        <f t="shared" si="3"/>
        <v>#N/A</v>
      </c>
      <c r="L26" s="261">
        <v>4.97</v>
      </c>
      <c r="M26" s="262" t="e">
        <f t="shared" si="4"/>
        <v>#N/A</v>
      </c>
      <c r="N26" s="260">
        <v>-0.38800000000000001</v>
      </c>
      <c r="O26" s="260">
        <v>186.17</v>
      </c>
      <c r="P26" s="260">
        <v>413</v>
      </c>
      <c r="Q26" s="260" t="e">
        <v>#N/A</v>
      </c>
      <c r="U26" s="260">
        <f t="shared" si="9"/>
        <v>3.1708100000000004</v>
      </c>
      <c r="V26" s="260">
        <f t="shared" si="10"/>
        <v>1.8616999999999999</v>
      </c>
    </row>
    <row r="27" spans="1:22">
      <c r="A27" s="259">
        <v>43858</v>
      </c>
      <c r="B27" s="260">
        <v>301.8</v>
      </c>
      <c r="C27" s="261">
        <v>309.79599999999999</v>
      </c>
      <c r="D27" s="260">
        <v>3276.24</v>
      </c>
      <c r="F27" s="261">
        <v>1.657</v>
      </c>
      <c r="G27" s="260">
        <f t="shared" si="0"/>
        <v>165.7</v>
      </c>
      <c r="H27" s="260">
        <f t="shared" si="1"/>
        <v>136.10000000000002</v>
      </c>
      <c r="I27" s="260" t="e">
        <f t="shared" si="2"/>
        <v>#N/A</v>
      </c>
      <c r="J27" s="262" t="e">
        <v>#N/A</v>
      </c>
      <c r="K27" s="260" t="e">
        <f t="shared" si="3"/>
        <v>#N/A</v>
      </c>
      <c r="L27" s="261">
        <v>4.9269999999999996</v>
      </c>
      <c r="M27" s="262" t="e">
        <f t="shared" si="4"/>
        <v>#N/A</v>
      </c>
      <c r="N27" s="260">
        <v>-0.34399999999999997</v>
      </c>
      <c r="O27" s="260">
        <v>183.43</v>
      </c>
      <c r="P27" s="260">
        <v>405</v>
      </c>
      <c r="Q27" s="260" t="e">
        <v>#N/A</v>
      </c>
      <c r="U27" s="260">
        <f t="shared" si="9"/>
        <v>3.09796</v>
      </c>
      <c r="V27" s="260">
        <f t="shared" si="10"/>
        <v>1.8343</v>
      </c>
    </row>
    <row r="28" spans="1:22">
      <c r="A28" s="259">
        <v>43859</v>
      </c>
      <c r="B28" s="260">
        <v>306.39999999999998</v>
      </c>
      <c r="C28" s="261">
        <v>311.24799999999999</v>
      </c>
      <c r="D28" s="260">
        <v>3273.4</v>
      </c>
      <c r="F28" s="261">
        <v>1.585</v>
      </c>
      <c r="G28" s="260">
        <f t="shared" si="0"/>
        <v>158.5</v>
      </c>
      <c r="H28" s="260">
        <f t="shared" si="1"/>
        <v>147.89999999999998</v>
      </c>
      <c r="I28" s="260" t="e">
        <f t="shared" si="2"/>
        <v>#N/A</v>
      </c>
      <c r="J28" s="262" t="e">
        <v>#N/A</v>
      </c>
      <c r="K28" s="260" t="e">
        <f t="shared" si="3"/>
        <v>#N/A</v>
      </c>
      <c r="L28" s="261">
        <v>4.8789999999999996</v>
      </c>
      <c r="M28" s="262" t="e">
        <f t="shared" si="4"/>
        <v>#N/A</v>
      </c>
      <c r="N28" s="260">
        <v>-0.38</v>
      </c>
      <c r="O28" s="260">
        <v>183.54</v>
      </c>
      <c r="P28" s="260">
        <v>406</v>
      </c>
      <c r="Q28" s="260" t="e">
        <v>#N/A</v>
      </c>
      <c r="U28" s="260">
        <f t="shared" si="9"/>
        <v>3.1124799999999997</v>
      </c>
      <c r="V28" s="260">
        <f t="shared" si="10"/>
        <v>1.8353999999999999</v>
      </c>
    </row>
    <row r="29" spans="1:22">
      <c r="A29" s="259">
        <v>43860</v>
      </c>
      <c r="B29" s="260">
        <v>309.2</v>
      </c>
      <c r="C29" s="261">
        <v>312.24700000000001</v>
      </c>
      <c r="D29" s="260">
        <v>3283.66</v>
      </c>
      <c r="F29" s="261">
        <v>1.5860000000000001</v>
      </c>
      <c r="G29" s="260">
        <f t="shared" si="0"/>
        <v>158.6</v>
      </c>
      <c r="H29" s="260">
        <f t="shared" si="1"/>
        <v>150.6</v>
      </c>
      <c r="I29" s="260" t="e">
        <f t="shared" si="2"/>
        <v>#N/A</v>
      </c>
      <c r="J29" s="262" t="e">
        <v>#N/A</v>
      </c>
      <c r="K29" s="260" t="e">
        <f t="shared" si="3"/>
        <v>#N/A</v>
      </c>
      <c r="L29" s="261">
        <v>4.8460000000000001</v>
      </c>
      <c r="M29" s="262" t="e">
        <f t="shared" si="4"/>
        <v>#N/A</v>
      </c>
      <c r="N29" s="260">
        <v>-0.40799999999999997</v>
      </c>
      <c r="O29" s="260">
        <v>184</v>
      </c>
      <c r="P29" s="260">
        <v>412</v>
      </c>
      <c r="Q29" s="260" t="e">
        <v>#N/A</v>
      </c>
      <c r="U29" s="260">
        <f t="shared" si="9"/>
        <v>3.1224700000000003</v>
      </c>
      <c r="V29" s="260">
        <f t="shared" si="10"/>
        <v>1.84</v>
      </c>
    </row>
    <row r="30" spans="1:22">
      <c r="A30" s="259">
        <v>43861</v>
      </c>
      <c r="B30" s="260">
        <v>310.60000000000002</v>
      </c>
      <c r="C30" s="261">
        <v>314.524</v>
      </c>
      <c r="D30" s="260">
        <v>3225.52</v>
      </c>
      <c r="F30" s="261">
        <v>1.508</v>
      </c>
      <c r="G30" s="260">
        <f t="shared" si="0"/>
        <v>150.80000000000001</v>
      </c>
      <c r="H30" s="260">
        <f t="shared" si="1"/>
        <v>159.80000000000001</v>
      </c>
      <c r="I30" s="260" t="e">
        <f t="shared" si="2"/>
        <v>#N/A</v>
      </c>
      <c r="J30" s="262" t="e">
        <v>#N/A</v>
      </c>
      <c r="K30" s="260" t="e">
        <f t="shared" si="3"/>
        <v>#N/A</v>
      </c>
      <c r="L30" s="261">
        <v>4.8310000000000004</v>
      </c>
      <c r="M30" s="262" t="e">
        <f t="shared" si="4"/>
        <v>#N/A</v>
      </c>
      <c r="N30" s="260">
        <v>-0.437</v>
      </c>
      <c r="O30" s="260">
        <v>184.8</v>
      </c>
      <c r="P30" s="260">
        <v>416</v>
      </c>
      <c r="Q30" s="260" t="e">
        <v>#N/A</v>
      </c>
      <c r="U30" s="260">
        <f t="shared" si="9"/>
        <v>3.1452399999999998</v>
      </c>
      <c r="V30" s="260">
        <f t="shared" si="10"/>
        <v>1.8480000000000001</v>
      </c>
    </row>
    <row r="31" spans="1:22">
      <c r="A31" s="259">
        <v>43864</v>
      </c>
      <c r="B31" s="260">
        <v>309.7</v>
      </c>
      <c r="C31" s="260">
        <v>313.101</v>
      </c>
      <c r="D31" s="260">
        <v>3248.92</v>
      </c>
      <c r="F31" s="260">
        <v>1.528</v>
      </c>
      <c r="G31" s="260">
        <f t="shared" si="0"/>
        <v>152.80000000000001</v>
      </c>
      <c r="H31" s="260">
        <f t="shared" si="1"/>
        <v>156.89999999999998</v>
      </c>
      <c r="I31" s="260" t="e">
        <f t="shared" si="2"/>
        <v>#N/A</v>
      </c>
      <c r="J31" s="260" t="e">
        <v>#N/A</v>
      </c>
      <c r="K31" s="260" t="e">
        <f t="shared" si="3"/>
        <v>#N/A</v>
      </c>
      <c r="L31" s="260">
        <v>4.8170000000000002</v>
      </c>
      <c r="M31" s="260" t="e">
        <f t="shared" si="4"/>
        <v>#N/A</v>
      </c>
      <c r="N31" s="260">
        <v>-0.44500000000000001</v>
      </c>
      <c r="O31" s="260">
        <v>184.69</v>
      </c>
      <c r="P31" s="260">
        <v>413</v>
      </c>
      <c r="Q31" s="260" t="e">
        <v>#N/A</v>
      </c>
      <c r="U31" s="260">
        <f t="shared" si="9"/>
        <v>3.1310099999999998</v>
      </c>
      <c r="V31" s="260">
        <f t="shared" si="10"/>
        <v>1.8469</v>
      </c>
    </row>
    <row r="32" spans="1:22">
      <c r="A32" s="259">
        <v>43865</v>
      </c>
      <c r="B32" s="260">
        <v>303.60000000000002</v>
      </c>
      <c r="C32" s="260">
        <v>306.57100000000003</v>
      </c>
      <c r="D32" s="260">
        <v>3297.59</v>
      </c>
      <c r="F32" s="260">
        <v>1.6</v>
      </c>
      <c r="G32" s="260">
        <f t="shared" si="0"/>
        <v>160</v>
      </c>
      <c r="H32" s="260">
        <f t="shared" si="1"/>
        <v>143.60000000000002</v>
      </c>
      <c r="I32" s="260" t="e">
        <f t="shared" si="2"/>
        <v>#N/A</v>
      </c>
      <c r="J32" s="260" t="e">
        <v>#N/A</v>
      </c>
      <c r="K32" s="260" t="e">
        <f t="shared" si="3"/>
        <v>#N/A</v>
      </c>
      <c r="L32" s="260">
        <v>4.8239999999999998</v>
      </c>
      <c r="M32" s="260" t="e">
        <f t="shared" si="4"/>
        <v>#N/A</v>
      </c>
      <c r="N32" s="260">
        <v>-0.40200000000000002</v>
      </c>
      <c r="O32" s="260">
        <v>182.67</v>
      </c>
      <c r="P32" s="260">
        <v>402</v>
      </c>
      <c r="Q32" s="260" t="e">
        <v>#N/A</v>
      </c>
      <c r="U32" s="260">
        <f t="shared" si="9"/>
        <v>3.0657100000000002</v>
      </c>
      <c r="V32" s="260">
        <f t="shared" si="10"/>
        <v>1.8266999999999998</v>
      </c>
    </row>
    <row r="33" spans="1:22">
      <c r="A33" s="259">
        <v>43866</v>
      </c>
      <c r="B33" s="260">
        <v>299.89999999999998</v>
      </c>
      <c r="C33" s="260">
        <v>301.13099999999997</v>
      </c>
      <c r="D33" s="260">
        <v>3334.69</v>
      </c>
      <c r="F33" s="260">
        <v>1.6519999999999999</v>
      </c>
      <c r="G33" s="260">
        <f t="shared" si="0"/>
        <v>165.2</v>
      </c>
      <c r="H33" s="260">
        <f t="shared" si="1"/>
        <v>134.69999999999999</v>
      </c>
      <c r="I33" s="260" t="e">
        <f t="shared" si="2"/>
        <v>#N/A</v>
      </c>
      <c r="J33" s="260" t="e">
        <v>#N/A</v>
      </c>
      <c r="K33" s="260" t="e">
        <f t="shared" si="3"/>
        <v>#N/A</v>
      </c>
      <c r="L33" s="260">
        <v>4.8220000000000001</v>
      </c>
      <c r="M33" s="260" t="e">
        <f t="shared" si="4"/>
        <v>#N/A</v>
      </c>
      <c r="N33" s="260">
        <v>-0.36299999999999999</v>
      </c>
      <c r="O33" s="260">
        <v>177.94</v>
      </c>
      <c r="P33" s="260">
        <v>394</v>
      </c>
      <c r="Q33" s="260" t="e">
        <v>#N/A</v>
      </c>
      <c r="U33" s="260">
        <f t="shared" si="9"/>
        <v>3.0113099999999999</v>
      </c>
      <c r="V33" s="260">
        <f t="shared" si="10"/>
        <v>1.7793999999999999</v>
      </c>
    </row>
    <row r="34" spans="1:22">
      <c r="A34" s="259">
        <v>43867</v>
      </c>
      <c r="B34" s="260">
        <v>298.39999999999998</v>
      </c>
      <c r="C34" s="261">
        <v>301.27300000000002</v>
      </c>
      <c r="D34" s="260">
        <v>3345.78</v>
      </c>
      <c r="F34" s="261">
        <v>1.6439999999999999</v>
      </c>
      <c r="G34" s="260">
        <f t="shared" si="0"/>
        <v>164.39999999999998</v>
      </c>
      <c r="H34" s="260">
        <f t="shared" si="1"/>
        <v>134</v>
      </c>
      <c r="I34" s="260" t="e">
        <f t="shared" si="2"/>
        <v>#N/A</v>
      </c>
      <c r="J34" s="262" t="e">
        <v>#N/A</v>
      </c>
      <c r="K34" s="260" t="e">
        <f t="shared" si="3"/>
        <v>#N/A</v>
      </c>
      <c r="L34" s="261">
        <v>4.8150000000000004</v>
      </c>
      <c r="M34" s="262" t="e">
        <f t="shared" si="4"/>
        <v>#N/A</v>
      </c>
      <c r="N34" s="260">
        <v>-0.372</v>
      </c>
      <c r="O34" s="260">
        <v>175.38</v>
      </c>
      <c r="P34" s="260">
        <v>388</v>
      </c>
      <c r="Q34" s="260" t="e">
        <v>#N/A</v>
      </c>
      <c r="U34" s="260">
        <f t="shared" si="9"/>
        <v>3.0127300000000004</v>
      </c>
      <c r="V34" s="260">
        <f t="shared" si="10"/>
        <v>1.7538</v>
      </c>
    </row>
    <row r="35" spans="1:22">
      <c r="A35" s="259">
        <v>43868</v>
      </c>
      <c r="B35" s="260">
        <v>301.39999999999998</v>
      </c>
      <c r="C35" s="260">
        <v>306.64100000000002</v>
      </c>
      <c r="D35" s="260">
        <v>3327.71</v>
      </c>
      <c r="F35" s="260">
        <v>1.5840000000000001</v>
      </c>
      <c r="G35" s="260">
        <f t="shared" si="0"/>
        <v>158.4</v>
      </c>
      <c r="H35" s="260">
        <f t="shared" si="1"/>
        <v>142.99999999999997</v>
      </c>
      <c r="I35" s="260" t="e">
        <f t="shared" si="2"/>
        <v>#N/A</v>
      </c>
      <c r="J35" s="260" t="e">
        <v>#N/A</v>
      </c>
      <c r="K35" s="260" t="e">
        <f t="shared" si="3"/>
        <v>#N/A</v>
      </c>
      <c r="L35" s="260">
        <v>4.806</v>
      </c>
      <c r="M35" s="260" t="e">
        <f t="shared" si="4"/>
        <v>#N/A</v>
      </c>
      <c r="N35" s="260">
        <v>-0.38700000000000001</v>
      </c>
      <c r="O35" s="260">
        <v>178.23</v>
      </c>
      <c r="P35" s="260">
        <v>397</v>
      </c>
      <c r="Q35" s="260" t="e">
        <v>#N/A</v>
      </c>
      <c r="U35" s="260">
        <f t="shared" si="9"/>
        <v>3.0664100000000003</v>
      </c>
      <c r="V35" s="260">
        <f t="shared" si="10"/>
        <v>1.7823</v>
      </c>
    </row>
    <row r="36" spans="1:22">
      <c r="A36" s="259">
        <v>43871</v>
      </c>
      <c r="B36" s="260">
        <v>304</v>
      </c>
      <c r="C36" s="260">
        <v>310.77300000000002</v>
      </c>
      <c r="D36" s="260">
        <v>3352.09</v>
      </c>
      <c r="F36" s="260">
        <v>1.571</v>
      </c>
      <c r="G36" s="260">
        <f t="shared" si="0"/>
        <v>157.1</v>
      </c>
      <c r="H36" s="260">
        <f t="shared" si="1"/>
        <v>146.9</v>
      </c>
      <c r="I36" s="260" t="e">
        <f t="shared" si="2"/>
        <v>#N/A</v>
      </c>
      <c r="J36" s="260" t="e">
        <v>#N/A</v>
      </c>
      <c r="K36" s="260" t="e">
        <f t="shared" si="3"/>
        <v>#N/A</v>
      </c>
      <c r="L36" s="260">
        <v>4.8140000000000001</v>
      </c>
      <c r="M36" s="260" t="e">
        <f t="shared" si="4"/>
        <v>#N/A</v>
      </c>
      <c r="N36" s="260">
        <v>-0.41299999999999998</v>
      </c>
      <c r="O36" s="260">
        <v>178.31</v>
      </c>
      <c r="P36" s="260">
        <v>400</v>
      </c>
      <c r="Q36" s="260" t="e">
        <v>#N/A</v>
      </c>
      <c r="U36" s="260">
        <f t="shared" si="9"/>
        <v>3.1077300000000001</v>
      </c>
      <c r="V36" s="260">
        <f t="shared" si="10"/>
        <v>1.7831000000000001</v>
      </c>
    </row>
    <row r="37" spans="1:22">
      <c r="A37" s="259">
        <v>43872</v>
      </c>
      <c r="B37" s="260">
        <v>301</v>
      </c>
      <c r="C37" s="260">
        <v>306.64699999999999</v>
      </c>
      <c r="D37" s="260">
        <v>3357.75</v>
      </c>
      <c r="F37" s="260">
        <v>1.601</v>
      </c>
      <c r="G37" s="260">
        <f t="shared" si="0"/>
        <v>160.1</v>
      </c>
      <c r="H37" s="260">
        <f t="shared" si="1"/>
        <v>140.9</v>
      </c>
      <c r="I37" s="260" t="e">
        <f t="shared" si="2"/>
        <v>#N/A</v>
      </c>
      <c r="J37" s="260" t="e">
        <v>#N/A</v>
      </c>
      <c r="K37" s="260" t="e">
        <f t="shared" si="3"/>
        <v>#N/A</v>
      </c>
      <c r="L37" s="260">
        <v>4.8079999999999998</v>
      </c>
      <c r="M37" s="260" t="e">
        <f t="shared" si="4"/>
        <v>#N/A</v>
      </c>
      <c r="N37" s="260">
        <v>-0.39400000000000002</v>
      </c>
      <c r="O37" s="260">
        <v>176.1</v>
      </c>
      <c r="P37" s="260">
        <v>393</v>
      </c>
      <c r="Q37" s="260" t="e">
        <v>#N/A</v>
      </c>
      <c r="U37" s="260">
        <f t="shared" si="9"/>
        <v>3.0664699999999998</v>
      </c>
      <c r="V37" s="260">
        <f t="shared" si="10"/>
        <v>1.7609999999999999</v>
      </c>
    </row>
    <row r="38" spans="1:22">
      <c r="A38" s="259">
        <v>43873</v>
      </c>
      <c r="B38" s="260">
        <v>296.89999999999998</v>
      </c>
      <c r="C38" s="260">
        <v>301.17</v>
      </c>
      <c r="D38" s="260">
        <v>3379.45</v>
      </c>
      <c r="F38" s="260">
        <v>1.6339999999999999</v>
      </c>
      <c r="G38" s="260">
        <f t="shared" si="0"/>
        <v>163.39999999999998</v>
      </c>
      <c r="H38" s="260">
        <f t="shared" si="1"/>
        <v>133.5</v>
      </c>
      <c r="I38" s="260" t="e">
        <f t="shared" si="2"/>
        <v>#N/A</v>
      </c>
      <c r="J38" s="260" t="e">
        <v>#N/A</v>
      </c>
      <c r="K38" s="260" t="e">
        <f t="shared" si="3"/>
        <v>#N/A</v>
      </c>
      <c r="L38" s="260">
        <v>4.8</v>
      </c>
      <c r="M38" s="260" t="e">
        <f t="shared" si="4"/>
        <v>#N/A</v>
      </c>
      <c r="N38" s="260">
        <v>-0.379</v>
      </c>
      <c r="O38" s="260">
        <v>173.55</v>
      </c>
      <c r="P38" s="260">
        <v>386</v>
      </c>
      <c r="Q38" s="260" t="e">
        <v>#N/A</v>
      </c>
      <c r="U38" s="260">
        <f t="shared" si="9"/>
        <v>3.0117000000000003</v>
      </c>
      <c r="V38" s="260">
        <f t="shared" si="10"/>
        <v>1.7355</v>
      </c>
    </row>
    <row r="39" spans="1:22">
      <c r="A39" s="259">
        <v>43874</v>
      </c>
      <c r="B39" s="260">
        <v>296.2</v>
      </c>
      <c r="C39" s="260">
        <v>302.15600000000001</v>
      </c>
      <c r="D39" s="260">
        <v>3373.94</v>
      </c>
      <c r="F39" s="260">
        <v>1.6180000000000001</v>
      </c>
      <c r="G39" s="260">
        <f t="shared" si="0"/>
        <v>161.80000000000001</v>
      </c>
      <c r="H39" s="260">
        <f t="shared" si="1"/>
        <v>134.39999999999998</v>
      </c>
      <c r="I39" s="260" t="e">
        <f t="shared" si="2"/>
        <v>#N/A</v>
      </c>
      <c r="J39" s="260" t="e">
        <v>#N/A</v>
      </c>
      <c r="K39" s="260" t="e">
        <f t="shared" si="3"/>
        <v>#N/A</v>
      </c>
      <c r="L39" s="260">
        <v>4.8079999999999998</v>
      </c>
      <c r="M39" s="260" t="e">
        <f t="shared" si="4"/>
        <v>#N/A</v>
      </c>
      <c r="N39" s="260">
        <v>-0.38900000000000001</v>
      </c>
      <c r="O39" s="260">
        <v>172.46</v>
      </c>
      <c r="P39" s="260">
        <v>386</v>
      </c>
      <c r="Q39" s="260" t="e">
        <v>#N/A</v>
      </c>
      <c r="U39" s="260">
        <f t="shared" si="9"/>
        <v>3.02156</v>
      </c>
      <c r="V39" s="260">
        <f t="shared" si="10"/>
        <v>1.7246000000000001</v>
      </c>
    </row>
    <row r="40" spans="1:22">
      <c r="A40" s="259">
        <v>43875</v>
      </c>
      <c r="B40" s="260">
        <v>297.5</v>
      </c>
      <c r="C40" s="260">
        <v>301.69900000000001</v>
      </c>
      <c r="D40" s="260">
        <v>3380.16</v>
      </c>
      <c r="F40" s="260">
        <v>1.587</v>
      </c>
      <c r="G40" s="260">
        <f t="shared" si="0"/>
        <v>158.69999999999999</v>
      </c>
      <c r="H40" s="260">
        <f t="shared" si="1"/>
        <v>138.80000000000001</v>
      </c>
      <c r="I40" s="260" t="e">
        <f t="shared" si="2"/>
        <v>#N/A</v>
      </c>
      <c r="J40" s="260" t="e">
        <v>#N/A</v>
      </c>
      <c r="K40" s="260" t="e">
        <f t="shared" si="3"/>
        <v>#N/A</v>
      </c>
      <c r="L40" s="260">
        <v>4.766</v>
      </c>
      <c r="M40" s="260" t="e">
        <f t="shared" si="4"/>
        <v>#N/A</v>
      </c>
      <c r="N40" s="260">
        <v>-0.40400000000000003</v>
      </c>
      <c r="O40" s="260">
        <v>172.4</v>
      </c>
      <c r="P40" s="260">
        <v>386</v>
      </c>
      <c r="Q40" s="260" t="e">
        <v>#N/A</v>
      </c>
      <c r="U40" s="260">
        <f t="shared" si="9"/>
        <v>3.0169900000000003</v>
      </c>
      <c r="V40" s="260">
        <f t="shared" si="10"/>
        <v>1.724</v>
      </c>
    </row>
    <row r="41" spans="1:22" hidden="1">
      <c r="A41" s="259">
        <v>43878</v>
      </c>
      <c r="B41" s="260">
        <v>0</v>
      </c>
      <c r="C41" s="260">
        <v>0</v>
      </c>
      <c r="D41" s="260">
        <v>0</v>
      </c>
      <c r="F41" s="260">
        <v>1.587</v>
      </c>
      <c r="G41" s="260">
        <f t="shared" si="0"/>
        <v>158.69999999999999</v>
      </c>
      <c r="H41" s="260">
        <f t="shared" si="1"/>
        <v>-158.69999999999999</v>
      </c>
      <c r="I41" s="260" t="e">
        <f t="shared" si="2"/>
        <v>#N/A</v>
      </c>
      <c r="J41" s="260" t="e">
        <v>#N/A</v>
      </c>
      <c r="K41" s="260" t="e">
        <f t="shared" si="3"/>
        <v>#N/A</v>
      </c>
      <c r="L41" s="260" t="e">
        <v>#N/A</v>
      </c>
      <c r="M41" s="260" t="e">
        <f t="shared" si="4"/>
        <v>#N/A</v>
      </c>
      <c r="N41" s="260">
        <v>-0.40300000000000002</v>
      </c>
      <c r="O41" s="260">
        <v>172.21</v>
      </c>
      <c r="Q41" s="260" t="e">
        <v>#N/A</v>
      </c>
    </row>
    <row r="42" spans="1:22">
      <c r="A42" s="259">
        <v>43879</v>
      </c>
      <c r="B42" s="260">
        <v>299.10000000000002</v>
      </c>
      <c r="C42" s="260">
        <v>304.21199999999999</v>
      </c>
      <c r="D42" s="260">
        <v>3370.29</v>
      </c>
      <c r="F42" s="260">
        <v>1.5620000000000001</v>
      </c>
      <c r="G42" s="260">
        <f t="shared" si="0"/>
        <v>156.20000000000002</v>
      </c>
      <c r="H42" s="260">
        <f t="shared" si="1"/>
        <v>142.9</v>
      </c>
      <c r="I42" s="260" t="e">
        <f t="shared" si="2"/>
        <v>#N/A</v>
      </c>
      <c r="J42" s="260" t="e">
        <v>#N/A</v>
      </c>
      <c r="K42" s="260" t="e">
        <f t="shared" si="3"/>
        <v>#N/A</v>
      </c>
      <c r="L42" s="260">
        <v>4.7439999999999998</v>
      </c>
      <c r="M42" s="260" t="e">
        <f t="shared" si="4"/>
        <v>#N/A</v>
      </c>
      <c r="N42" s="260">
        <v>-0.41099999999999998</v>
      </c>
      <c r="O42" s="260">
        <v>169.83</v>
      </c>
      <c r="P42" s="260">
        <v>389</v>
      </c>
      <c r="Q42" s="260" t="e">
        <v>#N/A</v>
      </c>
      <c r="U42" s="260">
        <f t="shared" ref="U42:U71" si="11">C42/100</f>
        <v>3.0421199999999997</v>
      </c>
      <c r="V42" s="260">
        <f t="shared" ref="V42:V71" si="12">O42/100</f>
        <v>1.6983000000000001</v>
      </c>
    </row>
    <row r="43" spans="1:22">
      <c r="A43" s="259">
        <v>43880</v>
      </c>
      <c r="B43" s="260">
        <v>297.39999999999998</v>
      </c>
      <c r="C43" s="260">
        <v>302.07900000000001</v>
      </c>
      <c r="D43" s="260">
        <v>3386.15</v>
      </c>
      <c r="F43" s="260">
        <v>1.5680000000000001</v>
      </c>
      <c r="G43" s="260">
        <f t="shared" si="0"/>
        <v>156.80000000000001</v>
      </c>
      <c r="H43" s="260">
        <f t="shared" si="1"/>
        <v>140.59999999999997</v>
      </c>
      <c r="I43" s="260" t="e">
        <f t="shared" si="2"/>
        <v>#N/A</v>
      </c>
      <c r="J43" s="260" t="e">
        <v>#N/A</v>
      </c>
      <c r="K43" s="260" t="e">
        <f t="shared" si="3"/>
        <v>#N/A</v>
      </c>
      <c r="L43" s="260">
        <v>4.7300000000000004</v>
      </c>
      <c r="M43" s="260" t="e">
        <f t="shared" si="4"/>
        <v>#N/A</v>
      </c>
      <c r="N43" s="260">
        <v>-0.42199999999999999</v>
      </c>
      <c r="O43" s="260">
        <v>169.1</v>
      </c>
      <c r="P43" s="260">
        <v>384</v>
      </c>
      <c r="Q43" s="260" t="e">
        <v>#N/A</v>
      </c>
      <c r="U43" s="260">
        <f t="shared" si="11"/>
        <v>3.0207899999999999</v>
      </c>
      <c r="V43" s="260">
        <f t="shared" si="12"/>
        <v>1.6909999999999998</v>
      </c>
    </row>
    <row r="44" spans="1:22">
      <c r="A44" s="259">
        <v>43881</v>
      </c>
      <c r="B44" s="260">
        <v>299.2</v>
      </c>
      <c r="C44" s="260">
        <v>305.39699999999999</v>
      </c>
      <c r="D44" s="260">
        <v>3373.23</v>
      </c>
      <c r="F44" s="260">
        <v>1.516</v>
      </c>
      <c r="G44" s="260">
        <f t="shared" si="0"/>
        <v>151.6</v>
      </c>
      <c r="H44" s="260">
        <f t="shared" si="1"/>
        <v>147.6</v>
      </c>
      <c r="I44" s="260" t="e">
        <f t="shared" si="2"/>
        <v>#N/A</v>
      </c>
      <c r="J44" s="260" t="e">
        <v>#N/A</v>
      </c>
      <c r="K44" s="260" t="e">
        <f t="shared" si="3"/>
        <v>#N/A</v>
      </c>
      <c r="L44" s="260">
        <v>4.7469999999999999</v>
      </c>
      <c r="M44" s="260" t="e">
        <f t="shared" si="4"/>
        <v>#N/A</v>
      </c>
      <c r="N44" s="260">
        <v>-0.44700000000000001</v>
      </c>
      <c r="O44" s="260">
        <v>169.55</v>
      </c>
      <c r="P44" s="260">
        <v>388</v>
      </c>
      <c r="Q44" s="260" t="e">
        <v>#N/A</v>
      </c>
      <c r="U44" s="260">
        <f t="shared" si="11"/>
        <v>3.0539700000000001</v>
      </c>
      <c r="V44" s="260">
        <f t="shared" si="12"/>
        <v>1.6955</v>
      </c>
    </row>
    <row r="45" spans="1:22">
      <c r="A45" s="259">
        <v>43882</v>
      </c>
      <c r="B45" s="260">
        <v>301.8</v>
      </c>
      <c r="C45" s="260">
        <v>308.37</v>
      </c>
      <c r="D45" s="260">
        <v>3337.75</v>
      </c>
      <c r="F45" s="260">
        <v>1.472</v>
      </c>
      <c r="G45" s="260">
        <f t="shared" si="0"/>
        <v>147.19999999999999</v>
      </c>
      <c r="H45" s="260">
        <f t="shared" si="1"/>
        <v>154.60000000000002</v>
      </c>
      <c r="I45" s="260" t="e">
        <f t="shared" si="2"/>
        <v>#N/A</v>
      </c>
      <c r="J45" s="260" t="e">
        <v>#N/A</v>
      </c>
      <c r="K45" s="260" t="e">
        <f t="shared" si="3"/>
        <v>#N/A</v>
      </c>
      <c r="L45" s="260">
        <v>4.7</v>
      </c>
      <c r="M45" s="260" t="e">
        <f t="shared" si="4"/>
        <v>#N/A</v>
      </c>
      <c r="N45" s="260">
        <v>-0.434</v>
      </c>
      <c r="O45" s="260">
        <v>171.18</v>
      </c>
      <c r="P45" s="260">
        <v>392</v>
      </c>
      <c r="Q45" s="260" t="e">
        <v>#N/A</v>
      </c>
      <c r="U45" s="260">
        <f t="shared" si="11"/>
        <v>3.0836999999999999</v>
      </c>
      <c r="V45" s="260">
        <f t="shared" si="12"/>
        <v>1.7118</v>
      </c>
    </row>
    <row r="46" spans="1:22">
      <c r="A46" s="259">
        <v>43885</v>
      </c>
      <c r="B46" s="260">
        <v>309.39999999999998</v>
      </c>
      <c r="C46" s="260">
        <v>318.95</v>
      </c>
      <c r="D46" s="260">
        <v>3225.89</v>
      </c>
      <c r="F46" s="260">
        <v>1.371</v>
      </c>
      <c r="G46" s="260">
        <f t="shared" si="0"/>
        <v>137.1</v>
      </c>
      <c r="H46" s="260">
        <f t="shared" si="1"/>
        <v>172.29999999999998</v>
      </c>
      <c r="I46" s="260" t="e">
        <f t="shared" si="2"/>
        <v>#N/A</v>
      </c>
      <c r="J46" s="260" t="e">
        <v>#N/A</v>
      </c>
      <c r="K46" s="260" t="e">
        <f t="shared" si="3"/>
        <v>#N/A</v>
      </c>
      <c r="L46" s="260">
        <v>4.6920000000000002</v>
      </c>
      <c r="M46" s="260" t="e">
        <f t="shared" si="4"/>
        <v>#N/A</v>
      </c>
      <c r="N46" s="260">
        <v>-0.48399999999999999</v>
      </c>
      <c r="O46" s="260">
        <v>175.03</v>
      </c>
      <c r="P46" s="260">
        <v>409</v>
      </c>
      <c r="Q46" s="260" t="e">
        <v>#N/A</v>
      </c>
      <c r="U46" s="260">
        <f t="shared" si="11"/>
        <v>3.1894999999999998</v>
      </c>
      <c r="V46" s="260">
        <f t="shared" si="12"/>
        <v>1.7503</v>
      </c>
    </row>
    <row r="47" spans="1:22">
      <c r="A47" s="259">
        <v>43886</v>
      </c>
      <c r="B47" s="260">
        <v>313.89999999999998</v>
      </c>
      <c r="C47" s="260">
        <v>327.483</v>
      </c>
      <c r="D47" s="260">
        <v>3128.21</v>
      </c>
      <c r="F47" s="260">
        <v>1.3540000000000001</v>
      </c>
      <c r="G47" s="260">
        <f t="shared" si="0"/>
        <v>135.4</v>
      </c>
      <c r="H47" s="260">
        <f t="shared" si="1"/>
        <v>178.49999999999997</v>
      </c>
      <c r="I47" s="260" t="e">
        <f t="shared" si="2"/>
        <v>#N/A</v>
      </c>
      <c r="J47" s="260" t="e">
        <v>#N/A</v>
      </c>
      <c r="K47" s="260" t="e">
        <f t="shared" si="3"/>
        <v>#N/A</v>
      </c>
      <c r="L47" s="260">
        <v>4.7220000000000004</v>
      </c>
      <c r="M47" s="260" t="e">
        <f t="shared" si="4"/>
        <v>#N/A</v>
      </c>
      <c r="N47" s="260">
        <v>-0.51500000000000001</v>
      </c>
      <c r="O47" s="260">
        <v>178.77</v>
      </c>
      <c r="P47" s="260">
        <v>416</v>
      </c>
      <c r="Q47" s="260" t="e">
        <v>#N/A</v>
      </c>
      <c r="U47" s="260">
        <f t="shared" si="11"/>
        <v>3.2748300000000001</v>
      </c>
      <c r="V47" s="260">
        <f t="shared" si="12"/>
        <v>1.7877000000000001</v>
      </c>
    </row>
    <row r="48" spans="1:22">
      <c r="A48" s="259">
        <v>43887</v>
      </c>
      <c r="B48" s="260">
        <v>318.39999999999998</v>
      </c>
      <c r="C48" s="260">
        <v>332.55799999999999</v>
      </c>
      <c r="D48" s="260">
        <v>3116.39</v>
      </c>
      <c r="F48" s="260">
        <v>1.339</v>
      </c>
      <c r="G48" s="260">
        <f t="shared" si="0"/>
        <v>133.9</v>
      </c>
      <c r="H48" s="260">
        <f t="shared" si="1"/>
        <v>184.49999999999997</v>
      </c>
      <c r="I48" s="260" t="e">
        <f t="shared" si="2"/>
        <v>#N/A</v>
      </c>
      <c r="J48" s="260" t="e">
        <v>#N/A</v>
      </c>
      <c r="K48" s="260" t="e">
        <f t="shared" si="3"/>
        <v>#N/A</v>
      </c>
      <c r="L48" s="260">
        <v>4.7469999999999999</v>
      </c>
      <c r="M48" s="260" t="e">
        <f t="shared" si="4"/>
        <v>#N/A</v>
      </c>
      <c r="N48" s="260">
        <v>-0.50800000000000001</v>
      </c>
      <c r="O48" s="260">
        <v>180.75</v>
      </c>
      <c r="P48" s="260">
        <v>423</v>
      </c>
      <c r="Q48" s="260" t="e">
        <v>#N/A</v>
      </c>
      <c r="U48" s="260">
        <f t="shared" si="11"/>
        <v>3.32558</v>
      </c>
      <c r="V48" s="260">
        <f t="shared" si="12"/>
        <v>1.8075000000000001</v>
      </c>
    </row>
    <row r="49" spans="1:22">
      <c r="A49" s="259">
        <v>43888</v>
      </c>
      <c r="B49" s="260">
        <v>326.10000000000002</v>
      </c>
      <c r="C49" s="260">
        <v>345.077</v>
      </c>
      <c r="D49" s="260">
        <v>2978.76</v>
      </c>
      <c r="F49" s="260">
        <v>1.262</v>
      </c>
      <c r="G49" s="260">
        <f t="shared" si="0"/>
        <v>126.2</v>
      </c>
      <c r="H49" s="260">
        <f t="shared" si="1"/>
        <v>199.90000000000003</v>
      </c>
      <c r="I49" s="260" t="e">
        <f t="shared" si="2"/>
        <v>#N/A</v>
      </c>
      <c r="J49" s="260" t="e">
        <v>#N/A</v>
      </c>
      <c r="K49" s="260" t="e">
        <f t="shared" si="3"/>
        <v>#N/A</v>
      </c>
      <c r="L49" s="260">
        <v>4.8609999999999998</v>
      </c>
      <c r="M49" s="260" t="e">
        <f t="shared" si="4"/>
        <v>#N/A</v>
      </c>
      <c r="N49" s="260">
        <v>-0.54700000000000004</v>
      </c>
      <c r="O49" s="260">
        <v>190.76</v>
      </c>
      <c r="P49" s="260">
        <v>436</v>
      </c>
      <c r="Q49" s="260" t="e">
        <v>#N/A</v>
      </c>
      <c r="U49" s="260">
        <f t="shared" si="11"/>
        <v>3.4507699999999999</v>
      </c>
      <c r="V49" s="260">
        <f t="shared" si="12"/>
        <v>1.9076</v>
      </c>
    </row>
    <row r="50" spans="1:22">
      <c r="A50" s="259">
        <v>43889</v>
      </c>
      <c r="B50" s="260">
        <v>344.8</v>
      </c>
      <c r="C50" s="260">
        <v>373.30700000000002</v>
      </c>
      <c r="D50" s="260">
        <v>2954.22</v>
      </c>
      <c r="F50" s="260">
        <v>1.1499999999999999</v>
      </c>
      <c r="G50" s="260">
        <f t="shared" si="0"/>
        <v>114.99999999999999</v>
      </c>
      <c r="H50" s="260">
        <f t="shared" si="1"/>
        <v>229.8</v>
      </c>
      <c r="I50" s="260" t="e">
        <f t="shared" si="2"/>
        <v>#N/A</v>
      </c>
      <c r="J50" s="260" t="e">
        <v>#N/A</v>
      </c>
      <c r="K50" s="260" t="e">
        <f t="shared" si="3"/>
        <v>#N/A</v>
      </c>
      <c r="L50" s="260">
        <v>4.9459999999999997</v>
      </c>
      <c r="M50" s="260" t="e">
        <f t="shared" si="4"/>
        <v>#N/A</v>
      </c>
      <c r="N50" s="260">
        <v>-0.61099999999999999</v>
      </c>
      <c r="O50" s="260">
        <v>210.63</v>
      </c>
      <c r="P50" s="260">
        <v>474</v>
      </c>
      <c r="Q50" s="260" t="e">
        <v>#N/A</v>
      </c>
      <c r="U50" s="260">
        <f t="shared" si="11"/>
        <v>3.7330700000000001</v>
      </c>
      <c r="V50" s="260">
        <f t="shared" si="12"/>
        <v>2.1063000000000001</v>
      </c>
    </row>
    <row r="51" spans="1:22">
      <c r="A51" s="259">
        <v>43892</v>
      </c>
      <c r="B51" s="260">
        <v>345</v>
      </c>
      <c r="C51" s="260">
        <v>368.815</v>
      </c>
      <c r="D51" s="260">
        <v>3090.23</v>
      </c>
      <c r="F51" s="260">
        <v>1.165</v>
      </c>
      <c r="G51" s="260">
        <f t="shared" si="0"/>
        <v>116.5</v>
      </c>
      <c r="H51" s="260">
        <f t="shared" si="1"/>
        <v>228.5</v>
      </c>
      <c r="I51" s="260" t="e">
        <f t="shared" si="2"/>
        <v>#N/A</v>
      </c>
      <c r="J51" s="260" t="e">
        <v>#N/A</v>
      </c>
      <c r="K51" s="260" t="e">
        <f t="shared" si="3"/>
        <v>#N/A</v>
      </c>
      <c r="L51" s="260">
        <v>4.8739999999999997</v>
      </c>
      <c r="M51" s="260" t="e">
        <f t="shared" si="4"/>
        <v>#N/A</v>
      </c>
      <c r="N51" s="260">
        <v>-0.629</v>
      </c>
      <c r="O51" s="260">
        <v>211.78</v>
      </c>
      <c r="P51" s="260">
        <v>465</v>
      </c>
      <c r="Q51" s="260" t="e">
        <v>#N/A</v>
      </c>
      <c r="U51" s="260">
        <f t="shared" si="11"/>
        <v>3.6881499999999998</v>
      </c>
      <c r="V51" s="260">
        <f t="shared" si="12"/>
        <v>2.1177999999999999</v>
      </c>
    </row>
    <row r="52" spans="1:22">
      <c r="A52" s="259">
        <v>43893</v>
      </c>
      <c r="B52" s="260">
        <v>349.2</v>
      </c>
      <c r="C52" s="261">
        <v>365.88400000000001</v>
      </c>
      <c r="D52" s="260">
        <v>3003.37</v>
      </c>
      <c r="F52" s="261">
        <v>1.0009999999999999</v>
      </c>
      <c r="G52" s="260">
        <f t="shared" si="0"/>
        <v>100.1</v>
      </c>
      <c r="H52" s="260">
        <f t="shared" si="1"/>
        <v>249.1</v>
      </c>
      <c r="I52" s="260" t="e">
        <f t="shared" si="2"/>
        <v>#N/A</v>
      </c>
      <c r="J52" s="262" t="e">
        <v>#N/A</v>
      </c>
      <c r="K52" s="260" t="e">
        <f t="shared" si="3"/>
        <v>#N/A</v>
      </c>
      <c r="L52" s="261">
        <v>4.7450000000000001</v>
      </c>
      <c r="M52" s="262" t="e">
        <f t="shared" si="4"/>
        <v>#N/A</v>
      </c>
      <c r="N52" s="260">
        <v>-0.629</v>
      </c>
      <c r="O52" s="260">
        <v>203.78</v>
      </c>
      <c r="P52" s="260">
        <v>465</v>
      </c>
      <c r="Q52" s="260" t="e">
        <v>#N/A</v>
      </c>
      <c r="U52" s="260">
        <f t="shared" si="11"/>
        <v>3.6588400000000001</v>
      </c>
      <c r="V52" s="260">
        <f t="shared" si="12"/>
        <v>2.0377999999999998</v>
      </c>
    </row>
    <row r="53" spans="1:22">
      <c r="A53" s="259">
        <v>43894</v>
      </c>
      <c r="B53" s="260">
        <v>344.3</v>
      </c>
      <c r="C53" s="260">
        <v>356.166</v>
      </c>
      <c r="D53" s="260">
        <v>3130.12</v>
      </c>
      <c r="F53" s="260">
        <v>1.054</v>
      </c>
      <c r="G53" s="260">
        <f t="shared" si="0"/>
        <v>105.4</v>
      </c>
      <c r="H53" s="260">
        <f t="shared" si="1"/>
        <v>238.9</v>
      </c>
      <c r="I53" s="260" t="e">
        <f t="shared" si="2"/>
        <v>#N/A</v>
      </c>
      <c r="J53" s="260" t="e">
        <v>#N/A</v>
      </c>
      <c r="K53" s="260" t="e">
        <f t="shared" si="3"/>
        <v>#N/A</v>
      </c>
      <c r="L53" s="260">
        <v>4.6219999999999999</v>
      </c>
      <c r="M53" s="260" t="e">
        <f t="shared" si="4"/>
        <v>#N/A</v>
      </c>
      <c r="N53" s="260">
        <v>-0.64300000000000002</v>
      </c>
      <c r="O53" s="260">
        <v>201.63</v>
      </c>
      <c r="P53" s="260">
        <v>460</v>
      </c>
      <c r="Q53" s="260" t="e">
        <v>#N/A</v>
      </c>
      <c r="U53" s="260">
        <f t="shared" si="11"/>
        <v>3.5616599999999998</v>
      </c>
      <c r="V53" s="260">
        <f t="shared" si="12"/>
        <v>2.0162999999999998</v>
      </c>
    </row>
    <row r="54" spans="1:22">
      <c r="A54" s="259">
        <v>43895</v>
      </c>
      <c r="B54" s="260">
        <v>349</v>
      </c>
      <c r="C54" s="260">
        <v>369.27499999999998</v>
      </c>
      <c r="D54" s="260">
        <v>3023.94</v>
      </c>
      <c r="F54" s="260">
        <v>0.91400000000000003</v>
      </c>
      <c r="G54" s="260">
        <f t="shared" si="0"/>
        <v>91.4</v>
      </c>
      <c r="H54" s="260">
        <f t="shared" si="1"/>
        <v>257.60000000000002</v>
      </c>
      <c r="I54" s="260" t="e">
        <f t="shared" si="2"/>
        <v>#N/A</v>
      </c>
      <c r="J54" s="260" t="e">
        <v>#N/A</v>
      </c>
      <c r="K54" s="260" t="e">
        <f t="shared" si="3"/>
        <v>#N/A</v>
      </c>
      <c r="L54" s="260">
        <v>4.7009999999999996</v>
      </c>
      <c r="M54" s="260" t="e">
        <f t="shared" si="4"/>
        <v>#N/A</v>
      </c>
      <c r="N54" s="260">
        <v>-0.69</v>
      </c>
      <c r="O54" s="260">
        <v>207.93</v>
      </c>
      <c r="P54" s="260">
        <v>466</v>
      </c>
      <c r="Q54" s="260" t="e">
        <v>#N/A</v>
      </c>
      <c r="U54" s="260">
        <f t="shared" si="11"/>
        <v>3.6927499999999998</v>
      </c>
      <c r="V54" s="260">
        <f t="shared" si="12"/>
        <v>2.0792999999999999</v>
      </c>
    </row>
    <row r="55" spans="1:22">
      <c r="A55" s="259">
        <v>43896</v>
      </c>
      <c r="B55" s="260">
        <v>365.6</v>
      </c>
      <c r="C55" s="261">
        <v>401.904</v>
      </c>
      <c r="D55" s="260">
        <v>2972.37</v>
      </c>
      <c r="F55" s="261">
        <v>0.76400000000000001</v>
      </c>
      <c r="G55" s="260">
        <f t="shared" si="0"/>
        <v>76.400000000000006</v>
      </c>
      <c r="H55" s="260">
        <f t="shared" si="1"/>
        <v>289.20000000000005</v>
      </c>
      <c r="I55" s="260" t="e">
        <f t="shared" si="2"/>
        <v>#N/A</v>
      </c>
      <c r="J55" s="262" t="e">
        <v>#N/A</v>
      </c>
      <c r="K55" s="260" t="e">
        <f t="shared" si="3"/>
        <v>#N/A</v>
      </c>
      <c r="L55" s="261">
        <v>4.718</v>
      </c>
      <c r="M55" s="262" t="e">
        <f t="shared" si="4"/>
        <v>#N/A</v>
      </c>
      <c r="N55" s="260">
        <v>-0.71399999999999997</v>
      </c>
      <c r="O55" s="260">
        <v>217.73</v>
      </c>
      <c r="P55" s="260">
        <v>516</v>
      </c>
      <c r="Q55" s="260" t="e">
        <v>#N/A</v>
      </c>
      <c r="U55" s="260">
        <f t="shared" si="11"/>
        <v>4.0190400000000004</v>
      </c>
      <c r="V55" s="260">
        <f t="shared" si="12"/>
        <v>2.1772999999999998</v>
      </c>
    </row>
    <row r="56" spans="1:22">
      <c r="A56" s="259">
        <v>43899</v>
      </c>
      <c r="B56" s="260">
        <v>403.3</v>
      </c>
      <c r="C56" s="261">
        <v>470.66500000000002</v>
      </c>
      <c r="D56" s="260">
        <v>2746.56</v>
      </c>
      <c r="F56" s="261">
        <v>0.54300000000000004</v>
      </c>
      <c r="G56" s="260">
        <f t="shared" si="0"/>
        <v>54.300000000000004</v>
      </c>
      <c r="H56" s="260">
        <f t="shared" si="1"/>
        <v>349</v>
      </c>
      <c r="I56" s="260" t="e">
        <f t="shared" si="2"/>
        <v>#N/A</v>
      </c>
      <c r="J56" s="262" t="e">
        <v>#N/A</v>
      </c>
      <c r="K56" s="260" t="e">
        <f t="shared" si="3"/>
        <v>#N/A</v>
      </c>
      <c r="L56" s="261">
        <v>5.0979999999999999</v>
      </c>
      <c r="M56" s="262" t="e">
        <f t="shared" si="4"/>
        <v>#N/A</v>
      </c>
      <c r="N56" s="260">
        <v>-0.86099999999999999</v>
      </c>
      <c r="O56" s="260">
        <v>248.53</v>
      </c>
      <c r="P56" s="260">
        <v>594</v>
      </c>
      <c r="Q56" s="260" t="e">
        <v>#N/A</v>
      </c>
      <c r="U56" s="260">
        <f t="shared" si="11"/>
        <v>4.7066499999999998</v>
      </c>
      <c r="V56" s="260">
        <f t="shared" si="12"/>
        <v>2.4853000000000001</v>
      </c>
    </row>
    <row r="57" spans="1:22">
      <c r="A57" s="259">
        <v>43900</v>
      </c>
      <c r="B57" s="260">
        <v>390.8</v>
      </c>
      <c r="C57" s="261">
        <v>452.46499999999997</v>
      </c>
      <c r="D57" s="260">
        <v>2882.23</v>
      </c>
      <c r="F57" s="261">
        <v>0.80500000000000005</v>
      </c>
      <c r="G57" s="260">
        <f t="shared" si="0"/>
        <v>80.5</v>
      </c>
      <c r="H57" s="260">
        <f t="shared" si="1"/>
        <v>310.3</v>
      </c>
      <c r="I57" s="260" t="e">
        <f t="shared" si="2"/>
        <v>#N/A</v>
      </c>
      <c r="J57" s="262" t="e">
        <v>#N/A</v>
      </c>
      <c r="K57" s="260" t="e">
        <f t="shared" si="3"/>
        <v>#N/A</v>
      </c>
      <c r="L57" s="261">
        <v>5.093</v>
      </c>
      <c r="M57" s="262" t="e">
        <f t="shared" si="4"/>
        <v>#N/A</v>
      </c>
      <c r="N57" s="260">
        <v>-0.79900000000000004</v>
      </c>
      <c r="O57" s="260">
        <v>237.61</v>
      </c>
      <c r="P57" s="260">
        <v>571</v>
      </c>
      <c r="Q57" s="260" t="e">
        <v>#N/A</v>
      </c>
      <c r="U57" s="260">
        <f t="shared" si="11"/>
        <v>4.5246499999999994</v>
      </c>
      <c r="V57" s="260">
        <f t="shared" si="12"/>
        <v>2.3761000000000001</v>
      </c>
    </row>
    <row r="58" spans="1:22">
      <c r="A58" s="259">
        <v>43901</v>
      </c>
      <c r="B58" s="260">
        <v>398.8</v>
      </c>
      <c r="C58" s="260">
        <v>475.10599999999999</v>
      </c>
      <c r="D58" s="260">
        <v>2741.38</v>
      </c>
      <c r="F58" s="260">
        <v>0.872</v>
      </c>
      <c r="G58" s="260">
        <f t="shared" si="0"/>
        <v>87.2</v>
      </c>
      <c r="H58" s="260">
        <f t="shared" si="1"/>
        <v>311.60000000000002</v>
      </c>
      <c r="I58" s="260" t="e">
        <f t="shared" si="2"/>
        <v>#N/A</v>
      </c>
      <c r="J58" s="260" t="e">
        <v>#N/A</v>
      </c>
      <c r="K58" s="260" t="e">
        <f t="shared" si="3"/>
        <v>#N/A</v>
      </c>
      <c r="L58" s="260">
        <v>5.29</v>
      </c>
      <c r="M58" s="260" t="e">
        <f t="shared" si="4"/>
        <v>#N/A</v>
      </c>
      <c r="N58" s="260">
        <v>-0.747</v>
      </c>
      <c r="O58" s="260">
        <v>244.84</v>
      </c>
      <c r="P58" s="260">
        <v>583</v>
      </c>
      <c r="Q58" s="260" t="e">
        <v>#N/A</v>
      </c>
      <c r="U58" s="260">
        <f t="shared" si="11"/>
        <v>4.7510599999999998</v>
      </c>
      <c r="V58" s="260">
        <f t="shared" si="12"/>
        <v>2.4483999999999999</v>
      </c>
    </row>
    <row r="59" spans="1:22">
      <c r="A59" s="259">
        <v>43902</v>
      </c>
      <c r="B59" s="260">
        <v>437.5</v>
      </c>
      <c r="C59" s="261">
        <v>537.16800000000001</v>
      </c>
      <c r="D59" s="260">
        <v>2480.64</v>
      </c>
      <c r="F59" s="261">
        <v>0.81100000000000005</v>
      </c>
      <c r="G59" s="260">
        <f t="shared" si="0"/>
        <v>81.100000000000009</v>
      </c>
      <c r="H59" s="260">
        <f t="shared" si="1"/>
        <v>356.4</v>
      </c>
      <c r="I59" s="260" t="e">
        <f t="shared" si="2"/>
        <v>#N/A</v>
      </c>
      <c r="J59" s="262" t="e">
        <v>#N/A</v>
      </c>
      <c r="K59" s="260" t="e">
        <f t="shared" si="3"/>
        <v>#N/A</v>
      </c>
      <c r="L59" s="261">
        <v>5.8760000000000003</v>
      </c>
      <c r="M59" s="262" t="e">
        <f t="shared" si="4"/>
        <v>#N/A</v>
      </c>
      <c r="N59" s="260">
        <v>-0.754</v>
      </c>
      <c r="O59" s="260">
        <v>264.87</v>
      </c>
      <c r="P59" s="260">
        <v>639</v>
      </c>
      <c r="Q59" s="260" t="e">
        <v>#N/A</v>
      </c>
      <c r="U59" s="260">
        <f t="shared" si="11"/>
        <v>5.3716800000000005</v>
      </c>
      <c r="V59" s="260">
        <f t="shared" si="12"/>
        <v>2.6486999999999998</v>
      </c>
    </row>
    <row r="60" spans="1:22">
      <c r="A60" s="259">
        <v>43903</v>
      </c>
      <c r="B60" s="260">
        <v>436.8</v>
      </c>
      <c r="C60" s="260">
        <v>524.27300000000002</v>
      </c>
      <c r="D60" s="260">
        <v>2711.02</v>
      </c>
      <c r="F60" s="260">
        <v>0.96399999999999997</v>
      </c>
      <c r="G60" s="260">
        <f t="shared" si="0"/>
        <v>96.399999999999991</v>
      </c>
      <c r="H60" s="260">
        <f t="shared" si="1"/>
        <v>340.40000000000003</v>
      </c>
      <c r="I60" s="260" t="e">
        <f t="shared" si="2"/>
        <v>#N/A</v>
      </c>
      <c r="J60" s="260" t="e">
        <v>#N/A</v>
      </c>
      <c r="K60" s="260" t="e">
        <f t="shared" si="3"/>
        <v>#N/A</v>
      </c>
      <c r="L60" s="260">
        <v>5.8209999999999997</v>
      </c>
      <c r="M60" s="260" t="e">
        <f t="shared" si="4"/>
        <v>#N/A</v>
      </c>
      <c r="N60" s="260">
        <v>-0.55100000000000005</v>
      </c>
      <c r="O60" s="260">
        <v>253.57</v>
      </c>
      <c r="P60" s="260">
        <v>615</v>
      </c>
      <c r="Q60" s="260" t="e">
        <v>#N/A</v>
      </c>
      <c r="U60" s="260">
        <f t="shared" si="11"/>
        <v>5.2427299999999999</v>
      </c>
      <c r="V60" s="260">
        <f t="shared" si="12"/>
        <v>2.5356999999999998</v>
      </c>
    </row>
    <row r="61" spans="1:22">
      <c r="A61" s="259">
        <v>43906</v>
      </c>
      <c r="B61" s="260">
        <v>481.8</v>
      </c>
      <c r="C61" s="260">
        <v>586.18600000000004</v>
      </c>
      <c r="D61" s="260">
        <v>2386.13</v>
      </c>
      <c r="F61" s="260">
        <v>0.72099999999999997</v>
      </c>
      <c r="G61" s="260">
        <f t="shared" si="0"/>
        <v>72.099999999999994</v>
      </c>
      <c r="H61" s="260">
        <f t="shared" si="1"/>
        <v>409.70000000000005</v>
      </c>
      <c r="I61" s="260" t="e">
        <f t="shared" si="2"/>
        <v>#N/A</v>
      </c>
      <c r="J61" s="260" t="e">
        <v>#N/A</v>
      </c>
      <c r="K61" s="260" t="e">
        <f t="shared" si="3"/>
        <v>#N/A</v>
      </c>
      <c r="L61" s="260">
        <v>6.2160000000000002</v>
      </c>
      <c r="M61" s="260" t="e">
        <f t="shared" si="4"/>
        <v>#N/A</v>
      </c>
      <c r="N61" s="260">
        <v>-0.46899999999999997</v>
      </c>
      <c r="O61" s="260">
        <v>263.24</v>
      </c>
      <c r="P61" s="260">
        <v>660</v>
      </c>
      <c r="Q61" s="260" t="e">
        <v>#N/A</v>
      </c>
      <c r="U61" s="260">
        <f t="shared" si="11"/>
        <v>5.8618600000000001</v>
      </c>
      <c r="V61" s="260">
        <f t="shared" si="12"/>
        <v>2.6324000000000001</v>
      </c>
    </row>
    <row r="62" spans="1:22">
      <c r="A62" s="259">
        <v>43907</v>
      </c>
      <c r="B62" s="260">
        <v>488</v>
      </c>
      <c r="C62" s="260">
        <v>577.83500000000004</v>
      </c>
      <c r="D62" s="260">
        <v>2529.19</v>
      </c>
      <c r="F62" s="260">
        <v>1.0820000000000001</v>
      </c>
      <c r="G62" s="260">
        <f t="shared" si="0"/>
        <v>108.2</v>
      </c>
      <c r="H62" s="260">
        <f t="shared" si="1"/>
        <v>379.8</v>
      </c>
      <c r="I62" s="260" t="e">
        <f t="shared" si="2"/>
        <v>#N/A</v>
      </c>
      <c r="J62" s="260" t="e">
        <v>#N/A</v>
      </c>
      <c r="K62" s="260" t="e">
        <f t="shared" si="3"/>
        <v>#N/A</v>
      </c>
      <c r="L62" s="260">
        <v>6.3369999999999997</v>
      </c>
      <c r="M62" s="260" t="e">
        <f t="shared" si="4"/>
        <v>#N/A</v>
      </c>
      <c r="N62" s="260">
        <v>-0.442</v>
      </c>
      <c r="O62" s="260">
        <v>264.98</v>
      </c>
      <c r="P62" s="260">
        <v>642</v>
      </c>
      <c r="Q62" s="260" t="e">
        <v>#N/A</v>
      </c>
      <c r="U62" s="260">
        <f t="shared" si="11"/>
        <v>5.7783500000000005</v>
      </c>
      <c r="V62" s="260">
        <f t="shared" si="12"/>
        <v>2.6498000000000004</v>
      </c>
    </row>
    <row r="63" spans="1:22">
      <c r="A63" s="259">
        <v>43908</v>
      </c>
      <c r="B63" s="260">
        <v>521.1</v>
      </c>
      <c r="C63" s="260">
        <v>634.36599999999999</v>
      </c>
      <c r="D63" s="260">
        <v>2398.1</v>
      </c>
      <c r="F63" s="260">
        <v>1.1950000000000001</v>
      </c>
      <c r="G63" s="260">
        <f t="shared" si="0"/>
        <v>119.5</v>
      </c>
      <c r="H63" s="260">
        <f t="shared" si="1"/>
        <v>401.6</v>
      </c>
      <c r="I63" s="260" t="e">
        <f t="shared" si="2"/>
        <v>#N/A</v>
      </c>
      <c r="J63" s="260" t="e">
        <v>#N/A</v>
      </c>
      <c r="K63" s="260" t="e">
        <f t="shared" si="3"/>
        <v>#N/A</v>
      </c>
      <c r="L63" s="260">
        <v>7.1520000000000001</v>
      </c>
      <c r="M63" s="260" t="e">
        <f t="shared" si="4"/>
        <v>#N/A</v>
      </c>
      <c r="N63" s="260">
        <v>-0.245</v>
      </c>
      <c r="O63" s="260">
        <v>273.85000000000002</v>
      </c>
      <c r="P63" s="260">
        <v>660</v>
      </c>
      <c r="Q63" s="260" t="e">
        <v>#N/A</v>
      </c>
      <c r="U63" s="260">
        <f t="shared" si="11"/>
        <v>6.3436599999999999</v>
      </c>
      <c r="V63" s="260">
        <f t="shared" si="12"/>
        <v>2.7385000000000002</v>
      </c>
    </row>
    <row r="64" spans="1:22">
      <c r="A64" s="259">
        <v>43909</v>
      </c>
      <c r="B64" s="260">
        <v>561.70000000000005</v>
      </c>
      <c r="C64" s="260">
        <v>689.30200000000002</v>
      </c>
      <c r="D64" s="260">
        <v>2409.39</v>
      </c>
      <c r="F64" s="260">
        <v>1.1439999999999999</v>
      </c>
      <c r="G64" s="260">
        <f t="shared" si="0"/>
        <v>114.39999999999999</v>
      </c>
      <c r="H64" s="260">
        <f t="shared" si="1"/>
        <v>447.30000000000007</v>
      </c>
      <c r="I64" s="260" t="e">
        <f t="shared" si="2"/>
        <v>#N/A</v>
      </c>
      <c r="J64" s="260" t="e">
        <v>#N/A</v>
      </c>
      <c r="K64" s="260" t="e">
        <f t="shared" si="3"/>
        <v>#N/A</v>
      </c>
      <c r="L64" s="260">
        <v>7.39</v>
      </c>
      <c r="M64" s="260" t="e">
        <f t="shared" si="4"/>
        <v>#N/A</v>
      </c>
      <c r="N64" s="260">
        <v>-0.20300000000000001</v>
      </c>
      <c r="O64" s="260">
        <v>275.95999999999998</v>
      </c>
      <c r="P64" s="260">
        <v>703</v>
      </c>
      <c r="Q64" s="260" t="e">
        <v>#N/A</v>
      </c>
      <c r="U64" s="260">
        <f t="shared" si="11"/>
        <v>6.8930199999999999</v>
      </c>
      <c r="V64" s="260">
        <f t="shared" si="12"/>
        <v>2.7595999999999998</v>
      </c>
    </row>
    <row r="65" spans="1:22">
      <c r="A65" s="259">
        <v>43910</v>
      </c>
      <c r="B65" s="260">
        <v>567.5</v>
      </c>
      <c r="C65" s="260">
        <v>673.04</v>
      </c>
      <c r="D65" s="260">
        <v>2304.92</v>
      </c>
      <c r="F65" s="260">
        <v>0.84799999999999998</v>
      </c>
      <c r="G65" s="260">
        <f t="shared" si="0"/>
        <v>84.8</v>
      </c>
      <c r="H65" s="260">
        <f t="shared" si="1"/>
        <v>482.7</v>
      </c>
      <c r="I65" s="260" t="e">
        <f t="shared" si="2"/>
        <v>#N/A</v>
      </c>
      <c r="J65" s="260" t="e">
        <v>#N/A</v>
      </c>
      <c r="K65" s="260" t="e">
        <f t="shared" si="3"/>
        <v>#N/A</v>
      </c>
      <c r="L65" s="260">
        <v>7.0279999999999996</v>
      </c>
      <c r="M65" s="260" t="e">
        <f t="shared" si="4"/>
        <v>#N/A</v>
      </c>
      <c r="N65" s="260">
        <v>-0.33100000000000002</v>
      </c>
      <c r="O65" s="260">
        <v>286.48</v>
      </c>
      <c r="P65" s="260">
        <v>698</v>
      </c>
      <c r="Q65" s="260" t="e">
        <v>#N/A</v>
      </c>
      <c r="U65" s="260">
        <f t="shared" si="11"/>
        <v>6.7303999999999995</v>
      </c>
      <c r="V65" s="260">
        <f t="shared" si="12"/>
        <v>2.8648000000000002</v>
      </c>
    </row>
    <row r="66" spans="1:22">
      <c r="A66" s="259">
        <v>43913</v>
      </c>
      <c r="B66" s="260">
        <v>597.70000000000005</v>
      </c>
      <c r="C66" s="260">
        <v>721.20600000000002</v>
      </c>
      <c r="D66" s="260">
        <v>2237.4</v>
      </c>
      <c r="F66" s="260">
        <v>0.78900000000000003</v>
      </c>
      <c r="G66" s="260">
        <f t="shared" si="0"/>
        <v>78.900000000000006</v>
      </c>
      <c r="H66" s="260">
        <f t="shared" si="1"/>
        <v>518.80000000000007</v>
      </c>
      <c r="I66" s="260" t="e">
        <f t="shared" si="2"/>
        <v>#N/A</v>
      </c>
      <c r="J66" s="260" t="e">
        <v>#N/A</v>
      </c>
      <c r="K66" s="260" t="e">
        <f t="shared" si="3"/>
        <v>#N/A</v>
      </c>
      <c r="L66" s="260">
        <v>7.2249999999999996</v>
      </c>
      <c r="M66" s="260" t="e">
        <f t="shared" si="4"/>
        <v>#N/A</v>
      </c>
      <c r="N66" s="260">
        <v>-0.38500000000000001</v>
      </c>
      <c r="O66" s="260">
        <v>300.77999999999997</v>
      </c>
      <c r="P66" s="260">
        <v>743</v>
      </c>
      <c r="Q66" s="260" t="e">
        <v>#N/A</v>
      </c>
      <c r="U66" s="260">
        <f t="shared" si="11"/>
        <v>7.2120600000000001</v>
      </c>
      <c r="V66" s="260">
        <f t="shared" si="12"/>
        <v>3.0077999999999996</v>
      </c>
    </row>
    <row r="67" spans="1:22" s="267" customFormat="1">
      <c r="A67" s="266">
        <v>43914</v>
      </c>
      <c r="B67" s="267">
        <v>586.6</v>
      </c>
      <c r="C67" s="267">
        <v>689.75099999999998</v>
      </c>
      <c r="D67" s="267">
        <v>2447.33</v>
      </c>
      <c r="F67" s="267">
        <v>0.85</v>
      </c>
      <c r="G67" s="267">
        <f t="shared" si="0"/>
        <v>85</v>
      </c>
      <c r="H67" s="267">
        <f t="shared" si="1"/>
        <v>501.6</v>
      </c>
      <c r="I67" s="267" t="e">
        <f t="shared" si="2"/>
        <v>#N/A</v>
      </c>
      <c r="J67" s="267" t="e">
        <v>#N/A</v>
      </c>
      <c r="K67" s="267" t="e">
        <f t="shared" si="3"/>
        <v>#N/A</v>
      </c>
      <c r="L67" s="267">
        <v>6.9489999999999998</v>
      </c>
      <c r="M67" s="267" t="e">
        <f t="shared" si="4"/>
        <v>#N/A</v>
      </c>
      <c r="N67" s="267">
        <v>-0.33100000000000002</v>
      </c>
      <c r="O67" s="267">
        <v>298.29000000000002</v>
      </c>
      <c r="P67" s="267">
        <v>746</v>
      </c>
      <c r="Q67" s="260">
        <v>1167.3860589840599</v>
      </c>
      <c r="U67" s="260">
        <f t="shared" si="11"/>
        <v>6.8975099999999996</v>
      </c>
      <c r="V67" s="260">
        <f t="shared" si="12"/>
        <v>2.9829000000000003</v>
      </c>
    </row>
    <row r="68" spans="1:22">
      <c r="A68" s="259">
        <v>43915</v>
      </c>
      <c r="B68" s="260">
        <v>567.79999999999995</v>
      </c>
      <c r="C68" s="260">
        <v>634.96400000000006</v>
      </c>
      <c r="D68" s="260">
        <v>2475.56</v>
      </c>
      <c r="F68" s="260">
        <v>0.87</v>
      </c>
      <c r="G68" s="260">
        <f t="shared" ref="G68:G131" si="13">F68*100</f>
        <v>87</v>
      </c>
      <c r="H68" s="260">
        <f t="shared" ref="H68:H131" si="14">B68-G68</f>
        <v>480.79999999999995</v>
      </c>
      <c r="I68" s="260" t="e">
        <f t="shared" ref="I68:I131" si="15">J68*100</f>
        <v>#N/A</v>
      </c>
      <c r="J68" s="260" t="e">
        <v>#N/A</v>
      </c>
      <c r="K68" s="260" t="e">
        <f t="shared" ref="K68:K131" si="16">F68-J68</f>
        <v>#N/A</v>
      </c>
      <c r="L68" s="260">
        <v>6.3529999999999998</v>
      </c>
      <c r="M68" s="260" t="e">
        <f t="shared" ref="M68:M131" si="17">L68-K68</f>
        <v>#N/A</v>
      </c>
      <c r="N68" s="260">
        <v>-0.26900000000000002</v>
      </c>
      <c r="O68" s="260">
        <v>290.99</v>
      </c>
      <c r="P68" s="260">
        <v>707</v>
      </c>
      <c r="Q68" s="260">
        <v>1114.825721390273</v>
      </c>
      <c r="U68" s="260">
        <f t="shared" si="11"/>
        <v>6.3496400000000008</v>
      </c>
      <c r="V68" s="260">
        <f t="shared" si="12"/>
        <v>2.9098999999999999</v>
      </c>
    </row>
    <row r="69" spans="1:22">
      <c r="A69" s="259">
        <v>43916</v>
      </c>
      <c r="B69" s="260">
        <v>546.20000000000005</v>
      </c>
      <c r="C69" s="260">
        <v>603.91600000000005</v>
      </c>
      <c r="D69" s="260">
        <v>2630.07</v>
      </c>
      <c r="F69" s="260">
        <v>0.84899999999999998</v>
      </c>
      <c r="G69" s="260">
        <f t="shared" si="13"/>
        <v>84.899999999999991</v>
      </c>
      <c r="H69" s="260">
        <f t="shared" si="14"/>
        <v>461.30000000000007</v>
      </c>
      <c r="I69" s="260" t="e">
        <f t="shared" si="15"/>
        <v>#N/A</v>
      </c>
      <c r="J69" s="260" t="e">
        <v>#N/A</v>
      </c>
      <c r="K69" s="260" t="e">
        <f t="shared" si="16"/>
        <v>#N/A</v>
      </c>
      <c r="L69" s="260">
        <v>6.0750000000000002</v>
      </c>
      <c r="M69" s="260" t="e">
        <f t="shared" si="17"/>
        <v>#N/A</v>
      </c>
      <c r="N69" s="260">
        <v>-0.37</v>
      </c>
      <c r="O69" s="260">
        <v>288.95999999999998</v>
      </c>
      <c r="P69" s="260">
        <v>693</v>
      </c>
      <c r="Q69" s="260">
        <v>1081.875934607792</v>
      </c>
      <c r="U69" s="260">
        <f t="shared" si="11"/>
        <v>6.0391600000000007</v>
      </c>
      <c r="V69" s="260">
        <f t="shared" si="12"/>
        <v>2.8895999999999997</v>
      </c>
    </row>
    <row r="70" spans="1:22">
      <c r="A70" s="259">
        <v>43917</v>
      </c>
      <c r="B70" s="260">
        <v>543</v>
      </c>
      <c r="C70" s="260">
        <v>624.13599999999997</v>
      </c>
      <c r="D70" s="260">
        <v>2541.4699999999998</v>
      </c>
      <c r="F70" s="260">
        <v>0.67900000000000005</v>
      </c>
      <c r="G70" s="260">
        <f t="shared" si="13"/>
        <v>67.900000000000006</v>
      </c>
      <c r="H70" s="260">
        <f t="shared" si="14"/>
        <v>475.1</v>
      </c>
      <c r="I70" s="260" t="e">
        <f t="shared" si="15"/>
        <v>#N/A</v>
      </c>
      <c r="J70" s="260" t="e">
        <v>#N/A</v>
      </c>
      <c r="K70" s="260" t="e">
        <f t="shared" si="16"/>
        <v>#N/A</v>
      </c>
      <c r="L70" s="260">
        <v>6.2549999999999999</v>
      </c>
      <c r="M70" s="260" t="e">
        <f t="shared" si="17"/>
        <v>#N/A</v>
      </c>
      <c r="N70" s="260">
        <v>-0.48399999999999999</v>
      </c>
      <c r="O70" s="260">
        <v>299.14</v>
      </c>
      <c r="P70" s="260">
        <v>694</v>
      </c>
      <c r="Q70" s="260">
        <v>1142.8149316060662</v>
      </c>
      <c r="U70" s="260">
        <f t="shared" si="11"/>
        <v>6.2413599999999994</v>
      </c>
      <c r="V70" s="260">
        <f t="shared" si="12"/>
        <v>2.9914000000000001</v>
      </c>
    </row>
    <row r="71" spans="1:22">
      <c r="A71" s="259">
        <v>43920</v>
      </c>
      <c r="B71" s="260">
        <v>554.20000000000005</v>
      </c>
      <c r="C71" s="260">
        <v>642.61099999999999</v>
      </c>
      <c r="D71" s="260">
        <v>2626.65</v>
      </c>
      <c r="F71" s="260">
        <v>0.72899999999999998</v>
      </c>
      <c r="G71" s="260">
        <f t="shared" si="13"/>
        <v>72.899999999999991</v>
      </c>
      <c r="H71" s="260">
        <f t="shared" si="14"/>
        <v>481.30000000000007</v>
      </c>
      <c r="I71" s="260" t="e">
        <f t="shared" si="15"/>
        <v>#N/A</v>
      </c>
      <c r="J71" s="260" t="e">
        <v>#N/A</v>
      </c>
      <c r="K71" s="260" t="e">
        <f t="shared" si="16"/>
        <v>#N/A</v>
      </c>
      <c r="L71" s="260">
        <v>6.3879999999999999</v>
      </c>
      <c r="M71" s="260" t="e">
        <f t="shared" si="17"/>
        <v>#N/A</v>
      </c>
      <c r="N71" s="260">
        <v>-0.5</v>
      </c>
      <c r="O71" s="260">
        <v>308.18</v>
      </c>
      <c r="P71" s="260">
        <v>714</v>
      </c>
      <c r="Q71" s="260">
        <v>1178.6426776035867</v>
      </c>
      <c r="U71" s="260">
        <f t="shared" si="11"/>
        <v>6.4261099999999995</v>
      </c>
      <c r="V71" s="260">
        <f t="shared" si="12"/>
        <v>3.0817999999999999</v>
      </c>
    </row>
    <row r="72" spans="1:22" hidden="1">
      <c r="A72" s="259">
        <v>43921</v>
      </c>
      <c r="B72" s="260">
        <v>548.9</v>
      </c>
      <c r="C72" s="260">
        <v>626.226</v>
      </c>
      <c r="D72" s="260">
        <v>2584.59</v>
      </c>
      <c r="F72" s="260">
        <v>0.67</v>
      </c>
      <c r="G72" s="260">
        <f t="shared" si="13"/>
        <v>67</v>
      </c>
      <c r="H72" s="260">
        <f t="shared" si="14"/>
        <v>481.9</v>
      </c>
      <c r="I72" s="260" t="e">
        <f t="shared" si="15"/>
        <v>#N/A</v>
      </c>
      <c r="J72" s="260" t="e">
        <v>#N/A</v>
      </c>
      <c r="K72" s="260" t="e">
        <f t="shared" si="16"/>
        <v>#N/A</v>
      </c>
      <c r="L72" s="260" t="e">
        <v>#N/A</v>
      </c>
      <c r="M72" s="260" t="e">
        <f t="shared" si="17"/>
        <v>#N/A</v>
      </c>
      <c r="N72" s="260">
        <v>-0.47699999999999998</v>
      </c>
      <c r="O72" s="260">
        <v>305.8</v>
      </c>
      <c r="P72" s="260" t="e">
        <v>#N/A</v>
      </c>
      <c r="Q72" s="260">
        <v>1192.828958186268</v>
      </c>
    </row>
    <row r="73" spans="1:22" hidden="1">
      <c r="A73" s="259">
        <v>43922</v>
      </c>
      <c r="B73" s="260">
        <v>556.20000000000005</v>
      </c>
      <c r="C73" s="260">
        <v>648.22299999999996</v>
      </c>
      <c r="D73" s="260">
        <v>2470.5</v>
      </c>
      <c r="F73" s="260">
        <v>0.58399999999999996</v>
      </c>
      <c r="G73" s="260">
        <f t="shared" si="13"/>
        <v>58.4</v>
      </c>
      <c r="H73" s="260">
        <f t="shared" si="14"/>
        <v>497.80000000000007</v>
      </c>
      <c r="I73" s="260" t="e">
        <f t="shared" si="15"/>
        <v>#N/A</v>
      </c>
      <c r="J73" s="260" t="e">
        <v>#N/A</v>
      </c>
      <c r="K73" s="260" t="e">
        <f t="shared" si="16"/>
        <v>#N/A</v>
      </c>
      <c r="L73" s="260" t="e">
        <v>#N/A</v>
      </c>
      <c r="M73" s="260" t="e">
        <f t="shared" si="17"/>
        <v>#N/A</v>
      </c>
      <c r="N73" s="260">
        <v>-0.46700000000000003</v>
      </c>
      <c r="O73" s="260">
        <v>306.51</v>
      </c>
      <c r="P73" s="260" t="e">
        <v>#N/A</v>
      </c>
      <c r="Q73" s="260">
        <v>1244.2919494730729</v>
      </c>
    </row>
    <row r="74" spans="1:22" hidden="1">
      <c r="A74" s="259">
        <v>43923</v>
      </c>
      <c r="B74" s="260">
        <v>554.9</v>
      </c>
      <c r="C74" s="260">
        <v>648.44000000000005</v>
      </c>
      <c r="D74" s="260">
        <v>2526.9</v>
      </c>
      <c r="F74" s="260">
        <v>0.59899999999999998</v>
      </c>
      <c r="G74" s="260">
        <f t="shared" si="13"/>
        <v>59.9</v>
      </c>
      <c r="H74" s="260">
        <f t="shared" si="14"/>
        <v>495</v>
      </c>
      <c r="I74" s="260" t="e">
        <f t="shared" si="15"/>
        <v>#N/A</v>
      </c>
      <c r="J74" s="260" t="e">
        <v>#N/A</v>
      </c>
      <c r="K74" s="260" t="e">
        <f t="shared" si="16"/>
        <v>#N/A</v>
      </c>
      <c r="L74" s="260" t="e">
        <v>#N/A</v>
      </c>
      <c r="M74" s="260" t="e">
        <f t="shared" si="17"/>
        <v>#N/A</v>
      </c>
      <c r="N74" s="260">
        <v>-0.442</v>
      </c>
      <c r="O74" s="260">
        <v>308.89999999999998</v>
      </c>
      <c r="P74" s="260" t="e">
        <v>#N/A</v>
      </c>
      <c r="Q74" s="260">
        <v>1189.3543706835635</v>
      </c>
    </row>
    <row r="75" spans="1:22">
      <c r="A75" s="259">
        <v>43924</v>
      </c>
      <c r="B75" s="260">
        <v>558.1</v>
      </c>
      <c r="C75" s="260">
        <v>645.43399999999997</v>
      </c>
      <c r="D75" s="260">
        <v>2488.65</v>
      </c>
      <c r="F75" s="260">
        <v>0.59699999999999998</v>
      </c>
      <c r="G75" s="260">
        <f t="shared" si="13"/>
        <v>59.699999999999996</v>
      </c>
      <c r="H75" s="260">
        <f t="shared" si="14"/>
        <v>498.40000000000003</v>
      </c>
      <c r="I75" s="260" t="e">
        <f t="shared" si="15"/>
        <v>#N/A</v>
      </c>
      <c r="J75" s="260" t="e">
        <v>#N/A</v>
      </c>
      <c r="K75" s="260" t="e">
        <f t="shared" si="16"/>
        <v>#N/A</v>
      </c>
      <c r="L75" s="260">
        <v>6.5190000000000001</v>
      </c>
      <c r="M75" s="260" t="e">
        <f t="shared" si="17"/>
        <v>#N/A</v>
      </c>
      <c r="N75" s="260">
        <v>-0.44700000000000001</v>
      </c>
      <c r="O75" s="260">
        <v>310.77</v>
      </c>
      <c r="P75" s="260">
        <v>687</v>
      </c>
      <c r="Q75" s="260">
        <v>1156.3447905112655</v>
      </c>
      <c r="U75" s="260">
        <f t="shared" ref="U75:U79" si="18">C75/100</f>
        <v>6.4543399999999993</v>
      </c>
      <c r="V75" s="260">
        <f t="shared" ref="V75:V79" si="19">O75/100</f>
        <v>3.1076999999999999</v>
      </c>
    </row>
    <row r="76" spans="1:22">
      <c r="A76" s="259">
        <v>43927</v>
      </c>
      <c r="B76" s="260">
        <v>554.70000000000005</v>
      </c>
      <c r="C76" s="260">
        <v>638.68799999999999</v>
      </c>
      <c r="D76" s="260">
        <v>2663.68</v>
      </c>
      <c r="F76" s="260">
        <v>0.67200000000000004</v>
      </c>
      <c r="G76" s="260">
        <f t="shared" si="13"/>
        <v>67.2</v>
      </c>
      <c r="H76" s="260">
        <f t="shared" si="14"/>
        <v>487.50000000000006</v>
      </c>
      <c r="I76" s="260" t="e">
        <f t="shared" si="15"/>
        <v>#N/A</v>
      </c>
      <c r="J76" s="260" t="e">
        <v>#N/A</v>
      </c>
      <c r="K76" s="260" t="e">
        <f t="shared" si="16"/>
        <v>#N/A</v>
      </c>
      <c r="L76" s="260">
        <v>6.5</v>
      </c>
      <c r="M76" s="260" t="e">
        <f t="shared" si="17"/>
        <v>#N/A</v>
      </c>
      <c r="N76" s="260">
        <v>-0.42899999999999999</v>
      </c>
      <c r="O76" s="260">
        <v>309.49</v>
      </c>
      <c r="P76" s="260">
        <v>673</v>
      </c>
      <c r="Q76" s="260">
        <v>1131.7455045032443</v>
      </c>
      <c r="U76" s="260">
        <f t="shared" si="18"/>
        <v>6.3868799999999997</v>
      </c>
      <c r="V76" s="260">
        <f t="shared" si="19"/>
        <v>3.0949</v>
      </c>
    </row>
    <row r="77" spans="1:22">
      <c r="A77" s="259">
        <v>43928</v>
      </c>
      <c r="B77" s="260">
        <v>545.20000000000005</v>
      </c>
      <c r="C77" s="260">
        <v>622.46500000000003</v>
      </c>
      <c r="D77" s="260">
        <v>2659.41</v>
      </c>
      <c r="F77" s="260">
        <v>0.71399999999999997</v>
      </c>
      <c r="G77" s="260">
        <f t="shared" si="13"/>
        <v>71.399999999999991</v>
      </c>
      <c r="H77" s="260">
        <f t="shared" si="14"/>
        <v>473.80000000000007</v>
      </c>
      <c r="I77" s="260" t="e">
        <f t="shared" si="15"/>
        <v>#N/A</v>
      </c>
      <c r="J77" s="260" t="e">
        <v>#N/A</v>
      </c>
      <c r="K77" s="260" t="e">
        <f t="shared" si="16"/>
        <v>#N/A</v>
      </c>
      <c r="L77" s="260">
        <v>6.4189999999999996</v>
      </c>
      <c r="M77" s="260" t="e">
        <f t="shared" si="17"/>
        <v>#N/A</v>
      </c>
      <c r="N77" s="260">
        <v>-0.316</v>
      </c>
      <c r="O77" s="260">
        <v>301.16000000000003</v>
      </c>
      <c r="P77" s="260">
        <v>640</v>
      </c>
      <c r="Q77" s="260">
        <v>1070.0217736863394</v>
      </c>
      <c r="U77" s="260">
        <f t="shared" si="18"/>
        <v>6.2246500000000005</v>
      </c>
      <c r="V77" s="260">
        <f t="shared" si="19"/>
        <v>3.0116000000000001</v>
      </c>
    </row>
    <row r="78" spans="1:22">
      <c r="A78" s="259">
        <v>43929</v>
      </c>
      <c r="B78" s="260">
        <v>541.9</v>
      </c>
      <c r="C78" s="260">
        <v>624.65800000000002</v>
      </c>
      <c r="D78" s="260">
        <v>2749.98</v>
      </c>
      <c r="F78" s="260">
        <v>0.77300000000000002</v>
      </c>
      <c r="G78" s="260">
        <f t="shared" si="13"/>
        <v>77.3</v>
      </c>
      <c r="H78" s="260">
        <f t="shared" si="14"/>
        <v>464.59999999999997</v>
      </c>
      <c r="I78" s="260" t="e">
        <f t="shared" si="15"/>
        <v>#N/A</v>
      </c>
      <c r="J78" s="260" t="e">
        <v>#N/A</v>
      </c>
      <c r="K78" s="260" t="e">
        <f t="shared" si="16"/>
        <v>#N/A</v>
      </c>
      <c r="L78" s="260">
        <v>6.44</v>
      </c>
      <c r="M78" s="260" t="e">
        <f t="shared" si="17"/>
        <v>#N/A</v>
      </c>
      <c r="N78" s="260">
        <v>-0.312</v>
      </c>
      <c r="O78" s="260">
        <v>301.42</v>
      </c>
      <c r="P78" s="260">
        <v>633</v>
      </c>
      <c r="Q78" s="260">
        <v>1066.6275185728439</v>
      </c>
      <c r="U78" s="260">
        <f t="shared" si="18"/>
        <v>6.2465799999999998</v>
      </c>
      <c r="V78" s="260">
        <f t="shared" si="19"/>
        <v>3.0142000000000002</v>
      </c>
    </row>
    <row r="79" spans="1:22">
      <c r="A79" s="259">
        <v>43930</v>
      </c>
      <c r="B79" s="260">
        <v>534.29999999999995</v>
      </c>
      <c r="C79" s="260">
        <v>607.096</v>
      </c>
      <c r="D79" s="260">
        <v>2789.82</v>
      </c>
      <c r="F79" s="260">
        <v>0.72099999999999997</v>
      </c>
      <c r="G79" s="260">
        <f t="shared" si="13"/>
        <v>72.099999999999994</v>
      </c>
      <c r="H79" s="260">
        <f t="shared" si="14"/>
        <v>462.19999999999993</v>
      </c>
      <c r="I79" s="260" t="e">
        <f t="shared" si="15"/>
        <v>#N/A</v>
      </c>
      <c r="J79" s="260" t="e">
        <v>#N/A</v>
      </c>
      <c r="K79" s="260" t="e">
        <f t="shared" si="16"/>
        <v>#N/A</v>
      </c>
      <c r="L79" s="260">
        <v>6.1550000000000002</v>
      </c>
      <c r="M79" s="260" t="e">
        <f t="shared" si="17"/>
        <v>#N/A</v>
      </c>
      <c r="N79" s="260">
        <v>-0.35499999999999998</v>
      </c>
      <c r="O79" s="260">
        <v>303.38</v>
      </c>
      <c r="P79" s="260">
        <v>625</v>
      </c>
      <c r="Q79" s="260">
        <v>1036.8474887970062</v>
      </c>
      <c r="U79" s="260">
        <f t="shared" si="18"/>
        <v>6.0709600000000004</v>
      </c>
      <c r="V79" s="260">
        <f t="shared" si="19"/>
        <v>3.0337999999999998</v>
      </c>
    </row>
    <row r="80" spans="1:22" hidden="1">
      <c r="A80" s="259">
        <v>43931</v>
      </c>
      <c r="B80" s="260">
        <v>0</v>
      </c>
      <c r="C80" s="260">
        <v>0</v>
      </c>
      <c r="D80" s="260">
        <v>0</v>
      </c>
      <c r="F80" s="260">
        <v>0.72099999999999997</v>
      </c>
      <c r="G80" s="260">
        <f t="shared" si="13"/>
        <v>72.099999999999994</v>
      </c>
      <c r="H80" s="260">
        <f t="shared" si="14"/>
        <v>-72.099999999999994</v>
      </c>
      <c r="I80" s="260" t="e">
        <f t="shared" si="15"/>
        <v>#N/A</v>
      </c>
      <c r="J80" s="260" t="e">
        <v>#N/A</v>
      </c>
      <c r="K80" s="260" t="e">
        <f t="shared" si="16"/>
        <v>#N/A</v>
      </c>
      <c r="L80" s="260" t="e">
        <v>#N/A</v>
      </c>
      <c r="M80" s="260" t="e">
        <f t="shared" si="17"/>
        <v>#N/A</v>
      </c>
      <c r="N80" s="260">
        <v>-0.35499999999999998</v>
      </c>
      <c r="O80" s="260" t="e">
        <v>#N/A</v>
      </c>
      <c r="Q80" s="260">
        <v>1037.5474887970063</v>
      </c>
    </row>
    <row r="81" spans="1:22" hidden="1">
      <c r="A81" s="259">
        <v>43934</v>
      </c>
      <c r="B81" s="260">
        <v>525.20000000000005</v>
      </c>
      <c r="C81" s="260">
        <v>597.97199999999998</v>
      </c>
      <c r="D81" s="260">
        <v>2761.63</v>
      </c>
      <c r="F81" s="260">
        <v>0.77400000000000002</v>
      </c>
      <c r="G81" s="260">
        <f t="shared" si="13"/>
        <v>77.400000000000006</v>
      </c>
      <c r="H81" s="260">
        <f t="shared" si="14"/>
        <v>447.80000000000007</v>
      </c>
      <c r="I81" s="260" t="e">
        <f t="shared" si="15"/>
        <v>#N/A</v>
      </c>
      <c r="J81" s="260" t="e">
        <v>#N/A</v>
      </c>
      <c r="K81" s="260" t="e">
        <f t="shared" si="16"/>
        <v>#N/A</v>
      </c>
      <c r="L81" s="260">
        <v>6.1079999999999997</v>
      </c>
      <c r="M81" s="260" t="e">
        <f t="shared" si="17"/>
        <v>#N/A</v>
      </c>
      <c r="N81" s="260">
        <v>-0.35499999999999998</v>
      </c>
      <c r="O81" s="260" t="e">
        <v>#N/A</v>
      </c>
      <c r="Q81" s="260">
        <v>1036.1582993882246</v>
      </c>
    </row>
    <row r="82" spans="1:22">
      <c r="A82" s="259">
        <v>43935</v>
      </c>
      <c r="B82" s="260">
        <v>510.6</v>
      </c>
      <c r="C82" s="260">
        <v>587.37400000000002</v>
      </c>
      <c r="D82" s="260">
        <v>2846.06</v>
      </c>
      <c r="F82" s="260">
        <v>0.754</v>
      </c>
      <c r="G82" s="260">
        <f t="shared" si="13"/>
        <v>75.400000000000006</v>
      </c>
      <c r="H82" s="260">
        <f t="shared" si="14"/>
        <v>435.20000000000005</v>
      </c>
      <c r="I82" s="260" t="e">
        <f t="shared" si="15"/>
        <v>#N/A</v>
      </c>
      <c r="J82" s="260" t="e">
        <v>#N/A</v>
      </c>
      <c r="K82" s="260" t="e">
        <f t="shared" si="16"/>
        <v>#N/A</v>
      </c>
      <c r="L82" s="260">
        <v>6.0339999999999998</v>
      </c>
      <c r="M82" s="260" t="e">
        <f t="shared" si="17"/>
        <v>#N/A</v>
      </c>
      <c r="N82" s="260">
        <v>-0.38400000000000001</v>
      </c>
      <c r="O82" s="260">
        <v>301.7</v>
      </c>
      <c r="P82" s="260">
        <v>617</v>
      </c>
      <c r="Q82" s="260">
        <v>1018.6763044248864</v>
      </c>
      <c r="U82" s="260">
        <f t="shared" ref="U82:U99" si="20">C82/100</f>
        <v>5.8737400000000006</v>
      </c>
      <c r="V82" s="260">
        <f t="shared" ref="V82:V99" si="21">O82/100</f>
        <v>3.0169999999999999</v>
      </c>
    </row>
    <row r="83" spans="1:22">
      <c r="A83" s="259">
        <v>43936</v>
      </c>
      <c r="B83" s="260">
        <v>514</v>
      </c>
      <c r="C83" s="260">
        <v>608.45699999999999</v>
      </c>
      <c r="D83" s="260">
        <v>2783.36</v>
      </c>
      <c r="F83" s="260">
        <v>0.63200000000000001</v>
      </c>
      <c r="G83" s="260">
        <f t="shared" si="13"/>
        <v>63.2</v>
      </c>
      <c r="H83" s="260">
        <f t="shared" si="14"/>
        <v>450.8</v>
      </c>
      <c r="I83" s="260" t="e">
        <f t="shared" si="15"/>
        <v>#N/A</v>
      </c>
      <c r="J83" s="260" t="e">
        <v>#N/A</v>
      </c>
      <c r="K83" s="260" t="e">
        <f t="shared" si="16"/>
        <v>#N/A</v>
      </c>
      <c r="L83" s="260">
        <v>6.1660000000000004</v>
      </c>
      <c r="M83" s="260" t="e">
        <f t="shared" si="17"/>
        <v>#N/A</v>
      </c>
      <c r="N83" s="260">
        <v>-0.47199999999999998</v>
      </c>
      <c r="O83" s="260">
        <v>308.45</v>
      </c>
      <c r="P83" s="260">
        <v>633</v>
      </c>
      <c r="Q83" s="260">
        <v>1057.9642479071908</v>
      </c>
      <c r="U83" s="260">
        <f t="shared" si="20"/>
        <v>6.0845700000000003</v>
      </c>
      <c r="V83" s="260">
        <f t="shared" si="21"/>
        <v>3.0844999999999998</v>
      </c>
    </row>
    <row r="84" spans="1:22">
      <c r="A84" s="259">
        <v>43937</v>
      </c>
      <c r="B84" s="260">
        <v>511.5</v>
      </c>
      <c r="C84" s="260">
        <v>614.31899999999996</v>
      </c>
      <c r="D84" s="260">
        <v>2799.55</v>
      </c>
      <c r="F84" s="260">
        <v>0.628</v>
      </c>
      <c r="G84" s="260">
        <f t="shared" si="13"/>
        <v>62.8</v>
      </c>
      <c r="H84" s="260">
        <f t="shared" si="14"/>
        <v>448.7</v>
      </c>
      <c r="I84" s="260" t="e">
        <f t="shared" si="15"/>
        <v>#N/A</v>
      </c>
      <c r="J84" s="260" t="e">
        <v>#N/A</v>
      </c>
      <c r="K84" s="260" t="e">
        <f t="shared" si="16"/>
        <v>#N/A</v>
      </c>
      <c r="L84" s="260">
        <v>6.2160000000000002</v>
      </c>
      <c r="M84" s="260" t="e">
        <f t="shared" si="17"/>
        <v>#N/A</v>
      </c>
      <c r="N84" s="260">
        <v>-0.47799999999999998</v>
      </c>
      <c r="O84" s="260">
        <v>309.95</v>
      </c>
      <c r="P84" s="260">
        <v>641</v>
      </c>
      <c r="Q84" s="260">
        <v>1071.1566166682046</v>
      </c>
      <c r="U84" s="260">
        <f t="shared" si="20"/>
        <v>6.1431899999999997</v>
      </c>
      <c r="V84" s="260">
        <f t="shared" si="21"/>
        <v>3.0994999999999999</v>
      </c>
    </row>
    <row r="85" spans="1:22">
      <c r="A85" s="259">
        <v>43938</v>
      </c>
      <c r="B85" s="260">
        <v>501.7</v>
      </c>
      <c r="C85" s="261">
        <v>606.5</v>
      </c>
      <c r="D85" s="260">
        <v>2874.56</v>
      </c>
      <c r="F85" s="261">
        <v>0.64300000000000002</v>
      </c>
      <c r="G85" s="260">
        <f t="shared" si="13"/>
        <v>64.3</v>
      </c>
      <c r="H85" s="260">
        <f t="shared" si="14"/>
        <v>437.4</v>
      </c>
      <c r="I85" s="260" t="e">
        <f t="shared" si="15"/>
        <v>#N/A</v>
      </c>
      <c r="J85" s="262" t="e">
        <v>#N/A</v>
      </c>
      <c r="K85" s="260" t="e">
        <f t="shared" si="16"/>
        <v>#N/A</v>
      </c>
      <c r="L85" s="261">
        <v>6.1260000000000003</v>
      </c>
      <c r="M85" s="262" t="e">
        <f t="shared" si="17"/>
        <v>#N/A</v>
      </c>
      <c r="N85" s="260">
        <v>-0.47799999999999998</v>
      </c>
      <c r="O85" s="260">
        <v>310.33</v>
      </c>
      <c r="P85" s="260">
        <v>644</v>
      </c>
      <c r="Q85" s="260">
        <v>1091.8677114737286</v>
      </c>
      <c r="U85" s="260">
        <f t="shared" si="20"/>
        <v>6.0650000000000004</v>
      </c>
      <c r="V85" s="260">
        <f t="shared" si="21"/>
        <v>3.1032999999999999</v>
      </c>
    </row>
    <row r="86" spans="1:22">
      <c r="A86" s="259">
        <v>43941</v>
      </c>
      <c r="B86" s="260">
        <v>502.1</v>
      </c>
      <c r="C86" s="260">
        <v>617.09799999999996</v>
      </c>
      <c r="D86" s="260">
        <v>2823.16</v>
      </c>
      <c r="F86" s="260">
        <v>0.60699999999999998</v>
      </c>
      <c r="G86" s="260">
        <f t="shared" si="13"/>
        <v>60.699999999999996</v>
      </c>
      <c r="H86" s="260">
        <f t="shared" si="14"/>
        <v>441.40000000000003</v>
      </c>
      <c r="I86" s="260" t="e">
        <f t="shared" si="15"/>
        <v>#N/A</v>
      </c>
      <c r="J86" s="260" t="e">
        <v>#N/A</v>
      </c>
      <c r="K86" s="260" t="e">
        <f t="shared" si="16"/>
        <v>#N/A</v>
      </c>
      <c r="L86" s="260">
        <v>6.1349999999999998</v>
      </c>
      <c r="M86" s="260" t="e">
        <f t="shared" si="17"/>
        <v>#N/A</v>
      </c>
      <c r="N86" s="260">
        <v>-0.45400000000000001</v>
      </c>
      <c r="O86" s="260">
        <v>312.33</v>
      </c>
      <c r="P86" s="260">
        <v>669</v>
      </c>
      <c r="Q86" s="260">
        <v>1145.3981239198442</v>
      </c>
      <c r="U86" s="260">
        <f t="shared" si="20"/>
        <v>6.1709799999999992</v>
      </c>
      <c r="V86" s="260">
        <f t="shared" si="21"/>
        <v>3.1233</v>
      </c>
    </row>
    <row r="87" spans="1:22">
      <c r="A87" s="259">
        <v>43942</v>
      </c>
      <c r="B87" s="260">
        <v>509.6</v>
      </c>
      <c r="C87" s="260">
        <v>636.822</v>
      </c>
      <c r="D87" s="260">
        <v>2736.56</v>
      </c>
      <c r="F87" s="260">
        <v>0.57099999999999995</v>
      </c>
      <c r="G87" s="260">
        <f t="shared" si="13"/>
        <v>57.099999999999994</v>
      </c>
      <c r="H87" s="260">
        <f t="shared" si="14"/>
        <v>452.5</v>
      </c>
      <c r="I87" s="260" t="e">
        <f t="shared" si="15"/>
        <v>#N/A</v>
      </c>
      <c r="J87" s="260" t="e">
        <v>#N/A</v>
      </c>
      <c r="K87" s="260" t="e">
        <f t="shared" si="16"/>
        <v>#N/A</v>
      </c>
      <c r="L87" s="260">
        <v>6.258</v>
      </c>
      <c r="M87" s="260" t="e">
        <f t="shared" si="17"/>
        <v>#N/A</v>
      </c>
      <c r="N87" s="260">
        <v>-0.48199999999999998</v>
      </c>
      <c r="O87" s="260">
        <v>316.63</v>
      </c>
      <c r="P87" s="260">
        <v>699</v>
      </c>
      <c r="Q87" s="260">
        <v>1218.6702557645672</v>
      </c>
      <c r="U87" s="260">
        <f t="shared" si="20"/>
        <v>6.36822</v>
      </c>
      <c r="V87" s="260">
        <f t="shared" si="21"/>
        <v>3.1663000000000001</v>
      </c>
    </row>
    <row r="88" spans="1:22">
      <c r="A88" s="259">
        <v>43943</v>
      </c>
      <c r="B88" s="260">
        <v>509.9</v>
      </c>
      <c r="C88" s="260">
        <v>636.58199999999999</v>
      </c>
      <c r="D88" s="260">
        <v>2799.31</v>
      </c>
      <c r="F88" s="260">
        <v>0.621</v>
      </c>
      <c r="G88" s="260">
        <f t="shared" si="13"/>
        <v>62.1</v>
      </c>
      <c r="H88" s="260">
        <f t="shared" si="14"/>
        <v>447.79999999999995</v>
      </c>
      <c r="I88" s="260" t="e">
        <f t="shared" si="15"/>
        <v>#N/A</v>
      </c>
      <c r="J88" s="260" t="e">
        <v>#N/A</v>
      </c>
      <c r="K88" s="260" t="e">
        <f t="shared" si="16"/>
        <v>#N/A</v>
      </c>
      <c r="L88" s="260">
        <v>6.3330000000000002</v>
      </c>
      <c r="M88" s="260" t="e">
        <f t="shared" si="17"/>
        <v>#N/A</v>
      </c>
      <c r="N88" s="260">
        <v>-0.41299999999999998</v>
      </c>
      <c r="O88" s="260">
        <v>317.14999999999998</v>
      </c>
      <c r="P88" s="260">
        <v>708</v>
      </c>
      <c r="Q88" s="260">
        <v>1200.7241634971845</v>
      </c>
      <c r="U88" s="260">
        <f t="shared" si="20"/>
        <v>6.3658200000000003</v>
      </c>
      <c r="V88" s="260">
        <f t="shared" si="21"/>
        <v>3.1715</v>
      </c>
    </row>
    <row r="89" spans="1:22">
      <c r="A89" s="259">
        <v>43944</v>
      </c>
      <c r="B89" s="260">
        <v>508.4</v>
      </c>
      <c r="C89" s="260">
        <v>635.245</v>
      </c>
      <c r="D89" s="260">
        <v>2797.8</v>
      </c>
      <c r="F89" s="260">
        <v>0.60299999999999998</v>
      </c>
      <c r="G89" s="260">
        <f t="shared" si="13"/>
        <v>60.3</v>
      </c>
      <c r="H89" s="260">
        <f t="shared" si="14"/>
        <v>448.09999999999997</v>
      </c>
      <c r="I89" s="260" t="e">
        <f t="shared" si="15"/>
        <v>#N/A</v>
      </c>
      <c r="J89" s="260" t="e">
        <v>#N/A</v>
      </c>
      <c r="K89" s="260" t="e">
        <f t="shared" si="16"/>
        <v>#N/A</v>
      </c>
      <c r="L89" s="260">
        <v>6.367</v>
      </c>
      <c r="M89" s="260" t="e">
        <f t="shared" si="17"/>
        <v>#N/A</v>
      </c>
      <c r="N89" s="260">
        <v>-0.42899999999999999</v>
      </c>
      <c r="O89" s="260">
        <v>318.26</v>
      </c>
      <c r="P89" s="260">
        <v>709</v>
      </c>
      <c r="Q89" s="260">
        <v>1170.4676717725977</v>
      </c>
      <c r="U89" s="260">
        <f t="shared" si="20"/>
        <v>6.3524500000000002</v>
      </c>
      <c r="V89" s="260">
        <f t="shared" si="21"/>
        <v>3.1825999999999999</v>
      </c>
    </row>
    <row r="90" spans="1:22">
      <c r="A90" s="259">
        <v>43945</v>
      </c>
      <c r="B90" s="260">
        <v>511.7</v>
      </c>
      <c r="C90" s="260">
        <v>638.24699999999996</v>
      </c>
      <c r="D90" s="260">
        <v>2836.74</v>
      </c>
      <c r="F90" s="260">
        <v>0.60199999999999998</v>
      </c>
      <c r="G90" s="260">
        <f t="shared" si="13"/>
        <v>60.199999999999996</v>
      </c>
      <c r="H90" s="260">
        <f t="shared" si="14"/>
        <v>451.5</v>
      </c>
      <c r="I90" s="260" t="e">
        <f t="shared" si="15"/>
        <v>#N/A</v>
      </c>
      <c r="J90" s="260" t="e">
        <v>#N/A</v>
      </c>
      <c r="K90" s="260" t="e">
        <f t="shared" si="16"/>
        <v>#N/A</v>
      </c>
      <c r="L90" s="260">
        <v>6.4009999999999998</v>
      </c>
      <c r="M90" s="260" t="e">
        <f t="shared" si="17"/>
        <v>#N/A</v>
      </c>
      <c r="N90" s="260">
        <v>-0.47799999999999998</v>
      </c>
      <c r="O90" s="260">
        <v>318.94</v>
      </c>
      <c r="P90" s="260">
        <v>716</v>
      </c>
      <c r="Q90" s="260">
        <v>1177.1056988376949</v>
      </c>
      <c r="U90" s="260">
        <f t="shared" si="20"/>
        <v>6.3824699999999996</v>
      </c>
      <c r="V90" s="260">
        <f t="shared" si="21"/>
        <v>3.1894</v>
      </c>
    </row>
    <row r="91" spans="1:22">
      <c r="A91" s="259">
        <v>43948</v>
      </c>
      <c r="B91" s="260">
        <v>510.4</v>
      </c>
      <c r="C91" s="261">
        <v>635.93799999999999</v>
      </c>
      <c r="D91" s="260">
        <v>2878.48</v>
      </c>
      <c r="F91" s="261">
        <v>0.66100000000000003</v>
      </c>
      <c r="G91" s="260">
        <f t="shared" si="13"/>
        <v>66.100000000000009</v>
      </c>
      <c r="H91" s="260">
        <f t="shared" si="14"/>
        <v>444.29999999999995</v>
      </c>
      <c r="I91" s="260">
        <f t="shared" si="15"/>
        <v>-50</v>
      </c>
      <c r="J91" s="262">
        <v>-0.5</v>
      </c>
      <c r="K91" s="260">
        <f t="shared" si="16"/>
        <v>1.161</v>
      </c>
      <c r="L91" s="261">
        <v>6.431</v>
      </c>
      <c r="M91" s="262">
        <f t="shared" si="17"/>
        <v>5.27</v>
      </c>
      <c r="N91" s="260">
        <v>-0.45900000000000002</v>
      </c>
      <c r="O91" s="260">
        <v>318.58999999999997</v>
      </c>
      <c r="P91" s="260">
        <v>715</v>
      </c>
      <c r="Q91" s="260">
        <v>1188.280566647933</v>
      </c>
      <c r="U91" s="260">
        <f t="shared" si="20"/>
        <v>6.3593799999999998</v>
      </c>
      <c r="V91" s="260">
        <f t="shared" si="21"/>
        <v>3.1858999999999997</v>
      </c>
    </row>
    <row r="92" spans="1:22">
      <c r="A92" s="259">
        <v>43949</v>
      </c>
      <c r="B92" s="260">
        <v>511.9</v>
      </c>
      <c r="C92" s="261">
        <v>641.06799999999998</v>
      </c>
      <c r="D92" s="260">
        <v>2863.39</v>
      </c>
      <c r="F92" s="261">
        <v>0.61399999999999999</v>
      </c>
      <c r="G92" s="260">
        <f t="shared" si="13"/>
        <v>61.4</v>
      </c>
      <c r="H92" s="260">
        <f t="shared" si="14"/>
        <v>450.5</v>
      </c>
      <c r="I92" s="260">
        <f t="shared" si="15"/>
        <v>-52.900000000000006</v>
      </c>
      <c r="J92" s="262">
        <v>-0.52900000000000003</v>
      </c>
      <c r="K92" s="260">
        <f t="shared" si="16"/>
        <v>1.143</v>
      </c>
      <c r="L92" s="261">
        <v>6.4139999999999997</v>
      </c>
      <c r="M92" s="262">
        <f t="shared" si="17"/>
        <v>5.2709999999999999</v>
      </c>
      <c r="N92" s="260">
        <v>-0.47299999999999998</v>
      </c>
      <c r="O92" s="260">
        <v>324.47000000000003</v>
      </c>
      <c r="P92" s="260">
        <v>729</v>
      </c>
      <c r="Q92" s="260">
        <v>1207.9386436572547</v>
      </c>
      <c r="U92" s="260">
        <f t="shared" si="20"/>
        <v>6.4106800000000002</v>
      </c>
      <c r="V92" s="260">
        <f t="shared" si="21"/>
        <v>3.2447000000000004</v>
      </c>
    </row>
    <row r="93" spans="1:22">
      <c r="A93" s="259">
        <v>43950</v>
      </c>
      <c r="B93" s="260">
        <v>507.6</v>
      </c>
      <c r="C93" s="261">
        <v>628.78499999999997</v>
      </c>
      <c r="D93" s="260">
        <v>2939.51</v>
      </c>
      <c r="F93" s="261">
        <v>0.628</v>
      </c>
      <c r="G93" s="260">
        <f t="shared" si="13"/>
        <v>62.8</v>
      </c>
      <c r="H93" s="260">
        <f t="shared" si="14"/>
        <v>444.8</v>
      </c>
      <c r="I93" s="260">
        <f t="shared" si="15"/>
        <v>-50.2</v>
      </c>
      <c r="J93" s="262">
        <v>-0.502</v>
      </c>
      <c r="K93" s="260">
        <f t="shared" si="16"/>
        <v>1.1299999999999999</v>
      </c>
      <c r="L93" s="261">
        <v>6.3259999999999996</v>
      </c>
      <c r="M93" s="262">
        <f t="shared" si="17"/>
        <v>5.1959999999999997</v>
      </c>
      <c r="N93" s="260">
        <v>-0.499</v>
      </c>
      <c r="O93" s="260">
        <v>327.97</v>
      </c>
      <c r="P93" s="260">
        <v>725</v>
      </c>
      <c r="Q93" s="260">
        <v>1187.0533552906566</v>
      </c>
      <c r="U93" s="260">
        <f t="shared" si="20"/>
        <v>6.2878499999999997</v>
      </c>
      <c r="V93" s="260">
        <f t="shared" si="21"/>
        <v>3.2797000000000001</v>
      </c>
    </row>
    <row r="94" spans="1:22">
      <c r="A94" s="259">
        <v>43951</v>
      </c>
      <c r="B94" s="260">
        <v>498.7</v>
      </c>
      <c r="C94" s="261">
        <v>610.47799999999995</v>
      </c>
      <c r="D94" s="260">
        <v>2912.43</v>
      </c>
      <c r="F94" s="261">
        <v>0.64</v>
      </c>
      <c r="G94" s="260">
        <f t="shared" si="13"/>
        <v>64</v>
      </c>
      <c r="H94" s="260">
        <f t="shared" si="14"/>
        <v>434.7</v>
      </c>
      <c r="I94" s="260">
        <f t="shared" si="15"/>
        <v>-42.9</v>
      </c>
      <c r="J94" s="262">
        <v>-0.42899999999999999</v>
      </c>
      <c r="K94" s="260">
        <f t="shared" si="16"/>
        <v>1.069</v>
      </c>
      <c r="L94" s="261">
        <v>6.1150000000000002</v>
      </c>
      <c r="M94" s="262">
        <f t="shared" si="17"/>
        <v>5.0460000000000003</v>
      </c>
      <c r="N94" s="260">
        <v>-0.59099999999999997</v>
      </c>
      <c r="O94" s="260">
        <v>330.2</v>
      </c>
      <c r="P94" s="260">
        <v>715</v>
      </c>
      <c r="Q94" s="260">
        <v>1163.9441075182183</v>
      </c>
      <c r="U94" s="260">
        <f t="shared" si="20"/>
        <v>6.1047799999999999</v>
      </c>
      <c r="V94" s="260">
        <f t="shared" si="21"/>
        <v>3.302</v>
      </c>
    </row>
    <row r="95" spans="1:22">
      <c r="A95" s="259">
        <v>43952</v>
      </c>
      <c r="B95" s="260">
        <v>499.1</v>
      </c>
      <c r="C95" s="261">
        <v>607.68399999999997</v>
      </c>
      <c r="D95" s="260">
        <v>2830.71</v>
      </c>
      <c r="F95" s="261">
        <v>0.61399999999999999</v>
      </c>
      <c r="G95" s="260">
        <f t="shared" si="13"/>
        <v>61.4</v>
      </c>
      <c r="H95" s="260">
        <f t="shared" si="14"/>
        <v>437.70000000000005</v>
      </c>
      <c r="I95" s="260">
        <f t="shared" si="15"/>
        <v>-45.4</v>
      </c>
      <c r="J95" s="262">
        <v>-0.45400000000000001</v>
      </c>
      <c r="K95" s="260">
        <f t="shared" si="16"/>
        <v>1.0680000000000001</v>
      </c>
      <c r="L95" s="261">
        <v>6.1379999999999999</v>
      </c>
      <c r="M95" s="262">
        <f t="shared" si="17"/>
        <v>5.07</v>
      </c>
      <c r="N95" s="260">
        <v>-0.59099999999999997</v>
      </c>
      <c r="O95" s="260">
        <v>332.49</v>
      </c>
      <c r="P95" s="260">
        <v>722</v>
      </c>
      <c r="Q95" s="260">
        <v>1160.4389086887973</v>
      </c>
      <c r="U95" s="260">
        <f t="shared" si="20"/>
        <v>6.0768399999999998</v>
      </c>
      <c r="V95" s="260">
        <f t="shared" si="21"/>
        <v>3.3249</v>
      </c>
    </row>
    <row r="96" spans="1:22">
      <c r="A96" s="259">
        <v>43955</v>
      </c>
      <c r="B96" s="260">
        <v>501.1</v>
      </c>
      <c r="C96" s="261">
        <v>609.68399999999997</v>
      </c>
      <c r="D96" s="260">
        <v>2842.74</v>
      </c>
      <c r="F96" s="261">
        <v>0.63600000000000001</v>
      </c>
      <c r="G96" s="260">
        <f t="shared" si="13"/>
        <v>63.6</v>
      </c>
      <c r="H96" s="260">
        <f t="shared" si="14"/>
        <v>437.5</v>
      </c>
      <c r="I96" s="260">
        <f t="shared" si="15"/>
        <v>-44.4</v>
      </c>
      <c r="J96" s="262">
        <v>-0.44400000000000001</v>
      </c>
      <c r="K96" s="260">
        <f t="shared" si="16"/>
        <v>1.08</v>
      </c>
      <c r="L96" s="261">
        <v>6.17</v>
      </c>
      <c r="M96" s="262">
        <f t="shared" si="17"/>
        <v>5.09</v>
      </c>
      <c r="N96" s="260">
        <v>-0.56699999999999995</v>
      </c>
      <c r="O96" s="260">
        <v>329.87</v>
      </c>
      <c r="P96" s="260">
        <v>738</v>
      </c>
      <c r="Q96" s="260">
        <v>1157.8630903731269</v>
      </c>
      <c r="U96" s="260">
        <f t="shared" si="20"/>
        <v>6.0968399999999994</v>
      </c>
      <c r="V96" s="260">
        <f t="shared" si="21"/>
        <v>3.2987000000000002</v>
      </c>
    </row>
    <row r="97" spans="1:22">
      <c r="A97" s="259">
        <v>43956</v>
      </c>
      <c r="B97" s="260">
        <v>498.7</v>
      </c>
      <c r="C97" s="261">
        <v>595.53399999999999</v>
      </c>
      <c r="D97" s="260">
        <v>2868.44</v>
      </c>
      <c r="F97" s="261">
        <v>0.66300000000000003</v>
      </c>
      <c r="G97" s="260">
        <f t="shared" si="13"/>
        <v>66.3</v>
      </c>
      <c r="H97" s="260">
        <f t="shared" si="14"/>
        <v>432.4</v>
      </c>
      <c r="I97" s="260">
        <f t="shared" si="15"/>
        <v>-43.1</v>
      </c>
      <c r="J97" s="262">
        <v>-0.43099999999999999</v>
      </c>
      <c r="K97" s="260">
        <f t="shared" si="16"/>
        <v>1.0940000000000001</v>
      </c>
      <c r="L97" s="261">
        <v>6.0659999999999998</v>
      </c>
      <c r="M97" s="262">
        <f t="shared" si="17"/>
        <v>4.9719999999999995</v>
      </c>
      <c r="N97" s="260">
        <v>-0.58299999999999996</v>
      </c>
      <c r="O97" s="260">
        <v>328.98</v>
      </c>
      <c r="P97" s="260">
        <v>722</v>
      </c>
      <c r="Q97" s="260">
        <v>1097.1722863049752</v>
      </c>
      <c r="U97" s="260">
        <f t="shared" si="20"/>
        <v>5.9553399999999996</v>
      </c>
      <c r="V97" s="260">
        <f t="shared" si="21"/>
        <v>3.2898000000000001</v>
      </c>
    </row>
    <row r="98" spans="1:22">
      <c r="A98" s="259">
        <v>43957</v>
      </c>
      <c r="B98" s="260">
        <v>494.9</v>
      </c>
      <c r="C98" s="261">
        <v>590.36099999999999</v>
      </c>
      <c r="D98" s="260">
        <v>2848.42</v>
      </c>
      <c r="F98" s="261">
        <v>0.70399999999999996</v>
      </c>
      <c r="G98" s="260">
        <f t="shared" si="13"/>
        <v>70.399999999999991</v>
      </c>
      <c r="H98" s="260">
        <f t="shared" si="14"/>
        <v>424.5</v>
      </c>
      <c r="I98" s="260">
        <f t="shared" si="15"/>
        <v>-39.300000000000004</v>
      </c>
      <c r="J98" s="262">
        <v>-0.39300000000000002</v>
      </c>
      <c r="K98" s="260">
        <f t="shared" si="16"/>
        <v>1.097</v>
      </c>
      <c r="L98" s="261">
        <v>6.0949999999999998</v>
      </c>
      <c r="M98" s="262">
        <f t="shared" si="17"/>
        <v>4.9979999999999993</v>
      </c>
      <c r="N98" s="260">
        <v>-0.51100000000000001</v>
      </c>
      <c r="O98" s="260">
        <v>325.2</v>
      </c>
      <c r="P98" s="260">
        <v>709</v>
      </c>
      <c r="Q98" s="260">
        <v>1059.5045481719117</v>
      </c>
      <c r="U98" s="260">
        <f t="shared" si="20"/>
        <v>5.9036099999999996</v>
      </c>
      <c r="V98" s="260">
        <f t="shared" si="21"/>
        <v>3.2519999999999998</v>
      </c>
    </row>
    <row r="99" spans="1:22">
      <c r="A99" s="259">
        <v>43958</v>
      </c>
      <c r="B99" s="260">
        <v>497.7</v>
      </c>
      <c r="C99" s="261">
        <v>592.94200000000001</v>
      </c>
      <c r="D99" s="260">
        <v>2881.19</v>
      </c>
      <c r="F99" s="261">
        <v>0.64200000000000002</v>
      </c>
      <c r="G99" s="260">
        <f t="shared" si="13"/>
        <v>64.2</v>
      </c>
      <c r="H99" s="260">
        <f t="shared" si="14"/>
        <v>433.5</v>
      </c>
      <c r="I99" s="260">
        <f t="shared" si="15"/>
        <v>-45.1</v>
      </c>
      <c r="J99" s="262">
        <v>-0.45100000000000001</v>
      </c>
      <c r="K99" s="260">
        <f t="shared" si="16"/>
        <v>1.093</v>
      </c>
      <c r="L99" s="261">
        <v>6.0410000000000004</v>
      </c>
      <c r="M99" s="262">
        <f t="shared" si="17"/>
        <v>4.9480000000000004</v>
      </c>
      <c r="N99" s="260">
        <v>-0.54900000000000004</v>
      </c>
      <c r="O99" s="260">
        <v>323.55</v>
      </c>
      <c r="P99" s="260">
        <v>714</v>
      </c>
      <c r="Q99" s="260">
        <v>1050.8110997234353</v>
      </c>
      <c r="U99" s="260">
        <f t="shared" si="20"/>
        <v>5.9294200000000004</v>
      </c>
      <c r="V99" s="260">
        <f t="shared" si="21"/>
        <v>3.2355</v>
      </c>
    </row>
    <row r="100" spans="1:22" hidden="1">
      <c r="A100" s="259">
        <v>43959</v>
      </c>
      <c r="B100" s="260">
        <v>492.2</v>
      </c>
      <c r="C100" s="261">
        <v>583.029</v>
      </c>
      <c r="D100" s="260">
        <v>2929.8</v>
      </c>
      <c r="F100" s="261">
        <v>0.68500000000000005</v>
      </c>
      <c r="G100" s="260">
        <f t="shared" si="13"/>
        <v>68.5</v>
      </c>
      <c r="H100" s="260">
        <f t="shared" si="14"/>
        <v>423.7</v>
      </c>
      <c r="I100" s="260">
        <f t="shared" si="15"/>
        <v>-43.2</v>
      </c>
      <c r="J100" s="262">
        <v>-0.432</v>
      </c>
      <c r="K100" s="260">
        <f t="shared" si="16"/>
        <v>1.117</v>
      </c>
      <c r="L100" s="261">
        <v>5.984</v>
      </c>
      <c r="M100" s="262">
        <f t="shared" si="17"/>
        <v>4.867</v>
      </c>
      <c r="N100" s="260">
        <v>-0.54100000000000004</v>
      </c>
      <c r="O100" s="260" t="e">
        <v>#N/A</v>
      </c>
      <c r="Q100" s="260">
        <v>1046.5332662467854</v>
      </c>
    </row>
    <row r="101" spans="1:22">
      <c r="A101" s="259">
        <v>43962</v>
      </c>
      <c r="B101" s="260">
        <v>487</v>
      </c>
      <c r="C101" s="261">
        <v>571.18799999999999</v>
      </c>
      <c r="D101" s="260">
        <v>2930.32</v>
      </c>
      <c r="F101" s="261">
        <v>0.71099999999999997</v>
      </c>
      <c r="G101" s="260">
        <f t="shared" si="13"/>
        <v>71.099999999999994</v>
      </c>
      <c r="H101" s="260">
        <f t="shared" si="14"/>
        <v>415.9</v>
      </c>
      <c r="I101" s="260">
        <f t="shared" si="15"/>
        <v>-41.4</v>
      </c>
      <c r="J101" s="262">
        <v>-0.41399999999999998</v>
      </c>
      <c r="K101" s="260">
        <f t="shared" si="16"/>
        <v>1.125</v>
      </c>
      <c r="L101" s="261">
        <v>5.9119999999999999</v>
      </c>
      <c r="M101" s="262">
        <f t="shared" si="17"/>
        <v>4.7869999999999999</v>
      </c>
      <c r="N101" s="260">
        <v>-0.51500000000000001</v>
      </c>
      <c r="O101" s="260">
        <v>318.89</v>
      </c>
      <c r="P101" s="260">
        <v>695</v>
      </c>
      <c r="Q101" s="260">
        <v>1008.8484970253802</v>
      </c>
      <c r="U101" s="260">
        <f t="shared" ref="U101:U110" si="22">C101/100</f>
        <v>5.7118799999999998</v>
      </c>
      <c r="V101" s="260">
        <f t="shared" ref="V101:V110" si="23">O101/100</f>
        <v>3.1888999999999998</v>
      </c>
    </row>
    <row r="102" spans="1:22">
      <c r="A102" s="259">
        <v>43963</v>
      </c>
      <c r="B102" s="260">
        <v>485.6</v>
      </c>
      <c r="C102" s="261">
        <v>570.34699999999998</v>
      </c>
      <c r="D102" s="260">
        <v>2870.12</v>
      </c>
      <c r="F102" s="261">
        <v>0.66600000000000004</v>
      </c>
      <c r="G102" s="260">
        <f t="shared" si="13"/>
        <v>66.600000000000009</v>
      </c>
      <c r="H102" s="260">
        <f t="shared" si="14"/>
        <v>419</v>
      </c>
      <c r="I102" s="260">
        <f t="shared" si="15"/>
        <v>-42.199999999999996</v>
      </c>
      <c r="J102" s="262">
        <v>-0.42199999999999999</v>
      </c>
      <c r="K102" s="260">
        <f t="shared" si="16"/>
        <v>1.0880000000000001</v>
      </c>
      <c r="L102" s="261">
        <v>5.8609999999999998</v>
      </c>
      <c r="M102" s="262">
        <f t="shared" si="17"/>
        <v>4.7729999999999997</v>
      </c>
      <c r="N102" s="260">
        <v>-0.51100000000000001</v>
      </c>
      <c r="O102" s="260">
        <v>315.3</v>
      </c>
      <c r="P102" s="260">
        <v>689</v>
      </c>
      <c r="Q102" s="260">
        <v>999.64183328527827</v>
      </c>
      <c r="U102" s="260">
        <f t="shared" si="22"/>
        <v>5.7034699999999994</v>
      </c>
      <c r="V102" s="260">
        <f t="shared" si="23"/>
        <v>3.153</v>
      </c>
    </row>
    <row r="103" spans="1:22">
      <c r="A103" s="259">
        <v>43964</v>
      </c>
      <c r="B103" s="260">
        <v>487.7</v>
      </c>
      <c r="C103" s="261">
        <v>579.82799999999997</v>
      </c>
      <c r="D103" s="260">
        <v>2820</v>
      </c>
      <c r="F103" s="261">
        <v>0.65300000000000002</v>
      </c>
      <c r="G103" s="260">
        <f t="shared" si="13"/>
        <v>65.3</v>
      </c>
      <c r="H103" s="260">
        <f t="shared" si="14"/>
        <v>422.4</v>
      </c>
      <c r="I103" s="260">
        <f t="shared" si="15"/>
        <v>-43</v>
      </c>
      <c r="J103" s="262">
        <v>-0.43</v>
      </c>
      <c r="K103" s="260">
        <f t="shared" si="16"/>
        <v>1.083</v>
      </c>
      <c r="L103" s="261">
        <v>5.9050000000000002</v>
      </c>
      <c r="M103" s="262">
        <f t="shared" si="17"/>
        <v>4.8220000000000001</v>
      </c>
      <c r="N103" s="260">
        <v>-0.53600000000000003</v>
      </c>
      <c r="O103" s="260">
        <v>317.08</v>
      </c>
      <c r="P103" s="260">
        <v>690</v>
      </c>
      <c r="Q103" s="260">
        <v>1017.6447146706565</v>
      </c>
      <c r="U103" s="260">
        <f t="shared" si="22"/>
        <v>5.7982800000000001</v>
      </c>
      <c r="V103" s="260">
        <f t="shared" si="23"/>
        <v>3.1707999999999998</v>
      </c>
    </row>
    <row r="104" spans="1:22">
      <c r="A104" s="259">
        <v>43965</v>
      </c>
      <c r="B104" s="260">
        <v>490.6</v>
      </c>
      <c r="C104" s="261">
        <v>589.91600000000005</v>
      </c>
      <c r="D104" s="260">
        <v>2852.5</v>
      </c>
      <c r="F104" s="261">
        <v>0.623</v>
      </c>
      <c r="G104" s="260">
        <f t="shared" si="13"/>
        <v>62.3</v>
      </c>
      <c r="H104" s="260">
        <f t="shared" si="14"/>
        <v>428.3</v>
      </c>
      <c r="I104" s="260">
        <f t="shared" si="15"/>
        <v>-44.6</v>
      </c>
      <c r="J104" s="262">
        <v>-0.44600000000000001</v>
      </c>
      <c r="K104" s="260">
        <f t="shared" si="16"/>
        <v>1.069</v>
      </c>
      <c r="L104" s="261">
        <v>5.9710000000000001</v>
      </c>
      <c r="M104" s="262">
        <f t="shared" si="17"/>
        <v>4.9020000000000001</v>
      </c>
      <c r="N104" s="260">
        <v>-0.54700000000000004</v>
      </c>
      <c r="O104" s="260">
        <v>321.12</v>
      </c>
      <c r="P104" s="260">
        <v>702</v>
      </c>
      <c r="Q104" s="260">
        <v>1050.2440864723117</v>
      </c>
      <c r="U104" s="260">
        <f t="shared" si="22"/>
        <v>5.8991600000000002</v>
      </c>
      <c r="V104" s="260">
        <f t="shared" si="23"/>
        <v>3.2111999999999998</v>
      </c>
    </row>
    <row r="105" spans="1:22">
      <c r="A105" s="259">
        <v>43966</v>
      </c>
      <c r="B105" s="260">
        <v>488.2</v>
      </c>
      <c r="C105" s="261">
        <v>578.59400000000005</v>
      </c>
      <c r="D105" s="260">
        <v>2863.7</v>
      </c>
      <c r="F105" s="261">
        <v>0.64400000000000002</v>
      </c>
      <c r="G105" s="260">
        <f t="shared" si="13"/>
        <v>64.400000000000006</v>
      </c>
      <c r="H105" s="260">
        <f t="shared" si="14"/>
        <v>423.79999999999995</v>
      </c>
      <c r="I105" s="260">
        <f t="shared" si="15"/>
        <v>-45.5</v>
      </c>
      <c r="J105" s="262">
        <v>-0.45500000000000002</v>
      </c>
      <c r="K105" s="260">
        <f t="shared" si="16"/>
        <v>1.099</v>
      </c>
      <c r="L105" s="261">
        <v>5.8760000000000003</v>
      </c>
      <c r="M105" s="262">
        <f t="shared" si="17"/>
        <v>4.7770000000000001</v>
      </c>
      <c r="N105" s="260">
        <v>-0.53600000000000003</v>
      </c>
      <c r="O105" s="260">
        <v>319.36</v>
      </c>
      <c r="P105" s="260">
        <v>685</v>
      </c>
      <c r="Q105" s="260">
        <v>1022.7978031259271</v>
      </c>
      <c r="U105" s="260">
        <f t="shared" si="22"/>
        <v>5.7859400000000001</v>
      </c>
      <c r="V105" s="260">
        <f t="shared" si="23"/>
        <v>3.1936</v>
      </c>
    </row>
    <row r="106" spans="1:22">
      <c r="A106" s="259">
        <v>43969</v>
      </c>
      <c r="B106" s="260">
        <v>478.7</v>
      </c>
      <c r="C106" s="261">
        <v>554.29300000000001</v>
      </c>
      <c r="D106" s="260">
        <v>2953.91</v>
      </c>
      <c r="F106" s="261">
        <v>0.72699999999999998</v>
      </c>
      <c r="G106" s="260">
        <f t="shared" si="13"/>
        <v>72.7</v>
      </c>
      <c r="H106" s="260">
        <f t="shared" si="14"/>
        <v>406</v>
      </c>
      <c r="I106" s="260">
        <f t="shared" si="15"/>
        <v>-45.5</v>
      </c>
      <c r="J106" s="262">
        <v>-0.45500000000000002</v>
      </c>
      <c r="K106" s="260">
        <f t="shared" si="16"/>
        <v>1.1819999999999999</v>
      </c>
      <c r="L106" s="261">
        <v>5.7389999999999999</v>
      </c>
      <c r="M106" s="262">
        <f t="shared" si="17"/>
        <v>4.5570000000000004</v>
      </c>
      <c r="N106" s="260">
        <v>-0.47</v>
      </c>
      <c r="O106" s="260">
        <v>313.94</v>
      </c>
      <c r="P106" s="260">
        <v>650</v>
      </c>
      <c r="Q106" s="260">
        <v>955.23801668587771</v>
      </c>
      <c r="U106" s="260">
        <f t="shared" si="22"/>
        <v>5.5429300000000001</v>
      </c>
      <c r="V106" s="260">
        <f t="shared" si="23"/>
        <v>3.1394000000000002</v>
      </c>
    </row>
    <row r="107" spans="1:22">
      <c r="A107" s="259">
        <v>43970</v>
      </c>
      <c r="B107" s="260">
        <v>475.3</v>
      </c>
      <c r="C107" s="261">
        <v>548.42700000000002</v>
      </c>
      <c r="D107" s="260">
        <v>2922.94</v>
      </c>
      <c r="F107" s="261">
        <v>0.69</v>
      </c>
      <c r="G107" s="260">
        <f t="shared" si="13"/>
        <v>69</v>
      </c>
      <c r="H107" s="260">
        <f t="shared" si="14"/>
        <v>406.3</v>
      </c>
      <c r="I107" s="260">
        <f t="shared" si="15"/>
        <v>-46.5</v>
      </c>
      <c r="J107" s="262">
        <v>-0.46500000000000002</v>
      </c>
      <c r="K107" s="260">
        <f t="shared" si="16"/>
        <v>1.155</v>
      </c>
      <c r="L107" s="261">
        <v>5.6909999999999998</v>
      </c>
      <c r="M107" s="262">
        <f t="shared" si="17"/>
        <v>4.5359999999999996</v>
      </c>
      <c r="N107" s="260">
        <v>-0.46700000000000003</v>
      </c>
      <c r="O107" s="260">
        <v>305.06</v>
      </c>
      <c r="P107" s="260">
        <v>633</v>
      </c>
      <c r="Q107" s="260">
        <v>933.84856338581358</v>
      </c>
      <c r="U107" s="260">
        <f t="shared" si="22"/>
        <v>5.4842700000000004</v>
      </c>
      <c r="V107" s="260">
        <f t="shared" si="23"/>
        <v>3.0506000000000002</v>
      </c>
    </row>
    <row r="108" spans="1:22">
      <c r="A108" s="259">
        <v>43971</v>
      </c>
      <c r="B108" s="260">
        <v>469.8</v>
      </c>
      <c r="C108" s="261">
        <v>534.63699999999994</v>
      </c>
      <c r="D108" s="260">
        <v>2971.61</v>
      </c>
      <c r="F108" s="261">
        <v>0.68100000000000005</v>
      </c>
      <c r="G108" s="260">
        <f t="shared" si="13"/>
        <v>68.100000000000009</v>
      </c>
      <c r="H108" s="260">
        <f t="shared" si="14"/>
        <v>401.7</v>
      </c>
      <c r="I108" s="260">
        <f t="shared" si="15"/>
        <v>-48.8</v>
      </c>
      <c r="J108" s="262">
        <v>-0.48799999999999999</v>
      </c>
      <c r="K108" s="260">
        <f t="shared" si="16"/>
        <v>1.169</v>
      </c>
      <c r="L108" s="261">
        <v>5.5679999999999996</v>
      </c>
      <c r="M108" s="262">
        <f t="shared" si="17"/>
        <v>4.3989999999999991</v>
      </c>
      <c r="N108" s="260">
        <v>-0.47299999999999998</v>
      </c>
      <c r="O108" s="260">
        <v>300.94</v>
      </c>
      <c r="P108" s="260">
        <v>619</v>
      </c>
      <c r="Q108" s="260">
        <v>898.86895644247431</v>
      </c>
      <c r="U108" s="260">
        <f t="shared" si="22"/>
        <v>5.3463699999999994</v>
      </c>
      <c r="V108" s="260">
        <f t="shared" si="23"/>
        <v>3.0093999999999999</v>
      </c>
    </row>
    <row r="109" spans="1:22">
      <c r="A109" s="259">
        <v>43972</v>
      </c>
      <c r="B109" s="260">
        <v>463.7</v>
      </c>
      <c r="C109" s="261">
        <v>525.05700000000002</v>
      </c>
      <c r="D109" s="260">
        <v>2948.51</v>
      </c>
      <c r="F109" s="261">
        <v>0.67300000000000004</v>
      </c>
      <c r="G109" s="260">
        <f t="shared" si="13"/>
        <v>67.300000000000011</v>
      </c>
      <c r="H109" s="260">
        <f t="shared" si="14"/>
        <v>396.4</v>
      </c>
      <c r="I109" s="260">
        <f t="shared" si="15"/>
        <v>-46.5</v>
      </c>
      <c r="J109" s="262">
        <v>-0.46500000000000002</v>
      </c>
      <c r="K109" s="260">
        <f t="shared" si="16"/>
        <v>1.1380000000000001</v>
      </c>
      <c r="L109" s="261">
        <v>5.452</v>
      </c>
      <c r="M109" s="262">
        <f t="shared" si="17"/>
        <v>4.3140000000000001</v>
      </c>
      <c r="N109" s="260">
        <v>-0.499</v>
      </c>
      <c r="O109" s="260">
        <v>299.22000000000003</v>
      </c>
      <c r="P109" s="260">
        <v>610</v>
      </c>
      <c r="Q109" s="260">
        <v>893.21921937316108</v>
      </c>
      <c r="U109" s="260">
        <f t="shared" si="22"/>
        <v>5.2505699999999997</v>
      </c>
      <c r="V109" s="260">
        <f t="shared" si="23"/>
        <v>2.9922000000000004</v>
      </c>
    </row>
    <row r="110" spans="1:22">
      <c r="A110" s="259">
        <v>43973</v>
      </c>
      <c r="B110" s="260">
        <v>488.5</v>
      </c>
      <c r="C110" s="261">
        <v>535.82500000000005</v>
      </c>
      <c r="D110" s="260">
        <v>2955.45</v>
      </c>
      <c r="F110" s="261">
        <v>0.66</v>
      </c>
      <c r="G110" s="260">
        <f t="shared" si="13"/>
        <v>66</v>
      </c>
      <c r="H110" s="260">
        <f t="shared" si="14"/>
        <v>422.5</v>
      </c>
      <c r="I110" s="260">
        <f t="shared" si="15"/>
        <v>-46.400000000000006</v>
      </c>
      <c r="J110" s="262">
        <v>-0.46400000000000002</v>
      </c>
      <c r="K110" s="260">
        <f t="shared" si="16"/>
        <v>1.1240000000000001</v>
      </c>
      <c r="L110" s="261">
        <v>5.47</v>
      </c>
      <c r="M110" s="262">
        <f t="shared" si="17"/>
        <v>4.3460000000000001</v>
      </c>
      <c r="N110" s="260">
        <v>-0.49199999999999999</v>
      </c>
      <c r="O110" s="260">
        <v>300.48</v>
      </c>
      <c r="P110" s="260">
        <v>617</v>
      </c>
      <c r="Q110" s="260">
        <v>913.1671444969902</v>
      </c>
      <c r="U110" s="260">
        <f t="shared" si="22"/>
        <v>5.3582500000000008</v>
      </c>
      <c r="V110" s="260">
        <f t="shared" si="23"/>
        <v>3.0048000000000004</v>
      </c>
    </row>
    <row r="111" spans="1:22" hidden="1">
      <c r="A111" s="259">
        <v>43976</v>
      </c>
      <c r="B111" s="260">
        <v>0</v>
      </c>
      <c r="C111" s="260">
        <v>0</v>
      </c>
      <c r="D111" s="260">
        <v>0</v>
      </c>
      <c r="F111" s="260">
        <v>0.66</v>
      </c>
      <c r="G111" s="260">
        <f t="shared" si="13"/>
        <v>66</v>
      </c>
      <c r="H111" s="260">
        <f t="shared" si="14"/>
        <v>-66</v>
      </c>
      <c r="I111" s="260">
        <f t="shared" si="15"/>
        <v>-46.400000000000006</v>
      </c>
      <c r="J111" s="260">
        <v>-0.46400000000000002</v>
      </c>
      <c r="K111" s="260">
        <f t="shared" si="16"/>
        <v>1.1240000000000001</v>
      </c>
      <c r="L111" s="260" t="e">
        <v>#N/A</v>
      </c>
      <c r="M111" s="260" t="e">
        <f t="shared" si="17"/>
        <v>#N/A</v>
      </c>
      <c r="Q111" s="260">
        <v>913.29007497136308</v>
      </c>
    </row>
    <row r="112" spans="1:22">
      <c r="A112" s="259">
        <v>43977</v>
      </c>
      <c r="B112" s="260">
        <v>459.6</v>
      </c>
      <c r="C112" s="261">
        <v>519.553</v>
      </c>
      <c r="D112" s="260">
        <v>2991.77</v>
      </c>
      <c r="F112" s="261">
        <v>0.69799999999999995</v>
      </c>
      <c r="G112" s="260">
        <f t="shared" si="13"/>
        <v>69.8</v>
      </c>
      <c r="H112" s="260">
        <f t="shared" si="14"/>
        <v>389.8</v>
      </c>
      <c r="I112" s="260">
        <f t="shared" si="15"/>
        <v>-43.3</v>
      </c>
      <c r="J112" s="262">
        <v>-0.433</v>
      </c>
      <c r="K112" s="260">
        <f t="shared" si="16"/>
        <v>1.131</v>
      </c>
      <c r="L112" s="261">
        <v>5.3869999999999996</v>
      </c>
      <c r="M112" s="262">
        <f t="shared" si="17"/>
        <v>4.2559999999999993</v>
      </c>
      <c r="N112" s="260">
        <v>-0.434</v>
      </c>
      <c r="O112" s="260">
        <v>289.82</v>
      </c>
      <c r="P112" s="260">
        <v>607</v>
      </c>
      <c r="Q112" s="260">
        <v>882.84876887370956</v>
      </c>
      <c r="U112" s="260">
        <f t="shared" ref="U112:U139" si="24">C112/100</f>
        <v>5.1955299999999998</v>
      </c>
      <c r="V112" s="260">
        <f t="shared" ref="V112:V139" si="25">O112/100</f>
        <v>2.8982000000000001</v>
      </c>
    </row>
    <row r="113" spans="1:22">
      <c r="A113" s="259">
        <v>43978</v>
      </c>
      <c r="B113" s="260">
        <v>457.9</v>
      </c>
      <c r="C113" s="261">
        <v>521.46799999999996</v>
      </c>
      <c r="D113" s="260">
        <v>3036.13</v>
      </c>
      <c r="F113" s="261">
        <v>0.68300000000000005</v>
      </c>
      <c r="G113" s="260">
        <f t="shared" si="13"/>
        <v>68.300000000000011</v>
      </c>
      <c r="H113" s="260">
        <f t="shared" si="14"/>
        <v>389.59999999999997</v>
      </c>
      <c r="I113" s="260">
        <f t="shared" si="15"/>
        <v>-46.9</v>
      </c>
      <c r="J113" s="262">
        <v>-0.46899999999999997</v>
      </c>
      <c r="K113" s="260">
        <f t="shared" si="16"/>
        <v>1.1520000000000001</v>
      </c>
      <c r="L113" s="261">
        <v>5.3959999999999999</v>
      </c>
      <c r="M113" s="262">
        <f t="shared" si="17"/>
        <v>4.2439999999999998</v>
      </c>
      <c r="N113" s="260">
        <v>-0.41599999999999998</v>
      </c>
      <c r="O113" s="260">
        <v>285.13</v>
      </c>
      <c r="P113" s="260">
        <v>611</v>
      </c>
      <c r="Q113" s="260">
        <v>881.42036649034151</v>
      </c>
      <c r="U113" s="260">
        <f t="shared" si="24"/>
        <v>5.2146799999999995</v>
      </c>
      <c r="V113" s="260">
        <f t="shared" si="25"/>
        <v>2.8513000000000002</v>
      </c>
    </row>
    <row r="114" spans="1:22">
      <c r="A114" s="259">
        <v>43979</v>
      </c>
      <c r="B114" s="260">
        <v>455.5</v>
      </c>
      <c r="C114" s="261">
        <v>520.62</v>
      </c>
      <c r="D114" s="260">
        <v>3029.73</v>
      </c>
      <c r="F114" s="261">
        <v>0.69199999999999995</v>
      </c>
      <c r="G114" s="260">
        <f t="shared" si="13"/>
        <v>69.199999999999989</v>
      </c>
      <c r="H114" s="260">
        <f t="shared" si="14"/>
        <v>386.3</v>
      </c>
      <c r="I114" s="260">
        <f t="shared" si="15"/>
        <v>-49.9</v>
      </c>
      <c r="J114" s="262">
        <v>-0.499</v>
      </c>
      <c r="K114" s="260">
        <f t="shared" si="16"/>
        <v>1.1909999999999998</v>
      </c>
      <c r="L114" s="261">
        <v>5.4109999999999996</v>
      </c>
      <c r="M114" s="262">
        <f t="shared" si="17"/>
        <v>4.22</v>
      </c>
      <c r="N114" s="260">
        <v>-0.42199999999999999</v>
      </c>
      <c r="O114" s="260">
        <v>280.68</v>
      </c>
      <c r="P114" s="260">
        <v>612</v>
      </c>
      <c r="Q114" s="260">
        <v>892.64638073330968</v>
      </c>
      <c r="U114" s="260">
        <f t="shared" si="24"/>
        <v>5.2061999999999999</v>
      </c>
      <c r="V114" s="260">
        <f t="shared" si="25"/>
        <v>2.8068</v>
      </c>
    </row>
    <row r="115" spans="1:22">
      <c r="A115" s="259">
        <v>43980</v>
      </c>
      <c r="B115" s="260">
        <v>450.8</v>
      </c>
      <c r="C115" s="261">
        <v>515.14099999999996</v>
      </c>
      <c r="D115" s="260">
        <v>3044.31</v>
      </c>
      <c r="F115" s="261">
        <v>0.65300000000000002</v>
      </c>
      <c r="G115" s="260">
        <f t="shared" si="13"/>
        <v>65.3</v>
      </c>
      <c r="H115" s="260">
        <f t="shared" si="14"/>
        <v>385.5</v>
      </c>
      <c r="I115" s="260">
        <f t="shared" si="15"/>
        <v>-50.5</v>
      </c>
      <c r="J115" s="262">
        <v>-0.505</v>
      </c>
      <c r="K115" s="260">
        <f t="shared" si="16"/>
        <v>1.1579999999999999</v>
      </c>
      <c r="L115" s="261">
        <v>5.399</v>
      </c>
      <c r="M115" s="262">
        <f t="shared" si="17"/>
        <v>4.2409999999999997</v>
      </c>
      <c r="N115" s="260">
        <v>-0.45100000000000001</v>
      </c>
      <c r="O115" s="260">
        <v>274.94</v>
      </c>
      <c r="P115" s="260">
        <v>631</v>
      </c>
      <c r="Q115" s="260">
        <v>901.91137466119915</v>
      </c>
      <c r="U115" s="260">
        <f t="shared" si="24"/>
        <v>5.1514099999999994</v>
      </c>
      <c r="V115" s="260">
        <f t="shared" si="25"/>
        <v>2.7494000000000001</v>
      </c>
    </row>
    <row r="116" spans="1:22">
      <c r="A116" s="259">
        <v>43983</v>
      </c>
      <c r="B116" s="260">
        <v>449.3</v>
      </c>
      <c r="C116" s="261">
        <v>508.68099999999998</v>
      </c>
      <c r="D116" s="260">
        <v>3055.73</v>
      </c>
      <c r="F116" s="261">
        <v>0.66</v>
      </c>
      <c r="G116" s="260">
        <f t="shared" si="13"/>
        <v>66</v>
      </c>
      <c r="H116" s="260">
        <f t="shared" si="14"/>
        <v>383.3</v>
      </c>
      <c r="I116" s="260">
        <f t="shared" si="15"/>
        <v>-53.5</v>
      </c>
      <c r="J116" s="262">
        <v>-0.53500000000000003</v>
      </c>
      <c r="K116" s="260">
        <f t="shared" si="16"/>
        <v>1.1950000000000001</v>
      </c>
      <c r="L116" s="261">
        <v>5.3650000000000002</v>
      </c>
      <c r="M116" s="262">
        <f t="shared" si="17"/>
        <v>4.17</v>
      </c>
      <c r="N116" s="260">
        <v>-0.40699999999999997</v>
      </c>
      <c r="O116" s="260">
        <v>267.45999999999998</v>
      </c>
      <c r="P116" s="260">
        <v>627</v>
      </c>
      <c r="Q116" s="260">
        <v>879.09749487001875</v>
      </c>
      <c r="U116" s="260">
        <f t="shared" si="24"/>
        <v>5.0868099999999998</v>
      </c>
      <c r="V116" s="260">
        <f t="shared" si="25"/>
        <v>2.6745999999999999</v>
      </c>
    </row>
    <row r="117" spans="1:22">
      <c r="A117" s="259">
        <v>43984</v>
      </c>
      <c r="B117" s="260">
        <v>443.8</v>
      </c>
      <c r="C117" s="261">
        <v>499.30599999999998</v>
      </c>
      <c r="D117" s="260">
        <v>3080.82</v>
      </c>
      <c r="F117" s="261">
        <v>0.68600000000000005</v>
      </c>
      <c r="G117" s="260">
        <f t="shared" si="13"/>
        <v>68.600000000000009</v>
      </c>
      <c r="H117" s="260">
        <f t="shared" si="14"/>
        <v>375.2</v>
      </c>
      <c r="I117" s="260">
        <f t="shared" si="15"/>
        <v>-50.4</v>
      </c>
      <c r="J117" s="262">
        <v>-0.504</v>
      </c>
      <c r="K117" s="260">
        <f t="shared" si="16"/>
        <v>1.19</v>
      </c>
      <c r="L117" s="261">
        <v>5.2839999999999998</v>
      </c>
      <c r="M117" s="262">
        <f t="shared" si="17"/>
        <v>4.0939999999999994</v>
      </c>
      <c r="N117" s="260">
        <v>-0.41899999999999998</v>
      </c>
      <c r="O117" s="260">
        <v>266.99</v>
      </c>
      <c r="P117" s="260">
        <v>620</v>
      </c>
      <c r="Q117" s="260">
        <v>861.77279325963366</v>
      </c>
      <c r="U117" s="260">
        <f t="shared" si="24"/>
        <v>4.9930599999999998</v>
      </c>
      <c r="V117" s="260">
        <f t="shared" si="25"/>
        <v>2.6699000000000002</v>
      </c>
    </row>
    <row r="118" spans="1:22">
      <c r="A118" s="259">
        <v>43985</v>
      </c>
      <c r="B118" s="260">
        <v>430.8</v>
      </c>
      <c r="C118" s="261">
        <v>478.28100000000001</v>
      </c>
      <c r="D118" s="260">
        <v>3122.87</v>
      </c>
      <c r="F118" s="261">
        <v>0.747</v>
      </c>
      <c r="G118" s="260">
        <f t="shared" si="13"/>
        <v>74.7</v>
      </c>
      <c r="H118" s="260">
        <f t="shared" si="14"/>
        <v>356.1</v>
      </c>
      <c r="I118" s="260">
        <f t="shared" si="15"/>
        <v>-46.400000000000006</v>
      </c>
      <c r="J118" s="262">
        <v>-0.46400000000000002</v>
      </c>
      <c r="K118" s="260">
        <f t="shared" si="16"/>
        <v>1.2110000000000001</v>
      </c>
      <c r="L118" s="261">
        <v>5.1619999999999999</v>
      </c>
      <c r="M118" s="262">
        <f t="shared" si="17"/>
        <v>3.9509999999999996</v>
      </c>
      <c r="N118" s="260">
        <v>-0.35699999999999998</v>
      </c>
      <c r="O118" s="260">
        <v>259.20999999999998</v>
      </c>
      <c r="P118" s="260">
        <v>600</v>
      </c>
      <c r="Q118" s="260">
        <v>828.81440956063511</v>
      </c>
      <c r="U118" s="260">
        <f t="shared" si="24"/>
        <v>4.7828100000000004</v>
      </c>
      <c r="V118" s="260">
        <f t="shared" si="25"/>
        <v>2.5920999999999998</v>
      </c>
    </row>
    <row r="119" spans="1:22">
      <c r="A119" s="259">
        <v>43986</v>
      </c>
      <c r="B119" s="260">
        <v>423.3</v>
      </c>
      <c r="C119" s="261">
        <v>474.28899999999999</v>
      </c>
      <c r="D119" s="260">
        <v>3112.35</v>
      </c>
      <c r="F119" s="261">
        <v>0.82499999999999996</v>
      </c>
      <c r="G119" s="260">
        <f t="shared" si="13"/>
        <v>82.5</v>
      </c>
      <c r="H119" s="260">
        <f t="shared" si="14"/>
        <v>340.8</v>
      </c>
      <c r="I119" s="260">
        <f t="shared" si="15"/>
        <v>-40.1</v>
      </c>
      <c r="J119" s="262">
        <v>-0.40100000000000002</v>
      </c>
      <c r="K119" s="260">
        <f t="shared" si="16"/>
        <v>1.226</v>
      </c>
      <c r="L119" s="261">
        <v>5.1890000000000001</v>
      </c>
      <c r="M119" s="262">
        <f t="shared" si="17"/>
        <v>3.9630000000000001</v>
      </c>
      <c r="N119" s="260">
        <v>-0.32700000000000001</v>
      </c>
      <c r="O119" s="260">
        <v>255.77</v>
      </c>
      <c r="P119" s="260">
        <v>600</v>
      </c>
      <c r="Q119" s="260">
        <v>832.71332617566713</v>
      </c>
      <c r="U119" s="260">
        <f t="shared" si="24"/>
        <v>4.7428900000000001</v>
      </c>
      <c r="V119" s="260">
        <f t="shared" si="25"/>
        <v>2.5577000000000001</v>
      </c>
    </row>
    <row r="120" spans="1:22">
      <c r="A120" s="259">
        <v>43987</v>
      </c>
      <c r="B120" s="260">
        <v>410.6</v>
      </c>
      <c r="C120" s="261">
        <v>460.10500000000002</v>
      </c>
      <c r="D120" s="260">
        <v>3193.93</v>
      </c>
      <c r="F120" s="261">
        <v>0.89600000000000002</v>
      </c>
      <c r="G120" s="260">
        <f t="shared" si="13"/>
        <v>89.600000000000009</v>
      </c>
      <c r="H120" s="260">
        <f t="shared" si="14"/>
        <v>321</v>
      </c>
      <c r="I120" s="260">
        <f t="shared" si="15"/>
        <v>-37.700000000000003</v>
      </c>
      <c r="J120" s="262">
        <v>-0.377</v>
      </c>
      <c r="K120" s="260">
        <f t="shared" si="16"/>
        <v>1.2730000000000001</v>
      </c>
      <c r="L120" s="261">
        <v>5.1740000000000004</v>
      </c>
      <c r="M120" s="262">
        <f t="shared" si="17"/>
        <v>3.9010000000000002</v>
      </c>
      <c r="N120" s="260">
        <v>-0.28000000000000003</v>
      </c>
      <c r="O120" s="260">
        <v>246.71</v>
      </c>
      <c r="P120" s="260">
        <v>574</v>
      </c>
      <c r="Q120" s="260">
        <v>787.48702360588481</v>
      </c>
      <c r="U120" s="260">
        <f t="shared" si="24"/>
        <v>4.6010499999999999</v>
      </c>
      <c r="V120" s="260">
        <f t="shared" si="25"/>
        <v>2.4671000000000003</v>
      </c>
    </row>
    <row r="121" spans="1:22">
      <c r="A121" s="259">
        <v>43990</v>
      </c>
      <c r="B121" s="260">
        <v>404.4</v>
      </c>
      <c r="C121" s="261">
        <v>452.947</v>
      </c>
      <c r="D121" s="260">
        <v>3232.39</v>
      </c>
      <c r="F121" s="261">
        <v>0.876</v>
      </c>
      <c r="G121" s="260">
        <f t="shared" si="13"/>
        <v>87.6</v>
      </c>
      <c r="H121" s="260">
        <f t="shared" si="14"/>
        <v>316.79999999999995</v>
      </c>
      <c r="I121" s="260">
        <f t="shared" si="15"/>
        <v>-42.1</v>
      </c>
      <c r="J121" s="262">
        <v>-0.42099999999999999</v>
      </c>
      <c r="K121" s="260">
        <f t="shared" si="16"/>
        <v>1.2969999999999999</v>
      </c>
      <c r="L121" s="261">
        <v>5.1210000000000004</v>
      </c>
      <c r="M121" s="262">
        <f t="shared" si="17"/>
        <v>3.8240000000000007</v>
      </c>
      <c r="N121" s="260">
        <v>-0.32100000000000001</v>
      </c>
      <c r="O121" s="260">
        <v>243.31</v>
      </c>
      <c r="P121" s="260">
        <v>566</v>
      </c>
      <c r="Q121" s="260">
        <v>771.0683063200554</v>
      </c>
      <c r="U121" s="260">
        <f t="shared" si="24"/>
        <v>4.5294699999999999</v>
      </c>
      <c r="V121" s="260">
        <f t="shared" si="25"/>
        <v>2.4331</v>
      </c>
    </row>
    <row r="122" spans="1:22">
      <c r="A122" s="259">
        <v>43991</v>
      </c>
      <c r="B122" s="260">
        <v>406</v>
      </c>
      <c r="C122" s="261">
        <v>458.38200000000001</v>
      </c>
      <c r="D122" s="260">
        <v>3207.18</v>
      </c>
      <c r="F122" s="261">
        <v>0.82599999999999996</v>
      </c>
      <c r="G122" s="260">
        <f t="shared" si="13"/>
        <v>82.6</v>
      </c>
      <c r="H122" s="260">
        <f t="shared" si="14"/>
        <v>323.39999999999998</v>
      </c>
      <c r="I122" s="260">
        <f t="shared" si="15"/>
        <v>-42.9</v>
      </c>
      <c r="J122" s="262">
        <v>-0.42899999999999999</v>
      </c>
      <c r="K122" s="260">
        <f t="shared" si="16"/>
        <v>1.2549999999999999</v>
      </c>
      <c r="L122" s="261">
        <v>5.1639999999999997</v>
      </c>
      <c r="M122" s="262">
        <f t="shared" si="17"/>
        <v>3.9089999999999998</v>
      </c>
      <c r="N122" s="260">
        <v>-0.312</v>
      </c>
      <c r="O122" s="260">
        <v>245.32</v>
      </c>
      <c r="P122" s="260">
        <v>576</v>
      </c>
      <c r="Q122" s="260">
        <v>781.59589638105206</v>
      </c>
      <c r="U122" s="260">
        <f t="shared" si="24"/>
        <v>4.5838200000000002</v>
      </c>
      <c r="V122" s="260">
        <f t="shared" si="25"/>
        <v>2.4531999999999998</v>
      </c>
    </row>
    <row r="123" spans="1:22">
      <c r="A123" s="259">
        <v>43992</v>
      </c>
      <c r="B123" s="260">
        <v>412.1</v>
      </c>
      <c r="C123" s="261">
        <v>466.07900000000001</v>
      </c>
      <c r="D123" s="260">
        <v>3190.14</v>
      </c>
      <c r="F123" s="261">
        <v>0.72799999999999998</v>
      </c>
      <c r="G123" s="260">
        <f t="shared" si="13"/>
        <v>72.8</v>
      </c>
      <c r="H123" s="260">
        <f t="shared" si="14"/>
        <v>339.3</v>
      </c>
      <c r="I123" s="260">
        <f t="shared" si="15"/>
        <v>-54.6</v>
      </c>
      <c r="J123" s="262">
        <v>-0.54600000000000004</v>
      </c>
      <c r="K123" s="260">
        <f t="shared" si="16"/>
        <v>1.274</v>
      </c>
      <c r="L123" s="261">
        <v>5.1669999999999998</v>
      </c>
      <c r="M123" s="262">
        <f t="shared" si="17"/>
        <v>3.8929999999999998</v>
      </c>
      <c r="N123" s="260">
        <v>-0.33500000000000002</v>
      </c>
      <c r="O123" s="260">
        <v>244.26</v>
      </c>
      <c r="P123" s="260">
        <v>581</v>
      </c>
      <c r="Q123" s="260">
        <v>787.96059932638991</v>
      </c>
      <c r="U123" s="260">
        <f t="shared" si="24"/>
        <v>4.6607900000000004</v>
      </c>
      <c r="V123" s="260">
        <f t="shared" si="25"/>
        <v>2.4426000000000001</v>
      </c>
    </row>
    <row r="124" spans="1:22">
      <c r="A124" s="259">
        <v>43993</v>
      </c>
      <c r="B124" s="260">
        <v>420.8</v>
      </c>
      <c r="C124" s="261">
        <v>482.87099999999998</v>
      </c>
      <c r="D124" s="260">
        <v>3002.1</v>
      </c>
      <c r="F124" s="261">
        <v>0.67100000000000004</v>
      </c>
      <c r="G124" s="260">
        <f t="shared" si="13"/>
        <v>67.100000000000009</v>
      </c>
      <c r="H124" s="260">
        <f t="shared" si="14"/>
        <v>353.7</v>
      </c>
      <c r="I124" s="260">
        <f t="shared" si="15"/>
        <v>-55.000000000000007</v>
      </c>
      <c r="J124" s="262">
        <v>-0.55000000000000004</v>
      </c>
      <c r="K124" s="260">
        <f t="shared" si="16"/>
        <v>1.2210000000000001</v>
      </c>
      <c r="L124" s="261">
        <v>5.3049999999999997</v>
      </c>
      <c r="M124" s="262">
        <f t="shared" si="17"/>
        <v>4.0839999999999996</v>
      </c>
      <c r="N124" s="260">
        <v>-0.41699999999999998</v>
      </c>
      <c r="O124" s="260">
        <v>255.41</v>
      </c>
      <c r="P124" s="260">
        <v>602</v>
      </c>
      <c r="Q124" s="260">
        <v>817.96368869230923</v>
      </c>
      <c r="U124" s="260">
        <f t="shared" si="24"/>
        <v>4.8287100000000001</v>
      </c>
      <c r="V124" s="260">
        <f t="shared" si="25"/>
        <v>2.5541</v>
      </c>
    </row>
    <row r="125" spans="1:22">
      <c r="A125" s="259">
        <v>43994</v>
      </c>
      <c r="B125" s="260">
        <v>420.1</v>
      </c>
      <c r="C125" s="261">
        <v>481.66399999999999</v>
      </c>
      <c r="D125" s="260">
        <v>3041.31</v>
      </c>
      <c r="F125" s="261">
        <v>0.70499999999999996</v>
      </c>
      <c r="G125" s="260">
        <f t="shared" si="13"/>
        <v>70.5</v>
      </c>
      <c r="H125" s="260">
        <f t="shared" si="14"/>
        <v>349.6</v>
      </c>
      <c r="I125" s="260">
        <f t="shared" si="15"/>
        <v>-51.4</v>
      </c>
      <c r="J125" s="262">
        <v>-0.51400000000000001</v>
      </c>
      <c r="K125" s="260">
        <f t="shared" si="16"/>
        <v>1.2189999999999999</v>
      </c>
      <c r="L125" s="261">
        <v>5.3070000000000004</v>
      </c>
      <c r="M125" s="262">
        <f t="shared" si="17"/>
        <v>4.088000000000001</v>
      </c>
      <c r="N125" s="260">
        <v>-0.442</v>
      </c>
      <c r="O125" s="260">
        <v>257.08</v>
      </c>
      <c r="P125" s="260">
        <v>602</v>
      </c>
      <c r="Q125" s="260">
        <v>822.37556675954443</v>
      </c>
      <c r="U125" s="260">
        <f t="shared" si="24"/>
        <v>4.8166399999999996</v>
      </c>
      <c r="V125" s="260">
        <f t="shared" si="25"/>
        <v>2.5707999999999998</v>
      </c>
    </row>
    <row r="126" spans="1:22">
      <c r="A126" s="259">
        <v>43997</v>
      </c>
      <c r="B126" s="260">
        <v>422.9</v>
      </c>
      <c r="C126" s="261">
        <v>487.79700000000003</v>
      </c>
      <c r="D126" s="260">
        <v>3066.59</v>
      </c>
      <c r="F126" s="261">
        <v>0.72199999999999998</v>
      </c>
      <c r="G126" s="260">
        <f t="shared" si="13"/>
        <v>72.2</v>
      </c>
      <c r="H126" s="260">
        <f t="shared" si="14"/>
        <v>350.7</v>
      </c>
      <c r="I126" s="260">
        <f t="shared" si="15"/>
        <v>-52.5</v>
      </c>
      <c r="J126" s="262">
        <v>-0.52500000000000002</v>
      </c>
      <c r="K126" s="260">
        <f t="shared" si="16"/>
        <v>1.2469999999999999</v>
      </c>
      <c r="L126" s="261">
        <v>5.3559999999999999</v>
      </c>
      <c r="M126" s="262">
        <f t="shared" si="17"/>
        <v>4.109</v>
      </c>
      <c r="N126" s="260">
        <v>-0.45</v>
      </c>
      <c r="O126" s="260">
        <v>262.10000000000002</v>
      </c>
      <c r="P126" s="260">
        <v>611</v>
      </c>
      <c r="Q126" s="260">
        <v>829.98103487735352</v>
      </c>
      <c r="U126" s="260">
        <f t="shared" si="24"/>
        <v>4.8779700000000004</v>
      </c>
      <c r="V126" s="260">
        <f t="shared" si="25"/>
        <v>2.6210000000000004</v>
      </c>
    </row>
    <row r="127" spans="1:22">
      <c r="A127" s="259">
        <v>43998</v>
      </c>
      <c r="B127" s="260">
        <v>415.6</v>
      </c>
      <c r="C127" s="261">
        <v>467.23899999999998</v>
      </c>
      <c r="D127" s="260">
        <v>3124.74</v>
      </c>
      <c r="F127" s="261">
        <v>0.754</v>
      </c>
      <c r="G127" s="260">
        <f t="shared" si="13"/>
        <v>75.400000000000006</v>
      </c>
      <c r="H127" s="260">
        <f t="shared" si="14"/>
        <v>340.20000000000005</v>
      </c>
      <c r="I127" s="260">
        <f t="shared" si="15"/>
        <v>-52.800000000000004</v>
      </c>
      <c r="J127" s="262">
        <v>-0.52800000000000002</v>
      </c>
      <c r="K127" s="260">
        <f t="shared" si="16"/>
        <v>1.282</v>
      </c>
      <c r="L127" s="261">
        <v>5.2240000000000002</v>
      </c>
      <c r="M127" s="262">
        <f t="shared" si="17"/>
        <v>3.9420000000000002</v>
      </c>
      <c r="N127" s="260">
        <v>-0.43</v>
      </c>
      <c r="O127" s="260">
        <v>253.12</v>
      </c>
      <c r="P127" s="260">
        <v>578</v>
      </c>
      <c r="Q127" s="260">
        <v>786.13662493578511</v>
      </c>
      <c r="U127" s="260">
        <f t="shared" si="24"/>
        <v>4.67239</v>
      </c>
      <c r="V127" s="260">
        <f t="shared" si="25"/>
        <v>2.5312000000000001</v>
      </c>
    </row>
    <row r="128" spans="1:22">
      <c r="A128" s="259">
        <v>43999</v>
      </c>
      <c r="B128" s="260">
        <v>416.5</v>
      </c>
      <c r="C128" s="261">
        <v>469.03300000000002</v>
      </c>
      <c r="D128" s="260">
        <v>3113.49</v>
      </c>
      <c r="F128" s="261">
        <v>0.73899999999999999</v>
      </c>
      <c r="G128" s="260">
        <f t="shared" si="13"/>
        <v>73.900000000000006</v>
      </c>
      <c r="H128" s="260">
        <f t="shared" si="14"/>
        <v>342.6</v>
      </c>
      <c r="I128" s="260">
        <f t="shared" si="15"/>
        <v>-52.900000000000006</v>
      </c>
      <c r="J128" s="262">
        <v>-0.52900000000000003</v>
      </c>
      <c r="K128" s="260">
        <f t="shared" si="16"/>
        <v>1.268</v>
      </c>
      <c r="L128" s="261">
        <v>5.2329999999999997</v>
      </c>
      <c r="M128" s="262">
        <f t="shared" si="17"/>
        <v>3.9649999999999999</v>
      </c>
      <c r="N128" s="260">
        <v>-0.4</v>
      </c>
      <c r="O128" s="260">
        <v>252.28</v>
      </c>
      <c r="P128" s="260">
        <v>575</v>
      </c>
      <c r="Q128" s="260">
        <v>785.35528922120704</v>
      </c>
      <c r="U128" s="260">
        <f t="shared" si="24"/>
        <v>4.6903300000000003</v>
      </c>
      <c r="V128" s="260">
        <f t="shared" si="25"/>
        <v>2.5228000000000002</v>
      </c>
    </row>
    <row r="129" spans="1:22">
      <c r="A129" s="259">
        <v>44000</v>
      </c>
      <c r="B129" s="260">
        <v>417.6</v>
      </c>
      <c r="C129" s="261">
        <v>473.76900000000001</v>
      </c>
      <c r="D129" s="260">
        <v>3115.34</v>
      </c>
      <c r="F129" s="261">
        <v>0.70899999999999996</v>
      </c>
      <c r="G129" s="260">
        <f t="shared" si="13"/>
        <v>70.899999999999991</v>
      </c>
      <c r="H129" s="260">
        <f t="shared" si="14"/>
        <v>346.70000000000005</v>
      </c>
      <c r="I129" s="260">
        <f t="shared" si="15"/>
        <v>-57.499999999999993</v>
      </c>
      <c r="J129" s="262">
        <v>-0.57499999999999996</v>
      </c>
      <c r="K129" s="260">
        <f t="shared" si="16"/>
        <v>1.2839999999999998</v>
      </c>
      <c r="L129" s="261">
        <v>5.2409999999999997</v>
      </c>
      <c r="M129" s="262">
        <f t="shared" si="17"/>
        <v>3.9569999999999999</v>
      </c>
      <c r="N129" s="260">
        <v>-0.41399999999999998</v>
      </c>
      <c r="O129" s="260">
        <v>253.06</v>
      </c>
      <c r="P129" s="260">
        <v>579</v>
      </c>
      <c r="Q129" s="260">
        <v>789.92342390213503</v>
      </c>
      <c r="U129" s="260">
        <f t="shared" si="24"/>
        <v>4.7376899999999997</v>
      </c>
      <c r="V129" s="260">
        <f t="shared" si="25"/>
        <v>2.5306000000000002</v>
      </c>
    </row>
    <row r="130" spans="1:22">
      <c r="A130" s="259">
        <v>44001</v>
      </c>
      <c r="B130" s="260">
        <v>416.6</v>
      </c>
      <c r="C130" s="261">
        <v>469.60899999999998</v>
      </c>
      <c r="D130" s="260">
        <v>3097.74</v>
      </c>
      <c r="F130" s="261">
        <v>0.69499999999999995</v>
      </c>
      <c r="G130" s="260">
        <f t="shared" si="13"/>
        <v>69.5</v>
      </c>
      <c r="H130" s="260">
        <f t="shared" si="14"/>
        <v>347.1</v>
      </c>
      <c r="I130" s="260">
        <f t="shared" si="15"/>
        <v>-61.5</v>
      </c>
      <c r="J130" s="262">
        <v>-0.61499999999999999</v>
      </c>
      <c r="K130" s="260">
        <f t="shared" si="16"/>
        <v>1.31</v>
      </c>
      <c r="L130" s="261">
        <v>5.2130000000000001</v>
      </c>
      <c r="M130" s="262">
        <f t="shared" si="17"/>
        <v>3.903</v>
      </c>
      <c r="N130" s="260">
        <v>-0.42199999999999999</v>
      </c>
      <c r="O130" s="260">
        <v>252.22</v>
      </c>
      <c r="P130" s="260">
        <v>568</v>
      </c>
      <c r="Q130" s="260">
        <v>782.08831313880648</v>
      </c>
      <c r="U130" s="260">
        <f t="shared" si="24"/>
        <v>4.6960899999999999</v>
      </c>
      <c r="V130" s="260">
        <f t="shared" si="25"/>
        <v>2.5221999999999998</v>
      </c>
    </row>
    <row r="131" spans="1:22">
      <c r="A131" s="259">
        <v>44004</v>
      </c>
      <c r="B131" s="260">
        <v>414.2</v>
      </c>
      <c r="C131" s="261">
        <v>467.43400000000003</v>
      </c>
      <c r="D131" s="260">
        <v>3117.86</v>
      </c>
      <c r="F131" s="261">
        <v>0.70899999999999996</v>
      </c>
      <c r="G131" s="260">
        <f t="shared" si="13"/>
        <v>70.899999999999991</v>
      </c>
      <c r="H131" s="260">
        <f t="shared" si="14"/>
        <v>343.3</v>
      </c>
      <c r="I131" s="260">
        <f t="shared" si="15"/>
        <v>-64.600000000000009</v>
      </c>
      <c r="J131" s="262">
        <v>-0.64600000000000002</v>
      </c>
      <c r="K131" s="260">
        <f t="shared" si="16"/>
        <v>1.355</v>
      </c>
      <c r="L131" s="261">
        <v>5.2119999999999997</v>
      </c>
      <c r="M131" s="262">
        <f t="shared" si="17"/>
        <v>3.8569999999999998</v>
      </c>
      <c r="N131" s="260">
        <v>-0.442</v>
      </c>
      <c r="O131" s="260">
        <v>255.02</v>
      </c>
      <c r="P131" s="260">
        <v>562</v>
      </c>
      <c r="Q131" s="260">
        <v>777.46092582018196</v>
      </c>
      <c r="U131" s="260">
        <f t="shared" si="24"/>
        <v>4.6743399999999999</v>
      </c>
      <c r="V131" s="260">
        <f t="shared" si="25"/>
        <v>2.5502000000000002</v>
      </c>
    </row>
    <row r="132" spans="1:22">
      <c r="A132" s="259">
        <v>44005</v>
      </c>
      <c r="B132" s="260">
        <v>414</v>
      </c>
      <c r="C132" s="261">
        <v>464.59199999999998</v>
      </c>
      <c r="D132" s="260">
        <v>3131.29</v>
      </c>
      <c r="F132" s="261">
        <v>0.71299999999999997</v>
      </c>
      <c r="G132" s="260">
        <f t="shared" ref="G132:G195" si="26">F132*100</f>
        <v>71.3</v>
      </c>
      <c r="H132" s="260">
        <f t="shared" ref="H132:H195" si="27">B132-G132</f>
        <v>342.7</v>
      </c>
      <c r="I132" s="260">
        <f t="shared" ref="I132:I195" si="28">J132*100</f>
        <v>-67.100000000000009</v>
      </c>
      <c r="J132" s="262">
        <v>-0.67100000000000004</v>
      </c>
      <c r="K132" s="260">
        <f t="shared" ref="K132:K195" si="29">F132-J132</f>
        <v>1.3839999999999999</v>
      </c>
      <c r="L132" s="261">
        <v>5.1849999999999996</v>
      </c>
      <c r="M132" s="262">
        <f t="shared" ref="M132:M195" si="30">L132-K132</f>
        <v>3.8009999999999997</v>
      </c>
      <c r="N132" s="260">
        <v>-0.41099999999999998</v>
      </c>
      <c r="O132" s="260">
        <v>250.3</v>
      </c>
      <c r="P132" s="260">
        <v>557</v>
      </c>
      <c r="Q132" s="260">
        <v>758.76391349149515</v>
      </c>
      <c r="U132" s="260">
        <f t="shared" si="24"/>
        <v>4.6459200000000003</v>
      </c>
      <c r="V132" s="260">
        <f t="shared" si="25"/>
        <v>2.5030000000000001</v>
      </c>
    </row>
    <row r="133" spans="1:22">
      <c r="A133" s="259">
        <v>44006</v>
      </c>
      <c r="B133" s="260">
        <v>416.4</v>
      </c>
      <c r="C133" s="261">
        <v>469.625</v>
      </c>
      <c r="D133" s="260">
        <v>3050.33</v>
      </c>
      <c r="F133" s="261">
        <v>0.68</v>
      </c>
      <c r="G133" s="260">
        <f t="shared" si="26"/>
        <v>68</v>
      </c>
      <c r="H133" s="260">
        <f t="shared" si="27"/>
        <v>348.4</v>
      </c>
      <c r="I133" s="260">
        <f t="shared" si="28"/>
        <v>-66.100000000000009</v>
      </c>
      <c r="J133" s="262">
        <v>-0.66100000000000003</v>
      </c>
      <c r="K133" s="260">
        <f t="shared" si="29"/>
        <v>1.3410000000000002</v>
      </c>
      <c r="L133" s="261">
        <v>5.2240000000000002</v>
      </c>
      <c r="M133" s="262">
        <f t="shared" si="30"/>
        <v>3.883</v>
      </c>
      <c r="N133" s="260">
        <v>-0.44500000000000001</v>
      </c>
      <c r="O133" s="260">
        <v>251.16</v>
      </c>
      <c r="P133" s="260">
        <v>555</v>
      </c>
      <c r="Q133" s="260">
        <v>758.93162829315702</v>
      </c>
      <c r="U133" s="260">
        <f t="shared" si="24"/>
        <v>4.69625</v>
      </c>
      <c r="V133" s="260">
        <f t="shared" si="25"/>
        <v>2.5116000000000001</v>
      </c>
    </row>
    <row r="134" spans="1:22">
      <c r="A134" s="259">
        <v>44007</v>
      </c>
      <c r="B134" s="260">
        <v>416.8</v>
      </c>
      <c r="C134" s="261">
        <v>472.53399999999999</v>
      </c>
      <c r="D134" s="260">
        <v>3083.76</v>
      </c>
      <c r="F134" s="261">
        <v>0.68600000000000005</v>
      </c>
      <c r="G134" s="260">
        <f t="shared" si="26"/>
        <v>68.600000000000009</v>
      </c>
      <c r="H134" s="260">
        <f t="shared" si="27"/>
        <v>348.2</v>
      </c>
      <c r="I134" s="260">
        <f t="shared" si="28"/>
        <v>-66.600000000000009</v>
      </c>
      <c r="J134" s="262">
        <v>-0.66600000000000004</v>
      </c>
      <c r="K134" s="260">
        <f t="shared" si="29"/>
        <v>1.3520000000000001</v>
      </c>
      <c r="L134" s="261">
        <v>5.2439999999999998</v>
      </c>
      <c r="M134" s="262">
        <f t="shared" si="30"/>
        <v>3.8919999999999995</v>
      </c>
      <c r="N134" s="260">
        <v>-0.47299999999999998</v>
      </c>
      <c r="O134" s="260">
        <v>257.76</v>
      </c>
      <c r="P134" s="260">
        <v>556</v>
      </c>
      <c r="Q134" s="260">
        <v>768.63039671866363</v>
      </c>
      <c r="U134" s="260">
        <f t="shared" si="24"/>
        <v>4.7253400000000001</v>
      </c>
      <c r="V134" s="260">
        <f t="shared" si="25"/>
        <v>2.5775999999999999</v>
      </c>
    </row>
    <row r="135" spans="1:22">
      <c r="A135" s="259">
        <v>44008</v>
      </c>
      <c r="B135" s="260">
        <v>419</v>
      </c>
      <c r="C135" s="261">
        <v>475.38799999999998</v>
      </c>
      <c r="D135" s="260">
        <v>3009.05</v>
      </c>
      <c r="F135" s="261">
        <v>0.64200000000000002</v>
      </c>
      <c r="G135" s="260">
        <f t="shared" si="26"/>
        <v>64.2</v>
      </c>
      <c r="H135" s="260">
        <f t="shared" si="27"/>
        <v>354.8</v>
      </c>
      <c r="I135" s="260">
        <f t="shared" si="28"/>
        <v>-69.699999999999989</v>
      </c>
      <c r="J135" s="262">
        <v>-0.69699999999999995</v>
      </c>
      <c r="K135" s="260">
        <f t="shared" si="29"/>
        <v>1.339</v>
      </c>
      <c r="L135" s="261">
        <v>5.2359999999999998</v>
      </c>
      <c r="M135" s="262">
        <f t="shared" si="30"/>
        <v>3.8969999999999998</v>
      </c>
      <c r="N135" s="260">
        <v>-0.48499999999999999</v>
      </c>
      <c r="O135" s="260">
        <v>257.01</v>
      </c>
      <c r="P135" s="260">
        <v>557</v>
      </c>
      <c r="Q135" s="260">
        <v>766.39716178899141</v>
      </c>
      <c r="U135" s="260">
        <f t="shared" si="24"/>
        <v>4.7538799999999997</v>
      </c>
      <c r="V135" s="260">
        <f t="shared" si="25"/>
        <v>2.5701000000000001</v>
      </c>
    </row>
    <row r="136" spans="1:22">
      <c r="A136" s="259">
        <v>44011</v>
      </c>
      <c r="B136" s="260">
        <v>421.8</v>
      </c>
      <c r="C136" s="261">
        <v>477.02699999999999</v>
      </c>
      <c r="D136" s="260">
        <v>3053.24</v>
      </c>
      <c r="F136" s="261">
        <v>0.624</v>
      </c>
      <c r="G136" s="260">
        <f t="shared" si="26"/>
        <v>62.4</v>
      </c>
      <c r="H136" s="260">
        <f t="shared" si="27"/>
        <v>359.40000000000003</v>
      </c>
      <c r="I136" s="260">
        <f t="shared" si="28"/>
        <v>-72.7</v>
      </c>
      <c r="J136" s="262">
        <v>-0.72699999999999998</v>
      </c>
      <c r="K136" s="260">
        <f t="shared" si="29"/>
        <v>1.351</v>
      </c>
      <c r="L136" s="261">
        <v>5.2460000000000004</v>
      </c>
      <c r="M136" s="262">
        <f t="shared" si="30"/>
        <v>3.8950000000000005</v>
      </c>
      <c r="N136" s="260">
        <v>-0.47499999999999998</v>
      </c>
      <c r="O136" s="260">
        <v>257.29000000000002</v>
      </c>
      <c r="P136" s="260">
        <v>556</v>
      </c>
      <c r="Q136" s="260">
        <v>768.11297982128372</v>
      </c>
      <c r="U136" s="260">
        <f t="shared" si="24"/>
        <v>4.77027</v>
      </c>
      <c r="V136" s="260">
        <f t="shared" si="25"/>
        <v>2.5729000000000002</v>
      </c>
    </row>
    <row r="137" spans="1:22">
      <c r="A137" s="259">
        <v>44012</v>
      </c>
      <c r="B137" s="260">
        <v>418.8</v>
      </c>
      <c r="C137" s="261">
        <v>474.04500000000002</v>
      </c>
      <c r="D137" s="260">
        <v>3100.29</v>
      </c>
      <c r="F137" s="261">
        <v>0.65700000000000003</v>
      </c>
      <c r="G137" s="260">
        <f t="shared" si="26"/>
        <v>65.7</v>
      </c>
      <c r="H137" s="260">
        <f t="shared" si="27"/>
        <v>353.1</v>
      </c>
      <c r="I137" s="260">
        <f t="shared" si="28"/>
        <v>-70.5</v>
      </c>
      <c r="J137" s="262">
        <v>-0.70499999999999996</v>
      </c>
      <c r="K137" s="260">
        <f t="shared" si="29"/>
        <v>1.3620000000000001</v>
      </c>
      <c r="L137" s="261">
        <v>5.242</v>
      </c>
      <c r="M137" s="262">
        <f t="shared" si="30"/>
        <v>3.88</v>
      </c>
      <c r="N137" s="260">
        <v>-0.45800000000000002</v>
      </c>
      <c r="O137" s="260">
        <v>256.5</v>
      </c>
      <c r="P137" s="260">
        <v>550</v>
      </c>
      <c r="Q137" s="260">
        <v>762.99227719794885</v>
      </c>
      <c r="U137" s="260">
        <f t="shared" si="24"/>
        <v>4.7404500000000001</v>
      </c>
      <c r="V137" s="260">
        <f t="shared" si="25"/>
        <v>2.5649999999999999</v>
      </c>
    </row>
    <row r="138" spans="1:22">
      <c r="A138" s="259">
        <v>44013</v>
      </c>
      <c r="B138" s="260">
        <v>416.7</v>
      </c>
      <c r="C138" s="261">
        <v>466.29300000000001</v>
      </c>
      <c r="D138" s="260">
        <v>3115.86</v>
      </c>
      <c r="F138" s="261">
        <v>0.67700000000000005</v>
      </c>
      <c r="G138" s="260">
        <f t="shared" si="26"/>
        <v>67.7</v>
      </c>
      <c r="H138" s="260">
        <f t="shared" si="27"/>
        <v>349</v>
      </c>
      <c r="I138" s="260">
        <f t="shared" si="28"/>
        <v>-70.8</v>
      </c>
      <c r="J138" s="262">
        <v>-0.70799999999999996</v>
      </c>
      <c r="K138" s="260">
        <f t="shared" si="29"/>
        <v>1.385</v>
      </c>
      <c r="L138" s="261">
        <v>5.2050000000000001</v>
      </c>
      <c r="M138" s="262">
        <f t="shared" si="30"/>
        <v>3.8200000000000003</v>
      </c>
      <c r="N138" s="260">
        <v>-0.39800000000000002</v>
      </c>
      <c r="O138" s="260">
        <v>248.08</v>
      </c>
      <c r="P138" s="260">
        <v>545</v>
      </c>
      <c r="Q138" s="260">
        <v>758.05604023513331</v>
      </c>
      <c r="U138" s="260">
        <f t="shared" si="24"/>
        <v>4.6629300000000002</v>
      </c>
      <c r="V138" s="260">
        <f t="shared" si="25"/>
        <v>2.4808000000000003</v>
      </c>
    </row>
    <row r="139" spans="1:22">
      <c r="A139" s="259">
        <v>44014</v>
      </c>
      <c r="B139" s="260">
        <v>415.6</v>
      </c>
      <c r="C139" s="261">
        <v>461.43700000000001</v>
      </c>
      <c r="D139" s="260">
        <v>3130.01</v>
      </c>
      <c r="F139" s="261">
        <v>0.67</v>
      </c>
      <c r="G139" s="260">
        <f t="shared" si="26"/>
        <v>67</v>
      </c>
      <c r="H139" s="260">
        <f t="shared" si="27"/>
        <v>348.6</v>
      </c>
      <c r="I139" s="260">
        <f t="shared" si="28"/>
        <v>-74.8</v>
      </c>
      <c r="J139" s="262">
        <v>-0.748</v>
      </c>
      <c r="K139" s="260">
        <f t="shared" si="29"/>
        <v>1.4180000000000001</v>
      </c>
      <c r="L139" s="261">
        <v>5.1580000000000004</v>
      </c>
      <c r="M139" s="262">
        <f t="shared" si="30"/>
        <v>3.74</v>
      </c>
      <c r="N139" s="260">
        <v>-0.433</v>
      </c>
      <c r="O139" s="260">
        <v>247.04</v>
      </c>
      <c r="P139" s="260">
        <v>544</v>
      </c>
      <c r="Q139" s="260">
        <v>754.61193307585245</v>
      </c>
      <c r="U139" s="260">
        <f t="shared" si="24"/>
        <v>4.6143700000000001</v>
      </c>
      <c r="V139" s="260">
        <f t="shared" si="25"/>
        <v>2.4703999999999997</v>
      </c>
    </row>
    <row r="140" spans="1:22" hidden="1">
      <c r="A140" s="259">
        <v>44015</v>
      </c>
      <c r="B140" s="260">
        <v>0</v>
      </c>
      <c r="C140" s="260">
        <v>0</v>
      </c>
      <c r="D140" s="260">
        <v>0</v>
      </c>
      <c r="F140" s="260">
        <v>0.67</v>
      </c>
      <c r="G140" s="260">
        <f t="shared" si="26"/>
        <v>67</v>
      </c>
      <c r="H140" s="260">
        <f t="shared" si="27"/>
        <v>-67</v>
      </c>
      <c r="I140" s="260">
        <f t="shared" si="28"/>
        <v>-74.8</v>
      </c>
      <c r="J140" s="260">
        <v>-0.748</v>
      </c>
      <c r="K140" s="260">
        <f t="shared" si="29"/>
        <v>1.4180000000000001</v>
      </c>
      <c r="L140" s="260" t="e">
        <v>#N/A</v>
      </c>
      <c r="M140" s="260" t="e">
        <f t="shared" si="30"/>
        <v>#N/A</v>
      </c>
      <c r="Q140" s="260">
        <v>753.85587875993133</v>
      </c>
    </row>
    <row r="141" spans="1:22">
      <c r="A141" s="259">
        <v>44018</v>
      </c>
      <c r="B141" s="260">
        <v>412.2</v>
      </c>
      <c r="C141" s="261">
        <v>453.27600000000001</v>
      </c>
      <c r="D141" s="260">
        <v>3179.72</v>
      </c>
      <c r="F141" s="261">
        <v>0.67800000000000005</v>
      </c>
      <c r="G141" s="260">
        <f t="shared" si="26"/>
        <v>67.800000000000011</v>
      </c>
      <c r="H141" s="260">
        <f t="shared" si="27"/>
        <v>344.4</v>
      </c>
      <c r="I141" s="260">
        <f t="shared" si="28"/>
        <v>-78.900000000000006</v>
      </c>
      <c r="J141" s="262">
        <v>-0.78900000000000003</v>
      </c>
      <c r="K141" s="260">
        <f t="shared" si="29"/>
        <v>1.4670000000000001</v>
      </c>
      <c r="L141" s="261">
        <v>5.1180000000000003</v>
      </c>
      <c r="M141" s="262">
        <f t="shared" si="30"/>
        <v>3.6510000000000002</v>
      </c>
      <c r="N141" s="260">
        <v>-0.436</v>
      </c>
      <c r="O141" s="260">
        <v>244.37</v>
      </c>
      <c r="P141" s="260">
        <v>540</v>
      </c>
      <c r="Q141" s="260">
        <v>750.40472540710869</v>
      </c>
      <c r="U141" s="260">
        <f t="shared" ref="U141:U180" si="31">C141/100</f>
        <v>4.5327599999999997</v>
      </c>
      <c r="V141" s="260">
        <f t="shared" ref="V141:V180" si="32">O141/100</f>
        <v>2.4437000000000002</v>
      </c>
    </row>
    <row r="142" spans="1:22">
      <c r="A142" s="259">
        <v>44019</v>
      </c>
      <c r="B142" s="260">
        <v>413.2</v>
      </c>
      <c r="C142" s="261">
        <v>457.97399999999999</v>
      </c>
      <c r="D142" s="260">
        <v>3145.32</v>
      </c>
      <c r="F142" s="261">
        <v>0.64100000000000001</v>
      </c>
      <c r="G142" s="260">
        <f t="shared" si="26"/>
        <v>64.099999999999994</v>
      </c>
      <c r="H142" s="260">
        <f t="shared" si="27"/>
        <v>349.1</v>
      </c>
      <c r="I142" s="260">
        <f t="shared" si="28"/>
        <v>-79.800000000000011</v>
      </c>
      <c r="J142" s="262">
        <v>-0.79800000000000004</v>
      </c>
      <c r="K142" s="260">
        <f t="shared" si="29"/>
        <v>1.4390000000000001</v>
      </c>
      <c r="L142" s="261">
        <v>5.1319999999999997</v>
      </c>
      <c r="M142" s="262">
        <f t="shared" si="30"/>
        <v>3.6929999999999996</v>
      </c>
      <c r="N142" s="260">
        <v>-0.432</v>
      </c>
      <c r="O142" s="260">
        <v>244.25</v>
      </c>
      <c r="P142" s="260">
        <v>550</v>
      </c>
      <c r="Q142" s="260">
        <v>758.25815251381732</v>
      </c>
      <c r="U142" s="260">
        <f t="shared" si="31"/>
        <v>4.5797400000000001</v>
      </c>
      <c r="V142" s="260">
        <f t="shared" si="32"/>
        <v>2.4424999999999999</v>
      </c>
    </row>
    <row r="143" spans="1:22">
      <c r="A143" s="259">
        <v>44020</v>
      </c>
      <c r="B143" s="260">
        <v>412.7</v>
      </c>
      <c r="C143" s="261">
        <v>458.69600000000003</v>
      </c>
      <c r="D143" s="260">
        <v>3169.94</v>
      </c>
      <c r="F143" s="261">
        <v>0.66500000000000004</v>
      </c>
      <c r="G143" s="260">
        <f t="shared" si="26"/>
        <v>66.5</v>
      </c>
      <c r="H143" s="260">
        <f t="shared" si="27"/>
        <v>346.2</v>
      </c>
      <c r="I143" s="260">
        <f t="shared" si="28"/>
        <v>-75.7</v>
      </c>
      <c r="J143" s="262">
        <v>-0.75700000000000001</v>
      </c>
      <c r="K143" s="260">
        <f t="shared" si="29"/>
        <v>1.4220000000000002</v>
      </c>
      <c r="L143" s="261">
        <v>5.1310000000000002</v>
      </c>
      <c r="M143" s="262">
        <f t="shared" si="30"/>
        <v>3.7090000000000001</v>
      </c>
      <c r="N143" s="260">
        <v>-0.443</v>
      </c>
      <c r="O143" s="260">
        <v>244.45</v>
      </c>
      <c r="P143" s="260">
        <v>554</v>
      </c>
      <c r="Q143" s="260">
        <v>763.07604304630092</v>
      </c>
      <c r="U143" s="260">
        <f t="shared" si="31"/>
        <v>4.5869600000000004</v>
      </c>
      <c r="V143" s="260">
        <f t="shared" si="32"/>
        <v>2.4444999999999997</v>
      </c>
    </row>
    <row r="144" spans="1:22">
      <c r="A144" s="259">
        <v>44021</v>
      </c>
      <c r="B144" s="260">
        <v>414.2</v>
      </c>
      <c r="C144" s="261">
        <v>464.59399999999999</v>
      </c>
      <c r="D144" s="260">
        <v>3152.05</v>
      </c>
      <c r="F144" s="261">
        <v>0.61399999999999999</v>
      </c>
      <c r="G144" s="260">
        <f t="shared" si="26"/>
        <v>61.4</v>
      </c>
      <c r="H144" s="260">
        <f t="shared" si="27"/>
        <v>352.8</v>
      </c>
      <c r="I144" s="260">
        <f t="shared" si="28"/>
        <v>-78.5</v>
      </c>
      <c r="J144" s="262">
        <v>-0.78500000000000003</v>
      </c>
      <c r="K144" s="260">
        <f t="shared" si="29"/>
        <v>1.399</v>
      </c>
      <c r="L144" s="261">
        <v>5.1509999999999998</v>
      </c>
      <c r="M144" s="262">
        <f t="shared" si="30"/>
        <v>3.7519999999999998</v>
      </c>
      <c r="N144" s="260">
        <v>-0.46500000000000002</v>
      </c>
      <c r="O144" s="260">
        <v>245.82</v>
      </c>
      <c r="P144" s="260">
        <v>562</v>
      </c>
      <c r="Q144" s="260">
        <v>770.74016485374773</v>
      </c>
      <c r="U144" s="260">
        <f t="shared" si="31"/>
        <v>4.6459399999999995</v>
      </c>
      <c r="V144" s="260">
        <f t="shared" si="32"/>
        <v>2.4581999999999997</v>
      </c>
    </row>
    <row r="145" spans="1:22">
      <c r="A145" s="259">
        <v>44022</v>
      </c>
      <c r="B145" s="260">
        <v>411.6</v>
      </c>
      <c r="C145" s="261">
        <v>465.93200000000002</v>
      </c>
      <c r="D145" s="260">
        <v>3185.04</v>
      </c>
      <c r="F145" s="261">
        <v>0.64600000000000002</v>
      </c>
      <c r="G145" s="260">
        <f t="shared" si="26"/>
        <v>64.600000000000009</v>
      </c>
      <c r="H145" s="260">
        <f t="shared" si="27"/>
        <v>347</v>
      </c>
      <c r="I145" s="260">
        <f t="shared" si="28"/>
        <v>-76.7</v>
      </c>
      <c r="J145" s="262">
        <v>-0.76700000000000002</v>
      </c>
      <c r="K145" s="260">
        <f t="shared" si="29"/>
        <v>1.413</v>
      </c>
      <c r="L145" s="261">
        <v>5.173</v>
      </c>
      <c r="M145" s="262">
        <f t="shared" si="30"/>
        <v>3.76</v>
      </c>
      <c r="N145" s="260">
        <v>-0.47299999999999998</v>
      </c>
      <c r="O145" s="260">
        <v>250.14</v>
      </c>
      <c r="P145" s="260">
        <v>569</v>
      </c>
      <c r="Q145" s="260">
        <v>780.08006568190569</v>
      </c>
      <c r="U145" s="260">
        <f t="shared" si="31"/>
        <v>4.6593200000000001</v>
      </c>
      <c r="V145" s="260">
        <f t="shared" si="32"/>
        <v>2.5013999999999998</v>
      </c>
    </row>
    <row r="146" spans="1:22">
      <c r="A146" s="259">
        <v>44025</v>
      </c>
      <c r="B146" s="260">
        <v>412.9</v>
      </c>
      <c r="C146" s="261">
        <v>463.68200000000002</v>
      </c>
      <c r="D146" s="260">
        <v>3155.22</v>
      </c>
      <c r="F146" s="261">
        <v>0.61899999999999999</v>
      </c>
      <c r="G146" s="260">
        <f t="shared" si="26"/>
        <v>61.9</v>
      </c>
      <c r="H146" s="260">
        <f t="shared" si="27"/>
        <v>351</v>
      </c>
      <c r="I146" s="260">
        <f t="shared" si="28"/>
        <v>-80.7</v>
      </c>
      <c r="J146" s="262">
        <v>-0.80700000000000005</v>
      </c>
      <c r="K146" s="260">
        <f t="shared" si="29"/>
        <v>1.4260000000000002</v>
      </c>
      <c r="L146" s="261">
        <v>5.1580000000000004</v>
      </c>
      <c r="M146" s="262">
        <f t="shared" si="30"/>
        <v>3.7320000000000002</v>
      </c>
      <c r="N146" s="260">
        <v>-0.42</v>
      </c>
      <c r="O146" s="260">
        <v>245.32</v>
      </c>
      <c r="P146" s="260">
        <v>571</v>
      </c>
      <c r="Q146" s="260">
        <v>779.16761054128335</v>
      </c>
      <c r="U146" s="260">
        <f t="shared" si="31"/>
        <v>4.6368200000000002</v>
      </c>
      <c r="V146" s="260">
        <f t="shared" si="32"/>
        <v>2.4531999999999998</v>
      </c>
    </row>
    <row r="147" spans="1:22">
      <c r="A147" s="259">
        <v>44026</v>
      </c>
      <c r="B147" s="260">
        <v>413.5</v>
      </c>
      <c r="C147" s="261">
        <v>468.60700000000003</v>
      </c>
      <c r="D147" s="260">
        <v>3197.52</v>
      </c>
      <c r="F147" s="261">
        <v>0.624</v>
      </c>
      <c r="G147" s="260">
        <f t="shared" si="26"/>
        <v>62.4</v>
      </c>
      <c r="H147" s="260">
        <f t="shared" si="27"/>
        <v>351.1</v>
      </c>
      <c r="I147" s="260">
        <f t="shared" si="28"/>
        <v>-80.7</v>
      </c>
      <c r="J147" s="262">
        <v>-0.80700000000000005</v>
      </c>
      <c r="K147" s="260">
        <f t="shared" si="29"/>
        <v>1.431</v>
      </c>
      <c r="L147" s="261">
        <v>5.1909999999999998</v>
      </c>
      <c r="M147" s="262">
        <f t="shared" si="30"/>
        <v>3.76</v>
      </c>
      <c r="N147" s="260">
        <v>-0.44800000000000001</v>
      </c>
      <c r="O147" s="260">
        <v>247.7</v>
      </c>
      <c r="P147" s="260">
        <v>579</v>
      </c>
      <c r="Q147" s="260">
        <v>781.40637160710526</v>
      </c>
      <c r="U147" s="260">
        <f t="shared" si="31"/>
        <v>4.68607</v>
      </c>
      <c r="V147" s="260">
        <f t="shared" si="32"/>
        <v>2.4769999999999999</v>
      </c>
    </row>
    <row r="148" spans="1:22">
      <c r="A148" s="259">
        <v>44027</v>
      </c>
      <c r="B148" s="260">
        <v>411.8</v>
      </c>
      <c r="C148" s="261">
        <v>462.29199999999997</v>
      </c>
      <c r="D148" s="260">
        <v>3226.56</v>
      </c>
      <c r="F148" s="261">
        <v>0.63100000000000001</v>
      </c>
      <c r="G148" s="260">
        <f t="shared" si="26"/>
        <v>63.1</v>
      </c>
      <c r="H148" s="260">
        <f t="shared" si="27"/>
        <v>348.7</v>
      </c>
      <c r="I148" s="260">
        <f t="shared" si="28"/>
        <v>-78.900000000000006</v>
      </c>
      <c r="J148" s="262">
        <v>-0.78900000000000003</v>
      </c>
      <c r="K148" s="260">
        <f t="shared" si="29"/>
        <v>1.42</v>
      </c>
      <c r="L148" s="261">
        <v>5.1349999999999998</v>
      </c>
      <c r="M148" s="262">
        <f t="shared" si="30"/>
        <v>3.7149999999999999</v>
      </c>
      <c r="N148" s="260">
        <v>-0.44900000000000001</v>
      </c>
      <c r="O148" s="260">
        <v>246.13</v>
      </c>
      <c r="P148" s="260">
        <v>574</v>
      </c>
      <c r="Q148" s="260">
        <v>775.79883928180368</v>
      </c>
      <c r="U148" s="260">
        <f t="shared" si="31"/>
        <v>4.6229199999999997</v>
      </c>
      <c r="V148" s="260">
        <f t="shared" si="32"/>
        <v>2.4613</v>
      </c>
    </row>
    <row r="149" spans="1:22">
      <c r="A149" s="259">
        <v>44028</v>
      </c>
      <c r="B149" s="260">
        <v>411.5</v>
      </c>
      <c r="C149" s="261">
        <v>462.68299999999999</v>
      </c>
      <c r="D149" s="260">
        <v>3215.57</v>
      </c>
      <c r="F149" s="261">
        <v>0.61799999999999999</v>
      </c>
      <c r="G149" s="260">
        <f t="shared" si="26"/>
        <v>61.8</v>
      </c>
      <c r="H149" s="260">
        <f t="shared" si="27"/>
        <v>349.7</v>
      </c>
      <c r="I149" s="260">
        <f t="shared" si="28"/>
        <v>-81</v>
      </c>
      <c r="J149" s="262">
        <v>-0.81</v>
      </c>
      <c r="K149" s="260">
        <f t="shared" si="29"/>
        <v>1.4279999999999999</v>
      </c>
      <c r="L149" s="261">
        <v>5.1100000000000003</v>
      </c>
      <c r="M149" s="262">
        <f t="shared" si="30"/>
        <v>3.6820000000000004</v>
      </c>
      <c r="N149" s="260">
        <v>-0.47099999999999997</v>
      </c>
      <c r="O149" s="260">
        <v>247.21</v>
      </c>
      <c r="P149" s="260">
        <v>575</v>
      </c>
      <c r="Q149" s="260">
        <v>776.67220451225546</v>
      </c>
      <c r="U149" s="260">
        <f t="shared" si="31"/>
        <v>4.62683</v>
      </c>
      <c r="V149" s="260">
        <f t="shared" si="32"/>
        <v>2.4721000000000002</v>
      </c>
    </row>
    <row r="150" spans="1:22">
      <c r="A150" s="259">
        <v>44029</v>
      </c>
      <c r="B150" s="260">
        <v>410.2</v>
      </c>
      <c r="C150" s="261">
        <v>458.34100000000001</v>
      </c>
      <c r="D150" s="260">
        <v>3224.73</v>
      </c>
      <c r="F150" s="261">
        <v>0.627</v>
      </c>
      <c r="G150" s="260">
        <f t="shared" si="26"/>
        <v>62.7</v>
      </c>
      <c r="H150" s="260">
        <f t="shared" si="27"/>
        <v>347.5</v>
      </c>
      <c r="I150" s="260">
        <f t="shared" si="28"/>
        <v>-84</v>
      </c>
      <c r="J150" s="262">
        <v>-0.84</v>
      </c>
      <c r="K150" s="260">
        <f t="shared" si="29"/>
        <v>1.4670000000000001</v>
      </c>
      <c r="L150" s="261">
        <v>5.0759999999999996</v>
      </c>
      <c r="M150" s="262">
        <f t="shared" si="30"/>
        <v>3.6089999999999995</v>
      </c>
      <c r="N150" s="260">
        <v>-0.45200000000000001</v>
      </c>
      <c r="O150" s="260">
        <v>246.03</v>
      </c>
      <c r="P150" s="260">
        <v>573</v>
      </c>
      <c r="Q150" s="260">
        <v>779.29182383551154</v>
      </c>
      <c r="U150" s="260">
        <f t="shared" si="31"/>
        <v>4.5834099999999998</v>
      </c>
      <c r="V150" s="260">
        <f t="shared" si="32"/>
        <v>2.4603000000000002</v>
      </c>
    </row>
    <row r="151" spans="1:22">
      <c r="A151" s="259">
        <v>44032</v>
      </c>
      <c r="B151" s="260">
        <v>408</v>
      </c>
      <c r="C151" s="261">
        <v>454.25700000000001</v>
      </c>
      <c r="D151" s="260">
        <v>3251.84</v>
      </c>
      <c r="F151" s="261">
        <v>0.61199999999999999</v>
      </c>
      <c r="G151" s="260">
        <f t="shared" si="26"/>
        <v>61.199999999999996</v>
      </c>
      <c r="H151" s="260">
        <f t="shared" si="27"/>
        <v>346.8</v>
      </c>
      <c r="I151" s="260">
        <f t="shared" si="28"/>
        <v>-85.6</v>
      </c>
      <c r="J151" s="262">
        <v>-0.85599999999999998</v>
      </c>
      <c r="K151" s="260">
        <f t="shared" si="29"/>
        <v>1.468</v>
      </c>
      <c r="L151" s="261">
        <v>5.0279999999999996</v>
      </c>
      <c r="M151" s="262">
        <f t="shared" si="30"/>
        <v>3.5599999999999996</v>
      </c>
      <c r="N151" s="260">
        <v>-0.46500000000000002</v>
      </c>
      <c r="O151" s="260">
        <v>245.72</v>
      </c>
      <c r="P151" s="260">
        <v>568</v>
      </c>
      <c r="Q151" s="260">
        <v>773.88263656657</v>
      </c>
      <c r="U151" s="260">
        <f t="shared" si="31"/>
        <v>4.5425700000000004</v>
      </c>
      <c r="V151" s="260">
        <f t="shared" si="32"/>
        <v>2.4571999999999998</v>
      </c>
    </row>
    <row r="152" spans="1:22">
      <c r="A152" s="259">
        <v>44033</v>
      </c>
      <c r="B152" s="260">
        <v>404.7</v>
      </c>
      <c r="C152" s="261">
        <v>446.745</v>
      </c>
      <c r="D152" s="260">
        <v>3257.3</v>
      </c>
      <c r="F152" s="261">
        <v>0.60199999999999998</v>
      </c>
      <c r="G152" s="260">
        <f t="shared" si="26"/>
        <v>60.199999999999996</v>
      </c>
      <c r="H152" s="260">
        <f t="shared" si="27"/>
        <v>344.5</v>
      </c>
      <c r="I152" s="260">
        <f t="shared" si="28"/>
        <v>-89.2</v>
      </c>
      <c r="J152" s="262">
        <v>-0.89200000000000002</v>
      </c>
      <c r="K152" s="260">
        <f t="shared" si="29"/>
        <v>1.494</v>
      </c>
      <c r="L152" s="261">
        <v>4.9420000000000002</v>
      </c>
      <c r="M152" s="262">
        <f t="shared" si="30"/>
        <v>3.4480000000000004</v>
      </c>
      <c r="N152" s="260">
        <v>-0.46400000000000002</v>
      </c>
      <c r="O152" s="260">
        <v>241.02</v>
      </c>
      <c r="P152" s="260">
        <v>560</v>
      </c>
      <c r="Q152" s="260">
        <v>760.32231282057592</v>
      </c>
      <c r="U152" s="260">
        <f t="shared" si="31"/>
        <v>4.4674500000000004</v>
      </c>
      <c r="V152" s="260">
        <f t="shared" si="32"/>
        <v>2.4102000000000001</v>
      </c>
    </row>
    <row r="153" spans="1:22">
      <c r="A153" s="259">
        <v>44034</v>
      </c>
      <c r="B153" s="260">
        <v>401.9</v>
      </c>
      <c r="C153" s="261">
        <v>442.97300000000001</v>
      </c>
      <c r="D153" s="260">
        <v>3276.02</v>
      </c>
      <c r="F153" s="261">
        <v>0.59899999999999998</v>
      </c>
      <c r="G153" s="260">
        <f t="shared" si="26"/>
        <v>59.9</v>
      </c>
      <c r="H153" s="260">
        <f t="shared" si="27"/>
        <v>342</v>
      </c>
      <c r="I153" s="260">
        <f t="shared" si="28"/>
        <v>-90</v>
      </c>
      <c r="J153" s="262">
        <v>-0.9</v>
      </c>
      <c r="K153" s="260">
        <f t="shared" si="29"/>
        <v>1.4990000000000001</v>
      </c>
      <c r="L153" s="261">
        <v>4.891</v>
      </c>
      <c r="M153" s="262">
        <f t="shared" si="30"/>
        <v>3.3919999999999999</v>
      </c>
      <c r="N153" s="260">
        <v>-0.49399999999999999</v>
      </c>
      <c r="O153" s="260">
        <v>242.29</v>
      </c>
      <c r="P153" s="260">
        <v>560</v>
      </c>
      <c r="Q153" s="260">
        <v>753.08058198219908</v>
      </c>
      <c r="U153" s="260">
        <f t="shared" si="31"/>
        <v>4.4297300000000002</v>
      </c>
      <c r="V153" s="260">
        <f t="shared" si="32"/>
        <v>2.4228999999999998</v>
      </c>
    </row>
    <row r="154" spans="1:22">
      <c r="A154" s="259">
        <v>44035</v>
      </c>
      <c r="B154" s="260">
        <v>400</v>
      </c>
      <c r="C154" s="261">
        <v>443.25</v>
      </c>
      <c r="D154" s="260">
        <v>3235.66</v>
      </c>
      <c r="F154" s="261">
        <v>0.57899999999999996</v>
      </c>
      <c r="G154" s="260">
        <f t="shared" si="26"/>
        <v>57.9</v>
      </c>
      <c r="H154" s="260">
        <f t="shared" si="27"/>
        <v>342.1</v>
      </c>
      <c r="I154" s="260">
        <f t="shared" si="28"/>
        <v>-88.8</v>
      </c>
      <c r="J154" s="262">
        <v>-0.88800000000000001</v>
      </c>
      <c r="K154" s="260">
        <f t="shared" si="29"/>
        <v>1.4670000000000001</v>
      </c>
      <c r="L154" s="261">
        <v>4.8789999999999996</v>
      </c>
      <c r="M154" s="262">
        <f t="shared" si="30"/>
        <v>3.4119999999999995</v>
      </c>
      <c r="N154" s="260">
        <v>-0.48299999999999998</v>
      </c>
      <c r="O154" s="260">
        <v>237.15</v>
      </c>
      <c r="P154" s="260">
        <v>562</v>
      </c>
      <c r="Q154" s="260">
        <v>745.0601742852034</v>
      </c>
      <c r="U154" s="260">
        <f t="shared" si="31"/>
        <v>4.4325000000000001</v>
      </c>
      <c r="V154" s="260">
        <f t="shared" si="32"/>
        <v>2.3715000000000002</v>
      </c>
    </row>
    <row r="155" spans="1:22">
      <c r="A155" s="259">
        <v>44036</v>
      </c>
      <c r="B155" s="260">
        <v>400.2</v>
      </c>
      <c r="C155" s="261">
        <v>446.76600000000002</v>
      </c>
      <c r="D155" s="260">
        <v>3215.63</v>
      </c>
      <c r="F155" s="261">
        <v>0.59</v>
      </c>
      <c r="G155" s="260">
        <f t="shared" si="26"/>
        <v>59</v>
      </c>
      <c r="H155" s="260">
        <f t="shared" si="27"/>
        <v>341.2</v>
      </c>
      <c r="I155" s="260">
        <f t="shared" si="28"/>
        <v>-91.3</v>
      </c>
      <c r="J155" s="262">
        <v>-0.91300000000000003</v>
      </c>
      <c r="K155" s="260">
        <f t="shared" si="29"/>
        <v>1.5030000000000001</v>
      </c>
      <c r="L155" s="261">
        <v>4.9130000000000003</v>
      </c>
      <c r="M155" s="262">
        <f t="shared" si="30"/>
        <v>3.41</v>
      </c>
      <c r="N155" s="260">
        <v>-0.45</v>
      </c>
      <c r="O155" s="260">
        <v>235.26</v>
      </c>
      <c r="P155" s="260">
        <v>566</v>
      </c>
      <c r="Q155" s="260">
        <v>750.00342202086256</v>
      </c>
      <c r="U155" s="260">
        <f t="shared" si="31"/>
        <v>4.4676600000000004</v>
      </c>
      <c r="V155" s="260">
        <f t="shared" si="32"/>
        <v>2.3525999999999998</v>
      </c>
    </row>
    <row r="156" spans="1:22">
      <c r="A156" s="259">
        <v>44039</v>
      </c>
      <c r="B156" s="260">
        <v>397.7</v>
      </c>
      <c r="C156" s="261">
        <v>442.59</v>
      </c>
      <c r="D156" s="260">
        <v>3239.41</v>
      </c>
      <c r="F156" s="261">
        <v>0.61599999999999999</v>
      </c>
      <c r="G156" s="260">
        <f t="shared" si="26"/>
        <v>61.6</v>
      </c>
      <c r="H156" s="260">
        <f t="shared" si="27"/>
        <v>336.09999999999997</v>
      </c>
      <c r="I156" s="260">
        <f t="shared" si="28"/>
        <v>-90.2</v>
      </c>
      <c r="J156" s="262">
        <v>-0.90200000000000002</v>
      </c>
      <c r="K156" s="260">
        <f t="shared" si="29"/>
        <v>1.518</v>
      </c>
      <c r="L156" s="261">
        <v>4.8979999999999997</v>
      </c>
      <c r="M156" s="262">
        <f t="shared" si="30"/>
        <v>3.38</v>
      </c>
      <c r="N156" s="260">
        <v>-0.495</v>
      </c>
      <c r="O156" s="260">
        <v>238.59</v>
      </c>
      <c r="P156" s="260">
        <v>563</v>
      </c>
      <c r="Q156" s="260">
        <v>742.86337323717669</v>
      </c>
      <c r="U156" s="260">
        <f t="shared" si="31"/>
        <v>4.4258999999999995</v>
      </c>
      <c r="V156" s="260">
        <f t="shared" si="32"/>
        <v>2.3858999999999999</v>
      </c>
    </row>
    <row r="157" spans="1:22">
      <c r="A157" s="259">
        <v>44040</v>
      </c>
      <c r="B157" s="260">
        <v>399.2</v>
      </c>
      <c r="C157" s="261">
        <v>446.38499999999999</v>
      </c>
      <c r="D157" s="260">
        <v>3218.44</v>
      </c>
      <c r="F157" s="261">
        <v>0.57999999999999996</v>
      </c>
      <c r="G157" s="260">
        <f t="shared" si="26"/>
        <v>57.999999999999993</v>
      </c>
      <c r="H157" s="260">
        <f t="shared" si="27"/>
        <v>341.2</v>
      </c>
      <c r="I157" s="260">
        <f t="shared" si="28"/>
        <v>-92.4</v>
      </c>
      <c r="J157" s="262">
        <v>-0.92400000000000004</v>
      </c>
      <c r="K157" s="260">
        <f t="shared" si="29"/>
        <v>1.504</v>
      </c>
      <c r="L157" s="261">
        <v>4.9359999999999999</v>
      </c>
      <c r="M157" s="262">
        <f t="shared" si="30"/>
        <v>3.4319999999999999</v>
      </c>
      <c r="N157" s="260">
        <v>-0.51</v>
      </c>
      <c r="O157" s="260">
        <v>241.93</v>
      </c>
      <c r="P157" s="260">
        <v>570</v>
      </c>
      <c r="Q157" s="260">
        <v>746.12448960675783</v>
      </c>
      <c r="U157" s="260">
        <f t="shared" si="31"/>
        <v>4.4638499999999999</v>
      </c>
      <c r="V157" s="260">
        <f t="shared" si="32"/>
        <v>2.4193000000000002</v>
      </c>
    </row>
    <row r="158" spans="1:22">
      <c r="A158" s="259">
        <v>44041</v>
      </c>
      <c r="B158" s="260">
        <v>398.1</v>
      </c>
      <c r="C158" s="261">
        <v>443.12900000000002</v>
      </c>
      <c r="D158" s="260">
        <v>3258.44</v>
      </c>
      <c r="F158" s="261">
        <v>0.57599999999999996</v>
      </c>
      <c r="G158" s="260">
        <f t="shared" si="26"/>
        <v>57.599999999999994</v>
      </c>
      <c r="H158" s="260">
        <f t="shared" si="27"/>
        <v>340.5</v>
      </c>
      <c r="I158" s="260">
        <f t="shared" si="28"/>
        <v>-95.5</v>
      </c>
      <c r="J158" s="262">
        <v>-0.95499999999999996</v>
      </c>
      <c r="K158" s="260">
        <f t="shared" si="29"/>
        <v>1.5309999999999999</v>
      </c>
      <c r="L158" s="261">
        <v>4.9109999999999996</v>
      </c>
      <c r="M158" s="262">
        <f t="shared" si="30"/>
        <v>3.38</v>
      </c>
      <c r="N158" s="260">
        <v>-0.503</v>
      </c>
      <c r="O158" s="260">
        <v>240.82</v>
      </c>
      <c r="P158" s="260">
        <v>574</v>
      </c>
      <c r="Q158" s="260">
        <v>745.84804793889703</v>
      </c>
      <c r="U158" s="260">
        <f t="shared" si="31"/>
        <v>4.4312900000000006</v>
      </c>
      <c r="V158" s="260">
        <f t="shared" si="32"/>
        <v>2.4081999999999999</v>
      </c>
    </row>
    <row r="159" spans="1:22">
      <c r="A159" s="259">
        <v>44042</v>
      </c>
      <c r="B159" s="260">
        <v>399.2</v>
      </c>
      <c r="C159" s="261">
        <v>446.49200000000002</v>
      </c>
      <c r="D159" s="260">
        <v>3246.22</v>
      </c>
      <c r="F159" s="261">
        <v>0.54800000000000004</v>
      </c>
      <c r="G159" s="260">
        <f t="shared" si="26"/>
        <v>54.800000000000004</v>
      </c>
      <c r="H159" s="260">
        <f t="shared" si="27"/>
        <v>344.4</v>
      </c>
      <c r="I159" s="260">
        <f t="shared" si="28"/>
        <v>-97.5</v>
      </c>
      <c r="J159" s="262">
        <v>-0.97499999999999998</v>
      </c>
      <c r="K159" s="260">
        <f t="shared" si="29"/>
        <v>1.5230000000000001</v>
      </c>
      <c r="L159" s="261">
        <v>4.923</v>
      </c>
      <c r="M159" s="262">
        <f t="shared" si="30"/>
        <v>3.4</v>
      </c>
      <c r="N159" s="260">
        <v>-0.54400000000000004</v>
      </c>
      <c r="O159" s="260">
        <v>245.45</v>
      </c>
      <c r="P159" s="260">
        <v>585</v>
      </c>
      <c r="Q159" s="260">
        <v>755.07925348212791</v>
      </c>
      <c r="U159" s="260">
        <f t="shared" si="31"/>
        <v>4.4649200000000002</v>
      </c>
      <c r="V159" s="260">
        <f t="shared" si="32"/>
        <v>2.4544999999999999</v>
      </c>
    </row>
    <row r="160" spans="1:22">
      <c r="A160" s="259">
        <v>44043</v>
      </c>
      <c r="B160" s="260">
        <v>396</v>
      </c>
      <c r="C160" s="261">
        <v>439.98899999999998</v>
      </c>
      <c r="D160" s="260">
        <v>3271.12</v>
      </c>
      <c r="F160" s="261">
        <v>0.52900000000000003</v>
      </c>
      <c r="G160" s="260">
        <f t="shared" si="26"/>
        <v>52.900000000000006</v>
      </c>
      <c r="H160" s="260">
        <f t="shared" si="27"/>
        <v>343.1</v>
      </c>
      <c r="I160" s="260">
        <f t="shared" si="28"/>
        <v>-102.49999999999999</v>
      </c>
      <c r="J160" s="262">
        <v>-1.0249999999999999</v>
      </c>
      <c r="K160" s="260">
        <f t="shared" si="29"/>
        <v>1.5539999999999998</v>
      </c>
      <c r="L160" s="261">
        <v>4.867</v>
      </c>
      <c r="M160" s="262">
        <f t="shared" si="30"/>
        <v>3.3130000000000002</v>
      </c>
      <c r="N160" s="260">
        <v>-0.52600000000000002</v>
      </c>
      <c r="O160" s="260">
        <v>240.75</v>
      </c>
      <c r="P160" s="260">
        <v>591</v>
      </c>
      <c r="Q160" s="260">
        <v>753.71310604332768</v>
      </c>
      <c r="U160" s="260">
        <f t="shared" si="31"/>
        <v>4.3998900000000001</v>
      </c>
      <c r="V160" s="260">
        <f t="shared" si="32"/>
        <v>2.4075000000000002</v>
      </c>
    </row>
    <row r="161" spans="1:22">
      <c r="A161" s="259">
        <v>44046</v>
      </c>
      <c r="B161" s="260">
        <v>394.1</v>
      </c>
      <c r="C161" s="261">
        <v>435.48</v>
      </c>
      <c r="D161" s="260">
        <v>3294.61</v>
      </c>
      <c r="F161" s="261">
        <v>0.55600000000000005</v>
      </c>
      <c r="G161" s="260">
        <f t="shared" si="26"/>
        <v>55.600000000000009</v>
      </c>
      <c r="H161" s="260">
        <f t="shared" si="27"/>
        <v>338.5</v>
      </c>
      <c r="I161" s="260">
        <f t="shared" si="28"/>
        <v>-102.69999999999999</v>
      </c>
      <c r="J161" s="262">
        <v>-1.0269999999999999</v>
      </c>
      <c r="K161" s="260">
        <f t="shared" si="29"/>
        <v>1.583</v>
      </c>
      <c r="L161" s="261">
        <v>4.84</v>
      </c>
      <c r="M161" s="262">
        <f t="shared" si="30"/>
        <v>3.2569999999999997</v>
      </c>
      <c r="N161" s="260">
        <v>-0.52500000000000002</v>
      </c>
      <c r="O161" s="260">
        <v>238.7</v>
      </c>
      <c r="P161" s="260">
        <v>589</v>
      </c>
      <c r="Q161" s="260">
        <v>753.55619758444186</v>
      </c>
      <c r="U161" s="260">
        <f t="shared" si="31"/>
        <v>4.3548</v>
      </c>
      <c r="V161" s="260">
        <f t="shared" si="32"/>
        <v>2.387</v>
      </c>
    </row>
    <row r="162" spans="1:22">
      <c r="A162" s="259">
        <v>44047</v>
      </c>
      <c r="B162" s="260">
        <v>393.7</v>
      </c>
      <c r="C162" s="261">
        <v>435.01499999999999</v>
      </c>
      <c r="D162" s="260">
        <v>3306.51</v>
      </c>
      <c r="F162" s="261">
        <v>0.50800000000000001</v>
      </c>
      <c r="G162" s="260">
        <f t="shared" si="26"/>
        <v>50.8</v>
      </c>
      <c r="H162" s="260">
        <f t="shared" si="27"/>
        <v>342.9</v>
      </c>
      <c r="I162" s="260">
        <f t="shared" si="28"/>
        <v>-106.3</v>
      </c>
      <c r="J162" s="262">
        <v>-1.0629999999999999</v>
      </c>
      <c r="K162" s="260">
        <f t="shared" si="29"/>
        <v>1.571</v>
      </c>
      <c r="L162" s="261">
        <v>4.7720000000000002</v>
      </c>
      <c r="M162" s="262">
        <f t="shared" si="30"/>
        <v>3.2010000000000005</v>
      </c>
      <c r="N162" s="260">
        <v>-0.55400000000000005</v>
      </c>
      <c r="O162" s="260">
        <v>242.19</v>
      </c>
      <c r="P162" s="260">
        <v>596</v>
      </c>
      <c r="Q162" s="260">
        <v>755.96111663943987</v>
      </c>
      <c r="U162" s="260">
        <f t="shared" si="31"/>
        <v>4.3501500000000002</v>
      </c>
      <c r="V162" s="260">
        <f t="shared" si="32"/>
        <v>2.4218999999999999</v>
      </c>
    </row>
    <row r="163" spans="1:22">
      <c r="A163" s="259">
        <v>44048</v>
      </c>
      <c r="B163" s="260">
        <v>389.4</v>
      </c>
      <c r="C163" s="261">
        <v>426.71300000000002</v>
      </c>
      <c r="D163" s="260">
        <v>3327.77</v>
      </c>
      <c r="F163" s="261">
        <v>0.54900000000000004</v>
      </c>
      <c r="G163" s="260">
        <f t="shared" si="26"/>
        <v>54.900000000000006</v>
      </c>
      <c r="H163" s="260">
        <f t="shared" si="27"/>
        <v>334.5</v>
      </c>
      <c r="I163" s="260">
        <f t="shared" si="28"/>
        <v>-106.69999999999999</v>
      </c>
      <c r="J163" s="262">
        <v>-1.0669999999999999</v>
      </c>
      <c r="K163" s="260">
        <f t="shared" si="29"/>
        <v>1.6160000000000001</v>
      </c>
      <c r="L163" s="261">
        <v>4.7149999999999999</v>
      </c>
      <c r="M163" s="262">
        <f t="shared" si="30"/>
        <v>3.0989999999999998</v>
      </c>
      <c r="N163" s="260">
        <v>-0.50900000000000001</v>
      </c>
      <c r="O163" s="260">
        <v>236.3</v>
      </c>
      <c r="P163" s="260">
        <v>590</v>
      </c>
      <c r="Q163" s="260">
        <v>744.88096704852478</v>
      </c>
      <c r="U163" s="260">
        <f t="shared" si="31"/>
        <v>4.2671299999999999</v>
      </c>
      <c r="V163" s="260">
        <f t="shared" si="32"/>
        <v>2.363</v>
      </c>
    </row>
    <row r="164" spans="1:22">
      <c r="A164" s="259">
        <v>44049</v>
      </c>
      <c r="B164" s="260">
        <v>386.9</v>
      </c>
      <c r="C164" s="261">
        <v>423.83100000000002</v>
      </c>
      <c r="D164" s="260">
        <v>3349.16</v>
      </c>
      <c r="F164" s="261">
        <v>0.53700000000000003</v>
      </c>
      <c r="G164" s="260">
        <f t="shared" si="26"/>
        <v>53.7</v>
      </c>
      <c r="H164" s="260">
        <f t="shared" si="27"/>
        <v>333.2</v>
      </c>
      <c r="I164" s="260">
        <f t="shared" si="28"/>
        <v>-108.3</v>
      </c>
      <c r="J164" s="262">
        <v>-1.083</v>
      </c>
      <c r="K164" s="260">
        <f t="shared" si="29"/>
        <v>1.62</v>
      </c>
      <c r="L164" s="261">
        <v>4.7080000000000002</v>
      </c>
      <c r="M164" s="262">
        <f t="shared" si="30"/>
        <v>3.0880000000000001</v>
      </c>
      <c r="N164" s="260">
        <v>-0.53400000000000003</v>
      </c>
      <c r="O164" s="260">
        <v>239.05</v>
      </c>
      <c r="P164" s="260">
        <v>588</v>
      </c>
      <c r="Q164" s="260">
        <v>744.02525678126085</v>
      </c>
      <c r="U164" s="260">
        <f t="shared" si="31"/>
        <v>4.2383100000000002</v>
      </c>
      <c r="V164" s="260">
        <f t="shared" si="32"/>
        <v>2.3905000000000003</v>
      </c>
    </row>
    <row r="165" spans="1:22">
      <c r="A165" s="259">
        <v>44050</v>
      </c>
      <c r="B165" s="260">
        <v>385.1</v>
      </c>
      <c r="C165" s="261">
        <v>421.1</v>
      </c>
      <c r="D165" s="260">
        <v>3351.28</v>
      </c>
      <c r="F165" s="261">
        <v>0.56499999999999995</v>
      </c>
      <c r="G165" s="260">
        <f t="shared" si="26"/>
        <v>56.499999999999993</v>
      </c>
      <c r="H165" s="260">
        <f t="shared" si="27"/>
        <v>328.6</v>
      </c>
      <c r="I165" s="260">
        <f t="shared" si="28"/>
        <v>-105.4</v>
      </c>
      <c r="J165" s="262">
        <v>-1.054</v>
      </c>
      <c r="K165" s="260">
        <f t="shared" si="29"/>
        <v>1.619</v>
      </c>
      <c r="L165" s="261">
        <v>4.7089999999999996</v>
      </c>
      <c r="M165" s="262">
        <f t="shared" si="30"/>
        <v>3.09</v>
      </c>
      <c r="N165" s="260">
        <v>-0.51200000000000001</v>
      </c>
      <c r="O165" s="260">
        <v>237.12</v>
      </c>
      <c r="P165" s="260">
        <v>586</v>
      </c>
      <c r="Q165" s="260">
        <v>740.51964210402718</v>
      </c>
      <c r="U165" s="260">
        <f t="shared" si="31"/>
        <v>4.2110000000000003</v>
      </c>
      <c r="V165" s="260">
        <f t="shared" si="32"/>
        <v>2.3712</v>
      </c>
    </row>
    <row r="166" spans="1:22">
      <c r="A166" s="259">
        <v>44053</v>
      </c>
      <c r="B166" s="260">
        <v>383.7</v>
      </c>
      <c r="C166" s="261">
        <v>418.26900000000001</v>
      </c>
      <c r="D166" s="260">
        <v>3360.47</v>
      </c>
      <c r="F166" s="261">
        <v>0.57699999999999996</v>
      </c>
      <c r="G166" s="260">
        <f t="shared" si="26"/>
        <v>57.699999999999996</v>
      </c>
      <c r="H166" s="260">
        <f t="shared" si="27"/>
        <v>326</v>
      </c>
      <c r="I166" s="260">
        <f t="shared" si="28"/>
        <v>-103.2</v>
      </c>
      <c r="J166" s="262">
        <v>-1.032</v>
      </c>
      <c r="K166" s="260">
        <f t="shared" si="29"/>
        <v>1.609</v>
      </c>
      <c r="L166" s="261">
        <v>4.6669999999999998</v>
      </c>
      <c r="M166" s="262">
        <f t="shared" si="30"/>
        <v>3.0579999999999998</v>
      </c>
      <c r="N166" s="260">
        <v>-0.53</v>
      </c>
      <c r="O166" s="260">
        <v>236.3</v>
      </c>
      <c r="P166" s="260">
        <v>583</v>
      </c>
      <c r="Q166" s="260">
        <v>738.88478026103678</v>
      </c>
      <c r="U166" s="260">
        <f t="shared" si="31"/>
        <v>4.18269</v>
      </c>
      <c r="V166" s="260">
        <f t="shared" si="32"/>
        <v>2.363</v>
      </c>
    </row>
    <row r="167" spans="1:22">
      <c r="A167" s="259">
        <v>44054</v>
      </c>
      <c r="B167" s="260">
        <v>378</v>
      </c>
      <c r="C167" s="261">
        <v>410.63400000000001</v>
      </c>
      <c r="D167" s="260">
        <v>3333.69</v>
      </c>
      <c r="F167" s="261">
        <v>0.64200000000000002</v>
      </c>
      <c r="G167" s="260">
        <f t="shared" si="26"/>
        <v>64.2</v>
      </c>
      <c r="H167" s="260">
        <f t="shared" si="27"/>
        <v>313.8</v>
      </c>
      <c r="I167" s="260">
        <f t="shared" si="28"/>
        <v>-98.4</v>
      </c>
      <c r="J167" s="262">
        <v>-0.98399999999999999</v>
      </c>
      <c r="K167" s="260">
        <f t="shared" si="29"/>
        <v>1.6259999999999999</v>
      </c>
      <c r="L167" s="261">
        <v>4.6559999999999997</v>
      </c>
      <c r="M167" s="262">
        <f t="shared" si="30"/>
        <v>3.03</v>
      </c>
      <c r="N167" s="260">
        <v>-0.48</v>
      </c>
      <c r="O167" s="260">
        <v>230.56</v>
      </c>
      <c r="P167" s="260">
        <v>562</v>
      </c>
      <c r="Q167" s="260">
        <v>725.90966371819263</v>
      </c>
      <c r="U167" s="260">
        <f t="shared" si="31"/>
        <v>4.1063400000000003</v>
      </c>
      <c r="V167" s="260">
        <f t="shared" si="32"/>
        <v>2.3056000000000001</v>
      </c>
    </row>
    <row r="168" spans="1:22">
      <c r="A168" s="259">
        <v>44055</v>
      </c>
      <c r="B168" s="260">
        <v>377.8</v>
      </c>
      <c r="C168" s="261">
        <v>410.98500000000001</v>
      </c>
      <c r="D168" s="260">
        <v>3380.35</v>
      </c>
      <c r="F168" s="261">
        <v>0.67600000000000005</v>
      </c>
      <c r="G168" s="260">
        <f t="shared" si="26"/>
        <v>67.600000000000009</v>
      </c>
      <c r="H168" s="260">
        <f t="shared" si="27"/>
        <v>310.2</v>
      </c>
      <c r="I168" s="260">
        <f t="shared" si="28"/>
        <v>-99</v>
      </c>
      <c r="J168" s="262">
        <v>-0.99</v>
      </c>
      <c r="K168" s="260">
        <f t="shared" si="29"/>
        <v>1.6659999999999999</v>
      </c>
      <c r="L168" s="261">
        <v>4.6989999999999998</v>
      </c>
      <c r="M168" s="262">
        <f t="shared" si="30"/>
        <v>3.0329999999999999</v>
      </c>
      <c r="N168" s="260">
        <v>-0.45100000000000001</v>
      </c>
      <c r="O168" s="260">
        <v>228.52</v>
      </c>
      <c r="P168" s="260">
        <v>553</v>
      </c>
      <c r="Q168" s="260">
        <v>716.37586935253364</v>
      </c>
      <c r="U168" s="260">
        <f t="shared" si="31"/>
        <v>4.1098499999999998</v>
      </c>
      <c r="V168" s="260">
        <f t="shared" si="32"/>
        <v>2.2852000000000001</v>
      </c>
    </row>
    <row r="169" spans="1:22">
      <c r="A169" s="259">
        <v>44056</v>
      </c>
      <c r="B169" s="260">
        <v>376.7</v>
      </c>
      <c r="C169" s="261">
        <v>407.14400000000001</v>
      </c>
      <c r="D169" s="260">
        <v>3373.43</v>
      </c>
      <c r="F169" s="261">
        <v>0.72199999999999998</v>
      </c>
      <c r="G169" s="260">
        <f t="shared" si="26"/>
        <v>72.2</v>
      </c>
      <c r="H169" s="260">
        <f t="shared" si="27"/>
        <v>304.5</v>
      </c>
      <c r="I169" s="260">
        <f t="shared" si="28"/>
        <v>-95.399999999999991</v>
      </c>
      <c r="J169" s="262">
        <v>-0.95399999999999996</v>
      </c>
      <c r="K169" s="260">
        <f t="shared" si="29"/>
        <v>1.6759999999999999</v>
      </c>
      <c r="L169" s="261">
        <v>4.7190000000000003</v>
      </c>
      <c r="M169" s="262">
        <f t="shared" si="30"/>
        <v>3.0430000000000001</v>
      </c>
      <c r="N169" s="260">
        <v>-0.41499999999999998</v>
      </c>
      <c r="O169" s="260">
        <v>224.88</v>
      </c>
      <c r="P169" s="260">
        <v>543</v>
      </c>
      <c r="Q169" s="260">
        <v>708.13722493129671</v>
      </c>
      <c r="U169" s="260">
        <f t="shared" si="31"/>
        <v>4.0714399999999999</v>
      </c>
      <c r="V169" s="260">
        <f t="shared" si="32"/>
        <v>2.2488000000000001</v>
      </c>
    </row>
    <row r="170" spans="1:22">
      <c r="A170" s="259">
        <v>44057</v>
      </c>
      <c r="B170" s="260">
        <v>380</v>
      </c>
      <c r="C170" s="261">
        <v>412.839</v>
      </c>
      <c r="D170" s="260">
        <v>3372.85</v>
      </c>
      <c r="F170" s="261">
        <v>0.71</v>
      </c>
      <c r="G170" s="260">
        <f t="shared" si="26"/>
        <v>71</v>
      </c>
      <c r="H170" s="260">
        <f t="shared" si="27"/>
        <v>309</v>
      </c>
      <c r="I170" s="260">
        <f t="shared" si="28"/>
        <v>-94.5</v>
      </c>
      <c r="J170" s="262">
        <v>-0.94499999999999995</v>
      </c>
      <c r="K170" s="260">
        <f t="shared" si="29"/>
        <v>1.6549999999999998</v>
      </c>
      <c r="L170" s="261">
        <v>4.7880000000000003</v>
      </c>
      <c r="M170" s="262">
        <f t="shared" si="30"/>
        <v>3.1330000000000005</v>
      </c>
      <c r="N170" s="260">
        <v>-0.42499999999999999</v>
      </c>
      <c r="O170" s="260">
        <v>226.2</v>
      </c>
      <c r="P170" s="260">
        <v>539</v>
      </c>
      <c r="Q170" s="260">
        <v>708.35087672239263</v>
      </c>
      <c r="U170" s="260">
        <f t="shared" si="31"/>
        <v>4.1283899999999996</v>
      </c>
      <c r="V170" s="260">
        <f t="shared" si="32"/>
        <v>2.262</v>
      </c>
    </row>
    <row r="171" spans="1:22">
      <c r="A171" s="259">
        <v>44060</v>
      </c>
      <c r="B171" s="260">
        <v>382.1</v>
      </c>
      <c r="C171" s="261">
        <v>416.61099999999999</v>
      </c>
      <c r="D171" s="260">
        <v>3381.99</v>
      </c>
      <c r="F171" s="261">
        <v>0.68899999999999995</v>
      </c>
      <c r="G171" s="260">
        <f t="shared" si="26"/>
        <v>68.899999999999991</v>
      </c>
      <c r="H171" s="260">
        <f t="shared" si="27"/>
        <v>313.20000000000005</v>
      </c>
      <c r="I171" s="260">
        <f t="shared" si="28"/>
        <v>-97</v>
      </c>
      <c r="J171" s="262">
        <v>-0.97</v>
      </c>
      <c r="K171" s="260">
        <f t="shared" si="29"/>
        <v>1.6589999999999998</v>
      </c>
      <c r="L171" s="261">
        <v>4.8230000000000004</v>
      </c>
      <c r="M171" s="262">
        <f t="shared" si="30"/>
        <v>3.1640000000000006</v>
      </c>
      <c r="N171" s="260">
        <v>-0.45500000000000002</v>
      </c>
      <c r="O171" s="260">
        <v>227.42</v>
      </c>
      <c r="P171" s="260">
        <v>540</v>
      </c>
      <c r="Q171" s="260">
        <v>710.23038861444093</v>
      </c>
      <c r="U171" s="260">
        <f t="shared" si="31"/>
        <v>4.1661099999999998</v>
      </c>
      <c r="V171" s="260">
        <f t="shared" si="32"/>
        <v>2.2742</v>
      </c>
    </row>
    <row r="172" spans="1:22">
      <c r="A172" s="259">
        <v>44061</v>
      </c>
      <c r="B172" s="260">
        <v>383.2</v>
      </c>
      <c r="C172" s="261">
        <v>420.61799999999999</v>
      </c>
      <c r="D172" s="260">
        <v>3389.78</v>
      </c>
      <c r="F172" s="261">
        <v>0.67</v>
      </c>
      <c r="G172" s="260">
        <f t="shared" si="26"/>
        <v>67</v>
      </c>
      <c r="H172" s="260">
        <f t="shared" si="27"/>
        <v>316.2</v>
      </c>
      <c r="I172" s="260">
        <f t="shared" si="28"/>
        <v>-102.8</v>
      </c>
      <c r="J172" s="262">
        <v>-1.028</v>
      </c>
      <c r="K172" s="260">
        <f t="shared" si="29"/>
        <v>1.698</v>
      </c>
      <c r="L172" s="261">
        <v>4.8410000000000002</v>
      </c>
      <c r="M172" s="262">
        <f t="shared" si="30"/>
        <v>3.1430000000000002</v>
      </c>
      <c r="N172" s="260">
        <v>-0.46500000000000002</v>
      </c>
      <c r="O172" s="260">
        <v>230.44</v>
      </c>
      <c r="P172" s="260">
        <v>543</v>
      </c>
      <c r="Q172" s="260">
        <v>714.94923039162472</v>
      </c>
      <c r="U172" s="260">
        <f t="shared" si="31"/>
        <v>4.2061799999999998</v>
      </c>
      <c r="V172" s="260">
        <f t="shared" si="32"/>
        <v>2.3043999999999998</v>
      </c>
    </row>
    <row r="173" spans="1:22">
      <c r="A173" s="259">
        <v>44062</v>
      </c>
      <c r="B173" s="260">
        <v>382.3</v>
      </c>
      <c r="C173" s="261">
        <v>417.58</v>
      </c>
      <c r="D173" s="260">
        <v>3374.85</v>
      </c>
      <c r="F173" s="261">
        <v>0.68200000000000005</v>
      </c>
      <c r="G173" s="260">
        <f t="shared" si="26"/>
        <v>68.2</v>
      </c>
      <c r="H173" s="260">
        <f t="shared" si="27"/>
        <v>314.10000000000002</v>
      </c>
      <c r="I173" s="260">
        <f t="shared" si="28"/>
        <v>-98.5</v>
      </c>
      <c r="J173" s="262">
        <v>-0.98499999999999999</v>
      </c>
      <c r="K173" s="260">
        <f t="shared" si="29"/>
        <v>1.667</v>
      </c>
      <c r="L173" s="261">
        <v>4.8150000000000004</v>
      </c>
      <c r="M173" s="262">
        <f t="shared" si="30"/>
        <v>3.1480000000000006</v>
      </c>
      <c r="N173" s="260">
        <v>-0.47599999999999998</v>
      </c>
      <c r="O173" s="260">
        <v>232.65</v>
      </c>
      <c r="P173" s="260">
        <v>544</v>
      </c>
      <c r="Q173" s="260">
        <v>719.62749074068029</v>
      </c>
      <c r="U173" s="260">
        <f t="shared" si="31"/>
        <v>4.1757999999999997</v>
      </c>
      <c r="V173" s="260">
        <f t="shared" si="32"/>
        <v>2.3265000000000002</v>
      </c>
    </row>
    <row r="174" spans="1:22">
      <c r="A174" s="259">
        <v>44063</v>
      </c>
      <c r="B174" s="260">
        <v>384.9</v>
      </c>
      <c r="C174" s="261">
        <v>423.47399999999999</v>
      </c>
      <c r="D174" s="260">
        <v>3385.51</v>
      </c>
      <c r="F174" s="261">
        <v>0.65200000000000002</v>
      </c>
      <c r="G174" s="260">
        <f t="shared" si="26"/>
        <v>65.2</v>
      </c>
      <c r="H174" s="260">
        <f t="shared" si="27"/>
        <v>319.7</v>
      </c>
      <c r="I174" s="260">
        <f t="shared" si="28"/>
        <v>-97.5</v>
      </c>
      <c r="J174" s="262">
        <v>-0.97499999999999998</v>
      </c>
      <c r="K174" s="260">
        <f t="shared" si="29"/>
        <v>1.627</v>
      </c>
      <c r="L174" s="261">
        <v>4.851</v>
      </c>
      <c r="M174" s="262">
        <f t="shared" si="30"/>
        <v>3.2240000000000002</v>
      </c>
      <c r="N174" s="260">
        <v>-0.499</v>
      </c>
      <c r="O174" s="260">
        <v>235.14</v>
      </c>
      <c r="P174" s="260">
        <v>550</v>
      </c>
      <c r="Q174" s="260">
        <v>725.12868893117422</v>
      </c>
      <c r="U174" s="260">
        <f t="shared" si="31"/>
        <v>4.2347399999999995</v>
      </c>
      <c r="V174" s="260">
        <f t="shared" si="32"/>
        <v>2.3513999999999999</v>
      </c>
    </row>
    <row r="175" spans="1:22">
      <c r="A175" s="259">
        <v>44064</v>
      </c>
      <c r="B175" s="260">
        <v>384.4</v>
      </c>
      <c r="C175" s="261">
        <v>422.22699999999998</v>
      </c>
      <c r="D175" s="260">
        <v>3397.16</v>
      </c>
      <c r="F175" s="261">
        <v>0.63</v>
      </c>
      <c r="G175" s="260">
        <f t="shared" si="26"/>
        <v>63</v>
      </c>
      <c r="H175" s="260">
        <f t="shared" si="27"/>
        <v>321.39999999999998</v>
      </c>
      <c r="I175" s="260">
        <f t="shared" si="28"/>
        <v>-101.1</v>
      </c>
      <c r="J175" s="262">
        <v>-1.0109999999999999</v>
      </c>
      <c r="K175" s="260">
        <f t="shared" si="29"/>
        <v>1.641</v>
      </c>
      <c r="L175" s="261">
        <v>4.8209999999999997</v>
      </c>
      <c r="M175" s="262">
        <f t="shared" si="30"/>
        <v>3.1799999999999997</v>
      </c>
      <c r="N175" s="260">
        <v>-0.51</v>
      </c>
      <c r="O175" s="260">
        <v>233.8</v>
      </c>
      <c r="P175" s="260">
        <v>547</v>
      </c>
      <c r="Q175" s="260">
        <v>724.88095008089169</v>
      </c>
      <c r="U175" s="260">
        <f t="shared" si="31"/>
        <v>4.22227</v>
      </c>
      <c r="V175" s="260">
        <f t="shared" si="32"/>
        <v>2.3380000000000001</v>
      </c>
    </row>
    <row r="176" spans="1:22">
      <c r="A176" s="259">
        <v>44067</v>
      </c>
      <c r="B176" s="260">
        <v>382.6</v>
      </c>
      <c r="C176" s="261">
        <v>418.916</v>
      </c>
      <c r="D176" s="260">
        <v>3431.28</v>
      </c>
      <c r="F176" s="261">
        <v>0.65500000000000003</v>
      </c>
      <c r="G176" s="260">
        <f t="shared" si="26"/>
        <v>65.5</v>
      </c>
      <c r="H176" s="260">
        <f t="shared" si="27"/>
        <v>317.10000000000002</v>
      </c>
      <c r="I176" s="260">
        <f t="shared" si="28"/>
        <v>-102.4</v>
      </c>
      <c r="J176" s="262">
        <v>-1.024</v>
      </c>
      <c r="K176" s="260">
        <f t="shared" si="29"/>
        <v>1.679</v>
      </c>
      <c r="L176" s="261">
        <v>4.7880000000000003</v>
      </c>
      <c r="M176" s="262">
        <f t="shared" si="30"/>
        <v>3.109</v>
      </c>
      <c r="N176" s="260">
        <v>-0.49399999999999999</v>
      </c>
      <c r="O176" s="260">
        <v>233.38</v>
      </c>
      <c r="P176" s="260">
        <v>545</v>
      </c>
      <c r="Q176" s="260">
        <v>720.35754548251339</v>
      </c>
      <c r="U176" s="260">
        <f t="shared" si="31"/>
        <v>4.1891600000000002</v>
      </c>
      <c r="V176" s="260">
        <f t="shared" si="32"/>
        <v>2.3338000000000001</v>
      </c>
    </row>
    <row r="177" spans="1:22">
      <c r="A177" s="259">
        <v>44068</v>
      </c>
      <c r="B177" s="260">
        <v>380.9</v>
      </c>
      <c r="C177" s="261">
        <v>419.01799999999997</v>
      </c>
      <c r="D177" s="260">
        <v>3443.62</v>
      </c>
      <c r="F177" s="261">
        <v>0.68400000000000005</v>
      </c>
      <c r="G177" s="260">
        <f t="shared" si="26"/>
        <v>68.400000000000006</v>
      </c>
      <c r="H177" s="260">
        <f t="shared" si="27"/>
        <v>312.5</v>
      </c>
      <c r="I177" s="260">
        <f t="shared" si="28"/>
        <v>-102</v>
      </c>
      <c r="J177" s="262">
        <v>-1.02</v>
      </c>
      <c r="K177" s="260">
        <f t="shared" si="29"/>
        <v>1.7040000000000002</v>
      </c>
      <c r="L177" s="261">
        <v>4.8310000000000004</v>
      </c>
      <c r="M177" s="262">
        <f t="shared" si="30"/>
        <v>3.1270000000000002</v>
      </c>
      <c r="N177" s="260">
        <v>-0.435</v>
      </c>
      <c r="O177" s="260">
        <v>227.83</v>
      </c>
      <c r="P177" s="260">
        <v>537</v>
      </c>
      <c r="Q177" s="260">
        <v>712.08782487645294</v>
      </c>
      <c r="U177" s="260">
        <f t="shared" si="31"/>
        <v>4.1901799999999998</v>
      </c>
      <c r="V177" s="260">
        <f t="shared" si="32"/>
        <v>2.2783000000000002</v>
      </c>
    </row>
    <row r="178" spans="1:22">
      <c r="A178" s="259">
        <v>44069</v>
      </c>
      <c r="B178" s="260">
        <v>381.7</v>
      </c>
      <c r="C178" s="261">
        <v>420.66800000000001</v>
      </c>
      <c r="D178" s="260">
        <v>3478.73</v>
      </c>
      <c r="F178" s="261">
        <v>0.68899999999999995</v>
      </c>
      <c r="G178" s="260">
        <f t="shared" si="26"/>
        <v>68.899999999999991</v>
      </c>
      <c r="H178" s="260">
        <f t="shared" si="27"/>
        <v>312.8</v>
      </c>
      <c r="I178" s="260">
        <f t="shared" si="28"/>
        <v>-104.1</v>
      </c>
      <c r="J178" s="262">
        <v>-1.0409999999999999</v>
      </c>
      <c r="K178" s="260">
        <f t="shared" si="29"/>
        <v>1.73</v>
      </c>
      <c r="L178" s="261">
        <v>4.8639999999999999</v>
      </c>
      <c r="M178" s="262">
        <f t="shared" si="30"/>
        <v>3.1339999999999999</v>
      </c>
      <c r="N178" s="260">
        <v>-0.41899999999999998</v>
      </c>
      <c r="O178" s="260">
        <v>225.6</v>
      </c>
      <c r="P178" s="260">
        <v>533</v>
      </c>
      <c r="Q178" s="260">
        <v>713.74585306450058</v>
      </c>
      <c r="U178" s="260">
        <f t="shared" si="31"/>
        <v>4.2066800000000004</v>
      </c>
      <c r="V178" s="260">
        <f t="shared" si="32"/>
        <v>2.2559999999999998</v>
      </c>
    </row>
    <row r="179" spans="1:22">
      <c r="A179" s="259">
        <v>44070</v>
      </c>
      <c r="B179" s="260">
        <v>378.7</v>
      </c>
      <c r="C179" s="261">
        <v>417.64800000000002</v>
      </c>
      <c r="D179" s="260">
        <v>3484.55</v>
      </c>
      <c r="F179" s="261">
        <v>0.753</v>
      </c>
      <c r="G179" s="260">
        <f t="shared" si="26"/>
        <v>75.3</v>
      </c>
      <c r="H179" s="260">
        <f t="shared" si="27"/>
        <v>303.39999999999998</v>
      </c>
      <c r="I179" s="260">
        <f t="shared" si="28"/>
        <v>-99.5</v>
      </c>
      <c r="J179" s="262">
        <v>-0.995</v>
      </c>
      <c r="K179" s="260">
        <f t="shared" si="29"/>
        <v>1.748</v>
      </c>
      <c r="L179" s="261">
        <v>4.883</v>
      </c>
      <c r="M179" s="262">
        <f t="shared" si="30"/>
        <v>3.1349999999999998</v>
      </c>
      <c r="N179" s="260">
        <v>-0.40899999999999997</v>
      </c>
      <c r="O179" s="260">
        <v>226.91</v>
      </c>
      <c r="P179" s="260">
        <v>525</v>
      </c>
      <c r="Q179" s="260">
        <v>708.37167631088778</v>
      </c>
      <c r="U179" s="260">
        <f t="shared" si="31"/>
        <v>4.1764800000000006</v>
      </c>
      <c r="V179" s="260">
        <f t="shared" si="32"/>
        <v>2.2690999999999999</v>
      </c>
    </row>
    <row r="180" spans="1:22">
      <c r="A180" s="259">
        <v>44071</v>
      </c>
      <c r="B180" s="260">
        <v>381.3</v>
      </c>
      <c r="C180" s="261">
        <v>419.33199999999999</v>
      </c>
      <c r="D180" s="260">
        <v>3508.01</v>
      </c>
      <c r="F180" s="261">
        <v>0.72399999999999998</v>
      </c>
      <c r="G180" s="260">
        <f t="shared" si="26"/>
        <v>72.399999999999991</v>
      </c>
      <c r="H180" s="260">
        <f t="shared" si="27"/>
        <v>308.90000000000003</v>
      </c>
      <c r="I180" s="260">
        <f t="shared" si="28"/>
        <v>-105.4</v>
      </c>
      <c r="J180" s="262">
        <v>-1.054</v>
      </c>
      <c r="K180" s="260">
        <f t="shared" si="29"/>
        <v>1.778</v>
      </c>
      <c r="L180" s="261">
        <v>4.8810000000000002</v>
      </c>
      <c r="M180" s="262">
        <f t="shared" si="30"/>
        <v>3.1030000000000002</v>
      </c>
      <c r="N180" s="260">
        <v>-0.41099999999999998</v>
      </c>
      <c r="O180" s="260">
        <v>221.34</v>
      </c>
      <c r="P180" s="260">
        <v>528</v>
      </c>
      <c r="Q180" s="260">
        <v>712.85840412648588</v>
      </c>
      <c r="U180" s="260">
        <f t="shared" si="31"/>
        <v>4.1933199999999999</v>
      </c>
      <c r="V180" s="260">
        <f t="shared" si="32"/>
        <v>2.2134</v>
      </c>
    </row>
    <row r="181" spans="1:22" hidden="1">
      <c r="A181" s="259">
        <v>44074</v>
      </c>
      <c r="B181" s="260">
        <v>375.5</v>
      </c>
      <c r="C181" s="261">
        <v>422.52600000000001</v>
      </c>
      <c r="D181" s="260">
        <v>3500.31</v>
      </c>
      <c r="F181" s="261">
        <v>0.70599999999999996</v>
      </c>
      <c r="G181" s="260">
        <f t="shared" si="26"/>
        <v>70.599999999999994</v>
      </c>
      <c r="H181" s="260">
        <f t="shared" si="27"/>
        <v>304.89999999999998</v>
      </c>
      <c r="I181" s="260">
        <f t="shared" si="28"/>
        <v>-109.89999999999999</v>
      </c>
      <c r="J181" s="262">
        <v>-1.099</v>
      </c>
      <c r="K181" s="260">
        <f t="shared" si="29"/>
        <v>1.8049999999999999</v>
      </c>
      <c r="L181" s="261">
        <v>4.851</v>
      </c>
      <c r="M181" s="262">
        <f t="shared" si="30"/>
        <v>3.0460000000000003</v>
      </c>
      <c r="N181" s="260">
        <v>-0.39900000000000002</v>
      </c>
      <c r="O181" s="260" t="e">
        <v>#N/A</v>
      </c>
      <c r="Q181" s="260">
        <v>713.29370191354747</v>
      </c>
    </row>
    <row r="182" spans="1:22">
      <c r="A182" s="259">
        <v>44075</v>
      </c>
      <c r="B182" s="260">
        <v>375.7</v>
      </c>
      <c r="C182" s="261">
        <v>415.16500000000002</v>
      </c>
      <c r="D182" s="260">
        <v>3526.65</v>
      </c>
      <c r="F182" s="261">
        <v>0.67</v>
      </c>
      <c r="G182" s="260">
        <f t="shared" si="26"/>
        <v>67</v>
      </c>
      <c r="H182" s="260">
        <f t="shared" si="27"/>
        <v>308.7</v>
      </c>
      <c r="I182" s="260">
        <f t="shared" si="28"/>
        <v>-110.2</v>
      </c>
      <c r="J182" s="262">
        <v>-1.1020000000000001</v>
      </c>
      <c r="K182" s="260">
        <f t="shared" si="29"/>
        <v>1.7720000000000002</v>
      </c>
      <c r="L182" s="261">
        <v>4.7839999999999998</v>
      </c>
      <c r="M182" s="262">
        <f t="shared" si="30"/>
        <v>3.0119999999999996</v>
      </c>
      <c r="N182" s="260">
        <v>-0.42099999999999999</v>
      </c>
      <c r="O182" s="260">
        <v>219.17</v>
      </c>
      <c r="P182" s="260">
        <v>528</v>
      </c>
      <c r="Q182" s="260">
        <v>706.44443323707242</v>
      </c>
      <c r="U182" s="260">
        <f t="shared" ref="U182:U185" si="33">C182/100</f>
        <v>4.1516500000000001</v>
      </c>
      <c r="V182" s="260">
        <f t="shared" ref="V182:V185" si="34">O182/100</f>
        <v>2.1917</v>
      </c>
    </row>
    <row r="183" spans="1:22">
      <c r="A183" s="259">
        <v>44076</v>
      </c>
      <c r="B183" s="260">
        <v>373.4</v>
      </c>
      <c r="C183" s="261">
        <v>409.81</v>
      </c>
      <c r="D183" s="260">
        <v>3580.84</v>
      </c>
      <c r="F183" s="261">
        <v>0.64900000000000002</v>
      </c>
      <c r="G183" s="260">
        <f t="shared" si="26"/>
        <v>64.900000000000006</v>
      </c>
      <c r="H183" s="260">
        <f t="shared" si="27"/>
        <v>308.5</v>
      </c>
      <c r="I183" s="260">
        <f t="shared" si="28"/>
        <v>-108.1</v>
      </c>
      <c r="J183" s="262">
        <v>-1.081</v>
      </c>
      <c r="K183" s="260">
        <f t="shared" si="29"/>
        <v>1.73</v>
      </c>
      <c r="L183" s="261">
        <v>4.7249999999999996</v>
      </c>
      <c r="M183" s="262">
        <f t="shared" si="30"/>
        <v>2.9949999999999997</v>
      </c>
      <c r="N183" s="260">
        <v>-0.47699999999999998</v>
      </c>
      <c r="O183" s="260">
        <v>221.71</v>
      </c>
      <c r="P183" s="260">
        <v>515</v>
      </c>
      <c r="Q183" s="260">
        <v>690.71713428128021</v>
      </c>
      <c r="U183" s="260">
        <f t="shared" si="33"/>
        <v>4.0980999999999996</v>
      </c>
      <c r="V183" s="260">
        <f t="shared" si="34"/>
        <v>2.2171000000000003</v>
      </c>
    </row>
    <row r="184" spans="1:22">
      <c r="A184" s="259">
        <v>44077</v>
      </c>
      <c r="B184" s="260">
        <v>374.6</v>
      </c>
      <c r="C184" s="261">
        <v>413.09100000000001</v>
      </c>
      <c r="D184" s="260">
        <v>3455.06</v>
      </c>
      <c r="F184" s="261">
        <v>0.63600000000000001</v>
      </c>
      <c r="G184" s="260">
        <f t="shared" si="26"/>
        <v>63.6</v>
      </c>
      <c r="H184" s="260">
        <f t="shared" si="27"/>
        <v>311</v>
      </c>
      <c r="I184" s="260">
        <f t="shared" si="28"/>
        <v>-104.60000000000001</v>
      </c>
      <c r="J184" s="262">
        <v>-1.046</v>
      </c>
      <c r="K184" s="260">
        <f t="shared" si="29"/>
        <v>1.6819999999999999</v>
      </c>
      <c r="L184" s="261">
        <v>4.7539999999999996</v>
      </c>
      <c r="M184" s="262">
        <f t="shared" si="30"/>
        <v>3.0719999999999996</v>
      </c>
      <c r="N184" s="260">
        <v>-0.49099999999999999</v>
      </c>
      <c r="O184" s="260">
        <v>222.29</v>
      </c>
      <c r="P184" s="260">
        <v>517</v>
      </c>
      <c r="Q184" s="260">
        <v>693.82357591487084</v>
      </c>
      <c r="U184" s="260">
        <f t="shared" si="33"/>
        <v>4.1309100000000001</v>
      </c>
      <c r="V184" s="260">
        <f t="shared" si="34"/>
        <v>2.2229000000000001</v>
      </c>
    </row>
    <row r="185" spans="1:22">
      <c r="A185" s="259">
        <v>44078</v>
      </c>
      <c r="B185" s="260">
        <v>370.8</v>
      </c>
      <c r="C185" s="261">
        <v>409.02300000000002</v>
      </c>
      <c r="D185" s="260">
        <v>3426.96</v>
      </c>
      <c r="F185" s="261">
        <v>0.71899999999999997</v>
      </c>
      <c r="G185" s="260">
        <f t="shared" si="26"/>
        <v>71.899999999999991</v>
      </c>
      <c r="H185" s="260">
        <f t="shared" si="27"/>
        <v>298.90000000000003</v>
      </c>
      <c r="I185" s="260">
        <f t="shared" si="28"/>
        <v>-98.4</v>
      </c>
      <c r="J185" s="262">
        <v>-0.98399999999999999</v>
      </c>
      <c r="K185" s="260">
        <f t="shared" si="29"/>
        <v>1.7029999999999998</v>
      </c>
      <c r="L185" s="261">
        <v>4.798</v>
      </c>
      <c r="M185" s="262">
        <f t="shared" si="30"/>
        <v>3.0950000000000002</v>
      </c>
      <c r="N185" s="260">
        <v>-0.47499999999999998</v>
      </c>
      <c r="O185" s="260">
        <v>220.08</v>
      </c>
      <c r="P185" s="260">
        <v>509</v>
      </c>
      <c r="Q185" s="260">
        <v>692.13350508400936</v>
      </c>
      <c r="U185" s="260">
        <f t="shared" si="33"/>
        <v>4.09023</v>
      </c>
      <c r="V185" s="260">
        <f t="shared" si="34"/>
        <v>2.2008000000000001</v>
      </c>
    </row>
    <row r="186" spans="1:22" hidden="1">
      <c r="A186" s="259">
        <v>44081</v>
      </c>
      <c r="B186" s="260">
        <v>0</v>
      </c>
      <c r="C186" s="260">
        <v>0</v>
      </c>
      <c r="D186" s="260">
        <v>0</v>
      </c>
      <c r="F186" s="260">
        <v>0.71899999999999997</v>
      </c>
      <c r="G186" s="260">
        <f t="shared" si="26"/>
        <v>71.899999999999991</v>
      </c>
      <c r="H186" s="260">
        <f t="shared" si="27"/>
        <v>-71.899999999999991</v>
      </c>
      <c r="I186" s="260">
        <f t="shared" si="28"/>
        <v>-98.4</v>
      </c>
      <c r="J186" s="260">
        <v>-0.98399999999999999</v>
      </c>
      <c r="K186" s="260">
        <f t="shared" si="29"/>
        <v>1.7029999999999998</v>
      </c>
      <c r="L186" s="260" t="e">
        <v>#N/A</v>
      </c>
      <c r="M186" s="260" t="e">
        <f t="shared" si="30"/>
        <v>#N/A</v>
      </c>
      <c r="Q186" s="260">
        <v>693.13563990463854</v>
      </c>
    </row>
    <row r="187" spans="1:22">
      <c r="A187" s="259">
        <v>44082</v>
      </c>
      <c r="B187" s="260">
        <v>374.5</v>
      </c>
      <c r="C187" s="261">
        <v>416.99200000000002</v>
      </c>
      <c r="D187" s="260">
        <v>3331.84</v>
      </c>
      <c r="F187" s="261">
        <v>0.68</v>
      </c>
      <c r="G187" s="260">
        <f t="shared" si="26"/>
        <v>68</v>
      </c>
      <c r="H187" s="260">
        <f t="shared" si="27"/>
        <v>306.5</v>
      </c>
      <c r="I187" s="260">
        <f t="shared" si="28"/>
        <v>-101.29999999999998</v>
      </c>
      <c r="J187" s="262">
        <v>-1.0129999999999999</v>
      </c>
      <c r="K187" s="260">
        <f t="shared" si="29"/>
        <v>1.6930000000000001</v>
      </c>
      <c r="L187" s="261">
        <v>4.8390000000000004</v>
      </c>
      <c r="M187" s="262">
        <f t="shared" si="30"/>
        <v>3.1460000000000004</v>
      </c>
      <c r="N187" s="260">
        <v>-0.497</v>
      </c>
      <c r="O187" s="260">
        <v>222.29</v>
      </c>
      <c r="P187" s="260">
        <v>514</v>
      </c>
      <c r="Q187" s="260">
        <v>710.41055200938024</v>
      </c>
      <c r="U187" s="260">
        <f t="shared" ref="U187:U210" si="35">C187/100</f>
        <v>4.1699200000000003</v>
      </c>
      <c r="V187" s="260">
        <f t="shared" ref="V187:V210" si="36">O187/100</f>
        <v>2.2229000000000001</v>
      </c>
    </row>
    <row r="188" spans="1:22">
      <c r="A188" s="259">
        <v>44083</v>
      </c>
      <c r="B188" s="260">
        <v>374.3</v>
      </c>
      <c r="C188" s="261">
        <v>416.95400000000001</v>
      </c>
      <c r="D188" s="260">
        <v>3398.96</v>
      </c>
      <c r="F188" s="261">
        <v>0.70199999999999996</v>
      </c>
      <c r="G188" s="260">
        <f t="shared" si="26"/>
        <v>70.199999999999989</v>
      </c>
      <c r="H188" s="260">
        <f t="shared" si="27"/>
        <v>304.10000000000002</v>
      </c>
      <c r="I188" s="260">
        <f t="shared" si="28"/>
        <v>-100.4</v>
      </c>
      <c r="J188" s="262">
        <v>-1.004</v>
      </c>
      <c r="K188" s="260">
        <f t="shared" si="29"/>
        <v>1.706</v>
      </c>
      <c r="L188" s="261">
        <v>4.8250000000000002</v>
      </c>
      <c r="M188" s="262">
        <f t="shared" si="30"/>
        <v>3.1190000000000002</v>
      </c>
      <c r="N188" s="260">
        <v>-0.46500000000000002</v>
      </c>
      <c r="O188" s="260">
        <v>220.06</v>
      </c>
      <c r="P188" s="260">
        <v>516</v>
      </c>
      <c r="Q188" s="260">
        <v>713.81903892828154</v>
      </c>
      <c r="U188" s="260">
        <f t="shared" si="35"/>
        <v>4.1695400000000005</v>
      </c>
      <c r="V188" s="260">
        <f t="shared" si="36"/>
        <v>2.2006000000000001</v>
      </c>
    </row>
    <row r="189" spans="1:22">
      <c r="A189" s="259">
        <v>44084</v>
      </c>
      <c r="B189" s="260">
        <v>376.3</v>
      </c>
      <c r="C189" s="261">
        <v>399.54199999999997</v>
      </c>
      <c r="D189" s="260">
        <v>3339.19</v>
      </c>
      <c r="F189" s="261">
        <v>0.67800000000000005</v>
      </c>
      <c r="G189" s="260">
        <f t="shared" si="26"/>
        <v>67.800000000000011</v>
      </c>
      <c r="H189" s="260">
        <f t="shared" si="27"/>
        <v>308.5</v>
      </c>
      <c r="I189" s="260">
        <f t="shared" si="28"/>
        <v>-101.4</v>
      </c>
      <c r="J189" s="262">
        <v>-1.014</v>
      </c>
      <c r="K189" s="260">
        <f t="shared" si="29"/>
        <v>1.6920000000000002</v>
      </c>
      <c r="L189" s="261">
        <v>4.6589999999999998</v>
      </c>
      <c r="M189" s="262">
        <f t="shared" si="30"/>
        <v>2.9669999999999996</v>
      </c>
      <c r="N189" s="260">
        <v>-0.435</v>
      </c>
      <c r="O189" s="260">
        <v>212.47</v>
      </c>
      <c r="P189" s="260">
        <v>518</v>
      </c>
      <c r="Q189" s="260">
        <v>712.44948944364501</v>
      </c>
      <c r="U189" s="260">
        <f t="shared" si="35"/>
        <v>3.9954199999999997</v>
      </c>
      <c r="V189" s="260">
        <f t="shared" si="36"/>
        <v>2.1246999999999998</v>
      </c>
    </row>
    <row r="190" spans="1:22">
      <c r="A190" s="259">
        <v>44085</v>
      </c>
      <c r="B190" s="260">
        <v>377.2</v>
      </c>
      <c r="C190" s="261">
        <v>401.92099999999999</v>
      </c>
      <c r="D190" s="260">
        <v>3340.97</v>
      </c>
      <c r="F190" s="261">
        <v>0.66700000000000004</v>
      </c>
      <c r="G190" s="260">
        <f t="shared" si="26"/>
        <v>66.7</v>
      </c>
      <c r="H190" s="260">
        <f t="shared" si="27"/>
        <v>310.5</v>
      </c>
      <c r="I190" s="260">
        <f t="shared" si="28"/>
        <v>-99.9</v>
      </c>
      <c r="J190" s="262">
        <v>-0.999</v>
      </c>
      <c r="K190" s="260">
        <f t="shared" si="29"/>
        <v>1.6659999999999999</v>
      </c>
      <c r="L190" s="261">
        <v>4.673</v>
      </c>
      <c r="M190" s="262">
        <f t="shared" si="30"/>
        <v>3.0070000000000001</v>
      </c>
      <c r="N190" s="260">
        <v>-0.48199999999999998</v>
      </c>
      <c r="O190" s="260">
        <v>215.11</v>
      </c>
      <c r="P190" s="260">
        <v>521</v>
      </c>
      <c r="Q190" s="260">
        <v>717.91275533224518</v>
      </c>
      <c r="U190" s="260">
        <f t="shared" si="35"/>
        <v>4.0192100000000002</v>
      </c>
      <c r="V190" s="260">
        <f t="shared" si="36"/>
        <v>2.1511</v>
      </c>
    </row>
    <row r="191" spans="1:22">
      <c r="A191" s="259">
        <v>44088</v>
      </c>
      <c r="B191" s="260">
        <v>376.4</v>
      </c>
      <c r="C191" s="261">
        <v>403.33600000000001</v>
      </c>
      <c r="D191" s="260">
        <v>3383.54</v>
      </c>
      <c r="F191" s="261">
        <v>0.67400000000000004</v>
      </c>
      <c r="G191" s="260">
        <f t="shared" si="26"/>
        <v>67.400000000000006</v>
      </c>
      <c r="H191" s="260">
        <f t="shared" si="27"/>
        <v>309</v>
      </c>
      <c r="I191" s="260">
        <f t="shared" si="28"/>
        <v>-98.5</v>
      </c>
      <c r="J191" s="262">
        <v>-0.98499999999999999</v>
      </c>
      <c r="K191" s="260">
        <f t="shared" si="29"/>
        <v>1.659</v>
      </c>
      <c r="L191" s="261">
        <v>4.6849999999999996</v>
      </c>
      <c r="M191" s="262">
        <f t="shared" si="30"/>
        <v>3.0259999999999998</v>
      </c>
      <c r="N191" s="260">
        <v>-0.48299999999999998</v>
      </c>
      <c r="O191" s="260">
        <v>216.71</v>
      </c>
      <c r="P191" s="260">
        <v>524</v>
      </c>
      <c r="Q191" s="260">
        <v>719.38580854538327</v>
      </c>
      <c r="U191" s="260">
        <f t="shared" si="35"/>
        <v>4.0333600000000001</v>
      </c>
      <c r="V191" s="260">
        <f t="shared" si="36"/>
        <v>2.1671</v>
      </c>
    </row>
    <row r="192" spans="1:22">
      <c r="A192" s="259">
        <v>44089</v>
      </c>
      <c r="B192" s="260">
        <v>376.4</v>
      </c>
      <c r="C192" s="261">
        <v>400.36900000000003</v>
      </c>
      <c r="D192" s="260">
        <v>3401.2</v>
      </c>
      <c r="F192" s="261">
        <v>0.68100000000000005</v>
      </c>
      <c r="G192" s="260">
        <f t="shared" si="26"/>
        <v>68.100000000000009</v>
      </c>
      <c r="H192" s="260">
        <f t="shared" si="27"/>
        <v>308.29999999999995</v>
      </c>
      <c r="I192" s="260">
        <f t="shared" si="28"/>
        <v>-99.2</v>
      </c>
      <c r="J192" s="262">
        <v>-0.99199999999999999</v>
      </c>
      <c r="K192" s="260">
        <f t="shared" si="29"/>
        <v>1.673</v>
      </c>
      <c r="L192" s="261">
        <v>4.665</v>
      </c>
      <c r="M192" s="262">
        <f t="shared" si="30"/>
        <v>2.992</v>
      </c>
      <c r="N192" s="260">
        <v>-0.48099999999999998</v>
      </c>
      <c r="O192" s="260">
        <v>215.58</v>
      </c>
      <c r="P192" s="260">
        <v>521</v>
      </c>
      <c r="Q192" s="260">
        <v>712.40883387247413</v>
      </c>
      <c r="U192" s="260">
        <f t="shared" si="35"/>
        <v>4.0036900000000006</v>
      </c>
      <c r="V192" s="260">
        <f t="shared" si="36"/>
        <v>2.1558000000000002</v>
      </c>
    </row>
    <row r="193" spans="1:22">
      <c r="A193" s="259">
        <v>44090</v>
      </c>
      <c r="B193" s="260">
        <v>376.5</v>
      </c>
      <c r="C193" s="261">
        <v>400.23200000000003</v>
      </c>
      <c r="D193" s="260">
        <v>3385.49</v>
      </c>
      <c r="F193" s="261">
        <v>0.69899999999999995</v>
      </c>
      <c r="G193" s="260">
        <f t="shared" si="26"/>
        <v>69.899999999999991</v>
      </c>
      <c r="H193" s="260">
        <f t="shared" si="27"/>
        <v>306.60000000000002</v>
      </c>
      <c r="I193" s="260">
        <f t="shared" si="28"/>
        <v>-98.2</v>
      </c>
      <c r="J193" s="262">
        <v>-0.98199999999999998</v>
      </c>
      <c r="K193" s="260">
        <f t="shared" si="29"/>
        <v>1.681</v>
      </c>
      <c r="L193" s="261">
        <v>4.6989999999999998</v>
      </c>
      <c r="M193" s="262">
        <f t="shared" si="30"/>
        <v>3.0179999999999998</v>
      </c>
      <c r="N193" s="260">
        <v>-0.48599999999999999</v>
      </c>
      <c r="O193" s="260">
        <v>215.8</v>
      </c>
      <c r="P193" s="260">
        <v>518</v>
      </c>
      <c r="Q193" s="260">
        <v>707.89531050416315</v>
      </c>
      <c r="U193" s="260">
        <f t="shared" si="35"/>
        <v>4.0023200000000001</v>
      </c>
      <c r="V193" s="260">
        <f t="shared" si="36"/>
        <v>2.1579999999999999</v>
      </c>
    </row>
    <row r="194" spans="1:22">
      <c r="A194" s="259">
        <v>44091</v>
      </c>
      <c r="B194" s="260">
        <v>376.8</v>
      </c>
      <c r="C194" s="261">
        <v>405.92500000000001</v>
      </c>
      <c r="D194" s="260">
        <v>3357.01</v>
      </c>
      <c r="F194" s="261">
        <v>0.69</v>
      </c>
      <c r="G194" s="260">
        <f t="shared" si="26"/>
        <v>69</v>
      </c>
      <c r="H194" s="260">
        <f t="shared" si="27"/>
        <v>307.8</v>
      </c>
      <c r="I194" s="260">
        <f t="shared" si="28"/>
        <v>-98.8</v>
      </c>
      <c r="J194" s="262">
        <v>-0.98799999999999999</v>
      </c>
      <c r="K194" s="260">
        <f t="shared" si="29"/>
        <v>1.6779999999999999</v>
      </c>
      <c r="L194" s="261">
        <v>4.7720000000000002</v>
      </c>
      <c r="M194" s="262">
        <f t="shared" si="30"/>
        <v>3.0940000000000003</v>
      </c>
      <c r="N194" s="260">
        <v>-0.49299999999999999</v>
      </c>
      <c r="O194" s="260">
        <v>216.7</v>
      </c>
      <c r="P194" s="260">
        <v>522</v>
      </c>
      <c r="Q194" s="260">
        <v>714.28070094300631</v>
      </c>
      <c r="U194" s="260">
        <f t="shared" si="35"/>
        <v>4.0592500000000005</v>
      </c>
      <c r="V194" s="260">
        <f t="shared" si="36"/>
        <v>2.1669999999999998</v>
      </c>
    </row>
    <row r="195" spans="1:22">
      <c r="A195" s="259">
        <v>44092</v>
      </c>
      <c r="B195" s="260">
        <v>377.1</v>
      </c>
      <c r="C195" s="261">
        <v>407.60399999999998</v>
      </c>
      <c r="D195" s="260">
        <v>3319.47</v>
      </c>
      <c r="F195" s="261">
        <v>0.69499999999999995</v>
      </c>
      <c r="G195" s="260">
        <f t="shared" si="26"/>
        <v>69.5</v>
      </c>
      <c r="H195" s="260">
        <f t="shared" si="27"/>
        <v>307.60000000000002</v>
      </c>
      <c r="I195" s="260">
        <f t="shared" si="28"/>
        <v>-97.899999999999991</v>
      </c>
      <c r="J195" s="262">
        <v>-0.97899999999999998</v>
      </c>
      <c r="K195" s="260">
        <f t="shared" si="29"/>
        <v>1.6739999999999999</v>
      </c>
      <c r="L195" s="261">
        <v>4.8099999999999996</v>
      </c>
      <c r="M195" s="262">
        <f t="shared" si="30"/>
        <v>3.1359999999999997</v>
      </c>
      <c r="N195" s="260">
        <v>-0.48799999999999999</v>
      </c>
      <c r="O195" s="260">
        <v>217.34</v>
      </c>
      <c r="P195" s="260">
        <v>524</v>
      </c>
      <c r="Q195" s="260">
        <v>720.03470059985909</v>
      </c>
      <c r="U195" s="260">
        <f t="shared" si="35"/>
        <v>4.0760399999999999</v>
      </c>
      <c r="V195" s="260">
        <f t="shared" si="36"/>
        <v>2.1734</v>
      </c>
    </row>
    <row r="196" spans="1:22">
      <c r="A196" s="259">
        <v>44095</v>
      </c>
      <c r="B196" s="260">
        <v>382.1</v>
      </c>
      <c r="C196" s="261">
        <v>421.88600000000002</v>
      </c>
      <c r="D196" s="260">
        <v>3281.06</v>
      </c>
      <c r="F196" s="261">
        <v>0.66700000000000004</v>
      </c>
      <c r="G196" s="260">
        <f t="shared" ref="G196:G259" si="37">F196*100</f>
        <v>66.7</v>
      </c>
      <c r="H196" s="260">
        <f t="shared" ref="H196:H259" si="38">B196-G196</f>
        <v>315.40000000000003</v>
      </c>
      <c r="I196" s="260">
        <f t="shared" ref="I196:I259" si="39">J196*100</f>
        <v>-96.399999999999991</v>
      </c>
      <c r="J196" s="262">
        <v>-0.96399999999999997</v>
      </c>
      <c r="K196" s="260">
        <f t="shared" ref="K196:K259" si="40">F196-J196</f>
        <v>1.631</v>
      </c>
      <c r="L196" s="261">
        <v>4.952</v>
      </c>
      <c r="M196" s="262">
        <f t="shared" ref="M196:M259" si="41">L196-K196</f>
        <v>3.3209999999999997</v>
      </c>
      <c r="N196" s="260">
        <v>-0.53100000000000003</v>
      </c>
      <c r="O196" s="260">
        <v>222.82</v>
      </c>
      <c r="P196" s="260">
        <v>546</v>
      </c>
      <c r="Q196" s="260">
        <v>761.46228900773463</v>
      </c>
      <c r="U196" s="260">
        <f t="shared" si="35"/>
        <v>4.2188600000000003</v>
      </c>
      <c r="V196" s="260">
        <f t="shared" si="36"/>
        <v>2.2281999999999997</v>
      </c>
    </row>
    <row r="197" spans="1:22">
      <c r="A197" s="259">
        <v>44096</v>
      </c>
      <c r="B197" s="260">
        <v>383.5</v>
      </c>
      <c r="C197" s="261">
        <v>427.39299999999997</v>
      </c>
      <c r="D197" s="260">
        <v>3315.57</v>
      </c>
      <c r="F197" s="261">
        <v>0.67200000000000004</v>
      </c>
      <c r="G197" s="260">
        <f t="shared" si="37"/>
        <v>67.2</v>
      </c>
      <c r="H197" s="260">
        <f t="shared" si="38"/>
        <v>316.3</v>
      </c>
      <c r="I197" s="260">
        <f t="shared" si="39"/>
        <v>-95</v>
      </c>
      <c r="J197" s="262">
        <v>-0.95</v>
      </c>
      <c r="K197" s="260">
        <f t="shared" si="40"/>
        <v>1.6219999999999999</v>
      </c>
      <c r="L197" s="261">
        <v>4.9939999999999998</v>
      </c>
      <c r="M197" s="262">
        <f t="shared" si="41"/>
        <v>3.3719999999999999</v>
      </c>
      <c r="N197" s="260">
        <v>-0.50700000000000001</v>
      </c>
      <c r="O197" s="260">
        <v>222.22</v>
      </c>
      <c r="P197" s="260">
        <v>558</v>
      </c>
      <c r="Q197" s="260">
        <v>763.83080918717928</v>
      </c>
      <c r="U197" s="260">
        <f t="shared" si="35"/>
        <v>4.27393</v>
      </c>
      <c r="V197" s="260">
        <f t="shared" si="36"/>
        <v>2.2222</v>
      </c>
    </row>
    <row r="198" spans="1:22">
      <c r="A198" s="259">
        <v>44097</v>
      </c>
      <c r="B198" s="260">
        <v>385.5</v>
      </c>
      <c r="C198" s="261">
        <v>434.072</v>
      </c>
      <c r="D198" s="260">
        <v>3236.92</v>
      </c>
      <c r="F198" s="261">
        <v>0.67300000000000004</v>
      </c>
      <c r="G198" s="260">
        <f t="shared" si="37"/>
        <v>67.300000000000011</v>
      </c>
      <c r="H198" s="260">
        <f t="shared" si="38"/>
        <v>318.2</v>
      </c>
      <c r="I198" s="260">
        <f t="shared" si="39"/>
        <v>-93</v>
      </c>
      <c r="J198" s="262">
        <v>-0.93</v>
      </c>
      <c r="K198" s="260">
        <f t="shared" si="40"/>
        <v>1.6030000000000002</v>
      </c>
      <c r="L198" s="261">
        <v>5.0739999999999998</v>
      </c>
      <c r="M198" s="262">
        <f t="shared" si="41"/>
        <v>3.4709999999999996</v>
      </c>
      <c r="N198" s="260">
        <v>-0.50700000000000001</v>
      </c>
      <c r="O198" s="260">
        <v>223.17</v>
      </c>
      <c r="P198" s="260">
        <v>564</v>
      </c>
      <c r="Q198" s="260">
        <v>768.07506644788464</v>
      </c>
      <c r="U198" s="260">
        <f t="shared" si="35"/>
        <v>4.3407200000000001</v>
      </c>
      <c r="V198" s="260">
        <f t="shared" si="36"/>
        <v>2.2317</v>
      </c>
    </row>
    <row r="199" spans="1:22">
      <c r="A199" s="259">
        <v>44098</v>
      </c>
      <c r="B199" s="260">
        <v>389.5</v>
      </c>
      <c r="C199" s="261">
        <v>439.952</v>
      </c>
      <c r="D199" s="260">
        <v>3246.59</v>
      </c>
      <c r="F199" s="261">
        <v>0.66800000000000004</v>
      </c>
      <c r="G199" s="260">
        <f t="shared" si="37"/>
        <v>66.8</v>
      </c>
      <c r="H199" s="260">
        <f t="shared" si="38"/>
        <v>322.7</v>
      </c>
      <c r="I199" s="260">
        <f t="shared" si="39"/>
        <v>-91.5</v>
      </c>
      <c r="J199" s="262">
        <v>-0.91500000000000004</v>
      </c>
      <c r="K199" s="260">
        <f t="shared" si="40"/>
        <v>1.5830000000000002</v>
      </c>
      <c r="L199" s="261">
        <v>5.0810000000000004</v>
      </c>
      <c r="M199" s="262">
        <f t="shared" si="41"/>
        <v>3.4980000000000002</v>
      </c>
      <c r="N199" s="260">
        <v>-0.503</v>
      </c>
      <c r="O199" s="260">
        <v>226.45</v>
      </c>
      <c r="P199" s="260">
        <v>584</v>
      </c>
      <c r="Q199" s="260">
        <v>783.5862324236889</v>
      </c>
      <c r="U199" s="260">
        <f t="shared" si="35"/>
        <v>4.3995199999999999</v>
      </c>
      <c r="V199" s="260">
        <f t="shared" si="36"/>
        <v>2.2645</v>
      </c>
    </row>
    <row r="200" spans="1:22">
      <c r="A200" s="259">
        <v>44099</v>
      </c>
      <c r="B200" s="260">
        <v>392.7</v>
      </c>
      <c r="C200" s="261">
        <v>436.73200000000003</v>
      </c>
      <c r="D200" s="260">
        <v>3298.46</v>
      </c>
      <c r="F200" s="261">
        <v>0.65600000000000003</v>
      </c>
      <c r="G200" s="260">
        <f t="shared" si="37"/>
        <v>65.600000000000009</v>
      </c>
      <c r="H200" s="260">
        <f t="shared" si="38"/>
        <v>327.09999999999997</v>
      </c>
      <c r="I200" s="260">
        <f t="shared" si="39"/>
        <v>-92.800000000000011</v>
      </c>
      <c r="J200" s="262">
        <v>-0.92800000000000005</v>
      </c>
      <c r="K200" s="260">
        <f t="shared" si="40"/>
        <v>1.5840000000000001</v>
      </c>
      <c r="L200" s="261">
        <v>5.0199999999999996</v>
      </c>
      <c r="M200" s="262">
        <f t="shared" si="41"/>
        <v>3.4359999999999995</v>
      </c>
      <c r="N200" s="260">
        <v>-0.53100000000000003</v>
      </c>
      <c r="O200" s="260">
        <v>226.45</v>
      </c>
      <c r="P200" s="260">
        <v>575</v>
      </c>
      <c r="Q200" s="260">
        <v>774.43844690072581</v>
      </c>
      <c r="U200" s="260">
        <f t="shared" si="35"/>
        <v>4.3673200000000003</v>
      </c>
      <c r="V200" s="260">
        <f t="shared" si="36"/>
        <v>2.2645</v>
      </c>
    </row>
    <row r="201" spans="1:22">
      <c r="A201" s="259">
        <v>44102</v>
      </c>
      <c r="B201" s="260">
        <v>393.2</v>
      </c>
      <c r="C201" s="261">
        <v>435.077</v>
      </c>
      <c r="D201" s="260">
        <v>3351.6</v>
      </c>
      <c r="F201" s="261">
        <v>0.65400000000000003</v>
      </c>
      <c r="G201" s="260">
        <f t="shared" si="37"/>
        <v>65.400000000000006</v>
      </c>
      <c r="H201" s="260">
        <f t="shared" si="38"/>
        <v>327.79999999999995</v>
      </c>
      <c r="I201" s="260">
        <f t="shared" si="39"/>
        <v>-96.3</v>
      </c>
      <c r="J201" s="262">
        <v>-0.96299999999999997</v>
      </c>
      <c r="K201" s="260">
        <f t="shared" si="40"/>
        <v>1.617</v>
      </c>
      <c r="L201" s="261">
        <v>5.0229999999999997</v>
      </c>
      <c r="M201" s="262">
        <f t="shared" si="41"/>
        <v>3.4059999999999997</v>
      </c>
      <c r="N201" s="260">
        <v>-0.52900000000000003</v>
      </c>
      <c r="O201" s="260">
        <v>225.65</v>
      </c>
      <c r="P201" s="260">
        <v>570</v>
      </c>
      <c r="Q201" s="260">
        <v>767.44559368115779</v>
      </c>
      <c r="U201" s="260">
        <f t="shared" si="35"/>
        <v>4.3507699999999998</v>
      </c>
      <c r="V201" s="260">
        <f t="shared" si="36"/>
        <v>2.2565</v>
      </c>
    </row>
    <row r="202" spans="1:22">
      <c r="A202" s="259">
        <v>44103</v>
      </c>
      <c r="B202" s="260">
        <v>392.5</v>
      </c>
      <c r="C202" s="261">
        <v>437.85599999999999</v>
      </c>
      <c r="D202" s="260">
        <v>3335.47</v>
      </c>
      <c r="F202" s="261">
        <v>0.65</v>
      </c>
      <c r="G202" s="260">
        <f t="shared" si="37"/>
        <v>65</v>
      </c>
      <c r="H202" s="260">
        <f t="shared" si="38"/>
        <v>327.5</v>
      </c>
      <c r="I202" s="260">
        <f t="shared" si="39"/>
        <v>-98.7</v>
      </c>
      <c r="J202" s="262">
        <v>-0.98699999999999999</v>
      </c>
      <c r="K202" s="260">
        <f t="shared" si="40"/>
        <v>1.637</v>
      </c>
      <c r="L202" s="261">
        <v>5.0179999999999998</v>
      </c>
      <c r="M202" s="262">
        <f t="shared" si="41"/>
        <v>3.3809999999999998</v>
      </c>
      <c r="N202" s="260">
        <v>-0.54800000000000004</v>
      </c>
      <c r="O202" s="260">
        <v>226.11</v>
      </c>
      <c r="P202" s="260">
        <v>574</v>
      </c>
      <c r="Q202" s="260">
        <v>774.00523828206906</v>
      </c>
      <c r="U202" s="260">
        <f t="shared" si="35"/>
        <v>4.3785600000000002</v>
      </c>
      <c r="V202" s="260">
        <f t="shared" si="36"/>
        <v>2.2611000000000003</v>
      </c>
    </row>
    <row r="203" spans="1:22">
      <c r="A203" s="259">
        <v>44104</v>
      </c>
      <c r="B203" s="260">
        <v>389.8</v>
      </c>
      <c r="C203" s="261">
        <v>432.42500000000001</v>
      </c>
      <c r="D203" s="260">
        <v>3363</v>
      </c>
      <c r="F203" s="261">
        <v>0.68500000000000005</v>
      </c>
      <c r="G203" s="260">
        <f t="shared" si="37"/>
        <v>68.5</v>
      </c>
      <c r="H203" s="260">
        <f t="shared" si="38"/>
        <v>321.3</v>
      </c>
      <c r="I203" s="260">
        <f t="shared" si="39"/>
        <v>-94.8</v>
      </c>
      <c r="J203" s="262">
        <v>-0.94799999999999995</v>
      </c>
      <c r="K203" s="260">
        <f t="shared" si="40"/>
        <v>1.633</v>
      </c>
      <c r="L203" s="261">
        <v>4.9770000000000003</v>
      </c>
      <c r="M203" s="262">
        <f t="shared" si="41"/>
        <v>3.3440000000000003</v>
      </c>
      <c r="N203" s="260">
        <v>-0.52400000000000002</v>
      </c>
      <c r="O203" s="260">
        <v>226.02</v>
      </c>
      <c r="P203" s="260">
        <v>578</v>
      </c>
      <c r="Q203" s="260">
        <v>783.69118099897389</v>
      </c>
      <c r="U203" s="260">
        <f t="shared" si="35"/>
        <v>4.3242500000000001</v>
      </c>
      <c r="V203" s="260">
        <f t="shared" si="36"/>
        <v>2.2602000000000002</v>
      </c>
    </row>
    <row r="204" spans="1:22">
      <c r="A204" s="259">
        <v>44105</v>
      </c>
      <c r="B204" s="260">
        <v>389.8</v>
      </c>
      <c r="C204" s="261">
        <v>430.81099999999998</v>
      </c>
      <c r="D204" s="260">
        <v>3380.8</v>
      </c>
      <c r="F204" s="261">
        <v>0.67900000000000005</v>
      </c>
      <c r="G204" s="260">
        <f t="shared" si="37"/>
        <v>67.900000000000006</v>
      </c>
      <c r="H204" s="260">
        <f t="shared" si="38"/>
        <v>321.89999999999998</v>
      </c>
      <c r="I204" s="260">
        <f t="shared" si="39"/>
        <v>-96</v>
      </c>
      <c r="J204" s="262">
        <v>-0.96</v>
      </c>
      <c r="K204" s="260">
        <f t="shared" si="40"/>
        <v>1.639</v>
      </c>
      <c r="L204" s="261">
        <v>4.9770000000000003</v>
      </c>
      <c r="M204" s="262">
        <f t="shared" si="41"/>
        <v>3.3380000000000001</v>
      </c>
      <c r="N204" s="260">
        <v>-0.53700000000000003</v>
      </c>
      <c r="O204" s="260">
        <v>224.24</v>
      </c>
      <c r="P204" s="260">
        <v>576</v>
      </c>
      <c r="Q204" s="260">
        <v>779.84633242392647</v>
      </c>
      <c r="U204" s="260">
        <f t="shared" si="35"/>
        <v>4.3081100000000001</v>
      </c>
      <c r="V204" s="260">
        <f t="shared" si="36"/>
        <v>2.2423999999999999</v>
      </c>
    </row>
    <row r="205" spans="1:22">
      <c r="A205" s="259">
        <v>44106</v>
      </c>
      <c r="B205" s="260">
        <v>388.7</v>
      </c>
      <c r="C205" s="261">
        <v>430.548</v>
      </c>
      <c r="D205" s="260">
        <v>3348.44</v>
      </c>
      <c r="F205" s="261">
        <v>0.70199999999999996</v>
      </c>
      <c r="G205" s="260">
        <f t="shared" si="37"/>
        <v>70.199999999999989</v>
      </c>
      <c r="H205" s="260">
        <f t="shared" si="38"/>
        <v>318.5</v>
      </c>
      <c r="I205" s="260">
        <f t="shared" si="39"/>
        <v>-94.8</v>
      </c>
      <c r="J205" s="262">
        <v>-0.94799999999999995</v>
      </c>
      <c r="K205" s="260">
        <f t="shared" si="40"/>
        <v>1.65</v>
      </c>
      <c r="L205" s="261">
        <v>4.9880000000000004</v>
      </c>
      <c r="M205" s="262">
        <f t="shared" si="41"/>
        <v>3.3380000000000005</v>
      </c>
      <c r="N205" s="260">
        <v>-0.53900000000000003</v>
      </c>
      <c r="O205" s="260">
        <v>225.19</v>
      </c>
      <c r="P205" s="260">
        <v>575</v>
      </c>
      <c r="Q205" s="260">
        <v>786.29551714487184</v>
      </c>
      <c r="U205" s="260">
        <f t="shared" si="35"/>
        <v>4.3054800000000002</v>
      </c>
      <c r="V205" s="260">
        <f t="shared" si="36"/>
        <v>2.2519</v>
      </c>
    </row>
    <row r="206" spans="1:22">
      <c r="A206" s="259">
        <v>44109</v>
      </c>
      <c r="B206" s="260">
        <v>383.7</v>
      </c>
      <c r="C206" s="261">
        <v>421.34100000000001</v>
      </c>
      <c r="D206" s="260">
        <v>3408.63</v>
      </c>
      <c r="F206" s="261">
        <v>0.78300000000000003</v>
      </c>
      <c r="G206" s="260">
        <f t="shared" si="37"/>
        <v>78.3</v>
      </c>
      <c r="H206" s="260">
        <f t="shared" si="38"/>
        <v>305.39999999999998</v>
      </c>
      <c r="I206" s="260">
        <f t="shared" si="39"/>
        <v>-91.4</v>
      </c>
      <c r="J206" s="262">
        <v>-0.91400000000000003</v>
      </c>
      <c r="K206" s="260">
        <f t="shared" si="40"/>
        <v>1.6970000000000001</v>
      </c>
      <c r="L206" s="261">
        <v>4.9660000000000002</v>
      </c>
      <c r="M206" s="262">
        <f t="shared" si="41"/>
        <v>3.2690000000000001</v>
      </c>
      <c r="N206" s="260">
        <v>-0.51100000000000001</v>
      </c>
      <c r="O206" s="260">
        <v>222.61</v>
      </c>
      <c r="P206" s="260">
        <v>561</v>
      </c>
      <c r="Q206" s="260">
        <v>776.86740899937274</v>
      </c>
      <c r="U206" s="260">
        <f t="shared" si="35"/>
        <v>4.2134099999999997</v>
      </c>
      <c r="V206" s="260">
        <f t="shared" si="36"/>
        <v>2.2261000000000002</v>
      </c>
    </row>
    <row r="207" spans="1:22">
      <c r="A207" s="259">
        <v>44110</v>
      </c>
      <c r="B207" s="260">
        <v>382.7</v>
      </c>
      <c r="C207" s="261">
        <v>421.14299999999997</v>
      </c>
      <c r="D207" s="260">
        <v>3360.95</v>
      </c>
      <c r="F207" s="261">
        <v>0.73599999999999999</v>
      </c>
      <c r="G207" s="260">
        <f t="shared" si="37"/>
        <v>73.599999999999994</v>
      </c>
      <c r="H207" s="260">
        <f t="shared" si="38"/>
        <v>309.10000000000002</v>
      </c>
      <c r="I207" s="260">
        <f t="shared" si="39"/>
        <v>-93.5</v>
      </c>
      <c r="J207" s="262">
        <v>-0.93500000000000005</v>
      </c>
      <c r="K207" s="260">
        <f t="shared" si="40"/>
        <v>1.671</v>
      </c>
      <c r="L207" s="261">
        <v>4.9630000000000001</v>
      </c>
      <c r="M207" s="262">
        <f t="shared" si="41"/>
        <v>3.2919999999999998</v>
      </c>
      <c r="N207" s="260">
        <v>-0.51</v>
      </c>
      <c r="O207" s="260">
        <v>222.04</v>
      </c>
      <c r="P207" s="260">
        <v>555</v>
      </c>
      <c r="Q207" s="260">
        <v>760.19295496016048</v>
      </c>
      <c r="U207" s="260">
        <f t="shared" si="35"/>
        <v>4.21143</v>
      </c>
      <c r="V207" s="260">
        <f t="shared" si="36"/>
        <v>2.2203999999999997</v>
      </c>
    </row>
    <row r="208" spans="1:22">
      <c r="A208" s="259">
        <v>44111</v>
      </c>
      <c r="B208" s="260">
        <v>379.2</v>
      </c>
      <c r="C208" s="261">
        <v>415.351</v>
      </c>
      <c r="D208" s="260">
        <v>3419.45</v>
      </c>
      <c r="F208" s="261">
        <v>0.78800000000000003</v>
      </c>
      <c r="G208" s="260">
        <f t="shared" si="37"/>
        <v>78.8</v>
      </c>
      <c r="H208" s="260">
        <f t="shared" si="38"/>
        <v>300.39999999999998</v>
      </c>
      <c r="I208" s="260">
        <f t="shared" si="39"/>
        <v>-92</v>
      </c>
      <c r="J208" s="262">
        <v>-0.92</v>
      </c>
      <c r="K208" s="260">
        <f t="shared" si="40"/>
        <v>1.7080000000000002</v>
      </c>
      <c r="L208" s="261">
        <v>4.9640000000000004</v>
      </c>
      <c r="M208" s="262">
        <f t="shared" si="41"/>
        <v>3.2560000000000002</v>
      </c>
      <c r="N208" s="260">
        <v>-0.496</v>
      </c>
      <c r="O208" s="260">
        <v>219.61</v>
      </c>
      <c r="P208" s="260">
        <v>553</v>
      </c>
      <c r="Q208" s="260">
        <v>752.28390967711914</v>
      </c>
      <c r="U208" s="260">
        <f t="shared" si="35"/>
        <v>4.1535099999999998</v>
      </c>
      <c r="V208" s="260">
        <f t="shared" si="36"/>
        <v>2.1960999999999999</v>
      </c>
    </row>
    <row r="209" spans="1:22">
      <c r="A209" s="259">
        <v>44112</v>
      </c>
      <c r="B209" s="260">
        <v>377.9</v>
      </c>
      <c r="C209" s="261">
        <v>410.96699999999998</v>
      </c>
      <c r="D209" s="260">
        <v>3446.83</v>
      </c>
      <c r="F209" s="261">
        <v>0.78600000000000003</v>
      </c>
      <c r="G209" s="260">
        <f t="shared" si="37"/>
        <v>78.600000000000009</v>
      </c>
      <c r="H209" s="260">
        <f t="shared" si="38"/>
        <v>299.29999999999995</v>
      </c>
      <c r="I209" s="260">
        <f t="shared" si="39"/>
        <v>-94.5</v>
      </c>
      <c r="J209" s="262">
        <v>-0.94499999999999995</v>
      </c>
      <c r="K209" s="260">
        <f t="shared" si="40"/>
        <v>1.7309999999999999</v>
      </c>
      <c r="L209" s="261">
        <v>4.93</v>
      </c>
      <c r="M209" s="262">
        <f t="shared" si="41"/>
        <v>3.1989999999999998</v>
      </c>
      <c r="N209" s="260">
        <v>-0.52600000000000002</v>
      </c>
      <c r="O209" s="260">
        <v>220.54</v>
      </c>
      <c r="P209" s="260">
        <v>544</v>
      </c>
      <c r="Q209" s="260">
        <v>732.95598666804835</v>
      </c>
      <c r="U209" s="260">
        <f t="shared" si="35"/>
        <v>4.1096699999999995</v>
      </c>
      <c r="V209" s="260">
        <f t="shared" si="36"/>
        <v>2.2054</v>
      </c>
    </row>
    <row r="210" spans="1:22">
      <c r="A210" s="259">
        <v>44113</v>
      </c>
      <c r="B210" s="260">
        <v>375</v>
      </c>
      <c r="C210" s="261">
        <v>405.04399999999998</v>
      </c>
      <c r="D210" s="260">
        <v>3477.13</v>
      </c>
      <c r="F210" s="261">
        <v>0.77600000000000002</v>
      </c>
      <c r="G210" s="260">
        <f t="shared" si="37"/>
        <v>77.600000000000009</v>
      </c>
      <c r="H210" s="260">
        <f t="shared" si="38"/>
        <v>297.39999999999998</v>
      </c>
      <c r="I210" s="260">
        <f t="shared" si="39"/>
        <v>-96.2</v>
      </c>
      <c r="J210" s="262">
        <v>-0.96199999999999997</v>
      </c>
      <c r="K210" s="260">
        <f t="shared" si="40"/>
        <v>1.738</v>
      </c>
      <c r="L210" s="261">
        <v>4.8819999999999997</v>
      </c>
      <c r="M210" s="262">
        <f t="shared" si="41"/>
        <v>3.1439999999999997</v>
      </c>
      <c r="N210" s="260">
        <v>-0.52900000000000003</v>
      </c>
      <c r="O210" s="260">
        <v>219.88</v>
      </c>
      <c r="P210" s="260">
        <v>541</v>
      </c>
      <c r="Q210" s="260">
        <v>724.03995457993926</v>
      </c>
      <c r="U210" s="260">
        <f t="shared" si="35"/>
        <v>4.05044</v>
      </c>
      <c r="V210" s="260">
        <f t="shared" si="36"/>
        <v>2.1987999999999999</v>
      </c>
    </row>
    <row r="211" spans="1:22" hidden="1">
      <c r="A211" s="259">
        <v>44116</v>
      </c>
      <c r="B211" s="260">
        <v>0</v>
      </c>
      <c r="C211" s="260">
        <v>0</v>
      </c>
      <c r="D211" s="260">
        <v>3534.22</v>
      </c>
      <c r="F211" s="260">
        <v>0.77600000000000002</v>
      </c>
      <c r="G211" s="260">
        <f t="shared" si="37"/>
        <v>77.600000000000009</v>
      </c>
      <c r="H211" s="260">
        <f t="shared" si="38"/>
        <v>-77.600000000000009</v>
      </c>
      <c r="I211" s="260">
        <f t="shared" si="39"/>
        <v>-96.2</v>
      </c>
      <c r="J211" s="260">
        <v>-0.96199999999999997</v>
      </c>
      <c r="K211" s="260">
        <f t="shared" si="40"/>
        <v>1.738</v>
      </c>
      <c r="L211" s="260" t="e">
        <v>#N/A</v>
      </c>
      <c r="M211" s="260" t="e">
        <f t="shared" si="41"/>
        <v>#N/A</v>
      </c>
      <c r="Q211" s="260">
        <v>723.3431054914322</v>
      </c>
    </row>
    <row r="212" spans="1:22">
      <c r="A212" s="259">
        <v>44117</v>
      </c>
      <c r="B212" s="260">
        <v>376.8</v>
      </c>
      <c r="C212" s="261">
        <v>407.23599999999999</v>
      </c>
      <c r="D212" s="260">
        <v>3511.93</v>
      </c>
      <c r="F212" s="261">
        <v>0.72799999999999998</v>
      </c>
      <c r="G212" s="260">
        <f t="shared" si="37"/>
        <v>72.8</v>
      </c>
      <c r="H212" s="260">
        <f t="shared" si="38"/>
        <v>304</v>
      </c>
      <c r="I212" s="260">
        <f t="shared" si="39"/>
        <v>-97.7</v>
      </c>
      <c r="J212" s="262">
        <v>-0.97699999999999998</v>
      </c>
      <c r="K212" s="260">
        <f t="shared" si="40"/>
        <v>1.7050000000000001</v>
      </c>
      <c r="L212" s="261">
        <v>4.8550000000000004</v>
      </c>
      <c r="M212" s="262">
        <f t="shared" si="41"/>
        <v>3.1500000000000004</v>
      </c>
      <c r="N212" s="260">
        <v>-0.55800000000000005</v>
      </c>
      <c r="O212" s="260">
        <v>217.96</v>
      </c>
      <c r="P212" s="260">
        <v>549</v>
      </c>
      <c r="Q212" s="260">
        <v>726.82040483214291</v>
      </c>
      <c r="U212" s="260">
        <f t="shared" ref="U212:U232" si="42">C212/100</f>
        <v>4.0723599999999998</v>
      </c>
      <c r="V212" s="260">
        <f t="shared" ref="V212:V232" si="43">O212/100</f>
        <v>2.1796000000000002</v>
      </c>
    </row>
    <row r="213" spans="1:22">
      <c r="A213" s="259">
        <v>44118</v>
      </c>
      <c r="B213" s="260">
        <v>377</v>
      </c>
      <c r="C213" s="261">
        <v>409.565</v>
      </c>
      <c r="D213" s="260">
        <v>3488.67</v>
      </c>
      <c r="F213" s="261">
        <v>0.72599999999999998</v>
      </c>
      <c r="G213" s="260">
        <f t="shared" si="37"/>
        <v>72.599999999999994</v>
      </c>
      <c r="H213" s="260">
        <f t="shared" si="38"/>
        <v>304.39999999999998</v>
      </c>
      <c r="I213" s="260">
        <f t="shared" si="39"/>
        <v>-97</v>
      </c>
      <c r="J213" s="262">
        <v>-0.97</v>
      </c>
      <c r="K213" s="260">
        <f t="shared" si="40"/>
        <v>1.696</v>
      </c>
      <c r="L213" s="261">
        <v>4.8620000000000001</v>
      </c>
      <c r="M213" s="262">
        <f t="shared" si="41"/>
        <v>3.1660000000000004</v>
      </c>
      <c r="N213" s="260">
        <v>-0.58399999999999996</v>
      </c>
      <c r="O213" s="260">
        <v>218.72</v>
      </c>
      <c r="P213" s="260">
        <v>556</v>
      </c>
      <c r="Q213" s="260">
        <v>737.43321852642532</v>
      </c>
      <c r="U213" s="260">
        <f t="shared" si="42"/>
        <v>4.09565</v>
      </c>
      <c r="V213" s="260">
        <f t="shared" si="43"/>
        <v>2.1871999999999998</v>
      </c>
    </row>
    <row r="214" spans="1:22">
      <c r="A214" s="259">
        <v>44119</v>
      </c>
      <c r="B214" s="260">
        <v>378.7</v>
      </c>
      <c r="C214" s="261">
        <v>412.22399999999999</v>
      </c>
      <c r="D214" s="260">
        <v>3483.34</v>
      </c>
      <c r="F214" s="261">
        <v>0.73299999999999998</v>
      </c>
      <c r="G214" s="260">
        <f t="shared" si="37"/>
        <v>73.3</v>
      </c>
      <c r="H214" s="260">
        <f t="shared" si="38"/>
        <v>305.39999999999998</v>
      </c>
      <c r="I214" s="260">
        <f t="shared" si="39"/>
        <v>-96.6</v>
      </c>
      <c r="J214" s="262">
        <v>-0.96599999999999997</v>
      </c>
      <c r="K214" s="260">
        <f t="shared" si="40"/>
        <v>1.6989999999999998</v>
      </c>
      <c r="L214" s="261">
        <v>4.8710000000000004</v>
      </c>
      <c r="M214" s="262">
        <f t="shared" si="41"/>
        <v>3.1720000000000006</v>
      </c>
      <c r="N214" s="260">
        <v>-0.61299999999999999</v>
      </c>
      <c r="O214" s="260">
        <v>223.64</v>
      </c>
      <c r="P214" s="260">
        <v>563</v>
      </c>
      <c r="Q214" s="260">
        <v>751.63651117441043</v>
      </c>
      <c r="U214" s="260">
        <f t="shared" si="42"/>
        <v>4.1222399999999997</v>
      </c>
      <c r="V214" s="260">
        <f t="shared" si="43"/>
        <v>2.2363999999999997</v>
      </c>
    </row>
    <row r="215" spans="1:22">
      <c r="A215" s="259">
        <v>44120</v>
      </c>
      <c r="B215" s="260">
        <v>378.3</v>
      </c>
      <c r="C215" s="261">
        <v>409.76100000000002</v>
      </c>
      <c r="D215" s="260">
        <v>3483.81</v>
      </c>
      <c r="F215" s="261">
        <v>0.746</v>
      </c>
      <c r="G215" s="260">
        <f t="shared" si="37"/>
        <v>74.599999999999994</v>
      </c>
      <c r="H215" s="260">
        <f t="shared" si="38"/>
        <v>303.70000000000005</v>
      </c>
      <c r="I215" s="260">
        <f t="shared" si="39"/>
        <v>-96.2</v>
      </c>
      <c r="J215" s="262">
        <v>-0.96199999999999997</v>
      </c>
      <c r="K215" s="260">
        <f t="shared" si="40"/>
        <v>1.708</v>
      </c>
      <c r="L215" s="261">
        <v>4.8550000000000004</v>
      </c>
      <c r="M215" s="262">
        <f t="shared" si="41"/>
        <v>3.1470000000000002</v>
      </c>
      <c r="N215" s="260">
        <v>-0.623</v>
      </c>
      <c r="O215" s="260">
        <v>222.95</v>
      </c>
      <c r="P215" s="260">
        <v>557</v>
      </c>
      <c r="Q215" s="260">
        <v>744.57498740649532</v>
      </c>
      <c r="U215" s="260">
        <f t="shared" si="42"/>
        <v>4.0976100000000004</v>
      </c>
      <c r="V215" s="260">
        <f t="shared" si="43"/>
        <v>2.2294999999999998</v>
      </c>
    </row>
    <row r="216" spans="1:22">
      <c r="A216" s="259">
        <v>44123</v>
      </c>
      <c r="B216" s="260">
        <v>376.9</v>
      </c>
      <c r="C216" s="261">
        <v>409.28500000000003</v>
      </c>
      <c r="D216" s="260">
        <v>3426.92</v>
      </c>
      <c r="F216" s="261">
        <v>0.77100000000000002</v>
      </c>
      <c r="G216" s="260">
        <f t="shared" si="37"/>
        <v>77.100000000000009</v>
      </c>
      <c r="H216" s="260">
        <f t="shared" si="38"/>
        <v>299.79999999999995</v>
      </c>
      <c r="I216" s="260">
        <f t="shared" si="39"/>
        <v>-95.1</v>
      </c>
      <c r="J216" s="262">
        <v>-0.95099999999999996</v>
      </c>
      <c r="K216" s="260">
        <f t="shared" si="40"/>
        <v>1.722</v>
      </c>
      <c r="L216" s="261">
        <v>4.88</v>
      </c>
      <c r="M216" s="262">
        <f t="shared" si="41"/>
        <v>3.1579999999999999</v>
      </c>
      <c r="N216" s="260">
        <v>-0.63</v>
      </c>
      <c r="O216" s="260">
        <v>220.93</v>
      </c>
      <c r="P216" s="260">
        <v>548</v>
      </c>
      <c r="Q216" s="260">
        <v>737.26887912623579</v>
      </c>
      <c r="U216" s="260">
        <f t="shared" si="42"/>
        <v>4.0928500000000003</v>
      </c>
      <c r="V216" s="260">
        <f t="shared" si="43"/>
        <v>2.2093000000000003</v>
      </c>
    </row>
    <row r="217" spans="1:22">
      <c r="A217" s="259">
        <v>44124</v>
      </c>
      <c r="B217" s="260">
        <v>375.8</v>
      </c>
      <c r="C217" s="261">
        <v>410.44200000000001</v>
      </c>
      <c r="D217" s="260">
        <v>3443.12</v>
      </c>
      <c r="F217" s="261">
        <v>0.78700000000000003</v>
      </c>
      <c r="G217" s="260">
        <f t="shared" si="37"/>
        <v>78.7</v>
      </c>
      <c r="H217" s="260">
        <f t="shared" si="38"/>
        <v>297.10000000000002</v>
      </c>
      <c r="I217" s="260">
        <f t="shared" si="39"/>
        <v>-93.7</v>
      </c>
      <c r="J217" s="262">
        <v>-0.93700000000000006</v>
      </c>
      <c r="K217" s="260">
        <f t="shared" si="40"/>
        <v>1.7240000000000002</v>
      </c>
      <c r="L217" s="261">
        <v>4.907</v>
      </c>
      <c r="M217" s="262">
        <f t="shared" si="41"/>
        <v>3.1829999999999998</v>
      </c>
      <c r="N217" s="260">
        <v>-0.60799999999999998</v>
      </c>
      <c r="O217" s="260">
        <v>221</v>
      </c>
      <c r="P217" s="260">
        <v>549</v>
      </c>
      <c r="Q217" s="260">
        <v>741.66184078531694</v>
      </c>
      <c r="U217" s="260">
        <f t="shared" si="42"/>
        <v>4.1044200000000002</v>
      </c>
      <c r="V217" s="260">
        <f t="shared" si="43"/>
        <v>2.21</v>
      </c>
    </row>
    <row r="218" spans="1:22">
      <c r="A218" s="259">
        <v>44125</v>
      </c>
      <c r="B218" s="260">
        <v>374.9</v>
      </c>
      <c r="C218" s="261">
        <v>412.40300000000002</v>
      </c>
      <c r="D218" s="260">
        <v>3435.56</v>
      </c>
      <c r="F218" s="261">
        <v>0.82399999999999995</v>
      </c>
      <c r="G218" s="260">
        <f t="shared" si="37"/>
        <v>82.399999999999991</v>
      </c>
      <c r="H218" s="260">
        <f t="shared" si="38"/>
        <v>292.5</v>
      </c>
      <c r="I218" s="260">
        <f t="shared" si="39"/>
        <v>-91.600000000000009</v>
      </c>
      <c r="J218" s="262">
        <v>-0.91600000000000004</v>
      </c>
      <c r="K218" s="260">
        <f t="shared" si="40"/>
        <v>1.74</v>
      </c>
      <c r="L218" s="261">
        <v>4.9489999999999998</v>
      </c>
      <c r="M218" s="262">
        <f t="shared" si="41"/>
        <v>3.2089999999999996</v>
      </c>
      <c r="N218" s="260">
        <v>-0.59099999999999997</v>
      </c>
      <c r="O218" s="260">
        <v>219.97</v>
      </c>
      <c r="P218" s="260">
        <v>548</v>
      </c>
      <c r="Q218" s="260">
        <v>743.51643522730592</v>
      </c>
      <c r="U218" s="260">
        <f t="shared" si="42"/>
        <v>4.1240300000000003</v>
      </c>
      <c r="V218" s="260">
        <f t="shared" si="43"/>
        <v>2.1997</v>
      </c>
    </row>
    <row r="219" spans="1:22">
      <c r="A219" s="259">
        <v>44126</v>
      </c>
      <c r="B219" s="260">
        <v>373.6</v>
      </c>
      <c r="C219" s="261">
        <v>413.19600000000003</v>
      </c>
      <c r="D219" s="260">
        <v>3453.49</v>
      </c>
      <c r="F219" s="261">
        <v>0.85699999999999998</v>
      </c>
      <c r="G219" s="260">
        <f t="shared" si="37"/>
        <v>85.7</v>
      </c>
      <c r="H219" s="260">
        <f t="shared" si="38"/>
        <v>287.90000000000003</v>
      </c>
      <c r="I219" s="260">
        <f t="shared" si="39"/>
        <v>-90.600000000000009</v>
      </c>
      <c r="J219" s="262">
        <v>-0.90600000000000003</v>
      </c>
      <c r="K219" s="260">
        <f t="shared" si="40"/>
        <v>1.7629999999999999</v>
      </c>
      <c r="L219" s="261">
        <v>4.984</v>
      </c>
      <c r="M219" s="262">
        <f t="shared" si="41"/>
        <v>3.2210000000000001</v>
      </c>
      <c r="N219" s="260">
        <v>-0.56999999999999995</v>
      </c>
      <c r="O219" s="260">
        <v>219.11</v>
      </c>
      <c r="P219" s="260">
        <v>547</v>
      </c>
      <c r="Q219" s="260">
        <v>743.32547233034177</v>
      </c>
      <c r="U219" s="260">
        <f t="shared" si="42"/>
        <v>4.1319600000000003</v>
      </c>
      <c r="V219" s="260">
        <f t="shared" si="43"/>
        <v>2.1911</v>
      </c>
    </row>
    <row r="220" spans="1:22">
      <c r="A220" s="259">
        <v>44127</v>
      </c>
      <c r="B220" s="260">
        <v>374.3</v>
      </c>
      <c r="C220" s="261">
        <v>415.78399999999999</v>
      </c>
      <c r="D220" s="260">
        <v>3465.39</v>
      </c>
      <c r="F220" s="261">
        <v>0.84399999999999997</v>
      </c>
      <c r="G220" s="260">
        <f t="shared" si="37"/>
        <v>84.399999999999991</v>
      </c>
      <c r="H220" s="260">
        <f t="shared" si="38"/>
        <v>289.90000000000003</v>
      </c>
      <c r="I220" s="260">
        <f t="shared" si="39"/>
        <v>-90.9</v>
      </c>
      <c r="J220" s="262">
        <v>-0.90900000000000003</v>
      </c>
      <c r="K220" s="260">
        <f t="shared" si="40"/>
        <v>1.7530000000000001</v>
      </c>
      <c r="L220" s="261">
        <v>4.992</v>
      </c>
      <c r="M220" s="262">
        <f t="shared" si="41"/>
        <v>3.2389999999999999</v>
      </c>
      <c r="N220" s="260">
        <v>-0.57899999999999996</v>
      </c>
      <c r="O220" s="260">
        <v>217.57</v>
      </c>
      <c r="P220" s="260">
        <v>540</v>
      </c>
      <c r="Q220" s="260">
        <v>739.28831597153248</v>
      </c>
      <c r="U220" s="260">
        <f t="shared" si="42"/>
        <v>4.1578400000000002</v>
      </c>
      <c r="V220" s="260">
        <f t="shared" si="43"/>
        <v>2.1757</v>
      </c>
    </row>
    <row r="221" spans="1:22">
      <c r="A221" s="259">
        <v>44130</v>
      </c>
      <c r="B221" s="260">
        <v>377.1</v>
      </c>
      <c r="C221" s="261">
        <v>420.55799999999999</v>
      </c>
      <c r="D221" s="260">
        <v>3400.97</v>
      </c>
      <c r="F221" s="261">
        <v>0.80300000000000005</v>
      </c>
      <c r="G221" s="260">
        <f t="shared" si="37"/>
        <v>80.300000000000011</v>
      </c>
      <c r="H221" s="260">
        <f t="shared" si="38"/>
        <v>296.8</v>
      </c>
      <c r="I221" s="260">
        <f t="shared" si="39"/>
        <v>-92.9</v>
      </c>
      <c r="J221" s="262">
        <v>-0.92900000000000005</v>
      </c>
      <c r="K221" s="260">
        <f t="shared" si="40"/>
        <v>1.7320000000000002</v>
      </c>
      <c r="L221" s="261">
        <v>5.0060000000000002</v>
      </c>
      <c r="M221" s="262">
        <f t="shared" si="41"/>
        <v>3.274</v>
      </c>
      <c r="N221" s="260">
        <v>-0.58199999999999996</v>
      </c>
      <c r="O221" s="260">
        <v>217.88</v>
      </c>
      <c r="P221" s="260">
        <v>546</v>
      </c>
      <c r="Q221" s="260">
        <v>745.89281485733716</v>
      </c>
      <c r="U221" s="260">
        <f t="shared" si="42"/>
        <v>4.2055800000000003</v>
      </c>
      <c r="V221" s="260">
        <f t="shared" si="43"/>
        <v>2.1787999999999998</v>
      </c>
    </row>
    <row r="222" spans="1:22">
      <c r="A222" s="259">
        <v>44131</v>
      </c>
      <c r="B222" s="260">
        <v>378.8</v>
      </c>
      <c r="C222" s="261">
        <v>419.89400000000001</v>
      </c>
      <c r="D222" s="260">
        <v>3390.68</v>
      </c>
      <c r="F222" s="261">
        <v>0.76900000000000002</v>
      </c>
      <c r="G222" s="260">
        <f t="shared" si="37"/>
        <v>76.900000000000006</v>
      </c>
      <c r="H222" s="260">
        <f t="shared" si="38"/>
        <v>301.89999999999998</v>
      </c>
      <c r="I222" s="260">
        <f t="shared" si="39"/>
        <v>-94.1</v>
      </c>
      <c r="J222" s="262">
        <v>-0.94099999999999995</v>
      </c>
      <c r="K222" s="260">
        <f t="shared" si="40"/>
        <v>1.71</v>
      </c>
      <c r="L222" s="261">
        <v>4.9790000000000001</v>
      </c>
      <c r="M222" s="262">
        <f t="shared" si="41"/>
        <v>3.2690000000000001</v>
      </c>
      <c r="N222" s="260">
        <v>-0.61699999999999999</v>
      </c>
      <c r="O222" s="260">
        <v>219.52</v>
      </c>
      <c r="P222" s="260">
        <v>547</v>
      </c>
      <c r="Q222" s="260">
        <v>740.38894475898951</v>
      </c>
      <c r="U222" s="260">
        <f t="shared" si="42"/>
        <v>4.1989400000000003</v>
      </c>
      <c r="V222" s="260">
        <f t="shared" si="43"/>
        <v>2.1952000000000003</v>
      </c>
    </row>
    <row r="223" spans="1:22">
      <c r="A223" s="259">
        <v>44132</v>
      </c>
      <c r="B223" s="260">
        <v>380.6</v>
      </c>
      <c r="C223" s="261">
        <v>424.55599999999998</v>
      </c>
      <c r="D223" s="260">
        <v>3271.03</v>
      </c>
      <c r="F223" s="261">
        <v>0.77300000000000002</v>
      </c>
      <c r="G223" s="260">
        <f t="shared" si="37"/>
        <v>77.3</v>
      </c>
      <c r="H223" s="260">
        <f t="shared" si="38"/>
        <v>303.3</v>
      </c>
      <c r="I223" s="260">
        <f t="shared" si="39"/>
        <v>-92.5</v>
      </c>
      <c r="J223" s="262">
        <v>-0.92500000000000004</v>
      </c>
      <c r="K223" s="260">
        <f t="shared" si="40"/>
        <v>1.698</v>
      </c>
      <c r="L223" s="261">
        <v>5.0380000000000003</v>
      </c>
      <c r="M223" s="262">
        <f t="shared" si="41"/>
        <v>3.3400000000000003</v>
      </c>
      <c r="N223" s="260">
        <v>-0.629</v>
      </c>
      <c r="O223" s="260">
        <v>224.09</v>
      </c>
      <c r="P223" s="260">
        <v>543</v>
      </c>
      <c r="Q223" s="260">
        <v>744.46692839433842</v>
      </c>
      <c r="U223" s="260">
        <f t="shared" si="42"/>
        <v>4.2455600000000002</v>
      </c>
      <c r="V223" s="260">
        <f t="shared" si="43"/>
        <v>2.2408999999999999</v>
      </c>
    </row>
    <row r="224" spans="1:22">
      <c r="A224" s="259">
        <v>44133</v>
      </c>
      <c r="B224" s="260">
        <v>379.6</v>
      </c>
      <c r="C224" s="261">
        <v>422.911</v>
      </c>
      <c r="D224" s="260">
        <v>3310.11</v>
      </c>
      <c r="F224" s="261">
        <v>0.82399999999999995</v>
      </c>
      <c r="G224" s="260">
        <f t="shared" si="37"/>
        <v>82.399999999999991</v>
      </c>
      <c r="H224" s="260">
        <f t="shared" si="38"/>
        <v>297.20000000000005</v>
      </c>
      <c r="I224" s="260">
        <f t="shared" si="39"/>
        <v>-88</v>
      </c>
      <c r="J224" s="262">
        <v>-0.88</v>
      </c>
      <c r="K224" s="260">
        <f t="shared" si="40"/>
        <v>1.704</v>
      </c>
      <c r="L224" s="261">
        <v>5.0670000000000002</v>
      </c>
      <c r="M224" s="262">
        <f t="shared" si="41"/>
        <v>3.3630000000000004</v>
      </c>
      <c r="N224" s="260">
        <v>-0.64</v>
      </c>
      <c r="O224" s="260">
        <v>226.03</v>
      </c>
      <c r="P224" s="260">
        <v>536</v>
      </c>
      <c r="Q224" s="260">
        <v>745.90655205291694</v>
      </c>
      <c r="U224" s="260">
        <f t="shared" si="42"/>
        <v>4.2291100000000004</v>
      </c>
      <c r="V224" s="260">
        <f t="shared" si="43"/>
        <v>2.2603</v>
      </c>
    </row>
    <row r="225" spans="1:22">
      <c r="A225" s="259">
        <v>44134</v>
      </c>
      <c r="B225" s="260">
        <v>371.4</v>
      </c>
      <c r="C225" s="261">
        <v>420.84699999999998</v>
      </c>
      <c r="D225" s="260">
        <v>3269.96</v>
      </c>
      <c r="F225" s="261">
        <v>0.875</v>
      </c>
      <c r="G225" s="260">
        <f t="shared" si="37"/>
        <v>87.5</v>
      </c>
      <c r="H225" s="260">
        <f t="shared" si="38"/>
        <v>283.89999999999998</v>
      </c>
      <c r="I225" s="260">
        <f t="shared" si="39"/>
        <v>-83.3</v>
      </c>
      <c r="J225" s="262">
        <v>-0.83299999999999996</v>
      </c>
      <c r="K225" s="260">
        <f t="shared" si="40"/>
        <v>1.708</v>
      </c>
      <c r="L225" s="261">
        <v>5.069</v>
      </c>
      <c r="M225" s="262">
        <f t="shared" si="41"/>
        <v>3.3609999999999998</v>
      </c>
      <c r="N225" s="260">
        <v>-0.628</v>
      </c>
      <c r="O225" s="260">
        <v>223.94</v>
      </c>
      <c r="P225" s="260">
        <v>528</v>
      </c>
      <c r="Q225" s="260">
        <v>742.34870173602803</v>
      </c>
      <c r="U225" s="260">
        <f t="shared" si="42"/>
        <v>4.2084700000000002</v>
      </c>
      <c r="V225" s="260">
        <f t="shared" si="43"/>
        <v>2.2393999999999998</v>
      </c>
    </row>
    <row r="226" spans="1:22">
      <c r="A226" s="259">
        <v>44137</v>
      </c>
      <c r="B226" s="260">
        <v>373.6</v>
      </c>
      <c r="C226" s="261">
        <v>421.93299999999999</v>
      </c>
      <c r="D226" s="260">
        <v>3310.24</v>
      </c>
      <c r="F226" s="261">
        <v>0.84499999999999997</v>
      </c>
      <c r="G226" s="260">
        <f t="shared" si="37"/>
        <v>84.5</v>
      </c>
      <c r="H226" s="260">
        <f t="shared" si="38"/>
        <v>289.10000000000002</v>
      </c>
      <c r="I226" s="260">
        <f t="shared" si="39"/>
        <v>-87.2</v>
      </c>
      <c r="J226" s="262">
        <v>-0.872</v>
      </c>
      <c r="K226" s="260">
        <f t="shared" si="40"/>
        <v>1.7170000000000001</v>
      </c>
      <c r="L226" s="261">
        <v>5.0679999999999996</v>
      </c>
      <c r="M226" s="262">
        <f t="shared" si="41"/>
        <v>3.3509999999999995</v>
      </c>
      <c r="N226" s="260">
        <v>-0.64100000000000001</v>
      </c>
      <c r="O226" s="260">
        <v>224.3</v>
      </c>
      <c r="P226" s="260">
        <v>527</v>
      </c>
      <c r="Q226" s="260">
        <v>741.20282794272055</v>
      </c>
      <c r="U226" s="260">
        <f t="shared" si="42"/>
        <v>4.2193300000000002</v>
      </c>
      <c r="V226" s="260">
        <f t="shared" si="43"/>
        <v>2.2430000000000003</v>
      </c>
    </row>
    <row r="227" spans="1:22">
      <c r="A227" s="259">
        <v>44138</v>
      </c>
      <c r="B227" s="260">
        <v>369.4</v>
      </c>
      <c r="C227" s="261">
        <v>412.76900000000001</v>
      </c>
      <c r="D227" s="260">
        <v>3369.16</v>
      </c>
      <c r="F227" s="261">
        <v>0.9</v>
      </c>
      <c r="G227" s="260">
        <f t="shared" si="37"/>
        <v>90</v>
      </c>
      <c r="H227" s="260">
        <f t="shared" si="38"/>
        <v>279.39999999999998</v>
      </c>
      <c r="I227" s="260">
        <f t="shared" si="39"/>
        <v>-83.6</v>
      </c>
      <c r="J227" s="262">
        <v>-0.83599999999999997</v>
      </c>
      <c r="K227" s="260">
        <f t="shared" si="40"/>
        <v>1.736</v>
      </c>
      <c r="L227" s="261">
        <v>5.0309999999999997</v>
      </c>
      <c r="M227" s="262">
        <f t="shared" si="41"/>
        <v>3.2949999999999999</v>
      </c>
      <c r="N227" s="260">
        <v>-0.621</v>
      </c>
      <c r="O227" s="260">
        <v>221.87</v>
      </c>
      <c r="P227" s="260">
        <v>512</v>
      </c>
      <c r="Q227" s="260">
        <v>719.25660734330404</v>
      </c>
      <c r="U227" s="260">
        <f t="shared" si="42"/>
        <v>4.1276900000000003</v>
      </c>
      <c r="V227" s="260">
        <f t="shared" si="43"/>
        <v>2.2187000000000001</v>
      </c>
    </row>
    <row r="228" spans="1:22">
      <c r="A228" s="259">
        <v>44139</v>
      </c>
      <c r="B228" s="260">
        <v>372.3</v>
      </c>
      <c r="C228" s="261">
        <v>410.08600000000001</v>
      </c>
      <c r="D228" s="260">
        <v>3443.44</v>
      </c>
      <c r="F228" s="261">
        <v>0.76500000000000001</v>
      </c>
      <c r="G228" s="260">
        <f t="shared" si="37"/>
        <v>76.5</v>
      </c>
      <c r="H228" s="260">
        <f t="shared" si="38"/>
        <v>295.8</v>
      </c>
      <c r="I228" s="260">
        <f t="shared" si="39"/>
        <v>-88.3</v>
      </c>
      <c r="J228" s="262">
        <v>-0.88300000000000001</v>
      </c>
      <c r="K228" s="260">
        <f t="shared" si="40"/>
        <v>1.6480000000000001</v>
      </c>
      <c r="L228" s="261">
        <v>4.8890000000000002</v>
      </c>
      <c r="M228" s="262">
        <f t="shared" si="41"/>
        <v>3.2410000000000001</v>
      </c>
      <c r="N228" s="260">
        <v>-0.64100000000000001</v>
      </c>
      <c r="O228" s="260">
        <v>221.06</v>
      </c>
      <c r="P228" s="260">
        <v>519</v>
      </c>
      <c r="Q228" s="260">
        <v>715.89148632966032</v>
      </c>
      <c r="U228" s="260">
        <f t="shared" si="42"/>
        <v>4.1008599999999999</v>
      </c>
      <c r="V228" s="260">
        <f t="shared" si="43"/>
        <v>2.2105999999999999</v>
      </c>
    </row>
    <row r="229" spans="1:22">
      <c r="A229" s="259">
        <v>44140</v>
      </c>
      <c r="B229" s="260">
        <v>365.5</v>
      </c>
      <c r="C229" s="261">
        <v>397.14499999999998</v>
      </c>
      <c r="D229" s="260">
        <v>3510.45</v>
      </c>
      <c r="F229" s="261">
        <v>0.76400000000000001</v>
      </c>
      <c r="G229" s="260">
        <f t="shared" si="37"/>
        <v>76.400000000000006</v>
      </c>
      <c r="H229" s="260">
        <f t="shared" si="38"/>
        <v>289.10000000000002</v>
      </c>
      <c r="I229" s="260">
        <f t="shared" si="39"/>
        <v>-88.8</v>
      </c>
      <c r="J229" s="262">
        <v>-0.88800000000000001</v>
      </c>
      <c r="K229" s="260">
        <f t="shared" si="40"/>
        <v>1.6520000000000001</v>
      </c>
      <c r="L229" s="261">
        <v>4.7590000000000003</v>
      </c>
      <c r="M229" s="262">
        <f t="shared" si="41"/>
        <v>3.1070000000000002</v>
      </c>
      <c r="N229" s="260">
        <v>-0.63900000000000001</v>
      </c>
      <c r="O229" s="260">
        <v>214.37</v>
      </c>
      <c r="P229" s="260">
        <v>496</v>
      </c>
      <c r="Q229" s="260">
        <v>687.12674434404539</v>
      </c>
      <c r="U229" s="260">
        <f t="shared" si="42"/>
        <v>3.9714499999999999</v>
      </c>
      <c r="V229" s="260">
        <f t="shared" si="43"/>
        <v>2.1436999999999999</v>
      </c>
    </row>
    <row r="230" spans="1:22">
      <c r="A230" s="259">
        <v>44141</v>
      </c>
      <c r="B230" s="260">
        <v>363.2</v>
      </c>
      <c r="C230" s="261">
        <v>397.08699999999999</v>
      </c>
      <c r="D230" s="260">
        <v>3509.44</v>
      </c>
      <c r="F230" s="261">
        <v>0.82</v>
      </c>
      <c r="G230" s="260">
        <f t="shared" si="37"/>
        <v>82</v>
      </c>
      <c r="H230" s="260">
        <f t="shared" si="38"/>
        <v>281.2</v>
      </c>
      <c r="I230" s="260">
        <f t="shared" si="39"/>
        <v>-83.8</v>
      </c>
      <c r="J230" s="262">
        <v>-0.83799999999999997</v>
      </c>
      <c r="K230" s="260">
        <f t="shared" si="40"/>
        <v>1.6579999999999999</v>
      </c>
      <c r="L230" s="261">
        <v>4.79</v>
      </c>
      <c r="M230" s="262">
        <f t="shared" si="41"/>
        <v>3.1320000000000001</v>
      </c>
      <c r="N230" s="260">
        <v>-0.622</v>
      </c>
      <c r="O230" s="260">
        <v>212.87</v>
      </c>
      <c r="P230" s="260">
        <v>495</v>
      </c>
      <c r="Q230" s="260">
        <v>690.76793666797266</v>
      </c>
      <c r="U230" s="260">
        <f t="shared" si="42"/>
        <v>3.9708699999999997</v>
      </c>
      <c r="V230" s="260">
        <f t="shared" si="43"/>
        <v>2.1287000000000003</v>
      </c>
    </row>
    <row r="231" spans="1:22">
      <c r="A231" s="259">
        <v>44144</v>
      </c>
      <c r="B231" s="260">
        <v>349.4</v>
      </c>
      <c r="C231" s="261">
        <v>374.72</v>
      </c>
      <c r="D231" s="260">
        <v>3550.5</v>
      </c>
      <c r="F231" s="261">
        <v>0.92400000000000004</v>
      </c>
      <c r="G231" s="260">
        <f t="shared" si="37"/>
        <v>92.4</v>
      </c>
      <c r="H231" s="260">
        <f t="shared" si="38"/>
        <v>257</v>
      </c>
      <c r="I231" s="260">
        <f t="shared" si="39"/>
        <v>-79.800000000000011</v>
      </c>
      <c r="J231" s="262">
        <v>-0.79800000000000004</v>
      </c>
      <c r="K231" s="260">
        <f t="shared" si="40"/>
        <v>1.722</v>
      </c>
      <c r="L231" s="261">
        <v>4.6870000000000003</v>
      </c>
      <c r="M231" s="262">
        <f t="shared" si="41"/>
        <v>2.9650000000000003</v>
      </c>
      <c r="N231" s="260">
        <v>-0.51200000000000001</v>
      </c>
      <c r="O231" s="260">
        <v>201.14</v>
      </c>
      <c r="P231" s="260">
        <v>465</v>
      </c>
      <c r="Q231" s="260">
        <v>650.74890278895737</v>
      </c>
      <c r="U231" s="260">
        <f t="shared" si="42"/>
        <v>3.7472000000000003</v>
      </c>
      <c r="V231" s="260">
        <f t="shared" si="43"/>
        <v>2.0114000000000001</v>
      </c>
    </row>
    <row r="232" spans="1:22">
      <c r="A232" s="259">
        <v>44145</v>
      </c>
      <c r="B232" s="260">
        <v>348.6</v>
      </c>
      <c r="C232" s="261">
        <v>377.53800000000001</v>
      </c>
      <c r="D232" s="260">
        <v>3545.53</v>
      </c>
      <c r="F232" s="261">
        <v>0.96099999999999997</v>
      </c>
      <c r="G232" s="260">
        <f t="shared" si="37"/>
        <v>96.1</v>
      </c>
      <c r="H232" s="260">
        <f t="shared" si="38"/>
        <v>252.50000000000003</v>
      </c>
      <c r="I232" s="260">
        <f t="shared" si="39"/>
        <v>-79.3</v>
      </c>
      <c r="J232" s="262">
        <v>-0.79300000000000004</v>
      </c>
      <c r="K232" s="260">
        <f t="shared" si="40"/>
        <v>1.754</v>
      </c>
      <c r="L232" s="261">
        <v>4.7069999999999999</v>
      </c>
      <c r="M232" s="262">
        <f t="shared" si="41"/>
        <v>2.9529999999999998</v>
      </c>
      <c r="N232" s="260">
        <v>-0.48699999999999999</v>
      </c>
      <c r="O232" s="260">
        <v>198.43</v>
      </c>
      <c r="P232" s="260">
        <v>465</v>
      </c>
      <c r="Q232" s="260">
        <v>652.48814223051352</v>
      </c>
      <c r="U232" s="260">
        <f t="shared" si="42"/>
        <v>3.7753800000000002</v>
      </c>
      <c r="V232" s="260">
        <f t="shared" si="43"/>
        <v>1.9843000000000002</v>
      </c>
    </row>
    <row r="233" spans="1:22" hidden="1">
      <c r="A233" s="259">
        <v>44146</v>
      </c>
      <c r="B233" s="260">
        <v>0</v>
      </c>
      <c r="C233" s="260">
        <v>0</v>
      </c>
      <c r="D233" s="260">
        <v>3572.66</v>
      </c>
      <c r="F233" s="260">
        <v>0.97799999999999998</v>
      </c>
      <c r="G233" s="260">
        <f t="shared" si="37"/>
        <v>97.8</v>
      </c>
      <c r="H233" s="260">
        <f t="shared" si="38"/>
        <v>-97.8</v>
      </c>
      <c r="I233" s="260">
        <f t="shared" si="39"/>
        <v>-79.3</v>
      </c>
      <c r="J233" s="260">
        <v>-0.79300000000000004</v>
      </c>
      <c r="K233" s="260">
        <f t="shared" si="40"/>
        <v>1.7709999999999999</v>
      </c>
      <c r="L233" s="260" t="e">
        <v>#N/A</v>
      </c>
      <c r="M233" s="260" t="e">
        <f t="shared" si="41"/>
        <v>#N/A</v>
      </c>
      <c r="Q233" s="260">
        <v>652.85859224830165</v>
      </c>
    </row>
    <row r="234" spans="1:22">
      <c r="A234" s="259">
        <v>44147</v>
      </c>
      <c r="B234" s="260">
        <v>351.1</v>
      </c>
      <c r="C234" s="261">
        <v>379.78699999999998</v>
      </c>
      <c r="D234" s="260">
        <v>3537.01</v>
      </c>
      <c r="F234" s="261">
        <v>0.88200000000000001</v>
      </c>
      <c r="G234" s="260">
        <f t="shared" si="37"/>
        <v>88.2</v>
      </c>
      <c r="H234" s="260">
        <f t="shared" si="38"/>
        <v>262.90000000000003</v>
      </c>
      <c r="I234" s="260">
        <f t="shared" si="39"/>
        <v>-85.2</v>
      </c>
      <c r="J234" s="262">
        <v>-0.85199999999999998</v>
      </c>
      <c r="K234" s="260">
        <f t="shared" si="40"/>
        <v>1.734</v>
      </c>
      <c r="L234" s="261">
        <v>4.6189999999999998</v>
      </c>
      <c r="M234" s="262">
        <f t="shared" si="41"/>
        <v>2.8849999999999998</v>
      </c>
      <c r="N234" s="260">
        <v>-0.53900000000000003</v>
      </c>
      <c r="O234" s="260">
        <v>199.57</v>
      </c>
      <c r="P234" s="260">
        <v>472</v>
      </c>
      <c r="Q234" s="260">
        <v>656.21170288724011</v>
      </c>
      <c r="U234" s="260">
        <f t="shared" ref="U234:U243" si="44">C234/100</f>
        <v>3.7978699999999996</v>
      </c>
      <c r="V234" s="260">
        <f t="shared" ref="V234:V243" si="45">O234/100</f>
        <v>1.9957</v>
      </c>
    </row>
    <row r="235" spans="1:22">
      <c r="A235" s="259">
        <v>44148</v>
      </c>
      <c r="B235" s="260">
        <v>349.8</v>
      </c>
      <c r="C235" s="261">
        <v>378.53</v>
      </c>
      <c r="D235" s="260">
        <v>3585.15</v>
      </c>
      <c r="F235" s="261">
        <v>0.89800000000000002</v>
      </c>
      <c r="G235" s="260">
        <f t="shared" si="37"/>
        <v>89.8</v>
      </c>
      <c r="H235" s="260">
        <f t="shared" si="38"/>
        <v>260</v>
      </c>
      <c r="I235" s="260">
        <f t="shared" si="39"/>
        <v>-84.7</v>
      </c>
      <c r="J235" s="262">
        <v>-0.84699999999999998</v>
      </c>
      <c r="K235" s="260">
        <f t="shared" si="40"/>
        <v>1.7450000000000001</v>
      </c>
      <c r="L235" s="261">
        <v>4.6059999999999999</v>
      </c>
      <c r="M235" s="262">
        <f t="shared" si="41"/>
        <v>2.8609999999999998</v>
      </c>
      <c r="N235" s="260">
        <v>-0.55100000000000005</v>
      </c>
      <c r="O235" s="260">
        <v>201.06</v>
      </c>
      <c r="P235" s="260">
        <v>473</v>
      </c>
      <c r="Q235" s="260">
        <v>657.9124407691113</v>
      </c>
      <c r="U235" s="260">
        <f t="shared" si="44"/>
        <v>3.7852999999999999</v>
      </c>
      <c r="V235" s="260">
        <f t="shared" si="45"/>
        <v>2.0106000000000002</v>
      </c>
    </row>
    <row r="236" spans="1:22">
      <c r="A236" s="259">
        <v>44151</v>
      </c>
      <c r="B236" s="260">
        <v>347.8</v>
      </c>
      <c r="C236" s="261">
        <v>375.55099999999999</v>
      </c>
      <c r="D236" s="260">
        <v>3626.91</v>
      </c>
      <c r="F236" s="261">
        <v>0.90800000000000003</v>
      </c>
      <c r="G236" s="260">
        <f t="shared" si="37"/>
        <v>90.8</v>
      </c>
      <c r="H236" s="260">
        <f t="shared" si="38"/>
        <v>257</v>
      </c>
      <c r="I236" s="260">
        <f t="shared" si="39"/>
        <v>-83.7</v>
      </c>
      <c r="J236" s="262">
        <v>-0.83699999999999997</v>
      </c>
      <c r="K236" s="260">
        <f t="shared" si="40"/>
        <v>1.7450000000000001</v>
      </c>
      <c r="L236" s="261">
        <v>4.5919999999999996</v>
      </c>
      <c r="M236" s="262">
        <f t="shared" si="41"/>
        <v>2.8469999999999995</v>
      </c>
      <c r="N236" s="260">
        <v>-0.54700000000000004</v>
      </c>
      <c r="O236" s="260">
        <v>200.1</v>
      </c>
      <c r="P236" s="260">
        <v>465</v>
      </c>
      <c r="Q236" s="260">
        <v>647.23433158125135</v>
      </c>
      <c r="U236" s="260">
        <f t="shared" si="44"/>
        <v>3.7555099999999997</v>
      </c>
      <c r="V236" s="260">
        <f t="shared" si="45"/>
        <v>2.0009999999999999</v>
      </c>
    </row>
    <row r="237" spans="1:22">
      <c r="A237" s="259">
        <v>44152</v>
      </c>
      <c r="B237" s="260">
        <v>349.3</v>
      </c>
      <c r="C237" s="261">
        <v>380.57600000000002</v>
      </c>
      <c r="D237" s="260">
        <v>3609.53</v>
      </c>
      <c r="F237" s="261">
        <v>0.85899999999999999</v>
      </c>
      <c r="G237" s="260">
        <f t="shared" si="37"/>
        <v>85.9</v>
      </c>
      <c r="H237" s="260">
        <f t="shared" si="38"/>
        <v>263.39999999999998</v>
      </c>
      <c r="I237" s="260">
        <f t="shared" si="39"/>
        <v>-86.6</v>
      </c>
      <c r="J237" s="262">
        <v>-0.86599999999999999</v>
      </c>
      <c r="K237" s="260">
        <f t="shared" si="40"/>
        <v>1.7250000000000001</v>
      </c>
      <c r="L237" s="261">
        <v>4.6289999999999996</v>
      </c>
      <c r="M237" s="262">
        <f t="shared" si="41"/>
        <v>2.9039999999999995</v>
      </c>
      <c r="N237" s="260">
        <v>-0.56399999999999995</v>
      </c>
      <c r="O237" s="260">
        <v>200.92</v>
      </c>
      <c r="P237" s="260">
        <v>469</v>
      </c>
      <c r="Q237" s="260">
        <v>652.57163143456899</v>
      </c>
      <c r="U237" s="260">
        <f t="shared" si="44"/>
        <v>3.8057600000000003</v>
      </c>
      <c r="V237" s="260">
        <f t="shared" si="45"/>
        <v>2.0091999999999999</v>
      </c>
    </row>
    <row r="238" spans="1:22">
      <c r="A238" s="259">
        <v>44153</v>
      </c>
      <c r="B238" s="260">
        <v>346.4</v>
      </c>
      <c r="C238" s="261">
        <v>379.50400000000002</v>
      </c>
      <c r="D238" s="260">
        <v>3567.79</v>
      </c>
      <c r="F238" s="261">
        <v>0.871</v>
      </c>
      <c r="G238" s="260">
        <f t="shared" si="37"/>
        <v>87.1</v>
      </c>
      <c r="H238" s="260">
        <f t="shared" si="38"/>
        <v>259.29999999999995</v>
      </c>
      <c r="I238" s="260">
        <f t="shared" si="39"/>
        <v>-85.1</v>
      </c>
      <c r="J238" s="262">
        <v>-0.85099999999999998</v>
      </c>
      <c r="K238" s="260">
        <f t="shared" si="40"/>
        <v>1.722</v>
      </c>
      <c r="L238" s="261">
        <v>4.6180000000000003</v>
      </c>
      <c r="M238" s="262">
        <f t="shared" si="41"/>
        <v>2.8960000000000004</v>
      </c>
      <c r="N238" s="260">
        <v>-0.55600000000000005</v>
      </c>
      <c r="O238" s="260">
        <v>199.55</v>
      </c>
      <c r="P238" s="260">
        <v>467</v>
      </c>
      <c r="Q238" s="260">
        <v>652.54688955016877</v>
      </c>
      <c r="U238" s="260">
        <f t="shared" si="44"/>
        <v>3.7950400000000002</v>
      </c>
      <c r="V238" s="260">
        <f t="shared" si="45"/>
        <v>1.9955000000000001</v>
      </c>
    </row>
    <row r="239" spans="1:22">
      <c r="A239" s="259">
        <v>44154</v>
      </c>
      <c r="B239" s="260">
        <v>347.5</v>
      </c>
      <c r="C239" s="261">
        <v>381.75799999999998</v>
      </c>
      <c r="D239" s="260">
        <v>3581.87</v>
      </c>
      <c r="F239" s="261">
        <v>0.83</v>
      </c>
      <c r="G239" s="260">
        <f t="shared" si="37"/>
        <v>83</v>
      </c>
      <c r="H239" s="260">
        <f t="shared" si="38"/>
        <v>264.5</v>
      </c>
      <c r="I239" s="260">
        <f t="shared" si="39"/>
        <v>-87.9</v>
      </c>
      <c r="J239" s="262">
        <v>-0.879</v>
      </c>
      <c r="K239" s="260">
        <f t="shared" si="40"/>
        <v>1.7090000000000001</v>
      </c>
      <c r="L239" s="261">
        <v>4.609</v>
      </c>
      <c r="M239" s="262">
        <f t="shared" si="41"/>
        <v>2.9</v>
      </c>
      <c r="N239" s="260">
        <v>-0.57199999999999995</v>
      </c>
      <c r="O239" s="260">
        <v>200.74</v>
      </c>
      <c r="P239" s="260">
        <v>471</v>
      </c>
      <c r="Q239" s="260">
        <v>654.18373770689334</v>
      </c>
      <c r="U239" s="260">
        <f t="shared" si="44"/>
        <v>3.81758</v>
      </c>
      <c r="V239" s="260">
        <f t="shared" si="45"/>
        <v>2.0074000000000001</v>
      </c>
    </row>
    <row r="240" spans="1:22">
      <c r="A240" s="259">
        <v>44155</v>
      </c>
      <c r="B240" s="260">
        <v>346.9</v>
      </c>
      <c r="C240" s="261">
        <v>381.33699999999999</v>
      </c>
      <c r="D240" s="260">
        <v>3557.54</v>
      </c>
      <c r="F240" s="261">
        <v>0.82499999999999996</v>
      </c>
      <c r="G240" s="260">
        <f t="shared" si="37"/>
        <v>82.5</v>
      </c>
      <c r="H240" s="260">
        <f t="shared" si="38"/>
        <v>264.39999999999998</v>
      </c>
      <c r="I240" s="260">
        <f t="shared" si="39"/>
        <v>-87.7</v>
      </c>
      <c r="J240" s="262">
        <v>-0.877</v>
      </c>
      <c r="K240" s="260">
        <f t="shared" si="40"/>
        <v>1.702</v>
      </c>
      <c r="L240" s="261">
        <v>4.6020000000000003</v>
      </c>
      <c r="M240" s="262">
        <f t="shared" si="41"/>
        <v>2.9000000000000004</v>
      </c>
      <c r="N240" s="260">
        <v>-0.58499999999999996</v>
      </c>
      <c r="O240" s="260">
        <v>200.32</v>
      </c>
      <c r="P240" s="260">
        <v>466</v>
      </c>
      <c r="Q240" s="260">
        <v>646.64660311157547</v>
      </c>
      <c r="U240" s="260">
        <f t="shared" si="44"/>
        <v>3.8133699999999999</v>
      </c>
      <c r="V240" s="260">
        <f t="shared" si="45"/>
        <v>2.0032000000000001</v>
      </c>
    </row>
    <row r="241" spans="1:22">
      <c r="A241" s="259">
        <v>44158</v>
      </c>
      <c r="B241" s="260">
        <v>344.5</v>
      </c>
      <c r="C241" s="261">
        <v>379.37400000000002</v>
      </c>
      <c r="D241" s="260">
        <v>3577.59</v>
      </c>
      <c r="F241" s="261">
        <v>0.85499999999999998</v>
      </c>
      <c r="G241" s="260">
        <f t="shared" si="37"/>
        <v>85.5</v>
      </c>
      <c r="H241" s="260">
        <f t="shared" si="38"/>
        <v>259</v>
      </c>
      <c r="I241" s="260">
        <f t="shared" si="39"/>
        <v>-86.4</v>
      </c>
      <c r="J241" s="262">
        <v>-0.86399999999999999</v>
      </c>
      <c r="K241" s="260">
        <f t="shared" si="40"/>
        <v>1.7189999999999999</v>
      </c>
      <c r="L241" s="261">
        <v>4.6230000000000002</v>
      </c>
      <c r="M241" s="262">
        <f t="shared" si="41"/>
        <v>2.9040000000000004</v>
      </c>
      <c r="N241" s="260">
        <v>-0.58299999999999996</v>
      </c>
      <c r="O241" s="260">
        <v>199.48</v>
      </c>
      <c r="P241" s="260">
        <v>456</v>
      </c>
      <c r="Q241" s="260">
        <v>632.09698807494306</v>
      </c>
      <c r="U241" s="260">
        <f t="shared" si="44"/>
        <v>3.7937400000000001</v>
      </c>
      <c r="V241" s="260">
        <f t="shared" si="45"/>
        <v>1.9947999999999999</v>
      </c>
    </row>
    <row r="242" spans="1:22">
      <c r="A242" s="259">
        <v>44159</v>
      </c>
      <c r="B242" s="260">
        <v>342.6</v>
      </c>
      <c r="C242" s="261">
        <v>375.892</v>
      </c>
      <c r="D242" s="260">
        <v>3635.41</v>
      </c>
      <c r="F242" s="261">
        <v>0.88100000000000001</v>
      </c>
      <c r="G242" s="260">
        <f t="shared" si="37"/>
        <v>88.1</v>
      </c>
      <c r="H242" s="260">
        <f t="shared" si="38"/>
        <v>254.50000000000003</v>
      </c>
      <c r="I242" s="260">
        <f t="shared" si="39"/>
        <v>-87.5</v>
      </c>
      <c r="J242" s="262">
        <v>-0.875</v>
      </c>
      <c r="K242" s="260">
        <f t="shared" si="40"/>
        <v>1.756</v>
      </c>
      <c r="L242" s="261">
        <v>4.6340000000000003</v>
      </c>
      <c r="M242" s="262">
        <f t="shared" si="41"/>
        <v>2.8780000000000001</v>
      </c>
      <c r="N242" s="260">
        <v>-0.56499999999999995</v>
      </c>
      <c r="O242" s="260">
        <v>197.99</v>
      </c>
      <c r="P242" s="260">
        <v>444</v>
      </c>
      <c r="Q242" s="260">
        <v>612.97846293240036</v>
      </c>
      <c r="U242" s="260">
        <f t="shared" si="44"/>
        <v>3.7589199999999998</v>
      </c>
      <c r="V242" s="260">
        <f t="shared" si="45"/>
        <v>1.9799</v>
      </c>
    </row>
    <row r="243" spans="1:22">
      <c r="A243" s="259">
        <v>44160</v>
      </c>
      <c r="B243" s="260">
        <v>341.9</v>
      </c>
      <c r="C243" s="261">
        <v>375.76600000000002</v>
      </c>
      <c r="D243" s="260">
        <v>3629.65</v>
      </c>
      <c r="F243" s="261">
        <v>0.88200000000000001</v>
      </c>
      <c r="G243" s="260">
        <f t="shared" si="37"/>
        <v>88.2</v>
      </c>
      <c r="H243" s="260">
        <f t="shared" si="38"/>
        <v>253.7</v>
      </c>
      <c r="I243" s="260">
        <f t="shared" si="39"/>
        <v>-89</v>
      </c>
      <c r="J243" s="262">
        <v>-0.89</v>
      </c>
      <c r="K243" s="260">
        <f t="shared" si="40"/>
        <v>1.772</v>
      </c>
      <c r="L243" s="261">
        <v>4.6479999999999997</v>
      </c>
      <c r="M243" s="262">
        <f t="shared" si="41"/>
        <v>2.8759999999999994</v>
      </c>
      <c r="N243" s="260">
        <v>-0.56899999999999995</v>
      </c>
      <c r="O243" s="260">
        <v>197.62</v>
      </c>
      <c r="P243" s="260">
        <v>438</v>
      </c>
      <c r="Q243" s="260">
        <v>605.55659571649994</v>
      </c>
      <c r="U243" s="260">
        <f t="shared" si="44"/>
        <v>3.75766</v>
      </c>
      <c r="V243" s="260">
        <f t="shared" si="45"/>
        <v>1.9762</v>
      </c>
    </row>
    <row r="244" spans="1:22" hidden="1">
      <c r="A244" s="259">
        <v>44161</v>
      </c>
      <c r="B244" s="260">
        <v>0</v>
      </c>
      <c r="C244" s="260">
        <v>0</v>
      </c>
      <c r="D244" s="260">
        <v>0</v>
      </c>
      <c r="F244" s="260">
        <v>0.88200000000000001</v>
      </c>
      <c r="G244" s="260">
        <f t="shared" si="37"/>
        <v>88.2</v>
      </c>
      <c r="H244" s="260">
        <f t="shared" si="38"/>
        <v>-88.2</v>
      </c>
      <c r="I244" s="260">
        <f t="shared" si="39"/>
        <v>-89</v>
      </c>
      <c r="J244" s="260">
        <v>-0.89</v>
      </c>
      <c r="K244" s="260">
        <f t="shared" si="40"/>
        <v>1.772</v>
      </c>
      <c r="L244" s="260" t="e">
        <v>#N/A</v>
      </c>
      <c r="M244" s="260" t="e">
        <f t="shared" si="41"/>
        <v>#N/A</v>
      </c>
      <c r="Q244" s="260">
        <v>606.7612159626018</v>
      </c>
    </row>
    <row r="245" spans="1:22">
      <c r="A245" s="259">
        <v>44162</v>
      </c>
      <c r="B245" s="260">
        <v>343.5</v>
      </c>
      <c r="C245" s="261">
        <v>378.23099999999999</v>
      </c>
      <c r="D245" s="260">
        <v>3638.35</v>
      </c>
      <c r="F245" s="261">
        <v>0.83899999999999997</v>
      </c>
      <c r="G245" s="260">
        <f t="shared" si="37"/>
        <v>83.899999999999991</v>
      </c>
      <c r="H245" s="260">
        <f t="shared" si="38"/>
        <v>259.60000000000002</v>
      </c>
      <c r="I245" s="260">
        <f t="shared" si="39"/>
        <v>-92.9</v>
      </c>
      <c r="J245" s="262">
        <v>-0.92900000000000005</v>
      </c>
      <c r="K245" s="260">
        <f t="shared" si="40"/>
        <v>1.768</v>
      </c>
      <c r="L245" s="261">
        <v>4.6239999999999997</v>
      </c>
      <c r="M245" s="262">
        <f t="shared" si="41"/>
        <v>2.8559999999999999</v>
      </c>
      <c r="N245" s="260">
        <v>-0.59</v>
      </c>
      <c r="O245" s="260">
        <v>197.86</v>
      </c>
      <c r="P245" s="260">
        <v>440</v>
      </c>
      <c r="Q245" s="260">
        <v>608.81934140257567</v>
      </c>
      <c r="U245" s="260">
        <f t="shared" ref="U245:U264" si="46">C245/100</f>
        <v>3.7823099999999998</v>
      </c>
      <c r="V245" s="260">
        <f t="shared" ref="V245:V264" si="47">O245/100</f>
        <v>1.9786000000000001</v>
      </c>
    </row>
    <row r="246" spans="1:22">
      <c r="A246" s="259">
        <v>44165</v>
      </c>
      <c r="B246" s="260">
        <v>340.6</v>
      </c>
      <c r="C246" s="261">
        <v>379.52300000000002</v>
      </c>
      <c r="D246" s="260">
        <v>3621.63</v>
      </c>
      <c r="F246" s="261">
        <v>0.84099999999999997</v>
      </c>
      <c r="G246" s="260">
        <f t="shared" si="37"/>
        <v>84.1</v>
      </c>
      <c r="H246" s="260">
        <f t="shared" si="38"/>
        <v>256.5</v>
      </c>
      <c r="I246" s="260">
        <f t="shared" si="39"/>
        <v>-96</v>
      </c>
      <c r="J246" s="262">
        <v>-0.96</v>
      </c>
      <c r="K246" s="260">
        <f t="shared" si="40"/>
        <v>1.8009999999999999</v>
      </c>
      <c r="L246" s="261">
        <v>4.6269999999999998</v>
      </c>
      <c r="M246" s="262">
        <f t="shared" si="41"/>
        <v>2.8259999999999996</v>
      </c>
      <c r="N246" s="260">
        <v>-0.57299999999999995</v>
      </c>
      <c r="O246" s="260">
        <v>197.03</v>
      </c>
      <c r="P246" s="260">
        <v>441</v>
      </c>
      <c r="Q246" s="260">
        <v>610.64178140509728</v>
      </c>
      <c r="U246" s="260">
        <f t="shared" si="46"/>
        <v>3.7952300000000001</v>
      </c>
      <c r="V246" s="260">
        <f t="shared" si="47"/>
        <v>1.9702999999999999</v>
      </c>
    </row>
    <row r="247" spans="1:22">
      <c r="A247" s="259">
        <v>44166</v>
      </c>
      <c r="B247" s="260">
        <v>334.2</v>
      </c>
      <c r="C247" s="261">
        <v>369.98399999999998</v>
      </c>
      <c r="D247" s="260">
        <v>3662.45</v>
      </c>
      <c r="F247" s="261">
        <v>0.92800000000000005</v>
      </c>
      <c r="G247" s="260">
        <f t="shared" si="37"/>
        <v>92.800000000000011</v>
      </c>
      <c r="H247" s="260">
        <f t="shared" si="38"/>
        <v>241.39999999999998</v>
      </c>
      <c r="I247" s="260">
        <f t="shared" si="39"/>
        <v>-90.7</v>
      </c>
      <c r="J247" s="262">
        <v>-0.90700000000000003</v>
      </c>
      <c r="K247" s="260">
        <f t="shared" si="40"/>
        <v>1.835</v>
      </c>
      <c r="L247" s="261">
        <v>4.6189999999999998</v>
      </c>
      <c r="M247" s="262">
        <f t="shared" si="41"/>
        <v>2.7839999999999998</v>
      </c>
      <c r="N247" s="260">
        <v>-0.53100000000000003</v>
      </c>
      <c r="O247" s="260">
        <v>193.29</v>
      </c>
      <c r="P247" s="260">
        <v>430</v>
      </c>
      <c r="Q247" s="260">
        <v>598.74592098818096</v>
      </c>
      <c r="U247" s="260">
        <f t="shared" si="46"/>
        <v>3.69984</v>
      </c>
      <c r="V247" s="260">
        <f t="shared" si="47"/>
        <v>1.9328999999999998</v>
      </c>
    </row>
    <row r="248" spans="1:22">
      <c r="A248" s="259">
        <v>44167</v>
      </c>
      <c r="B248" s="260">
        <v>333.9</v>
      </c>
      <c r="C248" s="261">
        <v>367.30500000000001</v>
      </c>
      <c r="D248" s="260">
        <v>3669.01</v>
      </c>
      <c r="F248" s="261">
        <v>0.93700000000000006</v>
      </c>
      <c r="G248" s="260">
        <f t="shared" si="37"/>
        <v>93.7</v>
      </c>
      <c r="H248" s="260">
        <f t="shared" si="38"/>
        <v>240.2</v>
      </c>
      <c r="I248" s="260">
        <f t="shared" si="39"/>
        <v>-93.7</v>
      </c>
      <c r="J248" s="262">
        <v>-0.93700000000000006</v>
      </c>
      <c r="K248" s="260">
        <f t="shared" si="40"/>
        <v>1.8740000000000001</v>
      </c>
      <c r="L248" s="261">
        <v>4.625</v>
      </c>
      <c r="M248" s="262">
        <f t="shared" si="41"/>
        <v>2.7509999999999999</v>
      </c>
      <c r="N248" s="260">
        <v>-0.52200000000000002</v>
      </c>
      <c r="O248" s="260">
        <v>190.81</v>
      </c>
      <c r="P248" s="260">
        <v>427</v>
      </c>
      <c r="Q248" s="260">
        <v>593.93667355169839</v>
      </c>
      <c r="U248" s="260">
        <f t="shared" si="46"/>
        <v>3.6730499999999999</v>
      </c>
      <c r="V248" s="260">
        <f t="shared" si="47"/>
        <v>1.9081000000000001</v>
      </c>
    </row>
    <row r="249" spans="1:22">
      <c r="A249" s="259">
        <v>44168</v>
      </c>
      <c r="B249" s="260">
        <v>334</v>
      </c>
      <c r="C249" s="261">
        <v>365.62599999999998</v>
      </c>
      <c r="D249" s="260">
        <v>3666.72</v>
      </c>
      <c r="F249" s="261">
        <v>0.90700000000000003</v>
      </c>
      <c r="G249" s="260">
        <f t="shared" si="37"/>
        <v>90.7</v>
      </c>
      <c r="H249" s="260">
        <f t="shared" si="38"/>
        <v>243.3</v>
      </c>
      <c r="I249" s="260">
        <f t="shared" si="39"/>
        <v>-97</v>
      </c>
      <c r="J249" s="262">
        <v>-0.97</v>
      </c>
      <c r="K249" s="260">
        <f t="shared" si="40"/>
        <v>1.877</v>
      </c>
      <c r="L249" s="261">
        <v>4.5990000000000002</v>
      </c>
      <c r="M249" s="262">
        <f t="shared" si="41"/>
        <v>2.7220000000000004</v>
      </c>
      <c r="N249" s="260">
        <v>-0.55800000000000005</v>
      </c>
      <c r="O249" s="260">
        <v>193.22</v>
      </c>
      <c r="P249" s="260">
        <v>423</v>
      </c>
      <c r="Q249" s="260">
        <v>581.02019577561259</v>
      </c>
      <c r="U249" s="260">
        <f t="shared" si="46"/>
        <v>3.6562599999999996</v>
      </c>
      <c r="V249" s="260">
        <f t="shared" si="47"/>
        <v>1.9321999999999999</v>
      </c>
    </row>
    <row r="250" spans="1:22">
      <c r="A250" s="259">
        <v>44169</v>
      </c>
      <c r="B250" s="260">
        <v>330.4</v>
      </c>
      <c r="C250" s="261">
        <v>357.88600000000002</v>
      </c>
      <c r="D250" s="260">
        <v>3699.12</v>
      </c>
      <c r="F250" s="261">
        <v>0.96799999999999997</v>
      </c>
      <c r="G250" s="260">
        <f t="shared" si="37"/>
        <v>96.8</v>
      </c>
      <c r="H250" s="260">
        <f t="shared" si="38"/>
        <v>233.59999999999997</v>
      </c>
      <c r="I250" s="260">
        <f t="shared" si="39"/>
        <v>-94.899999999999991</v>
      </c>
      <c r="J250" s="262">
        <v>-0.94899999999999995</v>
      </c>
      <c r="K250" s="260">
        <f t="shared" si="40"/>
        <v>1.9169999999999998</v>
      </c>
      <c r="L250" s="261">
        <v>4.5910000000000002</v>
      </c>
      <c r="M250" s="262">
        <f t="shared" si="41"/>
        <v>2.6740000000000004</v>
      </c>
      <c r="N250" s="260">
        <v>-0.55000000000000004</v>
      </c>
      <c r="O250" s="260">
        <v>191.93</v>
      </c>
      <c r="P250" s="260">
        <v>405</v>
      </c>
      <c r="Q250" s="260">
        <v>563.39261095208894</v>
      </c>
      <c r="U250" s="260">
        <f t="shared" si="46"/>
        <v>3.5788600000000002</v>
      </c>
      <c r="V250" s="260">
        <f t="shared" si="47"/>
        <v>1.9193</v>
      </c>
    </row>
    <row r="251" spans="1:22">
      <c r="A251" s="259">
        <v>44172</v>
      </c>
      <c r="B251" s="260">
        <v>332</v>
      </c>
      <c r="C251" s="261">
        <v>362.37200000000001</v>
      </c>
      <c r="D251" s="260">
        <v>3691.96</v>
      </c>
      <c r="F251" s="261">
        <v>0.92400000000000004</v>
      </c>
      <c r="G251" s="260">
        <f t="shared" si="37"/>
        <v>92.4</v>
      </c>
      <c r="H251" s="260">
        <f t="shared" si="38"/>
        <v>239.6</v>
      </c>
      <c r="I251" s="260">
        <f t="shared" si="39"/>
        <v>-97.7</v>
      </c>
      <c r="J251" s="262">
        <v>-0.97699999999999998</v>
      </c>
      <c r="K251" s="260">
        <f t="shared" si="40"/>
        <v>1.901</v>
      </c>
      <c r="L251" s="261">
        <v>4.6139999999999999</v>
      </c>
      <c r="M251" s="262">
        <f t="shared" si="41"/>
        <v>2.7130000000000001</v>
      </c>
      <c r="N251" s="260">
        <v>-0.58399999999999996</v>
      </c>
      <c r="O251" s="260">
        <v>195.22</v>
      </c>
      <c r="P251" s="260">
        <v>410</v>
      </c>
      <c r="Q251" s="260">
        <v>566.92980750502863</v>
      </c>
      <c r="U251" s="260">
        <f t="shared" si="46"/>
        <v>3.6237200000000001</v>
      </c>
      <c r="V251" s="260">
        <f t="shared" si="47"/>
        <v>1.9521999999999999</v>
      </c>
    </row>
    <row r="252" spans="1:22">
      <c r="A252" s="259">
        <v>44173</v>
      </c>
      <c r="B252" s="260">
        <v>331.3</v>
      </c>
      <c r="C252" s="261">
        <v>364.42099999999999</v>
      </c>
      <c r="D252" s="260">
        <v>3702.25</v>
      </c>
      <c r="F252" s="261">
        <v>0.92</v>
      </c>
      <c r="G252" s="260">
        <f t="shared" si="37"/>
        <v>92</v>
      </c>
      <c r="H252" s="260">
        <f t="shared" si="38"/>
        <v>239.3</v>
      </c>
      <c r="I252" s="260">
        <f t="shared" si="39"/>
        <v>-99.1</v>
      </c>
      <c r="J252" s="262">
        <v>-0.99099999999999999</v>
      </c>
      <c r="K252" s="260">
        <f t="shared" si="40"/>
        <v>1.911</v>
      </c>
      <c r="L252" s="261">
        <v>4.625</v>
      </c>
      <c r="M252" s="262">
        <f t="shared" si="41"/>
        <v>2.714</v>
      </c>
      <c r="N252" s="260">
        <v>-0.60799999999999998</v>
      </c>
      <c r="O252" s="260">
        <v>197.19</v>
      </c>
      <c r="P252" s="260">
        <v>414</v>
      </c>
      <c r="Q252" s="260">
        <v>566.64617885861355</v>
      </c>
      <c r="U252" s="260">
        <f t="shared" si="46"/>
        <v>3.6442099999999997</v>
      </c>
      <c r="V252" s="260">
        <f t="shared" si="47"/>
        <v>1.9719</v>
      </c>
    </row>
    <row r="253" spans="1:22">
      <c r="A253" s="259">
        <v>44174</v>
      </c>
      <c r="B253" s="260">
        <v>329.3</v>
      </c>
      <c r="C253" s="261">
        <v>362.55700000000002</v>
      </c>
      <c r="D253" s="260">
        <v>3672.82</v>
      </c>
      <c r="F253" s="261">
        <v>0.93700000000000006</v>
      </c>
      <c r="G253" s="260">
        <f t="shared" si="37"/>
        <v>93.7</v>
      </c>
      <c r="H253" s="260">
        <f t="shared" si="38"/>
        <v>235.60000000000002</v>
      </c>
      <c r="I253" s="260">
        <f t="shared" si="39"/>
        <v>-98.6</v>
      </c>
      <c r="J253" s="262">
        <v>-0.98599999999999999</v>
      </c>
      <c r="K253" s="260">
        <f t="shared" si="40"/>
        <v>1.923</v>
      </c>
      <c r="L253" s="261">
        <v>4.63</v>
      </c>
      <c r="M253" s="262">
        <f t="shared" si="41"/>
        <v>2.7069999999999999</v>
      </c>
      <c r="N253" s="260">
        <v>-0.60699999999999998</v>
      </c>
      <c r="O253" s="260">
        <v>195.21</v>
      </c>
      <c r="P253" s="260">
        <v>410</v>
      </c>
      <c r="Q253" s="260">
        <v>564.75793608781692</v>
      </c>
      <c r="U253" s="260">
        <f t="shared" si="46"/>
        <v>3.6255700000000002</v>
      </c>
      <c r="V253" s="260">
        <f t="shared" si="47"/>
        <v>1.9521000000000002</v>
      </c>
    </row>
    <row r="254" spans="1:22">
      <c r="A254" s="259">
        <v>44175</v>
      </c>
      <c r="B254" s="260">
        <v>329.7</v>
      </c>
      <c r="C254" s="261">
        <v>364.96</v>
      </c>
      <c r="D254" s="260">
        <v>3668.1</v>
      </c>
      <c r="F254" s="261">
        <v>0.90800000000000003</v>
      </c>
      <c r="G254" s="260">
        <f t="shared" si="37"/>
        <v>90.8</v>
      </c>
      <c r="H254" s="260">
        <f t="shared" si="38"/>
        <v>238.89999999999998</v>
      </c>
      <c r="I254" s="260">
        <f t="shared" si="39"/>
        <v>-99.1</v>
      </c>
      <c r="J254" s="262">
        <v>-0.99099999999999999</v>
      </c>
      <c r="K254" s="260">
        <f t="shared" si="40"/>
        <v>1.899</v>
      </c>
      <c r="L254" s="261">
        <v>4.617</v>
      </c>
      <c r="M254" s="262">
        <f t="shared" si="41"/>
        <v>2.718</v>
      </c>
      <c r="N254" s="260">
        <v>-0.60599999999999998</v>
      </c>
      <c r="O254" s="260">
        <v>195.58</v>
      </c>
      <c r="P254" s="260">
        <v>417</v>
      </c>
      <c r="Q254" s="260">
        <v>565.07155056993588</v>
      </c>
      <c r="U254" s="260">
        <f t="shared" si="46"/>
        <v>3.6496</v>
      </c>
      <c r="V254" s="260">
        <f t="shared" si="47"/>
        <v>1.9558000000000002</v>
      </c>
    </row>
    <row r="255" spans="1:22">
      <c r="A255" s="259">
        <v>44176</v>
      </c>
      <c r="B255" s="260">
        <v>330.7</v>
      </c>
      <c r="C255" s="261">
        <v>365.274</v>
      </c>
      <c r="D255" s="260">
        <v>3663.46</v>
      </c>
      <c r="F255" s="261">
        <v>0.89800000000000002</v>
      </c>
      <c r="G255" s="260">
        <f t="shared" si="37"/>
        <v>89.8</v>
      </c>
      <c r="H255" s="260">
        <f t="shared" si="38"/>
        <v>240.89999999999998</v>
      </c>
      <c r="I255" s="260">
        <f t="shared" si="39"/>
        <v>-98.7</v>
      </c>
      <c r="J255" s="262">
        <v>-0.98699999999999999</v>
      </c>
      <c r="K255" s="260">
        <f t="shared" si="40"/>
        <v>1.885</v>
      </c>
      <c r="L255" s="261">
        <v>4.5919999999999996</v>
      </c>
      <c r="M255" s="262">
        <f t="shared" si="41"/>
        <v>2.7069999999999999</v>
      </c>
      <c r="N255" s="260">
        <v>-0.63900000000000001</v>
      </c>
      <c r="O255" s="260">
        <v>198.37</v>
      </c>
      <c r="P255" s="260">
        <v>422</v>
      </c>
      <c r="Q255" s="260">
        <v>567.22215184021002</v>
      </c>
      <c r="U255" s="260">
        <f t="shared" si="46"/>
        <v>3.6527400000000001</v>
      </c>
      <c r="V255" s="260">
        <f t="shared" si="47"/>
        <v>1.9837</v>
      </c>
    </row>
    <row r="256" spans="1:22">
      <c r="A256" s="259">
        <v>44179</v>
      </c>
      <c r="B256" s="260">
        <v>330.2</v>
      </c>
      <c r="C256" s="261">
        <v>363.959</v>
      </c>
      <c r="D256" s="260">
        <v>3647.49</v>
      </c>
      <c r="F256" s="261">
        <v>0.89400000000000002</v>
      </c>
      <c r="G256" s="260">
        <f t="shared" si="37"/>
        <v>89.4</v>
      </c>
      <c r="H256" s="260">
        <f t="shared" si="38"/>
        <v>240.79999999999998</v>
      </c>
      <c r="I256" s="260">
        <f t="shared" si="39"/>
        <v>-100.29999999999998</v>
      </c>
      <c r="J256" s="262">
        <v>-1.0029999999999999</v>
      </c>
      <c r="K256" s="260">
        <f t="shared" si="40"/>
        <v>1.8969999999999998</v>
      </c>
      <c r="L256" s="261">
        <v>4.569</v>
      </c>
      <c r="M256" s="262">
        <f t="shared" si="41"/>
        <v>2.6720000000000002</v>
      </c>
      <c r="N256" s="260">
        <v>-0.623</v>
      </c>
      <c r="O256" s="260">
        <v>195.57</v>
      </c>
      <c r="P256" s="260">
        <v>420</v>
      </c>
      <c r="Q256" s="260">
        <v>564.11634300246101</v>
      </c>
      <c r="U256" s="260">
        <f t="shared" si="46"/>
        <v>3.6395900000000001</v>
      </c>
      <c r="V256" s="260">
        <f t="shared" si="47"/>
        <v>1.9557</v>
      </c>
    </row>
    <row r="257" spans="1:22">
      <c r="A257" s="259">
        <v>44180</v>
      </c>
      <c r="B257" s="260">
        <v>328.3</v>
      </c>
      <c r="C257" s="261">
        <v>360.03300000000002</v>
      </c>
      <c r="D257" s="260">
        <v>3694.62</v>
      </c>
      <c r="F257" s="261">
        <v>0.91</v>
      </c>
      <c r="G257" s="260">
        <f t="shared" si="37"/>
        <v>91</v>
      </c>
      <c r="H257" s="260">
        <f t="shared" si="38"/>
        <v>237.3</v>
      </c>
      <c r="I257" s="260">
        <f t="shared" si="39"/>
        <v>-102.1</v>
      </c>
      <c r="J257" s="262">
        <v>-1.0209999999999999</v>
      </c>
      <c r="K257" s="260">
        <f t="shared" si="40"/>
        <v>1.931</v>
      </c>
      <c r="L257" s="261">
        <v>4.5460000000000003</v>
      </c>
      <c r="M257" s="262">
        <f t="shared" si="41"/>
        <v>2.6150000000000002</v>
      </c>
      <c r="N257" s="260">
        <v>-0.61399999999999999</v>
      </c>
      <c r="O257" s="260">
        <v>195.86</v>
      </c>
      <c r="P257" s="260">
        <v>420</v>
      </c>
      <c r="Q257" s="260">
        <v>565.01988373771053</v>
      </c>
      <c r="U257" s="260">
        <f t="shared" si="46"/>
        <v>3.60033</v>
      </c>
      <c r="V257" s="260">
        <f t="shared" si="47"/>
        <v>1.9586000000000001</v>
      </c>
    </row>
    <row r="258" spans="1:22">
      <c r="A258" s="259">
        <v>44181</v>
      </c>
      <c r="B258" s="260">
        <v>327.10000000000002</v>
      </c>
      <c r="C258" s="261">
        <v>358.42</v>
      </c>
      <c r="D258" s="260">
        <v>3701.17</v>
      </c>
      <c r="F258" s="261">
        <v>0.91800000000000004</v>
      </c>
      <c r="G258" s="260">
        <f t="shared" si="37"/>
        <v>91.8</v>
      </c>
      <c r="H258" s="260">
        <f t="shared" si="38"/>
        <v>235.3</v>
      </c>
      <c r="I258" s="260">
        <f t="shared" si="39"/>
        <v>-102.49999999999999</v>
      </c>
      <c r="J258" s="262">
        <v>-1.0249999999999999</v>
      </c>
      <c r="K258" s="260">
        <f t="shared" si="40"/>
        <v>1.9430000000000001</v>
      </c>
      <c r="L258" s="261">
        <v>4.5119999999999996</v>
      </c>
      <c r="M258" s="262">
        <f t="shared" si="41"/>
        <v>2.5689999999999995</v>
      </c>
      <c r="N258" s="260">
        <v>-0.56999999999999995</v>
      </c>
      <c r="O258" s="260">
        <v>189.31</v>
      </c>
      <c r="P258" s="260">
        <v>420</v>
      </c>
      <c r="Q258" s="260">
        <v>562.45779801891354</v>
      </c>
      <c r="U258" s="260">
        <f t="shared" si="46"/>
        <v>3.5842000000000001</v>
      </c>
      <c r="V258" s="260">
        <f t="shared" si="47"/>
        <v>1.8931</v>
      </c>
    </row>
    <row r="259" spans="1:22">
      <c r="A259" s="259">
        <v>44182</v>
      </c>
      <c r="B259" s="260">
        <v>325.2</v>
      </c>
      <c r="C259" s="261">
        <v>354.459</v>
      </c>
      <c r="D259" s="260">
        <v>3722.48</v>
      </c>
      <c r="F259" s="261">
        <v>0.93400000000000005</v>
      </c>
      <c r="G259" s="260">
        <f t="shared" si="37"/>
        <v>93.4</v>
      </c>
      <c r="H259" s="260">
        <f t="shared" si="38"/>
        <v>231.79999999999998</v>
      </c>
      <c r="I259" s="260">
        <f t="shared" si="39"/>
        <v>-102.8</v>
      </c>
      <c r="J259" s="262">
        <v>-1.028</v>
      </c>
      <c r="K259" s="260">
        <f t="shared" si="40"/>
        <v>1.9620000000000002</v>
      </c>
      <c r="L259" s="261">
        <v>4.49</v>
      </c>
      <c r="M259" s="262">
        <f t="shared" si="41"/>
        <v>2.528</v>
      </c>
      <c r="N259" s="260">
        <v>-0.57399999999999995</v>
      </c>
      <c r="O259" s="260">
        <v>190.02</v>
      </c>
      <c r="P259" s="260">
        <v>418</v>
      </c>
      <c r="Q259" s="260">
        <v>558.52421537293924</v>
      </c>
      <c r="U259" s="260">
        <f t="shared" si="46"/>
        <v>3.5445899999999999</v>
      </c>
      <c r="V259" s="260">
        <f t="shared" si="47"/>
        <v>1.9002000000000001</v>
      </c>
    </row>
    <row r="260" spans="1:22">
      <c r="A260" s="259">
        <v>44183</v>
      </c>
      <c r="B260" s="260">
        <v>324.5</v>
      </c>
      <c r="C260" s="261">
        <v>352.68299999999999</v>
      </c>
      <c r="D260" s="260">
        <v>3709.41</v>
      </c>
      <c r="F260" s="261">
        <v>0.94899999999999995</v>
      </c>
      <c r="G260" s="260">
        <f t="shared" ref="G260:G323" si="48">F260*100</f>
        <v>94.899999999999991</v>
      </c>
      <c r="H260" s="260">
        <f t="shared" ref="H260:H323" si="49">B260-G260</f>
        <v>229.60000000000002</v>
      </c>
      <c r="I260" s="260">
        <f t="shared" ref="I260:I323" si="50">J260*100</f>
        <v>-102.49999999999999</v>
      </c>
      <c r="J260" s="262">
        <v>-1.0249999999999999</v>
      </c>
      <c r="K260" s="260">
        <f t="shared" ref="K260:K323" si="51">F260-J260</f>
        <v>1.9739999999999998</v>
      </c>
      <c r="L260" s="261">
        <v>4.4800000000000004</v>
      </c>
      <c r="M260" s="262">
        <f t="shared" ref="M260:M323" si="52">L260-K260</f>
        <v>2.5060000000000007</v>
      </c>
      <c r="N260" s="260">
        <v>-0.57699999999999996</v>
      </c>
      <c r="O260" s="260">
        <v>187.48</v>
      </c>
      <c r="P260" s="260">
        <v>415</v>
      </c>
      <c r="Q260" s="260">
        <v>556.16988424287979</v>
      </c>
      <c r="U260" s="260">
        <f t="shared" si="46"/>
        <v>3.5268299999999999</v>
      </c>
      <c r="V260" s="260">
        <f t="shared" si="47"/>
        <v>1.8747999999999998</v>
      </c>
    </row>
    <row r="261" spans="1:22">
      <c r="A261" s="259">
        <v>44186</v>
      </c>
      <c r="B261" s="260">
        <v>324.7</v>
      </c>
      <c r="C261" s="261">
        <v>356.334</v>
      </c>
      <c r="D261" s="260">
        <v>3694.92</v>
      </c>
      <c r="F261" s="261">
        <v>0.93500000000000005</v>
      </c>
      <c r="G261" s="260">
        <f t="shared" si="48"/>
        <v>93.5</v>
      </c>
      <c r="H261" s="260">
        <f t="shared" si="49"/>
        <v>231.2</v>
      </c>
      <c r="I261" s="260">
        <f t="shared" si="50"/>
        <v>-102.49999999999999</v>
      </c>
      <c r="J261" s="262">
        <v>-1.0249999999999999</v>
      </c>
      <c r="K261" s="260">
        <f t="shared" si="51"/>
        <v>1.96</v>
      </c>
      <c r="L261" s="261">
        <v>4.4989999999999997</v>
      </c>
      <c r="M261" s="262">
        <f t="shared" si="52"/>
        <v>2.5389999999999997</v>
      </c>
      <c r="N261" s="260">
        <v>-0.58399999999999996</v>
      </c>
      <c r="O261" s="260">
        <v>189.19</v>
      </c>
      <c r="P261" s="260">
        <v>421</v>
      </c>
      <c r="Q261" s="260">
        <v>563.34685688212005</v>
      </c>
      <c r="U261" s="260">
        <f t="shared" si="46"/>
        <v>3.5633400000000002</v>
      </c>
      <c r="V261" s="260">
        <f t="shared" si="47"/>
        <v>1.8918999999999999</v>
      </c>
    </row>
    <row r="262" spans="1:22">
      <c r="A262" s="259">
        <v>44187</v>
      </c>
      <c r="B262" s="260">
        <v>326.8</v>
      </c>
      <c r="C262" s="261">
        <v>357.86500000000001</v>
      </c>
      <c r="D262" s="260">
        <v>3687.26</v>
      </c>
      <c r="F262" s="261">
        <v>0.91800000000000004</v>
      </c>
      <c r="G262" s="260">
        <f t="shared" si="48"/>
        <v>91.8</v>
      </c>
      <c r="H262" s="260">
        <f t="shared" si="49"/>
        <v>235</v>
      </c>
      <c r="I262" s="260">
        <f t="shared" si="50"/>
        <v>-103.4</v>
      </c>
      <c r="J262" s="262">
        <v>-1.034</v>
      </c>
      <c r="K262" s="260">
        <f t="shared" si="51"/>
        <v>1.952</v>
      </c>
      <c r="L262" s="261">
        <v>4.4859999999999998</v>
      </c>
      <c r="M262" s="262">
        <f t="shared" si="52"/>
        <v>2.5339999999999998</v>
      </c>
      <c r="N262" s="260">
        <v>-0.59799999999999998</v>
      </c>
      <c r="O262" s="260">
        <v>189.11</v>
      </c>
      <c r="P262" s="260">
        <v>422</v>
      </c>
      <c r="Q262" s="260">
        <v>564.85132757840415</v>
      </c>
      <c r="U262" s="260">
        <f t="shared" si="46"/>
        <v>3.5786500000000001</v>
      </c>
      <c r="V262" s="260">
        <f t="shared" si="47"/>
        <v>1.8911000000000002</v>
      </c>
    </row>
    <row r="263" spans="1:22">
      <c r="A263" s="259">
        <v>44188</v>
      </c>
      <c r="B263" s="260">
        <v>325.10000000000002</v>
      </c>
      <c r="C263" s="261">
        <v>354.67200000000003</v>
      </c>
      <c r="D263" s="260">
        <v>3690.01</v>
      </c>
      <c r="F263" s="261">
        <v>0.94499999999999995</v>
      </c>
      <c r="G263" s="260">
        <f t="shared" si="48"/>
        <v>94.5</v>
      </c>
      <c r="H263" s="260">
        <f t="shared" si="49"/>
        <v>230.60000000000002</v>
      </c>
      <c r="I263" s="260">
        <f t="shared" si="50"/>
        <v>-104</v>
      </c>
      <c r="J263" s="262">
        <v>-1.04</v>
      </c>
      <c r="K263" s="260">
        <f t="shared" si="51"/>
        <v>1.9849999999999999</v>
      </c>
      <c r="L263" s="261">
        <v>4.4850000000000003</v>
      </c>
      <c r="M263" s="262">
        <f t="shared" si="52"/>
        <v>2.5000000000000004</v>
      </c>
      <c r="N263" s="260">
        <v>-0.55200000000000005</v>
      </c>
      <c r="O263" s="260">
        <v>184.79</v>
      </c>
      <c r="P263" s="260">
        <v>418</v>
      </c>
      <c r="Q263" s="260">
        <v>559.99162870100974</v>
      </c>
      <c r="U263" s="260">
        <f t="shared" si="46"/>
        <v>3.5467200000000001</v>
      </c>
      <c r="V263" s="260">
        <f t="shared" si="47"/>
        <v>1.8478999999999999</v>
      </c>
    </row>
    <row r="264" spans="1:22">
      <c r="A264" s="259">
        <v>44189</v>
      </c>
      <c r="B264" s="260">
        <v>326.3</v>
      </c>
      <c r="C264" s="261">
        <v>356.41199999999998</v>
      </c>
      <c r="D264" s="260">
        <v>3703.06</v>
      </c>
      <c r="F264" s="261">
        <v>0.92600000000000005</v>
      </c>
      <c r="G264" s="260">
        <f t="shared" si="48"/>
        <v>92.600000000000009</v>
      </c>
      <c r="H264" s="260">
        <f t="shared" si="49"/>
        <v>233.7</v>
      </c>
      <c r="I264" s="260">
        <f t="shared" si="50"/>
        <v>-105.69999999999999</v>
      </c>
      <c r="J264" s="262">
        <v>-1.0569999999999999</v>
      </c>
      <c r="K264" s="260">
        <f t="shared" si="51"/>
        <v>1.9830000000000001</v>
      </c>
      <c r="L264" s="261">
        <v>4.4729999999999999</v>
      </c>
      <c r="M264" s="262">
        <f t="shared" si="52"/>
        <v>2.4899999999999998</v>
      </c>
      <c r="N264" s="260">
        <v>-0.55200000000000005</v>
      </c>
      <c r="O264" s="260">
        <v>185.59</v>
      </c>
      <c r="P264" s="260">
        <v>421</v>
      </c>
      <c r="Q264" s="260">
        <v>561.53775486047584</v>
      </c>
      <c r="U264" s="260">
        <f t="shared" si="46"/>
        <v>3.56412</v>
      </c>
      <c r="V264" s="260">
        <f t="shared" si="47"/>
        <v>1.8559000000000001</v>
      </c>
    </row>
    <row r="265" spans="1:22" hidden="1">
      <c r="A265" s="259">
        <v>44190</v>
      </c>
      <c r="B265" s="260">
        <v>0</v>
      </c>
      <c r="C265" s="260">
        <v>0</v>
      </c>
      <c r="D265" s="260">
        <v>0</v>
      </c>
      <c r="F265" s="260">
        <v>0.92600000000000005</v>
      </c>
      <c r="G265" s="260">
        <f t="shared" si="48"/>
        <v>92.600000000000009</v>
      </c>
      <c r="H265" s="260">
        <f t="shared" si="49"/>
        <v>-92.600000000000009</v>
      </c>
      <c r="I265" s="260">
        <f t="shared" si="50"/>
        <v>-105.69999999999999</v>
      </c>
      <c r="J265" s="260">
        <v>-1.0569999999999999</v>
      </c>
      <c r="K265" s="260">
        <f t="shared" si="51"/>
        <v>1.9830000000000001</v>
      </c>
      <c r="L265" s="260" t="e">
        <v>#N/A</v>
      </c>
      <c r="M265" s="260" t="e">
        <f t="shared" si="52"/>
        <v>#N/A</v>
      </c>
      <c r="Q265" s="260">
        <v>560.95025486047587</v>
      </c>
    </row>
    <row r="266" spans="1:22" hidden="1">
      <c r="A266" s="259">
        <v>44193</v>
      </c>
      <c r="B266" s="260">
        <v>325.39999999999998</v>
      </c>
      <c r="C266" s="261">
        <v>355.73</v>
      </c>
      <c r="D266" s="260">
        <v>3735.36</v>
      </c>
      <c r="F266" s="261">
        <v>0.92500000000000004</v>
      </c>
      <c r="G266" s="260">
        <f t="shared" si="48"/>
        <v>92.5</v>
      </c>
      <c r="H266" s="260">
        <f t="shared" si="49"/>
        <v>232.89999999999998</v>
      </c>
      <c r="I266" s="260">
        <f t="shared" si="50"/>
        <v>-105.89999999999999</v>
      </c>
      <c r="J266" s="262">
        <v>-1.0589999999999999</v>
      </c>
      <c r="K266" s="260">
        <f t="shared" si="51"/>
        <v>1.984</v>
      </c>
      <c r="L266" s="261">
        <v>4.4790000000000001</v>
      </c>
      <c r="M266" s="262">
        <f t="shared" si="52"/>
        <v>2.4950000000000001</v>
      </c>
      <c r="N266" s="260">
        <v>-0.56899999999999995</v>
      </c>
      <c r="O266" s="260" t="e">
        <v>#N/A</v>
      </c>
      <c r="Q266" s="260">
        <v>560.44210070515203</v>
      </c>
    </row>
    <row r="267" spans="1:22">
      <c r="A267" s="259">
        <v>44194</v>
      </c>
      <c r="B267" s="260">
        <v>325.10000000000002</v>
      </c>
      <c r="C267" s="261">
        <v>354.21499999999997</v>
      </c>
      <c r="D267" s="260">
        <v>3727.04</v>
      </c>
      <c r="F267" s="261">
        <v>0.93899999999999995</v>
      </c>
      <c r="G267" s="260">
        <f t="shared" si="48"/>
        <v>93.899999999999991</v>
      </c>
      <c r="H267" s="260">
        <f t="shared" si="49"/>
        <v>231.20000000000005</v>
      </c>
      <c r="I267" s="260">
        <f t="shared" si="50"/>
        <v>-103.69999999999999</v>
      </c>
      <c r="J267" s="262">
        <v>-1.0369999999999999</v>
      </c>
      <c r="K267" s="260">
        <f t="shared" si="51"/>
        <v>1.976</v>
      </c>
      <c r="L267" s="261">
        <v>4.4660000000000002</v>
      </c>
      <c r="M267" s="262">
        <f t="shared" si="52"/>
        <v>2.4900000000000002</v>
      </c>
      <c r="N267" s="260">
        <v>-0.57799999999999996</v>
      </c>
      <c r="O267" s="260">
        <v>186.06</v>
      </c>
      <c r="P267" s="260">
        <v>419</v>
      </c>
      <c r="Q267" s="260">
        <v>557.22805235847341</v>
      </c>
      <c r="U267" s="260">
        <f t="shared" ref="U267:U269" si="53">C267/100</f>
        <v>3.5421499999999999</v>
      </c>
      <c r="V267" s="260">
        <f t="shared" ref="V267:V269" si="54">O267/100</f>
        <v>1.8606</v>
      </c>
    </row>
    <row r="268" spans="1:22">
      <c r="A268" s="259">
        <v>44195</v>
      </c>
      <c r="B268" s="260">
        <v>324.7</v>
      </c>
      <c r="C268" s="261">
        <v>354.029</v>
      </c>
      <c r="D268" s="260">
        <v>3732.04</v>
      </c>
      <c r="F268" s="261">
        <v>0.92500000000000004</v>
      </c>
      <c r="G268" s="260">
        <f t="shared" si="48"/>
        <v>92.5</v>
      </c>
      <c r="H268" s="260">
        <f t="shared" si="49"/>
        <v>232.2</v>
      </c>
      <c r="I268" s="260">
        <f t="shared" si="50"/>
        <v>-105.69999999999999</v>
      </c>
      <c r="J268" s="262">
        <v>-1.0569999999999999</v>
      </c>
      <c r="K268" s="260">
        <f t="shared" si="51"/>
        <v>1.982</v>
      </c>
      <c r="L268" s="261">
        <v>4.4569999999999999</v>
      </c>
      <c r="M268" s="262">
        <f t="shared" si="52"/>
        <v>2.4749999999999996</v>
      </c>
      <c r="N268" s="260">
        <v>-0.57499999999999996</v>
      </c>
      <c r="O268" s="260">
        <v>186.19</v>
      </c>
      <c r="P268" s="260">
        <v>418</v>
      </c>
      <c r="Q268" s="260">
        <v>553.13337322872439</v>
      </c>
      <c r="U268" s="260">
        <f t="shared" si="53"/>
        <v>3.5402900000000002</v>
      </c>
      <c r="V268" s="260">
        <f t="shared" si="54"/>
        <v>1.8618999999999999</v>
      </c>
    </row>
    <row r="269" spans="1:22">
      <c r="A269" s="259">
        <v>44196</v>
      </c>
      <c r="B269" s="260">
        <v>324.2</v>
      </c>
      <c r="C269" s="261">
        <v>351.80700000000002</v>
      </c>
      <c r="D269" s="260">
        <v>3756.07</v>
      </c>
      <c r="F269" s="261">
        <v>0.91600000000000004</v>
      </c>
      <c r="G269" s="260">
        <f t="shared" si="48"/>
        <v>91.600000000000009</v>
      </c>
      <c r="H269" s="260">
        <f t="shared" si="49"/>
        <v>232.59999999999997</v>
      </c>
      <c r="I269" s="260">
        <f t="shared" si="50"/>
        <v>-108.7</v>
      </c>
      <c r="J269" s="262">
        <v>-1.087</v>
      </c>
      <c r="K269" s="260">
        <f t="shared" si="51"/>
        <v>2.0030000000000001</v>
      </c>
      <c r="L269" s="261">
        <v>4.4450000000000003</v>
      </c>
      <c r="M269" s="262">
        <f t="shared" si="52"/>
        <v>2.4420000000000002</v>
      </c>
      <c r="N269" s="260">
        <v>-0.57499999999999996</v>
      </c>
      <c r="O269" s="260">
        <v>185.05</v>
      </c>
      <c r="P269" s="260">
        <v>418</v>
      </c>
      <c r="Q269" s="260">
        <v>549.4269383730508</v>
      </c>
      <c r="U269" s="260">
        <f t="shared" si="53"/>
        <v>3.5180700000000003</v>
      </c>
      <c r="V269" s="260">
        <f t="shared" si="54"/>
        <v>1.8505</v>
      </c>
    </row>
    <row r="270" spans="1:22" hidden="1">
      <c r="A270" s="259">
        <v>44197</v>
      </c>
      <c r="B270" s="260">
        <v>0</v>
      </c>
      <c r="C270" s="260">
        <v>0</v>
      </c>
      <c r="D270" s="260">
        <v>0</v>
      </c>
      <c r="F270" s="260">
        <v>0.91600000000000004</v>
      </c>
      <c r="G270" s="260">
        <f t="shared" si="48"/>
        <v>91.600000000000009</v>
      </c>
      <c r="H270" s="260">
        <f t="shared" si="49"/>
        <v>-91.600000000000009</v>
      </c>
      <c r="I270" s="260">
        <f t="shared" si="50"/>
        <v>-108.7</v>
      </c>
      <c r="J270" s="260">
        <v>-1.087</v>
      </c>
      <c r="K270" s="260">
        <f t="shared" si="51"/>
        <v>2.0030000000000001</v>
      </c>
      <c r="L270" s="260" t="e">
        <v>#N/A</v>
      </c>
      <c r="M270" s="260" t="e">
        <f t="shared" si="52"/>
        <v>#N/A</v>
      </c>
      <c r="Q270" s="260">
        <v>549.3644383730508</v>
      </c>
    </row>
    <row r="271" spans="1:22" hidden="1">
      <c r="A271" s="259">
        <v>44200</v>
      </c>
      <c r="B271" s="260">
        <v>323.2</v>
      </c>
      <c r="C271" s="261">
        <v>351.02699999999999</v>
      </c>
      <c r="D271" s="260">
        <v>3700.65</v>
      </c>
      <c r="F271" s="261">
        <v>0.91400000000000003</v>
      </c>
      <c r="G271" s="260">
        <f t="shared" si="48"/>
        <v>91.4</v>
      </c>
      <c r="H271" s="260">
        <f t="shared" si="49"/>
        <v>231.79999999999998</v>
      </c>
      <c r="I271" s="260">
        <f t="shared" si="50"/>
        <v>-111.20000000000002</v>
      </c>
      <c r="J271" s="262">
        <v>-1.1120000000000001</v>
      </c>
      <c r="K271" s="260">
        <f t="shared" si="51"/>
        <v>2.0260000000000002</v>
      </c>
      <c r="L271" s="261">
        <v>4.4649999999999999</v>
      </c>
      <c r="M271" s="262">
        <f t="shared" si="52"/>
        <v>2.4389999999999996</v>
      </c>
      <c r="N271" s="260" t="e">
        <v>#N/A</v>
      </c>
      <c r="P271" s="260">
        <v>412</v>
      </c>
      <c r="Q271" s="260">
        <v>537.62527913045744</v>
      </c>
    </row>
    <row r="272" spans="1:22" hidden="1">
      <c r="A272" s="259">
        <v>44201</v>
      </c>
      <c r="B272" s="260">
        <v>322</v>
      </c>
      <c r="C272" s="261">
        <v>351.28500000000003</v>
      </c>
      <c r="D272" s="260">
        <v>3726.86</v>
      </c>
      <c r="F272" s="261">
        <v>0.95699999999999996</v>
      </c>
      <c r="G272" s="260">
        <f t="shared" si="48"/>
        <v>95.7</v>
      </c>
      <c r="H272" s="260">
        <f t="shared" si="49"/>
        <v>226.3</v>
      </c>
      <c r="I272" s="260">
        <f t="shared" si="50"/>
        <v>-108.89999999999999</v>
      </c>
      <c r="J272" s="262">
        <v>-1.089</v>
      </c>
      <c r="K272" s="260">
        <f t="shared" si="51"/>
        <v>2.0459999999999998</v>
      </c>
      <c r="L272" s="261">
        <v>4.5140000000000002</v>
      </c>
      <c r="M272" s="262">
        <f t="shared" si="52"/>
        <v>2.4680000000000004</v>
      </c>
      <c r="N272" s="260" t="e">
        <v>#N/A</v>
      </c>
      <c r="P272" s="260">
        <v>411</v>
      </c>
      <c r="Q272" s="260">
        <v>535.73761082865076</v>
      </c>
    </row>
    <row r="273" spans="1:22">
      <c r="A273" s="259">
        <v>44202</v>
      </c>
      <c r="B273" s="260">
        <v>320.10000000000002</v>
      </c>
      <c r="C273" s="261">
        <v>349.51299999999998</v>
      </c>
      <c r="D273" s="260">
        <v>3748.14</v>
      </c>
      <c r="F273" s="261">
        <v>1.038</v>
      </c>
      <c r="G273" s="260">
        <f t="shared" si="48"/>
        <v>103.8</v>
      </c>
      <c r="H273" s="260">
        <f t="shared" si="49"/>
        <v>216.3</v>
      </c>
      <c r="I273" s="260">
        <f t="shared" si="50"/>
        <v>-104.89999999999999</v>
      </c>
      <c r="J273" s="262">
        <v>-1.0489999999999999</v>
      </c>
      <c r="K273" s="260">
        <f t="shared" si="51"/>
        <v>2.0869999999999997</v>
      </c>
      <c r="L273" s="261">
        <v>4.5709999999999997</v>
      </c>
      <c r="M273" s="262">
        <f t="shared" si="52"/>
        <v>2.484</v>
      </c>
      <c r="N273" s="260">
        <v>-0.52500000000000002</v>
      </c>
      <c r="O273" s="260">
        <v>179.19</v>
      </c>
      <c r="P273" s="260">
        <v>406</v>
      </c>
      <c r="Q273" s="260">
        <v>531.38118427500831</v>
      </c>
      <c r="U273" s="260">
        <f t="shared" ref="U273:U280" si="55">C273/100</f>
        <v>3.4951299999999996</v>
      </c>
      <c r="V273" s="260">
        <f t="shared" ref="V273:V280" si="56">O273/100</f>
        <v>1.7919</v>
      </c>
    </row>
    <row r="274" spans="1:22">
      <c r="A274" s="259">
        <v>44203</v>
      </c>
      <c r="B274" s="260">
        <v>319</v>
      </c>
      <c r="C274" s="261">
        <v>348.98500000000001</v>
      </c>
      <c r="D274" s="260">
        <v>3803.79</v>
      </c>
      <c r="F274" s="261">
        <v>1.081</v>
      </c>
      <c r="G274" s="260">
        <f t="shared" si="48"/>
        <v>108.1</v>
      </c>
      <c r="H274" s="260">
        <f t="shared" si="49"/>
        <v>210.9</v>
      </c>
      <c r="I274" s="260">
        <f t="shared" si="50"/>
        <v>-103.1</v>
      </c>
      <c r="J274" s="262">
        <v>-1.0309999999999999</v>
      </c>
      <c r="K274" s="260">
        <f t="shared" si="51"/>
        <v>2.1120000000000001</v>
      </c>
      <c r="L274" s="261">
        <v>4.6120000000000001</v>
      </c>
      <c r="M274" s="262">
        <f t="shared" si="52"/>
        <v>2.5</v>
      </c>
      <c r="N274" s="260">
        <v>-0.52800000000000002</v>
      </c>
      <c r="O274" s="260">
        <v>180.09</v>
      </c>
      <c r="P274" s="260">
        <v>398</v>
      </c>
      <c r="Q274" s="260">
        <v>522.85198702799187</v>
      </c>
      <c r="U274" s="260">
        <f t="shared" si="55"/>
        <v>3.4898500000000001</v>
      </c>
      <c r="V274" s="260">
        <f t="shared" si="56"/>
        <v>1.8008999999999999</v>
      </c>
    </row>
    <row r="275" spans="1:22">
      <c r="A275" s="259">
        <v>44204</v>
      </c>
      <c r="B275" s="260">
        <v>318.2</v>
      </c>
      <c r="C275" s="261">
        <v>345.43099999999998</v>
      </c>
      <c r="D275" s="260">
        <v>3824.68</v>
      </c>
      <c r="F275" s="261">
        <v>1.117</v>
      </c>
      <c r="G275" s="260">
        <f t="shared" si="48"/>
        <v>111.7</v>
      </c>
      <c r="H275" s="260">
        <f t="shared" si="49"/>
        <v>206.5</v>
      </c>
      <c r="I275" s="260">
        <f t="shared" si="50"/>
        <v>-97.1</v>
      </c>
      <c r="J275" s="262">
        <v>-0.97099999999999997</v>
      </c>
      <c r="K275" s="260">
        <f t="shared" si="51"/>
        <v>2.0880000000000001</v>
      </c>
      <c r="L275" s="261">
        <v>4.6269999999999998</v>
      </c>
      <c r="M275" s="262">
        <f t="shared" si="52"/>
        <v>2.5389999999999997</v>
      </c>
      <c r="N275" s="260">
        <v>-0.52400000000000002</v>
      </c>
      <c r="O275" s="260">
        <v>180.52</v>
      </c>
      <c r="P275" s="260">
        <v>392</v>
      </c>
      <c r="Q275" s="260">
        <v>513.97784445576974</v>
      </c>
      <c r="U275" s="260">
        <f t="shared" si="55"/>
        <v>3.45431</v>
      </c>
      <c r="V275" s="260">
        <f t="shared" si="56"/>
        <v>1.8052000000000001</v>
      </c>
    </row>
    <row r="276" spans="1:22">
      <c r="A276" s="259">
        <v>44207</v>
      </c>
      <c r="B276" s="260">
        <v>318.5</v>
      </c>
      <c r="C276" s="261">
        <v>348.59</v>
      </c>
      <c r="D276" s="260">
        <v>3799.61</v>
      </c>
      <c r="F276" s="261">
        <v>1.147</v>
      </c>
      <c r="G276" s="260">
        <f t="shared" si="48"/>
        <v>114.7</v>
      </c>
      <c r="H276" s="260">
        <f t="shared" si="49"/>
        <v>203.8</v>
      </c>
      <c r="I276" s="260">
        <f t="shared" si="50"/>
        <v>-94.199999999999989</v>
      </c>
      <c r="J276" s="262">
        <v>-0.94199999999999995</v>
      </c>
      <c r="K276" s="260">
        <f t="shared" si="51"/>
        <v>2.089</v>
      </c>
      <c r="L276" s="261">
        <v>4.67</v>
      </c>
      <c r="M276" s="262">
        <f t="shared" si="52"/>
        <v>2.581</v>
      </c>
      <c r="N276" s="260">
        <v>-0.5</v>
      </c>
      <c r="O276" s="260">
        <v>178.93</v>
      </c>
      <c r="P276" s="260">
        <v>399</v>
      </c>
      <c r="Q276" s="260">
        <v>519.35054447415473</v>
      </c>
      <c r="U276" s="260">
        <f t="shared" si="55"/>
        <v>3.4858999999999996</v>
      </c>
      <c r="V276" s="260">
        <f t="shared" si="56"/>
        <v>1.7893000000000001</v>
      </c>
    </row>
    <row r="277" spans="1:22">
      <c r="A277" s="259">
        <v>44208</v>
      </c>
      <c r="B277" s="260">
        <v>321.7</v>
      </c>
      <c r="C277" s="261">
        <v>356.642</v>
      </c>
      <c r="D277" s="260">
        <v>3801.19</v>
      </c>
      <c r="F277" s="261">
        <v>1.1299999999999999</v>
      </c>
      <c r="G277" s="260">
        <f t="shared" si="48"/>
        <v>112.99999999999999</v>
      </c>
      <c r="H277" s="260">
        <f t="shared" si="49"/>
        <v>208.7</v>
      </c>
      <c r="I277" s="260">
        <f t="shared" si="50"/>
        <v>-95.899999999999991</v>
      </c>
      <c r="J277" s="262">
        <v>-0.95899999999999996</v>
      </c>
      <c r="K277" s="260">
        <f t="shared" si="51"/>
        <v>2.089</v>
      </c>
      <c r="L277" s="261">
        <v>4.7450000000000001</v>
      </c>
      <c r="M277" s="262">
        <f t="shared" si="52"/>
        <v>2.6560000000000001</v>
      </c>
      <c r="N277" s="260">
        <v>-0.47</v>
      </c>
      <c r="O277" s="260">
        <v>179.32</v>
      </c>
      <c r="P277" s="260">
        <v>409</v>
      </c>
      <c r="Q277" s="260">
        <v>529.65670779434447</v>
      </c>
      <c r="U277" s="260">
        <f t="shared" si="55"/>
        <v>3.5664199999999999</v>
      </c>
      <c r="V277" s="260">
        <f t="shared" si="56"/>
        <v>1.7931999999999999</v>
      </c>
    </row>
    <row r="278" spans="1:22">
      <c r="A278" s="259">
        <v>44209</v>
      </c>
      <c r="B278" s="260">
        <v>322.8</v>
      </c>
      <c r="C278" s="261">
        <v>357.84300000000002</v>
      </c>
      <c r="D278" s="260">
        <v>3809.84</v>
      </c>
      <c r="F278" s="261">
        <v>1.0840000000000001</v>
      </c>
      <c r="G278" s="260">
        <f t="shared" si="48"/>
        <v>108.4</v>
      </c>
      <c r="H278" s="260">
        <f t="shared" si="49"/>
        <v>214.4</v>
      </c>
      <c r="I278" s="260">
        <f t="shared" si="50"/>
        <v>-99.2</v>
      </c>
      <c r="J278" s="262">
        <v>-0.99199999999999999</v>
      </c>
      <c r="K278" s="260">
        <f t="shared" si="51"/>
        <v>2.0760000000000001</v>
      </c>
      <c r="L278" s="261">
        <v>4.7160000000000002</v>
      </c>
      <c r="M278" s="262">
        <f t="shared" si="52"/>
        <v>2.64</v>
      </c>
      <c r="N278" s="260">
        <v>-0.52400000000000002</v>
      </c>
      <c r="O278" s="260">
        <v>181.35</v>
      </c>
      <c r="P278" s="260">
        <v>417</v>
      </c>
      <c r="Q278" s="260">
        <v>530.38305266606756</v>
      </c>
      <c r="U278" s="260">
        <f t="shared" si="55"/>
        <v>3.57843</v>
      </c>
      <c r="V278" s="260">
        <f t="shared" si="56"/>
        <v>1.8134999999999999</v>
      </c>
    </row>
    <row r="279" spans="1:22">
      <c r="A279" s="259">
        <v>44210</v>
      </c>
      <c r="B279" s="260">
        <v>319.8</v>
      </c>
      <c r="C279" s="261">
        <v>353.29599999999999</v>
      </c>
      <c r="D279" s="260">
        <v>3795.54</v>
      </c>
      <c r="F279" s="261">
        <v>1.1299999999999999</v>
      </c>
      <c r="G279" s="260">
        <f t="shared" si="48"/>
        <v>112.99999999999999</v>
      </c>
      <c r="H279" s="260">
        <f t="shared" si="49"/>
        <v>206.8</v>
      </c>
      <c r="I279" s="260">
        <f t="shared" si="50"/>
        <v>-97.6</v>
      </c>
      <c r="J279" s="262">
        <v>-0.97599999999999998</v>
      </c>
      <c r="K279" s="260">
        <f t="shared" si="51"/>
        <v>2.1059999999999999</v>
      </c>
      <c r="L279" s="261">
        <v>4.72</v>
      </c>
      <c r="M279" s="262">
        <f t="shared" si="52"/>
        <v>2.6139999999999999</v>
      </c>
      <c r="N279" s="260">
        <v>-0.55100000000000005</v>
      </c>
      <c r="O279" s="260">
        <v>184.39</v>
      </c>
      <c r="P279" s="260">
        <v>411</v>
      </c>
      <c r="Q279" s="260">
        <v>547.98469945471948</v>
      </c>
      <c r="U279" s="260">
        <f t="shared" si="55"/>
        <v>3.5329600000000001</v>
      </c>
      <c r="V279" s="260">
        <f t="shared" si="56"/>
        <v>1.8438999999999999</v>
      </c>
    </row>
    <row r="280" spans="1:22">
      <c r="A280" s="259">
        <v>44211</v>
      </c>
      <c r="B280" s="260">
        <v>322.3</v>
      </c>
      <c r="C280" s="261">
        <v>358.18400000000003</v>
      </c>
      <c r="D280" s="260">
        <v>3768.25</v>
      </c>
      <c r="F280" s="261">
        <v>1.0840000000000001</v>
      </c>
      <c r="G280" s="260">
        <f t="shared" si="48"/>
        <v>108.4</v>
      </c>
      <c r="H280" s="260">
        <f t="shared" si="49"/>
        <v>213.9</v>
      </c>
      <c r="I280" s="260">
        <f t="shared" si="50"/>
        <v>-102</v>
      </c>
      <c r="J280" s="262">
        <v>-1.02</v>
      </c>
      <c r="K280" s="260">
        <f t="shared" si="51"/>
        <v>2.1040000000000001</v>
      </c>
      <c r="L280" s="261">
        <v>4.7350000000000003</v>
      </c>
      <c r="M280" s="262">
        <f t="shared" si="52"/>
        <v>2.6310000000000002</v>
      </c>
      <c r="N280" s="260">
        <v>-0.54400000000000004</v>
      </c>
      <c r="O280" s="260">
        <v>183.78</v>
      </c>
      <c r="P280" s="260">
        <v>422</v>
      </c>
      <c r="Q280" s="260">
        <v>556.55171532806503</v>
      </c>
      <c r="U280" s="260">
        <f t="shared" si="55"/>
        <v>3.5818400000000001</v>
      </c>
      <c r="V280" s="260">
        <f t="shared" si="56"/>
        <v>1.8378000000000001</v>
      </c>
    </row>
    <row r="281" spans="1:22" hidden="1">
      <c r="A281" s="259">
        <v>44214</v>
      </c>
      <c r="B281" s="260">
        <v>0</v>
      </c>
      <c r="C281" s="260">
        <v>0</v>
      </c>
      <c r="D281" s="260">
        <v>0</v>
      </c>
      <c r="F281" s="260">
        <v>1.0840000000000001</v>
      </c>
      <c r="G281" s="260">
        <f t="shared" si="48"/>
        <v>108.4</v>
      </c>
      <c r="H281" s="260">
        <f t="shared" si="49"/>
        <v>-108.4</v>
      </c>
      <c r="I281" s="260">
        <f t="shared" si="50"/>
        <v>-102</v>
      </c>
      <c r="J281" s="260">
        <v>-1.02</v>
      </c>
      <c r="K281" s="260">
        <f t="shared" si="51"/>
        <v>2.1040000000000001</v>
      </c>
      <c r="L281" s="260" t="e">
        <v>#N/A</v>
      </c>
      <c r="M281" s="260" t="e">
        <f t="shared" si="52"/>
        <v>#N/A</v>
      </c>
      <c r="Q281" s="260">
        <v>555.54590660958888</v>
      </c>
    </row>
    <row r="282" spans="1:22">
      <c r="A282" s="259">
        <v>44215</v>
      </c>
      <c r="B282" s="260">
        <v>322.60000000000002</v>
      </c>
      <c r="C282" s="261">
        <v>358.79899999999998</v>
      </c>
      <c r="D282" s="260">
        <v>3798.91</v>
      </c>
      <c r="F282" s="261">
        <v>1.089</v>
      </c>
      <c r="G282" s="260">
        <f t="shared" si="48"/>
        <v>108.89999999999999</v>
      </c>
      <c r="H282" s="260">
        <f t="shared" si="49"/>
        <v>213.70000000000005</v>
      </c>
      <c r="I282" s="260">
        <f t="shared" si="50"/>
        <v>-103.8</v>
      </c>
      <c r="J282" s="262">
        <v>-1.038</v>
      </c>
      <c r="K282" s="260">
        <f t="shared" si="51"/>
        <v>2.1269999999999998</v>
      </c>
      <c r="L282" s="261">
        <v>4.718</v>
      </c>
      <c r="M282" s="262">
        <f t="shared" si="52"/>
        <v>2.5910000000000002</v>
      </c>
      <c r="N282" s="260">
        <v>-0.52900000000000003</v>
      </c>
      <c r="O282" s="260">
        <v>182.78</v>
      </c>
      <c r="P282" s="260">
        <v>425</v>
      </c>
      <c r="Q282" s="260">
        <v>555.7172261817667</v>
      </c>
      <c r="U282" s="260">
        <f t="shared" ref="U282:U300" si="57">C282/100</f>
        <v>3.5879899999999996</v>
      </c>
      <c r="V282" s="260">
        <f t="shared" ref="V282:V300" si="58">O282/100</f>
        <v>1.8278000000000001</v>
      </c>
    </row>
    <row r="283" spans="1:22">
      <c r="A283" s="259">
        <v>44216</v>
      </c>
      <c r="B283" s="260">
        <v>321.8</v>
      </c>
      <c r="C283" s="261">
        <v>358.03199999999998</v>
      </c>
      <c r="D283" s="260">
        <v>3851.85</v>
      </c>
      <c r="F283" s="261">
        <v>1.081</v>
      </c>
      <c r="G283" s="260">
        <f t="shared" si="48"/>
        <v>108.1</v>
      </c>
      <c r="H283" s="260">
        <f t="shared" si="49"/>
        <v>213.70000000000002</v>
      </c>
      <c r="I283" s="260">
        <f t="shared" si="50"/>
        <v>-105.2</v>
      </c>
      <c r="J283" s="262">
        <v>-1.052</v>
      </c>
      <c r="K283" s="260">
        <f t="shared" si="51"/>
        <v>2.133</v>
      </c>
      <c r="L283" s="261">
        <v>4.7039999999999997</v>
      </c>
      <c r="M283" s="262">
        <f t="shared" si="52"/>
        <v>2.5709999999999997</v>
      </c>
      <c r="N283" s="260">
        <v>-0.53</v>
      </c>
      <c r="O283" s="260">
        <v>183.59</v>
      </c>
      <c r="P283" s="260">
        <v>424</v>
      </c>
      <c r="Q283" s="260">
        <v>553.32900613361039</v>
      </c>
      <c r="U283" s="260">
        <f t="shared" si="57"/>
        <v>3.5803199999999999</v>
      </c>
      <c r="V283" s="260">
        <f t="shared" si="58"/>
        <v>1.8359000000000001</v>
      </c>
    </row>
    <row r="284" spans="1:22">
      <c r="A284" s="259">
        <v>44217</v>
      </c>
      <c r="B284" s="260">
        <v>321.39999999999998</v>
      </c>
      <c r="C284" s="261">
        <v>355.05399999999997</v>
      </c>
      <c r="D284" s="260">
        <v>3853.07</v>
      </c>
      <c r="F284" s="261">
        <v>1.107</v>
      </c>
      <c r="G284" s="260">
        <f t="shared" si="48"/>
        <v>110.7</v>
      </c>
      <c r="H284" s="260">
        <f t="shared" si="49"/>
        <v>210.7</v>
      </c>
      <c r="I284" s="260">
        <f t="shared" si="50"/>
        <v>-108.3</v>
      </c>
      <c r="J284" s="262">
        <v>-1.083</v>
      </c>
      <c r="K284" s="260">
        <f t="shared" si="51"/>
        <v>2.19</v>
      </c>
      <c r="L284" s="261">
        <v>4.7130000000000001</v>
      </c>
      <c r="M284" s="262">
        <f t="shared" si="52"/>
        <v>2.5230000000000001</v>
      </c>
      <c r="N284" s="260">
        <v>-0.498</v>
      </c>
      <c r="O284" s="260">
        <v>180.1</v>
      </c>
      <c r="P284" s="260">
        <v>419</v>
      </c>
      <c r="Q284" s="260">
        <v>546.85655318329657</v>
      </c>
      <c r="U284" s="260">
        <f t="shared" si="57"/>
        <v>3.5505399999999998</v>
      </c>
      <c r="V284" s="260">
        <f t="shared" si="58"/>
        <v>1.8009999999999999</v>
      </c>
    </row>
    <row r="285" spans="1:22">
      <c r="A285" s="259">
        <v>44218</v>
      </c>
      <c r="B285" s="260">
        <v>322.60000000000002</v>
      </c>
      <c r="C285" s="261">
        <v>356.51900000000001</v>
      </c>
      <c r="D285" s="260">
        <v>3841.47</v>
      </c>
      <c r="F285" s="261">
        <v>1.087</v>
      </c>
      <c r="G285" s="260">
        <f t="shared" si="48"/>
        <v>108.7</v>
      </c>
      <c r="H285" s="260">
        <f t="shared" si="49"/>
        <v>213.90000000000003</v>
      </c>
      <c r="I285" s="260">
        <f t="shared" si="50"/>
        <v>-99.3</v>
      </c>
      <c r="J285" s="262">
        <v>-0.99299999999999999</v>
      </c>
      <c r="K285" s="260">
        <f t="shared" si="51"/>
        <v>2.08</v>
      </c>
      <c r="L285" s="261">
        <v>4.718</v>
      </c>
      <c r="M285" s="262">
        <f t="shared" si="52"/>
        <v>2.6379999999999999</v>
      </c>
      <c r="N285" s="260">
        <v>-0.51500000000000001</v>
      </c>
      <c r="O285" s="260">
        <v>182.56</v>
      </c>
      <c r="P285" s="260">
        <v>423</v>
      </c>
      <c r="Q285" s="260">
        <v>550.12362278551973</v>
      </c>
      <c r="U285" s="260">
        <f t="shared" si="57"/>
        <v>3.5651899999999999</v>
      </c>
      <c r="V285" s="260">
        <f t="shared" si="58"/>
        <v>1.8256000000000001</v>
      </c>
    </row>
    <row r="286" spans="1:22">
      <c r="A286" s="259">
        <v>44221</v>
      </c>
      <c r="B286" s="260">
        <v>324.3</v>
      </c>
      <c r="C286" s="261">
        <v>358.74299999999999</v>
      </c>
      <c r="D286" s="260">
        <v>3855.36</v>
      </c>
      <c r="F286" s="261">
        <v>1.0309999999999999</v>
      </c>
      <c r="G286" s="260">
        <f t="shared" si="48"/>
        <v>103.1</v>
      </c>
      <c r="H286" s="260">
        <f t="shared" si="49"/>
        <v>221.20000000000002</v>
      </c>
      <c r="I286" s="260">
        <f t="shared" si="50"/>
        <v>-104</v>
      </c>
      <c r="J286" s="262">
        <v>-1.04</v>
      </c>
      <c r="K286" s="260">
        <f t="shared" si="51"/>
        <v>2.0709999999999997</v>
      </c>
      <c r="L286" s="261">
        <v>4.7080000000000002</v>
      </c>
      <c r="M286" s="262">
        <f t="shared" si="52"/>
        <v>2.6370000000000005</v>
      </c>
      <c r="N286" s="260">
        <v>-0.55200000000000005</v>
      </c>
      <c r="O286" s="260">
        <v>185.26</v>
      </c>
      <c r="P286" s="260">
        <v>427</v>
      </c>
      <c r="Q286" s="260">
        <v>551.48678579758382</v>
      </c>
      <c r="U286" s="260">
        <f t="shared" si="57"/>
        <v>3.5874299999999999</v>
      </c>
      <c r="V286" s="260">
        <f t="shared" si="58"/>
        <v>1.8525999999999998</v>
      </c>
    </row>
    <row r="287" spans="1:22">
      <c r="A287" s="259">
        <v>44222</v>
      </c>
      <c r="B287" s="260">
        <v>324.2</v>
      </c>
      <c r="C287" s="261">
        <v>358.654</v>
      </c>
      <c r="D287" s="260">
        <v>3849.62</v>
      </c>
      <c r="F287" s="261">
        <v>1.036</v>
      </c>
      <c r="G287" s="260">
        <f t="shared" si="48"/>
        <v>103.60000000000001</v>
      </c>
      <c r="H287" s="260">
        <f t="shared" si="49"/>
        <v>220.59999999999997</v>
      </c>
      <c r="I287" s="260">
        <f t="shared" si="50"/>
        <v>-103.2</v>
      </c>
      <c r="J287" s="262">
        <v>-1.032</v>
      </c>
      <c r="K287" s="260">
        <f t="shared" si="51"/>
        <v>2.0680000000000001</v>
      </c>
      <c r="L287" s="261">
        <v>4.694</v>
      </c>
      <c r="M287" s="262">
        <f t="shared" si="52"/>
        <v>2.6259999999999999</v>
      </c>
      <c r="N287" s="260">
        <v>-0.53600000000000003</v>
      </c>
      <c r="O287" s="260">
        <v>184.73</v>
      </c>
      <c r="P287" s="260">
        <v>428</v>
      </c>
      <c r="Q287" s="260">
        <v>551.75879229507871</v>
      </c>
      <c r="U287" s="260">
        <f t="shared" si="57"/>
        <v>3.5865399999999998</v>
      </c>
      <c r="V287" s="260">
        <f t="shared" si="58"/>
        <v>1.8472999999999999</v>
      </c>
    </row>
    <row r="288" spans="1:22">
      <c r="A288" s="259">
        <v>44223</v>
      </c>
      <c r="B288" s="260">
        <v>325.39999999999998</v>
      </c>
      <c r="C288" s="261">
        <v>361.60399999999998</v>
      </c>
      <c r="D288" s="260">
        <v>3750.77</v>
      </c>
      <c r="F288" s="261">
        <v>1.018</v>
      </c>
      <c r="G288" s="260">
        <f t="shared" si="48"/>
        <v>101.8</v>
      </c>
      <c r="H288" s="260">
        <f t="shared" si="49"/>
        <v>223.59999999999997</v>
      </c>
      <c r="I288" s="260">
        <f t="shared" si="50"/>
        <v>-103.49999999999999</v>
      </c>
      <c r="J288" s="262">
        <v>-1.0349999999999999</v>
      </c>
      <c r="K288" s="260">
        <f t="shared" si="51"/>
        <v>2.0529999999999999</v>
      </c>
      <c r="L288" s="261">
        <v>4.7140000000000004</v>
      </c>
      <c r="M288" s="262">
        <f t="shared" si="52"/>
        <v>2.6610000000000005</v>
      </c>
      <c r="N288" s="260">
        <v>-0.54900000000000004</v>
      </c>
      <c r="O288" s="260">
        <v>185.98</v>
      </c>
      <c r="P288" s="260">
        <v>434</v>
      </c>
      <c r="Q288" s="260">
        <v>555.99159682188224</v>
      </c>
      <c r="U288" s="260">
        <f t="shared" si="57"/>
        <v>3.6160399999999999</v>
      </c>
      <c r="V288" s="260">
        <f t="shared" si="58"/>
        <v>1.8597999999999999</v>
      </c>
    </row>
    <row r="289" spans="1:22">
      <c r="A289" s="259">
        <v>44224</v>
      </c>
      <c r="B289" s="260">
        <v>324.60000000000002</v>
      </c>
      <c r="C289" s="261">
        <v>358.93900000000002</v>
      </c>
      <c r="D289" s="260">
        <v>3787.38</v>
      </c>
      <c r="F289" s="261">
        <v>1.0469999999999999</v>
      </c>
      <c r="G289" s="260">
        <f t="shared" si="48"/>
        <v>104.69999999999999</v>
      </c>
      <c r="H289" s="260">
        <f t="shared" si="49"/>
        <v>219.90000000000003</v>
      </c>
      <c r="I289" s="260">
        <f t="shared" si="50"/>
        <v>-106.1</v>
      </c>
      <c r="J289" s="262">
        <v>-1.0609999999999999</v>
      </c>
      <c r="K289" s="260">
        <f t="shared" si="51"/>
        <v>2.1079999999999997</v>
      </c>
      <c r="L289" s="261">
        <v>4.7140000000000004</v>
      </c>
      <c r="M289" s="262">
        <f t="shared" si="52"/>
        <v>2.6060000000000008</v>
      </c>
      <c r="N289" s="260">
        <v>-0.54100000000000004</v>
      </c>
      <c r="O289" s="260">
        <v>184.91</v>
      </c>
      <c r="P289" s="260">
        <v>432</v>
      </c>
      <c r="Q289" s="260">
        <v>555.55616523870617</v>
      </c>
      <c r="U289" s="260">
        <f t="shared" si="57"/>
        <v>3.5893900000000003</v>
      </c>
      <c r="V289" s="260">
        <f t="shared" si="58"/>
        <v>1.8491</v>
      </c>
    </row>
    <row r="290" spans="1:22">
      <c r="A290" s="259">
        <v>44225</v>
      </c>
      <c r="B290" s="260">
        <v>320.10000000000002</v>
      </c>
      <c r="C290" s="261">
        <v>352.15199999999999</v>
      </c>
      <c r="D290" s="260">
        <v>3714.24</v>
      </c>
      <c r="F290" s="261">
        <v>1.0669999999999999</v>
      </c>
      <c r="G290" s="260">
        <f t="shared" si="48"/>
        <v>106.69999999999999</v>
      </c>
      <c r="H290" s="260">
        <f t="shared" si="49"/>
        <v>213.40000000000003</v>
      </c>
      <c r="I290" s="260">
        <f t="shared" si="50"/>
        <v>-103.49999999999999</v>
      </c>
      <c r="J290" s="262">
        <v>-1.0349999999999999</v>
      </c>
      <c r="K290" s="260">
        <f t="shared" si="51"/>
        <v>2.1019999999999999</v>
      </c>
      <c r="L290" s="261">
        <v>4.7119999999999997</v>
      </c>
      <c r="M290" s="262">
        <f t="shared" si="52"/>
        <v>2.61</v>
      </c>
      <c r="N290" s="260">
        <v>-0.52</v>
      </c>
      <c r="O290" s="260">
        <v>180.9</v>
      </c>
      <c r="P290" s="260">
        <v>423</v>
      </c>
      <c r="Q290" s="260">
        <v>553.04156037259531</v>
      </c>
      <c r="U290" s="260">
        <f t="shared" si="57"/>
        <v>3.5215199999999998</v>
      </c>
      <c r="V290" s="260">
        <f t="shared" si="58"/>
        <v>1.8090000000000002</v>
      </c>
    </row>
    <row r="291" spans="1:22">
      <c r="A291" s="259">
        <v>44228</v>
      </c>
      <c r="B291" s="260">
        <v>321.3</v>
      </c>
      <c r="C291" s="261">
        <v>353.16800000000001</v>
      </c>
      <c r="D291" s="260">
        <v>3773.86</v>
      </c>
      <c r="F291" s="261">
        <v>1.081</v>
      </c>
      <c r="G291" s="260">
        <f t="shared" si="48"/>
        <v>108.1</v>
      </c>
      <c r="H291" s="260">
        <f t="shared" si="49"/>
        <v>213.20000000000002</v>
      </c>
      <c r="I291" s="260">
        <f t="shared" si="50"/>
        <v>-101</v>
      </c>
      <c r="J291" s="262">
        <v>-1.01</v>
      </c>
      <c r="K291" s="260">
        <f t="shared" si="51"/>
        <v>2.0910000000000002</v>
      </c>
      <c r="L291" s="261">
        <v>4.6989999999999998</v>
      </c>
      <c r="M291" s="262">
        <f t="shared" si="52"/>
        <v>2.6079999999999997</v>
      </c>
      <c r="N291" s="260">
        <v>-0.51800000000000002</v>
      </c>
      <c r="O291" s="260">
        <v>180.57</v>
      </c>
      <c r="P291" s="260">
        <v>426</v>
      </c>
      <c r="Q291" s="260">
        <v>557.28091284073741</v>
      </c>
      <c r="U291" s="260">
        <f t="shared" si="57"/>
        <v>3.5316800000000002</v>
      </c>
      <c r="V291" s="260">
        <f t="shared" si="58"/>
        <v>1.8056999999999999</v>
      </c>
    </row>
    <row r="292" spans="1:22">
      <c r="A292" s="259">
        <v>44229</v>
      </c>
      <c r="B292" s="260">
        <v>318.39999999999998</v>
      </c>
      <c r="C292" s="261">
        <v>348.959</v>
      </c>
      <c r="D292" s="260">
        <v>3826.31</v>
      </c>
      <c r="F292" s="261">
        <v>1.0980000000000001</v>
      </c>
      <c r="G292" s="260">
        <f t="shared" si="48"/>
        <v>109.80000000000001</v>
      </c>
      <c r="H292" s="260">
        <f t="shared" si="49"/>
        <v>208.59999999999997</v>
      </c>
      <c r="I292" s="260">
        <f t="shared" si="50"/>
        <v>-104</v>
      </c>
      <c r="J292" s="262">
        <v>-1.04</v>
      </c>
      <c r="K292" s="260">
        <f t="shared" si="51"/>
        <v>2.1379999999999999</v>
      </c>
      <c r="L292" s="261">
        <v>4.6950000000000003</v>
      </c>
      <c r="M292" s="262">
        <f t="shared" si="52"/>
        <v>2.5570000000000004</v>
      </c>
      <c r="N292" s="260">
        <v>-0.49199999999999999</v>
      </c>
      <c r="O292" s="260">
        <v>177.67</v>
      </c>
      <c r="P292" s="260">
        <v>420</v>
      </c>
      <c r="Q292" s="260">
        <v>553.76734385740929</v>
      </c>
      <c r="U292" s="260">
        <f t="shared" si="57"/>
        <v>3.4895900000000002</v>
      </c>
      <c r="V292" s="260">
        <f t="shared" si="58"/>
        <v>1.7766999999999999</v>
      </c>
    </row>
    <row r="293" spans="1:22">
      <c r="A293" s="259">
        <v>44230</v>
      </c>
      <c r="B293" s="260">
        <v>316.89999999999998</v>
      </c>
      <c r="C293" s="261">
        <v>346.55099999999999</v>
      </c>
      <c r="D293" s="260">
        <v>3830.17</v>
      </c>
      <c r="F293" s="261">
        <v>1.139</v>
      </c>
      <c r="G293" s="260">
        <f t="shared" si="48"/>
        <v>113.9</v>
      </c>
      <c r="H293" s="260">
        <f t="shared" si="49"/>
        <v>202.99999999999997</v>
      </c>
      <c r="I293" s="260">
        <f t="shared" si="50"/>
        <v>-103.4</v>
      </c>
      <c r="J293" s="262">
        <v>-1.034</v>
      </c>
      <c r="K293" s="260">
        <f t="shared" si="51"/>
        <v>2.173</v>
      </c>
      <c r="L293" s="261">
        <v>4.7279999999999998</v>
      </c>
      <c r="M293" s="262">
        <f t="shared" si="52"/>
        <v>2.5549999999999997</v>
      </c>
      <c r="N293" s="260">
        <v>-0.46700000000000003</v>
      </c>
      <c r="O293" s="260">
        <v>175.45</v>
      </c>
      <c r="P293" s="260">
        <v>414</v>
      </c>
      <c r="Q293" s="260">
        <v>547.20773033819239</v>
      </c>
      <c r="U293" s="260">
        <f t="shared" si="57"/>
        <v>3.4655100000000001</v>
      </c>
      <c r="V293" s="260">
        <f t="shared" si="58"/>
        <v>1.7544999999999999</v>
      </c>
    </row>
    <row r="294" spans="1:22">
      <c r="A294" s="259">
        <v>44231</v>
      </c>
      <c r="B294" s="260">
        <v>317.10000000000002</v>
      </c>
      <c r="C294" s="261">
        <v>345.11399999999998</v>
      </c>
      <c r="D294" s="260">
        <v>3871.74</v>
      </c>
      <c r="F294" s="261">
        <v>1.141</v>
      </c>
      <c r="G294" s="260">
        <f t="shared" si="48"/>
        <v>114.1</v>
      </c>
      <c r="H294" s="260">
        <f t="shared" si="49"/>
        <v>203.00000000000003</v>
      </c>
      <c r="I294" s="260">
        <f t="shared" si="50"/>
        <v>-103</v>
      </c>
      <c r="J294" s="262">
        <v>-1.03</v>
      </c>
      <c r="K294" s="260">
        <f t="shared" si="51"/>
        <v>2.1710000000000003</v>
      </c>
      <c r="L294" s="261">
        <v>4.7240000000000002</v>
      </c>
      <c r="M294" s="262">
        <f t="shared" si="52"/>
        <v>2.5529999999999999</v>
      </c>
      <c r="N294" s="260">
        <v>-0.45600000000000002</v>
      </c>
      <c r="O294" s="260">
        <v>173.07</v>
      </c>
      <c r="P294" s="260">
        <v>409</v>
      </c>
      <c r="Q294" s="260">
        <v>541.16645053775483</v>
      </c>
      <c r="U294" s="260">
        <f t="shared" si="57"/>
        <v>3.4511399999999997</v>
      </c>
      <c r="V294" s="260">
        <f t="shared" si="58"/>
        <v>1.7306999999999999</v>
      </c>
    </row>
    <row r="295" spans="1:22">
      <c r="A295" s="259">
        <v>44232</v>
      </c>
      <c r="B295" s="260">
        <v>314.60000000000002</v>
      </c>
      <c r="C295" s="261">
        <v>338.61599999999999</v>
      </c>
      <c r="D295" s="260">
        <v>3886.83</v>
      </c>
      <c r="F295" s="261">
        <v>1.165</v>
      </c>
      <c r="G295" s="260">
        <f t="shared" si="48"/>
        <v>116.5</v>
      </c>
      <c r="H295" s="260">
        <f t="shared" si="49"/>
        <v>198.10000000000002</v>
      </c>
      <c r="I295" s="260">
        <f t="shared" si="50"/>
        <v>-103.4</v>
      </c>
      <c r="J295" s="262">
        <v>-1.034</v>
      </c>
      <c r="K295" s="260">
        <f t="shared" si="51"/>
        <v>2.1989999999999998</v>
      </c>
      <c r="L295" s="261">
        <v>4.694</v>
      </c>
      <c r="M295" s="262">
        <f t="shared" si="52"/>
        <v>2.4950000000000001</v>
      </c>
      <c r="N295" s="260">
        <v>-0.44900000000000001</v>
      </c>
      <c r="O295" s="260">
        <v>171.96</v>
      </c>
      <c r="P295" s="260">
        <v>399</v>
      </c>
      <c r="Q295" s="260">
        <v>529.81213008717816</v>
      </c>
      <c r="U295" s="260">
        <f t="shared" si="57"/>
        <v>3.3861599999999998</v>
      </c>
      <c r="V295" s="260">
        <f t="shared" si="58"/>
        <v>1.7196</v>
      </c>
    </row>
    <row r="296" spans="1:22">
      <c r="A296" s="259">
        <v>44235</v>
      </c>
      <c r="B296" s="260">
        <v>314.60000000000002</v>
      </c>
      <c r="C296" s="261">
        <v>341.99799999999999</v>
      </c>
      <c r="D296" s="260">
        <v>3915.59</v>
      </c>
      <c r="F296" s="261">
        <v>1.171</v>
      </c>
      <c r="G296" s="260">
        <f t="shared" si="48"/>
        <v>117.10000000000001</v>
      </c>
      <c r="H296" s="260">
        <f t="shared" si="49"/>
        <v>197.5</v>
      </c>
      <c r="I296" s="260">
        <f t="shared" si="50"/>
        <v>-103.4</v>
      </c>
      <c r="J296" s="262">
        <v>-1.034</v>
      </c>
      <c r="K296" s="260">
        <f t="shared" si="51"/>
        <v>2.2050000000000001</v>
      </c>
      <c r="L296" s="261">
        <v>4.7030000000000003</v>
      </c>
      <c r="M296" s="262">
        <f t="shared" si="52"/>
        <v>2.4980000000000002</v>
      </c>
      <c r="N296" s="260">
        <v>-0.44800000000000001</v>
      </c>
      <c r="O296" s="260">
        <v>170.22</v>
      </c>
      <c r="P296" s="260">
        <v>400</v>
      </c>
      <c r="Q296" s="260">
        <v>529.71806845857373</v>
      </c>
      <c r="U296" s="260">
        <f t="shared" si="57"/>
        <v>3.4199799999999998</v>
      </c>
      <c r="V296" s="260">
        <f t="shared" si="58"/>
        <v>1.7021999999999999</v>
      </c>
    </row>
    <row r="297" spans="1:22">
      <c r="A297" s="259">
        <v>44236</v>
      </c>
      <c r="B297" s="260">
        <v>313.89999999999998</v>
      </c>
      <c r="C297" s="261">
        <v>343.96</v>
      </c>
      <c r="D297" s="260">
        <v>3911.23</v>
      </c>
      <c r="F297" s="261">
        <v>1.159</v>
      </c>
      <c r="G297" s="260">
        <f t="shared" si="48"/>
        <v>115.9</v>
      </c>
      <c r="H297" s="260">
        <f t="shared" si="49"/>
        <v>197.99999999999997</v>
      </c>
      <c r="I297" s="260">
        <f t="shared" si="50"/>
        <v>-104.80000000000001</v>
      </c>
      <c r="J297" s="262">
        <v>-1.048</v>
      </c>
      <c r="K297" s="260">
        <f t="shared" si="51"/>
        <v>2.2069999999999999</v>
      </c>
      <c r="L297" s="261">
        <v>4.7069999999999999</v>
      </c>
      <c r="M297" s="262">
        <f t="shared" si="52"/>
        <v>2.5</v>
      </c>
      <c r="N297" s="260">
        <v>-0.44800000000000001</v>
      </c>
      <c r="O297" s="260">
        <v>171.28</v>
      </c>
      <c r="P297" s="260">
        <v>400</v>
      </c>
      <c r="Q297" s="260">
        <v>534.30594479795161</v>
      </c>
      <c r="U297" s="260">
        <f t="shared" si="57"/>
        <v>3.4396</v>
      </c>
      <c r="V297" s="260">
        <f t="shared" si="58"/>
        <v>1.7128000000000001</v>
      </c>
    </row>
    <row r="298" spans="1:22">
      <c r="A298" s="259">
        <v>44237</v>
      </c>
      <c r="B298" s="260">
        <v>315.39999999999998</v>
      </c>
      <c r="C298" s="261">
        <v>345.50599999999997</v>
      </c>
      <c r="D298" s="260">
        <v>3909.88</v>
      </c>
      <c r="F298" s="261">
        <v>1.123</v>
      </c>
      <c r="G298" s="260">
        <f t="shared" si="48"/>
        <v>112.3</v>
      </c>
      <c r="H298" s="260">
        <f t="shared" si="49"/>
        <v>203.09999999999997</v>
      </c>
      <c r="I298" s="260">
        <f t="shared" si="50"/>
        <v>-106.69999999999999</v>
      </c>
      <c r="J298" s="262">
        <v>-1.0669999999999999</v>
      </c>
      <c r="K298" s="260">
        <f t="shared" si="51"/>
        <v>2.19</v>
      </c>
      <c r="L298" s="261">
        <v>4.7030000000000003</v>
      </c>
      <c r="M298" s="262">
        <f t="shared" si="52"/>
        <v>2.5130000000000003</v>
      </c>
      <c r="N298" s="260">
        <v>-0.439</v>
      </c>
      <c r="O298" s="260">
        <v>171.65</v>
      </c>
      <c r="P298" s="260">
        <v>400</v>
      </c>
      <c r="Q298" s="260">
        <v>538.59420361945047</v>
      </c>
      <c r="U298" s="260">
        <f t="shared" si="57"/>
        <v>3.4550599999999996</v>
      </c>
      <c r="V298" s="260">
        <f t="shared" si="58"/>
        <v>1.7165000000000001</v>
      </c>
    </row>
    <row r="299" spans="1:22">
      <c r="A299" s="259">
        <v>44238</v>
      </c>
      <c r="B299" s="260">
        <v>313.89999999999998</v>
      </c>
      <c r="C299" s="261">
        <v>342.82400000000001</v>
      </c>
      <c r="D299" s="260">
        <v>3916.38</v>
      </c>
      <c r="F299" s="261">
        <v>1.1659999999999999</v>
      </c>
      <c r="G299" s="260">
        <f t="shared" si="48"/>
        <v>116.6</v>
      </c>
      <c r="H299" s="260">
        <f t="shared" si="49"/>
        <v>197.29999999999998</v>
      </c>
      <c r="I299" s="260">
        <f t="shared" si="50"/>
        <v>-103.8</v>
      </c>
      <c r="J299" s="262">
        <v>-1.038</v>
      </c>
      <c r="K299" s="260">
        <f t="shared" si="51"/>
        <v>2.2039999999999997</v>
      </c>
      <c r="L299" s="261">
        <v>4.6959999999999997</v>
      </c>
      <c r="M299" s="262">
        <f t="shared" si="52"/>
        <v>2.492</v>
      </c>
      <c r="N299" s="260">
        <v>-0.46100000000000002</v>
      </c>
      <c r="O299" s="260">
        <v>171.76</v>
      </c>
      <c r="P299" s="260">
        <v>399</v>
      </c>
      <c r="Q299" s="260">
        <v>538.4645585919036</v>
      </c>
      <c r="U299" s="260">
        <f t="shared" si="57"/>
        <v>3.4282400000000002</v>
      </c>
      <c r="V299" s="260">
        <f t="shared" si="58"/>
        <v>1.7176</v>
      </c>
    </row>
    <row r="300" spans="1:22">
      <c r="A300" s="259">
        <v>44239</v>
      </c>
      <c r="B300" s="260">
        <v>312.3</v>
      </c>
      <c r="C300" s="261">
        <v>341.38400000000001</v>
      </c>
      <c r="D300" s="260">
        <v>3934.83</v>
      </c>
      <c r="F300" s="261">
        <v>1.2110000000000001</v>
      </c>
      <c r="G300" s="260">
        <f t="shared" si="48"/>
        <v>121.10000000000001</v>
      </c>
      <c r="H300" s="260">
        <f t="shared" si="49"/>
        <v>191.2</v>
      </c>
      <c r="I300" s="260">
        <f t="shared" si="50"/>
        <v>-101.6</v>
      </c>
      <c r="J300" s="262">
        <v>-1.016</v>
      </c>
      <c r="K300" s="260">
        <f t="shared" si="51"/>
        <v>2.2270000000000003</v>
      </c>
      <c r="L300" s="261">
        <v>4.7119999999999997</v>
      </c>
      <c r="M300" s="262">
        <f t="shared" si="52"/>
        <v>2.4849999999999994</v>
      </c>
      <c r="N300" s="260">
        <v>-0.43</v>
      </c>
      <c r="O300" s="260">
        <v>168.04</v>
      </c>
      <c r="P300" s="260">
        <v>397</v>
      </c>
      <c r="Q300" s="260">
        <v>535.24755508013834</v>
      </c>
      <c r="U300" s="260">
        <f t="shared" si="57"/>
        <v>3.41384</v>
      </c>
      <c r="V300" s="260">
        <f t="shared" si="58"/>
        <v>1.6803999999999999</v>
      </c>
    </row>
    <row r="301" spans="1:22" hidden="1">
      <c r="A301" s="259">
        <v>44242</v>
      </c>
      <c r="B301" s="260">
        <v>0</v>
      </c>
      <c r="C301" s="260">
        <v>0</v>
      </c>
      <c r="D301" s="260">
        <v>0</v>
      </c>
      <c r="F301" s="260">
        <v>1.2110000000000001</v>
      </c>
      <c r="G301" s="260">
        <f t="shared" si="48"/>
        <v>121.10000000000001</v>
      </c>
      <c r="H301" s="260">
        <f t="shared" si="49"/>
        <v>-121.10000000000001</v>
      </c>
      <c r="I301" s="260">
        <f t="shared" si="50"/>
        <v>-101.6</v>
      </c>
      <c r="J301" s="260">
        <v>-1.016</v>
      </c>
      <c r="K301" s="260">
        <f t="shared" si="51"/>
        <v>2.2270000000000003</v>
      </c>
      <c r="L301" s="260" t="e">
        <v>#N/A</v>
      </c>
      <c r="M301" s="260" t="e">
        <f t="shared" si="52"/>
        <v>#N/A</v>
      </c>
      <c r="Q301" s="260">
        <v>532.63618168587152</v>
      </c>
    </row>
    <row r="302" spans="1:22">
      <c r="A302" s="259">
        <v>44243</v>
      </c>
      <c r="B302" s="260">
        <v>306.7</v>
      </c>
      <c r="C302" s="261">
        <v>343.50299999999999</v>
      </c>
      <c r="D302" s="260">
        <v>3932.59</v>
      </c>
      <c r="F302" s="261">
        <v>1.3160000000000001</v>
      </c>
      <c r="G302" s="260">
        <f t="shared" si="48"/>
        <v>131.6</v>
      </c>
      <c r="H302" s="260">
        <f t="shared" si="49"/>
        <v>175.1</v>
      </c>
      <c r="I302" s="260">
        <f t="shared" si="50"/>
        <v>-93</v>
      </c>
      <c r="J302" s="262">
        <v>-0.93</v>
      </c>
      <c r="K302" s="260">
        <f t="shared" si="51"/>
        <v>2.246</v>
      </c>
      <c r="L302" s="261">
        <v>4.8339999999999996</v>
      </c>
      <c r="M302" s="262">
        <f t="shared" si="52"/>
        <v>2.5879999999999996</v>
      </c>
      <c r="N302" s="260">
        <v>-0.35</v>
      </c>
      <c r="O302" s="260">
        <v>166.23</v>
      </c>
      <c r="P302" s="260">
        <v>396</v>
      </c>
      <c r="Q302" s="260">
        <v>533.1794937525699</v>
      </c>
      <c r="U302" s="260">
        <f t="shared" ref="U302:U334" si="59">C302/100</f>
        <v>3.4350299999999998</v>
      </c>
      <c r="V302" s="260">
        <f t="shared" ref="V302:V334" si="60">O302/100</f>
        <v>1.6622999999999999</v>
      </c>
    </row>
    <row r="303" spans="1:22">
      <c r="A303" s="259">
        <v>44244</v>
      </c>
      <c r="B303" s="260">
        <v>306.2</v>
      </c>
      <c r="C303" s="261">
        <v>348.00200000000001</v>
      </c>
      <c r="D303" s="260">
        <v>3931.33</v>
      </c>
      <c r="F303" s="261">
        <v>1.272</v>
      </c>
      <c r="G303" s="260">
        <f t="shared" si="48"/>
        <v>127.2</v>
      </c>
      <c r="H303" s="260">
        <f t="shared" si="49"/>
        <v>179</v>
      </c>
      <c r="I303" s="260">
        <f t="shared" si="50"/>
        <v>-94.699999999999989</v>
      </c>
      <c r="J303" s="262">
        <v>-0.94699999999999995</v>
      </c>
      <c r="K303" s="260">
        <f t="shared" si="51"/>
        <v>2.2189999999999999</v>
      </c>
      <c r="L303" s="261">
        <v>4.8499999999999996</v>
      </c>
      <c r="M303" s="262">
        <f t="shared" si="52"/>
        <v>2.6309999999999998</v>
      </c>
      <c r="N303" s="260">
        <v>-0.37</v>
      </c>
      <c r="O303" s="260">
        <v>168.01</v>
      </c>
      <c r="P303" s="260">
        <v>409</v>
      </c>
      <c r="Q303" s="260">
        <v>544.32448073806142</v>
      </c>
      <c r="U303" s="260">
        <f t="shared" si="59"/>
        <v>3.4800200000000001</v>
      </c>
      <c r="V303" s="260">
        <f t="shared" si="60"/>
        <v>1.6800999999999999</v>
      </c>
    </row>
    <row r="304" spans="1:22">
      <c r="A304" s="259">
        <v>44245</v>
      </c>
      <c r="B304" s="260">
        <v>306.60000000000002</v>
      </c>
      <c r="C304" s="261">
        <v>347.02499999999998</v>
      </c>
      <c r="D304" s="260">
        <v>3913.97</v>
      </c>
      <c r="F304" s="261">
        <v>1.296</v>
      </c>
      <c r="G304" s="260">
        <f t="shared" si="48"/>
        <v>129.6</v>
      </c>
      <c r="H304" s="260">
        <f t="shared" si="49"/>
        <v>177.00000000000003</v>
      </c>
      <c r="I304" s="260">
        <f t="shared" si="50"/>
        <v>-87.8</v>
      </c>
      <c r="J304" s="262">
        <v>-0.878</v>
      </c>
      <c r="K304" s="260">
        <f t="shared" si="51"/>
        <v>2.1739999999999999</v>
      </c>
      <c r="L304" s="261">
        <v>4.8460000000000001</v>
      </c>
      <c r="M304" s="262">
        <f t="shared" si="52"/>
        <v>2.6720000000000002</v>
      </c>
      <c r="N304" s="260">
        <v>-0.34899999999999998</v>
      </c>
      <c r="O304" s="260">
        <v>165.71</v>
      </c>
      <c r="P304" s="260">
        <v>411</v>
      </c>
      <c r="Q304" s="260">
        <v>539.82762072203127</v>
      </c>
      <c r="U304" s="260">
        <f t="shared" si="59"/>
        <v>3.4702499999999996</v>
      </c>
      <c r="V304" s="260">
        <f t="shared" si="60"/>
        <v>1.6571</v>
      </c>
    </row>
    <row r="305" spans="1:22">
      <c r="A305" s="259">
        <v>44246</v>
      </c>
      <c r="B305" s="260">
        <v>304.3</v>
      </c>
      <c r="C305" s="261">
        <v>345.22399999999999</v>
      </c>
      <c r="D305" s="260">
        <v>3906.71</v>
      </c>
      <c r="F305" s="261">
        <v>1.339</v>
      </c>
      <c r="G305" s="260">
        <f t="shared" si="48"/>
        <v>133.9</v>
      </c>
      <c r="H305" s="260">
        <f t="shared" si="49"/>
        <v>170.4</v>
      </c>
      <c r="I305" s="260">
        <f t="shared" si="50"/>
        <v>-81.599999999999994</v>
      </c>
      <c r="J305" s="262">
        <v>-0.81599999999999995</v>
      </c>
      <c r="K305" s="260">
        <f t="shared" si="51"/>
        <v>2.1549999999999998</v>
      </c>
      <c r="L305" s="261">
        <v>4.8879999999999999</v>
      </c>
      <c r="M305" s="262">
        <f t="shared" si="52"/>
        <v>2.7330000000000001</v>
      </c>
      <c r="N305" s="260">
        <v>-0.309</v>
      </c>
      <c r="O305" s="260">
        <v>165.18</v>
      </c>
      <c r="P305" s="260">
        <v>405</v>
      </c>
      <c r="Q305" s="260">
        <v>536.92484797323527</v>
      </c>
      <c r="U305" s="260">
        <f t="shared" si="59"/>
        <v>3.4522399999999998</v>
      </c>
      <c r="V305" s="260">
        <f t="shared" si="60"/>
        <v>1.6518000000000002</v>
      </c>
    </row>
    <row r="306" spans="1:22">
      <c r="A306" s="259">
        <v>44249</v>
      </c>
      <c r="B306" s="260">
        <v>306.8</v>
      </c>
      <c r="C306" s="261">
        <v>350.27699999999999</v>
      </c>
      <c r="D306" s="260">
        <v>3876.5</v>
      </c>
      <c r="F306" s="261">
        <v>1.3660000000000001</v>
      </c>
      <c r="G306" s="260">
        <f t="shared" si="48"/>
        <v>136.60000000000002</v>
      </c>
      <c r="H306" s="260">
        <f t="shared" si="49"/>
        <v>170.2</v>
      </c>
      <c r="I306" s="260">
        <f t="shared" si="50"/>
        <v>-79.400000000000006</v>
      </c>
      <c r="J306" s="262">
        <v>-0.79400000000000004</v>
      </c>
      <c r="K306" s="260">
        <f t="shared" si="51"/>
        <v>2.16</v>
      </c>
      <c r="L306" s="261">
        <v>4.9969999999999999</v>
      </c>
      <c r="M306" s="262">
        <f t="shared" si="52"/>
        <v>2.8369999999999997</v>
      </c>
      <c r="N306" s="260">
        <v>-0.34100000000000003</v>
      </c>
      <c r="O306" s="260">
        <v>170.26</v>
      </c>
      <c r="P306" s="260">
        <v>414</v>
      </c>
      <c r="Q306" s="260">
        <v>546.42374663801661</v>
      </c>
      <c r="U306" s="260">
        <f t="shared" si="59"/>
        <v>3.5027699999999999</v>
      </c>
      <c r="V306" s="260">
        <f t="shared" si="60"/>
        <v>1.7025999999999999</v>
      </c>
    </row>
    <row r="307" spans="1:22">
      <c r="A307" s="259">
        <v>44250</v>
      </c>
      <c r="B307" s="260">
        <v>308</v>
      </c>
      <c r="C307" s="261">
        <v>352.33699999999999</v>
      </c>
      <c r="D307" s="260">
        <v>3881.37</v>
      </c>
      <c r="F307" s="261">
        <v>1.343</v>
      </c>
      <c r="G307" s="260">
        <f t="shared" si="48"/>
        <v>134.30000000000001</v>
      </c>
      <c r="H307" s="260">
        <f t="shared" si="49"/>
        <v>173.7</v>
      </c>
      <c r="I307" s="260">
        <f t="shared" si="50"/>
        <v>-83</v>
      </c>
      <c r="J307" s="262">
        <v>-0.83</v>
      </c>
      <c r="K307" s="260">
        <f t="shared" si="51"/>
        <v>2.173</v>
      </c>
      <c r="L307" s="261">
        <v>5.0289999999999999</v>
      </c>
      <c r="M307" s="262">
        <f t="shared" si="52"/>
        <v>2.8559999999999999</v>
      </c>
      <c r="N307" s="260">
        <v>-0.318</v>
      </c>
      <c r="O307" s="260">
        <v>168.15</v>
      </c>
      <c r="P307" s="260">
        <v>417</v>
      </c>
      <c r="Q307" s="260">
        <v>546.8897388428046</v>
      </c>
      <c r="U307" s="260">
        <f t="shared" si="59"/>
        <v>3.5233699999999999</v>
      </c>
      <c r="V307" s="260">
        <f t="shared" si="60"/>
        <v>1.6815</v>
      </c>
    </row>
    <row r="308" spans="1:22">
      <c r="A308" s="259">
        <v>44251</v>
      </c>
      <c r="B308" s="260">
        <v>306.89999999999998</v>
      </c>
      <c r="C308" s="261">
        <v>349.65300000000002</v>
      </c>
      <c r="D308" s="260">
        <v>3925.43</v>
      </c>
      <c r="F308" s="261">
        <v>1.377</v>
      </c>
      <c r="G308" s="260">
        <f t="shared" si="48"/>
        <v>137.69999999999999</v>
      </c>
      <c r="H308" s="260">
        <f t="shared" si="49"/>
        <v>169.2</v>
      </c>
      <c r="I308" s="260">
        <f t="shared" si="50"/>
        <v>-78.8</v>
      </c>
      <c r="J308" s="262">
        <v>-0.78800000000000003</v>
      </c>
      <c r="K308" s="260">
        <f t="shared" si="51"/>
        <v>2.165</v>
      </c>
      <c r="L308" s="261">
        <v>5.024</v>
      </c>
      <c r="M308" s="262">
        <f t="shared" si="52"/>
        <v>2.859</v>
      </c>
      <c r="N308" s="260">
        <v>-0.307</v>
      </c>
      <c r="O308" s="260">
        <v>167.86</v>
      </c>
      <c r="P308" s="260">
        <v>413</v>
      </c>
      <c r="Q308" s="260">
        <v>537.51751342360581</v>
      </c>
      <c r="U308" s="260">
        <f t="shared" si="59"/>
        <v>3.4965300000000004</v>
      </c>
      <c r="V308" s="260">
        <f t="shared" si="60"/>
        <v>1.6786000000000001</v>
      </c>
    </row>
    <row r="309" spans="1:22">
      <c r="A309" s="259">
        <v>44252</v>
      </c>
      <c r="B309" s="260">
        <v>298.3</v>
      </c>
      <c r="C309" s="261">
        <v>347.685</v>
      </c>
      <c r="D309" s="260">
        <v>3829.34</v>
      </c>
      <c r="F309" s="261">
        <v>1.5229999999999999</v>
      </c>
      <c r="G309" s="260">
        <f t="shared" si="48"/>
        <v>152.29999999999998</v>
      </c>
      <c r="H309" s="260">
        <f t="shared" si="49"/>
        <v>146.00000000000003</v>
      </c>
      <c r="I309" s="260">
        <f t="shared" si="50"/>
        <v>-60.9</v>
      </c>
      <c r="J309" s="262">
        <v>-0.60899999999999999</v>
      </c>
      <c r="K309" s="260">
        <f t="shared" si="51"/>
        <v>2.1319999999999997</v>
      </c>
      <c r="L309" s="261">
        <v>5.1420000000000003</v>
      </c>
      <c r="M309" s="262">
        <f t="shared" si="52"/>
        <v>3.0100000000000007</v>
      </c>
      <c r="N309" s="260">
        <v>-0.23400000000000001</v>
      </c>
      <c r="O309" s="260">
        <v>167.39</v>
      </c>
      <c r="P309" s="260">
        <v>408</v>
      </c>
      <c r="Q309" s="260">
        <v>535.17131008240756</v>
      </c>
      <c r="U309" s="260">
        <f t="shared" si="59"/>
        <v>3.4768500000000002</v>
      </c>
      <c r="V309" s="260">
        <f t="shared" si="60"/>
        <v>1.6738999999999999</v>
      </c>
    </row>
    <row r="310" spans="1:22">
      <c r="A310" s="259">
        <v>44253</v>
      </c>
      <c r="B310" s="260">
        <v>299.3</v>
      </c>
      <c r="C310" s="261">
        <v>358.55799999999999</v>
      </c>
      <c r="D310" s="260">
        <v>3811.15</v>
      </c>
      <c r="F310" s="261">
        <v>1.407</v>
      </c>
      <c r="G310" s="260">
        <f t="shared" si="48"/>
        <v>140.69999999999999</v>
      </c>
      <c r="H310" s="260">
        <f t="shared" si="49"/>
        <v>158.60000000000002</v>
      </c>
      <c r="I310" s="260">
        <f t="shared" si="50"/>
        <v>-74.099999999999994</v>
      </c>
      <c r="J310" s="262">
        <v>-0.74099999999999999</v>
      </c>
      <c r="K310" s="260">
        <f t="shared" si="51"/>
        <v>2.1480000000000001</v>
      </c>
      <c r="L310" s="261">
        <v>5.2050000000000001</v>
      </c>
      <c r="M310" s="262">
        <f t="shared" si="52"/>
        <v>3.0569999999999999</v>
      </c>
      <c r="N310" s="260">
        <v>-0.26300000000000001</v>
      </c>
      <c r="O310" s="260">
        <v>175.04</v>
      </c>
      <c r="P310" s="260">
        <v>425</v>
      </c>
      <c r="Q310" s="260">
        <v>549.5311145863011</v>
      </c>
      <c r="U310" s="260">
        <f t="shared" si="59"/>
        <v>3.5855799999999998</v>
      </c>
      <c r="V310" s="260">
        <f t="shared" si="60"/>
        <v>1.7504</v>
      </c>
    </row>
    <row r="311" spans="1:22">
      <c r="A311" s="259">
        <v>44256</v>
      </c>
      <c r="B311" s="260">
        <v>301.39999999999998</v>
      </c>
      <c r="C311" s="261">
        <v>352.75299999999999</v>
      </c>
      <c r="D311" s="260">
        <v>3901.82</v>
      </c>
      <c r="F311" s="261">
        <v>1.419</v>
      </c>
      <c r="G311" s="260">
        <f t="shared" si="48"/>
        <v>141.9</v>
      </c>
      <c r="H311" s="260">
        <f t="shared" si="49"/>
        <v>159.49999999999997</v>
      </c>
      <c r="I311" s="260">
        <f t="shared" si="50"/>
        <v>-74.099999999999994</v>
      </c>
      <c r="J311" s="262">
        <v>-0.74099999999999999</v>
      </c>
      <c r="K311" s="260">
        <f t="shared" si="51"/>
        <v>2.16</v>
      </c>
      <c r="L311" s="261">
        <v>5.1319999999999997</v>
      </c>
      <c r="M311" s="262">
        <f t="shared" si="52"/>
        <v>2.9719999999999995</v>
      </c>
      <c r="N311" s="260">
        <v>-0.33700000000000002</v>
      </c>
      <c r="O311" s="260">
        <v>179.26</v>
      </c>
      <c r="P311" s="260">
        <v>422</v>
      </c>
      <c r="Q311" s="260">
        <v>544.70289683144597</v>
      </c>
      <c r="U311" s="260">
        <f t="shared" si="59"/>
        <v>3.5275300000000001</v>
      </c>
      <c r="V311" s="260">
        <f t="shared" si="60"/>
        <v>1.7926</v>
      </c>
    </row>
    <row r="312" spans="1:22">
      <c r="A312" s="259">
        <v>44257</v>
      </c>
      <c r="B312" s="260">
        <v>305</v>
      </c>
      <c r="C312" s="261">
        <v>355.38600000000002</v>
      </c>
      <c r="D312" s="260">
        <v>3870.29</v>
      </c>
      <c r="F312" s="261">
        <v>1.393</v>
      </c>
      <c r="G312" s="260">
        <f t="shared" si="48"/>
        <v>139.30000000000001</v>
      </c>
      <c r="H312" s="260">
        <f t="shared" si="49"/>
        <v>165.7</v>
      </c>
      <c r="I312" s="260">
        <f t="shared" si="50"/>
        <v>-80.400000000000006</v>
      </c>
      <c r="J312" s="262">
        <v>-0.80400000000000005</v>
      </c>
      <c r="K312" s="260">
        <f t="shared" si="51"/>
        <v>2.1970000000000001</v>
      </c>
      <c r="L312" s="261">
        <v>5.1459999999999999</v>
      </c>
      <c r="M312" s="262">
        <f t="shared" si="52"/>
        <v>2.9489999999999998</v>
      </c>
      <c r="N312" s="260">
        <v>-0.35499999999999998</v>
      </c>
      <c r="O312" s="260">
        <v>177.32</v>
      </c>
      <c r="P312" s="260">
        <v>424</v>
      </c>
      <c r="Q312" s="260">
        <v>544.42413996950916</v>
      </c>
      <c r="U312" s="260">
        <f t="shared" si="59"/>
        <v>3.5538600000000002</v>
      </c>
      <c r="V312" s="260">
        <f t="shared" si="60"/>
        <v>1.7731999999999999</v>
      </c>
    </row>
    <row r="313" spans="1:22">
      <c r="A313" s="259">
        <v>44258</v>
      </c>
      <c r="B313" s="260">
        <v>302.39999999999998</v>
      </c>
      <c r="C313" s="261">
        <v>354.166</v>
      </c>
      <c r="D313" s="260">
        <v>3819.72</v>
      </c>
      <c r="F313" s="261">
        <v>1.4830000000000001</v>
      </c>
      <c r="G313" s="260">
        <f t="shared" si="48"/>
        <v>148.30000000000001</v>
      </c>
      <c r="H313" s="260">
        <f t="shared" si="49"/>
        <v>154.09999999999997</v>
      </c>
      <c r="I313" s="260">
        <f t="shared" si="50"/>
        <v>-73.8</v>
      </c>
      <c r="J313" s="262">
        <v>-0.73799999999999999</v>
      </c>
      <c r="K313" s="260">
        <f t="shared" si="51"/>
        <v>2.2210000000000001</v>
      </c>
      <c r="L313" s="261">
        <v>5.1879999999999997</v>
      </c>
      <c r="M313" s="262">
        <f t="shared" si="52"/>
        <v>2.9669999999999996</v>
      </c>
      <c r="N313" s="260">
        <v>-0.28999999999999998</v>
      </c>
      <c r="O313" s="260">
        <v>175.96</v>
      </c>
      <c r="P313" s="260">
        <v>420</v>
      </c>
      <c r="Q313" s="260">
        <v>538.56663621386542</v>
      </c>
      <c r="U313" s="260">
        <f t="shared" si="59"/>
        <v>3.5416599999999998</v>
      </c>
      <c r="V313" s="260">
        <f t="shared" si="60"/>
        <v>1.7596000000000001</v>
      </c>
    </row>
    <row r="314" spans="1:22">
      <c r="A314" s="259">
        <v>44259</v>
      </c>
      <c r="B314" s="260">
        <v>297.60000000000002</v>
      </c>
      <c r="C314" s="261">
        <v>352.666</v>
      </c>
      <c r="D314" s="260">
        <v>3768.47</v>
      </c>
      <c r="F314" s="261">
        <v>1.5660000000000001</v>
      </c>
      <c r="G314" s="260">
        <f t="shared" si="48"/>
        <v>156.6</v>
      </c>
      <c r="H314" s="260">
        <f t="shared" si="49"/>
        <v>141.00000000000003</v>
      </c>
      <c r="I314" s="260">
        <f t="shared" si="50"/>
        <v>-64.3</v>
      </c>
      <c r="J314" s="262">
        <v>-0.64300000000000002</v>
      </c>
      <c r="K314" s="260">
        <f t="shared" si="51"/>
        <v>2.2090000000000001</v>
      </c>
      <c r="L314" s="261">
        <v>5.2489999999999997</v>
      </c>
      <c r="M314" s="262">
        <f t="shared" si="52"/>
        <v>3.0399999999999996</v>
      </c>
      <c r="N314" s="260">
        <v>-0.315</v>
      </c>
      <c r="O314" s="260">
        <v>179.44</v>
      </c>
      <c r="P314" s="260">
        <v>422</v>
      </c>
      <c r="Q314" s="260">
        <v>536.17658888844016</v>
      </c>
      <c r="U314" s="260">
        <f t="shared" si="59"/>
        <v>3.5266600000000001</v>
      </c>
      <c r="V314" s="260">
        <f t="shared" si="60"/>
        <v>1.7944</v>
      </c>
    </row>
    <row r="315" spans="1:22">
      <c r="A315" s="259">
        <v>44260</v>
      </c>
      <c r="B315" s="260">
        <v>300</v>
      </c>
      <c r="C315" s="261">
        <v>362.625</v>
      </c>
      <c r="D315" s="260">
        <v>3841.94</v>
      </c>
      <c r="F315" s="261">
        <v>1.5680000000000001</v>
      </c>
      <c r="G315" s="260">
        <f t="shared" si="48"/>
        <v>156.80000000000001</v>
      </c>
      <c r="H315" s="260">
        <f t="shared" si="49"/>
        <v>143.19999999999999</v>
      </c>
      <c r="I315" s="260">
        <f t="shared" si="50"/>
        <v>-66.600000000000009</v>
      </c>
      <c r="J315" s="262">
        <v>-0.66600000000000004</v>
      </c>
      <c r="K315" s="260">
        <f t="shared" si="51"/>
        <v>2.234</v>
      </c>
      <c r="L315" s="261">
        <v>5.3739999999999997</v>
      </c>
      <c r="M315" s="262">
        <f t="shared" si="52"/>
        <v>3.1399999999999997</v>
      </c>
      <c r="N315" s="260">
        <v>-0.30399999999999999</v>
      </c>
      <c r="O315" s="260">
        <v>180.22</v>
      </c>
      <c r="P315" s="260">
        <v>447</v>
      </c>
      <c r="Q315" s="260">
        <v>543.75314300684215</v>
      </c>
      <c r="U315" s="260">
        <f t="shared" si="59"/>
        <v>3.6262500000000002</v>
      </c>
      <c r="V315" s="260">
        <f t="shared" si="60"/>
        <v>1.8022</v>
      </c>
    </row>
    <row r="316" spans="1:22">
      <c r="A316" s="259">
        <v>44263</v>
      </c>
      <c r="B316" s="260">
        <v>302</v>
      </c>
      <c r="C316" s="261">
        <v>371.13900000000001</v>
      </c>
      <c r="D316" s="260">
        <v>3821.35</v>
      </c>
      <c r="F316" s="261">
        <v>1.5920000000000001</v>
      </c>
      <c r="G316" s="260">
        <f t="shared" si="48"/>
        <v>159.20000000000002</v>
      </c>
      <c r="H316" s="260">
        <f t="shared" si="49"/>
        <v>142.79999999999998</v>
      </c>
      <c r="I316" s="260">
        <f t="shared" si="50"/>
        <v>-62.1</v>
      </c>
      <c r="J316" s="262">
        <v>-0.621</v>
      </c>
      <c r="K316" s="260">
        <f t="shared" si="51"/>
        <v>2.2130000000000001</v>
      </c>
      <c r="L316" s="261">
        <v>5.516</v>
      </c>
      <c r="M316" s="262">
        <f t="shared" si="52"/>
        <v>3.3029999999999999</v>
      </c>
      <c r="N316" s="260">
        <v>-0.27900000000000003</v>
      </c>
      <c r="O316" s="260">
        <v>183.26</v>
      </c>
      <c r="P316" s="260">
        <v>468</v>
      </c>
      <c r="Q316" s="260">
        <v>559.36120250263491</v>
      </c>
      <c r="U316" s="260">
        <f t="shared" si="59"/>
        <v>3.7113900000000002</v>
      </c>
      <c r="V316" s="260">
        <f t="shared" si="60"/>
        <v>1.8326</v>
      </c>
    </row>
    <row r="317" spans="1:22">
      <c r="A317" s="259">
        <v>44264</v>
      </c>
      <c r="B317" s="260">
        <v>306.7</v>
      </c>
      <c r="C317" s="261">
        <v>371.88299999999998</v>
      </c>
      <c r="D317" s="260">
        <v>3875.44</v>
      </c>
      <c r="F317" s="261">
        <v>1.528</v>
      </c>
      <c r="G317" s="260">
        <f t="shared" si="48"/>
        <v>152.80000000000001</v>
      </c>
      <c r="H317" s="260">
        <f t="shared" si="49"/>
        <v>153.89999999999998</v>
      </c>
      <c r="I317" s="260">
        <f t="shared" si="50"/>
        <v>-69.3</v>
      </c>
      <c r="J317" s="262">
        <v>-0.69299999999999995</v>
      </c>
      <c r="K317" s="260">
        <f t="shared" si="51"/>
        <v>2.2210000000000001</v>
      </c>
      <c r="L317" s="261">
        <v>5.4820000000000002</v>
      </c>
      <c r="M317" s="262">
        <f t="shared" si="52"/>
        <v>3.2610000000000001</v>
      </c>
      <c r="N317" s="260">
        <v>-0.30199999999999999</v>
      </c>
      <c r="O317" s="260">
        <v>184.76</v>
      </c>
      <c r="P317" s="260">
        <v>460</v>
      </c>
      <c r="Q317" s="260">
        <v>559.68067399174254</v>
      </c>
      <c r="U317" s="260">
        <f t="shared" si="59"/>
        <v>3.7188299999999996</v>
      </c>
      <c r="V317" s="260">
        <f t="shared" si="60"/>
        <v>1.8475999999999999</v>
      </c>
    </row>
    <row r="318" spans="1:22">
      <c r="A318" s="259">
        <v>44265</v>
      </c>
      <c r="B318" s="260">
        <v>308</v>
      </c>
      <c r="C318" s="261">
        <v>368.41199999999998</v>
      </c>
      <c r="D318" s="260">
        <v>3898.81</v>
      </c>
      <c r="F318" s="261">
        <v>1.52</v>
      </c>
      <c r="G318" s="260">
        <f t="shared" si="48"/>
        <v>152</v>
      </c>
      <c r="H318" s="260">
        <f t="shared" si="49"/>
        <v>156</v>
      </c>
      <c r="I318" s="260">
        <f t="shared" si="50"/>
        <v>-75.3</v>
      </c>
      <c r="J318" s="262">
        <v>-0.753</v>
      </c>
      <c r="K318" s="260">
        <f t="shared" si="51"/>
        <v>2.2730000000000001</v>
      </c>
      <c r="L318" s="261">
        <v>5.4219999999999997</v>
      </c>
      <c r="M318" s="262">
        <f t="shared" si="52"/>
        <v>3.1489999999999996</v>
      </c>
      <c r="N318" s="260">
        <v>-0.316</v>
      </c>
      <c r="O318" s="260">
        <v>184.42</v>
      </c>
      <c r="P318" s="260">
        <v>453</v>
      </c>
      <c r="Q318" s="260">
        <v>556.97879304677417</v>
      </c>
      <c r="U318" s="260">
        <f t="shared" si="59"/>
        <v>3.6841199999999996</v>
      </c>
      <c r="V318" s="260">
        <f t="shared" si="60"/>
        <v>1.8441999999999998</v>
      </c>
    </row>
    <row r="319" spans="1:22">
      <c r="A319" s="259">
        <v>44266</v>
      </c>
      <c r="B319" s="260">
        <v>306</v>
      </c>
      <c r="C319" s="261">
        <v>358.286</v>
      </c>
      <c r="D319" s="260">
        <v>3939.34</v>
      </c>
      <c r="F319" s="261">
        <v>1.5389999999999999</v>
      </c>
      <c r="G319" s="260">
        <f t="shared" si="48"/>
        <v>153.9</v>
      </c>
      <c r="H319" s="260">
        <f t="shared" si="49"/>
        <v>152.1</v>
      </c>
      <c r="I319" s="260">
        <f t="shared" si="50"/>
        <v>-75</v>
      </c>
      <c r="J319" s="262">
        <v>-0.75</v>
      </c>
      <c r="K319" s="260">
        <f t="shared" si="51"/>
        <v>2.2889999999999997</v>
      </c>
      <c r="L319" s="261">
        <v>5.32</v>
      </c>
      <c r="M319" s="262">
        <f t="shared" si="52"/>
        <v>3.0310000000000006</v>
      </c>
      <c r="N319" s="260">
        <v>-0.33500000000000002</v>
      </c>
      <c r="O319" s="260">
        <v>182.5</v>
      </c>
      <c r="P319" s="260">
        <v>429</v>
      </c>
      <c r="Q319" s="260">
        <v>539.75523644680504</v>
      </c>
      <c r="U319" s="260">
        <f t="shared" si="59"/>
        <v>3.5828600000000002</v>
      </c>
      <c r="V319" s="260">
        <f t="shared" si="60"/>
        <v>1.825</v>
      </c>
    </row>
    <row r="320" spans="1:22">
      <c r="A320" s="259">
        <v>44267</v>
      </c>
      <c r="B320" s="260">
        <v>302.10000000000002</v>
      </c>
      <c r="C320" s="261">
        <v>356.23899999999998</v>
      </c>
      <c r="D320" s="260">
        <v>3943.34</v>
      </c>
      <c r="F320" s="261">
        <v>1.6259999999999999</v>
      </c>
      <c r="G320" s="260">
        <f t="shared" si="48"/>
        <v>162.6</v>
      </c>
      <c r="H320" s="260">
        <f t="shared" si="49"/>
        <v>139.50000000000003</v>
      </c>
      <c r="I320" s="260">
        <f t="shared" si="50"/>
        <v>-65</v>
      </c>
      <c r="J320" s="262">
        <v>-0.65</v>
      </c>
      <c r="K320" s="260">
        <f t="shared" si="51"/>
        <v>2.2759999999999998</v>
      </c>
      <c r="L320" s="261">
        <v>5.3780000000000001</v>
      </c>
      <c r="M320" s="262">
        <f t="shared" si="52"/>
        <v>3.1020000000000003</v>
      </c>
      <c r="N320" s="260">
        <v>-0.307</v>
      </c>
      <c r="O320" s="260">
        <v>180.65</v>
      </c>
      <c r="P320" s="260">
        <v>426</v>
      </c>
      <c r="Q320" s="260">
        <v>538.27437762331147</v>
      </c>
      <c r="U320" s="260">
        <f t="shared" si="59"/>
        <v>3.5623899999999997</v>
      </c>
      <c r="V320" s="260">
        <f t="shared" si="60"/>
        <v>1.8065</v>
      </c>
    </row>
    <row r="321" spans="1:22">
      <c r="A321" s="259">
        <v>44270</v>
      </c>
      <c r="B321" s="260">
        <v>303</v>
      </c>
      <c r="C321" s="261">
        <v>356.548</v>
      </c>
      <c r="D321" s="260">
        <v>3968.94</v>
      </c>
      <c r="F321" s="261">
        <v>1.6060000000000001</v>
      </c>
      <c r="G321" s="260">
        <f t="shared" si="48"/>
        <v>160.60000000000002</v>
      </c>
      <c r="H321" s="260">
        <f t="shared" si="49"/>
        <v>142.39999999999998</v>
      </c>
      <c r="I321" s="260">
        <f t="shared" si="50"/>
        <v>-66.8</v>
      </c>
      <c r="J321" s="262">
        <v>-0.66800000000000004</v>
      </c>
      <c r="K321" s="260">
        <f t="shared" si="51"/>
        <v>2.274</v>
      </c>
      <c r="L321" s="261">
        <v>5.35</v>
      </c>
      <c r="M321" s="262">
        <f t="shared" si="52"/>
        <v>3.0759999999999996</v>
      </c>
      <c r="N321" s="260">
        <v>-0.33600000000000002</v>
      </c>
      <c r="O321" s="260">
        <v>181.98</v>
      </c>
      <c r="P321" s="260">
        <v>430</v>
      </c>
      <c r="Q321" s="260">
        <v>539.17837200848919</v>
      </c>
      <c r="U321" s="260">
        <f t="shared" si="59"/>
        <v>3.56548</v>
      </c>
      <c r="V321" s="260">
        <f t="shared" si="60"/>
        <v>1.8197999999999999</v>
      </c>
    </row>
    <row r="322" spans="1:22">
      <c r="A322" s="259">
        <v>44271</v>
      </c>
      <c r="B322" s="260">
        <v>301.8</v>
      </c>
      <c r="C322" s="261">
        <v>350.35599999999999</v>
      </c>
      <c r="D322" s="260">
        <v>3962.71</v>
      </c>
      <c r="F322" s="261">
        <v>1.62</v>
      </c>
      <c r="G322" s="260">
        <f t="shared" si="48"/>
        <v>162</v>
      </c>
      <c r="H322" s="260">
        <f t="shared" si="49"/>
        <v>139.80000000000001</v>
      </c>
      <c r="I322" s="260">
        <f t="shared" si="50"/>
        <v>-68.400000000000006</v>
      </c>
      <c r="J322" s="262">
        <v>-0.68400000000000005</v>
      </c>
      <c r="K322" s="260">
        <f t="shared" si="51"/>
        <v>2.3040000000000003</v>
      </c>
      <c r="L322" s="261">
        <v>5.2859999999999996</v>
      </c>
      <c r="M322" s="262">
        <f t="shared" si="52"/>
        <v>2.9819999999999993</v>
      </c>
      <c r="N322" s="260">
        <v>-0.33900000000000002</v>
      </c>
      <c r="O322" s="260">
        <v>183.25</v>
      </c>
      <c r="P322" s="260">
        <v>426</v>
      </c>
      <c r="Q322" s="260">
        <v>534.4387778527614</v>
      </c>
      <c r="U322" s="260">
        <f t="shared" si="59"/>
        <v>3.5035599999999998</v>
      </c>
      <c r="V322" s="260">
        <f t="shared" si="60"/>
        <v>1.8325</v>
      </c>
    </row>
    <row r="323" spans="1:22">
      <c r="A323" s="259">
        <v>44272</v>
      </c>
      <c r="B323" s="260">
        <v>304.2</v>
      </c>
      <c r="C323" s="261">
        <v>353.01600000000002</v>
      </c>
      <c r="D323" s="260">
        <v>3974.12</v>
      </c>
      <c r="F323" s="261">
        <v>1.645</v>
      </c>
      <c r="G323" s="260">
        <f t="shared" si="48"/>
        <v>164.5</v>
      </c>
      <c r="H323" s="260">
        <f t="shared" si="49"/>
        <v>139.69999999999999</v>
      </c>
      <c r="I323" s="260">
        <f t="shared" si="50"/>
        <v>-66.400000000000006</v>
      </c>
      <c r="J323" s="262">
        <v>-0.66400000000000003</v>
      </c>
      <c r="K323" s="260">
        <f t="shared" si="51"/>
        <v>2.3090000000000002</v>
      </c>
      <c r="L323" s="261">
        <v>5.3159999999999998</v>
      </c>
      <c r="M323" s="262">
        <f t="shared" si="52"/>
        <v>3.0069999999999997</v>
      </c>
      <c r="N323" s="260">
        <v>-0.29299999999999998</v>
      </c>
      <c r="O323" s="260">
        <v>181.08</v>
      </c>
      <c r="P323" s="260">
        <v>431</v>
      </c>
      <c r="Q323" s="260">
        <v>538.42051838820748</v>
      </c>
      <c r="U323" s="260">
        <f t="shared" si="59"/>
        <v>3.5301600000000004</v>
      </c>
      <c r="V323" s="260">
        <f t="shared" si="60"/>
        <v>1.8108000000000002</v>
      </c>
    </row>
    <row r="324" spans="1:22">
      <c r="A324" s="259">
        <v>44273</v>
      </c>
      <c r="B324" s="260">
        <v>297.10000000000002</v>
      </c>
      <c r="C324" s="261">
        <v>348.55500000000001</v>
      </c>
      <c r="D324" s="260">
        <v>3915.46</v>
      </c>
      <c r="F324" s="261">
        <v>1.71</v>
      </c>
      <c r="G324" s="260">
        <f t="shared" ref="G324:G387" si="61">F324*100</f>
        <v>171</v>
      </c>
      <c r="H324" s="260">
        <f t="shared" ref="H324:H387" si="62">B324-G324</f>
        <v>126.10000000000002</v>
      </c>
      <c r="I324" s="260">
        <f t="shared" ref="I324:I387" si="63">J324*100</f>
        <v>-58.8</v>
      </c>
      <c r="J324" s="262">
        <v>-0.58799999999999997</v>
      </c>
      <c r="K324" s="260">
        <f t="shared" ref="K324:K387" si="64">F324-J324</f>
        <v>2.298</v>
      </c>
      <c r="L324" s="261">
        <v>5.3449999999999998</v>
      </c>
      <c r="M324" s="262">
        <f t="shared" ref="M324:M387" si="65">L324-K324</f>
        <v>3.0469999999999997</v>
      </c>
      <c r="N324" s="260">
        <v>-0.26600000000000001</v>
      </c>
      <c r="O324" s="260">
        <v>178.12</v>
      </c>
      <c r="P324" s="260">
        <v>423</v>
      </c>
      <c r="Q324" s="260">
        <v>532.27655805024187</v>
      </c>
      <c r="U324" s="260">
        <f t="shared" si="59"/>
        <v>3.4855499999999999</v>
      </c>
      <c r="V324" s="260">
        <f t="shared" si="60"/>
        <v>1.7812000000000001</v>
      </c>
    </row>
    <row r="325" spans="1:22">
      <c r="A325" s="259">
        <v>44274</v>
      </c>
      <c r="B325" s="260">
        <v>295</v>
      </c>
      <c r="C325" s="261">
        <v>346.57900000000001</v>
      </c>
      <c r="D325" s="260">
        <v>3913.1</v>
      </c>
      <c r="F325" s="261">
        <v>1.7230000000000001</v>
      </c>
      <c r="G325" s="260">
        <f t="shared" si="61"/>
        <v>172.3</v>
      </c>
      <c r="H325" s="260">
        <f t="shared" si="62"/>
        <v>122.69999999999999</v>
      </c>
      <c r="I325" s="260">
        <f t="shared" si="63"/>
        <v>-58.5</v>
      </c>
      <c r="J325" s="262">
        <v>-0.58499999999999996</v>
      </c>
      <c r="K325" s="260">
        <f t="shared" si="64"/>
        <v>2.3079999999999998</v>
      </c>
      <c r="L325" s="261">
        <v>5.3250000000000002</v>
      </c>
      <c r="M325" s="262">
        <f t="shared" si="65"/>
        <v>3.0170000000000003</v>
      </c>
      <c r="N325" s="260">
        <v>-0.29599999999999999</v>
      </c>
      <c r="O325" s="260">
        <v>180.34</v>
      </c>
      <c r="P325" s="260">
        <v>427</v>
      </c>
      <c r="Q325" s="260">
        <v>537.92398479786846</v>
      </c>
      <c r="U325" s="260">
        <f t="shared" si="59"/>
        <v>3.4657900000000001</v>
      </c>
      <c r="V325" s="260">
        <f t="shared" si="60"/>
        <v>1.8034000000000001</v>
      </c>
    </row>
    <row r="326" spans="1:22">
      <c r="A326" s="259">
        <v>44277</v>
      </c>
      <c r="B326" s="260">
        <v>298.3</v>
      </c>
      <c r="C326" s="261">
        <v>351.30599999999998</v>
      </c>
      <c r="D326" s="260">
        <v>3940.59</v>
      </c>
      <c r="F326" s="261">
        <v>1.696</v>
      </c>
      <c r="G326" s="260">
        <f t="shared" si="61"/>
        <v>169.6</v>
      </c>
      <c r="H326" s="260">
        <f t="shared" si="62"/>
        <v>128.70000000000002</v>
      </c>
      <c r="I326" s="260">
        <f t="shared" si="63"/>
        <v>-62.6</v>
      </c>
      <c r="J326" s="262">
        <v>-0.626</v>
      </c>
      <c r="K326" s="260">
        <f t="shared" si="64"/>
        <v>2.3220000000000001</v>
      </c>
      <c r="L326" s="261">
        <v>5.3949999999999996</v>
      </c>
      <c r="M326" s="262">
        <f t="shared" si="65"/>
        <v>3.0729999999999995</v>
      </c>
      <c r="N326" s="260">
        <v>-0.314</v>
      </c>
      <c r="O326" s="260">
        <v>183.1</v>
      </c>
      <c r="P326" s="260">
        <v>437</v>
      </c>
      <c r="Q326" s="260">
        <v>542.80782581029825</v>
      </c>
      <c r="U326" s="260">
        <f t="shared" si="59"/>
        <v>3.5130599999999998</v>
      </c>
      <c r="V326" s="260">
        <f t="shared" si="60"/>
        <v>1.831</v>
      </c>
    </row>
    <row r="327" spans="1:22">
      <c r="A327" s="259">
        <v>44278</v>
      </c>
      <c r="B327" s="260">
        <v>300.3</v>
      </c>
      <c r="C327" s="261">
        <v>353.53</v>
      </c>
      <c r="D327" s="260">
        <v>3910.52</v>
      </c>
      <c r="F327" s="261">
        <v>1.6220000000000001</v>
      </c>
      <c r="G327" s="260">
        <f t="shared" si="61"/>
        <v>162.20000000000002</v>
      </c>
      <c r="H327" s="260">
        <f t="shared" si="62"/>
        <v>138.1</v>
      </c>
      <c r="I327" s="260">
        <f t="shared" si="63"/>
        <v>-67.7</v>
      </c>
      <c r="J327" s="262">
        <v>-0.67700000000000005</v>
      </c>
      <c r="K327" s="260">
        <f t="shared" si="64"/>
        <v>2.2990000000000004</v>
      </c>
      <c r="L327" s="261">
        <v>5.4</v>
      </c>
      <c r="M327" s="262">
        <f t="shared" si="65"/>
        <v>3.101</v>
      </c>
      <c r="N327" s="260">
        <v>-0.34399999999999997</v>
      </c>
      <c r="O327" s="260">
        <v>185.74</v>
      </c>
      <c r="P327" s="260">
        <v>441</v>
      </c>
      <c r="Q327" s="260">
        <v>551.00222997677713</v>
      </c>
      <c r="U327" s="260">
        <f t="shared" si="59"/>
        <v>3.5352999999999999</v>
      </c>
      <c r="V327" s="260">
        <f t="shared" si="60"/>
        <v>1.8574000000000002</v>
      </c>
    </row>
    <row r="328" spans="1:22">
      <c r="A328" s="259">
        <v>44279</v>
      </c>
      <c r="B328" s="260">
        <v>301.89999999999998</v>
      </c>
      <c r="C328" s="261">
        <v>355.94600000000003</v>
      </c>
      <c r="D328" s="260">
        <v>3889.14</v>
      </c>
      <c r="F328" s="261">
        <v>1.61</v>
      </c>
      <c r="G328" s="260">
        <f t="shared" si="61"/>
        <v>161</v>
      </c>
      <c r="H328" s="260">
        <f t="shared" si="62"/>
        <v>140.89999999999998</v>
      </c>
      <c r="I328" s="260">
        <f t="shared" si="63"/>
        <v>-70.199999999999989</v>
      </c>
      <c r="J328" s="262">
        <v>-0.70199999999999996</v>
      </c>
      <c r="K328" s="260">
        <f t="shared" si="64"/>
        <v>2.3120000000000003</v>
      </c>
      <c r="L328" s="261">
        <v>5.4</v>
      </c>
      <c r="M328" s="262">
        <f t="shared" si="65"/>
        <v>3.0880000000000001</v>
      </c>
      <c r="N328" s="260">
        <v>-0.35499999999999998</v>
      </c>
      <c r="O328" s="260">
        <v>185.07</v>
      </c>
      <c r="P328" s="260">
        <v>444</v>
      </c>
      <c r="Q328" s="260">
        <v>553.82932369053071</v>
      </c>
      <c r="U328" s="260">
        <f t="shared" si="59"/>
        <v>3.5594600000000001</v>
      </c>
      <c r="V328" s="260">
        <f t="shared" si="60"/>
        <v>1.8507</v>
      </c>
    </row>
    <row r="329" spans="1:22">
      <c r="A329" s="259">
        <v>44280</v>
      </c>
      <c r="B329" s="260">
        <v>302.60000000000002</v>
      </c>
      <c r="C329" s="261">
        <v>356.358</v>
      </c>
      <c r="D329" s="260">
        <v>3909.52</v>
      </c>
      <c r="F329" s="261">
        <v>1.6359999999999999</v>
      </c>
      <c r="G329" s="260">
        <f t="shared" si="61"/>
        <v>163.6</v>
      </c>
      <c r="H329" s="260">
        <f t="shared" si="62"/>
        <v>139.00000000000003</v>
      </c>
      <c r="I329" s="260">
        <f t="shared" si="63"/>
        <v>-68.5</v>
      </c>
      <c r="J329" s="262">
        <v>-0.68500000000000005</v>
      </c>
      <c r="K329" s="260">
        <f t="shared" si="64"/>
        <v>2.3209999999999997</v>
      </c>
      <c r="L329" s="261">
        <v>5.42</v>
      </c>
      <c r="M329" s="262">
        <f t="shared" si="65"/>
        <v>3.0990000000000002</v>
      </c>
      <c r="N329" s="260">
        <v>-0.38600000000000001</v>
      </c>
      <c r="O329" s="260">
        <v>187.84</v>
      </c>
      <c r="P329" s="260">
        <v>447</v>
      </c>
      <c r="Q329" s="260">
        <v>558.83899600726841</v>
      </c>
      <c r="U329" s="260">
        <f t="shared" si="59"/>
        <v>3.56358</v>
      </c>
      <c r="V329" s="260">
        <f t="shared" si="60"/>
        <v>1.8784000000000001</v>
      </c>
    </row>
    <row r="330" spans="1:22">
      <c r="A330" s="259">
        <v>44281</v>
      </c>
      <c r="B330" s="260">
        <v>300</v>
      </c>
      <c r="C330" s="261">
        <v>354.99</v>
      </c>
      <c r="D330" s="260">
        <v>3974.54</v>
      </c>
      <c r="F330" s="261">
        <v>1.6779999999999999</v>
      </c>
      <c r="G330" s="260">
        <f t="shared" si="61"/>
        <v>167.79999999999998</v>
      </c>
      <c r="H330" s="260">
        <f t="shared" si="62"/>
        <v>132.20000000000002</v>
      </c>
      <c r="I330" s="260">
        <f t="shared" si="63"/>
        <v>-68.100000000000009</v>
      </c>
      <c r="J330" s="262">
        <v>-0.68100000000000005</v>
      </c>
      <c r="K330" s="260">
        <f t="shared" si="64"/>
        <v>2.359</v>
      </c>
      <c r="L330" s="261">
        <v>5.4470000000000001</v>
      </c>
      <c r="M330" s="262">
        <f t="shared" si="65"/>
        <v>3.0880000000000001</v>
      </c>
      <c r="N330" s="260">
        <v>-0.34899999999999998</v>
      </c>
      <c r="O330" s="260">
        <v>185.09</v>
      </c>
      <c r="P330" s="260">
        <v>446</v>
      </c>
      <c r="Q330" s="260">
        <v>558.30573541110675</v>
      </c>
      <c r="U330" s="260">
        <f t="shared" si="59"/>
        <v>3.5499000000000001</v>
      </c>
      <c r="V330" s="260">
        <f t="shared" si="60"/>
        <v>1.8509</v>
      </c>
    </row>
    <row r="331" spans="1:22">
      <c r="A331" s="259">
        <v>44284</v>
      </c>
      <c r="B331" s="260">
        <v>297.10000000000002</v>
      </c>
      <c r="C331" s="261">
        <v>351.57</v>
      </c>
      <c r="D331" s="260">
        <v>3971.09</v>
      </c>
      <c r="F331" s="261">
        <v>1.71</v>
      </c>
      <c r="G331" s="260">
        <f t="shared" si="61"/>
        <v>171</v>
      </c>
      <c r="H331" s="260">
        <f t="shared" si="62"/>
        <v>126.10000000000002</v>
      </c>
      <c r="I331" s="260">
        <f t="shared" si="63"/>
        <v>-65.600000000000009</v>
      </c>
      <c r="J331" s="262">
        <v>-0.65600000000000003</v>
      </c>
      <c r="K331" s="260">
        <f t="shared" si="64"/>
        <v>2.3660000000000001</v>
      </c>
      <c r="L331" s="261">
        <v>5.4690000000000003</v>
      </c>
      <c r="M331" s="262">
        <f t="shared" si="65"/>
        <v>3.1030000000000002</v>
      </c>
      <c r="N331" s="260">
        <v>-0.32100000000000001</v>
      </c>
      <c r="O331" s="260">
        <v>183.84</v>
      </c>
      <c r="P331" s="260">
        <v>447</v>
      </c>
      <c r="Q331" s="260">
        <v>562.38990735683456</v>
      </c>
      <c r="U331" s="260">
        <f t="shared" si="59"/>
        <v>3.5156999999999998</v>
      </c>
      <c r="V331" s="260">
        <f t="shared" si="60"/>
        <v>1.8384</v>
      </c>
    </row>
    <row r="332" spans="1:22">
      <c r="A332" s="259">
        <v>44285</v>
      </c>
      <c r="B332" s="260">
        <v>297</v>
      </c>
      <c r="C332" s="261">
        <v>359.27</v>
      </c>
      <c r="D332" s="260">
        <v>3958.55</v>
      </c>
      <c r="F332" s="261">
        <v>1.706</v>
      </c>
      <c r="G332" s="260">
        <f t="shared" si="61"/>
        <v>170.6</v>
      </c>
      <c r="H332" s="260">
        <f t="shared" si="62"/>
        <v>126.4</v>
      </c>
      <c r="I332" s="260">
        <f t="shared" si="63"/>
        <v>-64</v>
      </c>
      <c r="J332" s="262">
        <v>-0.64</v>
      </c>
      <c r="K332" s="260">
        <f t="shared" si="64"/>
        <v>2.3460000000000001</v>
      </c>
      <c r="L332" s="261">
        <v>5.532</v>
      </c>
      <c r="M332" s="262">
        <f t="shared" si="65"/>
        <v>3.1859999999999999</v>
      </c>
      <c r="N332" s="260">
        <v>-0.28899999999999998</v>
      </c>
      <c r="O332" s="260">
        <v>181.52</v>
      </c>
      <c r="P332" s="260">
        <v>466</v>
      </c>
      <c r="Q332" s="260">
        <v>574.64153100757676</v>
      </c>
      <c r="U332" s="260">
        <f t="shared" si="59"/>
        <v>3.5926999999999998</v>
      </c>
      <c r="V332" s="260">
        <f t="shared" si="60"/>
        <v>1.8152000000000001</v>
      </c>
    </row>
    <row r="333" spans="1:22">
      <c r="A333" s="259">
        <v>44286</v>
      </c>
      <c r="B333" s="260">
        <v>292.10000000000002</v>
      </c>
      <c r="C333" s="261">
        <v>354.37799999999999</v>
      </c>
      <c r="D333" s="260">
        <v>3972.89</v>
      </c>
      <c r="F333" s="261">
        <v>1.742</v>
      </c>
      <c r="G333" s="260">
        <f t="shared" si="61"/>
        <v>174.2</v>
      </c>
      <c r="H333" s="260">
        <f t="shared" si="62"/>
        <v>117.90000000000003</v>
      </c>
      <c r="I333" s="260">
        <f t="shared" si="63"/>
        <v>-63.2</v>
      </c>
      <c r="J333" s="262">
        <v>-0.63200000000000001</v>
      </c>
      <c r="K333" s="260">
        <f t="shared" si="64"/>
        <v>2.3740000000000001</v>
      </c>
      <c r="L333" s="261">
        <v>5.4720000000000004</v>
      </c>
      <c r="M333" s="262">
        <f t="shared" si="65"/>
        <v>3.0980000000000003</v>
      </c>
      <c r="N333" s="260">
        <v>-0.29399999999999998</v>
      </c>
      <c r="O333" s="260">
        <v>181.19</v>
      </c>
      <c r="P333" s="260">
        <v>467</v>
      </c>
      <c r="Q333" s="260">
        <v>575.09345209211756</v>
      </c>
      <c r="U333" s="260">
        <f t="shared" si="59"/>
        <v>3.5437799999999999</v>
      </c>
      <c r="V333" s="260">
        <f t="shared" si="60"/>
        <v>1.8119000000000001</v>
      </c>
    </row>
    <row r="334" spans="1:22">
      <c r="A334" s="259">
        <v>44287</v>
      </c>
      <c r="B334" s="260">
        <v>293.5</v>
      </c>
      <c r="C334" s="261">
        <v>354.642</v>
      </c>
      <c r="D334" s="260">
        <v>4019.87</v>
      </c>
      <c r="F334" s="261">
        <v>1.6719999999999999</v>
      </c>
      <c r="G334" s="260">
        <f t="shared" si="61"/>
        <v>167.2</v>
      </c>
      <c r="H334" s="260">
        <f t="shared" si="62"/>
        <v>126.30000000000001</v>
      </c>
      <c r="I334" s="260">
        <f t="shared" si="63"/>
        <v>-68.2</v>
      </c>
      <c r="J334" s="262">
        <v>-0.68200000000000005</v>
      </c>
      <c r="K334" s="260">
        <f t="shared" si="64"/>
        <v>2.3540000000000001</v>
      </c>
      <c r="L334" s="261">
        <v>5.4160000000000004</v>
      </c>
      <c r="M334" s="262">
        <f t="shared" si="65"/>
        <v>3.0620000000000003</v>
      </c>
      <c r="N334" s="260">
        <v>-0.33</v>
      </c>
      <c r="O334" s="260">
        <v>181.58</v>
      </c>
      <c r="P334" s="260">
        <v>472</v>
      </c>
      <c r="Q334" s="260">
        <v>577.46437073637594</v>
      </c>
      <c r="U334" s="260">
        <f t="shared" si="59"/>
        <v>3.5464199999999999</v>
      </c>
      <c r="V334" s="260">
        <f t="shared" si="60"/>
        <v>1.8158000000000001</v>
      </c>
    </row>
    <row r="335" spans="1:22" hidden="1">
      <c r="A335" s="259">
        <v>44288</v>
      </c>
      <c r="B335" s="260">
        <v>0</v>
      </c>
      <c r="C335" s="260">
        <v>0</v>
      </c>
      <c r="D335" s="260">
        <v>0</v>
      </c>
      <c r="F335" s="260">
        <v>1.724</v>
      </c>
      <c r="G335" s="260">
        <f t="shared" si="61"/>
        <v>172.4</v>
      </c>
      <c r="H335" s="260">
        <f t="shared" si="62"/>
        <v>-172.4</v>
      </c>
      <c r="I335" s="260">
        <f t="shared" si="63"/>
        <v>-64.600000000000009</v>
      </c>
      <c r="J335" s="260">
        <v>-0.64600000000000002</v>
      </c>
      <c r="K335" s="260">
        <f t="shared" si="64"/>
        <v>2.37</v>
      </c>
      <c r="L335" s="260" t="e">
        <v>#N/A</v>
      </c>
      <c r="M335" s="260" t="e">
        <f t="shared" si="65"/>
        <v>#N/A</v>
      </c>
      <c r="Q335" s="260">
        <v>574.00175353057011</v>
      </c>
    </row>
    <row r="336" spans="1:22" hidden="1">
      <c r="A336" s="259">
        <v>44291</v>
      </c>
      <c r="B336" s="260">
        <v>290.8</v>
      </c>
      <c r="C336" s="261">
        <v>351.375</v>
      </c>
      <c r="D336" s="260">
        <v>4077.91</v>
      </c>
      <c r="F336" s="261">
        <v>1.702</v>
      </c>
      <c r="G336" s="260">
        <f t="shared" si="61"/>
        <v>170.2</v>
      </c>
      <c r="H336" s="260">
        <f t="shared" si="62"/>
        <v>120.60000000000002</v>
      </c>
      <c r="I336" s="260">
        <f t="shared" si="63"/>
        <v>-65.2</v>
      </c>
      <c r="J336" s="262">
        <v>-0.65200000000000002</v>
      </c>
      <c r="K336" s="260">
        <f t="shared" si="64"/>
        <v>2.3540000000000001</v>
      </c>
      <c r="L336" s="261">
        <v>5.41</v>
      </c>
      <c r="M336" s="262">
        <f t="shared" si="65"/>
        <v>3.056</v>
      </c>
      <c r="N336" s="260">
        <v>-0.33</v>
      </c>
      <c r="O336" s="260" t="e">
        <v>#N/A</v>
      </c>
      <c r="Q336" s="260">
        <v>575.98506592745434</v>
      </c>
    </row>
    <row r="337" spans="1:22">
      <c r="A337" s="259">
        <v>44292</v>
      </c>
      <c r="B337" s="260">
        <v>294.8</v>
      </c>
      <c r="C337" s="261">
        <v>353.185</v>
      </c>
      <c r="D337" s="260">
        <v>4073.94</v>
      </c>
      <c r="F337" s="261">
        <v>1.6579999999999999</v>
      </c>
      <c r="G337" s="260">
        <f t="shared" si="61"/>
        <v>165.79999999999998</v>
      </c>
      <c r="H337" s="260">
        <f t="shared" si="62"/>
        <v>129.00000000000003</v>
      </c>
      <c r="I337" s="260">
        <f t="shared" si="63"/>
        <v>-65.900000000000006</v>
      </c>
      <c r="J337" s="262">
        <v>-0.65900000000000003</v>
      </c>
      <c r="K337" s="260">
        <f t="shared" si="64"/>
        <v>2.3170000000000002</v>
      </c>
      <c r="L337" s="261">
        <v>5.383</v>
      </c>
      <c r="M337" s="262">
        <f t="shared" si="65"/>
        <v>3.0659999999999998</v>
      </c>
      <c r="N337" s="260">
        <v>-0.317</v>
      </c>
      <c r="O337" s="260">
        <v>179.62</v>
      </c>
      <c r="P337" s="260">
        <v>467</v>
      </c>
      <c r="Q337" s="260">
        <v>572.01420510997059</v>
      </c>
      <c r="U337" s="260">
        <f t="shared" ref="U337:U355" si="66">C337/100</f>
        <v>3.5318499999999999</v>
      </c>
      <c r="V337" s="260">
        <f t="shared" ref="V337:V355" si="67">O337/100</f>
        <v>1.7962</v>
      </c>
    </row>
    <row r="338" spans="1:22">
      <c r="A338" s="259">
        <v>44293</v>
      </c>
      <c r="B338" s="260">
        <v>294.89999999999998</v>
      </c>
      <c r="C338" s="261">
        <v>349.89800000000002</v>
      </c>
      <c r="D338" s="260">
        <v>4079.95</v>
      </c>
      <c r="F338" s="261">
        <v>1.675</v>
      </c>
      <c r="G338" s="260">
        <f t="shared" si="61"/>
        <v>167.5</v>
      </c>
      <c r="H338" s="260">
        <f t="shared" si="62"/>
        <v>127.39999999999998</v>
      </c>
      <c r="I338" s="260">
        <f t="shared" si="63"/>
        <v>-66.8</v>
      </c>
      <c r="J338" s="262">
        <v>-0.66800000000000004</v>
      </c>
      <c r="K338" s="260">
        <f t="shared" si="64"/>
        <v>2.343</v>
      </c>
      <c r="L338" s="261">
        <v>5.391</v>
      </c>
      <c r="M338" s="262">
        <f t="shared" si="65"/>
        <v>3.048</v>
      </c>
      <c r="N338" s="260">
        <v>-0.32600000000000001</v>
      </c>
      <c r="O338" s="260">
        <v>178.72</v>
      </c>
      <c r="P338" s="260">
        <v>456</v>
      </c>
      <c r="Q338" s="260">
        <v>560.70331924572895</v>
      </c>
      <c r="U338" s="260">
        <f t="shared" si="66"/>
        <v>3.4989800000000004</v>
      </c>
      <c r="V338" s="260">
        <f t="shared" si="67"/>
        <v>1.7871999999999999</v>
      </c>
    </row>
    <row r="339" spans="1:22">
      <c r="A339" s="259">
        <v>44294</v>
      </c>
      <c r="B339" s="260">
        <v>297.7</v>
      </c>
      <c r="C339" s="261">
        <v>350.90699999999998</v>
      </c>
      <c r="D339" s="260">
        <v>4097.17</v>
      </c>
      <c r="F339" s="261">
        <v>1.621</v>
      </c>
      <c r="G339" s="260">
        <f t="shared" si="61"/>
        <v>162.1</v>
      </c>
      <c r="H339" s="260">
        <f t="shared" si="62"/>
        <v>135.6</v>
      </c>
      <c r="I339" s="260">
        <f t="shared" si="63"/>
        <v>-69.399999999999991</v>
      </c>
      <c r="J339" s="262">
        <v>-0.69399999999999995</v>
      </c>
      <c r="K339" s="260">
        <f t="shared" si="64"/>
        <v>2.3149999999999999</v>
      </c>
      <c r="L339" s="261">
        <v>5.3819999999999997</v>
      </c>
      <c r="M339" s="262">
        <f t="shared" si="65"/>
        <v>3.0669999999999997</v>
      </c>
      <c r="N339" s="260">
        <v>-0.33700000000000002</v>
      </c>
      <c r="O339" s="260">
        <v>180.36</v>
      </c>
      <c r="P339" s="260">
        <v>453</v>
      </c>
      <c r="Q339" s="260">
        <v>559.31766017652546</v>
      </c>
      <c r="U339" s="260">
        <f t="shared" si="66"/>
        <v>3.5090699999999999</v>
      </c>
      <c r="V339" s="260">
        <f t="shared" si="67"/>
        <v>1.8036000000000001</v>
      </c>
    </row>
    <row r="340" spans="1:22">
      <c r="A340" s="259">
        <v>44295</v>
      </c>
      <c r="B340" s="260">
        <v>295.8</v>
      </c>
      <c r="C340" s="261">
        <v>348.88200000000001</v>
      </c>
      <c r="D340" s="260">
        <v>4128.8</v>
      </c>
      <c r="F340" s="261">
        <v>1.66</v>
      </c>
      <c r="G340" s="260">
        <f t="shared" si="61"/>
        <v>166</v>
      </c>
      <c r="H340" s="260">
        <f t="shared" si="62"/>
        <v>129.80000000000001</v>
      </c>
      <c r="I340" s="260">
        <f t="shared" si="63"/>
        <v>-66.5</v>
      </c>
      <c r="J340" s="262">
        <v>-0.66500000000000004</v>
      </c>
      <c r="K340" s="260">
        <f t="shared" si="64"/>
        <v>2.3250000000000002</v>
      </c>
      <c r="L340" s="261">
        <v>5.39</v>
      </c>
      <c r="M340" s="262">
        <f t="shared" si="65"/>
        <v>3.0649999999999995</v>
      </c>
      <c r="N340" s="260">
        <v>-0.30499999999999999</v>
      </c>
      <c r="O340" s="260">
        <v>176.77</v>
      </c>
      <c r="P340" s="260">
        <v>444</v>
      </c>
      <c r="Q340" s="260">
        <v>556.13406317094018</v>
      </c>
      <c r="U340" s="260">
        <f t="shared" si="66"/>
        <v>3.48882</v>
      </c>
      <c r="V340" s="260">
        <f t="shared" si="67"/>
        <v>1.7677</v>
      </c>
    </row>
    <row r="341" spans="1:22">
      <c r="A341" s="259">
        <v>44298</v>
      </c>
      <c r="B341" s="260">
        <v>295.7</v>
      </c>
      <c r="C341" s="261">
        <v>343.47500000000002</v>
      </c>
      <c r="D341" s="260">
        <v>4127.99</v>
      </c>
      <c r="F341" s="261">
        <v>1.6679999999999999</v>
      </c>
      <c r="G341" s="260">
        <f t="shared" si="61"/>
        <v>166.79999999999998</v>
      </c>
      <c r="H341" s="260">
        <f t="shared" si="62"/>
        <v>128.9</v>
      </c>
      <c r="I341" s="260">
        <f t="shared" si="63"/>
        <v>-66.900000000000006</v>
      </c>
      <c r="J341" s="262">
        <v>-0.66900000000000004</v>
      </c>
      <c r="K341" s="260">
        <f t="shared" si="64"/>
        <v>2.3369999999999997</v>
      </c>
      <c r="L341" s="261">
        <v>5.3849999999999998</v>
      </c>
      <c r="M341" s="262">
        <f t="shared" si="65"/>
        <v>3.048</v>
      </c>
      <c r="N341" s="260">
        <v>-0.29699999999999999</v>
      </c>
      <c r="O341" s="260">
        <v>176.69</v>
      </c>
      <c r="P341" s="260">
        <v>439</v>
      </c>
      <c r="Q341" s="260">
        <v>554.41403845252557</v>
      </c>
      <c r="U341" s="260">
        <f t="shared" si="66"/>
        <v>3.4347500000000002</v>
      </c>
      <c r="V341" s="260">
        <f t="shared" si="67"/>
        <v>1.7668999999999999</v>
      </c>
    </row>
    <row r="342" spans="1:22">
      <c r="A342" s="259">
        <v>44299</v>
      </c>
      <c r="B342" s="260">
        <v>300.8</v>
      </c>
      <c r="C342" s="261">
        <v>347.93599999999998</v>
      </c>
      <c r="D342" s="260">
        <v>4141.59</v>
      </c>
      <c r="F342" s="261">
        <v>1.6160000000000001</v>
      </c>
      <c r="G342" s="260">
        <f t="shared" si="61"/>
        <v>161.60000000000002</v>
      </c>
      <c r="H342" s="260">
        <f t="shared" si="62"/>
        <v>139.19999999999999</v>
      </c>
      <c r="I342" s="260">
        <f t="shared" si="63"/>
        <v>-71.099999999999994</v>
      </c>
      <c r="J342" s="262">
        <v>-0.71099999999999997</v>
      </c>
      <c r="K342" s="260">
        <f t="shared" si="64"/>
        <v>2.327</v>
      </c>
      <c r="L342" s="261">
        <v>5.3979999999999997</v>
      </c>
      <c r="M342" s="262">
        <f t="shared" si="65"/>
        <v>3.0709999999999997</v>
      </c>
      <c r="N342" s="260">
        <v>-0.29299999999999998</v>
      </c>
      <c r="O342" s="260">
        <v>177.76</v>
      </c>
      <c r="P342" s="260">
        <v>445</v>
      </c>
      <c r="Q342" s="260">
        <v>558.69007856924782</v>
      </c>
      <c r="U342" s="260">
        <f t="shared" si="66"/>
        <v>3.4793599999999998</v>
      </c>
      <c r="V342" s="260">
        <f t="shared" si="67"/>
        <v>1.7775999999999998</v>
      </c>
    </row>
    <row r="343" spans="1:22">
      <c r="A343" s="259">
        <v>44300</v>
      </c>
      <c r="B343" s="260">
        <v>300.8</v>
      </c>
      <c r="C343" s="261">
        <v>343.089</v>
      </c>
      <c r="D343" s="260">
        <v>4124.66</v>
      </c>
      <c r="F343" s="261">
        <v>1.633</v>
      </c>
      <c r="G343" s="260">
        <f t="shared" si="61"/>
        <v>163.30000000000001</v>
      </c>
      <c r="H343" s="260">
        <f t="shared" si="62"/>
        <v>137.5</v>
      </c>
      <c r="I343" s="260">
        <f t="shared" si="63"/>
        <v>-71.5</v>
      </c>
      <c r="J343" s="262">
        <v>-0.71499999999999997</v>
      </c>
      <c r="K343" s="260">
        <f t="shared" si="64"/>
        <v>2.3479999999999999</v>
      </c>
      <c r="L343" s="261">
        <v>5.3369999999999997</v>
      </c>
      <c r="M343" s="262">
        <f t="shared" si="65"/>
        <v>2.9889999999999999</v>
      </c>
      <c r="N343" s="260">
        <v>-0.26100000000000001</v>
      </c>
      <c r="O343" s="260">
        <v>176.71</v>
      </c>
      <c r="P343" s="260">
        <v>434</v>
      </c>
      <c r="Q343" s="260">
        <v>547.03360167709809</v>
      </c>
      <c r="U343" s="260">
        <f t="shared" si="66"/>
        <v>3.4308899999999998</v>
      </c>
      <c r="V343" s="260">
        <f t="shared" si="67"/>
        <v>1.7671000000000001</v>
      </c>
    </row>
    <row r="344" spans="1:22">
      <c r="A344" s="259">
        <v>44301</v>
      </c>
      <c r="B344" s="260">
        <v>304.8</v>
      </c>
      <c r="C344" s="261">
        <v>345.25799999999998</v>
      </c>
      <c r="D344" s="260">
        <v>4170.42</v>
      </c>
      <c r="F344" s="261">
        <v>1.5780000000000001</v>
      </c>
      <c r="G344" s="260">
        <f t="shared" si="61"/>
        <v>157.80000000000001</v>
      </c>
      <c r="H344" s="260">
        <f t="shared" si="62"/>
        <v>147</v>
      </c>
      <c r="I344" s="260">
        <f t="shared" si="63"/>
        <v>-76.5</v>
      </c>
      <c r="J344" s="262">
        <v>-0.76500000000000001</v>
      </c>
      <c r="K344" s="260">
        <f t="shared" si="64"/>
        <v>2.343</v>
      </c>
      <c r="L344" s="261">
        <v>5.282</v>
      </c>
      <c r="M344" s="262">
        <f t="shared" si="65"/>
        <v>2.9390000000000001</v>
      </c>
      <c r="N344" s="260">
        <v>-0.29299999999999998</v>
      </c>
      <c r="O344" s="260">
        <v>176.25</v>
      </c>
      <c r="P344" s="260">
        <v>437</v>
      </c>
      <c r="Q344" s="260">
        <v>540.28481164692994</v>
      </c>
      <c r="U344" s="260">
        <f t="shared" si="66"/>
        <v>3.4525799999999998</v>
      </c>
      <c r="V344" s="260">
        <f t="shared" si="67"/>
        <v>1.7625</v>
      </c>
    </row>
    <row r="345" spans="1:22">
      <c r="A345" s="259">
        <v>44302</v>
      </c>
      <c r="B345" s="260">
        <v>301</v>
      </c>
      <c r="C345" s="261">
        <v>338.55900000000003</v>
      </c>
      <c r="D345" s="260">
        <v>4185.47</v>
      </c>
      <c r="F345" s="261">
        <v>1.5820000000000001</v>
      </c>
      <c r="G345" s="260">
        <f t="shared" si="61"/>
        <v>158.20000000000002</v>
      </c>
      <c r="H345" s="260">
        <f t="shared" si="62"/>
        <v>142.79999999999998</v>
      </c>
      <c r="I345" s="260">
        <f t="shared" si="63"/>
        <v>-78.900000000000006</v>
      </c>
      <c r="J345" s="262">
        <v>-0.78900000000000003</v>
      </c>
      <c r="K345" s="260">
        <f t="shared" si="64"/>
        <v>2.371</v>
      </c>
      <c r="L345" s="261">
        <v>5.2450000000000001</v>
      </c>
      <c r="M345" s="262">
        <f t="shared" si="65"/>
        <v>2.8740000000000001</v>
      </c>
      <c r="N345" s="260">
        <v>-0.26500000000000001</v>
      </c>
      <c r="O345" s="260">
        <v>174.35</v>
      </c>
      <c r="P345" s="260">
        <v>427</v>
      </c>
      <c r="Q345" s="260">
        <v>531.47915625916903</v>
      </c>
      <c r="U345" s="260">
        <f t="shared" si="66"/>
        <v>3.3855900000000001</v>
      </c>
      <c r="V345" s="260">
        <f t="shared" si="67"/>
        <v>1.7435</v>
      </c>
    </row>
    <row r="346" spans="1:22">
      <c r="A346" s="259">
        <v>44305</v>
      </c>
      <c r="B346" s="260">
        <v>298.3</v>
      </c>
      <c r="C346" s="261">
        <v>334.96600000000001</v>
      </c>
      <c r="D346" s="260">
        <v>4163.26</v>
      </c>
      <c r="F346" s="261">
        <v>1.6060000000000001</v>
      </c>
      <c r="G346" s="260">
        <f t="shared" si="61"/>
        <v>160.60000000000002</v>
      </c>
      <c r="H346" s="260">
        <f t="shared" si="62"/>
        <v>137.69999999999999</v>
      </c>
      <c r="I346" s="260">
        <f t="shared" si="63"/>
        <v>-74.8</v>
      </c>
      <c r="J346" s="262">
        <v>-0.748</v>
      </c>
      <c r="K346" s="260">
        <f t="shared" si="64"/>
        <v>2.3540000000000001</v>
      </c>
      <c r="L346" s="261">
        <v>5.2430000000000003</v>
      </c>
      <c r="M346" s="262">
        <f t="shared" si="65"/>
        <v>2.8890000000000002</v>
      </c>
      <c r="N346" s="260">
        <v>-0.23599999999999999</v>
      </c>
      <c r="O346" s="260">
        <v>169.98</v>
      </c>
      <c r="P346" s="260">
        <v>422</v>
      </c>
      <c r="Q346" s="260">
        <v>525.08576256734511</v>
      </c>
      <c r="U346" s="260">
        <f t="shared" si="66"/>
        <v>3.3496600000000001</v>
      </c>
      <c r="V346" s="260">
        <f t="shared" si="67"/>
        <v>1.6998</v>
      </c>
    </row>
    <row r="347" spans="1:22">
      <c r="A347" s="259">
        <v>44306</v>
      </c>
      <c r="B347" s="260">
        <v>301.8</v>
      </c>
      <c r="C347" s="261">
        <v>341.93400000000003</v>
      </c>
      <c r="D347" s="260">
        <v>4134.9399999999996</v>
      </c>
      <c r="F347" s="261">
        <v>1.5609999999999999</v>
      </c>
      <c r="G347" s="260">
        <f t="shared" si="61"/>
        <v>156.1</v>
      </c>
      <c r="H347" s="260">
        <f t="shared" si="62"/>
        <v>145.70000000000002</v>
      </c>
      <c r="I347" s="260">
        <f t="shared" si="63"/>
        <v>-77</v>
      </c>
      <c r="J347" s="262">
        <v>-0.77</v>
      </c>
      <c r="K347" s="260">
        <f t="shared" si="64"/>
        <v>2.331</v>
      </c>
      <c r="L347" s="261">
        <v>5.2880000000000003</v>
      </c>
      <c r="M347" s="262">
        <f t="shared" si="65"/>
        <v>2.9570000000000003</v>
      </c>
      <c r="N347" s="260">
        <v>-0.26400000000000001</v>
      </c>
      <c r="O347" s="260">
        <v>172.91</v>
      </c>
      <c r="P347" s="260">
        <v>427</v>
      </c>
      <c r="Q347" s="260">
        <v>533.06405708607667</v>
      </c>
      <c r="U347" s="260">
        <f t="shared" si="66"/>
        <v>3.41934</v>
      </c>
      <c r="V347" s="260">
        <f t="shared" si="67"/>
        <v>1.7290999999999999</v>
      </c>
    </row>
    <row r="348" spans="1:22">
      <c r="A348" s="259">
        <v>44307</v>
      </c>
      <c r="B348" s="260">
        <v>301.39999999999998</v>
      </c>
      <c r="C348" s="261">
        <v>342.1</v>
      </c>
      <c r="D348" s="260">
        <v>4173.42</v>
      </c>
      <c r="F348" s="261">
        <v>1.556</v>
      </c>
      <c r="G348" s="260">
        <f t="shared" si="61"/>
        <v>155.6</v>
      </c>
      <c r="H348" s="260">
        <f t="shared" si="62"/>
        <v>145.79999999999998</v>
      </c>
      <c r="I348" s="260">
        <f t="shared" si="63"/>
        <v>-77.8</v>
      </c>
      <c r="J348" s="262">
        <v>-0.77800000000000002</v>
      </c>
      <c r="K348" s="260">
        <f t="shared" si="64"/>
        <v>2.3340000000000001</v>
      </c>
      <c r="L348" s="261">
        <v>5.2930000000000001</v>
      </c>
      <c r="M348" s="262">
        <f t="shared" si="65"/>
        <v>2.9590000000000001</v>
      </c>
      <c r="N348" s="260">
        <v>-0.26400000000000001</v>
      </c>
      <c r="O348" s="260">
        <v>175.89</v>
      </c>
      <c r="P348" s="260">
        <v>436</v>
      </c>
      <c r="Q348" s="260">
        <v>535.3988267297068</v>
      </c>
      <c r="U348" s="260">
        <f t="shared" si="66"/>
        <v>3.4210000000000003</v>
      </c>
      <c r="V348" s="260">
        <f t="shared" si="67"/>
        <v>1.7588999999999999</v>
      </c>
    </row>
    <row r="349" spans="1:22">
      <c r="A349" s="259">
        <v>44308</v>
      </c>
      <c r="B349" s="260">
        <v>301.3</v>
      </c>
      <c r="C349" s="261">
        <v>341.57</v>
      </c>
      <c r="D349" s="260">
        <v>4134.9799999999996</v>
      </c>
      <c r="F349" s="261">
        <v>1.54</v>
      </c>
      <c r="G349" s="260">
        <f t="shared" si="61"/>
        <v>154</v>
      </c>
      <c r="H349" s="260">
        <f t="shared" si="62"/>
        <v>147.30000000000001</v>
      </c>
      <c r="I349" s="260">
        <f t="shared" si="63"/>
        <v>-79.2</v>
      </c>
      <c r="J349" s="262">
        <v>-0.79200000000000004</v>
      </c>
      <c r="K349" s="260">
        <f t="shared" si="64"/>
        <v>2.3319999999999999</v>
      </c>
      <c r="L349" s="261">
        <v>5.2720000000000002</v>
      </c>
      <c r="M349" s="262">
        <f t="shared" si="65"/>
        <v>2.9400000000000004</v>
      </c>
      <c r="N349" s="260">
        <v>-0.255</v>
      </c>
      <c r="O349" s="260">
        <v>176.58</v>
      </c>
      <c r="P349" s="260">
        <v>435</v>
      </c>
      <c r="Q349" s="260">
        <v>530.06031768216462</v>
      </c>
      <c r="U349" s="260">
        <f t="shared" si="66"/>
        <v>3.4156999999999997</v>
      </c>
      <c r="V349" s="260">
        <f t="shared" si="67"/>
        <v>1.7658</v>
      </c>
    </row>
    <row r="350" spans="1:22">
      <c r="A350" s="259">
        <v>44309</v>
      </c>
      <c r="B350" s="260">
        <v>299.3</v>
      </c>
      <c r="C350" s="261">
        <v>339.90100000000001</v>
      </c>
      <c r="D350" s="260">
        <v>4180.17</v>
      </c>
      <c r="F350" s="261">
        <v>1.56</v>
      </c>
      <c r="G350" s="260">
        <f t="shared" si="61"/>
        <v>156</v>
      </c>
      <c r="H350" s="260">
        <f t="shared" si="62"/>
        <v>143.30000000000001</v>
      </c>
      <c r="I350" s="260">
        <f t="shared" si="63"/>
        <v>-77.900000000000006</v>
      </c>
      <c r="J350" s="262">
        <v>-0.77900000000000003</v>
      </c>
      <c r="K350" s="260">
        <f t="shared" si="64"/>
        <v>2.339</v>
      </c>
      <c r="L350" s="261">
        <v>5.2779999999999996</v>
      </c>
      <c r="M350" s="262">
        <f t="shared" si="65"/>
        <v>2.9389999999999996</v>
      </c>
      <c r="N350" s="260">
        <v>-0.26100000000000001</v>
      </c>
      <c r="O350" s="260">
        <v>174.59</v>
      </c>
      <c r="P350" s="260">
        <v>432</v>
      </c>
      <c r="Q350" s="260">
        <v>529.87486375321782</v>
      </c>
      <c r="U350" s="260">
        <f t="shared" si="66"/>
        <v>3.3990100000000001</v>
      </c>
      <c r="V350" s="260">
        <f t="shared" si="67"/>
        <v>1.7459</v>
      </c>
    </row>
    <row r="351" spans="1:22">
      <c r="A351" s="259">
        <v>44312</v>
      </c>
      <c r="B351" s="260">
        <v>299.8</v>
      </c>
      <c r="C351" s="261">
        <v>342.38499999999999</v>
      </c>
      <c r="D351" s="260">
        <v>4187.62</v>
      </c>
      <c r="F351" s="261">
        <v>1.5680000000000001</v>
      </c>
      <c r="G351" s="260">
        <f t="shared" si="61"/>
        <v>156.80000000000001</v>
      </c>
      <c r="H351" s="260">
        <f t="shared" si="62"/>
        <v>143</v>
      </c>
      <c r="I351" s="260">
        <f t="shared" si="63"/>
        <v>-79.5</v>
      </c>
      <c r="J351" s="262">
        <v>-0.79500000000000004</v>
      </c>
      <c r="K351" s="260">
        <f t="shared" si="64"/>
        <v>2.363</v>
      </c>
      <c r="L351" s="261">
        <v>5.2939999999999996</v>
      </c>
      <c r="M351" s="262">
        <f t="shared" si="65"/>
        <v>2.9309999999999996</v>
      </c>
      <c r="N351" s="260">
        <v>-0.255</v>
      </c>
      <c r="O351" s="260">
        <v>175.4</v>
      </c>
      <c r="P351" s="260">
        <v>435</v>
      </c>
      <c r="Q351" s="260">
        <v>530.54871879827124</v>
      </c>
      <c r="U351" s="260">
        <f t="shared" si="66"/>
        <v>3.4238499999999998</v>
      </c>
      <c r="V351" s="260">
        <f t="shared" si="67"/>
        <v>1.754</v>
      </c>
    </row>
    <row r="352" spans="1:22">
      <c r="A352" s="259">
        <v>44313</v>
      </c>
      <c r="B352" s="260">
        <v>297.2</v>
      </c>
      <c r="C352" s="261">
        <v>340.68900000000002</v>
      </c>
      <c r="D352" s="260">
        <v>4186.72</v>
      </c>
      <c r="F352" s="261">
        <v>1.623</v>
      </c>
      <c r="G352" s="260">
        <f t="shared" si="61"/>
        <v>162.30000000000001</v>
      </c>
      <c r="H352" s="260">
        <f t="shared" si="62"/>
        <v>134.89999999999998</v>
      </c>
      <c r="I352" s="260">
        <f t="shared" si="63"/>
        <v>-78.5</v>
      </c>
      <c r="J352" s="262">
        <v>-0.78500000000000003</v>
      </c>
      <c r="K352" s="260">
        <f t="shared" si="64"/>
        <v>2.4079999999999999</v>
      </c>
      <c r="L352" s="261">
        <v>5.3109999999999999</v>
      </c>
      <c r="M352" s="262">
        <f t="shared" si="65"/>
        <v>2.903</v>
      </c>
      <c r="N352" s="260">
        <v>-0.251</v>
      </c>
      <c r="O352" s="260">
        <v>174.98</v>
      </c>
      <c r="P352" s="260">
        <v>431</v>
      </c>
      <c r="Q352" s="260">
        <v>529.99661555097498</v>
      </c>
      <c r="U352" s="260">
        <f t="shared" si="66"/>
        <v>3.4068900000000002</v>
      </c>
      <c r="V352" s="260">
        <f t="shared" si="67"/>
        <v>1.7497999999999998</v>
      </c>
    </row>
    <row r="353" spans="1:22">
      <c r="A353" s="259">
        <v>44314</v>
      </c>
      <c r="B353" s="260">
        <v>297.89999999999998</v>
      </c>
      <c r="C353" s="261">
        <v>343.83199999999999</v>
      </c>
      <c r="D353" s="260">
        <v>4183.18</v>
      </c>
      <c r="F353" s="261">
        <v>1.61</v>
      </c>
      <c r="G353" s="260">
        <f t="shared" si="61"/>
        <v>161</v>
      </c>
      <c r="H353" s="260">
        <f t="shared" si="62"/>
        <v>136.89999999999998</v>
      </c>
      <c r="I353" s="260">
        <f t="shared" si="63"/>
        <v>-81.399999999999991</v>
      </c>
      <c r="J353" s="262">
        <v>-0.81399999999999995</v>
      </c>
      <c r="K353" s="260">
        <f t="shared" si="64"/>
        <v>2.4239999999999999</v>
      </c>
      <c r="L353" s="261">
        <v>5.3369999999999997</v>
      </c>
      <c r="M353" s="262">
        <f t="shared" si="65"/>
        <v>2.9129999999999998</v>
      </c>
      <c r="N353" s="260">
        <v>-0.23300000000000001</v>
      </c>
      <c r="O353" s="260">
        <v>174.75</v>
      </c>
      <c r="P353" s="260">
        <v>435</v>
      </c>
      <c r="Q353" s="260">
        <v>535.00539793126609</v>
      </c>
      <c r="U353" s="260">
        <f t="shared" si="66"/>
        <v>3.43832</v>
      </c>
      <c r="V353" s="260">
        <f t="shared" si="67"/>
        <v>1.7475000000000001</v>
      </c>
    </row>
    <row r="354" spans="1:22">
      <c r="A354" s="259">
        <v>44315</v>
      </c>
      <c r="B354" s="260">
        <v>296.3</v>
      </c>
      <c r="C354" s="261">
        <v>340.70100000000002</v>
      </c>
      <c r="D354" s="260">
        <v>4211.47</v>
      </c>
      <c r="F354" s="261">
        <v>1.6359999999999999</v>
      </c>
      <c r="G354" s="260">
        <f t="shared" si="61"/>
        <v>163.6</v>
      </c>
      <c r="H354" s="260">
        <f t="shared" si="62"/>
        <v>132.70000000000002</v>
      </c>
      <c r="I354" s="260">
        <f t="shared" si="63"/>
        <v>-78.900000000000006</v>
      </c>
      <c r="J354" s="262">
        <v>-0.78900000000000003</v>
      </c>
      <c r="K354" s="260">
        <f t="shared" si="64"/>
        <v>2.4249999999999998</v>
      </c>
      <c r="L354" s="261">
        <v>5.3250000000000002</v>
      </c>
      <c r="M354" s="262">
        <f t="shared" si="65"/>
        <v>2.9000000000000004</v>
      </c>
      <c r="N354" s="260">
        <v>-0.19500000000000001</v>
      </c>
      <c r="O354" s="260">
        <v>170.93</v>
      </c>
      <c r="P354" s="260">
        <v>431</v>
      </c>
      <c r="Q354" s="260">
        <v>529.81941121654586</v>
      </c>
      <c r="U354" s="260">
        <f t="shared" si="66"/>
        <v>3.4070100000000001</v>
      </c>
      <c r="V354" s="260">
        <f t="shared" si="67"/>
        <v>1.7093</v>
      </c>
    </row>
    <row r="355" spans="1:22">
      <c r="A355" s="259">
        <v>44316</v>
      </c>
      <c r="B355" s="260">
        <v>295.3</v>
      </c>
      <c r="C355" s="261">
        <v>339.42099999999999</v>
      </c>
      <c r="D355" s="260">
        <v>4181.17</v>
      </c>
      <c r="F355" s="261">
        <v>1.6279999999999999</v>
      </c>
      <c r="G355" s="260">
        <f t="shared" si="61"/>
        <v>162.79999999999998</v>
      </c>
      <c r="H355" s="260">
        <f t="shared" si="62"/>
        <v>132.50000000000003</v>
      </c>
      <c r="I355" s="260">
        <f t="shared" si="63"/>
        <v>-77.900000000000006</v>
      </c>
      <c r="J355" s="262">
        <v>-0.77900000000000003</v>
      </c>
      <c r="K355" s="260">
        <f t="shared" si="64"/>
        <v>2.407</v>
      </c>
      <c r="L355" s="261">
        <v>5.2839999999999998</v>
      </c>
      <c r="M355" s="262">
        <f t="shared" si="65"/>
        <v>2.8769999999999998</v>
      </c>
      <c r="N355" s="260">
        <v>-0.20300000000000001</v>
      </c>
      <c r="O355" s="260">
        <v>174.83</v>
      </c>
      <c r="P355" s="260">
        <v>428</v>
      </c>
      <c r="Q355" s="260">
        <v>531.30910133694022</v>
      </c>
      <c r="U355" s="260">
        <f t="shared" si="66"/>
        <v>3.3942099999999997</v>
      </c>
      <c r="V355" s="260">
        <f t="shared" si="67"/>
        <v>1.7483000000000002</v>
      </c>
    </row>
    <row r="356" spans="1:22" hidden="1">
      <c r="A356" s="259">
        <v>44319</v>
      </c>
      <c r="B356" s="260">
        <v>297.2</v>
      </c>
      <c r="C356" s="261">
        <v>342.05399999999997</v>
      </c>
      <c r="D356" s="260">
        <v>4192.66</v>
      </c>
      <c r="F356" s="261">
        <v>1.6</v>
      </c>
      <c r="G356" s="260">
        <f t="shared" si="61"/>
        <v>160</v>
      </c>
      <c r="H356" s="260">
        <f t="shared" si="62"/>
        <v>137.19999999999999</v>
      </c>
      <c r="I356" s="260">
        <f t="shared" si="63"/>
        <v>-82.6</v>
      </c>
      <c r="J356" s="262">
        <v>-0.82599999999999996</v>
      </c>
      <c r="K356" s="260">
        <f t="shared" si="64"/>
        <v>2.4260000000000002</v>
      </c>
      <c r="L356" s="261">
        <v>5.2910000000000004</v>
      </c>
      <c r="M356" s="262">
        <f t="shared" si="65"/>
        <v>2.8650000000000002</v>
      </c>
      <c r="N356" s="260">
        <v>-0.20599999999999999</v>
      </c>
      <c r="O356" s="260" t="e">
        <v>#N/A</v>
      </c>
      <c r="Q356" s="260">
        <v>532.8386730285232</v>
      </c>
    </row>
    <row r="357" spans="1:22">
      <c r="A357" s="259">
        <v>44320</v>
      </c>
      <c r="B357" s="260">
        <v>297</v>
      </c>
      <c r="C357" s="261">
        <v>343.06900000000002</v>
      </c>
      <c r="D357" s="260">
        <v>4164.66</v>
      </c>
      <c r="F357" s="261">
        <v>1.593</v>
      </c>
      <c r="G357" s="260">
        <f t="shared" si="61"/>
        <v>159.30000000000001</v>
      </c>
      <c r="H357" s="260">
        <f t="shared" si="62"/>
        <v>137.69999999999999</v>
      </c>
      <c r="I357" s="260">
        <f t="shared" si="63"/>
        <v>-83.6</v>
      </c>
      <c r="J357" s="262">
        <v>-0.83599999999999997</v>
      </c>
      <c r="K357" s="260">
        <f t="shared" si="64"/>
        <v>2.4289999999999998</v>
      </c>
      <c r="L357" s="261">
        <v>5.28</v>
      </c>
      <c r="M357" s="262">
        <f t="shared" si="65"/>
        <v>2.8510000000000004</v>
      </c>
      <c r="N357" s="260">
        <v>-0.24</v>
      </c>
      <c r="O357" s="260">
        <v>179.12</v>
      </c>
      <c r="P357" s="260">
        <v>428</v>
      </c>
      <c r="Q357" s="260">
        <v>534.7834095735667</v>
      </c>
      <c r="U357" s="260">
        <f t="shared" ref="U357:U375" si="68">C357/100</f>
        <v>3.4306900000000002</v>
      </c>
      <c r="V357" s="260">
        <f t="shared" ref="V357:V375" si="69">O357/100</f>
        <v>1.7912000000000001</v>
      </c>
    </row>
    <row r="358" spans="1:22">
      <c r="A358" s="259">
        <v>44321</v>
      </c>
      <c r="B358" s="260">
        <v>298.7</v>
      </c>
      <c r="C358" s="261">
        <v>343.56</v>
      </c>
      <c r="D358" s="260">
        <v>4167.59</v>
      </c>
      <c r="F358" s="261">
        <v>1.5680000000000001</v>
      </c>
      <c r="G358" s="260">
        <f t="shared" si="61"/>
        <v>156.80000000000001</v>
      </c>
      <c r="H358" s="260">
        <f t="shared" si="62"/>
        <v>141.89999999999998</v>
      </c>
      <c r="I358" s="260">
        <f t="shared" si="63"/>
        <v>-90.5</v>
      </c>
      <c r="J358" s="262">
        <v>-0.90500000000000003</v>
      </c>
      <c r="K358" s="260">
        <f t="shared" si="64"/>
        <v>2.4729999999999999</v>
      </c>
      <c r="L358" s="261">
        <v>5.2709999999999999</v>
      </c>
      <c r="M358" s="262">
        <f t="shared" si="65"/>
        <v>2.798</v>
      </c>
      <c r="N358" s="260">
        <v>-0.22900000000000001</v>
      </c>
      <c r="O358" s="260">
        <v>177.12</v>
      </c>
      <c r="P358" s="260">
        <v>429</v>
      </c>
      <c r="Q358" s="260">
        <v>534.87468332822891</v>
      </c>
      <c r="U358" s="260">
        <f t="shared" si="68"/>
        <v>3.4356</v>
      </c>
      <c r="V358" s="260">
        <f t="shared" si="69"/>
        <v>1.7712000000000001</v>
      </c>
    </row>
    <row r="359" spans="1:22">
      <c r="A359" s="259">
        <v>44322</v>
      </c>
      <c r="B359" s="260">
        <v>297.89999999999998</v>
      </c>
      <c r="C359" s="261">
        <v>341.46600000000001</v>
      </c>
      <c r="D359" s="260">
        <v>4201.62</v>
      </c>
      <c r="F359" s="261">
        <v>1.571</v>
      </c>
      <c r="G359" s="260">
        <f t="shared" si="61"/>
        <v>157.1</v>
      </c>
      <c r="H359" s="260">
        <f t="shared" si="62"/>
        <v>140.79999999999998</v>
      </c>
      <c r="I359" s="260">
        <f t="shared" si="63"/>
        <v>-88.5</v>
      </c>
      <c r="J359" s="262">
        <v>-0.88500000000000001</v>
      </c>
      <c r="K359" s="260">
        <f t="shared" si="64"/>
        <v>2.456</v>
      </c>
      <c r="L359" s="261">
        <v>5.2370000000000001</v>
      </c>
      <c r="M359" s="262">
        <f t="shared" si="65"/>
        <v>2.7810000000000001</v>
      </c>
      <c r="N359" s="260">
        <v>-0.22700000000000001</v>
      </c>
      <c r="O359" s="260">
        <v>176.25</v>
      </c>
      <c r="P359" s="260">
        <v>430</v>
      </c>
      <c r="Q359" s="260">
        <v>534.18041730731716</v>
      </c>
      <c r="U359" s="260">
        <f t="shared" si="68"/>
        <v>3.41466</v>
      </c>
      <c r="V359" s="260">
        <f t="shared" si="69"/>
        <v>1.7625</v>
      </c>
    </row>
    <row r="360" spans="1:22">
      <c r="A360" s="259">
        <v>44323</v>
      </c>
      <c r="B360" s="260">
        <v>297.2</v>
      </c>
      <c r="C360" s="261">
        <v>336.28399999999999</v>
      </c>
      <c r="D360" s="260">
        <v>4232.6000000000004</v>
      </c>
      <c r="F360" s="261">
        <v>1.579</v>
      </c>
      <c r="G360" s="260">
        <f t="shared" si="61"/>
        <v>157.9</v>
      </c>
      <c r="H360" s="260">
        <f t="shared" si="62"/>
        <v>139.29999999999998</v>
      </c>
      <c r="I360" s="260">
        <f t="shared" si="63"/>
        <v>-92.7</v>
      </c>
      <c r="J360" s="262">
        <v>-0.92700000000000005</v>
      </c>
      <c r="K360" s="260">
        <f t="shared" si="64"/>
        <v>2.5060000000000002</v>
      </c>
      <c r="L360" s="261">
        <v>5.1859999999999999</v>
      </c>
      <c r="M360" s="262">
        <f t="shared" si="65"/>
        <v>2.6799999999999997</v>
      </c>
      <c r="N360" s="260">
        <v>-0.217</v>
      </c>
      <c r="O360" s="260">
        <v>175.03</v>
      </c>
      <c r="P360" s="260">
        <v>424</v>
      </c>
      <c r="Q360" s="260">
        <v>530.51071703259981</v>
      </c>
      <c r="U360" s="260">
        <f t="shared" si="68"/>
        <v>3.3628399999999998</v>
      </c>
      <c r="V360" s="260">
        <f t="shared" si="69"/>
        <v>1.7503</v>
      </c>
    </row>
    <row r="361" spans="1:22">
      <c r="A361" s="259">
        <v>44326</v>
      </c>
      <c r="B361" s="260">
        <v>295.8</v>
      </c>
      <c r="C361" s="261">
        <v>332.161</v>
      </c>
      <c r="D361" s="260">
        <v>4188.43</v>
      </c>
      <c r="F361" s="261">
        <v>1.603</v>
      </c>
      <c r="G361" s="260">
        <f t="shared" si="61"/>
        <v>160.30000000000001</v>
      </c>
      <c r="H361" s="260">
        <f t="shared" si="62"/>
        <v>135.5</v>
      </c>
      <c r="I361" s="260">
        <f t="shared" si="63"/>
        <v>-92.7</v>
      </c>
      <c r="J361" s="262">
        <v>-0.92700000000000005</v>
      </c>
      <c r="K361" s="260">
        <f t="shared" si="64"/>
        <v>2.5300000000000002</v>
      </c>
      <c r="L361" s="261">
        <v>5.1719999999999997</v>
      </c>
      <c r="M361" s="262">
        <f t="shared" si="65"/>
        <v>2.6419999999999995</v>
      </c>
      <c r="N361" s="260">
        <v>-0.214</v>
      </c>
      <c r="O361" s="260">
        <v>172.91</v>
      </c>
      <c r="P361" s="260">
        <v>417</v>
      </c>
      <c r="Q361" s="260">
        <v>525.35869012205239</v>
      </c>
      <c r="U361" s="260">
        <f t="shared" si="68"/>
        <v>3.3216100000000002</v>
      </c>
      <c r="V361" s="260">
        <f t="shared" si="69"/>
        <v>1.7290999999999999</v>
      </c>
    </row>
    <row r="362" spans="1:22">
      <c r="A362" s="259">
        <v>44327</v>
      </c>
      <c r="B362" s="260">
        <v>296.2</v>
      </c>
      <c r="C362" s="261">
        <v>333.983</v>
      </c>
      <c r="D362" s="260">
        <v>4152.1000000000004</v>
      </c>
      <c r="F362" s="261">
        <v>1.623</v>
      </c>
      <c r="G362" s="260">
        <f t="shared" si="61"/>
        <v>162.30000000000001</v>
      </c>
      <c r="H362" s="260">
        <f t="shared" si="62"/>
        <v>133.89999999999998</v>
      </c>
      <c r="I362" s="260">
        <f t="shared" si="63"/>
        <v>-91.7</v>
      </c>
      <c r="J362" s="262">
        <v>-0.91700000000000004</v>
      </c>
      <c r="K362" s="260">
        <f t="shared" si="64"/>
        <v>2.54</v>
      </c>
      <c r="L362" s="261">
        <v>5.2169999999999996</v>
      </c>
      <c r="M362" s="262">
        <f t="shared" si="65"/>
        <v>2.6769999999999996</v>
      </c>
      <c r="N362" s="260">
        <v>-0.16300000000000001</v>
      </c>
      <c r="O362" s="260">
        <v>169.91</v>
      </c>
      <c r="P362" s="260">
        <v>419</v>
      </c>
      <c r="Q362" s="260">
        <v>524.98805047847441</v>
      </c>
      <c r="U362" s="260">
        <f t="shared" si="68"/>
        <v>3.3398300000000001</v>
      </c>
      <c r="V362" s="260">
        <f t="shared" si="69"/>
        <v>1.6991000000000001</v>
      </c>
    </row>
    <row r="363" spans="1:22">
      <c r="A363" s="259">
        <v>44328</v>
      </c>
      <c r="B363" s="260">
        <v>293</v>
      </c>
      <c r="C363" s="261">
        <v>332.69400000000002</v>
      </c>
      <c r="D363" s="260">
        <v>4063.04</v>
      </c>
      <c r="F363" s="261">
        <v>1.694</v>
      </c>
      <c r="G363" s="260">
        <f t="shared" si="61"/>
        <v>169.4</v>
      </c>
      <c r="H363" s="260">
        <f t="shared" si="62"/>
        <v>123.6</v>
      </c>
      <c r="I363" s="260">
        <f t="shared" si="63"/>
        <v>-86.8</v>
      </c>
      <c r="J363" s="262">
        <v>-0.86799999999999999</v>
      </c>
      <c r="K363" s="260">
        <f t="shared" si="64"/>
        <v>2.5619999999999998</v>
      </c>
      <c r="L363" s="261">
        <v>5.2750000000000004</v>
      </c>
      <c r="M363" s="262">
        <f t="shared" si="65"/>
        <v>2.7130000000000005</v>
      </c>
      <c r="N363" s="260">
        <v>-0.126</v>
      </c>
      <c r="O363" s="260">
        <v>168.98</v>
      </c>
      <c r="P363" s="260">
        <v>415</v>
      </c>
      <c r="Q363" s="260">
        <v>526.44731564054905</v>
      </c>
      <c r="U363" s="260">
        <f t="shared" si="68"/>
        <v>3.32694</v>
      </c>
      <c r="V363" s="260">
        <f t="shared" si="69"/>
        <v>1.6898</v>
      </c>
    </row>
    <row r="364" spans="1:22">
      <c r="A364" s="259">
        <v>44329</v>
      </c>
      <c r="B364" s="260">
        <v>295.7</v>
      </c>
      <c r="C364" s="261">
        <v>336.03399999999999</v>
      </c>
      <c r="D364" s="260">
        <v>4112.5</v>
      </c>
      <c r="F364" s="261">
        <v>1.6579999999999999</v>
      </c>
      <c r="G364" s="260">
        <f t="shared" si="61"/>
        <v>165.79999999999998</v>
      </c>
      <c r="H364" s="260">
        <f t="shared" si="62"/>
        <v>129.9</v>
      </c>
      <c r="I364" s="260">
        <f t="shared" si="63"/>
        <v>-88.5</v>
      </c>
      <c r="J364" s="262">
        <v>-0.88500000000000001</v>
      </c>
      <c r="K364" s="260">
        <f t="shared" si="64"/>
        <v>2.5430000000000001</v>
      </c>
      <c r="L364" s="261">
        <v>5.2960000000000003</v>
      </c>
      <c r="M364" s="262">
        <f t="shared" si="65"/>
        <v>2.7530000000000001</v>
      </c>
      <c r="N364" s="260">
        <v>-0.122</v>
      </c>
      <c r="O364" s="260">
        <v>170.67</v>
      </c>
      <c r="P364" s="260">
        <v>424</v>
      </c>
      <c r="Q364" s="260">
        <v>533.69773111899485</v>
      </c>
      <c r="U364" s="260">
        <f t="shared" si="68"/>
        <v>3.3603399999999999</v>
      </c>
      <c r="V364" s="260">
        <f t="shared" si="69"/>
        <v>1.7066999999999999</v>
      </c>
    </row>
    <row r="365" spans="1:22">
      <c r="A365" s="259">
        <v>44330</v>
      </c>
      <c r="B365" s="260">
        <v>296.10000000000002</v>
      </c>
      <c r="C365" s="261">
        <v>334.48200000000003</v>
      </c>
      <c r="D365" s="260">
        <v>4173.8500000000004</v>
      </c>
      <c r="F365" s="261">
        <v>1.63</v>
      </c>
      <c r="G365" s="260">
        <f t="shared" si="61"/>
        <v>163</v>
      </c>
      <c r="H365" s="260">
        <f t="shared" si="62"/>
        <v>133.10000000000002</v>
      </c>
      <c r="I365" s="260">
        <f t="shared" si="63"/>
        <v>-91.5</v>
      </c>
      <c r="J365" s="262">
        <v>-0.91500000000000004</v>
      </c>
      <c r="K365" s="260">
        <f t="shared" si="64"/>
        <v>2.5449999999999999</v>
      </c>
      <c r="L365" s="261">
        <v>5.2309999999999999</v>
      </c>
      <c r="M365" s="262">
        <f t="shared" si="65"/>
        <v>2.6859999999999999</v>
      </c>
      <c r="N365" s="260">
        <v>-0.13200000000000001</v>
      </c>
      <c r="O365" s="260">
        <v>170.13</v>
      </c>
      <c r="P365" s="260">
        <v>425</v>
      </c>
      <c r="Q365" s="260">
        <v>533.02217961555209</v>
      </c>
      <c r="U365" s="260">
        <f t="shared" si="68"/>
        <v>3.3448200000000003</v>
      </c>
      <c r="V365" s="260">
        <f t="shared" si="69"/>
        <v>1.7013</v>
      </c>
    </row>
    <row r="366" spans="1:22">
      <c r="A366" s="259">
        <v>44333</v>
      </c>
      <c r="B366" s="260">
        <v>295.7</v>
      </c>
      <c r="C366" s="261">
        <v>333.012</v>
      </c>
      <c r="D366" s="260">
        <v>4163.29</v>
      </c>
      <c r="F366" s="261">
        <v>1.651</v>
      </c>
      <c r="G366" s="260">
        <f t="shared" si="61"/>
        <v>165.1</v>
      </c>
      <c r="H366" s="260">
        <f t="shared" si="62"/>
        <v>130.6</v>
      </c>
      <c r="I366" s="260">
        <f t="shared" si="63"/>
        <v>-91.7</v>
      </c>
      <c r="J366" s="262">
        <v>-0.91700000000000004</v>
      </c>
      <c r="K366" s="260">
        <f t="shared" si="64"/>
        <v>2.5680000000000001</v>
      </c>
      <c r="L366" s="261">
        <v>5.2</v>
      </c>
      <c r="M366" s="262">
        <f t="shared" si="65"/>
        <v>2.6320000000000001</v>
      </c>
      <c r="N366" s="260">
        <v>-0.11700000000000001</v>
      </c>
      <c r="O366" s="260">
        <v>169.26</v>
      </c>
      <c r="P366" s="260">
        <v>422</v>
      </c>
      <c r="Q366" s="260">
        <v>529.93677073506979</v>
      </c>
      <c r="U366" s="260">
        <f t="shared" si="68"/>
        <v>3.33012</v>
      </c>
      <c r="V366" s="260">
        <f t="shared" si="69"/>
        <v>1.6925999999999999</v>
      </c>
    </row>
    <row r="367" spans="1:22">
      <c r="A367" s="259">
        <v>44334</v>
      </c>
      <c r="B367" s="260">
        <v>296.10000000000002</v>
      </c>
      <c r="C367" s="261">
        <v>331.92500000000001</v>
      </c>
      <c r="D367" s="260">
        <v>4127.83</v>
      </c>
      <c r="F367" s="261">
        <v>1.639</v>
      </c>
      <c r="G367" s="260">
        <f t="shared" si="61"/>
        <v>163.9</v>
      </c>
      <c r="H367" s="260">
        <f t="shared" si="62"/>
        <v>132.20000000000002</v>
      </c>
      <c r="I367" s="260">
        <f t="shared" si="63"/>
        <v>-91.5</v>
      </c>
      <c r="J367" s="262">
        <v>-0.91500000000000004</v>
      </c>
      <c r="K367" s="260">
        <f t="shared" si="64"/>
        <v>2.5540000000000003</v>
      </c>
      <c r="L367" s="261">
        <v>5.1890000000000001</v>
      </c>
      <c r="M367" s="262">
        <f t="shared" si="65"/>
        <v>2.6349999999999998</v>
      </c>
      <c r="N367" s="260">
        <v>-0.105</v>
      </c>
      <c r="O367" s="260">
        <v>170.66</v>
      </c>
      <c r="P367" s="260">
        <v>421</v>
      </c>
      <c r="Q367" s="260">
        <v>525.97090024642114</v>
      </c>
      <c r="U367" s="260">
        <f t="shared" si="68"/>
        <v>3.3192500000000003</v>
      </c>
      <c r="V367" s="260">
        <f t="shared" si="69"/>
        <v>1.7065999999999999</v>
      </c>
    </row>
    <row r="368" spans="1:22">
      <c r="A368" s="259">
        <v>44335</v>
      </c>
      <c r="B368" s="260">
        <v>293.2</v>
      </c>
      <c r="C368" s="261">
        <v>332.26499999999999</v>
      </c>
      <c r="D368" s="260">
        <v>4115.68</v>
      </c>
      <c r="F368" s="261">
        <v>1.6739999999999999</v>
      </c>
      <c r="G368" s="260">
        <f t="shared" si="61"/>
        <v>167.4</v>
      </c>
      <c r="H368" s="260">
        <f t="shared" si="62"/>
        <v>125.79999999999998</v>
      </c>
      <c r="I368" s="260">
        <f t="shared" si="63"/>
        <v>-82.5</v>
      </c>
      <c r="J368" s="262">
        <v>-0.82499999999999996</v>
      </c>
      <c r="K368" s="260">
        <f t="shared" si="64"/>
        <v>2.4989999999999997</v>
      </c>
      <c r="L368" s="261">
        <v>5.2350000000000003</v>
      </c>
      <c r="M368" s="262">
        <f t="shared" si="65"/>
        <v>2.7360000000000007</v>
      </c>
      <c r="N368" s="260">
        <v>-0.112</v>
      </c>
      <c r="O368" s="260">
        <v>173.96</v>
      </c>
      <c r="P368" s="260">
        <v>420</v>
      </c>
      <c r="Q368" s="260">
        <v>529.78495000559462</v>
      </c>
      <c r="U368" s="260">
        <f t="shared" si="68"/>
        <v>3.3226499999999999</v>
      </c>
      <c r="V368" s="260">
        <f t="shared" si="69"/>
        <v>1.7396</v>
      </c>
    </row>
    <row r="369" spans="1:22">
      <c r="A369" s="259">
        <v>44336</v>
      </c>
      <c r="B369" s="260">
        <v>297.3</v>
      </c>
      <c r="C369" s="261">
        <v>335.96899999999999</v>
      </c>
      <c r="D369" s="260">
        <v>4159.12</v>
      </c>
      <c r="F369" s="261">
        <v>1.627</v>
      </c>
      <c r="G369" s="260">
        <f t="shared" si="61"/>
        <v>162.69999999999999</v>
      </c>
      <c r="H369" s="260">
        <f t="shared" si="62"/>
        <v>134.60000000000002</v>
      </c>
      <c r="I369" s="260">
        <f t="shared" si="63"/>
        <v>-83</v>
      </c>
      <c r="J369" s="262">
        <v>-0.83</v>
      </c>
      <c r="K369" s="260">
        <f t="shared" si="64"/>
        <v>2.4569999999999999</v>
      </c>
      <c r="L369" s="261">
        <v>5.2210000000000001</v>
      </c>
      <c r="M369" s="262">
        <f t="shared" si="65"/>
        <v>2.7640000000000002</v>
      </c>
      <c r="N369" s="260">
        <v>-0.112</v>
      </c>
      <c r="O369" s="260">
        <v>173.1</v>
      </c>
      <c r="P369" s="260">
        <v>422</v>
      </c>
      <c r="Q369" s="260">
        <v>529.74739679053403</v>
      </c>
      <c r="U369" s="260">
        <f t="shared" si="68"/>
        <v>3.3596900000000001</v>
      </c>
      <c r="V369" s="260">
        <f t="shared" si="69"/>
        <v>1.7309999999999999</v>
      </c>
    </row>
    <row r="370" spans="1:22">
      <c r="A370" s="259">
        <v>44337</v>
      </c>
      <c r="B370" s="260">
        <v>296</v>
      </c>
      <c r="C370" s="261">
        <v>334.548</v>
      </c>
      <c r="D370" s="260">
        <v>4155.8599999999997</v>
      </c>
      <c r="F370" s="261">
        <v>1.6220000000000001</v>
      </c>
      <c r="G370" s="260">
        <f t="shared" si="61"/>
        <v>162.20000000000002</v>
      </c>
      <c r="H370" s="260">
        <f t="shared" si="62"/>
        <v>133.79999999999998</v>
      </c>
      <c r="I370" s="260">
        <f t="shared" si="63"/>
        <v>-82.899999999999991</v>
      </c>
      <c r="J370" s="262">
        <v>-0.82899999999999996</v>
      </c>
      <c r="K370" s="260">
        <f t="shared" si="64"/>
        <v>2.4510000000000001</v>
      </c>
      <c r="L370" s="261">
        <v>5.218</v>
      </c>
      <c r="M370" s="262">
        <f t="shared" si="65"/>
        <v>2.7669999999999999</v>
      </c>
      <c r="N370" s="260">
        <v>-0.13100000000000001</v>
      </c>
      <c r="O370" s="260">
        <v>174.12</v>
      </c>
      <c r="P370" s="260">
        <v>420</v>
      </c>
      <c r="Q370" s="260">
        <v>526.2946852241472</v>
      </c>
      <c r="U370" s="260">
        <f t="shared" si="68"/>
        <v>3.3454800000000002</v>
      </c>
      <c r="V370" s="260">
        <f t="shared" si="69"/>
        <v>1.7412000000000001</v>
      </c>
    </row>
    <row r="371" spans="1:22">
      <c r="A371" s="259">
        <v>44340</v>
      </c>
      <c r="B371" s="260">
        <v>296.60000000000002</v>
      </c>
      <c r="C371" s="261">
        <v>336.59699999999998</v>
      </c>
      <c r="D371" s="260">
        <v>4197.05</v>
      </c>
      <c r="F371" s="261">
        <v>1.603</v>
      </c>
      <c r="G371" s="260">
        <f t="shared" si="61"/>
        <v>160.30000000000001</v>
      </c>
      <c r="H371" s="260">
        <f t="shared" si="62"/>
        <v>136.30000000000001</v>
      </c>
      <c r="I371" s="260">
        <f t="shared" si="63"/>
        <v>-85.9</v>
      </c>
      <c r="J371" s="262">
        <v>-0.85899999999999999</v>
      </c>
      <c r="K371" s="260">
        <f t="shared" si="64"/>
        <v>2.4619999999999997</v>
      </c>
      <c r="L371" s="261">
        <v>5.2089999999999996</v>
      </c>
      <c r="M371" s="262">
        <f t="shared" si="65"/>
        <v>2.7469999999999999</v>
      </c>
      <c r="N371" s="260">
        <v>-0.14199999999999999</v>
      </c>
      <c r="O371" s="260">
        <v>173.23</v>
      </c>
      <c r="P371" s="260">
        <v>421</v>
      </c>
      <c r="Q371" s="260">
        <v>526.09016487021768</v>
      </c>
      <c r="U371" s="260">
        <f t="shared" si="68"/>
        <v>3.3659699999999999</v>
      </c>
      <c r="V371" s="260">
        <f t="shared" si="69"/>
        <v>1.7323</v>
      </c>
    </row>
    <row r="372" spans="1:22">
      <c r="A372" s="259">
        <v>44341</v>
      </c>
      <c r="B372" s="260">
        <v>298.10000000000002</v>
      </c>
      <c r="C372" s="261">
        <v>338.13499999999999</v>
      </c>
      <c r="D372" s="260">
        <v>4188.13</v>
      </c>
      <c r="F372" s="261">
        <v>1.56</v>
      </c>
      <c r="G372" s="260">
        <f t="shared" si="61"/>
        <v>156</v>
      </c>
      <c r="H372" s="260">
        <f t="shared" si="62"/>
        <v>142.10000000000002</v>
      </c>
      <c r="I372" s="260">
        <f t="shared" si="63"/>
        <v>-89</v>
      </c>
      <c r="J372" s="262">
        <v>-0.89</v>
      </c>
      <c r="K372" s="260">
        <f t="shared" si="64"/>
        <v>2.4500000000000002</v>
      </c>
      <c r="L372" s="261">
        <v>5.1909999999999998</v>
      </c>
      <c r="M372" s="262">
        <f t="shared" si="65"/>
        <v>2.7409999999999997</v>
      </c>
      <c r="N372" s="260">
        <v>-0.16900000000000001</v>
      </c>
      <c r="O372" s="260">
        <v>175.27</v>
      </c>
      <c r="P372" s="260">
        <v>420</v>
      </c>
      <c r="Q372" s="260">
        <v>525.60216136494682</v>
      </c>
      <c r="U372" s="260">
        <f t="shared" si="68"/>
        <v>3.3813499999999999</v>
      </c>
      <c r="V372" s="260">
        <f t="shared" si="69"/>
        <v>1.7527000000000001</v>
      </c>
    </row>
    <row r="373" spans="1:22">
      <c r="A373" s="259">
        <v>44342</v>
      </c>
      <c r="B373" s="260">
        <v>296.60000000000002</v>
      </c>
      <c r="C373" s="261">
        <v>335.12799999999999</v>
      </c>
      <c r="D373" s="260">
        <v>4195.99</v>
      </c>
      <c r="F373" s="261">
        <v>1.577</v>
      </c>
      <c r="G373" s="260">
        <f t="shared" si="61"/>
        <v>157.69999999999999</v>
      </c>
      <c r="H373" s="260">
        <f t="shared" si="62"/>
        <v>138.90000000000003</v>
      </c>
      <c r="I373" s="260">
        <f t="shared" si="63"/>
        <v>-85.3</v>
      </c>
      <c r="J373" s="262">
        <v>-0.85299999999999998</v>
      </c>
      <c r="K373" s="260">
        <f t="shared" si="64"/>
        <v>2.4299999999999997</v>
      </c>
      <c r="L373" s="261">
        <v>5.165</v>
      </c>
      <c r="M373" s="262">
        <f t="shared" si="65"/>
        <v>2.7350000000000003</v>
      </c>
      <c r="N373" s="260">
        <v>-0.20799999999999999</v>
      </c>
      <c r="O373" s="260">
        <v>177.68</v>
      </c>
      <c r="P373" s="260">
        <v>419</v>
      </c>
      <c r="Q373" s="260">
        <v>524.65986062569937</v>
      </c>
      <c r="U373" s="260">
        <f t="shared" si="68"/>
        <v>3.35128</v>
      </c>
      <c r="V373" s="260">
        <f t="shared" si="69"/>
        <v>1.7768000000000002</v>
      </c>
    </row>
    <row r="374" spans="1:22">
      <c r="A374" s="259">
        <v>44343</v>
      </c>
      <c r="B374" s="260">
        <v>295.5</v>
      </c>
      <c r="C374" s="261">
        <v>333.64499999999998</v>
      </c>
      <c r="D374" s="260">
        <v>4200.88</v>
      </c>
      <c r="F374" s="261">
        <v>1.609</v>
      </c>
      <c r="G374" s="260">
        <f t="shared" si="61"/>
        <v>160.9</v>
      </c>
      <c r="H374" s="260">
        <f t="shared" si="62"/>
        <v>134.6</v>
      </c>
      <c r="I374" s="260">
        <f t="shared" si="63"/>
        <v>-83.6</v>
      </c>
      <c r="J374" s="262">
        <v>-0.83599999999999997</v>
      </c>
      <c r="K374" s="260">
        <f t="shared" si="64"/>
        <v>2.4449999999999998</v>
      </c>
      <c r="L374" s="261">
        <v>5.1680000000000001</v>
      </c>
      <c r="M374" s="262">
        <f t="shared" si="65"/>
        <v>2.7230000000000003</v>
      </c>
      <c r="N374" s="260">
        <v>-0.17399999999999999</v>
      </c>
      <c r="O374" s="260">
        <v>174.73</v>
      </c>
      <c r="P374" s="260">
        <v>414</v>
      </c>
      <c r="Q374" s="260">
        <v>522.57070361715728</v>
      </c>
      <c r="U374" s="260">
        <f t="shared" si="68"/>
        <v>3.3364499999999997</v>
      </c>
      <c r="V374" s="260">
        <f t="shared" si="69"/>
        <v>1.7472999999999999</v>
      </c>
    </row>
    <row r="375" spans="1:22">
      <c r="A375" s="259">
        <v>44344</v>
      </c>
      <c r="B375" s="260">
        <v>294.10000000000002</v>
      </c>
      <c r="C375" s="261">
        <v>332.86200000000002</v>
      </c>
      <c r="D375" s="260">
        <v>4204.1099999999997</v>
      </c>
      <c r="F375" s="261">
        <v>1.5960000000000001</v>
      </c>
      <c r="G375" s="260">
        <f t="shared" si="61"/>
        <v>159.60000000000002</v>
      </c>
      <c r="H375" s="260">
        <f t="shared" si="62"/>
        <v>134.5</v>
      </c>
      <c r="I375" s="260">
        <f t="shared" si="63"/>
        <v>-85.8</v>
      </c>
      <c r="J375" s="262">
        <v>-0.85799999999999998</v>
      </c>
      <c r="K375" s="260">
        <f t="shared" si="64"/>
        <v>2.4540000000000002</v>
      </c>
      <c r="L375" s="261">
        <v>5.1689999999999996</v>
      </c>
      <c r="M375" s="262">
        <f t="shared" si="65"/>
        <v>2.7149999999999994</v>
      </c>
      <c r="N375" s="260">
        <v>-0.184</v>
      </c>
      <c r="O375" s="260">
        <v>175.84</v>
      </c>
      <c r="P375" s="260">
        <v>414</v>
      </c>
      <c r="Q375" s="260">
        <v>523.99961272302937</v>
      </c>
      <c r="U375" s="260">
        <f t="shared" si="68"/>
        <v>3.3286200000000004</v>
      </c>
      <c r="V375" s="260">
        <f t="shared" si="69"/>
        <v>1.7584</v>
      </c>
    </row>
    <row r="376" spans="1:22" hidden="1">
      <c r="A376" s="259">
        <v>44347</v>
      </c>
      <c r="B376" s="260">
        <v>0</v>
      </c>
      <c r="C376" s="260">
        <v>0</v>
      </c>
      <c r="D376" s="260">
        <v>0</v>
      </c>
      <c r="F376" s="260">
        <v>1.5960000000000001</v>
      </c>
      <c r="G376" s="260">
        <f t="shared" si="61"/>
        <v>159.60000000000002</v>
      </c>
      <c r="H376" s="260">
        <f t="shared" si="62"/>
        <v>-159.60000000000002</v>
      </c>
      <c r="I376" s="260">
        <f t="shared" si="63"/>
        <v>-85.8</v>
      </c>
      <c r="J376" s="260">
        <v>-0.85799999999999998</v>
      </c>
      <c r="K376" s="260">
        <f t="shared" si="64"/>
        <v>2.4540000000000002</v>
      </c>
      <c r="L376" s="260" t="e">
        <v>#N/A</v>
      </c>
      <c r="M376" s="260" t="e">
        <f t="shared" si="65"/>
        <v>#N/A</v>
      </c>
      <c r="Q376" s="260">
        <v>525.25181061607668</v>
      </c>
    </row>
    <row r="377" spans="1:22">
      <c r="A377" s="259">
        <v>44348</v>
      </c>
      <c r="B377" s="260">
        <v>293.39999999999998</v>
      </c>
      <c r="C377" s="261">
        <v>330.85500000000002</v>
      </c>
      <c r="D377" s="260">
        <v>4202.04</v>
      </c>
      <c r="F377" s="261">
        <v>1.607</v>
      </c>
      <c r="G377" s="260">
        <f t="shared" si="61"/>
        <v>160.69999999999999</v>
      </c>
      <c r="H377" s="260">
        <f t="shared" si="62"/>
        <v>132.69999999999999</v>
      </c>
      <c r="I377" s="260">
        <f t="shared" si="63"/>
        <v>-87.5</v>
      </c>
      <c r="J377" s="262">
        <v>-0.875</v>
      </c>
      <c r="K377" s="260">
        <f t="shared" si="64"/>
        <v>2.4820000000000002</v>
      </c>
      <c r="L377" s="261">
        <v>5.1619999999999999</v>
      </c>
      <c r="M377" s="262">
        <f t="shared" si="65"/>
        <v>2.6799999999999997</v>
      </c>
      <c r="N377" s="260">
        <v>-0.18</v>
      </c>
      <c r="O377" s="260">
        <v>175.12</v>
      </c>
      <c r="P377" s="260">
        <v>411</v>
      </c>
      <c r="Q377" s="260">
        <v>522.82524930252521</v>
      </c>
      <c r="U377" s="260">
        <f t="shared" ref="U377:U400" si="70">C377/100</f>
        <v>3.3085500000000003</v>
      </c>
      <c r="V377" s="260">
        <f t="shared" ref="V377:V400" si="71">O377/100</f>
        <v>1.7512000000000001</v>
      </c>
    </row>
    <row r="378" spans="1:22">
      <c r="A378" s="259">
        <v>44349</v>
      </c>
      <c r="B378" s="260">
        <v>293.8</v>
      </c>
      <c r="C378" s="261">
        <v>330.15199999999999</v>
      </c>
      <c r="D378" s="260">
        <v>4208.12</v>
      </c>
      <c r="F378" s="261">
        <v>1.5880000000000001</v>
      </c>
      <c r="G378" s="260">
        <f t="shared" si="61"/>
        <v>158.80000000000001</v>
      </c>
      <c r="H378" s="260">
        <f t="shared" si="62"/>
        <v>135</v>
      </c>
      <c r="I378" s="260">
        <f t="shared" si="63"/>
        <v>-87.6</v>
      </c>
      <c r="J378" s="262">
        <v>-0.876</v>
      </c>
      <c r="K378" s="260">
        <f t="shared" si="64"/>
        <v>2.464</v>
      </c>
      <c r="L378" s="261">
        <v>5.14</v>
      </c>
      <c r="M378" s="262">
        <f t="shared" si="65"/>
        <v>2.6759999999999997</v>
      </c>
      <c r="N378" s="260">
        <v>-0.2</v>
      </c>
      <c r="O378" s="260">
        <v>176.03</v>
      </c>
      <c r="P378" s="260">
        <v>411</v>
      </c>
      <c r="Q378" s="260">
        <v>520.18974783687622</v>
      </c>
      <c r="U378" s="260">
        <f t="shared" si="70"/>
        <v>3.30152</v>
      </c>
      <c r="V378" s="260">
        <f t="shared" si="71"/>
        <v>1.7603</v>
      </c>
    </row>
    <row r="379" spans="1:22">
      <c r="A379" s="259">
        <v>44350</v>
      </c>
      <c r="B379" s="260">
        <v>292.7</v>
      </c>
      <c r="C379" s="261">
        <v>329.66300000000001</v>
      </c>
      <c r="D379" s="260">
        <v>4192.8500000000004</v>
      </c>
      <c r="F379" s="261">
        <v>1.627</v>
      </c>
      <c r="G379" s="260">
        <f t="shared" si="61"/>
        <v>162.69999999999999</v>
      </c>
      <c r="H379" s="260">
        <f t="shared" si="62"/>
        <v>130</v>
      </c>
      <c r="I379" s="260">
        <f t="shared" si="63"/>
        <v>-81.5</v>
      </c>
      <c r="J379" s="262">
        <v>-0.81499999999999995</v>
      </c>
      <c r="K379" s="260">
        <f t="shared" si="64"/>
        <v>2.4420000000000002</v>
      </c>
      <c r="L379" s="261">
        <v>5.173</v>
      </c>
      <c r="M379" s="262">
        <f t="shared" si="65"/>
        <v>2.7309999999999999</v>
      </c>
      <c r="N379" s="260">
        <v>-0.185</v>
      </c>
      <c r="O379" s="260">
        <v>175.23</v>
      </c>
      <c r="P379" s="260">
        <v>409</v>
      </c>
      <c r="Q379" s="260">
        <v>516.43312714513547</v>
      </c>
      <c r="U379" s="260">
        <f t="shared" si="70"/>
        <v>3.2966299999999999</v>
      </c>
      <c r="V379" s="260">
        <f t="shared" si="71"/>
        <v>1.7523</v>
      </c>
    </row>
    <row r="380" spans="1:22">
      <c r="A380" s="259">
        <v>44351</v>
      </c>
      <c r="B380" s="260">
        <v>296.2</v>
      </c>
      <c r="C380" s="261">
        <v>333.37</v>
      </c>
      <c r="D380" s="260">
        <v>4229.8900000000003</v>
      </c>
      <c r="F380" s="261">
        <v>1.5549999999999999</v>
      </c>
      <c r="G380" s="260">
        <f t="shared" si="61"/>
        <v>155.5</v>
      </c>
      <c r="H380" s="260">
        <f t="shared" si="62"/>
        <v>140.69999999999999</v>
      </c>
      <c r="I380" s="260">
        <f t="shared" si="63"/>
        <v>-87.6</v>
      </c>
      <c r="J380" s="262">
        <v>-0.876</v>
      </c>
      <c r="K380" s="260">
        <f t="shared" si="64"/>
        <v>2.431</v>
      </c>
      <c r="L380" s="261">
        <v>5.1589999999999998</v>
      </c>
      <c r="M380" s="262">
        <f t="shared" si="65"/>
        <v>2.7279999999999998</v>
      </c>
      <c r="N380" s="260">
        <v>-0.214</v>
      </c>
      <c r="O380" s="260">
        <v>177.07</v>
      </c>
      <c r="P380" s="260">
        <v>415</v>
      </c>
      <c r="Q380" s="260">
        <v>519.74371753959531</v>
      </c>
      <c r="U380" s="260">
        <f t="shared" si="70"/>
        <v>3.3336999999999999</v>
      </c>
      <c r="V380" s="260">
        <f t="shared" si="71"/>
        <v>1.7706999999999999</v>
      </c>
    </row>
    <row r="381" spans="1:22">
      <c r="A381" s="259">
        <v>44354</v>
      </c>
      <c r="B381" s="260">
        <v>295.5</v>
      </c>
      <c r="C381" s="261">
        <v>332.68799999999999</v>
      </c>
      <c r="D381" s="260">
        <v>4226.5200000000004</v>
      </c>
      <c r="F381" s="261">
        <v>1.57</v>
      </c>
      <c r="G381" s="260">
        <f t="shared" si="61"/>
        <v>157</v>
      </c>
      <c r="H381" s="260">
        <f t="shared" si="62"/>
        <v>138.5</v>
      </c>
      <c r="I381" s="260">
        <f t="shared" si="63"/>
        <v>-84</v>
      </c>
      <c r="J381" s="262">
        <v>-0.84</v>
      </c>
      <c r="K381" s="260">
        <f t="shared" si="64"/>
        <v>2.41</v>
      </c>
      <c r="L381" s="261">
        <v>5.1529999999999996</v>
      </c>
      <c r="M381" s="262">
        <f t="shared" si="65"/>
        <v>2.7429999999999994</v>
      </c>
      <c r="N381" s="260">
        <v>-0.2</v>
      </c>
      <c r="O381" s="260">
        <v>175.49</v>
      </c>
      <c r="P381" s="260">
        <v>412</v>
      </c>
      <c r="Q381" s="260">
        <v>516.88767927778122</v>
      </c>
      <c r="U381" s="260">
        <f t="shared" si="70"/>
        <v>3.3268800000000001</v>
      </c>
      <c r="V381" s="260">
        <f t="shared" si="71"/>
        <v>1.7549000000000001</v>
      </c>
    </row>
    <row r="382" spans="1:22">
      <c r="A382" s="259">
        <v>44355</v>
      </c>
      <c r="B382" s="260">
        <v>296.8</v>
      </c>
      <c r="C382" s="261">
        <v>332.37400000000002</v>
      </c>
      <c r="D382" s="260">
        <v>4227.26</v>
      </c>
      <c r="F382" s="261">
        <v>1.536</v>
      </c>
      <c r="G382" s="260">
        <f t="shared" si="61"/>
        <v>153.6</v>
      </c>
      <c r="H382" s="260">
        <f t="shared" si="62"/>
        <v>143.20000000000002</v>
      </c>
      <c r="I382" s="260">
        <f t="shared" si="63"/>
        <v>-84.5</v>
      </c>
      <c r="J382" s="262">
        <v>-0.84499999999999997</v>
      </c>
      <c r="K382" s="260">
        <f t="shared" si="64"/>
        <v>2.3810000000000002</v>
      </c>
      <c r="L382" s="261">
        <v>5.1079999999999997</v>
      </c>
      <c r="M382" s="262">
        <f t="shared" si="65"/>
        <v>2.7269999999999994</v>
      </c>
      <c r="N382" s="260">
        <v>-0.22600000000000001</v>
      </c>
      <c r="O382" s="260">
        <v>176.65</v>
      </c>
      <c r="P382" s="260">
        <v>414</v>
      </c>
      <c r="Q382" s="260">
        <v>515.21585069340495</v>
      </c>
      <c r="U382" s="260">
        <f t="shared" si="70"/>
        <v>3.3237400000000004</v>
      </c>
      <c r="V382" s="260">
        <f t="shared" si="71"/>
        <v>1.7665</v>
      </c>
    </row>
    <row r="383" spans="1:22">
      <c r="A383" s="259">
        <v>44356</v>
      </c>
      <c r="B383" s="260">
        <v>297.89999999999998</v>
      </c>
      <c r="C383" s="261">
        <v>331.16899999999998</v>
      </c>
      <c r="D383" s="260">
        <v>4219.55</v>
      </c>
      <c r="F383" s="261">
        <v>1.492</v>
      </c>
      <c r="G383" s="260">
        <f t="shared" si="61"/>
        <v>149.19999999999999</v>
      </c>
      <c r="H383" s="260">
        <f t="shared" si="62"/>
        <v>148.69999999999999</v>
      </c>
      <c r="I383" s="260">
        <f t="shared" si="63"/>
        <v>-84.399999999999991</v>
      </c>
      <c r="J383" s="262">
        <v>-0.84399999999999997</v>
      </c>
      <c r="K383" s="260">
        <f t="shared" si="64"/>
        <v>2.3359999999999999</v>
      </c>
      <c r="L383" s="261">
        <v>5.0469999999999997</v>
      </c>
      <c r="M383" s="262">
        <f t="shared" si="65"/>
        <v>2.7109999999999999</v>
      </c>
      <c r="N383" s="260">
        <v>-0.245</v>
      </c>
      <c r="O383" s="260">
        <v>177.68</v>
      </c>
      <c r="P383" s="260">
        <v>413</v>
      </c>
      <c r="Q383" s="260">
        <v>513.08579876584963</v>
      </c>
      <c r="U383" s="260">
        <f t="shared" si="70"/>
        <v>3.31169</v>
      </c>
      <c r="V383" s="260">
        <f t="shared" si="71"/>
        <v>1.7768000000000002</v>
      </c>
    </row>
    <row r="384" spans="1:22">
      <c r="A384" s="259">
        <v>44357</v>
      </c>
      <c r="B384" s="260">
        <v>300.2</v>
      </c>
      <c r="C384" s="261">
        <v>333.58300000000003</v>
      </c>
      <c r="D384" s="260">
        <v>4239.18</v>
      </c>
      <c r="F384" s="261">
        <v>1.4339999999999999</v>
      </c>
      <c r="G384" s="260">
        <f t="shared" si="61"/>
        <v>143.4</v>
      </c>
      <c r="H384" s="260">
        <f t="shared" si="62"/>
        <v>156.79999999999998</v>
      </c>
      <c r="I384" s="260">
        <f t="shared" si="63"/>
        <v>-93.4</v>
      </c>
      <c r="J384" s="262">
        <v>-0.93400000000000005</v>
      </c>
      <c r="K384" s="260">
        <f t="shared" si="64"/>
        <v>2.3679999999999999</v>
      </c>
      <c r="L384" s="261">
        <v>5.0330000000000004</v>
      </c>
      <c r="M384" s="262">
        <f t="shared" si="65"/>
        <v>2.6650000000000005</v>
      </c>
      <c r="N384" s="260">
        <v>-0.25700000000000001</v>
      </c>
      <c r="O384" s="260">
        <v>175.72</v>
      </c>
      <c r="P384" s="260">
        <v>414</v>
      </c>
      <c r="Q384" s="260">
        <v>514.35819785763704</v>
      </c>
      <c r="U384" s="260">
        <f t="shared" si="70"/>
        <v>3.3358300000000001</v>
      </c>
      <c r="V384" s="260">
        <f t="shared" si="71"/>
        <v>1.7572000000000001</v>
      </c>
    </row>
    <row r="385" spans="1:22">
      <c r="A385" s="259">
        <v>44358</v>
      </c>
      <c r="B385" s="260">
        <v>298.39999999999998</v>
      </c>
      <c r="C385" s="261">
        <v>329.96899999999999</v>
      </c>
      <c r="D385" s="260">
        <v>4247.4399999999996</v>
      </c>
      <c r="F385" s="261">
        <v>1.4530000000000001</v>
      </c>
      <c r="G385" s="260">
        <f t="shared" si="61"/>
        <v>145.30000000000001</v>
      </c>
      <c r="H385" s="260">
        <f t="shared" si="62"/>
        <v>153.09999999999997</v>
      </c>
      <c r="I385" s="260">
        <f t="shared" si="63"/>
        <v>-89.8</v>
      </c>
      <c r="J385" s="262">
        <v>-0.89800000000000002</v>
      </c>
      <c r="K385" s="260">
        <f t="shared" si="64"/>
        <v>2.351</v>
      </c>
      <c r="L385" s="261">
        <v>4.9950000000000001</v>
      </c>
      <c r="M385" s="262">
        <f t="shared" si="65"/>
        <v>2.6440000000000001</v>
      </c>
      <c r="N385" s="260">
        <v>-0.27500000000000002</v>
      </c>
      <c r="O385" s="260">
        <v>176.79</v>
      </c>
      <c r="P385" s="260">
        <v>412</v>
      </c>
      <c r="Q385" s="260">
        <v>508.84920753817096</v>
      </c>
      <c r="U385" s="260">
        <f t="shared" si="70"/>
        <v>3.29969</v>
      </c>
      <c r="V385" s="260">
        <f t="shared" si="71"/>
        <v>1.7679</v>
      </c>
    </row>
    <row r="386" spans="1:22">
      <c r="A386" s="259">
        <v>44361</v>
      </c>
      <c r="B386" s="260">
        <v>296.3</v>
      </c>
      <c r="C386" s="261">
        <v>329.59100000000001</v>
      </c>
      <c r="D386" s="260">
        <v>4255.1499999999996</v>
      </c>
      <c r="F386" s="261">
        <v>1.496</v>
      </c>
      <c r="G386" s="260">
        <f t="shared" si="61"/>
        <v>149.6</v>
      </c>
      <c r="H386" s="260">
        <f t="shared" si="62"/>
        <v>146.70000000000002</v>
      </c>
      <c r="I386" s="260">
        <f t="shared" si="63"/>
        <v>-88.4</v>
      </c>
      <c r="J386" s="262">
        <v>-0.88400000000000001</v>
      </c>
      <c r="K386" s="260">
        <f t="shared" si="64"/>
        <v>2.38</v>
      </c>
      <c r="L386" s="261">
        <v>5.0330000000000004</v>
      </c>
      <c r="M386" s="262">
        <f t="shared" si="65"/>
        <v>2.6530000000000005</v>
      </c>
      <c r="N386" s="260">
        <v>-0.253</v>
      </c>
      <c r="O386" s="260">
        <v>175.26</v>
      </c>
      <c r="P386" s="260">
        <v>408</v>
      </c>
      <c r="Q386" s="260">
        <v>502.46583217747974</v>
      </c>
      <c r="U386" s="260">
        <f t="shared" si="70"/>
        <v>3.2959100000000001</v>
      </c>
      <c r="V386" s="260">
        <f t="shared" si="71"/>
        <v>1.7525999999999999</v>
      </c>
    </row>
    <row r="387" spans="1:22">
      <c r="A387" s="259">
        <v>44362</v>
      </c>
      <c r="B387" s="260">
        <v>297.10000000000002</v>
      </c>
      <c r="C387" s="261">
        <v>333.346</v>
      </c>
      <c r="D387" s="260">
        <v>4246.59</v>
      </c>
      <c r="F387" s="261">
        <v>1.4930000000000001</v>
      </c>
      <c r="G387" s="260">
        <f t="shared" si="61"/>
        <v>149.30000000000001</v>
      </c>
      <c r="H387" s="260">
        <f t="shared" si="62"/>
        <v>147.80000000000001</v>
      </c>
      <c r="I387" s="260">
        <f t="shared" si="63"/>
        <v>-90.2</v>
      </c>
      <c r="J387" s="262">
        <v>-0.90200000000000002</v>
      </c>
      <c r="K387" s="260">
        <f t="shared" si="64"/>
        <v>2.395</v>
      </c>
      <c r="L387" s="261">
        <v>5.0670000000000002</v>
      </c>
      <c r="M387" s="262">
        <f t="shared" si="65"/>
        <v>2.6720000000000002</v>
      </c>
      <c r="N387" s="260">
        <v>-0.23300000000000001</v>
      </c>
      <c r="O387" s="260">
        <v>174.62</v>
      </c>
      <c r="P387" s="260">
        <v>411</v>
      </c>
      <c r="Q387" s="260">
        <v>507.46098914890649</v>
      </c>
      <c r="U387" s="260">
        <f t="shared" si="70"/>
        <v>3.3334600000000001</v>
      </c>
      <c r="V387" s="260">
        <f t="shared" si="71"/>
        <v>1.7462</v>
      </c>
    </row>
    <row r="388" spans="1:22">
      <c r="A388" s="259">
        <v>44363</v>
      </c>
      <c r="B388" s="260">
        <v>291.10000000000002</v>
      </c>
      <c r="C388" s="261">
        <v>329.90699999999998</v>
      </c>
      <c r="D388" s="260">
        <v>4223.7</v>
      </c>
      <c r="F388" s="261">
        <v>1.5780000000000001</v>
      </c>
      <c r="G388" s="260">
        <f t="shared" ref="G388:G451" si="72">F388*100</f>
        <v>157.80000000000001</v>
      </c>
      <c r="H388" s="260">
        <f t="shared" ref="H388:H451" si="73">B388-G388</f>
        <v>133.30000000000001</v>
      </c>
      <c r="I388" s="260">
        <f t="shared" ref="I388:I451" si="74">J388*100</f>
        <v>-75.099999999999994</v>
      </c>
      <c r="J388" s="262">
        <v>-0.751</v>
      </c>
      <c r="K388" s="260">
        <f t="shared" ref="K388:K451" si="75">F388-J388</f>
        <v>2.3290000000000002</v>
      </c>
      <c r="L388" s="261">
        <v>5.077</v>
      </c>
      <c r="M388" s="262">
        <f t="shared" ref="M388:M451" si="76">L388-K388</f>
        <v>2.7479999999999998</v>
      </c>
      <c r="N388" s="260">
        <v>-0.20499999999999999</v>
      </c>
      <c r="O388" s="260">
        <v>175.22</v>
      </c>
      <c r="P388" s="260">
        <v>409</v>
      </c>
      <c r="Q388" s="260">
        <v>502.66823338764527</v>
      </c>
      <c r="U388" s="260">
        <f t="shared" si="70"/>
        <v>3.2990699999999999</v>
      </c>
      <c r="V388" s="260">
        <f t="shared" si="71"/>
        <v>1.7522</v>
      </c>
    </row>
    <row r="389" spans="1:22">
      <c r="A389" s="259">
        <v>44364</v>
      </c>
      <c r="B389" s="260">
        <v>291.60000000000002</v>
      </c>
      <c r="C389" s="261">
        <v>335.94400000000002</v>
      </c>
      <c r="D389" s="260">
        <v>4221.8599999999997</v>
      </c>
      <c r="F389" s="261">
        <v>1.5069999999999999</v>
      </c>
      <c r="G389" s="260">
        <f t="shared" si="72"/>
        <v>150.69999999999999</v>
      </c>
      <c r="H389" s="260">
        <f t="shared" si="73"/>
        <v>140.90000000000003</v>
      </c>
      <c r="I389" s="260">
        <f t="shared" si="74"/>
        <v>-79.2</v>
      </c>
      <c r="J389" s="262">
        <v>-0.79200000000000004</v>
      </c>
      <c r="K389" s="260">
        <f t="shared" si="75"/>
        <v>2.2989999999999999</v>
      </c>
      <c r="L389" s="261">
        <v>5.085</v>
      </c>
      <c r="M389" s="262">
        <f t="shared" si="76"/>
        <v>2.786</v>
      </c>
      <c r="N389" s="260">
        <v>-0.19900000000000001</v>
      </c>
      <c r="O389" s="260">
        <v>174.5</v>
      </c>
      <c r="P389" s="260">
        <v>422</v>
      </c>
      <c r="Q389" s="260">
        <v>511.61582445946323</v>
      </c>
      <c r="U389" s="260">
        <f t="shared" si="70"/>
        <v>3.3594400000000002</v>
      </c>
      <c r="V389" s="260">
        <f t="shared" si="71"/>
        <v>1.7450000000000001</v>
      </c>
    </row>
    <row r="390" spans="1:22">
      <c r="A390" s="259">
        <v>44365</v>
      </c>
      <c r="B390" s="260">
        <v>293.2</v>
      </c>
      <c r="C390" s="261">
        <v>338.07299999999998</v>
      </c>
      <c r="D390" s="260">
        <v>4166.45</v>
      </c>
      <c r="F390" s="261">
        <v>1.44</v>
      </c>
      <c r="G390" s="260">
        <f t="shared" si="72"/>
        <v>144</v>
      </c>
      <c r="H390" s="260">
        <f t="shared" si="73"/>
        <v>149.19999999999999</v>
      </c>
      <c r="I390" s="260">
        <f t="shared" si="74"/>
        <v>-80.800000000000011</v>
      </c>
      <c r="J390" s="262">
        <v>-0.80800000000000005</v>
      </c>
      <c r="K390" s="260">
        <f t="shared" si="75"/>
        <v>2.2480000000000002</v>
      </c>
      <c r="L390" s="261">
        <v>5.0510000000000002</v>
      </c>
      <c r="M390" s="262">
        <f t="shared" si="76"/>
        <v>2.8029999999999999</v>
      </c>
      <c r="N390" s="260">
        <v>-0.20499999999999999</v>
      </c>
      <c r="O390" s="260">
        <v>175.78</v>
      </c>
      <c r="P390" s="260">
        <v>425</v>
      </c>
      <c r="Q390" s="260">
        <v>514.30201177991239</v>
      </c>
      <c r="U390" s="260">
        <f t="shared" si="70"/>
        <v>3.3807299999999998</v>
      </c>
      <c r="V390" s="260">
        <f t="shared" si="71"/>
        <v>1.7578</v>
      </c>
    </row>
    <row r="391" spans="1:22">
      <c r="A391" s="259">
        <v>44368</v>
      </c>
      <c r="B391" s="260">
        <v>293.39999999999998</v>
      </c>
      <c r="C391" s="261">
        <v>335.09500000000003</v>
      </c>
      <c r="D391" s="260">
        <v>4224.79</v>
      </c>
      <c r="F391" s="261">
        <v>1.49</v>
      </c>
      <c r="G391" s="260">
        <f t="shared" si="72"/>
        <v>149</v>
      </c>
      <c r="H391" s="260">
        <f t="shared" si="73"/>
        <v>144.39999999999998</v>
      </c>
      <c r="I391" s="260">
        <f t="shared" si="74"/>
        <v>-79.600000000000009</v>
      </c>
      <c r="J391" s="262">
        <v>-0.79600000000000004</v>
      </c>
      <c r="K391" s="260">
        <f t="shared" si="75"/>
        <v>2.286</v>
      </c>
      <c r="L391" s="261">
        <v>5.069</v>
      </c>
      <c r="M391" s="262">
        <f t="shared" si="76"/>
        <v>2.7829999999999999</v>
      </c>
      <c r="N391" s="260">
        <v>-0.17499999999999999</v>
      </c>
      <c r="O391" s="260">
        <v>172.91</v>
      </c>
      <c r="P391" s="260">
        <v>421</v>
      </c>
      <c r="Q391" s="260">
        <v>515.00097708150292</v>
      </c>
      <c r="U391" s="260">
        <f t="shared" si="70"/>
        <v>3.3509500000000001</v>
      </c>
      <c r="V391" s="260">
        <f t="shared" si="71"/>
        <v>1.7290999999999999</v>
      </c>
    </row>
    <row r="392" spans="1:22">
      <c r="A392" s="259">
        <v>44369</v>
      </c>
      <c r="B392" s="260">
        <v>294.89999999999998</v>
      </c>
      <c r="C392" s="261">
        <v>339.24</v>
      </c>
      <c r="D392" s="260">
        <v>4246.4399999999996</v>
      </c>
      <c r="F392" s="261">
        <v>1.4650000000000001</v>
      </c>
      <c r="G392" s="260">
        <f t="shared" si="72"/>
        <v>146.5</v>
      </c>
      <c r="H392" s="260">
        <f t="shared" si="73"/>
        <v>148.39999999999998</v>
      </c>
      <c r="I392" s="260">
        <f t="shared" si="74"/>
        <v>-86.4</v>
      </c>
      <c r="J392" s="262">
        <v>-0.86399999999999999</v>
      </c>
      <c r="K392" s="260">
        <f t="shared" si="75"/>
        <v>2.3290000000000002</v>
      </c>
      <c r="L392" s="261">
        <v>5.0960000000000001</v>
      </c>
      <c r="M392" s="262">
        <f t="shared" si="76"/>
        <v>2.7669999999999999</v>
      </c>
      <c r="N392" s="260">
        <v>-0.16600000000000001</v>
      </c>
      <c r="O392" s="260">
        <v>172.88</v>
      </c>
      <c r="P392" s="260">
        <v>430</v>
      </c>
      <c r="Q392" s="260">
        <v>522.54738492235265</v>
      </c>
      <c r="U392" s="260">
        <f t="shared" si="70"/>
        <v>3.3924000000000003</v>
      </c>
      <c r="V392" s="260">
        <f t="shared" si="71"/>
        <v>1.7287999999999999</v>
      </c>
    </row>
    <row r="393" spans="1:22">
      <c r="A393" s="259">
        <v>44370</v>
      </c>
      <c r="B393" s="260">
        <v>293.60000000000002</v>
      </c>
      <c r="C393" s="261">
        <v>336.40100000000001</v>
      </c>
      <c r="D393" s="260">
        <v>4241.84</v>
      </c>
      <c r="F393" s="261">
        <v>1.4870000000000001</v>
      </c>
      <c r="G393" s="260">
        <f t="shared" si="72"/>
        <v>148.70000000000002</v>
      </c>
      <c r="H393" s="260">
        <f t="shared" si="73"/>
        <v>144.9</v>
      </c>
      <c r="I393" s="260">
        <f t="shared" si="74"/>
        <v>-87</v>
      </c>
      <c r="J393" s="262">
        <v>-0.87</v>
      </c>
      <c r="K393" s="260">
        <f t="shared" si="75"/>
        <v>2.3570000000000002</v>
      </c>
      <c r="L393" s="261">
        <v>5.0919999999999996</v>
      </c>
      <c r="M393" s="262">
        <f t="shared" si="76"/>
        <v>2.7349999999999994</v>
      </c>
      <c r="N393" s="260">
        <v>-0.18</v>
      </c>
      <c r="O393" s="260">
        <v>174.08</v>
      </c>
      <c r="P393" s="260">
        <v>427</v>
      </c>
      <c r="Q393" s="260">
        <v>517.6935387099287</v>
      </c>
      <c r="U393" s="260">
        <f t="shared" si="70"/>
        <v>3.3640099999999999</v>
      </c>
      <c r="V393" s="260">
        <f t="shared" si="71"/>
        <v>1.7408000000000001</v>
      </c>
    </row>
    <row r="394" spans="1:22">
      <c r="A394" s="259">
        <v>44371</v>
      </c>
      <c r="B394" s="260">
        <v>293.3</v>
      </c>
      <c r="C394" s="261">
        <v>336.79</v>
      </c>
      <c r="D394" s="260">
        <v>4266.49</v>
      </c>
      <c r="F394" s="261">
        <v>1.4930000000000001</v>
      </c>
      <c r="G394" s="260">
        <f t="shared" si="72"/>
        <v>149.30000000000001</v>
      </c>
      <c r="H394" s="260">
        <f t="shared" si="73"/>
        <v>144</v>
      </c>
      <c r="I394" s="260">
        <f t="shared" si="74"/>
        <v>-83.2</v>
      </c>
      <c r="J394" s="262">
        <v>-0.83199999999999996</v>
      </c>
      <c r="K394" s="260">
        <f t="shared" si="75"/>
        <v>2.3250000000000002</v>
      </c>
      <c r="L394" s="261">
        <v>5.1050000000000004</v>
      </c>
      <c r="M394" s="262">
        <f t="shared" si="76"/>
        <v>2.7800000000000002</v>
      </c>
      <c r="N394" s="260">
        <v>-0.191</v>
      </c>
      <c r="O394" s="260">
        <v>174.17</v>
      </c>
      <c r="P394" s="260">
        <v>425</v>
      </c>
      <c r="Q394" s="260">
        <v>514.16908185526347</v>
      </c>
      <c r="U394" s="260">
        <f t="shared" si="70"/>
        <v>3.3679000000000001</v>
      </c>
      <c r="V394" s="260">
        <f t="shared" si="71"/>
        <v>1.7416999999999998</v>
      </c>
    </row>
    <row r="395" spans="1:22">
      <c r="A395" s="259">
        <v>44372</v>
      </c>
      <c r="B395" s="260">
        <v>291.2</v>
      </c>
      <c r="C395" s="261">
        <v>333.36</v>
      </c>
      <c r="D395" s="260">
        <v>4280.7</v>
      </c>
      <c r="F395" s="261">
        <v>1.5249999999999999</v>
      </c>
      <c r="G395" s="260">
        <f t="shared" si="72"/>
        <v>152.5</v>
      </c>
      <c r="H395" s="260">
        <f t="shared" si="73"/>
        <v>138.69999999999999</v>
      </c>
      <c r="I395" s="260">
        <f t="shared" si="74"/>
        <v>-84.399999999999991</v>
      </c>
      <c r="J395" s="262">
        <v>-0.84399999999999997</v>
      </c>
      <c r="K395" s="260">
        <f t="shared" si="75"/>
        <v>2.3689999999999998</v>
      </c>
      <c r="L395" s="261">
        <v>5.1130000000000004</v>
      </c>
      <c r="M395" s="262">
        <f t="shared" si="76"/>
        <v>2.7440000000000007</v>
      </c>
      <c r="N395" s="260">
        <v>-0.158</v>
      </c>
      <c r="O395" s="260">
        <v>172.32</v>
      </c>
      <c r="P395" s="260">
        <v>424</v>
      </c>
      <c r="Q395" s="260">
        <v>512.44847552157103</v>
      </c>
      <c r="U395" s="260">
        <f t="shared" si="70"/>
        <v>3.3336000000000001</v>
      </c>
      <c r="V395" s="260">
        <f t="shared" si="71"/>
        <v>1.7231999999999998</v>
      </c>
    </row>
    <row r="396" spans="1:22">
      <c r="A396" s="259">
        <v>44375</v>
      </c>
      <c r="B396" s="260">
        <v>293.10000000000002</v>
      </c>
      <c r="C396" s="261">
        <v>338.13400000000001</v>
      </c>
      <c r="D396" s="260">
        <v>4290.6099999999997</v>
      </c>
      <c r="F396" s="261">
        <v>1.478</v>
      </c>
      <c r="G396" s="260">
        <f t="shared" si="72"/>
        <v>147.80000000000001</v>
      </c>
      <c r="H396" s="260">
        <f t="shared" si="73"/>
        <v>145.30000000000001</v>
      </c>
      <c r="I396" s="260">
        <f t="shared" si="74"/>
        <v>-86.7</v>
      </c>
      <c r="J396" s="262">
        <v>-0.86699999999999999</v>
      </c>
      <c r="K396" s="260">
        <f t="shared" si="75"/>
        <v>2.3449999999999998</v>
      </c>
      <c r="L396" s="261">
        <v>5.1100000000000003</v>
      </c>
      <c r="M396" s="262">
        <f t="shared" si="76"/>
        <v>2.7650000000000006</v>
      </c>
      <c r="N396" s="260">
        <v>-0.192</v>
      </c>
      <c r="O396" s="260">
        <v>173.24</v>
      </c>
      <c r="P396" s="260">
        <v>430</v>
      </c>
      <c r="Q396" s="260">
        <v>519.4086142097708</v>
      </c>
      <c r="U396" s="260">
        <f t="shared" si="70"/>
        <v>3.3813400000000002</v>
      </c>
      <c r="V396" s="260">
        <f t="shared" si="71"/>
        <v>1.7324000000000002</v>
      </c>
    </row>
    <row r="397" spans="1:22">
      <c r="A397" s="259">
        <v>44376</v>
      </c>
      <c r="B397" s="260">
        <v>293.60000000000002</v>
      </c>
      <c r="C397" s="261">
        <v>339.31700000000001</v>
      </c>
      <c r="D397" s="260">
        <v>4291.8</v>
      </c>
      <c r="F397" s="261">
        <v>1.4710000000000001</v>
      </c>
      <c r="G397" s="260">
        <f t="shared" si="72"/>
        <v>147.10000000000002</v>
      </c>
      <c r="H397" s="260">
        <f t="shared" si="73"/>
        <v>146.5</v>
      </c>
      <c r="I397" s="260">
        <f t="shared" si="74"/>
        <v>-86.7</v>
      </c>
      <c r="J397" s="262">
        <v>-0.86699999999999999</v>
      </c>
      <c r="K397" s="260">
        <f t="shared" si="75"/>
        <v>2.3380000000000001</v>
      </c>
      <c r="L397" s="261">
        <v>5.1159999999999997</v>
      </c>
      <c r="M397" s="262">
        <f t="shared" si="76"/>
        <v>2.7779999999999996</v>
      </c>
      <c r="N397" s="260">
        <v>-0.17199999999999999</v>
      </c>
      <c r="O397" s="260">
        <v>172.62</v>
      </c>
      <c r="P397" s="260">
        <v>431</v>
      </c>
      <c r="Q397" s="260">
        <v>522.08736671598331</v>
      </c>
      <c r="U397" s="260">
        <f t="shared" si="70"/>
        <v>3.39317</v>
      </c>
      <c r="V397" s="260">
        <f t="shared" si="71"/>
        <v>1.7262</v>
      </c>
    </row>
    <row r="398" spans="1:22">
      <c r="A398" s="259">
        <v>44377</v>
      </c>
      <c r="B398" s="260">
        <v>296.39999999999998</v>
      </c>
      <c r="C398" s="261">
        <v>340.267</v>
      </c>
      <c r="D398" s="260">
        <v>4297.5</v>
      </c>
      <c r="F398" s="261">
        <v>1.4690000000000001</v>
      </c>
      <c r="G398" s="260">
        <f t="shared" si="72"/>
        <v>146.9</v>
      </c>
      <c r="H398" s="260">
        <f t="shared" si="73"/>
        <v>149.49999999999997</v>
      </c>
      <c r="I398" s="260">
        <f t="shared" si="74"/>
        <v>-87.6</v>
      </c>
      <c r="J398" s="262">
        <v>-0.876</v>
      </c>
      <c r="K398" s="260">
        <f t="shared" si="75"/>
        <v>2.3450000000000002</v>
      </c>
      <c r="L398" s="261">
        <v>5.093</v>
      </c>
      <c r="M398" s="262">
        <f t="shared" si="76"/>
        <v>2.7479999999999998</v>
      </c>
      <c r="N398" s="260">
        <v>-0.21</v>
      </c>
      <c r="O398" s="260">
        <v>176.38</v>
      </c>
      <c r="P398" s="260">
        <v>450</v>
      </c>
      <c r="Q398" s="260">
        <v>523.94415643836862</v>
      </c>
      <c r="U398" s="260">
        <f t="shared" si="70"/>
        <v>3.4026700000000001</v>
      </c>
      <c r="V398" s="260">
        <f t="shared" si="71"/>
        <v>1.7638</v>
      </c>
    </row>
    <row r="399" spans="1:22">
      <c r="A399" s="259">
        <v>44378</v>
      </c>
      <c r="B399" s="260">
        <v>294.7</v>
      </c>
      <c r="C399" s="261">
        <v>339.33300000000003</v>
      </c>
      <c r="D399" s="260">
        <v>4319.9399999999996</v>
      </c>
      <c r="F399" s="261">
        <v>1.4590000000000001</v>
      </c>
      <c r="G399" s="260">
        <f t="shared" si="72"/>
        <v>145.9</v>
      </c>
      <c r="H399" s="260">
        <f t="shared" si="73"/>
        <v>148.79999999999998</v>
      </c>
      <c r="I399" s="260">
        <f t="shared" si="74"/>
        <v>-89.7</v>
      </c>
      <c r="J399" s="262">
        <v>-0.89700000000000002</v>
      </c>
      <c r="K399" s="260">
        <f t="shared" si="75"/>
        <v>2.3559999999999999</v>
      </c>
      <c r="L399" s="261">
        <v>5.1100000000000003</v>
      </c>
      <c r="M399" s="262">
        <f t="shared" si="76"/>
        <v>2.7540000000000004</v>
      </c>
      <c r="N399" s="260">
        <v>-0.20300000000000001</v>
      </c>
      <c r="O399" s="260">
        <v>177.2</v>
      </c>
      <c r="P399" s="260">
        <v>450</v>
      </c>
      <c r="Q399" s="260">
        <v>525.10719783714114</v>
      </c>
      <c r="U399" s="260">
        <f t="shared" si="70"/>
        <v>3.3933300000000002</v>
      </c>
      <c r="V399" s="260">
        <f t="shared" si="71"/>
        <v>1.7719999999999998</v>
      </c>
    </row>
    <row r="400" spans="1:22">
      <c r="A400" s="259">
        <v>44379</v>
      </c>
      <c r="B400" s="260">
        <v>298.5</v>
      </c>
      <c r="C400" s="261">
        <v>344.452</v>
      </c>
      <c r="D400" s="260">
        <v>4352.34</v>
      </c>
      <c r="F400" s="261">
        <v>1.4259999999999999</v>
      </c>
      <c r="G400" s="260">
        <f t="shared" si="72"/>
        <v>142.6</v>
      </c>
      <c r="H400" s="260">
        <f t="shared" si="73"/>
        <v>155.9</v>
      </c>
      <c r="I400" s="260">
        <f t="shared" si="74"/>
        <v>-92.4</v>
      </c>
      <c r="J400" s="262">
        <v>-0.92400000000000004</v>
      </c>
      <c r="K400" s="260">
        <f t="shared" si="75"/>
        <v>2.35</v>
      </c>
      <c r="L400" s="261">
        <v>5.1059999999999999</v>
      </c>
      <c r="M400" s="262">
        <f t="shared" si="76"/>
        <v>2.7559999999999998</v>
      </c>
      <c r="N400" s="260">
        <v>-0.23699999999999999</v>
      </c>
      <c r="O400" s="260">
        <v>179.06</v>
      </c>
      <c r="P400" s="260">
        <v>454</v>
      </c>
      <c r="Q400" s="260">
        <v>528.61347753966675</v>
      </c>
      <c r="U400" s="260">
        <f t="shared" si="70"/>
        <v>3.4445199999999998</v>
      </c>
      <c r="V400" s="260">
        <f t="shared" si="71"/>
        <v>1.7906</v>
      </c>
    </row>
    <row r="401" spans="1:22" hidden="1">
      <c r="A401" s="259">
        <v>44382</v>
      </c>
      <c r="B401" s="260">
        <v>0</v>
      </c>
      <c r="C401" s="260">
        <v>0</v>
      </c>
      <c r="D401" s="260">
        <v>0</v>
      </c>
      <c r="F401" s="260">
        <v>1.4259999999999999</v>
      </c>
      <c r="G401" s="260">
        <f t="shared" si="72"/>
        <v>142.6</v>
      </c>
      <c r="H401" s="260">
        <f t="shared" si="73"/>
        <v>-142.6</v>
      </c>
      <c r="I401" s="260">
        <f t="shared" si="74"/>
        <v>-92.4</v>
      </c>
      <c r="J401" s="260">
        <v>-0.92400000000000004</v>
      </c>
      <c r="K401" s="260">
        <f t="shared" si="75"/>
        <v>2.35</v>
      </c>
      <c r="L401" s="260" t="e">
        <v>#N/A</v>
      </c>
      <c r="M401" s="260" t="e">
        <f t="shared" si="76"/>
        <v>#N/A</v>
      </c>
      <c r="Q401" s="260">
        <v>537.88995664468575</v>
      </c>
    </row>
    <row r="402" spans="1:22">
      <c r="A402" s="259">
        <v>44383</v>
      </c>
      <c r="B402" s="260">
        <v>303.2</v>
      </c>
      <c r="C402" s="261">
        <v>349.51499999999999</v>
      </c>
      <c r="D402" s="260">
        <v>4343.54</v>
      </c>
      <c r="F402" s="261">
        <v>1.35</v>
      </c>
      <c r="G402" s="260">
        <f t="shared" si="72"/>
        <v>135</v>
      </c>
      <c r="H402" s="260">
        <f t="shared" si="73"/>
        <v>168.2</v>
      </c>
      <c r="I402" s="260">
        <f t="shared" si="74"/>
        <v>-98.8</v>
      </c>
      <c r="J402" s="262">
        <v>-0.98799999999999999</v>
      </c>
      <c r="K402" s="260">
        <f t="shared" si="75"/>
        <v>2.3380000000000001</v>
      </c>
      <c r="L402" s="261">
        <v>5.0979999999999999</v>
      </c>
      <c r="M402" s="262">
        <f t="shared" si="76"/>
        <v>2.76</v>
      </c>
      <c r="N402" s="260">
        <v>-0.27</v>
      </c>
      <c r="O402" s="260">
        <v>180.85</v>
      </c>
      <c r="P402" s="260">
        <v>461</v>
      </c>
      <c r="Q402" s="260">
        <v>546.75776977756925</v>
      </c>
      <c r="U402" s="260">
        <f t="shared" ref="U402:U440" si="77">C402/100</f>
        <v>3.4951499999999998</v>
      </c>
      <c r="V402" s="260">
        <f t="shared" ref="V402:V440" si="78">O402/100</f>
        <v>1.8085</v>
      </c>
    </row>
    <row r="403" spans="1:22">
      <c r="A403" s="259">
        <v>44384</v>
      </c>
      <c r="B403" s="260">
        <v>305.39999999999998</v>
      </c>
      <c r="C403" s="261">
        <v>350.42599999999999</v>
      </c>
      <c r="D403" s="260">
        <v>4358.13</v>
      </c>
      <c r="F403" s="261">
        <v>1.3169999999999999</v>
      </c>
      <c r="G403" s="260">
        <f t="shared" si="72"/>
        <v>131.69999999999999</v>
      </c>
      <c r="H403" s="260">
        <f t="shared" si="73"/>
        <v>173.7</v>
      </c>
      <c r="I403" s="260">
        <f t="shared" si="74"/>
        <v>-96.6</v>
      </c>
      <c r="J403" s="262">
        <v>-0.96599999999999997</v>
      </c>
      <c r="K403" s="260">
        <f t="shared" si="75"/>
        <v>2.2829999999999999</v>
      </c>
      <c r="L403" s="261">
        <v>5.0629999999999997</v>
      </c>
      <c r="M403" s="262">
        <f t="shared" si="76"/>
        <v>2.78</v>
      </c>
      <c r="N403" s="260">
        <v>-0.30099999999999999</v>
      </c>
      <c r="O403" s="260">
        <v>184.61</v>
      </c>
      <c r="P403" s="260">
        <v>467</v>
      </c>
      <c r="Q403" s="260">
        <v>549.90046506111128</v>
      </c>
      <c r="U403" s="260">
        <f t="shared" si="77"/>
        <v>3.5042599999999999</v>
      </c>
      <c r="V403" s="260">
        <f t="shared" si="78"/>
        <v>1.8461000000000001</v>
      </c>
    </row>
    <row r="404" spans="1:22">
      <c r="A404" s="259">
        <v>44385</v>
      </c>
      <c r="B404" s="260">
        <v>307.8</v>
      </c>
      <c r="C404" s="261">
        <v>353.71699999999998</v>
      </c>
      <c r="D404" s="260">
        <v>4320.82</v>
      </c>
      <c r="F404" s="261">
        <v>1.294</v>
      </c>
      <c r="G404" s="260">
        <f t="shared" si="72"/>
        <v>129.4</v>
      </c>
      <c r="H404" s="260">
        <f t="shared" si="73"/>
        <v>178.4</v>
      </c>
      <c r="I404" s="260">
        <f t="shared" si="74"/>
        <v>-94.8</v>
      </c>
      <c r="J404" s="262">
        <v>-0.94799999999999995</v>
      </c>
      <c r="K404" s="260">
        <f t="shared" si="75"/>
        <v>2.242</v>
      </c>
      <c r="L404" s="261">
        <v>5.0540000000000003</v>
      </c>
      <c r="M404" s="262">
        <f t="shared" si="76"/>
        <v>2.8120000000000003</v>
      </c>
      <c r="N404" s="260">
        <v>-0.309</v>
      </c>
      <c r="O404" s="260">
        <v>187.07</v>
      </c>
      <c r="P404" s="260">
        <v>474</v>
      </c>
      <c r="Q404" s="260">
        <v>553.48111231714529</v>
      </c>
      <c r="U404" s="260">
        <f t="shared" si="77"/>
        <v>3.5371699999999997</v>
      </c>
      <c r="V404" s="260">
        <f t="shared" si="78"/>
        <v>1.8707</v>
      </c>
    </row>
    <row r="405" spans="1:22">
      <c r="A405" s="259">
        <v>44386</v>
      </c>
      <c r="B405" s="260">
        <v>304.3</v>
      </c>
      <c r="C405" s="261">
        <v>348.28899999999999</v>
      </c>
      <c r="D405" s="260">
        <v>4369.55</v>
      </c>
      <c r="F405" s="261">
        <v>1.361</v>
      </c>
      <c r="G405" s="260">
        <f t="shared" si="72"/>
        <v>136.1</v>
      </c>
      <c r="H405" s="260">
        <f t="shared" si="73"/>
        <v>168.20000000000002</v>
      </c>
      <c r="I405" s="260">
        <f t="shared" si="74"/>
        <v>-94.3</v>
      </c>
      <c r="J405" s="262">
        <v>-0.94299999999999995</v>
      </c>
      <c r="K405" s="260">
        <f t="shared" si="75"/>
        <v>2.3039999999999998</v>
      </c>
      <c r="L405" s="261">
        <v>5.0730000000000004</v>
      </c>
      <c r="M405" s="262">
        <f t="shared" si="76"/>
        <v>2.7690000000000006</v>
      </c>
      <c r="N405" s="260">
        <v>-0.29499999999999998</v>
      </c>
      <c r="O405" s="260">
        <v>184.29</v>
      </c>
      <c r="P405" s="260">
        <v>466</v>
      </c>
      <c r="Q405" s="260">
        <v>548.96062687276242</v>
      </c>
      <c r="U405" s="260">
        <f t="shared" si="77"/>
        <v>3.4828899999999998</v>
      </c>
      <c r="V405" s="260">
        <f t="shared" si="78"/>
        <v>1.8429</v>
      </c>
    </row>
    <row r="406" spans="1:22">
      <c r="A406" s="259">
        <v>44389</v>
      </c>
      <c r="B406" s="260">
        <v>303.60000000000002</v>
      </c>
      <c r="C406" s="261">
        <v>347.53199999999998</v>
      </c>
      <c r="D406" s="260">
        <v>4384.63</v>
      </c>
      <c r="F406" s="261">
        <v>1.3660000000000001</v>
      </c>
      <c r="G406" s="260">
        <f t="shared" si="72"/>
        <v>136.60000000000002</v>
      </c>
      <c r="H406" s="260">
        <f t="shared" si="73"/>
        <v>167</v>
      </c>
      <c r="I406" s="260">
        <f t="shared" si="74"/>
        <v>-97.8</v>
      </c>
      <c r="J406" s="262">
        <v>-0.97799999999999998</v>
      </c>
      <c r="K406" s="260">
        <f t="shared" si="75"/>
        <v>2.3440000000000003</v>
      </c>
      <c r="L406" s="261">
        <v>5.0780000000000003</v>
      </c>
      <c r="M406" s="262">
        <f t="shared" si="76"/>
        <v>2.734</v>
      </c>
      <c r="N406" s="260">
        <v>-0.29699999999999999</v>
      </c>
      <c r="O406" s="260">
        <v>184.94</v>
      </c>
      <c r="P406" s="260">
        <v>462</v>
      </c>
      <c r="Q406" s="260">
        <v>547.45648308413263</v>
      </c>
      <c r="U406" s="260">
        <f t="shared" si="77"/>
        <v>3.47532</v>
      </c>
      <c r="V406" s="260">
        <f t="shared" si="78"/>
        <v>1.8493999999999999</v>
      </c>
    </row>
    <row r="407" spans="1:22">
      <c r="A407" s="259">
        <v>44390</v>
      </c>
      <c r="B407" s="260">
        <v>300.89999999999998</v>
      </c>
      <c r="C407" s="261">
        <v>344.86099999999999</v>
      </c>
      <c r="D407" s="260">
        <v>4369.21</v>
      </c>
      <c r="F407" s="261">
        <v>1.417</v>
      </c>
      <c r="G407" s="260">
        <f t="shared" si="72"/>
        <v>141.70000000000002</v>
      </c>
      <c r="H407" s="260">
        <f t="shared" si="73"/>
        <v>159.19999999999996</v>
      </c>
      <c r="I407" s="260">
        <f t="shared" si="74"/>
        <v>-96.8</v>
      </c>
      <c r="J407" s="262">
        <v>-0.96799999999999997</v>
      </c>
      <c r="K407" s="260">
        <f t="shared" si="75"/>
        <v>2.3849999999999998</v>
      </c>
      <c r="L407" s="261">
        <v>5.0990000000000002</v>
      </c>
      <c r="M407" s="262">
        <f t="shared" si="76"/>
        <v>2.7140000000000004</v>
      </c>
      <c r="N407" s="260">
        <v>-0.29699999999999999</v>
      </c>
      <c r="O407" s="260">
        <v>185.76</v>
      </c>
      <c r="P407" s="260">
        <v>456</v>
      </c>
      <c r="Q407" s="260">
        <v>545.14336550981204</v>
      </c>
      <c r="U407" s="260">
        <f t="shared" si="77"/>
        <v>3.44861</v>
      </c>
      <c r="V407" s="260">
        <f t="shared" si="78"/>
        <v>1.8575999999999999</v>
      </c>
    </row>
    <row r="408" spans="1:22">
      <c r="A408" s="259">
        <v>44391</v>
      </c>
      <c r="B408" s="260">
        <v>304.39999999999998</v>
      </c>
      <c r="C408" s="261">
        <v>348.99799999999999</v>
      </c>
      <c r="D408" s="260">
        <v>4374.3</v>
      </c>
      <c r="F408" s="261">
        <v>1.3480000000000001</v>
      </c>
      <c r="G408" s="260">
        <f t="shared" si="72"/>
        <v>134.80000000000001</v>
      </c>
      <c r="H408" s="260">
        <f t="shared" si="73"/>
        <v>169.59999999999997</v>
      </c>
      <c r="I408" s="260">
        <f t="shared" si="74"/>
        <v>-101.49999999999999</v>
      </c>
      <c r="J408" s="262">
        <v>-1.0149999999999999</v>
      </c>
      <c r="K408" s="260">
        <f t="shared" si="75"/>
        <v>2.363</v>
      </c>
      <c r="L408" s="261">
        <v>5.077</v>
      </c>
      <c r="M408" s="262">
        <f t="shared" si="76"/>
        <v>2.714</v>
      </c>
      <c r="N408" s="260">
        <v>-0.32200000000000001</v>
      </c>
      <c r="O408" s="260">
        <v>185.86</v>
      </c>
      <c r="P408" s="260">
        <v>462</v>
      </c>
      <c r="Q408" s="260">
        <v>549.7658112708225</v>
      </c>
      <c r="U408" s="260">
        <f t="shared" si="77"/>
        <v>3.4899800000000001</v>
      </c>
      <c r="V408" s="260">
        <f t="shared" si="78"/>
        <v>1.8586</v>
      </c>
    </row>
    <row r="409" spans="1:22">
      <c r="A409" s="259">
        <v>44392</v>
      </c>
      <c r="B409" s="260">
        <v>306</v>
      </c>
      <c r="C409" s="261">
        <v>351.64</v>
      </c>
      <c r="D409" s="260">
        <v>4360.03</v>
      </c>
      <c r="F409" s="261">
        <v>1.3</v>
      </c>
      <c r="G409" s="260">
        <f t="shared" si="72"/>
        <v>130</v>
      </c>
      <c r="H409" s="260">
        <f t="shared" si="73"/>
        <v>176</v>
      </c>
      <c r="I409" s="260">
        <f t="shared" si="74"/>
        <v>-105</v>
      </c>
      <c r="J409" s="262">
        <v>-1.05</v>
      </c>
      <c r="K409" s="260">
        <f t="shared" si="75"/>
        <v>2.35</v>
      </c>
      <c r="L409" s="261">
        <v>5.0380000000000003</v>
      </c>
      <c r="M409" s="262">
        <f t="shared" si="76"/>
        <v>2.6880000000000002</v>
      </c>
      <c r="N409" s="260">
        <v>-0.33600000000000002</v>
      </c>
      <c r="O409" s="260">
        <v>187.32</v>
      </c>
      <c r="P409" s="260">
        <v>466</v>
      </c>
      <c r="Q409" s="260">
        <v>549.88457713846788</v>
      </c>
      <c r="U409" s="260">
        <f t="shared" si="77"/>
        <v>3.5164</v>
      </c>
      <c r="V409" s="260">
        <f t="shared" si="78"/>
        <v>1.8732</v>
      </c>
    </row>
    <row r="410" spans="1:22">
      <c r="A410" s="259">
        <v>44393</v>
      </c>
      <c r="B410" s="260">
        <v>305.2</v>
      </c>
      <c r="C410" s="261">
        <v>349.85399999999998</v>
      </c>
      <c r="D410" s="260">
        <v>4327.16</v>
      </c>
      <c r="F410" s="261">
        <v>1.292</v>
      </c>
      <c r="G410" s="260">
        <f t="shared" si="72"/>
        <v>129.20000000000002</v>
      </c>
      <c r="H410" s="260">
        <f t="shared" si="73"/>
        <v>175.99999999999997</v>
      </c>
      <c r="I410" s="260">
        <f t="shared" si="74"/>
        <v>-105.2</v>
      </c>
      <c r="J410" s="262">
        <v>-1.052</v>
      </c>
      <c r="K410" s="260">
        <f t="shared" si="75"/>
        <v>2.3440000000000003</v>
      </c>
      <c r="L410" s="261">
        <v>5.0250000000000004</v>
      </c>
      <c r="M410" s="262">
        <f t="shared" si="76"/>
        <v>2.681</v>
      </c>
      <c r="N410" s="260">
        <v>-0.35599999999999998</v>
      </c>
      <c r="O410" s="260">
        <v>188.92</v>
      </c>
      <c r="P410" s="260">
        <v>464</v>
      </c>
      <c r="Q410" s="260">
        <v>549.63330622960984</v>
      </c>
      <c r="U410" s="260">
        <f t="shared" si="77"/>
        <v>3.4985399999999998</v>
      </c>
      <c r="V410" s="260">
        <f t="shared" si="78"/>
        <v>1.8891999999999998</v>
      </c>
    </row>
    <row r="411" spans="1:22">
      <c r="A411" s="259">
        <v>44396</v>
      </c>
      <c r="B411" s="260">
        <v>313.3</v>
      </c>
      <c r="C411" s="261">
        <v>360.411</v>
      </c>
      <c r="D411" s="260">
        <v>4258.49</v>
      </c>
      <c r="F411" s="261">
        <v>1.19</v>
      </c>
      <c r="G411" s="260">
        <f t="shared" si="72"/>
        <v>119</v>
      </c>
      <c r="H411" s="260">
        <f t="shared" si="73"/>
        <v>194.3</v>
      </c>
      <c r="I411" s="260">
        <f t="shared" si="74"/>
        <v>-107.89999999999999</v>
      </c>
      <c r="J411" s="262">
        <v>-1.079</v>
      </c>
      <c r="K411" s="260">
        <f t="shared" si="75"/>
        <v>2.2690000000000001</v>
      </c>
      <c r="L411" s="261">
        <v>5.0170000000000003</v>
      </c>
      <c r="M411" s="262">
        <f t="shared" si="76"/>
        <v>2.7480000000000002</v>
      </c>
      <c r="N411" s="260">
        <v>-0.38800000000000001</v>
      </c>
      <c r="O411" s="260">
        <v>192.91</v>
      </c>
      <c r="P411" s="260">
        <v>480</v>
      </c>
      <c r="Q411" s="260">
        <v>559.97908436387502</v>
      </c>
      <c r="U411" s="260">
        <f t="shared" si="77"/>
        <v>3.6041099999999999</v>
      </c>
      <c r="V411" s="260">
        <f t="shared" si="78"/>
        <v>1.9291</v>
      </c>
    </row>
    <row r="412" spans="1:22">
      <c r="A412" s="259">
        <v>44397</v>
      </c>
      <c r="B412" s="260">
        <v>313.89999999999998</v>
      </c>
      <c r="C412" s="261">
        <v>357.47199999999998</v>
      </c>
      <c r="D412" s="260">
        <v>4323.0600000000004</v>
      </c>
      <c r="F412" s="261">
        <v>1.224</v>
      </c>
      <c r="G412" s="260">
        <f t="shared" si="72"/>
        <v>122.39999999999999</v>
      </c>
      <c r="H412" s="260">
        <f t="shared" si="73"/>
        <v>191.5</v>
      </c>
      <c r="I412" s="260">
        <f t="shared" si="74"/>
        <v>-105.2</v>
      </c>
      <c r="J412" s="262">
        <v>-1.052</v>
      </c>
      <c r="K412" s="260">
        <f t="shared" si="75"/>
        <v>2.2759999999999998</v>
      </c>
      <c r="L412" s="261">
        <v>5.0170000000000003</v>
      </c>
      <c r="M412" s="262">
        <f t="shared" si="76"/>
        <v>2.7410000000000005</v>
      </c>
      <c r="N412" s="260">
        <v>-0.41299999999999998</v>
      </c>
      <c r="O412" s="260">
        <v>196.43</v>
      </c>
      <c r="P412" s="260">
        <v>476</v>
      </c>
      <c r="Q412" s="260">
        <v>560.81771551740985</v>
      </c>
      <c r="U412" s="260">
        <f t="shared" si="77"/>
        <v>3.5747199999999997</v>
      </c>
      <c r="V412" s="260">
        <f t="shared" si="78"/>
        <v>1.9643000000000002</v>
      </c>
    </row>
    <row r="413" spans="1:22">
      <c r="A413" s="259">
        <v>44398</v>
      </c>
      <c r="B413" s="260">
        <v>311.3</v>
      </c>
      <c r="C413" s="261">
        <v>353.40100000000001</v>
      </c>
      <c r="D413" s="260">
        <v>4358.6899999999996</v>
      </c>
      <c r="F413" s="261">
        <v>1.29</v>
      </c>
      <c r="G413" s="260">
        <f t="shared" si="72"/>
        <v>129</v>
      </c>
      <c r="H413" s="260">
        <f t="shared" si="73"/>
        <v>182.3</v>
      </c>
      <c r="I413" s="260">
        <f t="shared" si="74"/>
        <v>-101.69999999999999</v>
      </c>
      <c r="J413" s="262">
        <v>-1.0169999999999999</v>
      </c>
      <c r="K413" s="260">
        <f t="shared" si="75"/>
        <v>2.3069999999999999</v>
      </c>
      <c r="L413" s="261">
        <v>5.0449999999999999</v>
      </c>
      <c r="M413" s="262">
        <f t="shared" si="76"/>
        <v>2.738</v>
      </c>
      <c r="N413" s="260">
        <v>-0.39700000000000002</v>
      </c>
      <c r="O413" s="260">
        <v>193.38</v>
      </c>
      <c r="P413" s="260">
        <v>468</v>
      </c>
      <c r="Q413" s="260">
        <v>555.81007639509573</v>
      </c>
      <c r="U413" s="260">
        <f t="shared" si="77"/>
        <v>3.5340100000000003</v>
      </c>
      <c r="V413" s="260">
        <f t="shared" si="78"/>
        <v>1.9338</v>
      </c>
    </row>
    <row r="414" spans="1:22">
      <c r="A414" s="259">
        <v>44399</v>
      </c>
      <c r="B414" s="260">
        <v>312.5</v>
      </c>
      <c r="C414" s="261">
        <v>356.11200000000002</v>
      </c>
      <c r="D414" s="260">
        <v>4367.4799999999996</v>
      </c>
      <c r="F414" s="261">
        <v>1.28</v>
      </c>
      <c r="G414" s="260">
        <f t="shared" si="72"/>
        <v>128</v>
      </c>
      <c r="H414" s="260">
        <f t="shared" si="73"/>
        <v>184.5</v>
      </c>
      <c r="I414" s="260">
        <f t="shared" si="74"/>
        <v>-103.3</v>
      </c>
      <c r="J414" s="262">
        <v>-1.0329999999999999</v>
      </c>
      <c r="K414" s="260">
        <f t="shared" si="75"/>
        <v>2.3129999999999997</v>
      </c>
      <c r="L414" s="261">
        <v>5.0449999999999999</v>
      </c>
      <c r="M414" s="262">
        <f t="shared" si="76"/>
        <v>2.7320000000000002</v>
      </c>
      <c r="N414" s="260">
        <v>-0.42799999999999999</v>
      </c>
      <c r="O414" s="260">
        <v>193.03</v>
      </c>
      <c r="P414" s="260">
        <v>467</v>
      </c>
      <c r="Q414" s="260">
        <v>554.48414963468406</v>
      </c>
      <c r="U414" s="260">
        <f t="shared" si="77"/>
        <v>3.5611200000000003</v>
      </c>
      <c r="V414" s="260">
        <f t="shared" si="78"/>
        <v>1.9302999999999999</v>
      </c>
    </row>
    <row r="415" spans="1:22">
      <c r="A415" s="259">
        <v>44400</v>
      </c>
      <c r="B415" s="260">
        <v>311.10000000000002</v>
      </c>
      <c r="C415" s="261">
        <v>354.12400000000002</v>
      </c>
      <c r="D415" s="260">
        <v>4411.79</v>
      </c>
      <c r="F415" s="261">
        <v>1.278</v>
      </c>
      <c r="G415" s="260">
        <f t="shared" si="72"/>
        <v>127.8</v>
      </c>
      <c r="H415" s="260">
        <f t="shared" si="73"/>
        <v>183.3</v>
      </c>
      <c r="I415" s="260">
        <f t="shared" si="74"/>
        <v>-106.80000000000001</v>
      </c>
      <c r="J415" s="262">
        <v>-1.0680000000000001</v>
      </c>
      <c r="K415" s="260">
        <f t="shared" si="75"/>
        <v>2.3460000000000001</v>
      </c>
      <c r="L415" s="261">
        <v>5.0460000000000003</v>
      </c>
      <c r="M415" s="262">
        <f t="shared" si="76"/>
        <v>2.7</v>
      </c>
      <c r="N415" s="260">
        <v>-0.42199999999999999</v>
      </c>
      <c r="O415" s="260">
        <v>193.47</v>
      </c>
      <c r="P415" s="260">
        <v>463</v>
      </c>
      <c r="Q415" s="260">
        <v>553.52590270843257</v>
      </c>
      <c r="U415" s="260">
        <f t="shared" si="77"/>
        <v>3.5412400000000002</v>
      </c>
      <c r="V415" s="260">
        <f t="shared" si="78"/>
        <v>1.9347000000000001</v>
      </c>
    </row>
    <row r="416" spans="1:22">
      <c r="A416" s="259">
        <v>44403</v>
      </c>
      <c r="B416" s="260">
        <v>313.2</v>
      </c>
      <c r="C416" s="261">
        <v>355.036</v>
      </c>
      <c r="D416" s="260">
        <v>4422.3</v>
      </c>
      <c r="F416" s="261">
        <v>1.2909999999999999</v>
      </c>
      <c r="G416" s="260">
        <f t="shared" si="72"/>
        <v>129.1</v>
      </c>
      <c r="H416" s="260">
        <f t="shared" si="73"/>
        <v>184.1</v>
      </c>
      <c r="I416" s="260">
        <f t="shared" si="74"/>
        <v>-110.3</v>
      </c>
      <c r="J416" s="262">
        <v>-1.103</v>
      </c>
      <c r="K416" s="260">
        <f t="shared" si="75"/>
        <v>2.3940000000000001</v>
      </c>
      <c r="L416" s="261">
        <v>5.0519999999999996</v>
      </c>
      <c r="M416" s="262">
        <f t="shared" si="76"/>
        <v>2.6579999999999995</v>
      </c>
      <c r="N416" s="260">
        <v>-0.42</v>
      </c>
      <c r="O416" s="260">
        <v>192.84</v>
      </c>
      <c r="P416" s="260">
        <v>463</v>
      </c>
      <c r="Q416" s="260">
        <v>552.76037409030994</v>
      </c>
      <c r="U416" s="260">
        <f t="shared" si="77"/>
        <v>3.55036</v>
      </c>
      <c r="V416" s="260">
        <f t="shared" si="78"/>
        <v>1.9284000000000001</v>
      </c>
    </row>
    <row r="417" spans="1:22">
      <c r="A417" s="259">
        <v>44404</v>
      </c>
      <c r="B417" s="260">
        <v>318.39999999999998</v>
      </c>
      <c r="C417" s="261">
        <v>359.83499999999998</v>
      </c>
      <c r="D417" s="260">
        <v>4401.46</v>
      </c>
      <c r="F417" s="261">
        <v>1.2430000000000001</v>
      </c>
      <c r="G417" s="260">
        <f t="shared" si="72"/>
        <v>124.30000000000001</v>
      </c>
      <c r="H417" s="260">
        <f t="shared" si="73"/>
        <v>194.09999999999997</v>
      </c>
      <c r="I417" s="260">
        <f t="shared" si="74"/>
        <v>-112.9</v>
      </c>
      <c r="J417" s="262">
        <v>-1.129</v>
      </c>
      <c r="K417" s="260">
        <f t="shared" si="75"/>
        <v>2.3719999999999999</v>
      </c>
      <c r="L417" s="261">
        <v>5.0750000000000002</v>
      </c>
      <c r="M417" s="262">
        <f t="shared" si="76"/>
        <v>2.7030000000000003</v>
      </c>
      <c r="N417" s="260">
        <v>-0.44400000000000001</v>
      </c>
      <c r="O417" s="260">
        <v>195.71</v>
      </c>
      <c r="P417" s="260">
        <v>466</v>
      </c>
      <c r="Q417" s="260">
        <v>555.39055893766761</v>
      </c>
      <c r="U417" s="260">
        <f t="shared" si="77"/>
        <v>3.5983499999999999</v>
      </c>
      <c r="V417" s="260">
        <f t="shared" si="78"/>
        <v>1.9571000000000001</v>
      </c>
    </row>
    <row r="418" spans="1:22">
      <c r="A418" s="259">
        <v>44405</v>
      </c>
      <c r="B418" s="260">
        <v>318.7</v>
      </c>
      <c r="C418" s="261">
        <v>359.17599999999999</v>
      </c>
      <c r="D418" s="260">
        <v>4400.6400000000003</v>
      </c>
      <c r="F418" s="261">
        <v>1.234</v>
      </c>
      <c r="G418" s="260">
        <f t="shared" si="72"/>
        <v>123.4</v>
      </c>
      <c r="H418" s="260">
        <f t="shared" si="73"/>
        <v>195.29999999999998</v>
      </c>
      <c r="I418" s="260">
        <f t="shared" si="74"/>
        <v>-117.6</v>
      </c>
      <c r="J418" s="262">
        <v>-1.1759999999999999</v>
      </c>
      <c r="K418" s="260">
        <f t="shared" si="75"/>
        <v>2.41</v>
      </c>
      <c r="L418" s="261">
        <v>5.101</v>
      </c>
      <c r="M418" s="262">
        <f t="shared" si="76"/>
        <v>2.6909999999999998</v>
      </c>
      <c r="N418" s="260">
        <v>-0.45200000000000001</v>
      </c>
      <c r="O418" s="260">
        <v>197.14</v>
      </c>
      <c r="P418" s="260">
        <v>464</v>
      </c>
      <c r="Q418" s="260">
        <v>557.3984881232285</v>
      </c>
      <c r="U418" s="260">
        <f t="shared" si="77"/>
        <v>3.5917599999999998</v>
      </c>
      <c r="V418" s="260">
        <f t="shared" si="78"/>
        <v>1.9713999999999998</v>
      </c>
    </row>
    <row r="419" spans="1:22">
      <c r="A419" s="259">
        <v>44406</v>
      </c>
      <c r="B419" s="260">
        <v>318.5</v>
      </c>
      <c r="C419" s="261">
        <v>357.267</v>
      </c>
      <c r="D419" s="260">
        <v>4419.1499999999996</v>
      </c>
      <c r="F419" s="261">
        <v>1.27</v>
      </c>
      <c r="G419" s="260">
        <f t="shared" si="72"/>
        <v>127</v>
      </c>
      <c r="H419" s="260">
        <f t="shared" si="73"/>
        <v>191.5</v>
      </c>
      <c r="I419" s="260">
        <f t="shared" si="74"/>
        <v>-114.8</v>
      </c>
      <c r="J419" s="262">
        <v>-1.1479999999999999</v>
      </c>
      <c r="K419" s="260">
        <f t="shared" si="75"/>
        <v>2.4180000000000001</v>
      </c>
      <c r="L419" s="261">
        <v>5.0750000000000002</v>
      </c>
      <c r="M419" s="262">
        <f t="shared" si="76"/>
        <v>2.657</v>
      </c>
      <c r="N419" s="260">
        <v>-0.45200000000000001</v>
      </c>
      <c r="O419" s="260">
        <v>195.79</v>
      </c>
      <c r="P419" s="260">
        <v>460</v>
      </c>
      <c r="Q419" s="260">
        <v>553.94165147632634</v>
      </c>
      <c r="U419" s="260">
        <f t="shared" si="77"/>
        <v>3.57267</v>
      </c>
      <c r="V419" s="260">
        <f t="shared" si="78"/>
        <v>1.9579</v>
      </c>
    </row>
    <row r="420" spans="1:22">
      <c r="A420" s="259">
        <v>44407</v>
      </c>
      <c r="B420" s="260">
        <v>320.8</v>
      </c>
      <c r="C420" s="261">
        <v>355.803</v>
      </c>
      <c r="D420" s="260">
        <v>4395.26</v>
      </c>
      <c r="F420" s="261">
        <v>1.224</v>
      </c>
      <c r="G420" s="260">
        <f t="shared" si="72"/>
        <v>122.39999999999999</v>
      </c>
      <c r="H420" s="260">
        <f t="shared" si="73"/>
        <v>198.40000000000003</v>
      </c>
      <c r="I420" s="260">
        <f t="shared" si="74"/>
        <v>-117.6</v>
      </c>
      <c r="J420" s="262">
        <v>-1.1759999999999999</v>
      </c>
      <c r="K420" s="260">
        <f t="shared" si="75"/>
        <v>2.4</v>
      </c>
      <c r="L420" s="261">
        <v>5.03</v>
      </c>
      <c r="M420" s="262">
        <f t="shared" si="76"/>
        <v>2.6300000000000003</v>
      </c>
      <c r="N420" s="260">
        <v>-0.46300000000000002</v>
      </c>
      <c r="O420" s="260">
        <v>199.54</v>
      </c>
      <c r="P420" s="260">
        <v>462</v>
      </c>
      <c r="Q420" s="260">
        <v>555.8247010726717</v>
      </c>
      <c r="U420" s="260">
        <f t="shared" si="77"/>
        <v>3.55803</v>
      </c>
      <c r="V420" s="260">
        <f t="shared" si="78"/>
        <v>1.9953999999999998</v>
      </c>
    </row>
    <row r="421" spans="1:22">
      <c r="A421" s="259">
        <v>44410</v>
      </c>
      <c r="B421" s="260">
        <v>323.60000000000002</v>
      </c>
      <c r="C421" s="261">
        <v>358.084</v>
      </c>
      <c r="D421" s="260">
        <v>4387.16</v>
      </c>
      <c r="F421" s="261">
        <v>1.1779999999999999</v>
      </c>
      <c r="G421" s="260">
        <f t="shared" si="72"/>
        <v>117.8</v>
      </c>
      <c r="H421" s="260">
        <f t="shared" si="73"/>
        <v>205.8</v>
      </c>
      <c r="I421" s="260">
        <f t="shared" si="74"/>
        <v>-118.19999999999999</v>
      </c>
      <c r="J421" s="262">
        <v>-1.1819999999999999</v>
      </c>
      <c r="K421" s="260">
        <f t="shared" si="75"/>
        <v>2.36</v>
      </c>
      <c r="L421" s="261">
        <v>4.9960000000000004</v>
      </c>
      <c r="M421" s="262">
        <f t="shared" si="76"/>
        <v>2.6360000000000006</v>
      </c>
      <c r="N421" s="260">
        <v>-0.48899999999999999</v>
      </c>
      <c r="O421" s="260">
        <v>200.73</v>
      </c>
      <c r="P421" s="260">
        <v>468</v>
      </c>
      <c r="Q421" s="260">
        <v>556.41727346572986</v>
      </c>
      <c r="U421" s="260">
        <f t="shared" si="77"/>
        <v>3.5808400000000002</v>
      </c>
      <c r="V421" s="260">
        <f t="shared" si="78"/>
        <v>2.0072999999999999</v>
      </c>
    </row>
    <row r="422" spans="1:22">
      <c r="A422" s="259">
        <v>44411</v>
      </c>
      <c r="B422" s="260">
        <v>322.3</v>
      </c>
      <c r="C422" s="261">
        <v>356.89400000000001</v>
      </c>
      <c r="D422" s="260">
        <v>4423.1499999999996</v>
      </c>
      <c r="F422" s="261">
        <v>1.173</v>
      </c>
      <c r="G422" s="260">
        <f t="shared" si="72"/>
        <v>117.30000000000001</v>
      </c>
      <c r="H422" s="260">
        <f t="shared" si="73"/>
        <v>205</v>
      </c>
      <c r="I422" s="260">
        <f t="shared" si="74"/>
        <v>-119.7</v>
      </c>
      <c r="J422" s="262">
        <v>-1.1970000000000001</v>
      </c>
      <c r="K422" s="260">
        <f t="shared" si="75"/>
        <v>2.37</v>
      </c>
      <c r="L422" s="261">
        <v>4.9790000000000001</v>
      </c>
      <c r="M422" s="262">
        <f t="shared" si="76"/>
        <v>2.609</v>
      </c>
      <c r="N422" s="260">
        <v>-0.48399999999999999</v>
      </c>
      <c r="O422" s="260">
        <v>201.45</v>
      </c>
      <c r="P422" s="260">
        <v>464</v>
      </c>
      <c r="Q422" s="260">
        <v>555.71249351699998</v>
      </c>
      <c r="U422" s="260">
        <f t="shared" si="77"/>
        <v>3.56894</v>
      </c>
      <c r="V422" s="260">
        <f t="shared" si="78"/>
        <v>2.0145</v>
      </c>
    </row>
    <row r="423" spans="1:22">
      <c r="A423" s="259">
        <v>44412</v>
      </c>
      <c r="B423" s="260">
        <v>320.10000000000002</v>
      </c>
      <c r="C423" s="261">
        <v>356.14699999999999</v>
      </c>
      <c r="D423" s="260">
        <v>4402.66</v>
      </c>
      <c r="F423" s="261">
        <v>1.1839999999999999</v>
      </c>
      <c r="G423" s="260">
        <f t="shared" si="72"/>
        <v>118.39999999999999</v>
      </c>
      <c r="H423" s="260">
        <f t="shared" si="73"/>
        <v>201.70000000000005</v>
      </c>
      <c r="I423" s="260">
        <f t="shared" si="74"/>
        <v>-116.3</v>
      </c>
      <c r="J423" s="262">
        <v>-1.163</v>
      </c>
      <c r="K423" s="260">
        <f t="shared" si="75"/>
        <v>2.347</v>
      </c>
      <c r="L423" s="261">
        <v>4.968</v>
      </c>
      <c r="M423" s="262">
        <f t="shared" si="76"/>
        <v>2.621</v>
      </c>
      <c r="N423" s="260">
        <v>-0.503</v>
      </c>
      <c r="O423" s="260">
        <v>201.18</v>
      </c>
      <c r="P423" s="260">
        <v>464</v>
      </c>
      <c r="Q423" s="260">
        <v>554.02965222929618</v>
      </c>
      <c r="U423" s="260">
        <f t="shared" si="77"/>
        <v>3.5614699999999999</v>
      </c>
      <c r="V423" s="260">
        <f t="shared" si="78"/>
        <v>2.0118</v>
      </c>
    </row>
    <row r="424" spans="1:22">
      <c r="A424" s="259">
        <v>44413</v>
      </c>
      <c r="B424" s="260">
        <v>318.2</v>
      </c>
      <c r="C424" s="261">
        <v>353.26</v>
      </c>
      <c r="D424" s="260">
        <v>4429.1000000000004</v>
      </c>
      <c r="F424" s="261">
        <v>1.224</v>
      </c>
      <c r="G424" s="260">
        <f t="shared" si="72"/>
        <v>122.39999999999999</v>
      </c>
      <c r="H424" s="260">
        <f t="shared" si="73"/>
        <v>195.8</v>
      </c>
      <c r="I424" s="260">
        <f t="shared" si="74"/>
        <v>-110.60000000000001</v>
      </c>
      <c r="J424" s="262">
        <v>-1.1060000000000001</v>
      </c>
      <c r="K424" s="260">
        <f t="shared" si="75"/>
        <v>2.33</v>
      </c>
      <c r="L424" s="261">
        <v>4.97</v>
      </c>
      <c r="M424" s="262">
        <f t="shared" si="76"/>
        <v>2.6399999999999997</v>
      </c>
      <c r="N424" s="260">
        <v>-0.501</v>
      </c>
      <c r="O424" s="260">
        <v>201.07</v>
      </c>
      <c r="P424" s="260">
        <v>463</v>
      </c>
      <c r="Q424" s="260">
        <v>553.07813238405754</v>
      </c>
      <c r="U424" s="260">
        <f t="shared" si="77"/>
        <v>3.5326</v>
      </c>
      <c r="V424" s="260">
        <f t="shared" si="78"/>
        <v>2.0106999999999999</v>
      </c>
    </row>
    <row r="425" spans="1:22">
      <c r="A425" s="259">
        <v>44414</v>
      </c>
      <c r="B425" s="260">
        <v>315</v>
      </c>
      <c r="C425" s="261">
        <v>349.661</v>
      </c>
      <c r="D425" s="260">
        <v>4436.5200000000004</v>
      </c>
      <c r="F425" s="261">
        <v>1.2989999999999999</v>
      </c>
      <c r="G425" s="260">
        <f t="shared" si="72"/>
        <v>129.9</v>
      </c>
      <c r="H425" s="260">
        <f t="shared" si="73"/>
        <v>185.1</v>
      </c>
      <c r="I425" s="260">
        <f t="shared" si="74"/>
        <v>-106.4</v>
      </c>
      <c r="J425" s="262">
        <v>-1.0640000000000001</v>
      </c>
      <c r="K425" s="260">
        <f t="shared" si="75"/>
        <v>2.363</v>
      </c>
      <c r="L425" s="261">
        <v>5.0149999999999997</v>
      </c>
      <c r="M425" s="262">
        <f t="shared" si="76"/>
        <v>2.6519999999999997</v>
      </c>
      <c r="N425" s="260">
        <v>-0.45800000000000002</v>
      </c>
      <c r="O425" s="260">
        <v>197.86</v>
      </c>
      <c r="P425" s="260">
        <v>455</v>
      </c>
      <c r="Q425" s="260">
        <v>548.59244271587932</v>
      </c>
      <c r="U425" s="260">
        <f t="shared" si="77"/>
        <v>3.49661</v>
      </c>
      <c r="V425" s="260">
        <f t="shared" si="78"/>
        <v>1.9786000000000001</v>
      </c>
    </row>
    <row r="426" spans="1:22">
      <c r="A426" s="259">
        <v>44417</v>
      </c>
      <c r="B426" s="260">
        <v>313.8</v>
      </c>
      <c r="C426" s="261">
        <v>349.51600000000002</v>
      </c>
      <c r="D426" s="260">
        <v>4432.3500000000004</v>
      </c>
      <c r="F426" s="261">
        <v>1.325</v>
      </c>
      <c r="G426" s="260">
        <f t="shared" si="72"/>
        <v>132.5</v>
      </c>
      <c r="H426" s="260">
        <f t="shared" si="73"/>
        <v>181.3</v>
      </c>
      <c r="I426" s="260">
        <f t="shared" si="74"/>
        <v>-104</v>
      </c>
      <c r="J426" s="262">
        <v>-1.04</v>
      </c>
      <c r="K426" s="260">
        <f t="shared" si="75"/>
        <v>2.3650000000000002</v>
      </c>
      <c r="L426" s="261">
        <v>5.0439999999999996</v>
      </c>
      <c r="M426" s="262">
        <f t="shared" si="76"/>
        <v>2.6789999999999994</v>
      </c>
      <c r="N426" s="260">
        <v>-0.46200000000000002</v>
      </c>
      <c r="O426" s="260">
        <v>198.28</v>
      </c>
      <c r="P426" s="260">
        <v>454</v>
      </c>
      <c r="Q426" s="260">
        <v>548.72693588698939</v>
      </c>
      <c r="U426" s="260">
        <f t="shared" si="77"/>
        <v>3.4951600000000003</v>
      </c>
      <c r="V426" s="260">
        <f t="shared" si="78"/>
        <v>1.9828000000000001</v>
      </c>
    </row>
    <row r="427" spans="1:22">
      <c r="A427" s="259">
        <v>44418</v>
      </c>
      <c r="B427" s="260">
        <v>311.3</v>
      </c>
      <c r="C427" s="261">
        <v>349.286</v>
      </c>
      <c r="D427" s="260">
        <v>4436.75</v>
      </c>
      <c r="F427" s="261">
        <v>1.351</v>
      </c>
      <c r="G427" s="260">
        <f t="shared" si="72"/>
        <v>135.1</v>
      </c>
      <c r="H427" s="260">
        <f t="shared" si="73"/>
        <v>176.20000000000002</v>
      </c>
      <c r="I427" s="260">
        <f t="shared" si="74"/>
        <v>-104</v>
      </c>
      <c r="J427" s="262">
        <v>-1.04</v>
      </c>
      <c r="K427" s="260">
        <f t="shared" si="75"/>
        <v>2.391</v>
      </c>
      <c r="L427" s="261">
        <v>5.0540000000000003</v>
      </c>
      <c r="M427" s="262">
        <f t="shared" si="76"/>
        <v>2.6630000000000003</v>
      </c>
      <c r="N427" s="260">
        <v>-0.45900000000000002</v>
      </c>
      <c r="O427" s="260">
        <v>198.32</v>
      </c>
      <c r="P427" s="260">
        <v>452</v>
      </c>
      <c r="Q427" s="260">
        <v>547.14880948757593</v>
      </c>
      <c r="U427" s="260">
        <f t="shared" si="77"/>
        <v>3.4928599999999999</v>
      </c>
      <c r="V427" s="260">
        <f t="shared" si="78"/>
        <v>1.9831999999999999</v>
      </c>
    </row>
    <row r="428" spans="1:22">
      <c r="A428" s="259">
        <v>44419</v>
      </c>
      <c r="B428" s="260">
        <v>311.60000000000002</v>
      </c>
      <c r="C428" s="261">
        <v>351.048</v>
      </c>
      <c r="D428" s="260">
        <v>4447.7</v>
      </c>
      <c r="F428" s="261">
        <v>1.3320000000000001</v>
      </c>
      <c r="G428" s="260">
        <f t="shared" si="72"/>
        <v>133.20000000000002</v>
      </c>
      <c r="H428" s="260">
        <f t="shared" si="73"/>
        <v>178.4</v>
      </c>
      <c r="I428" s="260">
        <f t="shared" si="74"/>
        <v>-107.2</v>
      </c>
      <c r="J428" s="262">
        <v>-1.0720000000000001</v>
      </c>
      <c r="K428" s="260">
        <f t="shared" si="75"/>
        <v>2.4039999999999999</v>
      </c>
      <c r="L428" s="261">
        <v>5.0720000000000001</v>
      </c>
      <c r="M428" s="262">
        <f t="shared" si="76"/>
        <v>2.6680000000000001</v>
      </c>
      <c r="N428" s="260">
        <v>-0.46700000000000003</v>
      </c>
      <c r="O428" s="260">
        <v>197.31</v>
      </c>
      <c r="P428" s="260">
        <v>452</v>
      </c>
      <c r="Q428" s="260">
        <v>549.47977346486016</v>
      </c>
      <c r="U428" s="260">
        <f t="shared" si="77"/>
        <v>3.5104799999999998</v>
      </c>
      <c r="V428" s="260">
        <f t="shared" si="78"/>
        <v>1.9731000000000001</v>
      </c>
    </row>
    <row r="429" spans="1:22">
      <c r="A429" s="259">
        <v>44420</v>
      </c>
      <c r="B429" s="260">
        <v>309.8</v>
      </c>
      <c r="C429" s="261">
        <v>348.60500000000002</v>
      </c>
      <c r="D429" s="260">
        <v>4460.83</v>
      </c>
      <c r="F429" s="261">
        <v>1.361</v>
      </c>
      <c r="G429" s="260">
        <f t="shared" si="72"/>
        <v>136.1</v>
      </c>
      <c r="H429" s="260">
        <f t="shared" si="73"/>
        <v>173.70000000000002</v>
      </c>
      <c r="I429" s="260">
        <f t="shared" si="74"/>
        <v>-105.89999999999999</v>
      </c>
      <c r="J429" s="262">
        <v>-1.0589999999999999</v>
      </c>
      <c r="K429" s="260">
        <f t="shared" si="75"/>
        <v>2.42</v>
      </c>
      <c r="L429" s="261">
        <v>5.0460000000000003</v>
      </c>
      <c r="M429" s="262">
        <f t="shared" si="76"/>
        <v>2.6260000000000003</v>
      </c>
      <c r="N429" s="260">
        <v>-0.46200000000000002</v>
      </c>
      <c r="O429" s="260">
        <v>196.65</v>
      </c>
      <c r="P429" s="260">
        <v>448</v>
      </c>
      <c r="Q429" s="260">
        <v>548.01564810759737</v>
      </c>
      <c r="U429" s="260">
        <f t="shared" si="77"/>
        <v>3.4860500000000001</v>
      </c>
      <c r="V429" s="260">
        <f t="shared" si="78"/>
        <v>1.9665000000000001</v>
      </c>
    </row>
    <row r="430" spans="1:22">
      <c r="A430" s="259">
        <v>44421</v>
      </c>
      <c r="B430" s="260">
        <v>313.2</v>
      </c>
      <c r="C430" s="261">
        <v>353.11500000000001</v>
      </c>
      <c r="D430" s="260">
        <v>4468</v>
      </c>
      <c r="F430" s="261">
        <v>1.278</v>
      </c>
      <c r="G430" s="260">
        <f t="shared" si="72"/>
        <v>127.8</v>
      </c>
      <c r="H430" s="260">
        <f t="shared" si="73"/>
        <v>185.39999999999998</v>
      </c>
      <c r="I430" s="260">
        <f t="shared" si="74"/>
        <v>-110.4</v>
      </c>
      <c r="J430" s="262">
        <v>-1.1040000000000001</v>
      </c>
      <c r="K430" s="260">
        <f t="shared" si="75"/>
        <v>2.3820000000000001</v>
      </c>
      <c r="L430" s="261">
        <v>5.0330000000000004</v>
      </c>
      <c r="M430" s="262">
        <f t="shared" si="76"/>
        <v>2.6510000000000002</v>
      </c>
      <c r="N430" s="260">
        <v>-0.47</v>
      </c>
      <c r="O430" s="260">
        <v>196.97</v>
      </c>
      <c r="P430" s="260">
        <v>453</v>
      </c>
      <c r="Q430" s="260">
        <v>552.34559069749275</v>
      </c>
      <c r="U430" s="260">
        <f t="shared" si="77"/>
        <v>3.5311500000000002</v>
      </c>
      <c r="V430" s="260">
        <f t="shared" si="78"/>
        <v>1.9697</v>
      </c>
    </row>
    <row r="431" spans="1:22">
      <c r="A431" s="259">
        <v>44424</v>
      </c>
      <c r="B431" s="260">
        <v>315.2</v>
      </c>
      <c r="C431" s="261">
        <v>355.06</v>
      </c>
      <c r="D431" s="260">
        <v>4479.71</v>
      </c>
      <c r="F431" s="261">
        <v>1.2669999999999999</v>
      </c>
      <c r="G431" s="260">
        <f t="shared" si="72"/>
        <v>126.69999999999999</v>
      </c>
      <c r="H431" s="260">
        <f t="shared" si="73"/>
        <v>188.5</v>
      </c>
      <c r="I431" s="260">
        <f t="shared" si="74"/>
        <v>-110.60000000000001</v>
      </c>
      <c r="J431" s="262">
        <v>-1.1060000000000001</v>
      </c>
      <c r="K431" s="260">
        <f t="shared" si="75"/>
        <v>2.3730000000000002</v>
      </c>
      <c r="L431" s="261">
        <v>5.0199999999999996</v>
      </c>
      <c r="M431" s="262">
        <f t="shared" si="76"/>
        <v>2.6469999999999994</v>
      </c>
      <c r="N431" s="260">
        <v>-0.47099999999999997</v>
      </c>
      <c r="O431" s="260">
        <v>197.65</v>
      </c>
      <c r="P431" s="260">
        <v>459</v>
      </c>
      <c r="Q431" s="260">
        <v>554.21750702108011</v>
      </c>
      <c r="U431" s="260">
        <f t="shared" si="77"/>
        <v>3.5506000000000002</v>
      </c>
      <c r="V431" s="260">
        <f t="shared" si="78"/>
        <v>1.9765000000000001</v>
      </c>
    </row>
    <row r="432" spans="1:22">
      <c r="A432" s="259">
        <v>44425</v>
      </c>
      <c r="B432" s="260">
        <v>314.8</v>
      </c>
      <c r="C432" s="261">
        <v>354.46899999999999</v>
      </c>
      <c r="D432" s="260">
        <v>4448.08</v>
      </c>
      <c r="F432" s="261">
        <v>1.2629999999999999</v>
      </c>
      <c r="G432" s="260">
        <f t="shared" si="72"/>
        <v>126.29999999999998</v>
      </c>
      <c r="H432" s="260">
        <f t="shared" si="73"/>
        <v>188.50000000000003</v>
      </c>
      <c r="I432" s="260">
        <f t="shared" si="74"/>
        <v>-106.5</v>
      </c>
      <c r="J432" s="262">
        <v>-1.0649999999999999</v>
      </c>
      <c r="K432" s="260">
        <f t="shared" si="75"/>
        <v>2.3279999999999998</v>
      </c>
      <c r="L432" s="261">
        <v>5.0140000000000002</v>
      </c>
      <c r="M432" s="262">
        <f t="shared" si="76"/>
        <v>2.6860000000000004</v>
      </c>
      <c r="N432" s="260">
        <v>-0.47299999999999998</v>
      </c>
      <c r="O432" s="260">
        <v>196.22</v>
      </c>
      <c r="P432" s="260">
        <v>456</v>
      </c>
      <c r="Q432" s="260">
        <v>555.07784596563613</v>
      </c>
      <c r="U432" s="260">
        <f t="shared" si="77"/>
        <v>3.5446900000000001</v>
      </c>
      <c r="V432" s="260">
        <f t="shared" si="78"/>
        <v>1.9621999999999999</v>
      </c>
    </row>
    <row r="433" spans="1:22">
      <c r="A433" s="259">
        <v>44426</v>
      </c>
      <c r="B433" s="260">
        <v>314.2</v>
      </c>
      <c r="C433" s="261">
        <v>354.404</v>
      </c>
      <c r="D433" s="260">
        <v>4400.2700000000004</v>
      </c>
      <c r="F433" s="261">
        <v>1.26</v>
      </c>
      <c r="G433" s="260">
        <f t="shared" si="72"/>
        <v>126</v>
      </c>
      <c r="H433" s="260">
        <f t="shared" si="73"/>
        <v>188.2</v>
      </c>
      <c r="I433" s="260">
        <f t="shared" si="74"/>
        <v>-106</v>
      </c>
      <c r="J433" s="262">
        <v>-1.06</v>
      </c>
      <c r="K433" s="260">
        <f t="shared" si="75"/>
        <v>2.3200000000000003</v>
      </c>
      <c r="L433" s="261">
        <v>5.0220000000000002</v>
      </c>
      <c r="M433" s="262">
        <f t="shared" si="76"/>
        <v>2.702</v>
      </c>
      <c r="N433" s="260">
        <v>-0.48399999999999999</v>
      </c>
      <c r="O433" s="260">
        <v>197.24</v>
      </c>
      <c r="P433" s="260">
        <v>455</v>
      </c>
      <c r="Q433" s="260">
        <v>556.05842444828443</v>
      </c>
      <c r="U433" s="260">
        <f t="shared" si="77"/>
        <v>3.5440399999999999</v>
      </c>
      <c r="V433" s="260">
        <f t="shared" si="78"/>
        <v>1.9724000000000002</v>
      </c>
    </row>
    <row r="434" spans="1:22">
      <c r="A434" s="259">
        <v>44427</v>
      </c>
      <c r="B434" s="260">
        <v>315.2</v>
      </c>
      <c r="C434" s="261">
        <v>356.74599999999998</v>
      </c>
      <c r="D434" s="260">
        <v>4405.8</v>
      </c>
      <c r="F434" s="261">
        <v>1.244</v>
      </c>
      <c r="G434" s="260">
        <f t="shared" si="72"/>
        <v>124.4</v>
      </c>
      <c r="H434" s="260">
        <f t="shared" si="73"/>
        <v>190.79999999999998</v>
      </c>
      <c r="I434" s="260">
        <f t="shared" si="74"/>
        <v>-105.1</v>
      </c>
      <c r="J434" s="262">
        <v>-1.0509999999999999</v>
      </c>
      <c r="K434" s="260">
        <f t="shared" si="75"/>
        <v>2.2949999999999999</v>
      </c>
      <c r="L434" s="261">
        <v>5.0330000000000004</v>
      </c>
      <c r="M434" s="262">
        <f t="shared" si="76"/>
        <v>2.7380000000000004</v>
      </c>
      <c r="N434" s="260">
        <v>-0.49199999999999999</v>
      </c>
      <c r="O434" s="260">
        <v>197.21</v>
      </c>
      <c r="P434" s="260">
        <v>462</v>
      </c>
      <c r="Q434" s="260">
        <v>560.71042316545413</v>
      </c>
      <c r="U434" s="260">
        <f t="shared" si="77"/>
        <v>3.5674599999999996</v>
      </c>
      <c r="V434" s="260">
        <f t="shared" si="78"/>
        <v>1.9721000000000002</v>
      </c>
    </row>
    <row r="435" spans="1:22">
      <c r="A435" s="259">
        <v>44428</v>
      </c>
      <c r="B435" s="260">
        <v>313.2</v>
      </c>
      <c r="C435" s="261">
        <v>355.31299999999999</v>
      </c>
      <c r="D435" s="260">
        <v>4441.67</v>
      </c>
      <c r="F435" s="261">
        <v>1.256</v>
      </c>
      <c r="G435" s="260">
        <f t="shared" si="72"/>
        <v>125.6</v>
      </c>
      <c r="H435" s="260">
        <f t="shared" si="73"/>
        <v>187.6</v>
      </c>
      <c r="I435" s="260">
        <f t="shared" si="74"/>
        <v>-100.8</v>
      </c>
      <c r="J435" s="262">
        <v>-1.008</v>
      </c>
      <c r="K435" s="260">
        <f t="shared" si="75"/>
        <v>2.2640000000000002</v>
      </c>
      <c r="L435" s="261">
        <v>5.0270000000000001</v>
      </c>
      <c r="M435" s="262">
        <f t="shared" si="76"/>
        <v>2.7629999999999999</v>
      </c>
      <c r="N435" s="260">
        <v>-0.497</v>
      </c>
      <c r="O435" s="260">
        <v>197.74</v>
      </c>
      <c r="P435" s="260">
        <v>461</v>
      </c>
      <c r="Q435" s="260">
        <v>560.25143585394858</v>
      </c>
      <c r="U435" s="260">
        <f t="shared" si="77"/>
        <v>3.5531299999999999</v>
      </c>
      <c r="V435" s="260">
        <f t="shared" si="78"/>
        <v>1.9774</v>
      </c>
    </row>
    <row r="436" spans="1:22">
      <c r="A436" s="259">
        <v>44431</v>
      </c>
      <c r="B436" s="260">
        <v>314.2</v>
      </c>
      <c r="C436" s="261">
        <v>354.66800000000001</v>
      </c>
      <c r="D436" s="260">
        <v>4479.53</v>
      </c>
      <c r="F436" s="261">
        <v>1.2529999999999999</v>
      </c>
      <c r="G436" s="260">
        <f t="shared" si="72"/>
        <v>125.29999999999998</v>
      </c>
      <c r="H436" s="260">
        <f t="shared" si="73"/>
        <v>188.9</v>
      </c>
      <c r="I436" s="260">
        <f t="shared" si="74"/>
        <v>-102.69999999999999</v>
      </c>
      <c r="J436" s="262">
        <v>-1.0269999999999999</v>
      </c>
      <c r="K436" s="260">
        <f t="shared" si="75"/>
        <v>2.2799999999999998</v>
      </c>
      <c r="L436" s="261">
        <v>5.0149999999999997</v>
      </c>
      <c r="M436" s="262">
        <f t="shared" si="76"/>
        <v>2.7349999999999999</v>
      </c>
      <c r="N436" s="260">
        <v>-0.48299999999999998</v>
      </c>
      <c r="O436" s="260">
        <v>196.93</v>
      </c>
      <c r="P436" s="260">
        <v>461</v>
      </c>
      <c r="Q436" s="260">
        <v>559.56432055258688</v>
      </c>
      <c r="U436" s="260">
        <f t="shared" si="77"/>
        <v>3.5466800000000003</v>
      </c>
      <c r="V436" s="260">
        <f t="shared" si="78"/>
        <v>1.9693000000000001</v>
      </c>
    </row>
    <row r="437" spans="1:22">
      <c r="A437" s="259">
        <v>44432</v>
      </c>
      <c r="B437" s="260">
        <v>311.7</v>
      </c>
      <c r="C437" s="261">
        <v>349.58300000000003</v>
      </c>
      <c r="D437" s="260">
        <v>4486.2299999999996</v>
      </c>
      <c r="F437" s="261">
        <v>1.296</v>
      </c>
      <c r="G437" s="260">
        <f t="shared" si="72"/>
        <v>129.6</v>
      </c>
      <c r="H437" s="260">
        <f t="shared" si="73"/>
        <v>182.1</v>
      </c>
      <c r="I437" s="260">
        <f t="shared" si="74"/>
        <v>-102</v>
      </c>
      <c r="J437" s="262">
        <v>-1.02</v>
      </c>
      <c r="K437" s="260">
        <f t="shared" si="75"/>
        <v>2.3159999999999998</v>
      </c>
      <c r="L437" s="261">
        <v>4.992</v>
      </c>
      <c r="M437" s="262">
        <f t="shared" si="76"/>
        <v>2.6760000000000002</v>
      </c>
      <c r="N437" s="260">
        <v>-0.48</v>
      </c>
      <c r="O437" s="260">
        <v>195.98</v>
      </c>
      <c r="P437" s="260">
        <v>455</v>
      </c>
      <c r="Q437" s="260">
        <v>552.60215988067273</v>
      </c>
      <c r="U437" s="260">
        <f t="shared" si="77"/>
        <v>3.4958300000000002</v>
      </c>
      <c r="V437" s="260">
        <f t="shared" si="78"/>
        <v>1.9598</v>
      </c>
    </row>
    <row r="438" spans="1:22">
      <c r="A438" s="259">
        <v>44433</v>
      </c>
      <c r="B438" s="260">
        <v>308.10000000000002</v>
      </c>
      <c r="C438" s="261">
        <v>344.38600000000002</v>
      </c>
      <c r="D438" s="260">
        <v>4496.1899999999996</v>
      </c>
      <c r="F438" s="261">
        <v>1.3420000000000001</v>
      </c>
      <c r="G438" s="260">
        <f t="shared" si="72"/>
        <v>134.20000000000002</v>
      </c>
      <c r="H438" s="260">
        <f t="shared" si="73"/>
        <v>173.9</v>
      </c>
      <c r="I438" s="260">
        <f t="shared" si="74"/>
        <v>-101.4</v>
      </c>
      <c r="J438" s="262">
        <v>-1.014</v>
      </c>
      <c r="K438" s="260">
        <f t="shared" si="75"/>
        <v>2.3559999999999999</v>
      </c>
      <c r="L438" s="261">
        <v>4.9870000000000001</v>
      </c>
      <c r="M438" s="262">
        <f t="shared" si="76"/>
        <v>2.6310000000000002</v>
      </c>
      <c r="N438" s="260">
        <v>-0.42499999999999999</v>
      </c>
      <c r="O438" s="260">
        <v>192.08</v>
      </c>
      <c r="P438" s="260">
        <v>446</v>
      </c>
      <c r="Q438" s="260">
        <v>543.4864516002657</v>
      </c>
      <c r="U438" s="260">
        <f t="shared" si="77"/>
        <v>3.4438600000000004</v>
      </c>
      <c r="V438" s="260">
        <f t="shared" si="78"/>
        <v>1.9208000000000001</v>
      </c>
    </row>
    <row r="439" spans="1:22">
      <c r="A439" s="259">
        <v>44434</v>
      </c>
      <c r="B439" s="260">
        <v>308.39999999999998</v>
      </c>
      <c r="C439" s="261">
        <v>346.54</v>
      </c>
      <c r="D439" s="260">
        <v>4470</v>
      </c>
      <c r="F439" s="261">
        <v>1.351</v>
      </c>
      <c r="G439" s="260">
        <f t="shared" si="72"/>
        <v>135.1</v>
      </c>
      <c r="H439" s="260">
        <f t="shared" si="73"/>
        <v>173.29999999999998</v>
      </c>
      <c r="I439" s="260">
        <f t="shared" si="74"/>
        <v>-99.7</v>
      </c>
      <c r="J439" s="262">
        <v>-0.997</v>
      </c>
      <c r="K439" s="260">
        <f t="shared" si="75"/>
        <v>2.3479999999999999</v>
      </c>
      <c r="L439" s="261">
        <v>4.9960000000000004</v>
      </c>
      <c r="M439" s="262">
        <f t="shared" si="76"/>
        <v>2.6480000000000006</v>
      </c>
      <c r="N439" s="260">
        <v>-0.40899999999999997</v>
      </c>
      <c r="O439" s="260">
        <v>190.95</v>
      </c>
      <c r="P439" s="260">
        <v>446</v>
      </c>
      <c r="Q439" s="260">
        <v>542.01854768736723</v>
      </c>
      <c r="U439" s="260">
        <f t="shared" si="77"/>
        <v>3.4654000000000003</v>
      </c>
      <c r="V439" s="260">
        <f t="shared" si="78"/>
        <v>1.9095</v>
      </c>
    </row>
    <row r="440" spans="1:22">
      <c r="A440" s="259">
        <v>44435</v>
      </c>
      <c r="B440" s="260">
        <v>310</v>
      </c>
      <c r="C440" s="261">
        <v>347.28199999999998</v>
      </c>
      <c r="D440" s="260">
        <v>4509.37</v>
      </c>
      <c r="F440" s="261">
        <v>1.3089999999999999</v>
      </c>
      <c r="G440" s="260">
        <f t="shared" si="72"/>
        <v>130.9</v>
      </c>
      <c r="H440" s="260">
        <f t="shared" si="73"/>
        <v>179.1</v>
      </c>
      <c r="I440" s="260">
        <f t="shared" si="74"/>
        <v>-108</v>
      </c>
      <c r="J440" s="262">
        <v>-1.08</v>
      </c>
      <c r="K440" s="260">
        <f t="shared" si="75"/>
        <v>2.3890000000000002</v>
      </c>
      <c r="L440" s="261">
        <v>4.9690000000000003</v>
      </c>
      <c r="M440" s="262">
        <f t="shared" si="76"/>
        <v>2.58</v>
      </c>
      <c r="N440" s="260">
        <v>-0.42699999999999999</v>
      </c>
      <c r="O440" s="260">
        <v>190.75</v>
      </c>
      <c r="P440" s="260">
        <v>448</v>
      </c>
      <c r="Q440" s="260">
        <v>541.08990008377032</v>
      </c>
      <c r="U440" s="260">
        <f t="shared" si="77"/>
        <v>3.47282</v>
      </c>
      <c r="V440" s="260">
        <f t="shared" si="78"/>
        <v>1.9075</v>
      </c>
    </row>
    <row r="441" spans="1:22" hidden="1">
      <c r="A441" s="259">
        <v>44438</v>
      </c>
      <c r="B441" s="260">
        <v>310.7</v>
      </c>
      <c r="C441" s="261">
        <v>346.76100000000002</v>
      </c>
      <c r="D441" s="260">
        <v>4528.79</v>
      </c>
      <c r="F441" s="261">
        <v>1.2809999999999999</v>
      </c>
      <c r="G441" s="260">
        <f t="shared" si="72"/>
        <v>128.1</v>
      </c>
      <c r="H441" s="260">
        <f t="shared" si="73"/>
        <v>182.6</v>
      </c>
      <c r="I441" s="260">
        <f t="shared" si="74"/>
        <v>-108.7</v>
      </c>
      <c r="J441" s="262">
        <v>-1.087</v>
      </c>
      <c r="K441" s="260">
        <f t="shared" si="75"/>
        <v>2.3679999999999999</v>
      </c>
      <c r="L441" s="261">
        <v>4.923</v>
      </c>
      <c r="M441" s="262">
        <f t="shared" si="76"/>
        <v>2.5550000000000002</v>
      </c>
      <c r="N441" s="260">
        <v>-0.442</v>
      </c>
      <c r="O441" s="260" t="e">
        <v>#N/A</v>
      </c>
      <c r="Q441" s="260">
        <v>544.22323873501614</v>
      </c>
    </row>
    <row r="442" spans="1:22">
      <c r="A442" s="259">
        <v>44439</v>
      </c>
      <c r="B442" s="260">
        <v>307</v>
      </c>
      <c r="C442" s="261">
        <v>343.45</v>
      </c>
      <c r="D442" s="260">
        <v>4522.68</v>
      </c>
      <c r="F442" s="261">
        <v>1.31</v>
      </c>
      <c r="G442" s="260">
        <f t="shared" si="72"/>
        <v>131</v>
      </c>
      <c r="H442" s="260">
        <f t="shared" si="73"/>
        <v>176</v>
      </c>
      <c r="I442" s="260">
        <f t="shared" si="74"/>
        <v>-102.8</v>
      </c>
      <c r="J442" s="262">
        <v>-1.028</v>
      </c>
      <c r="K442" s="260">
        <f t="shared" si="75"/>
        <v>2.3380000000000001</v>
      </c>
      <c r="L442" s="261">
        <v>4.9109999999999996</v>
      </c>
      <c r="M442" s="262">
        <f t="shared" si="76"/>
        <v>2.5729999999999995</v>
      </c>
      <c r="N442" s="260">
        <v>-0.38600000000000001</v>
      </c>
      <c r="O442" s="260">
        <v>189.2</v>
      </c>
      <c r="P442" s="260">
        <v>442</v>
      </c>
      <c r="Q442" s="260">
        <v>531.39773605914536</v>
      </c>
      <c r="U442" s="260">
        <f t="shared" ref="U442:U445" si="79">C442/100</f>
        <v>3.4344999999999999</v>
      </c>
      <c r="V442" s="260">
        <f t="shared" ref="V442:V445" si="80">O442/100</f>
        <v>1.8919999999999999</v>
      </c>
    </row>
    <row r="443" spans="1:22">
      <c r="A443" s="259">
        <v>44440</v>
      </c>
      <c r="B443" s="260">
        <v>307.8</v>
      </c>
      <c r="C443" s="261">
        <v>342.74599999999998</v>
      </c>
      <c r="D443" s="260">
        <v>4524.09</v>
      </c>
      <c r="F443" s="261">
        <v>1.2949999999999999</v>
      </c>
      <c r="G443" s="260">
        <f t="shared" si="72"/>
        <v>129.5</v>
      </c>
      <c r="H443" s="260">
        <f t="shared" si="73"/>
        <v>178.3</v>
      </c>
      <c r="I443" s="260">
        <f t="shared" si="74"/>
        <v>-104.60000000000001</v>
      </c>
      <c r="J443" s="262">
        <v>-1.046</v>
      </c>
      <c r="K443" s="260">
        <f t="shared" si="75"/>
        <v>2.3410000000000002</v>
      </c>
      <c r="L443" s="261">
        <v>4.9059999999999997</v>
      </c>
      <c r="M443" s="262">
        <f t="shared" si="76"/>
        <v>2.5649999999999995</v>
      </c>
      <c r="N443" s="260">
        <v>-0.376</v>
      </c>
      <c r="O443" s="260">
        <v>186.96</v>
      </c>
      <c r="P443" s="260">
        <v>438</v>
      </c>
      <c r="Q443" s="260">
        <v>528.39981052620669</v>
      </c>
      <c r="U443" s="260">
        <f t="shared" si="79"/>
        <v>3.42746</v>
      </c>
      <c r="V443" s="260">
        <f t="shared" si="80"/>
        <v>1.8696000000000002</v>
      </c>
    </row>
    <row r="444" spans="1:22">
      <c r="A444" s="259">
        <v>44441</v>
      </c>
      <c r="B444" s="260">
        <v>308.39999999999998</v>
      </c>
      <c r="C444" s="261">
        <v>342.70299999999997</v>
      </c>
      <c r="D444" s="260">
        <v>4536.95</v>
      </c>
      <c r="F444" s="261">
        <v>1.284</v>
      </c>
      <c r="G444" s="260">
        <f t="shared" si="72"/>
        <v>128.4</v>
      </c>
      <c r="H444" s="260">
        <f t="shared" si="73"/>
        <v>179.99999999999997</v>
      </c>
      <c r="I444" s="260">
        <f t="shared" si="74"/>
        <v>-104.89999999999999</v>
      </c>
      <c r="J444" s="262">
        <v>-1.0489999999999999</v>
      </c>
      <c r="K444" s="260">
        <f t="shared" si="75"/>
        <v>2.3330000000000002</v>
      </c>
      <c r="L444" s="261">
        <v>4.8920000000000003</v>
      </c>
      <c r="M444" s="262">
        <f t="shared" si="76"/>
        <v>2.5590000000000002</v>
      </c>
      <c r="N444" s="260">
        <v>-0.38700000000000001</v>
      </c>
      <c r="O444" s="260">
        <v>188.36</v>
      </c>
      <c r="P444" s="260">
        <v>438</v>
      </c>
      <c r="Q444" s="260">
        <v>528.11638486077436</v>
      </c>
      <c r="U444" s="260">
        <f t="shared" si="79"/>
        <v>3.4270299999999998</v>
      </c>
      <c r="V444" s="260">
        <f t="shared" si="80"/>
        <v>1.8836000000000002</v>
      </c>
    </row>
    <row r="445" spans="1:22">
      <c r="A445" s="259">
        <v>44442</v>
      </c>
      <c r="B445" s="260">
        <v>308.2</v>
      </c>
      <c r="C445" s="261">
        <v>340.447</v>
      </c>
      <c r="D445" s="260">
        <v>4535.43</v>
      </c>
      <c r="F445" s="261">
        <v>1.3240000000000001</v>
      </c>
      <c r="G445" s="260">
        <f t="shared" si="72"/>
        <v>132.4</v>
      </c>
      <c r="H445" s="260">
        <f t="shared" si="73"/>
        <v>175.79999999999998</v>
      </c>
      <c r="I445" s="260">
        <f t="shared" si="74"/>
        <v>-101.89999999999999</v>
      </c>
      <c r="J445" s="262">
        <v>-1.0189999999999999</v>
      </c>
      <c r="K445" s="260">
        <f t="shared" si="75"/>
        <v>2.343</v>
      </c>
      <c r="L445" s="261">
        <v>4.9059999999999997</v>
      </c>
      <c r="M445" s="262">
        <f t="shared" si="76"/>
        <v>2.5629999999999997</v>
      </c>
      <c r="N445" s="260">
        <v>-0.36399999999999999</v>
      </c>
      <c r="O445" s="260">
        <v>185.53</v>
      </c>
      <c r="P445" s="260">
        <v>435</v>
      </c>
      <c r="Q445" s="260">
        <v>526.76416104253303</v>
      </c>
      <c r="U445" s="260">
        <f t="shared" si="79"/>
        <v>3.4044699999999999</v>
      </c>
      <c r="V445" s="260">
        <f t="shared" si="80"/>
        <v>1.8552999999999999</v>
      </c>
    </row>
    <row r="446" spans="1:22" hidden="1">
      <c r="A446" s="259">
        <v>44445</v>
      </c>
      <c r="B446" s="260">
        <v>0</v>
      </c>
      <c r="C446" s="260">
        <v>0</v>
      </c>
      <c r="D446" s="260">
        <v>0</v>
      </c>
      <c r="F446" s="260">
        <v>1.3240000000000001</v>
      </c>
      <c r="G446" s="260">
        <f t="shared" si="72"/>
        <v>132.4</v>
      </c>
      <c r="H446" s="260">
        <f t="shared" si="73"/>
        <v>-132.4</v>
      </c>
      <c r="I446" s="260">
        <f t="shared" si="74"/>
        <v>-101.89999999999999</v>
      </c>
      <c r="J446" s="260">
        <v>-1.0189999999999999</v>
      </c>
      <c r="K446" s="260">
        <f t="shared" si="75"/>
        <v>2.343</v>
      </c>
      <c r="L446" s="260" t="e">
        <v>#N/A</v>
      </c>
      <c r="M446" s="260" t="e">
        <f t="shared" si="76"/>
        <v>#N/A</v>
      </c>
      <c r="Q446" s="260">
        <v>526.19907444718228</v>
      </c>
    </row>
    <row r="447" spans="1:22">
      <c r="A447" s="259">
        <v>44446</v>
      </c>
      <c r="B447" s="260">
        <v>305.5</v>
      </c>
      <c r="C447" s="261">
        <v>338.02800000000002</v>
      </c>
      <c r="D447" s="260">
        <v>4520.03</v>
      </c>
      <c r="F447" s="261">
        <v>1.3740000000000001</v>
      </c>
      <c r="G447" s="260">
        <f t="shared" si="72"/>
        <v>137.4</v>
      </c>
      <c r="H447" s="260">
        <f t="shared" si="73"/>
        <v>168.1</v>
      </c>
      <c r="I447" s="260">
        <f t="shared" si="74"/>
        <v>-99.3</v>
      </c>
      <c r="J447" s="262">
        <v>-0.99299999999999999</v>
      </c>
      <c r="K447" s="260">
        <f t="shared" si="75"/>
        <v>2.367</v>
      </c>
      <c r="L447" s="261">
        <v>4.9290000000000003</v>
      </c>
      <c r="M447" s="262">
        <f t="shared" si="76"/>
        <v>2.5620000000000003</v>
      </c>
      <c r="N447" s="260">
        <v>-0.32500000000000001</v>
      </c>
      <c r="O447" s="260">
        <v>184.39</v>
      </c>
      <c r="P447" s="260">
        <v>431</v>
      </c>
      <c r="Q447" s="260">
        <v>524.59495244479785</v>
      </c>
      <c r="U447" s="260">
        <f t="shared" ref="U447:U470" si="81">C447/100</f>
        <v>3.3802800000000004</v>
      </c>
      <c r="V447" s="260">
        <f t="shared" ref="V447:V470" si="82">O447/100</f>
        <v>1.8438999999999999</v>
      </c>
    </row>
    <row r="448" spans="1:22">
      <c r="A448" s="259">
        <v>44447</v>
      </c>
      <c r="B448" s="260">
        <v>307.2</v>
      </c>
      <c r="C448" s="261">
        <v>341.23500000000001</v>
      </c>
      <c r="D448" s="260">
        <v>4514.07</v>
      </c>
      <c r="F448" s="261">
        <v>1.339</v>
      </c>
      <c r="G448" s="260">
        <f t="shared" si="72"/>
        <v>133.9</v>
      </c>
      <c r="H448" s="260">
        <f t="shared" si="73"/>
        <v>173.29999999999998</v>
      </c>
      <c r="I448" s="260">
        <f t="shared" si="74"/>
        <v>-104.1</v>
      </c>
      <c r="J448" s="262">
        <v>-1.0409999999999999</v>
      </c>
      <c r="K448" s="260">
        <f t="shared" si="75"/>
        <v>2.38</v>
      </c>
      <c r="L448" s="261">
        <v>4.9470000000000001</v>
      </c>
      <c r="M448" s="262">
        <f t="shared" si="76"/>
        <v>2.5670000000000002</v>
      </c>
      <c r="N448" s="260">
        <v>-0.32500000000000001</v>
      </c>
      <c r="O448" s="260">
        <v>185.84</v>
      </c>
      <c r="P448" s="260">
        <v>436</v>
      </c>
      <c r="Q448" s="260">
        <v>528.15468158219073</v>
      </c>
      <c r="U448" s="260">
        <f t="shared" si="81"/>
        <v>3.41235</v>
      </c>
      <c r="V448" s="260">
        <f t="shared" si="82"/>
        <v>1.8584000000000001</v>
      </c>
    </row>
    <row r="449" spans="1:36">
      <c r="A449" s="259">
        <v>44448</v>
      </c>
      <c r="B449" s="260">
        <v>307.7</v>
      </c>
      <c r="C449" s="261">
        <v>344.13099999999997</v>
      </c>
      <c r="D449" s="260">
        <v>4493.28</v>
      </c>
      <c r="F449" s="261">
        <v>1.2989999999999999</v>
      </c>
      <c r="G449" s="260">
        <f t="shared" si="72"/>
        <v>129.9</v>
      </c>
      <c r="H449" s="260">
        <f t="shared" si="73"/>
        <v>177.79999999999998</v>
      </c>
      <c r="I449" s="260">
        <f t="shared" si="74"/>
        <v>-109.1</v>
      </c>
      <c r="J449" s="262">
        <v>-1.091</v>
      </c>
      <c r="K449" s="260">
        <f t="shared" si="75"/>
        <v>2.3899999999999997</v>
      </c>
      <c r="L449" s="261">
        <v>4.9470000000000001</v>
      </c>
      <c r="M449" s="262">
        <f t="shared" si="76"/>
        <v>2.5570000000000004</v>
      </c>
      <c r="N449" s="260">
        <v>-0.36299999999999999</v>
      </c>
      <c r="O449" s="260">
        <v>187.56</v>
      </c>
      <c r="P449" s="260">
        <v>441</v>
      </c>
      <c r="Q449" s="260">
        <v>532.59966212580468</v>
      </c>
      <c r="U449" s="260">
        <f t="shared" si="81"/>
        <v>3.4413099999999996</v>
      </c>
      <c r="V449" s="260">
        <f t="shared" si="82"/>
        <v>1.8755999999999999</v>
      </c>
    </row>
    <row r="450" spans="1:36">
      <c r="A450" s="259">
        <v>44449</v>
      </c>
      <c r="B450" s="260">
        <v>304.7</v>
      </c>
      <c r="C450" s="261">
        <v>340.71899999999999</v>
      </c>
      <c r="D450" s="260">
        <v>4458.58</v>
      </c>
      <c r="F450" s="261">
        <v>1.3440000000000001</v>
      </c>
      <c r="G450" s="260">
        <f t="shared" si="72"/>
        <v>134.4</v>
      </c>
      <c r="H450" s="260">
        <f t="shared" si="73"/>
        <v>170.29999999999998</v>
      </c>
      <c r="I450" s="260">
        <f t="shared" si="74"/>
        <v>-105.1</v>
      </c>
      <c r="J450" s="262">
        <v>-1.0509999999999999</v>
      </c>
      <c r="K450" s="260">
        <f t="shared" si="75"/>
        <v>2.395</v>
      </c>
      <c r="L450" s="261">
        <v>4.95</v>
      </c>
      <c r="M450" s="262">
        <f t="shared" si="76"/>
        <v>2.5550000000000002</v>
      </c>
      <c r="N450" s="260">
        <v>-0.33300000000000002</v>
      </c>
      <c r="O450" s="260">
        <v>186.67</v>
      </c>
      <c r="P450" s="260">
        <v>437</v>
      </c>
      <c r="Q450" s="260">
        <v>529.34679054247408</v>
      </c>
      <c r="U450" s="260">
        <f t="shared" si="81"/>
        <v>3.4071899999999999</v>
      </c>
      <c r="V450" s="260">
        <f t="shared" si="82"/>
        <v>1.8666999999999998</v>
      </c>
    </row>
    <row r="451" spans="1:36">
      <c r="A451" s="259">
        <v>44452</v>
      </c>
      <c r="B451" s="260">
        <v>304.89999999999998</v>
      </c>
      <c r="C451" s="261">
        <v>342.65899999999999</v>
      </c>
      <c r="D451" s="260">
        <v>4468.7299999999996</v>
      </c>
      <c r="F451" s="261">
        <v>1.3280000000000001</v>
      </c>
      <c r="G451" s="260">
        <f t="shared" si="72"/>
        <v>132.80000000000001</v>
      </c>
      <c r="H451" s="260">
        <f t="shared" si="73"/>
        <v>172.09999999999997</v>
      </c>
      <c r="I451" s="260">
        <f t="shared" si="74"/>
        <v>-104.4</v>
      </c>
      <c r="J451" s="262">
        <v>-1.044</v>
      </c>
      <c r="K451" s="260">
        <f t="shared" si="75"/>
        <v>2.3719999999999999</v>
      </c>
      <c r="L451" s="261">
        <v>4.9359999999999999</v>
      </c>
      <c r="M451" s="262">
        <f t="shared" si="76"/>
        <v>2.5640000000000001</v>
      </c>
      <c r="N451" s="260">
        <v>-0.33300000000000002</v>
      </c>
      <c r="O451" s="260">
        <v>186.5</v>
      </c>
      <c r="P451" s="260">
        <v>438</v>
      </c>
      <c r="Q451" s="260">
        <v>529.3805564263771</v>
      </c>
      <c r="U451" s="260">
        <f t="shared" si="81"/>
        <v>3.42659</v>
      </c>
      <c r="V451" s="260">
        <f t="shared" si="82"/>
        <v>1.865</v>
      </c>
    </row>
    <row r="452" spans="1:36">
      <c r="A452" s="259">
        <v>44453</v>
      </c>
      <c r="B452" s="260">
        <v>307.89999999999998</v>
      </c>
      <c r="C452" s="261">
        <v>346.327</v>
      </c>
      <c r="D452" s="260">
        <v>4443.05</v>
      </c>
      <c r="F452" s="261">
        <v>1.2849999999999999</v>
      </c>
      <c r="G452" s="260">
        <f t="shared" ref="G452:G515" si="83">F452*100</f>
        <v>128.5</v>
      </c>
      <c r="H452" s="260">
        <f t="shared" ref="H452:H515" si="84">B452-G452</f>
        <v>179.39999999999998</v>
      </c>
      <c r="I452" s="260">
        <f t="shared" ref="I452:I515" si="85">J452*100</f>
        <v>-105</v>
      </c>
      <c r="J452" s="262">
        <v>-1.05</v>
      </c>
      <c r="K452" s="260">
        <f t="shared" ref="K452:K515" si="86">F452-J452</f>
        <v>2.335</v>
      </c>
      <c r="L452" s="261">
        <v>4.9400000000000004</v>
      </c>
      <c r="M452" s="262">
        <f t="shared" ref="M452:M515" si="87">L452-K452</f>
        <v>2.6050000000000004</v>
      </c>
      <c r="N452" s="260">
        <v>-0.34200000000000003</v>
      </c>
      <c r="O452" s="260">
        <v>186.95</v>
      </c>
      <c r="P452" s="260">
        <v>443</v>
      </c>
      <c r="Q452" s="260">
        <v>530.81132410032023</v>
      </c>
      <c r="U452" s="260">
        <f t="shared" si="81"/>
        <v>3.4632700000000001</v>
      </c>
      <c r="V452" s="260">
        <f t="shared" si="82"/>
        <v>1.8694999999999999</v>
      </c>
      <c r="AF452" s="268"/>
      <c r="AG452" s="268"/>
      <c r="AH452" s="269"/>
      <c r="AJ452" s="268"/>
    </row>
    <row r="453" spans="1:36">
      <c r="A453" s="259">
        <v>44454</v>
      </c>
      <c r="B453" s="260">
        <v>307.89999999999998</v>
      </c>
      <c r="C453" s="261">
        <v>343.53699999999998</v>
      </c>
      <c r="D453" s="260">
        <v>4480.7</v>
      </c>
      <c r="F453" s="261">
        <v>1.3009999999999999</v>
      </c>
      <c r="G453" s="260">
        <f t="shared" si="83"/>
        <v>130.1</v>
      </c>
      <c r="H453" s="260">
        <f t="shared" si="84"/>
        <v>177.79999999999998</v>
      </c>
      <c r="I453" s="260">
        <f t="shared" si="85"/>
        <v>-105</v>
      </c>
      <c r="J453" s="262">
        <v>-1.05</v>
      </c>
      <c r="K453" s="260">
        <f t="shared" si="86"/>
        <v>2.351</v>
      </c>
      <c r="L453" s="261">
        <v>4.9269999999999996</v>
      </c>
      <c r="M453" s="262">
        <f t="shared" si="87"/>
        <v>2.5759999999999996</v>
      </c>
      <c r="N453" s="260">
        <v>-0.308</v>
      </c>
      <c r="O453" s="260">
        <v>185.46</v>
      </c>
      <c r="P453" s="260">
        <v>438</v>
      </c>
      <c r="Q453" s="260">
        <v>527.60659627060909</v>
      </c>
      <c r="U453" s="260">
        <f t="shared" si="81"/>
        <v>3.4353699999999998</v>
      </c>
      <c r="V453" s="260">
        <f t="shared" si="82"/>
        <v>1.8546</v>
      </c>
    </row>
    <row r="454" spans="1:36">
      <c r="A454" s="259">
        <v>44455</v>
      </c>
      <c r="B454" s="260">
        <v>306.89999999999998</v>
      </c>
      <c r="C454" s="261">
        <v>343.255</v>
      </c>
      <c r="D454" s="260">
        <v>4473.75</v>
      </c>
      <c r="F454" s="261">
        <v>1.339</v>
      </c>
      <c r="G454" s="260">
        <f t="shared" si="83"/>
        <v>133.9</v>
      </c>
      <c r="H454" s="260">
        <f t="shared" si="84"/>
        <v>172.99999999999997</v>
      </c>
      <c r="I454" s="260">
        <f t="shared" si="85"/>
        <v>-102.1</v>
      </c>
      <c r="J454" s="262">
        <v>-1.0209999999999999</v>
      </c>
      <c r="K454" s="260">
        <f t="shared" si="86"/>
        <v>2.36</v>
      </c>
      <c r="L454" s="261">
        <v>4.952</v>
      </c>
      <c r="M454" s="262">
        <f t="shared" si="87"/>
        <v>2.5920000000000001</v>
      </c>
      <c r="N454" s="260">
        <v>-0.30399999999999999</v>
      </c>
      <c r="O454" s="260">
        <v>183.74</v>
      </c>
      <c r="P454" s="260">
        <v>437</v>
      </c>
      <c r="Q454" s="260">
        <v>526.63590853618246</v>
      </c>
      <c r="U454" s="260">
        <f t="shared" si="81"/>
        <v>3.43255</v>
      </c>
      <c r="V454" s="260">
        <f t="shared" si="82"/>
        <v>1.8374000000000001</v>
      </c>
    </row>
    <row r="455" spans="1:36">
      <c r="A455" s="259">
        <v>44456</v>
      </c>
      <c r="B455" s="260">
        <v>306.60000000000002</v>
      </c>
      <c r="C455" s="261">
        <v>342.82400000000001</v>
      </c>
      <c r="D455" s="260">
        <v>4432.99</v>
      </c>
      <c r="F455" s="261">
        <v>1.3640000000000001</v>
      </c>
      <c r="G455" s="260">
        <f t="shared" si="83"/>
        <v>136.4</v>
      </c>
      <c r="H455" s="260">
        <f t="shared" si="84"/>
        <v>170.20000000000002</v>
      </c>
      <c r="I455" s="260">
        <f t="shared" si="85"/>
        <v>-98.3</v>
      </c>
      <c r="J455" s="262">
        <v>-0.98299999999999998</v>
      </c>
      <c r="K455" s="260">
        <f t="shared" si="86"/>
        <v>2.347</v>
      </c>
      <c r="L455" s="261">
        <v>4.9889999999999999</v>
      </c>
      <c r="M455" s="262">
        <f t="shared" si="87"/>
        <v>2.6419999999999999</v>
      </c>
      <c r="N455" s="260">
        <v>-0.28199999999999997</v>
      </c>
      <c r="O455" s="260">
        <v>182.42</v>
      </c>
      <c r="P455" s="260">
        <v>433</v>
      </c>
      <c r="Q455" s="260">
        <v>526.55494292111848</v>
      </c>
      <c r="U455" s="260">
        <f t="shared" si="81"/>
        <v>3.4282400000000002</v>
      </c>
      <c r="V455" s="260">
        <f t="shared" si="82"/>
        <v>1.8241999999999998</v>
      </c>
    </row>
    <row r="456" spans="1:36">
      <c r="A456" s="259">
        <v>44459</v>
      </c>
      <c r="B456" s="260">
        <v>314.2</v>
      </c>
      <c r="C456" s="261">
        <v>353.976</v>
      </c>
      <c r="D456" s="260">
        <v>4357.7299999999996</v>
      </c>
      <c r="F456" s="261">
        <v>1.3120000000000001</v>
      </c>
      <c r="G456" s="260">
        <f t="shared" si="83"/>
        <v>131.20000000000002</v>
      </c>
      <c r="H456" s="260">
        <f t="shared" si="84"/>
        <v>182.99999999999997</v>
      </c>
      <c r="I456" s="260">
        <f t="shared" si="85"/>
        <v>-99.4</v>
      </c>
      <c r="J456" s="262">
        <v>-0.99399999999999999</v>
      </c>
      <c r="K456" s="260">
        <f t="shared" si="86"/>
        <v>2.306</v>
      </c>
      <c r="L456" s="261">
        <v>5.0540000000000003</v>
      </c>
      <c r="M456" s="262">
        <f t="shared" si="87"/>
        <v>2.7480000000000002</v>
      </c>
      <c r="N456" s="260">
        <v>-0.32200000000000001</v>
      </c>
      <c r="O456" s="260">
        <v>187.65</v>
      </c>
      <c r="P456" s="260">
        <v>445</v>
      </c>
      <c r="Q456" s="260">
        <v>537.71719829241715</v>
      </c>
      <c r="U456" s="260">
        <f t="shared" si="81"/>
        <v>3.5397599999999998</v>
      </c>
      <c r="V456" s="260">
        <f t="shared" si="82"/>
        <v>1.8765000000000001</v>
      </c>
    </row>
    <row r="457" spans="1:36">
      <c r="A457" s="259">
        <v>44460</v>
      </c>
      <c r="B457" s="260">
        <v>313.10000000000002</v>
      </c>
      <c r="C457" s="261">
        <v>352.34100000000001</v>
      </c>
      <c r="D457" s="260">
        <v>4354.1899999999996</v>
      </c>
      <c r="F457" s="261">
        <v>1.3240000000000001</v>
      </c>
      <c r="G457" s="260">
        <f t="shared" si="83"/>
        <v>132.4</v>
      </c>
      <c r="H457" s="260">
        <f t="shared" si="84"/>
        <v>180.70000000000002</v>
      </c>
      <c r="I457" s="260">
        <f t="shared" si="85"/>
        <v>-97.6</v>
      </c>
      <c r="J457" s="262">
        <v>-0.97599999999999998</v>
      </c>
      <c r="K457" s="260">
        <f t="shared" si="86"/>
        <v>2.2999999999999998</v>
      </c>
      <c r="L457" s="261">
        <v>5.0519999999999996</v>
      </c>
      <c r="M457" s="262">
        <f t="shared" si="87"/>
        <v>2.7519999999999998</v>
      </c>
      <c r="N457" s="260">
        <v>-0.32</v>
      </c>
      <c r="O457" s="260">
        <v>188.82</v>
      </c>
      <c r="P457" s="260">
        <v>445</v>
      </c>
      <c r="Q457" s="260">
        <v>538.80296479984929</v>
      </c>
      <c r="U457" s="260">
        <f t="shared" si="81"/>
        <v>3.5234100000000002</v>
      </c>
      <c r="V457" s="260">
        <f t="shared" si="82"/>
        <v>1.8881999999999999</v>
      </c>
    </row>
    <row r="458" spans="1:36">
      <c r="A458" s="259">
        <v>44461</v>
      </c>
      <c r="B458" s="260">
        <v>311.39999999999998</v>
      </c>
      <c r="C458" s="261">
        <v>353.53500000000003</v>
      </c>
      <c r="D458" s="260">
        <v>4395.6400000000003</v>
      </c>
      <c r="F458" s="261">
        <v>1.3029999999999999</v>
      </c>
      <c r="G458" s="260">
        <f t="shared" si="83"/>
        <v>130.29999999999998</v>
      </c>
      <c r="H458" s="260">
        <f t="shared" si="84"/>
        <v>181.1</v>
      </c>
      <c r="I458" s="260">
        <f t="shared" si="85"/>
        <v>-97.399999999999991</v>
      </c>
      <c r="J458" s="262">
        <v>-0.97399999999999998</v>
      </c>
      <c r="K458" s="260">
        <f t="shared" si="86"/>
        <v>2.2770000000000001</v>
      </c>
      <c r="L458" s="261">
        <v>5.0650000000000004</v>
      </c>
      <c r="M458" s="262">
        <f t="shared" si="87"/>
        <v>2.7880000000000003</v>
      </c>
      <c r="N458" s="260">
        <v>-0.32600000000000001</v>
      </c>
      <c r="O458" s="260">
        <v>188.3</v>
      </c>
      <c r="P458" s="260">
        <v>451</v>
      </c>
      <c r="Q458" s="260">
        <v>545.17589940841708</v>
      </c>
      <c r="U458" s="260">
        <f t="shared" si="81"/>
        <v>3.5353500000000002</v>
      </c>
      <c r="V458" s="260">
        <f t="shared" si="82"/>
        <v>1.883</v>
      </c>
    </row>
    <row r="459" spans="1:36">
      <c r="A459" s="259">
        <v>44462</v>
      </c>
      <c r="B459" s="260">
        <v>306</v>
      </c>
      <c r="C459" s="261">
        <v>349.04700000000003</v>
      </c>
      <c r="D459" s="260">
        <v>4448.9799999999996</v>
      </c>
      <c r="F459" s="261">
        <v>1.4319999999999999</v>
      </c>
      <c r="G459" s="260">
        <f t="shared" si="83"/>
        <v>143.19999999999999</v>
      </c>
      <c r="H459" s="260">
        <f t="shared" si="84"/>
        <v>162.80000000000001</v>
      </c>
      <c r="I459" s="260">
        <f t="shared" si="85"/>
        <v>-89.5</v>
      </c>
      <c r="J459" s="262">
        <v>-0.89500000000000002</v>
      </c>
      <c r="K459" s="260">
        <f t="shared" si="86"/>
        <v>2.327</v>
      </c>
      <c r="L459" s="261">
        <v>5.0990000000000002</v>
      </c>
      <c r="M459" s="262">
        <f t="shared" si="87"/>
        <v>2.7720000000000002</v>
      </c>
      <c r="N459" s="260">
        <v>-0.26</v>
      </c>
      <c r="O459" s="260">
        <v>185.31</v>
      </c>
      <c r="P459" s="260">
        <v>449</v>
      </c>
      <c r="Q459" s="260">
        <v>540.04099243865153</v>
      </c>
      <c r="U459" s="260">
        <f t="shared" si="81"/>
        <v>3.4904700000000002</v>
      </c>
      <c r="V459" s="260">
        <f t="shared" si="82"/>
        <v>1.8531</v>
      </c>
    </row>
    <row r="460" spans="1:36">
      <c r="A460" s="259">
        <v>44463</v>
      </c>
      <c r="B460" s="260">
        <v>306.3</v>
      </c>
      <c r="C460" s="261">
        <v>352.11799999999999</v>
      </c>
      <c r="D460" s="260">
        <v>4455.4799999999996</v>
      </c>
      <c r="F460" s="261">
        <v>1.4530000000000001</v>
      </c>
      <c r="G460" s="260">
        <f t="shared" si="83"/>
        <v>145.30000000000001</v>
      </c>
      <c r="H460" s="260">
        <f t="shared" si="84"/>
        <v>161</v>
      </c>
      <c r="I460" s="260">
        <f t="shared" si="85"/>
        <v>-88.1</v>
      </c>
      <c r="J460" s="262">
        <v>-0.88100000000000001</v>
      </c>
      <c r="K460" s="260">
        <f t="shared" si="86"/>
        <v>2.3340000000000001</v>
      </c>
      <c r="L460" s="261">
        <v>5.1970000000000001</v>
      </c>
      <c r="M460" s="262">
        <f t="shared" si="87"/>
        <v>2.863</v>
      </c>
      <c r="N460" s="260">
        <v>-0.23</v>
      </c>
      <c r="O460" s="260">
        <v>184.41</v>
      </c>
      <c r="P460" s="260">
        <v>452</v>
      </c>
      <c r="Q460" s="260">
        <v>547.2397909454204</v>
      </c>
      <c r="U460" s="260">
        <f t="shared" si="81"/>
        <v>3.5211799999999998</v>
      </c>
      <c r="V460" s="260">
        <f t="shared" si="82"/>
        <v>1.8441000000000001</v>
      </c>
    </row>
    <row r="461" spans="1:36">
      <c r="A461" s="259">
        <v>44466</v>
      </c>
      <c r="B461" s="260">
        <v>306.8</v>
      </c>
      <c r="C461" s="261">
        <v>354.96499999999997</v>
      </c>
      <c r="D461" s="260">
        <v>4443.1099999999997</v>
      </c>
      <c r="F461" s="261">
        <v>1.488</v>
      </c>
      <c r="G461" s="260">
        <f t="shared" si="83"/>
        <v>148.80000000000001</v>
      </c>
      <c r="H461" s="260">
        <f t="shared" si="84"/>
        <v>158</v>
      </c>
      <c r="I461" s="260">
        <f t="shared" si="85"/>
        <v>-88.4</v>
      </c>
      <c r="J461" s="262">
        <v>-0.88400000000000001</v>
      </c>
      <c r="K461" s="260">
        <f t="shared" si="86"/>
        <v>2.3719999999999999</v>
      </c>
      <c r="L461" s="261">
        <v>5.2450000000000001</v>
      </c>
      <c r="M461" s="262">
        <f t="shared" si="87"/>
        <v>2.8730000000000002</v>
      </c>
      <c r="N461" s="260">
        <v>-0.22500000000000001</v>
      </c>
      <c r="O461" s="260">
        <v>186.45</v>
      </c>
      <c r="P461" s="260">
        <v>456</v>
      </c>
      <c r="Q461" s="260">
        <v>551.56993141344356</v>
      </c>
      <c r="U461" s="260">
        <f t="shared" si="81"/>
        <v>3.5496499999999997</v>
      </c>
      <c r="V461" s="260">
        <f t="shared" si="82"/>
        <v>1.8644999999999998</v>
      </c>
    </row>
    <row r="462" spans="1:36">
      <c r="A462" s="259">
        <v>44467</v>
      </c>
      <c r="B462" s="260">
        <v>307</v>
      </c>
      <c r="C462" s="261">
        <v>356.423</v>
      </c>
      <c r="D462" s="260">
        <v>4352.63</v>
      </c>
      <c r="F462" s="261">
        <v>1.5389999999999999</v>
      </c>
      <c r="G462" s="260">
        <f t="shared" si="83"/>
        <v>153.9</v>
      </c>
      <c r="H462" s="260">
        <f t="shared" si="84"/>
        <v>153.1</v>
      </c>
      <c r="I462" s="260">
        <f t="shared" si="85"/>
        <v>-85.5</v>
      </c>
      <c r="J462" s="262">
        <v>-0.85499999999999998</v>
      </c>
      <c r="K462" s="260">
        <f t="shared" si="86"/>
        <v>2.3940000000000001</v>
      </c>
      <c r="L462" s="261">
        <v>5.3170000000000002</v>
      </c>
      <c r="M462" s="262">
        <f t="shared" si="87"/>
        <v>2.923</v>
      </c>
      <c r="N462" s="260">
        <v>-0.20100000000000001</v>
      </c>
      <c r="O462" s="260">
        <v>186.95</v>
      </c>
      <c r="P462" s="260">
        <v>456</v>
      </c>
      <c r="Q462" s="260">
        <v>552.53751525820735</v>
      </c>
      <c r="U462" s="260">
        <f t="shared" si="81"/>
        <v>3.5642300000000002</v>
      </c>
      <c r="V462" s="260">
        <f t="shared" si="82"/>
        <v>1.8694999999999999</v>
      </c>
    </row>
    <row r="463" spans="1:36">
      <c r="A463" s="259">
        <v>44468</v>
      </c>
      <c r="B463" s="260">
        <v>308.39999999999998</v>
      </c>
      <c r="C463" s="261">
        <v>354.64</v>
      </c>
      <c r="D463" s="260">
        <v>4359.46</v>
      </c>
      <c r="F463" s="261">
        <v>1.518</v>
      </c>
      <c r="G463" s="260">
        <f t="shared" si="83"/>
        <v>151.80000000000001</v>
      </c>
      <c r="H463" s="260">
        <f t="shared" si="84"/>
        <v>156.59999999999997</v>
      </c>
      <c r="I463" s="260">
        <f t="shared" si="85"/>
        <v>-85.8</v>
      </c>
      <c r="J463" s="262">
        <v>-0.85799999999999998</v>
      </c>
      <c r="K463" s="260">
        <f t="shared" si="86"/>
        <v>2.3759999999999999</v>
      </c>
      <c r="L463" s="261">
        <v>5.298</v>
      </c>
      <c r="M463" s="262">
        <f t="shared" si="87"/>
        <v>2.9220000000000002</v>
      </c>
      <c r="N463" s="260">
        <v>-0.214</v>
      </c>
      <c r="O463" s="260">
        <v>189.44</v>
      </c>
      <c r="P463" s="260">
        <v>453</v>
      </c>
      <c r="Q463" s="260">
        <v>549.12552604947803</v>
      </c>
      <c r="U463" s="260">
        <f t="shared" si="81"/>
        <v>3.5463999999999998</v>
      </c>
      <c r="V463" s="260">
        <f t="shared" si="82"/>
        <v>1.8944000000000001</v>
      </c>
    </row>
    <row r="464" spans="1:36">
      <c r="A464" s="259">
        <v>44469</v>
      </c>
      <c r="B464" s="260">
        <v>308.39999999999998</v>
      </c>
      <c r="C464" s="261">
        <v>356.81599999999997</v>
      </c>
      <c r="D464" s="260">
        <v>4307.54</v>
      </c>
      <c r="F464" s="261">
        <v>1.488</v>
      </c>
      <c r="G464" s="260">
        <f t="shared" si="83"/>
        <v>148.80000000000001</v>
      </c>
      <c r="H464" s="260">
        <f t="shared" si="84"/>
        <v>159.59999999999997</v>
      </c>
      <c r="I464" s="260">
        <f t="shared" si="85"/>
        <v>-88.8</v>
      </c>
      <c r="J464" s="262">
        <v>-0.88800000000000001</v>
      </c>
      <c r="K464" s="260">
        <f t="shared" si="86"/>
        <v>2.3759999999999999</v>
      </c>
      <c r="L464" s="261">
        <v>5.3250000000000002</v>
      </c>
      <c r="M464" s="262">
        <f t="shared" si="87"/>
        <v>2.9490000000000003</v>
      </c>
      <c r="N464" s="260">
        <v>-0.20100000000000001</v>
      </c>
      <c r="O464" s="260">
        <v>186.17</v>
      </c>
      <c r="P464" s="260">
        <v>454</v>
      </c>
      <c r="Q464" s="260">
        <v>549.07723916490204</v>
      </c>
      <c r="U464" s="260">
        <f t="shared" si="81"/>
        <v>3.5681599999999998</v>
      </c>
      <c r="V464" s="260">
        <f t="shared" si="82"/>
        <v>1.8616999999999999</v>
      </c>
    </row>
    <row r="465" spans="1:22">
      <c r="A465" s="259">
        <v>44470</v>
      </c>
      <c r="B465" s="260">
        <v>312.5</v>
      </c>
      <c r="C465" s="261">
        <v>363.13799999999998</v>
      </c>
      <c r="D465" s="260">
        <v>4357.04</v>
      </c>
      <c r="F465" s="261">
        <v>1.462</v>
      </c>
      <c r="G465" s="260">
        <f t="shared" si="83"/>
        <v>146.19999999999999</v>
      </c>
      <c r="H465" s="260">
        <f t="shared" si="84"/>
        <v>166.3</v>
      </c>
      <c r="I465" s="260">
        <f t="shared" si="85"/>
        <v>-91.600000000000009</v>
      </c>
      <c r="J465" s="262">
        <v>-0.91600000000000004</v>
      </c>
      <c r="K465" s="260">
        <f t="shared" si="86"/>
        <v>2.3780000000000001</v>
      </c>
      <c r="L465" s="261">
        <v>5.3289999999999997</v>
      </c>
      <c r="M465" s="262">
        <f t="shared" si="87"/>
        <v>2.9509999999999996</v>
      </c>
      <c r="N465" s="260">
        <v>-0.22700000000000001</v>
      </c>
      <c r="O465" s="260">
        <v>192.31</v>
      </c>
      <c r="P465" s="260">
        <v>466</v>
      </c>
      <c r="Q465" s="260">
        <v>558.46753437845689</v>
      </c>
      <c r="U465" s="260">
        <f t="shared" si="81"/>
        <v>3.6313799999999996</v>
      </c>
      <c r="V465" s="260">
        <f t="shared" si="82"/>
        <v>1.9231</v>
      </c>
    </row>
    <row r="466" spans="1:22">
      <c r="A466" s="259">
        <v>44473</v>
      </c>
      <c r="B466" s="260">
        <v>312.39999999999998</v>
      </c>
      <c r="C466" s="261">
        <v>363.78199999999998</v>
      </c>
      <c r="D466" s="260">
        <v>4300.46</v>
      </c>
      <c r="F466" s="261">
        <v>1.48</v>
      </c>
      <c r="G466" s="260">
        <f t="shared" si="83"/>
        <v>148</v>
      </c>
      <c r="H466" s="260">
        <f t="shared" si="84"/>
        <v>164.39999999999998</v>
      </c>
      <c r="I466" s="260">
        <f t="shared" si="85"/>
        <v>-91.2</v>
      </c>
      <c r="J466" s="262">
        <v>-0.91200000000000003</v>
      </c>
      <c r="K466" s="260">
        <f t="shared" si="86"/>
        <v>2.3919999999999999</v>
      </c>
      <c r="L466" s="261">
        <v>5.3470000000000004</v>
      </c>
      <c r="M466" s="262">
        <f t="shared" si="87"/>
        <v>2.9550000000000005</v>
      </c>
      <c r="N466" s="260">
        <v>-0.216</v>
      </c>
      <c r="O466" s="260">
        <v>192.13</v>
      </c>
      <c r="P466" s="260">
        <v>467</v>
      </c>
      <c r="Q466" s="260">
        <v>560.25213150053412</v>
      </c>
      <c r="U466" s="260">
        <f t="shared" si="81"/>
        <v>3.6378199999999996</v>
      </c>
      <c r="V466" s="260">
        <f t="shared" si="82"/>
        <v>1.9213</v>
      </c>
    </row>
    <row r="467" spans="1:22">
      <c r="A467" s="259">
        <v>44474</v>
      </c>
      <c r="B467" s="260">
        <v>313.60000000000002</v>
      </c>
      <c r="C467" s="261">
        <v>362.30799999999999</v>
      </c>
      <c r="D467" s="260">
        <v>4345.72</v>
      </c>
      <c r="F467" s="261">
        <v>1.5269999999999999</v>
      </c>
      <c r="G467" s="260">
        <f t="shared" si="83"/>
        <v>152.69999999999999</v>
      </c>
      <c r="H467" s="260">
        <f t="shared" si="84"/>
        <v>160.90000000000003</v>
      </c>
      <c r="I467" s="260">
        <f t="shared" si="85"/>
        <v>-93.2</v>
      </c>
      <c r="J467" s="262">
        <v>-0.93200000000000005</v>
      </c>
      <c r="K467" s="260">
        <f t="shared" si="86"/>
        <v>2.4590000000000001</v>
      </c>
      <c r="L467" s="261">
        <v>5.37</v>
      </c>
      <c r="M467" s="262">
        <f t="shared" si="87"/>
        <v>2.911</v>
      </c>
      <c r="N467" s="260">
        <v>-0.19</v>
      </c>
      <c r="O467" s="260">
        <v>192.83</v>
      </c>
      <c r="P467" s="260">
        <v>470</v>
      </c>
      <c r="Q467" s="260">
        <v>561.87911236984064</v>
      </c>
      <c r="U467" s="260">
        <f t="shared" si="81"/>
        <v>3.6230799999999999</v>
      </c>
      <c r="V467" s="260">
        <f t="shared" si="82"/>
        <v>1.9283000000000001</v>
      </c>
    </row>
    <row r="468" spans="1:22">
      <c r="A468" s="259">
        <v>44475</v>
      </c>
      <c r="B468" s="260">
        <v>316.5</v>
      </c>
      <c r="C468" s="261">
        <v>366.99</v>
      </c>
      <c r="D468" s="260">
        <v>4363.55</v>
      </c>
      <c r="F468" s="261">
        <v>1.5209999999999999</v>
      </c>
      <c r="G468" s="260">
        <f t="shared" si="83"/>
        <v>152.1</v>
      </c>
      <c r="H468" s="260">
        <f t="shared" si="84"/>
        <v>164.4</v>
      </c>
      <c r="I468" s="260">
        <f t="shared" si="85"/>
        <v>-92.4</v>
      </c>
      <c r="J468" s="262">
        <v>-0.92400000000000004</v>
      </c>
      <c r="K468" s="260">
        <f t="shared" si="86"/>
        <v>2.4449999999999998</v>
      </c>
      <c r="L468" s="261">
        <v>5.4050000000000002</v>
      </c>
      <c r="M468" s="262">
        <f t="shared" si="87"/>
        <v>2.9600000000000004</v>
      </c>
      <c r="N468" s="260">
        <v>-0.184</v>
      </c>
      <c r="O468" s="260">
        <v>194.5</v>
      </c>
      <c r="P468" s="260">
        <v>477</v>
      </c>
      <c r="Q468" s="260">
        <v>568.6246868194288</v>
      </c>
      <c r="U468" s="260">
        <f t="shared" si="81"/>
        <v>3.6699000000000002</v>
      </c>
      <c r="V468" s="260">
        <f t="shared" si="82"/>
        <v>1.9450000000000001</v>
      </c>
    </row>
    <row r="469" spans="1:22">
      <c r="A469" s="259">
        <v>44476</v>
      </c>
      <c r="B469" s="260">
        <v>315.39999999999998</v>
      </c>
      <c r="C469" s="261">
        <v>359.13200000000001</v>
      </c>
      <c r="D469" s="260">
        <v>4399.76</v>
      </c>
      <c r="F469" s="261">
        <v>1.5740000000000001</v>
      </c>
      <c r="G469" s="260">
        <f t="shared" si="83"/>
        <v>157.4</v>
      </c>
      <c r="H469" s="260">
        <f t="shared" si="84"/>
        <v>157.99999999999997</v>
      </c>
      <c r="I469" s="260">
        <f t="shared" si="85"/>
        <v>-90.2</v>
      </c>
      <c r="J469" s="262">
        <v>-0.90200000000000002</v>
      </c>
      <c r="K469" s="260">
        <f t="shared" si="86"/>
        <v>2.476</v>
      </c>
      <c r="L469" s="261">
        <v>5.3659999999999997</v>
      </c>
      <c r="M469" s="262">
        <f t="shared" si="87"/>
        <v>2.8899999999999997</v>
      </c>
      <c r="N469" s="260">
        <v>-0.187</v>
      </c>
      <c r="O469" s="260">
        <v>193.11</v>
      </c>
      <c r="P469" s="260">
        <v>465</v>
      </c>
      <c r="Q469" s="260">
        <v>559.50596611823494</v>
      </c>
      <c r="U469" s="260">
        <f t="shared" si="81"/>
        <v>3.5913200000000001</v>
      </c>
      <c r="V469" s="260">
        <f t="shared" si="82"/>
        <v>1.9311</v>
      </c>
    </row>
    <row r="470" spans="1:22">
      <c r="A470" s="259">
        <v>44477</v>
      </c>
      <c r="B470" s="260">
        <v>316.2</v>
      </c>
      <c r="C470" s="261">
        <v>359.65899999999999</v>
      </c>
      <c r="D470" s="260">
        <v>4391.34</v>
      </c>
      <c r="F470" s="261">
        <v>1.6140000000000001</v>
      </c>
      <c r="G470" s="260">
        <f t="shared" si="83"/>
        <v>161.4</v>
      </c>
      <c r="H470" s="260">
        <f t="shared" si="84"/>
        <v>154.79999999999998</v>
      </c>
      <c r="I470" s="260">
        <f t="shared" si="85"/>
        <v>-89.8</v>
      </c>
      <c r="J470" s="262">
        <v>-0.89800000000000002</v>
      </c>
      <c r="K470" s="260">
        <f t="shared" si="86"/>
        <v>2.512</v>
      </c>
      <c r="L470" s="261">
        <v>5.407</v>
      </c>
      <c r="M470" s="262">
        <f t="shared" si="87"/>
        <v>2.895</v>
      </c>
      <c r="N470" s="260">
        <v>-0.153</v>
      </c>
      <c r="O470" s="260">
        <v>192.03</v>
      </c>
      <c r="P470" s="260">
        <v>464</v>
      </c>
      <c r="Q470" s="260">
        <v>558.33868733736756</v>
      </c>
      <c r="U470" s="260">
        <f t="shared" si="81"/>
        <v>3.59659</v>
      </c>
      <c r="V470" s="260">
        <f t="shared" si="82"/>
        <v>1.9203000000000001</v>
      </c>
    </row>
    <row r="471" spans="1:22" hidden="1">
      <c r="A471" s="259">
        <v>44480</v>
      </c>
      <c r="B471" s="260">
        <v>0</v>
      </c>
      <c r="C471" s="260">
        <v>0</v>
      </c>
      <c r="D471" s="260">
        <v>4361.1899999999996</v>
      </c>
      <c r="F471" s="260">
        <v>1.6140000000000001</v>
      </c>
      <c r="G471" s="260">
        <f t="shared" si="83"/>
        <v>161.4</v>
      </c>
      <c r="H471" s="260">
        <f t="shared" si="84"/>
        <v>-161.4</v>
      </c>
      <c r="I471" s="260">
        <f t="shared" si="85"/>
        <v>-89.8</v>
      </c>
      <c r="J471" s="260">
        <v>-0.89800000000000002</v>
      </c>
      <c r="K471" s="260">
        <f t="shared" si="86"/>
        <v>2.512</v>
      </c>
      <c r="L471" s="260" t="e">
        <v>#N/A</v>
      </c>
      <c r="M471" s="260" t="e">
        <f t="shared" si="87"/>
        <v>#N/A</v>
      </c>
      <c r="Q471" s="260">
        <v>557.46153179979092</v>
      </c>
    </row>
    <row r="472" spans="1:22">
      <c r="A472" s="259">
        <v>44481</v>
      </c>
      <c r="B472" s="260">
        <v>321.2</v>
      </c>
      <c r="C472" s="261">
        <v>365.74900000000002</v>
      </c>
      <c r="D472" s="260">
        <v>4350.6499999999996</v>
      </c>
      <c r="F472" s="261">
        <v>1.579</v>
      </c>
      <c r="G472" s="260">
        <f t="shared" si="83"/>
        <v>157.9</v>
      </c>
      <c r="H472" s="260">
        <f t="shared" si="84"/>
        <v>163.29999999999998</v>
      </c>
      <c r="I472" s="260">
        <f t="shared" si="85"/>
        <v>-91.4</v>
      </c>
      <c r="J472" s="262">
        <v>-0.91400000000000003</v>
      </c>
      <c r="K472" s="260">
        <f t="shared" si="86"/>
        <v>2.4929999999999999</v>
      </c>
      <c r="L472" s="261">
        <v>5.4390000000000001</v>
      </c>
      <c r="M472" s="262">
        <f t="shared" si="87"/>
        <v>2.9460000000000002</v>
      </c>
      <c r="N472" s="260">
        <v>-8.7999999999999995E-2</v>
      </c>
      <c r="O472" s="260">
        <v>192.06</v>
      </c>
      <c r="P472" s="260">
        <v>473</v>
      </c>
      <c r="Q472" s="260">
        <v>563.81229031596183</v>
      </c>
      <c r="U472" s="260">
        <f t="shared" ref="U472:U493" si="88">C472/100</f>
        <v>3.6574900000000001</v>
      </c>
      <c r="V472" s="260">
        <f t="shared" ref="V472:V493" si="89">O472/100</f>
        <v>1.9206000000000001</v>
      </c>
    </row>
    <row r="473" spans="1:22">
      <c r="A473" s="259">
        <v>44482</v>
      </c>
      <c r="B473" s="260">
        <v>320.8</v>
      </c>
      <c r="C473" s="261">
        <v>364.34899999999999</v>
      </c>
      <c r="D473" s="260">
        <v>4363.8</v>
      </c>
      <c r="F473" s="261">
        <v>1.538</v>
      </c>
      <c r="G473" s="260">
        <f t="shared" si="83"/>
        <v>153.80000000000001</v>
      </c>
      <c r="H473" s="260">
        <f t="shared" si="84"/>
        <v>167</v>
      </c>
      <c r="I473" s="260">
        <f t="shared" si="85"/>
        <v>-98.8</v>
      </c>
      <c r="J473" s="262">
        <v>-0.98799999999999999</v>
      </c>
      <c r="K473" s="260">
        <f t="shared" si="86"/>
        <v>2.5259999999999998</v>
      </c>
      <c r="L473" s="261">
        <v>5.391</v>
      </c>
      <c r="M473" s="262">
        <f t="shared" si="87"/>
        <v>2.8650000000000002</v>
      </c>
      <c r="N473" s="260">
        <v>-0.13</v>
      </c>
      <c r="O473" s="260">
        <v>193.4</v>
      </c>
      <c r="P473" s="260">
        <v>475</v>
      </c>
      <c r="Q473" s="260">
        <v>564.75150196748837</v>
      </c>
      <c r="U473" s="260">
        <f t="shared" si="88"/>
        <v>3.6434899999999999</v>
      </c>
      <c r="V473" s="260">
        <f t="shared" si="89"/>
        <v>1.9340000000000002</v>
      </c>
    </row>
    <row r="474" spans="1:22">
      <c r="A474" s="259">
        <v>44483</v>
      </c>
      <c r="B474" s="260">
        <v>322.5</v>
      </c>
      <c r="C474" s="261">
        <v>362.57</v>
      </c>
      <c r="D474" s="260">
        <v>4438.26</v>
      </c>
      <c r="F474" s="261">
        <v>1.512</v>
      </c>
      <c r="G474" s="260">
        <f t="shared" si="83"/>
        <v>151.19999999999999</v>
      </c>
      <c r="H474" s="260">
        <f t="shared" si="84"/>
        <v>171.3</v>
      </c>
      <c r="I474" s="260">
        <f t="shared" si="85"/>
        <v>-102.3</v>
      </c>
      <c r="J474" s="262">
        <v>-1.0229999999999999</v>
      </c>
      <c r="K474" s="260">
        <f t="shared" si="86"/>
        <v>2.5350000000000001</v>
      </c>
      <c r="L474" s="261">
        <v>5.35</v>
      </c>
      <c r="M474" s="262">
        <f t="shared" si="87"/>
        <v>2.8149999999999995</v>
      </c>
      <c r="N474" s="260">
        <v>-0.193</v>
      </c>
      <c r="O474" s="260">
        <v>196.05</v>
      </c>
      <c r="P474" s="260">
        <v>473</v>
      </c>
      <c r="Q474" s="260">
        <v>559.12408044976883</v>
      </c>
      <c r="U474" s="260">
        <f t="shared" si="88"/>
        <v>3.6257000000000001</v>
      </c>
      <c r="V474" s="260">
        <f t="shared" si="89"/>
        <v>1.9605000000000001</v>
      </c>
    </row>
    <row r="475" spans="1:22">
      <c r="A475" s="259">
        <v>44484</v>
      </c>
      <c r="B475" s="260">
        <v>314.89999999999998</v>
      </c>
      <c r="C475" s="261">
        <v>357.12700000000001</v>
      </c>
      <c r="D475" s="260">
        <v>4471.37</v>
      </c>
      <c r="F475" s="261">
        <v>1.5720000000000001</v>
      </c>
      <c r="G475" s="260">
        <f t="shared" si="83"/>
        <v>157.20000000000002</v>
      </c>
      <c r="H475" s="260">
        <f t="shared" si="84"/>
        <v>157.69999999999996</v>
      </c>
      <c r="I475" s="260">
        <f t="shared" si="85"/>
        <v>-99.3</v>
      </c>
      <c r="J475" s="262">
        <v>-0.99299999999999999</v>
      </c>
      <c r="K475" s="260">
        <f t="shared" si="86"/>
        <v>2.5649999999999999</v>
      </c>
      <c r="L475" s="261">
        <v>5.3360000000000003</v>
      </c>
      <c r="M475" s="262">
        <f t="shared" si="87"/>
        <v>2.7710000000000004</v>
      </c>
      <c r="N475" s="260">
        <v>-0.17100000000000001</v>
      </c>
      <c r="O475" s="260">
        <v>193.99</v>
      </c>
      <c r="P475" s="260">
        <v>465</v>
      </c>
      <c r="Q475" s="260">
        <v>552.96568440007422</v>
      </c>
      <c r="U475" s="260">
        <f t="shared" si="88"/>
        <v>3.5712700000000002</v>
      </c>
      <c r="V475" s="260">
        <f t="shared" si="89"/>
        <v>1.9399000000000002</v>
      </c>
    </row>
    <row r="476" spans="1:22">
      <c r="A476" s="259">
        <v>44487</v>
      </c>
      <c r="B476" s="260">
        <v>311.10000000000002</v>
      </c>
      <c r="C476" s="261">
        <v>360.75299999999999</v>
      </c>
      <c r="D476" s="260">
        <v>4486.46</v>
      </c>
      <c r="F476" s="261">
        <v>1.6020000000000001</v>
      </c>
      <c r="G476" s="260">
        <f t="shared" si="83"/>
        <v>160.20000000000002</v>
      </c>
      <c r="H476" s="260">
        <f t="shared" si="84"/>
        <v>150.9</v>
      </c>
      <c r="I476" s="260">
        <f t="shared" si="85"/>
        <v>-94.699999999999989</v>
      </c>
      <c r="J476" s="262">
        <v>-0.94699999999999995</v>
      </c>
      <c r="K476" s="260">
        <f t="shared" si="86"/>
        <v>2.5489999999999999</v>
      </c>
      <c r="L476" s="261">
        <v>5.367</v>
      </c>
      <c r="M476" s="262">
        <f t="shared" si="87"/>
        <v>2.8180000000000001</v>
      </c>
      <c r="N476" s="260">
        <v>-0.15</v>
      </c>
      <c r="O476" s="260">
        <v>194.73</v>
      </c>
      <c r="P476" s="260">
        <v>467</v>
      </c>
      <c r="Q476" s="260">
        <v>555.066793595891</v>
      </c>
      <c r="U476" s="260">
        <f t="shared" si="88"/>
        <v>3.6075299999999997</v>
      </c>
      <c r="V476" s="260">
        <f t="shared" si="89"/>
        <v>1.9472999999999998</v>
      </c>
    </row>
    <row r="477" spans="1:22">
      <c r="A477" s="259">
        <v>44488</v>
      </c>
      <c r="B477" s="260">
        <v>309</v>
      </c>
      <c r="C477" s="261">
        <v>355.40100000000001</v>
      </c>
      <c r="D477" s="260">
        <v>4519.63</v>
      </c>
      <c r="F477" s="261">
        <v>1.639</v>
      </c>
      <c r="G477" s="260">
        <f t="shared" si="83"/>
        <v>163.9</v>
      </c>
      <c r="H477" s="260">
        <f t="shared" si="84"/>
        <v>145.1</v>
      </c>
      <c r="I477" s="260">
        <f t="shared" si="85"/>
        <v>-91.5</v>
      </c>
      <c r="J477" s="262">
        <v>-0.91500000000000004</v>
      </c>
      <c r="K477" s="260">
        <f t="shared" si="86"/>
        <v>2.5540000000000003</v>
      </c>
      <c r="L477" s="261">
        <v>5.3550000000000004</v>
      </c>
      <c r="M477" s="262">
        <f t="shared" si="87"/>
        <v>2.8010000000000002</v>
      </c>
      <c r="N477" s="260">
        <v>-0.109</v>
      </c>
      <c r="O477" s="260">
        <v>191.54</v>
      </c>
      <c r="P477" s="260">
        <v>459</v>
      </c>
      <c r="Q477" s="260">
        <v>547.95442996506677</v>
      </c>
      <c r="U477" s="260">
        <f t="shared" si="88"/>
        <v>3.5540099999999999</v>
      </c>
      <c r="V477" s="260">
        <f t="shared" si="89"/>
        <v>1.9154</v>
      </c>
    </row>
    <row r="478" spans="1:22">
      <c r="A478" s="259">
        <v>44489</v>
      </c>
      <c r="B478" s="260">
        <v>310.8</v>
      </c>
      <c r="C478" s="261">
        <v>356.505</v>
      </c>
      <c r="D478" s="260">
        <v>4536.1899999999996</v>
      </c>
      <c r="F478" s="261">
        <v>1.6579999999999999</v>
      </c>
      <c r="G478" s="260">
        <f t="shared" si="83"/>
        <v>165.79999999999998</v>
      </c>
      <c r="H478" s="260">
        <f t="shared" si="84"/>
        <v>145.00000000000003</v>
      </c>
      <c r="I478" s="260">
        <f t="shared" si="85"/>
        <v>-94.199999999999989</v>
      </c>
      <c r="J478" s="262">
        <v>-0.94199999999999995</v>
      </c>
      <c r="K478" s="260">
        <f t="shared" si="86"/>
        <v>2.5999999999999996</v>
      </c>
      <c r="L478" s="261">
        <v>5.3719999999999999</v>
      </c>
      <c r="M478" s="262">
        <f t="shared" si="87"/>
        <v>2.7720000000000002</v>
      </c>
      <c r="N478" s="260">
        <v>-0.129</v>
      </c>
      <c r="O478" s="260">
        <v>193.43</v>
      </c>
      <c r="P478" s="260">
        <v>458</v>
      </c>
      <c r="Q478" s="260">
        <v>549.7070345038951</v>
      </c>
      <c r="U478" s="260">
        <f t="shared" si="88"/>
        <v>3.5650499999999998</v>
      </c>
      <c r="V478" s="260">
        <f t="shared" si="89"/>
        <v>1.9343000000000001</v>
      </c>
    </row>
    <row r="479" spans="1:22">
      <c r="A479" s="259">
        <v>44490</v>
      </c>
      <c r="B479" s="260">
        <v>310.2</v>
      </c>
      <c r="C479" s="261">
        <v>355.82499999999999</v>
      </c>
      <c r="D479" s="260">
        <v>4549.78</v>
      </c>
      <c r="F479" s="261">
        <v>1.7030000000000001</v>
      </c>
      <c r="G479" s="260">
        <f t="shared" si="83"/>
        <v>170.3</v>
      </c>
      <c r="H479" s="260">
        <f t="shared" si="84"/>
        <v>139.89999999999998</v>
      </c>
      <c r="I479" s="260">
        <f t="shared" si="85"/>
        <v>-94.399999999999991</v>
      </c>
      <c r="J479" s="262">
        <v>-0.94399999999999995</v>
      </c>
      <c r="K479" s="260">
        <f t="shared" si="86"/>
        <v>2.6470000000000002</v>
      </c>
      <c r="L479" s="261">
        <v>5.4320000000000004</v>
      </c>
      <c r="M479" s="262">
        <f t="shared" si="87"/>
        <v>2.7850000000000001</v>
      </c>
      <c r="N479" s="260">
        <v>-0.10299999999999999</v>
      </c>
      <c r="O479" s="260">
        <v>192.29</v>
      </c>
      <c r="P479" s="260">
        <v>458</v>
      </c>
      <c r="Q479" s="260">
        <v>548.48398738099525</v>
      </c>
      <c r="U479" s="260">
        <f t="shared" si="88"/>
        <v>3.5582499999999997</v>
      </c>
      <c r="V479" s="260">
        <f t="shared" si="89"/>
        <v>1.9228999999999998</v>
      </c>
    </row>
    <row r="480" spans="1:22">
      <c r="A480" s="259">
        <v>44491</v>
      </c>
      <c r="B480" s="260">
        <v>312.7</v>
      </c>
      <c r="C480" s="261">
        <v>357.00700000000001</v>
      </c>
      <c r="D480" s="260">
        <v>4544.8999999999996</v>
      </c>
      <c r="F480" s="261">
        <v>1.6339999999999999</v>
      </c>
      <c r="G480" s="260">
        <f t="shared" si="83"/>
        <v>163.39999999999998</v>
      </c>
      <c r="H480" s="260">
        <f t="shared" si="84"/>
        <v>149.30000000000001</v>
      </c>
      <c r="I480" s="260">
        <f t="shared" si="85"/>
        <v>-100.49999999999999</v>
      </c>
      <c r="J480" s="262">
        <v>-1.0049999999999999</v>
      </c>
      <c r="K480" s="260">
        <f t="shared" si="86"/>
        <v>2.6389999999999998</v>
      </c>
      <c r="L480" s="261">
        <v>5.4290000000000003</v>
      </c>
      <c r="M480" s="262">
        <f t="shared" si="87"/>
        <v>2.7900000000000005</v>
      </c>
      <c r="N480" s="260">
        <v>-0.109</v>
      </c>
      <c r="O480" s="260">
        <v>194</v>
      </c>
      <c r="P480" s="260">
        <v>459</v>
      </c>
      <c r="Q480" s="260">
        <v>553.10342170239471</v>
      </c>
      <c r="U480" s="260">
        <f t="shared" si="88"/>
        <v>3.5700699999999999</v>
      </c>
      <c r="V480" s="260">
        <f t="shared" si="89"/>
        <v>1.94</v>
      </c>
    </row>
    <row r="481" spans="1:22">
      <c r="A481" s="259">
        <v>44494</v>
      </c>
      <c r="B481" s="260">
        <v>314.8</v>
      </c>
      <c r="C481" s="261">
        <v>357.47899999999998</v>
      </c>
      <c r="D481" s="260">
        <v>4566.4799999999996</v>
      </c>
      <c r="F481" s="261">
        <v>1.633</v>
      </c>
      <c r="G481" s="260">
        <f t="shared" si="83"/>
        <v>163.30000000000001</v>
      </c>
      <c r="H481" s="260">
        <f t="shared" si="84"/>
        <v>151.5</v>
      </c>
      <c r="I481" s="260">
        <f t="shared" si="85"/>
        <v>-103.4</v>
      </c>
      <c r="J481" s="262">
        <v>-1.034</v>
      </c>
      <c r="K481" s="260">
        <f t="shared" si="86"/>
        <v>2.6669999999999998</v>
      </c>
      <c r="L481" s="261">
        <v>5.4160000000000004</v>
      </c>
      <c r="M481" s="262">
        <f t="shared" si="87"/>
        <v>2.7490000000000006</v>
      </c>
      <c r="N481" s="260">
        <v>-0.11700000000000001</v>
      </c>
      <c r="O481" s="260">
        <v>195.02</v>
      </c>
      <c r="P481" s="260">
        <v>461</v>
      </c>
      <c r="Q481" s="260">
        <v>554.76046728367828</v>
      </c>
      <c r="U481" s="260">
        <f t="shared" si="88"/>
        <v>3.5747899999999997</v>
      </c>
      <c r="V481" s="260">
        <f t="shared" si="89"/>
        <v>1.9502000000000002</v>
      </c>
    </row>
    <row r="482" spans="1:22">
      <c r="A482" s="259">
        <v>44495</v>
      </c>
      <c r="B482" s="260">
        <v>314.60000000000002</v>
      </c>
      <c r="C482" s="261">
        <v>357.66800000000001</v>
      </c>
      <c r="D482" s="260">
        <v>4574.79</v>
      </c>
      <c r="F482" s="261">
        <v>1.609</v>
      </c>
      <c r="G482" s="260">
        <f t="shared" si="83"/>
        <v>160.9</v>
      </c>
      <c r="H482" s="260">
        <f t="shared" si="84"/>
        <v>153.70000000000002</v>
      </c>
      <c r="I482" s="260">
        <f t="shared" si="85"/>
        <v>-108.4</v>
      </c>
      <c r="J482" s="262">
        <v>-1.0840000000000001</v>
      </c>
      <c r="K482" s="260">
        <f t="shared" si="86"/>
        <v>2.6930000000000001</v>
      </c>
      <c r="L482" s="261">
        <v>5.3860000000000001</v>
      </c>
      <c r="M482" s="262">
        <f t="shared" si="87"/>
        <v>2.6930000000000001</v>
      </c>
      <c r="N482" s="260">
        <v>-0.121</v>
      </c>
      <c r="O482" s="260">
        <v>195.79</v>
      </c>
      <c r="P482" s="260">
        <v>465</v>
      </c>
      <c r="Q482" s="260">
        <v>554.23372610815568</v>
      </c>
      <c r="U482" s="260">
        <f t="shared" si="88"/>
        <v>3.5766800000000001</v>
      </c>
      <c r="V482" s="260">
        <f t="shared" si="89"/>
        <v>1.9579</v>
      </c>
    </row>
    <row r="483" spans="1:22">
      <c r="A483" s="259">
        <v>44496</v>
      </c>
      <c r="B483" s="260">
        <v>316.7</v>
      </c>
      <c r="C483" s="261">
        <v>359.9</v>
      </c>
      <c r="D483" s="260">
        <v>4551.68</v>
      </c>
      <c r="F483" s="261">
        <v>1.5429999999999999</v>
      </c>
      <c r="G483" s="260">
        <f t="shared" si="83"/>
        <v>154.29999999999998</v>
      </c>
      <c r="H483" s="260">
        <f t="shared" si="84"/>
        <v>162.4</v>
      </c>
      <c r="I483" s="260">
        <f t="shared" si="85"/>
        <v>-113.3</v>
      </c>
      <c r="J483" s="262">
        <v>-1.133</v>
      </c>
      <c r="K483" s="260">
        <f t="shared" si="86"/>
        <v>2.6760000000000002</v>
      </c>
      <c r="L483" s="261">
        <v>5.335</v>
      </c>
      <c r="M483" s="262">
        <f t="shared" si="87"/>
        <v>2.6589999999999998</v>
      </c>
      <c r="N483" s="260">
        <v>-0.18099999999999999</v>
      </c>
      <c r="O483" s="260">
        <v>197.49</v>
      </c>
      <c r="P483" s="260">
        <v>468</v>
      </c>
      <c r="Q483" s="260">
        <v>558.48484746279541</v>
      </c>
      <c r="U483" s="260">
        <f t="shared" si="88"/>
        <v>3.5989999999999998</v>
      </c>
      <c r="V483" s="260">
        <f t="shared" si="89"/>
        <v>1.9749000000000001</v>
      </c>
    </row>
    <row r="484" spans="1:22">
      <c r="A484" s="259">
        <v>44497</v>
      </c>
      <c r="B484" s="260">
        <v>315.10000000000002</v>
      </c>
      <c r="C484" s="261">
        <v>357.23</v>
      </c>
      <c r="D484" s="260">
        <v>4596.42</v>
      </c>
      <c r="F484" s="261">
        <v>1.581</v>
      </c>
      <c r="G484" s="260">
        <f t="shared" si="83"/>
        <v>158.1</v>
      </c>
      <c r="H484" s="260">
        <f t="shared" si="84"/>
        <v>157.00000000000003</v>
      </c>
      <c r="I484" s="260">
        <f t="shared" si="85"/>
        <v>-101.29999999999998</v>
      </c>
      <c r="J484" s="262">
        <v>-1.0129999999999999</v>
      </c>
      <c r="K484" s="260">
        <f t="shared" si="86"/>
        <v>2.5939999999999999</v>
      </c>
      <c r="L484" s="261">
        <v>5.3490000000000002</v>
      </c>
      <c r="M484" s="262">
        <f t="shared" si="87"/>
        <v>2.7550000000000003</v>
      </c>
      <c r="N484" s="260">
        <v>-0.13900000000000001</v>
      </c>
      <c r="O484" s="260">
        <v>195.65</v>
      </c>
      <c r="P484" s="260">
        <v>467</v>
      </c>
      <c r="Q484" s="260">
        <v>557.02435769976421</v>
      </c>
      <c r="U484" s="260">
        <f t="shared" si="88"/>
        <v>3.5723000000000003</v>
      </c>
      <c r="V484" s="260">
        <f t="shared" si="89"/>
        <v>1.9565000000000001</v>
      </c>
    </row>
    <row r="485" spans="1:22">
      <c r="A485" s="259">
        <v>44498</v>
      </c>
      <c r="B485" s="260">
        <v>314.8</v>
      </c>
      <c r="C485" s="261">
        <v>358.41699999999997</v>
      </c>
      <c r="D485" s="260">
        <v>4605.38</v>
      </c>
      <c r="F485" s="261">
        <v>1.5549999999999999</v>
      </c>
      <c r="G485" s="260">
        <f t="shared" si="83"/>
        <v>155.5</v>
      </c>
      <c r="H485" s="260">
        <f t="shared" si="84"/>
        <v>159.30000000000001</v>
      </c>
      <c r="I485" s="260">
        <f t="shared" si="85"/>
        <v>-103.2</v>
      </c>
      <c r="J485" s="262">
        <v>-1.032</v>
      </c>
      <c r="K485" s="260">
        <f t="shared" si="86"/>
        <v>2.5869999999999997</v>
      </c>
      <c r="L485" s="261">
        <v>5.3929999999999998</v>
      </c>
      <c r="M485" s="262">
        <f t="shared" si="87"/>
        <v>2.806</v>
      </c>
      <c r="N485" s="260">
        <v>-0.108</v>
      </c>
      <c r="O485" s="260">
        <v>196.18</v>
      </c>
      <c r="P485" s="260">
        <v>472</v>
      </c>
      <c r="Q485" s="260">
        <v>561.41292610286268</v>
      </c>
      <c r="U485" s="260">
        <f t="shared" si="88"/>
        <v>3.5841699999999999</v>
      </c>
      <c r="V485" s="260">
        <f t="shared" si="89"/>
        <v>1.9618</v>
      </c>
    </row>
    <row r="486" spans="1:22">
      <c r="A486" s="259">
        <v>44501</v>
      </c>
      <c r="B486" s="260">
        <v>315.7</v>
      </c>
      <c r="C486" s="261">
        <v>358.392</v>
      </c>
      <c r="D486" s="260">
        <v>4613.67</v>
      </c>
      <c r="F486" s="261">
        <v>1.5569999999999999</v>
      </c>
      <c r="G486" s="260">
        <f t="shared" si="83"/>
        <v>155.69999999999999</v>
      </c>
      <c r="H486" s="260">
        <f t="shared" si="84"/>
        <v>160</v>
      </c>
      <c r="I486" s="260">
        <f t="shared" si="85"/>
        <v>-95.399999999999991</v>
      </c>
      <c r="J486" s="262">
        <v>-0.95399999999999996</v>
      </c>
      <c r="K486" s="260">
        <f t="shared" si="86"/>
        <v>2.5110000000000001</v>
      </c>
      <c r="L486" s="261">
        <v>5.43</v>
      </c>
      <c r="M486" s="262">
        <f t="shared" si="87"/>
        <v>2.9189999999999996</v>
      </c>
      <c r="N486" s="260">
        <v>-0.105</v>
      </c>
      <c r="O486" s="260">
        <v>196.88</v>
      </c>
      <c r="P486" s="260">
        <v>469</v>
      </c>
      <c r="Q486" s="260">
        <v>562.27696688614719</v>
      </c>
      <c r="U486" s="260">
        <f t="shared" si="88"/>
        <v>3.58392</v>
      </c>
      <c r="V486" s="260">
        <f t="shared" si="89"/>
        <v>1.9687999999999999</v>
      </c>
    </row>
    <row r="487" spans="1:22">
      <c r="A487" s="259">
        <v>44502</v>
      </c>
      <c r="B487" s="260">
        <v>318.89999999999998</v>
      </c>
      <c r="C487" s="261">
        <v>361.90499999999997</v>
      </c>
      <c r="D487" s="260">
        <v>4630.6499999999996</v>
      </c>
      <c r="F487" s="261">
        <v>1.5509999999999999</v>
      </c>
      <c r="G487" s="260">
        <f t="shared" si="83"/>
        <v>155.1</v>
      </c>
      <c r="H487" s="260">
        <f t="shared" si="84"/>
        <v>163.79999999999998</v>
      </c>
      <c r="I487" s="260">
        <f t="shared" si="85"/>
        <v>-97.3</v>
      </c>
      <c r="J487" s="262">
        <v>-0.97299999999999998</v>
      </c>
      <c r="K487" s="260">
        <f t="shared" si="86"/>
        <v>2.524</v>
      </c>
      <c r="L487" s="261">
        <v>5.4379999999999997</v>
      </c>
      <c r="M487" s="262">
        <f t="shared" si="87"/>
        <v>2.9139999999999997</v>
      </c>
      <c r="N487" s="260">
        <v>-0.16800000000000001</v>
      </c>
      <c r="O487" s="260">
        <v>199.5</v>
      </c>
      <c r="P487" s="260">
        <v>471</v>
      </c>
      <c r="Q487" s="260">
        <v>566.64607303975822</v>
      </c>
      <c r="U487" s="260">
        <f t="shared" si="88"/>
        <v>3.6190499999999997</v>
      </c>
      <c r="V487" s="260">
        <f t="shared" si="89"/>
        <v>1.9950000000000001</v>
      </c>
    </row>
    <row r="488" spans="1:22">
      <c r="A488" s="259">
        <v>44503</v>
      </c>
      <c r="B488" s="260">
        <v>315.8</v>
      </c>
      <c r="C488" s="261">
        <v>357.13200000000001</v>
      </c>
      <c r="D488" s="260">
        <v>4660.57</v>
      </c>
      <c r="F488" s="261">
        <v>1.605</v>
      </c>
      <c r="G488" s="260">
        <f t="shared" si="83"/>
        <v>160.5</v>
      </c>
      <c r="H488" s="260">
        <f t="shared" si="84"/>
        <v>155.30000000000001</v>
      </c>
      <c r="I488" s="260">
        <f t="shared" si="85"/>
        <v>-95.7</v>
      </c>
      <c r="J488" s="262">
        <v>-0.95699999999999996</v>
      </c>
      <c r="K488" s="260">
        <f t="shared" si="86"/>
        <v>2.5619999999999998</v>
      </c>
      <c r="L488" s="261">
        <v>5.4189999999999996</v>
      </c>
      <c r="M488" s="262">
        <f t="shared" si="87"/>
        <v>2.8569999999999998</v>
      </c>
      <c r="N488" s="260">
        <v>-0.17199999999999999</v>
      </c>
      <c r="O488" s="260">
        <v>200.17</v>
      </c>
      <c r="P488" s="260">
        <v>467</v>
      </c>
      <c r="Q488" s="260">
        <v>565.42370395518219</v>
      </c>
      <c r="U488" s="260">
        <f t="shared" si="88"/>
        <v>3.5713200000000001</v>
      </c>
      <c r="V488" s="260">
        <f t="shared" si="89"/>
        <v>2.0017</v>
      </c>
    </row>
    <row r="489" spans="1:22">
      <c r="A489" s="259">
        <v>44504</v>
      </c>
      <c r="B489" s="260">
        <v>322.7</v>
      </c>
      <c r="C489" s="261">
        <v>360.03899999999999</v>
      </c>
      <c r="D489" s="260">
        <v>4680.0600000000004</v>
      </c>
      <c r="F489" s="261">
        <v>1.5289999999999999</v>
      </c>
      <c r="G489" s="260">
        <f t="shared" si="83"/>
        <v>152.89999999999998</v>
      </c>
      <c r="H489" s="260">
        <f t="shared" si="84"/>
        <v>169.8</v>
      </c>
      <c r="I489" s="260">
        <f t="shared" si="85"/>
        <v>-104.3</v>
      </c>
      <c r="J489" s="262">
        <v>-1.0429999999999999</v>
      </c>
      <c r="K489" s="260">
        <f t="shared" si="86"/>
        <v>2.5720000000000001</v>
      </c>
      <c r="L489" s="261">
        <v>5.3760000000000003</v>
      </c>
      <c r="M489" s="262">
        <f t="shared" si="87"/>
        <v>2.8040000000000003</v>
      </c>
      <c r="N489" s="260">
        <v>-0.22900000000000001</v>
      </c>
      <c r="O489" s="260">
        <v>200.38</v>
      </c>
      <c r="P489" s="260">
        <v>471</v>
      </c>
      <c r="Q489" s="260">
        <v>565.54027885791174</v>
      </c>
      <c r="U489" s="260">
        <f t="shared" si="88"/>
        <v>3.60039</v>
      </c>
      <c r="V489" s="260">
        <f t="shared" si="89"/>
        <v>2.0038</v>
      </c>
    </row>
    <row r="490" spans="1:22">
      <c r="A490" s="259">
        <v>44505</v>
      </c>
      <c r="B490" s="260">
        <v>327.5</v>
      </c>
      <c r="C490" s="261">
        <v>360.983</v>
      </c>
      <c r="D490" s="260">
        <v>4697.53</v>
      </c>
      <c r="F490" s="261">
        <v>1.454</v>
      </c>
      <c r="G490" s="260">
        <f t="shared" si="83"/>
        <v>145.4</v>
      </c>
      <c r="H490" s="260">
        <f t="shared" si="84"/>
        <v>182.1</v>
      </c>
      <c r="I490" s="260">
        <f t="shared" si="85"/>
        <v>-110.00000000000001</v>
      </c>
      <c r="J490" s="262">
        <v>-1.1000000000000001</v>
      </c>
      <c r="K490" s="260">
        <f t="shared" si="86"/>
        <v>2.5540000000000003</v>
      </c>
      <c r="L490" s="261">
        <v>5.298</v>
      </c>
      <c r="M490" s="262">
        <f t="shared" si="87"/>
        <v>2.7439999999999998</v>
      </c>
      <c r="N490" s="260">
        <v>-0.28499999999999998</v>
      </c>
      <c r="O490" s="260">
        <v>202.6</v>
      </c>
      <c r="P490" s="260">
        <v>469</v>
      </c>
      <c r="Q490" s="260">
        <v>564.19549095376863</v>
      </c>
      <c r="U490" s="260">
        <f t="shared" si="88"/>
        <v>3.6098300000000001</v>
      </c>
      <c r="V490" s="260">
        <f t="shared" si="89"/>
        <v>2.0259999999999998</v>
      </c>
    </row>
    <row r="491" spans="1:22">
      <c r="A491" s="259">
        <v>44508</v>
      </c>
      <c r="B491" s="260">
        <v>325.2</v>
      </c>
      <c r="C491" s="261">
        <v>349.55099999999999</v>
      </c>
      <c r="D491" s="260">
        <v>4701.7</v>
      </c>
      <c r="F491" s="261">
        <v>1.4910000000000001</v>
      </c>
      <c r="G491" s="260">
        <f t="shared" si="83"/>
        <v>149.10000000000002</v>
      </c>
      <c r="H491" s="260">
        <f t="shared" si="84"/>
        <v>176.09999999999997</v>
      </c>
      <c r="I491" s="260">
        <f t="shared" si="85"/>
        <v>-113.39999999999999</v>
      </c>
      <c r="J491" s="262">
        <v>-1.1339999999999999</v>
      </c>
      <c r="K491" s="260">
        <f t="shared" si="86"/>
        <v>2.625</v>
      </c>
      <c r="L491" s="261">
        <v>5.2649999999999997</v>
      </c>
      <c r="M491" s="262">
        <f t="shared" si="87"/>
        <v>2.6399999999999997</v>
      </c>
      <c r="N491" s="260">
        <v>-0.247</v>
      </c>
      <c r="O491" s="260">
        <v>201.16</v>
      </c>
      <c r="P491" s="260">
        <v>453</v>
      </c>
      <c r="Q491" s="260">
        <v>554.45848683829217</v>
      </c>
      <c r="U491" s="260">
        <f t="shared" si="88"/>
        <v>3.4955099999999999</v>
      </c>
      <c r="V491" s="260">
        <f t="shared" si="89"/>
        <v>2.0116000000000001</v>
      </c>
    </row>
    <row r="492" spans="1:22">
      <c r="A492" s="259">
        <v>44509</v>
      </c>
      <c r="B492" s="260">
        <v>331.3</v>
      </c>
      <c r="C492" s="261">
        <v>353.65800000000002</v>
      </c>
      <c r="D492" s="260">
        <v>4685.25</v>
      </c>
      <c r="F492" s="261">
        <v>1.4379999999999999</v>
      </c>
      <c r="G492" s="260">
        <f t="shared" si="83"/>
        <v>143.79999999999998</v>
      </c>
      <c r="H492" s="260">
        <f t="shared" si="84"/>
        <v>187.50000000000003</v>
      </c>
      <c r="I492" s="260">
        <f t="shared" si="85"/>
        <v>-120.39999999999999</v>
      </c>
      <c r="J492" s="262">
        <v>-1.204</v>
      </c>
      <c r="K492" s="260">
        <f t="shared" si="86"/>
        <v>2.6419999999999999</v>
      </c>
      <c r="L492" s="261">
        <v>5.2590000000000003</v>
      </c>
      <c r="M492" s="262">
        <f t="shared" si="87"/>
        <v>2.6170000000000004</v>
      </c>
      <c r="N492" s="260">
        <v>-0.30199999999999999</v>
      </c>
      <c r="O492" s="260">
        <v>203.28</v>
      </c>
      <c r="P492" s="260">
        <v>458</v>
      </c>
      <c r="Q492" s="260">
        <v>557.752699684503</v>
      </c>
      <c r="U492" s="260">
        <f t="shared" si="88"/>
        <v>3.5365800000000003</v>
      </c>
      <c r="V492" s="260">
        <f t="shared" si="89"/>
        <v>2.0327999999999999</v>
      </c>
    </row>
    <row r="493" spans="1:22">
      <c r="A493" s="259">
        <v>44510</v>
      </c>
      <c r="B493" s="260">
        <v>322.5</v>
      </c>
      <c r="C493" s="261">
        <v>348.88299999999998</v>
      </c>
      <c r="D493" s="260">
        <v>4646.71</v>
      </c>
      <c r="F493" s="261">
        <v>1.552</v>
      </c>
      <c r="G493" s="260">
        <f t="shared" si="83"/>
        <v>155.20000000000002</v>
      </c>
      <c r="H493" s="260">
        <f t="shared" si="84"/>
        <v>167.29999999999998</v>
      </c>
      <c r="I493" s="260">
        <f t="shared" si="85"/>
        <v>-117.39999999999999</v>
      </c>
      <c r="J493" s="262">
        <v>-1.1739999999999999</v>
      </c>
      <c r="K493" s="260">
        <f t="shared" si="86"/>
        <v>2.726</v>
      </c>
      <c r="L493" s="261">
        <v>5.3150000000000004</v>
      </c>
      <c r="M493" s="262">
        <f t="shared" si="87"/>
        <v>2.5890000000000004</v>
      </c>
      <c r="N493" s="260">
        <v>-0.252</v>
      </c>
      <c r="O493" s="260">
        <v>203.85</v>
      </c>
      <c r="P493" s="260">
        <v>449</v>
      </c>
      <c r="Q493" s="260">
        <v>552.53450228833651</v>
      </c>
      <c r="U493" s="260">
        <f t="shared" si="88"/>
        <v>3.4888299999999997</v>
      </c>
      <c r="V493" s="260">
        <f t="shared" si="89"/>
        <v>2.0385</v>
      </c>
    </row>
    <row r="494" spans="1:22" hidden="1">
      <c r="A494" s="259">
        <v>44511</v>
      </c>
      <c r="B494" s="260">
        <v>0</v>
      </c>
      <c r="C494" s="260">
        <v>0</v>
      </c>
      <c r="D494" s="260">
        <v>4649.2700000000004</v>
      </c>
      <c r="F494" s="260">
        <v>1.552</v>
      </c>
      <c r="G494" s="260">
        <f t="shared" si="83"/>
        <v>155.20000000000002</v>
      </c>
      <c r="H494" s="260">
        <f t="shared" si="84"/>
        <v>-155.20000000000002</v>
      </c>
      <c r="I494" s="260">
        <f t="shared" si="85"/>
        <v>-117.39999999999999</v>
      </c>
      <c r="J494" s="260">
        <v>-1.1739999999999999</v>
      </c>
      <c r="K494" s="260">
        <f t="shared" si="86"/>
        <v>2.726</v>
      </c>
      <c r="L494" s="260" t="e">
        <v>#N/A</v>
      </c>
      <c r="M494" s="260" t="e">
        <f t="shared" si="87"/>
        <v>#N/A</v>
      </c>
      <c r="Q494" s="260">
        <v>552.5605453437139</v>
      </c>
    </row>
    <row r="495" spans="1:22">
      <c r="A495" s="259">
        <v>44512</v>
      </c>
      <c r="B495" s="260">
        <v>317.3</v>
      </c>
      <c r="C495" s="261">
        <v>351.702</v>
      </c>
      <c r="D495" s="260">
        <v>4682.8500000000004</v>
      </c>
      <c r="F495" s="261">
        <v>1.5640000000000001</v>
      </c>
      <c r="G495" s="260">
        <f t="shared" si="83"/>
        <v>156.4</v>
      </c>
      <c r="H495" s="260">
        <f t="shared" si="84"/>
        <v>160.9</v>
      </c>
      <c r="I495" s="260">
        <f t="shared" si="85"/>
        <v>-117.39999999999999</v>
      </c>
      <c r="J495" s="262">
        <v>-1.1739999999999999</v>
      </c>
      <c r="K495" s="260">
        <f t="shared" si="86"/>
        <v>2.738</v>
      </c>
      <c r="L495" s="261">
        <v>5.38</v>
      </c>
      <c r="M495" s="262">
        <f t="shared" si="87"/>
        <v>2.6419999999999999</v>
      </c>
      <c r="N495" s="260">
        <v>-0.26200000000000001</v>
      </c>
      <c r="O495" s="260">
        <v>206.75</v>
      </c>
      <c r="P495" s="260">
        <v>449</v>
      </c>
      <c r="Q495" s="260">
        <v>557.39819964852006</v>
      </c>
      <c r="U495" s="260">
        <f t="shared" ref="U495:U503" si="90">C495/100</f>
        <v>3.51702</v>
      </c>
      <c r="V495" s="260">
        <f t="shared" ref="V495:V503" si="91">O495/100</f>
        <v>2.0674999999999999</v>
      </c>
    </row>
    <row r="496" spans="1:22">
      <c r="A496" s="259">
        <v>44515</v>
      </c>
      <c r="B496" s="260">
        <v>314.3</v>
      </c>
      <c r="C496" s="261">
        <v>349.28100000000001</v>
      </c>
      <c r="D496" s="260">
        <v>4682.8</v>
      </c>
      <c r="F496" s="261">
        <v>1.6160000000000001</v>
      </c>
      <c r="G496" s="260">
        <f t="shared" si="83"/>
        <v>161.60000000000002</v>
      </c>
      <c r="H496" s="260">
        <f t="shared" si="84"/>
        <v>152.69999999999999</v>
      </c>
      <c r="I496" s="260">
        <f t="shared" si="85"/>
        <v>-115.39999999999999</v>
      </c>
      <c r="J496" s="262">
        <v>-1.1539999999999999</v>
      </c>
      <c r="K496" s="260">
        <f t="shared" si="86"/>
        <v>2.77</v>
      </c>
      <c r="L496" s="261">
        <v>5.3819999999999997</v>
      </c>
      <c r="M496" s="262">
        <f t="shared" si="87"/>
        <v>2.6119999999999997</v>
      </c>
      <c r="N496" s="260">
        <v>-0.23200000000000001</v>
      </c>
      <c r="O496" s="260">
        <v>206.06</v>
      </c>
      <c r="P496" s="260">
        <v>443</v>
      </c>
      <c r="Q496" s="260">
        <v>554.70083735425169</v>
      </c>
      <c r="U496" s="260">
        <f t="shared" si="90"/>
        <v>3.49281</v>
      </c>
      <c r="V496" s="260">
        <f t="shared" si="91"/>
        <v>2.0606</v>
      </c>
    </row>
    <row r="497" spans="1:22">
      <c r="A497" s="259">
        <v>44516</v>
      </c>
      <c r="B497" s="260">
        <v>315.89999999999998</v>
      </c>
      <c r="C497" s="261">
        <v>351.68599999999998</v>
      </c>
      <c r="D497" s="260">
        <v>4700.8999999999996</v>
      </c>
      <c r="F497" s="261">
        <v>1.635</v>
      </c>
      <c r="G497" s="260">
        <f t="shared" si="83"/>
        <v>163.5</v>
      </c>
      <c r="H497" s="260">
        <f t="shared" si="84"/>
        <v>152.39999999999998</v>
      </c>
      <c r="I497" s="260">
        <f t="shared" si="85"/>
        <v>-112.5</v>
      </c>
      <c r="J497" s="262">
        <v>-1.125</v>
      </c>
      <c r="K497" s="260">
        <f t="shared" si="86"/>
        <v>2.76</v>
      </c>
      <c r="L497" s="261">
        <v>5.4349999999999996</v>
      </c>
      <c r="M497" s="262">
        <f t="shared" si="87"/>
        <v>2.6749999999999998</v>
      </c>
      <c r="N497" s="260">
        <v>-0.246</v>
      </c>
      <c r="O497" s="260">
        <v>206.69</v>
      </c>
      <c r="P497" s="260">
        <v>444</v>
      </c>
      <c r="Q497" s="260">
        <v>555.98363213861148</v>
      </c>
      <c r="U497" s="260">
        <f t="shared" si="90"/>
        <v>3.5168599999999999</v>
      </c>
      <c r="V497" s="260">
        <f t="shared" si="91"/>
        <v>2.0669</v>
      </c>
    </row>
    <row r="498" spans="1:22">
      <c r="A498" s="259">
        <v>44517</v>
      </c>
      <c r="B498" s="260">
        <v>317.8</v>
      </c>
      <c r="C498" s="261">
        <v>355.99</v>
      </c>
      <c r="D498" s="260">
        <v>4688.67</v>
      </c>
      <c r="F498" s="261">
        <v>1.59</v>
      </c>
      <c r="G498" s="260">
        <f t="shared" si="83"/>
        <v>159</v>
      </c>
      <c r="H498" s="260">
        <f t="shared" si="84"/>
        <v>158.80000000000001</v>
      </c>
      <c r="I498" s="260">
        <f t="shared" si="85"/>
        <v>-113.7</v>
      </c>
      <c r="J498" s="262">
        <v>-1.137</v>
      </c>
      <c r="K498" s="260">
        <f t="shared" si="86"/>
        <v>2.7270000000000003</v>
      </c>
      <c r="L498" s="261">
        <v>5.4550000000000001</v>
      </c>
      <c r="M498" s="262">
        <f t="shared" si="87"/>
        <v>2.7279999999999998</v>
      </c>
      <c r="N498" s="260">
        <v>-0.249</v>
      </c>
      <c r="O498" s="260">
        <v>209.01</v>
      </c>
      <c r="P498" s="260">
        <v>443</v>
      </c>
      <c r="Q498" s="260">
        <v>563.11790995925207</v>
      </c>
      <c r="U498" s="260">
        <f t="shared" si="90"/>
        <v>3.5599000000000003</v>
      </c>
      <c r="V498" s="260">
        <f t="shared" si="91"/>
        <v>2.0901000000000001</v>
      </c>
    </row>
    <row r="499" spans="1:22">
      <c r="A499" s="259">
        <v>44518</v>
      </c>
      <c r="B499" s="260">
        <v>318</v>
      </c>
      <c r="C499" s="261">
        <v>357.76299999999998</v>
      </c>
      <c r="D499" s="260">
        <v>4704.54</v>
      </c>
      <c r="F499" s="261">
        <v>1.5860000000000001</v>
      </c>
      <c r="G499" s="260">
        <f t="shared" si="83"/>
        <v>158.6</v>
      </c>
      <c r="H499" s="260">
        <f t="shared" si="84"/>
        <v>159.4</v>
      </c>
      <c r="I499" s="260">
        <f t="shared" si="85"/>
        <v>-114.6</v>
      </c>
      <c r="J499" s="262">
        <v>-1.1459999999999999</v>
      </c>
      <c r="K499" s="260">
        <f t="shared" si="86"/>
        <v>2.7320000000000002</v>
      </c>
      <c r="L499" s="261">
        <v>5.4619999999999997</v>
      </c>
      <c r="M499" s="262">
        <f t="shared" si="87"/>
        <v>2.7299999999999995</v>
      </c>
      <c r="N499" s="260">
        <v>-0.28000000000000003</v>
      </c>
      <c r="O499" s="260">
        <v>211.4</v>
      </c>
      <c r="P499" s="260">
        <v>451</v>
      </c>
      <c r="Q499" s="260">
        <v>573.17456711971545</v>
      </c>
      <c r="U499" s="260">
        <f t="shared" si="90"/>
        <v>3.5776299999999996</v>
      </c>
      <c r="V499" s="260">
        <f t="shared" si="91"/>
        <v>2.1139999999999999</v>
      </c>
    </row>
    <row r="500" spans="1:22">
      <c r="A500" s="259">
        <v>44519</v>
      </c>
      <c r="B500" s="260">
        <v>319.2</v>
      </c>
      <c r="C500" s="261">
        <v>360.53199999999998</v>
      </c>
      <c r="D500" s="260">
        <v>4697.96</v>
      </c>
      <c r="F500" s="261">
        <v>1.5489999999999999</v>
      </c>
      <c r="G500" s="260">
        <f t="shared" si="83"/>
        <v>154.9</v>
      </c>
      <c r="H500" s="260">
        <f t="shared" si="84"/>
        <v>164.29999999999998</v>
      </c>
      <c r="I500" s="260">
        <f t="shared" si="85"/>
        <v>-111.7</v>
      </c>
      <c r="J500" s="262">
        <v>-1.117</v>
      </c>
      <c r="K500" s="260">
        <f t="shared" si="86"/>
        <v>2.6659999999999999</v>
      </c>
      <c r="L500" s="261">
        <v>5.4340000000000002</v>
      </c>
      <c r="M500" s="262">
        <f t="shared" si="87"/>
        <v>2.7680000000000002</v>
      </c>
      <c r="N500" s="260">
        <v>-0.34599999999999997</v>
      </c>
      <c r="O500" s="260">
        <v>216.71</v>
      </c>
      <c r="P500" s="260">
        <v>457</v>
      </c>
      <c r="Q500" s="260">
        <v>580.71794200931311</v>
      </c>
      <c r="U500" s="260">
        <f t="shared" si="90"/>
        <v>3.6053199999999999</v>
      </c>
      <c r="V500" s="260">
        <f t="shared" si="91"/>
        <v>2.1671</v>
      </c>
    </row>
    <row r="501" spans="1:22">
      <c r="A501" s="259">
        <v>44522</v>
      </c>
      <c r="B501" s="260">
        <v>314.7</v>
      </c>
      <c r="C501" s="261">
        <v>357.99</v>
      </c>
      <c r="D501" s="260">
        <v>4682.9399999999996</v>
      </c>
      <c r="F501" s="261">
        <v>1.625</v>
      </c>
      <c r="G501" s="260">
        <f t="shared" si="83"/>
        <v>162.5</v>
      </c>
      <c r="H501" s="260">
        <f t="shared" si="84"/>
        <v>152.19999999999999</v>
      </c>
      <c r="I501" s="260">
        <f t="shared" si="85"/>
        <v>-101.1</v>
      </c>
      <c r="J501" s="262">
        <v>-1.0109999999999999</v>
      </c>
      <c r="K501" s="260">
        <f t="shared" si="86"/>
        <v>2.6360000000000001</v>
      </c>
      <c r="L501" s="261">
        <v>5.4939999999999998</v>
      </c>
      <c r="M501" s="262">
        <f t="shared" si="87"/>
        <v>2.8579999999999997</v>
      </c>
      <c r="N501" s="260">
        <v>-0.30599999999999999</v>
      </c>
      <c r="O501" s="260">
        <v>216.23</v>
      </c>
      <c r="P501" s="260">
        <v>454</v>
      </c>
      <c r="Q501" s="260">
        <v>586.82375008746226</v>
      </c>
      <c r="U501" s="260">
        <f t="shared" si="90"/>
        <v>3.5799000000000003</v>
      </c>
      <c r="V501" s="260">
        <f t="shared" si="91"/>
        <v>2.1623000000000001</v>
      </c>
    </row>
    <row r="502" spans="1:22">
      <c r="A502" s="259">
        <v>44523</v>
      </c>
      <c r="B502" s="260">
        <v>316.60000000000002</v>
      </c>
      <c r="C502" s="261">
        <v>365.11099999999999</v>
      </c>
      <c r="D502" s="260">
        <v>4690.7</v>
      </c>
      <c r="F502" s="261">
        <v>1.6679999999999999</v>
      </c>
      <c r="G502" s="260">
        <f t="shared" si="83"/>
        <v>166.79999999999998</v>
      </c>
      <c r="H502" s="260">
        <f t="shared" si="84"/>
        <v>149.80000000000004</v>
      </c>
      <c r="I502" s="260">
        <f t="shared" si="85"/>
        <v>-97.1</v>
      </c>
      <c r="J502" s="262">
        <v>-0.97099999999999997</v>
      </c>
      <c r="K502" s="260">
        <f t="shared" si="86"/>
        <v>2.6389999999999998</v>
      </c>
      <c r="L502" s="261">
        <v>5.6180000000000003</v>
      </c>
      <c r="M502" s="262">
        <f t="shared" si="87"/>
        <v>2.9790000000000005</v>
      </c>
      <c r="N502" s="260">
        <v>-0.224</v>
      </c>
      <c r="O502" s="260">
        <v>216.01</v>
      </c>
      <c r="P502" s="260">
        <v>460</v>
      </c>
      <c r="Q502" s="260">
        <v>602.28281021246721</v>
      </c>
      <c r="U502" s="260">
        <f t="shared" si="90"/>
        <v>3.6511100000000001</v>
      </c>
      <c r="V502" s="260">
        <f t="shared" si="91"/>
        <v>2.1600999999999999</v>
      </c>
    </row>
    <row r="503" spans="1:22">
      <c r="A503" s="259">
        <v>44524</v>
      </c>
      <c r="B503" s="260">
        <v>318</v>
      </c>
      <c r="C503" s="261">
        <v>368.577</v>
      </c>
      <c r="D503" s="260">
        <v>4701.46</v>
      </c>
      <c r="F503" s="261">
        <v>1.637</v>
      </c>
      <c r="G503" s="260">
        <f t="shared" si="83"/>
        <v>163.69999999999999</v>
      </c>
      <c r="H503" s="260">
        <f t="shared" si="84"/>
        <v>154.30000000000001</v>
      </c>
      <c r="I503" s="260">
        <f t="shared" si="85"/>
        <v>-99.8</v>
      </c>
      <c r="J503" s="262">
        <v>-0.998</v>
      </c>
      <c r="K503" s="260">
        <f t="shared" si="86"/>
        <v>2.6349999999999998</v>
      </c>
      <c r="L503" s="261">
        <v>5.6360000000000001</v>
      </c>
      <c r="M503" s="262">
        <f t="shared" si="87"/>
        <v>3.0010000000000003</v>
      </c>
      <c r="N503" s="260">
        <v>-0.23200000000000001</v>
      </c>
      <c r="O503" s="260">
        <v>215.84</v>
      </c>
      <c r="P503" s="260">
        <v>467</v>
      </c>
      <c r="Q503" s="260">
        <v>601.84363231166219</v>
      </c>
      <c r="U503" s="260">
        <f t="shared" si="90"/>
        <v>3.6857699999999998</v>
      </c>
      <c r="V503" s="260">
        <f t="shared" si="91"/>
        <v>2.1583999999999999</v>
      </c>
    </row>
    <row r="504" spans="1:22" hidden="1">
      <c r="A504" s="259">
        <v>44525</v>
      </c>
      <c r="B504" s="260">
        <v>0</v>
      </c>
      <c r="C504" s="260">
        <v>0</v>
      </c>
      <c r="D504" s="260">
        <v>0</v>
      </c>
      <c r="F504" s="260">
        <v>1.637</v>
      </c>
      <c r="G504" s="260">
        <f t="shared" si="83"/>
        <v>163.69999999999999</v>
      </c>
      <c r="H504" s="260">
        <f t="shared" si="84"/>
        <v>-163.69999999999999</v>
      </c>
      <c r="I504" s="260">
        <f t="shared" si="85"/>
        <v>-99.8</v>
      </c>
      <c r="J504" s="260">
        <v>-0.998</v>
      </c>
      <c r="K504" s="260">
        <f t="shared" si="86"/>
        <v>2.6349999999999998</v>
      </c>
      <c r="L504" s="260" t="e">
        <v>#N/A</v>
      </c>
      <c r="M504" s="260" t="e">
        <f t="shared" si="87"/>
        <v>#N/A</v>
      </c>
      <c r="Q504" s="260">
        <v>606.17164123280554</v>
      </c>
    </row>
    <row r="505" spans="1:22">
      <c r="A505" s="259">
        <v>44526</v>
      </c>
      <c r="B505" s="260">
        <v>332.4</v>
      </c>
      <c r="C505" s="261">
        <v>391.41500000000002</v>
      </c>
      <c r="D505" s="260">
        <v>4594.62</v>
      </c>
      <c r="F505" s="261">
        <v>1.476</v>
      </c>
      <c r="G505" s="260">
        <f t="shared" si="83"/>
        <v>147.6</v>
      </c>
      <c r="H505" s="260">
        <f t="shared" si="84"/>
        <v>184.79999999999998</v>
      </c>
      <c r="I505" s="260">
        <f t="shared" si="85"/>
        <v>-109.3</v>
      </c>
      <c r="J505" s="262">
        <v>-1.093</v>
      </c>
      <c r="K505" s="260">
        <f t="shared" si="86"/>
        <v>2.569</v>
      </c>
      <c r="L505" s="261">
        <v>5.7110000000000003</v>
      </c>
      <c r="M505" s="262">
        <f t="shared" si="87"/>
        <v>3.1420000000000003</v>
      </c>
      <c r="N505" s="260">
        <v>-0.34100000000000003</v>
      </c>
      <c r="O505" s="260">
        <v>229.12</v>
      </c>
      <c r="P505" s="260">
        <v>499</v>
      </c>
      <c r="Q505" s="260">
        <v>636.61695257997462</v>
      </c>
      <c r="U505" s="260">
        <f t="shared" ref="U505:U524" si="92">C505/100</f>
        <v>3.9141500000000002</v>
      </c>
      <c r="V505" s="260">
        <f t="shared" ref="V505:V524" si="93">O505/100</f>
        <v>2.2911999999999999</v>
      </c>
    </row>
    <row r="506" spans="1:22">
      <c r="A506" s="259">
        <v>44529</v>
      </c>
      <c r="B506" s="260">
        <v>334.2</v>
      </c>
      <c r="C506" s="261">
        <v>387.77600000000001</v>
      </c>
      <c r="D506" s="260">
        <v>4655.2700000000004</v>
      </c>
      <c r="F506" s="261">
        <v>1.5009999999999999</v>
      </c>
      <c r="G506" s="260">
        <f t="shared" si="83"/>
        <v>150.1</v>
      </c>
      <c r="H506" s="260">
        <f t="shared" si="84"/>
        <v>184.1</v>
      </c>
      <c r="I506" s="260">
        <f t="shared" si="85"/>
        <v>-105.4</v>
      </c>
      <c r="J506" s="262">
        <v>-1.054</v>
      </c>
      <c r="K506" s="260">
        <f t="shared" si="86"/>
        <v>2.5549999999999997</v>
      </c>
      <c r="L506" s="261">
        <v>5.7069999999999999</v>
      </c>
      <c r="M506" s="262">
        <f t="shared" si="87"/>
        <v>3.1520000000000001</v>
      </c>
      <c r="N506" s="260">
        <v>-0.32200000000000001</v>
      </c>
      <c r="O506" s="260">
        <v>228.03</v>
      </c>
      <c r="P506" s="260">
        <v>492</v>
      </c>
      <c r="Q506" s="260">
        <v>633.06984044893738</v>
      </c>
      <c r="U506" s="260">
        <f t="shared" si="92"/>
        <v>3.8777600000000003</v>
      </c>
      <c r="V506" s="260">
        <f t="shared" si="93"/>
        <v>2.2803</v>
      </c>
    </row>
    <row r="507" spans="1:22">
      <c r="A507" s="259">
        <v>44530</v>
      </c>
      <c r="B507" s="260">
        <v>333.3</v>
      </c>
      <c r="C507" s="261">
        <v>391.78300000000002</v>
      </c>
      <c r="D507" s="260">
        <v>4567</v>
      </c>
      <c r="F507" s="261">
        <v>1.4470000000000001</v>
      </c>
      <c r="G507" s="260">
        <f t="shared" si="83"/>
        <v>144.70000000000002</v>
      </c>
      <c r="H507" s="260">
        <f t="shared" si="84"/>
        <v>188.6</v>
      </c>
      <c r="I507" s="260">
        <f t="shared" si="85"/>
        <v>-108.3</v>
      </c>
      <c r="J507" s="262">
        <v>-1.083</v>
      </c>
      <c r="K507" s="260">
        <f t="shared" si="86"/>
        <v>2.5300000000000002</v>
      </c>
      <c r="L507" s="261">
        <v>5.6760000000000002</v>
      </c>
      <c r="M507" s="262">
        <f t="shared" si="87"/>
        <v>3.1459999999999999</v>
      </c>
      <c r="N507" s="260">
        <v>-0.35299999999999998</v>
      </c>
      <c r="O507" s="260">
        <v>231.46</v>
      </c>
      <c r="P507" s="260">
        <v>499</v>
      </c>
      <c r="Q507" s="260">
        <v>643.06446723046122</v>
      </c>
      <c r="U507" s="260">
        <f t="shared" si="92"/>
        <v>3.9178300000000004</v>
      </c>
      <c r="V507" s="260">
        <f t="shared" si="93"/>
        <v>2.3146</v>
      </c>
    </row>
    <row r="508" spans="1:22">
      <c r="A508" s="259">
        <v>44531</v>
      </c>
      <c r="B508" s="260">
        <v>334.7</v>
      </c>
      <c r="C508" s="261">
        <v>387.15800000000002</v>
      </c>
      <c r="D508" s="260">
        <v>4513.04</v>
      </c>
      <c r="F508" s="261">
        <v>1.405</v>
      </c>
      <c r="G508" s="260">
        <f t="shared" si="83"/>
        <v>140.5</v>
      </c>
      <c r="H508" s="260">
        <f t="shared" si="84"/>
        <v>194.2</v>
      </c>
      <c r="I508" s="260">
        <f t="shared" si="85"/>
        <v>-103.89999999999999</v>
      </c>
      <c r="J508" s="262">
        <v>-1.0389999999999999</v>
      </c>
      <c r="K508" s="260">
        <f t="shared" si="86"/>
        <v>2.444</v>
      </c>
      <c r="L508" s="261">
        <v>5.6079999999999997</v>
      </c>
      <c r="M508" s="262">
        <f t="shared" si="87"/>
        <v>3.1639999999999997</v>
      </c>
      <c r="N508" s="260">
        <v>-0.34799999999999998</v>
      </c>
      <c r="O508" s="260">
        <v>227.62</v>
      </c>
      <c r="P508" s="260">
        <v>504</v>
      </c>
      <c r="Q508" s="260">
        <v>632.3427138593338</v>
      </c>
      <c r="U508" s="260">
        <f t="shared" si="92"/>
        <v>3.8715800000000002</v>
      </c>
      <c r="V508" s="260">
        <f t="shared" si="93"/>
        <v>2.2762000000000002</v>
      </c>
    </row>
    <row r="509" spans="1:22">
      <c r="A509" s="259">
        <v>44532</v>
      </c>
      <c r="B509" s="260">
        <v>332</v>
      </c>
      <c r="C509" s="261">
        <v>381.19400000000002</v>
      </c>
      <c r="D509" s="260">
        <v>4577.1000000000004</v>
      </c>
      <c r="F509" s="261">
        <v>1.446</v>
      </c>
      <c r="G509" s="260">
        <f t="shared" si="83"/>
        <v>144.6</v>
      </c>
      <c r="H509" s="260">
        <f t="shared" si="84"/>
        <v>187.4</v>
      </c>
      <c r="I509" s="260">
        <f t="shared" si="85"/>
        <v>-104.1</v>
      </c>
      <c r="J509" s="262">
        <v>-1.0409999999999999</v>
      </c>
      <c r="K509" s="260">
        <f t="shared" si="86"/>
        <v>2.4870000000000001</v>
      </c>
      <c r="L509" s="261">
        <v>5.5519999999999996</v>
      </c>
      <c r="M509" s="262">
        <f t="shared" si="87"/>
        <v>3.0649999999999995</v>
      </c>
      <c r="N509" s="260">
        <v>-0.375</v>
      </c>
      <c r="O509" s="260">
        <v>228.45</v>
      </c>
      <c r="P509" s="260">
        <v>490</v>
      </c>
      <c r="Q509" s="260">
        <v>625.06561042715066</v>
      </c>
      <c r="U509" s="260">
        <f t="shared" si="92"/>
        <v>3.8119400000000003</v>
      </c>
      <c r="V509" s="260">
        <f t="shared" si="93"/>
        <v>2.2845</v>
      </c>
    </row>
    <row r="510" spans="1:22">
      <c r="A510" s="259">
        <v>44533</v>
      </c>
      <c r="B510" s="260">
        <v>337.9</v>
      </c>
      <c r="C510" s="261">
        <v>386.40600000000001</v>
      </c>
      <c r="D510" s="260">
        <v>4538.43</v>
      </c>
      <c r="F510" s="261">
        <v>1.345</v>
      </c>
      <c r="G510" s="260">
        <f t="shared" si="83"/>
        <v>134.5</v>
      </c>
      <c r="H510" s="260">
        <f t="shared" si="84"/>
        <v>203.39999999999998</v>
      </c>
      <c r="I510" s="260">
        <f t="shared" si="85"/>
        <v>-111.1</v>
      </c>
      <c r="J510" s="262">
        <v>-1.111</v>
      </c>
      <c r="K510" s="260">
        <f t="shared" si="86"/>
        <v>2.456</v>
      </c>
      <c r="L510" s="261">
        <v>5.5039999999999996</v>
      </c>
      <c r="M510" s="262">
        <f t="shared" si="87"/>
        <v>3.0479999999999996</v>
      </c>
      <c r="N510" s="260">
        <v>-0.39300000000000002</v>
      </c>
      <c r="O510" s="260">
        <v>225.45</v>
      </c>
      <c r="P510" s="260">
        <v>497</v>
      </c>
      <c r="Q510" s="260">
        <v>625.89655126088974</v>
      </c>
      <c r="U510" s="260">
        <f t="shared" si="92"/>
        <v>3.8640600000000003</v>
      </c>
      <c r="V510" s="260">
        <f t="shared" si="93"/>
        <v>2.2544999999999997</v>
      </c>
    </row>
    <row r="511" spans="1:22">
      <c r="A511" s="259">
        <v>44536</v>
      </c>
      <c r="B511" s="260">
        <v>331.8</v>
      </c>
      <c r="C511" s="261">
        <v>377.35700000000003</v>
      </c>
      <c r="D511" s="260">
        <v>4591.67</v>
      </c>
      <c r="F511" s="261">
        <v>1.4359999999999999</v>
      </c>
      <c r="G511" s="260">
        <f t="shared" si="83"/>
        <v>143.6</v>
      </c>
      <c r="H511" s="260">
        <f t="shared" si="84"/>
        <v>188.20000000000002</v>
      </c>
      <c r="I511" s="260">
        <f t="shared" si="85"/>
        <v>-102.4</v>
      </c>
      <c r="J511" s="262">
        <v>-1.024</v>
      </c>
      <c r="K511" s="260">
        <f t="shared" si="86"/>
        <v>2.46</v>
      </c>
      <c r="L511" s="261">
        <v>5.4880000000000004</v>
      </c>
      <c r="M511" s="262">
        <f t="shared" si="87"/>
        <v>3.0280000000000005</v>
      </c>
      <c r="N511" s="260">
        <v>-0.39400000000000002</v>
      </c>
      <c r="O511" s="260">
        <v>226.1</v>
      </c>
      <c r="P511" s="260">
        <v>490</v>
      </c>
      <c r="Q511" s="260">
        <v>618.86784244054263</v>
      </c>
      <c r="U511" s="260">
        <f t="shared" si="92"/>
        <v>3.7735700000000003</v>
      </c>
      <c r="V511" s="260">
        <f t="shared" si="93"/>
        <v>2.2610000000000001</v>
      </c>
    </row>
    <row r="512" spans="1:22">
      <c r="A512" s="259">
        <v>44537</v>
      </c>
      <c r="B512" s="260">
        <v>326.39999999999998</v>
      </c>
      <c r="C512" s="261">
        <v>367.923</v>
      </c>
      <c r="D512" s="260">
        <v>4686.75</v>
      </c>
      <c r="F512" s="261">
        <v>1.476</v>
      </c>
      <c r="G512" s="260">
        <f t="shared" si="83"/>
        <v>147.6</v>
      </c>
      <c r="H512" s="260">
        <f t="shared" si="84"/>
        <v>178.79999999999998</v>
      </c>
      <c r="I512" s="260">
        <f t="shared" si="85"/>
        <v>-105.2</v>
      </c>
      <c r="J512" s="262">
        <v>-1.052</v>
      </c>
      <c r="K512" s="260">
        <f t="shared" si="86"/>
        <v>2.528</v>
      </c>
      <c r="L512" s="261">
        <v>5.4210000000000003</v>
      </c>
      <c r="M512" s="262">
        <f t="shared" si="87"/>
        <v>2.8930000000000002</v>
      </c>
      <c r="N512" s="260">
        <v>-0.38</v>
      </c>
      <c r="O512" s="260">
        <v>220.98</v>
      </c>
      <c r="P512" s="260">
        <v>481</v>
      </c>
      <c r="Q512" s="260">
        <v>606.90675976554542</v>
      </c>
      <c r="U512" s="260">
        <f t="shared" si="92"/>
        <v>3.67923</v>
      </c>
      <c r="V512" s="260">
        <f t="shared" si="93"/>
        <v>2.2098</v>
      </c>
    </row>
    <row r="513" spans="1:22">
      <c r="A513" s="259">
        <v>44538</v>
      </c>
      <c r="B513" s="260">
        <v>325</v>
      </c>
      <c r="C513" s="261">
        <v>363.30399999999997</v>
      </c>
      <c r="D513" s="260">
        <v>4701.21</v>
      </c>
      <c r="F513" s="261">
        <v>1.5229999999999999</v>
      </c>
      <c r="G513" s="260">
        <f t="shared" si="83"/>
        <v>152.29999999999998</v>
      </c>
      <c r="H513" s="260">
        <f t="shared" si="84"/>
        <v>172.70000000000002</v>
      </c>
      <c r="I513" s="260">
        <f t="shared" si="85"/>
        <v>-104.80000000000001</v>
      </c>
      <c r="J513" s="262">
        <v>-1.048</v>
      </c>
      <c r="K513" s="260">
        <f t="shared" si="86"/>
        <v>2.5709999999999997</v>
      </c>
      <c r="L513" s="261">
        <v>5.4059999999999997</v>
      </c>
      <c r="M513" s="262">
        <f t="shared" si="87"/>
        <v>2.835</v>
      </c>
      <c r="N513" s="260">
        <v>-0.317</v>
      </c>
      <c r="O513" s="260">
        <v>216.35</v>
      </c>
      <c r="P513" s="260">
        <v>476</v>
      </c>
      <c r="Q513" s="260">
        <v>599.42279544332553</v>
      </c>
      <c r="U513" s="260">
        <f t="shared" si="92"/>
        <v>3.6330399999999998</v>
      </c>
      <c r="V513" s="260">
        <f t="shared" si="93"/>
        <v>2.1635</v>
      </c>
    </row>
    <row r="514" spans="1:22">
      <c r="A514" s="259">
        <v>44539</v>
      </c>
      <c r="B514" s="260">
        <v>326</v>
      </c>
      <c r="C514" s="261">
        <v>363.74700000000001</v>
      </c>
      <c r="D514" s="260">
        <v>4667.45</v>
      </c>
      <c r="F514" s="261">
        <v>1.5009999999999999</v>
      </c>
      <c r="G514" s="260">
        <f t="shared" si="83"/>
        <v>150.1</v>
      </c>
      <c r="H514" s="260">
        <f t="shared" si="84"/>
        <v>175.9</v>
      </c>
      <c r="I514" s="260">
        <f t="shared" si="85"/>
        <v>-100.69999999999999</v>
      </c>
      <c r="J514" s="262">
        <v>-1.0069999999999999</v>
      </c>
      <c r="K514" s="260">
        <f t="shared" si="86"/>
        <v>2.508</v>
      </c>
      <c r="L514" s="261">
        <v>5.4160000000000004</v>
      </c>
      <c r="M514" s="262">
        <f t="shared" si="87"/>
        <v>2.9080000000000004</v>
      </c>
      <c r="N514" s="260">
        <v>-0.35899999999999999</v>
      </c>
      <c r="O514" s="260">
        <v>219.04</v>
      </c>
      <c r="P514" s="260">
        <v>476</v>
      </c>
      <c r="Q514" s="260">
        <v>605.05420719554945</v>
      </c>
      <c r="U514" s="260">
        <f t="shared" si="92"/>
        <v>3.63747</v>
      </c>
      <c r="V514" s="260">
        <f t="shared" si="93"/>
        <v>2.1903999999999999</v>
      </c>
    </row>
    <row r="515" spans="1:22">
      <c r="A515" s="259">
        <v>44540</v>
      </c>
      <c r="B515" s="260">
        <v>325.5</v>
      </c>
      <c r="C515" s="261">
        <v>366.12799999999999</v>
      </c>
      <c r="D515" s="260">
        <v>4712.0200000000004</v>
      </c>
      <c r="F515" s="261">
        <v>1.4850000000000001</v>
      </c>
      <c r="G515" s="260">
        <f t="shared" si="83"/>
        <v>148.5</v>
      </c>
      <c r="H515" s="260">
        <f t="shared" si="84"/>
        <v>177</v>
      </c>
      <c r="I515" s="260">
        <f t="shared" si="85"/>
        <v>-101</v>
      </c>
      <c r="J515" s="262">
        <v>-1.01</v>
      </c>
      <c r="K515" s="260">
        <f t="shared" si="86"/>
        <v>2.4950000000000001</v>
      </c>
      <c r="L515" s="261">
        <v>5.444</v>
      </c>
      <c r="M515" s="262">
        <f t="shared" si="87"/>
        <v>2.9489999999999998</v>
      </c>
      <c r="N515" s="260">
        <v>-0.35199999999999998</v>
      </c>
      <c r="O515" s="260">
        <v>219.1</v>
      </c>
      <c r="P515" s="260">
        <v>479</v>
      </c>
      <c r="Q515" s="260">
        <v>606.93063263020645</v>
      </c>
      <c r="U515" s="260">
        <f t="shared" si="92"/>
        <v>3.6612799999999996</v>
      </c>
      <c r="V515" s="260">
        <f t="shared" si="93"/>
        <v>2.1909999999999998</v>
      </c>
    </row>
    <row r="516" spans="1:22">
      <c r="A516" s="259">
        <v>44543</v>
      </c>
      <c r="B516" s="260">
        <v>329.8</v>
      </c>
      <c r="C516" s="261">
        <v>371.39600000000002</v>
      </c>
      <c r="D516" s="260">
        <v>4668.97</v>
      </c>
      <c r="F516" s="261">
        <v>1.417</v>
      </c>
      <c r="G516" s="260">
        <f t="shared" ref="G516:G579" si="94">F516*100</f>
        <v>141.70000000000002</v>
      </c>
      <c r="H516" s="260">
        <f t="shared" ref="H516:H579" si="95">B516-G516</f>
        <v>188.1</v>
      </c>
      <c r="I516" s="260">
        <f t="shared" ref="I516:I579" si="96">J516*100</f>
        <v>-100.89999999999999</v>
      </c>
      <c r="J516" s="262">
        <v>-1.0089999999999999</v>
      </c>
      <c r="K516" s="260">
        <f t="shared" ref="K516:K579" si="97">F516-J516</f>
        <v>2.4260000000000002</v>
      </c>
      <c r="L516" s="261">
        <v>5.4409999999999998</v>
      </c>
      <c r="M516" s="262">
        <f t="shared" ref="M516:M579" si="98">L516-K516</f>
        <v>3.0149999999999997</v>
      </c>
      <c r="N516" s="260">
        <v>-0.38600000000000001</v>
      </c>
      <c r="O516" s="260">
        <v>220.56</v>
      </c>
      <c r="P516" s="260">
        <v>486</v>
      </c>
      <c r="Q516" s="260">
        <v>613.7028568164892</v>
      </c>
      <c r="U516" s="260">
        <f t="shared" si="92"/>
        <v>3.7139600000000002</v>
      </c>
      <c r="V516" s="260">
        <f t="shared" si="93"/>
        <v>2.2056</v>
      </c>
    </row>
    <row r="517" spans="1:22">
      <c r="A517" s="259">
        <v>44544</v>
      </c>
      <c r="B517" s="260">
        <v>330.1</v>
      </c>
      <c r="C517" s="261">
        <v>371.012</v>
      </c>
      <c r="D517" s="260">
        <v>4634.09</v>
      </c>
      <c r="F517" s="261">
        <v>1.4430000000000001</v>
      </c>
      <c r="G517" s="260">
        <f t="shared" si="94"/>
        <v>144.30000000000001</v>
      </c>
      <c r="H517" s="260">
        <f t="shared" si="95"/>
        <v>185.8</v>
      </c>
      <c r="I517" s="260">
        <f t="shared" si="96"/>
        <v>-97.899999999999991</v>
      </c>
      <c r="J517" s="262">
        <v>-0.97899999999999998</v>
      </c>
      <c r="K517" s="260">
        <f t="shared" si="97"/>
        <v>2.4220000000000002</v>
      </c>
      <c r="L517" s="261">
        <v>5.4459999999999997</v>
      </c>
      <c r="M517" s="262">
        <f t="shared" si="98"/>
        <v>3.0239999999999996</v>
      </c>
      <c r="N517" s="260">
        <v>-0.373</v>
      </c>
      <c r="O517" s="260">
        <v>218.42</v>
      </c>
      <c r="P517" s="260">
        <v>487</v>
      </c>
      <c r="Q517" s="260">
        <v>615.9886164582241</v>
      </c>
      <c r="U517" s="260">
        <f t="shared" si="92"/>
        <v>3.7101199999999999</v>
      </c>
      <c r="V517" s="260">
        <f t="shared" si="93"/>
        <v>2.1841999999999997</v>
      </c>
    </row>
    <row r="518" spans="1:22">
      <c r="A518" s="259">
        <v>44545</v>
      </c>
      <c r="B518" s="260">
        <v>330.3</v>
      </c>
      <c r="C518" s="261">
        <v>370.25299999999999</v>
      </c>
      <c r="D518" s="260">
        <v>4709.8500000000004</v>
      </c>
      <c r="F518" s="261">
        <v>1.4590000000000001</v>
      </c>
      <c r="G518" s="260">
        <f t="shared" si="94"/>
        <v>145.9</v>
      </c>
      <c r="H518" s="260">
        <f t="shared" si="95"/>
        <v>184.4</v>
      </c>
      <c r="I518" s="260">
        <f t="shared" si="96"/>
        <v>-101.8</v>
      </c>
      <c r="J518" s="262">
        <v>-1.018</v>
      </c>
      <c r="K518" s="260">
        <f t="shared" si="97"/>
        <v>2.4770000000000003</v>
      </c>
      <c r="L518" s="261">
        <v>5.468</v>
      </c>
      <c r="M518" s="262">
        <f t="shared" si="98"/>
        <v>2.9909999999999997</v>
      </c>
      <c r="N518" s="260">
        <v>-0.36699999999999999</v>
      </c>
      <c r="O518" s="260">
        <v>219.83</v>
      </c>
      <c r="P518" s="260">
        <v>487</v>
      </c>
      <c r="Q518" s="260">
        <v>618.17013745992074</v>
      </c>
      <c r="U518" s="260">
        <f t="shared" si="92"/>
        <v>3.7025299999999999</v>
      </c>
      <c r="V518" s="260">
        <f t="shared" si="93"/>
        <v>2.1983000000000001</v>
      </c>
    </row>
    <row r="519" spans="1:22">
      <c r="A519" s="259">
        <v>44546</v>
      </c>
      <c r="B519" s="260">
        <v>335</v>
      </c>
      <c r="C519" s="261">
        <v>373.75900000000001</v>
      </c>
      <c r="D519" s="260">
        <v>4668.67</v>
      </c>
      <c r="F519" s="261">
        <v>1.4119999999999999</v>
      </c>
      <c r="G519" s="260">
        <f t="shared" si="94"/>
        <v>141.19999999999999</v>
      </c>
      <c r="H519" s="260">
        <f t="shared" si="95"/>
        <v>193.8</v>
      </c>
      <c r="I519" s="260">
        <f t="shared" si="96"/>
        <v>-105.2</v>
      </c>
      <c r="J519" s="262">
        <v>-1.052</v>
      </c>
      <c r="K519" s="260">
        <f t="shared" si="97"/>
        <v>2.464</v>
      </c>
      <c r="L519" s="261">
        <v>5.4740000000000002</v>
      </c>
      <c r="M519" s="262">
        <f t="shared" si="98"/>
        <v>3.0100000000000002</v>
      </c>
      <c r="N519" s="260">
        <v>-0.35599999999999998</v>
      </c>
      <c r="O519" s="260">
        <v>218.92</v>
      </c>
      <c r="P519" s="260">
        <v>488</v>
      </c>
      <c r="Q519" s="260">
        <v>617.72109554217491</v>
      </c>
      <c r="U519" s="260">
        <f t="shared" si="92"/>
        <v>3.73759</v>
      </c>
      <c r="V519" s="260">
        <f t="shared" si="93"/>
        <v>2.1892</v>
      </c>
    </row>
    <row r="520" spans="1:22">
      <c r="A520" s="259">
        <v>44547</v>
      </c>
      <c r="B520" s="260">
        <v>335.2</v>
      </c>
      <c r="C520" s="261">
        <v>376.45499999999998</v>
      </c>
      <c r="D520" s="260">
        <v>4620.6400000000003</v>
      </c>
      <c r="F520" s="261">
        <v>1.4039999999999999</v>
      </c>
      <c r="G520" s="260">
        <f t="shared" si="94"/>
        <v>140.39999999999998</v>
      </c>
      <c r="H520" s="260">
        <f t="shared" si="95"/>
        <v>194.8</v>
      </c>
      <c r="I520" s="260">
        <f t="shared" si="96"/>
        <v>-102.69999999999999</v>
      </c>
      <c r="J520" s="262">
        <v>-1.0269999999999999</v>
      </c>
      <c r="K520" s="260">
        <f t="shared" si="97"/>
        <v>2.431</v>
      </c>
      <c r="L520" s="261">
        <v>5.516</v>
      </c>
      <c r="M520" s="262">
        <f t="shared" si="98"/>
        <v>3.085</v>
      </c>
      <c r="N520" s="260">
        <v>-0.38500000000000001</v>
      </c>
      <c r="O520" s="260">
        <v>221.52</v>
      </c>
      <c r="P520" s="260">
        <v>489</v>
      </c>
      <c r="Q520" s="260">
        <v>621.5490353512298</v>
      </c>
      <c r="U520" s="260">
        <f t="shared" si="92"/>
        <v>3.7645499999999998</v>
      </c>
      <c r="V520" s="260">
        <f t="shared" si="93"/>
        <v>2.2152000000000003</v>
      </c>
    </row>
    <row r="521" spans="1:22">
      <c r="A521" s="259">
        <v>44550</v>
      </c>
      <c r="B521" s="260">
        <v>337.3</v>
      </c>
      <c r="C521" s="261">
        <v>379.976</v>
      </c>
      <c r="D521" s="260">
        <v>4568.0200000000004</v>
      </c>
      <c r="F521" s="261">
        <v>1.425</v>
      </c>
      <c r="G521" s="260">
        <f t="shared" si="94"/>
        <v>142.5</v>
      </c>
      <c r="H521" s="260">
        <f t="shared" si="95"/>
        <v>194.8</v>
      </c>
      <c r="I521" s="260">
        <f t="shared" si="96"/>
        <v>-100.69999999999999</v>
      </c>
      <c r="J521" s="262">
        <v>-1.0069999999999999</v>
      </c>
      <c r="K521" s="260">
        <f t="shared" si="97"/>
        <v>2.4319999999999999</v>
      </c>
      <c r="L521" s="261">
        <v>5.601</v>
      </c>
      <c r="M521" s="262">
        <f t="shared" si="98"/>
        <v>3.169</v>
      </c>
      <c r="N521" s="260">
        <v>-0.375</v>
      </c>
      <c r="O521" s="260">
        <v>222.86</v>
      </c>
      <c r="P521" s="260">
        <v>491</v>
      </c>
      <c r="Q521" s="260">
        <v>626.87405184342788</v>
      </c>
      <c r="U521" s="260">
        <f t="shared" si="92"/>
        <v>3.79976</v>
      </c>
      <c r="V521" s="260">
        <f t="shared" si="93"/>
        <v>2.2286000000000001</v>
      </c>
    </row>
    <row r="522" spans="1:22">
      <c r="A522" s="259">
        <v>44551</v>
      </c>
      <c r="B522" s="260">
        <v>333.5</v>
      </c>
      <c r="C522" s="261">
        <v>376.09199999999998</v>
      </c>
      <c r="D522" s="260">
        <v>4649.2299999999996</v>
      </c>
      <c r="F522" s="261">
        <v>1.4630000000000001</v>
      </c>
      <c r="G522" s="260">
        <f t="shared" si="94"/>
        <v>146.30000000000001</v>
      </c>
      <c r="H522" s="260">
        <f t="shared" si="95"/>
        <v>187.2</v>
      </c>
      <c r="I522" s="260">
        <f t="shared" si="96"/>
        <v>-103</v>
      </c>
      <c r="J522" s="262">
        <v>-1.03</v>
      </c>
      <c r="K522" s="260">
        <f t="shared" si="97"/>
        <v>2.4930000000000003</v>
      </c>
      <c r="L522" s="261">
        <v>5.5970000000000004</v>
      </c>
      <c r="M522" s="262">
        <f t="shared" si="98"/>
        <v>3.1040000000000001</v>
      </c>
      <c r="N522" s="260">
        <v>-0.313</v>
      </c>
      <c r="O522" s="260">
        <v>217.95</v>
      </c>
      <c r="P522" s="260">
        <v>487</v>
      </c>
      <c r="Q522" s="260">
        <v>620.46161062864235</v>
      </c>
      <c r="U522" s="260">
        <f t="shared" si="92"/>
        <v>3.76092</v>
      </c>
      <c r="V522" s="260">
        <f t="shared" si="93"/>
        <v>2.1795</v>
      </c>
    </row>
    <row r="523" spans="1:22">
      <c r="A523" s="259">
        <v>44552</v>
      </c>
      <c r="B523" s="260">
        <v>333.3</v>
      </c>
      <c r="C523" s="261">
        <v>377.63499999999999</v>
      </c>
      <c r="D523" s="260">
        <v>4696.5600000000004</v>
      </c>
      <c r="F523" s="261">
        <v>1.4530000000000001</v>
      </c>
      <c r="G523" s="260">
        <f t="shared" si="94"/>
        <v>145.30000000000001</v>
      </c>
      <c r="H523" s="260">
        <f t="shared" si="95"/>
        <v>188</v>
      </c>
      <c r="I523" s="260">
        <f t="shared" si="96"/>
        <v>-105.80000000000001</v>
      </c>
      <c r="J523" s="262">
        <v>-1.0580000000000001</v>
      </c>
      <c r="K523" s="260">
        <f t="shared" si="97"/>
        <v>2.5110000000000001</v>
      </c>
      <c r="L523" s="261">
        <v>5.5949999999999998</v>
      </c>
      <c r="M523" s="262">
        <f t="shared" si="98"/>
        <v>3.0839999999999996</v>
      </c>
      <c r="N523" s="260">
        <v>-0.29699999999999999</v>
      </c>
      <c r="O523" s="260">
        <v>217.1</v>
      </c>
      <c r="P523" s="260">
        <v>488</v>
      </c>
      <c r="Q523" s="260">
        <v>619.50614060030193</v>
      </c>
      <c r="U523" s="260">
        <f t="shared" si="92"/>
        <v>3.7763499999999999</v>
      </c>
      <c r="V523" s="260">
        <f t="shared" si="93"/>
        <v>2.1709999999999998</v>
      </c>
    </row>
    <row r="524" spans="1:22">
      <c r="A524" s="259">
        <v>44553</v>
      </c>
      <c r="B524" s="260">
        <v>331.6</v>
      </c>
      <c r="C524" s="261">
        <v>372.59399999999999</v>
      </c>
      <c r="D524" s="260">
        <v>4725.79</v>
      </c>
      <c r="F524" s="261">
        <v>1.494</v>
      </c>
      <c r="G524" s="260">
        <f t="shared" si="94"/>
        <v>149.4</v>
      </c>
      <c r="H524" s="260">
        <f t="shared" si="95"/>
        <v>182.20000000000002</v>
      </c>
      <c r="I524" s="260">
        <f t="shared" si="96"/>
        <v>-101.8</v>
      </c>
      <c r="J524" s="262">
        <v>-1.018</v>
      </c>
      <c r="K524" s="260">
        <f t="shared" si="97"/>
        <v>2.512</v>
      </c>
      <c r="L524" s="261">
        <v>5.5590000000000002</v>
      </c>
      <c r="M524" s="262">
        <f t="shared" si="98"/>
        <v>3.0470000000000002</v>
      </c>
      <c r="N524" s="260">
        <v>-0.25700000000000001</v>
      </c>
      <c r="O524" s="260">
        <v>213.83</v>
      </c>
      <c r="P524" s="260">
        <v>482</v>
      </c>
      <c r="Q524" s="260">
        <v>609.57532802419121</v>
      </c>
      <c r="U524" s="260">
        <f t="shared" si="92"/>
        <v>3.72594</v>
      </c>
      <c r="V524" s="260">
        <f t="shared" si="93"/>
        <v>2.1383000000000001</v>
      </c>
    </row>
    <row r="525" spans="1:22" hidden="1">
      <c r="A525" s="259">
        <v>44554</v>
      </c>
      <c r="B525" s="260">
        <v>0</v>
      </c>
      <c r="C525" s="260">
        <v>0</v>
      </c>
      <c r="D525" s="260">
        <v>0</v>
      </c>
      <c r="F525" s="260">
        <v>1.494</v>
      </c>
      <c r="G525" s="260">
        <f t="shared" si="94"/>
        <v>149.4</v>
      </c>
      <c r="H525" s="260">
        <f t="shared" si="95"/>
        <v>-149.4</v>
      </c>
      <c r="I525" s="260">
        <f t="shared" si="96"/>
        <v>-101.8</v>
      </c>
      <c r="J525" s="260">
        <v>-1.018</v>
      </c>
      <c r="K525" s="260">
        <f t="shared" si="97"/>
        <v>2.512</v>
      </c>
      <c r="L525" s="260" t="e">
        <v>#N/A</v>
      </c>
      <c r="M525" s="260" t="e">
        <f t="shared" si="98"/>
        <v>#N/A</v>
      </c>
      <c r="Q525" s="260">
        <v>609.64495765382082</v>
      </c>
    </row>
    <row r="526" spans="1:22" hidden="1">
      <c r="A526" s="259">
        <v>44557</v>
      </c>
      <c r="B526" s="260">
        <v>331.8</v>
      </c>
      <c r="C526" s="261">
        <v>373.43700000000001</v>
      </c>
      <c r="D526" s="260">
        <v>4791.1899999999996</v>
      </c>
      <c r="F526" s="261">
        <v>1.478</v>
      </c>
      <c r="G526" s="260">
        <f t="shared" si="94"/>
        <v>147.80000000000001</v>
      </c>
      <c r="H526" s="260">
        <f t="shared" si="95"/>
        <v>184</v>
      </c>
      <c r="I526" s="260">
        <f t="shared" si="96"/>
        <v>-107.1</v>
      </c>
      <c r="J526" s="262">
        <v>-1.071</v>
      </c>
      <c r="K526" s="260">
        <f t="shared" si="97"/>
        <v>2.5489999999999999</v>
      </c>
      <c r="L526" s="261">
        <v>5.5529999999999999</v>
      </c>
      <c r="M526" s="262">
        <f t="shared" si="98"/>
        <v>3.004</v>
      </c>
      <c r="N526" s="260">
        <v>-0.249</v>
      </c>
      <c r="O526" s="260" t="e">
        <v>#N/A</v>
      </c>
      <c r="Q526" s="260">
        <v>610.38030594220629</v>
      </c>
    </row>
    <row r="527" spans="1:22" hidden="1">
      <c r="A527" s="259">
        <v>44558</v>
      </c>
      <c r="B527" s="260">
        <v>331.8</v>
      </c>
      <c r="C527" s="261">
        <v>372.154</v>
      </c>
      <c r="D527" s="260">
        <v>4786.3500000000004</v>
      </c>
      <c r="F527" s="261">
        <v>1.4830000000000001</v>
      </c>
      <c r="G527" s="260">
        <f t="shared" si="94"/>
        <v>148.30000000000001</v>
      </c>
      <c r="H527" s="260">
        <f t="shared" si="95"/>
        <v>183.5</v>
      </c>
      <c r="I527" s="260">
        <f t="shared" si="96"/>
        <v>-106.3</v>
      </c>
      <c r="J527" s="262">
        <v>-1.0629999999999999</v>
      </c>
      <c r="K527" s="260">
        <f t="shared" si="97"/>
        <v>2.5460000000000003</v>
      </c>
      <c r="L527" s="261">
        <v>5.5369999999999999</v>
      </c>
      <c r="M527" s="262">
        <f t="shared" si="98"/>
        <v>2.9909999999999997</v>
      </c>
      <c r="N527" s="260">
        <v>-0.24299999999999999</v>
      </c>
      <c r="O527" s="260" t="e">
        <v>#N/A</v>
      </c>
      <c r="Q527" s="260">
        <v>610.66049283712721</v>
      </c>
    </row>
    <row r="528" spans="1:22">
      <c r="A528" s="259">
        <v>44559</v>
      </c>
      <c r="B528" s="260">
        <v>328.2</v>
      </c>
      <c r="C528" s="261">
        <v>366.16399999999999</v>
      </c>
      <c r="D528" s="260">
        <v>4793.0600000000004</v>
      </c>
      <c r="F528" s="261">
        <v>1.552</v>
      </c>
      <c r="G528" s="260">
        <f t="shared" si="94"/>
        <v>155.20000000000002</v>
      </c>
      <c r="H528" s="260">
        <f t="shared" si="95"/>
        <v>172.99999999999997</v>
      </c>
      <c r="I528" s="260">
        <f t="shared" si="96"/>
        <v>-105</v>
      </c>
      <c r="J528" s="262">
        <v>-1.05</v>
      </c>
      <c r="K528" s="260">
        <f t="shared" si="97"/>
        <v>2.6020000000000003</v>
      </c>
      <c r="L528" s="261">
        <v>5.5259999999999998</v>
      </c>
      <c r="M528" s="262">
        <f t="shared" si="98"/>
        <v>2.9239999999999995</v>
      </c>
      <c r="N528" s="260">
        <v>-0.192</v>
      </c>
      <c r="O528" s="260">
        <v>211.01</v>
      </c>
      <c r="P528" s="260">
        <v>474</v>
      </c>
      <c r="Q528" s="260">
        <v>600.58146673841247</v>
      </c>
      <c r="U528" s="260">
        <f t="shared" ref="U528:U530" si="99">C528/100</f>
        <v>3.6616399999999998</v>
      </c>
      <c r="V528" s="260">
        <f t="shared" ref="V528:V530" si="100">O528/100</f>
        <v>2.1101000000000001</v>
      </c>
    </row>
    <row r="529" spans="1:22">
      <c r="A529" s="259">
        <v>44560</v>
      </c>
      <c r="B529" s="260">
        <v>330.4</v>
      </c>
      <c r="C529" s="261">
        <v>369.26400000000001</v>
      </c>
      <c r="D529" s="260">
        <v>4778.7299999999996</v>
      </c>
      <c r="F529" s="261">
        <v>1.5109999999999999</v>
      </c>
      <c r="G529" s="260">
        <f t="shared" si="94"/>
        <v>151.1</v>
      </c>
      <c r="H529" s="260">
        <f t="shared" si="95"/>
        <v>179.29999999999998</v>
      </c>
      <c r="I529" s="260">
        <f t="shared" si="96"/>
        <v>-111.9</v>
      </c>
      <c r="J529" s="262">
        <v>-1.119</v>
      </c>
      <c r="K529" s="260">
        <f t="shared" si="97"/>
        <v>2.63</v>
      </c>
      <c r="L529" s="261">
        <v>5.5220000000000002</v>
      </c>
      <c r="M529" s="262">
        <f t="shared" si="98"/>
        <v>2.8920000000000003</v>
      </c>
      <c r="N529" s="260">
        <v>-0.186</v>
      </c>
      <c r="O529" s="260">
        <v>209.67</v>
      </c>
      <c r="P529" s="260">
        <v>476</v>
      </c>
      <c r="Q529" s="260">
        <v>599.29266785303173</v>
      </c>
      <c r="U529" s="260">
        <f t="shared" si="99"/>
        <v>3.6926399999999999</v>
      </c>
      <c r="V529" s="260">
        <f t="shared" si="100"/>
        <v>2.0966999999999998</v>
      </c>
    </row>
    <row r="530" spans="1:22">
      <c r="A530" s="259">
        <v>44561</v>
      </c>
      <c r="B530" s="260">
        <v>304.89999999999998</v>
      </c>
      <c r="C530" s="261">
        <v>368.55200000000002</v>
      </c>
      <c r="D530" s="260">
        <v>4766.18</v>
      </c>
      <c r="F530" s="261">
        <v>1.512</v>
      </c>
      <c r="G530" s="260">
        <f t="shared" si="94"/>
        <v>151.19999999999999</v>
      </c>
      <c r="H530" s="260">
        <f t="shared" si="95"/>
        <v>153.69999999999999</v>
      </c>
      <c r="I530" s="260">
        <f t="shared" si="96"/>
        <v>-109.89999999999999</v>
      </c>
      <c r="J530" s="262">
        <v>-1.099</v>
      </c>
      <c r="K530" s="260">
        <f t="shared" si="97"/>
        <v>2.6109999999999998</v>
      </c>
      <c r="L530" s="261">
        <v>5.492</v>
      </c>
      <c r="M530" s="262">
        <f t="shared" si="98"/>
        <v>2.8810000000000002</v>
      </c>
      <c r="N530" s="260">
        <v>-0.186</v>
      </c>
      <c r="O530" s="260">
        <v>208.21</v>
      </c>
      <c r="P530" s="260">
        <v>474</v>
      </c>
      <c r="Q530" s="260">
        <v>598.86235976970192</v>
      </c>
      <c r="U530" s="260">
        <f t="shared" si="99"/>
        <v>3.6855200000000004</v>
      </c>
      <c r="V530" s="260">
        <f t="shared" si="100"/>
        <v>2.0821000000000001</v>
      </c>
    </row>
    <row r="531" spans="1:22" hidden="1">
      <c r="A531" s="259">
        <v>44564</v>
      </c>
      <c r="B531" s="260">
        <v>297.60000000000002</v>
      </c>
      <c r="C531" s="261">
        <v>359.37299999999999</v>
      </c>
      <c r="D531" s="260">
        <v>4796.5600000000004</v>
      </c>
      <c r="F531" s="261">
        <v>1.63</v>
      </c>
      <c r="G531" s="260">
        <f t="shared" si="94"/>
        <v>163</v>
      </c>
      <c r="H531" s="260">
        <f t="shared" si="95"/>
        <v>134.60000000000002</v>
      </c>
      <c r="I531" s="260">
        <f t="shared" si="96"/>
        <v>-103.2</v>
      </c>
      <c r="J531" s="262">
        <v>-1.032</v>
      </c>
      <c r="K531" s="260">
        <f t="shared" si="97"/>
        <v>2.6619999999999999</v>
      </c>
      <c r="L531" s="261">
        <v>5.5279999999999996</v>
      </c>
      <c r="M531" s="262">
        <f t="shared" si="98"/>
        <v>2.8659999999999997</v>
      </c>
      <c r="N531" s="260">
        <v>-0.125</v>
      </c>
      <c r="O531" s="260" t="e">
        <v>#N/A</v>
      </c>
      <c r="Q531" s="260">
        <v>590.83705860744374</v>
      </c>
    </row>
    <row r="532" spans="1:22">
      <c r="A532" s="259">
        <v>44565</v>
      </c>
      <c r="B532" s="260">
        <v>298.10000000000002</v>
      </c>
      <c r="C532" s="261">
        <v>360.565</v>
      </c>
      <c r="D532" s="260">
        <v>4793.54</v>
      </c>
      <c r="F532" s="261">
        <v>1.649</v>
      </c>
      <c r="G532" s="260">
        <f t="shared" si="94"/>
        <v>164.9</v>
      </c>
      <c r="H532" s="260">
        <f t="shared" si="95"/>
        <v>133.20000000000002</v>
      </c>
      <c r="I532" s="260">
        <f t="shared" si="96"/>
        <v>-96.399999999999991</v>
      </c>
      <c r="J532" s="262">
        <v>-0.96399999999999997</v>
      </c>
      <c r="K532" s="260">
        <f t="shared" si="97"/>
        <v>2.613</v>
      </c>
      <c r="L532" s="261">
        <v>5.6059999999999999</v>
      </c>
      <c r="M532" s="262">
        <f t="shared" si="98"/>
        <v>2.9929999999999999</v>
      </c>
      <c r="N532" s="260">
        <v>-0.127</v>
      </c>
      <c r="O532" s="260">
        <v>205.34</v>
      </c>
      <c r="P532" s="260">
        <v>457</v>
      </c>
      <c r="Q532" s="260">
        <v>584.8861241985727</v>
      </c>
      <c r="U532" s="260">
        <f t="shared" ref="U532:U540" si="101">C532/100</f>
        <v>3.6056499999999998</v>
      </c>
      <c r="V532" s="260">
        <f t="shared" ref="V532:V540" si="102">O532/100</f>
        <v>2.0533999999999999</v>
      </c>
    </row>
    <row r="533" spans="1:22">
      <c r="A533" s="259">
        <v>44566</v>
      </c>
      <c r="B533" s="260">
        <v>295.10000000000002</v>
      </c>
      <c r="C533" s="261">
        <v>360.31799999999998</v>
      </c>
      <c r="D533" s="260">
        <v>4700.58</v>
      </c>
      <c r="F533" s="261">
        <v>1.7070000000000001</v>
      </c>
      <c r="G533" s="260">
        <f t="shared" si="94"/>
        <v>170.70000000000002</v>
      </c>
      <c r="H533" s="260">
        <f t="shared" si="95"/>
        <v>124.4</v>
      </c>
      <c r="I533" s="260">
        <f t="shared" si="96"/>
        <v>-85.1</v>
      </c>
      <c r="J533" s="262">
        <v>-0.85099999999999998</v>
      </c>
      <c r="K533" s="260">
        <f t="shared" si="97"/>
        <v>2.5579999999999998</v>
      </c>
      <c r="L533" s="261">
        <v>5.6459999999999999</v>
      </c>
      <c r="M533" s="262">
        <f t="shared" si="98"/>
        <v>3.0880000000000001</v>
      </c>
      <c r="N533" s="260">
        <v>-8.8999999999999996E-2</v>
      </c>
      <c r="O533" s="260">
        <v>203.16</v>
      </c>
      <c r="P533" s="260">
        <v>454</v>
      </c>
      <c r="Q533" s="260">
        <v>584.35429964874845</v>
      </c>
      <c r="U533" s="260">
        <f t="shared" si="101"/>
        <v>3.60318</v>
      </c>
      <c r="V533" s="260">
        <f t="shared" si="102"/>
        <v>2.0316000000000001</v>
      </c>
    </row>
    <row r="534" spans="1:22">
      <c r="A534" s="259">
        <v>44567</v>
      </c>
      <c r="B534" s="260">
        <v>298.5</v>
      </c>
      <c r="C534" s="261">
        <v>369.48500000000001</v>
      </c>
      <c r="D534" s="260">
        <v>4696.05</v>
      </c>
      <c r="F534" s="261">
        <v>1.7230000000000001</v>
      </c>
      <c r="G534" s="260">
        <f t="shared" si="94"/>
        <v>172.3</v>
      </c>
      <c r="H534" s="260">
        <f t="shared" si="95"/>
        <v>126.19999999999999</v>
      </c>
      <c r="I534" s="260">
        <f t="shared" si="96"/>
        <v>-79.7</v>
      </c>
      <c r="J534" s="262">
        <v>-0.79700000000000004</v>
      </c>
      <c r="K534" s="260">
        <f t="shared" si="97"/>
        <v>2.52</v>
      </c>
      <c r="L534" s="261">
        <v>5.7690000000000001</v>
      </c>
      <c r="M534" s="262">
        <f t="shared" si="98"/>
        <v>3.2490000000000001</v>
      </c>
      <c r="N534" s="260">
        <v>-6.6000000000000003E-2</v>
      </c>
      <c r="O534" s="260">
        <v>206.1</v>
      </c>
      <c r="P534" s="260">
        <v>466</v>
      </c>
      <c r="Q534" s="260">
        <v>595.90044892590186</v>
      </c>
      <c r="U534" s="260">
        <f t="shared" si="101"/>
        <v>3.6948500000000002</v>
      </c>
      <c r="V534" s="260">
        <f t="shared" si="102"/>
        <v>2.0609999999999999</v>
      </c>
    </row>
    <row r="535" spans="1:22">
      <c r="A535" s="259">
        <v>44568</v>
      </c>
      <c r="B535" s="260">
        <v>297.5</v>
      </c>
      <c r="C535" s="261">
        <v>368.678</v>
      </c>
      <c r="D535" s="260">
        <v>4677.03</v>
      </c>
      <c r="F535" s="261">
        <v>1.764</v>
      </c>
      <c r="G535" s="260">
        <f t="shared" si="94"/>
        <v>176.4</v>
      </c>
      <c r="H535" s="260">
        <f t="shared" si="95"/>
        <v>121.1</v>
      </c>
      <c r="I535" s="260">
        <f t="shared" si="96"/>
        <v>-77.3</v>
      </c>
      <c r="J535" s="262">
        <v>-0.77300000000000002</v>
      </c>
      <c r="K535" s="260">
        <f t="shared" si="97"/>
        <v>2.5369999999999999</v>
      </c>
      <c r="L535" s="261">
        <v>5.8150000000000004</v>
      </c>
      <c r="M535" s="262">
        <f t="shared" si="98"/>
        <v>3.2780000000000005</v>
      </c>
      <c r="N535" s="260">
        <v>-4.7E-2</v>
      </c>
      <c r="O535" s="260">
        <v>205.51</v>
      </c>
      <c r="P535" s="260">
        <v>462</v>
      </c>
      <c r="Q535" s="260">
        <v>590.40863128558647</v>
      </c>
      <c r="U535" s="260">
        <f t="shared" si="101"/>
        <v>3.6867800000000002</v>
      </c>
      <c r="V535" s="260">
        <f t="shared" si="102"/>
        <v>2.0550999999999999</v>
      </c>
    </row>
    <row r="536" spans="1:22">
      <c r="A536" s="259">
        <v>44571</v>
      </c>
      <c r="B536" s="260">
        <v>299.2</v>
      </c>
      <c r="C536" s="261">
        <v>375.37299999999999</v>
      </c>
      <c r="D536" s="260">
        <v>4670.29</v>
      </c>
      <c r="F536" s="261">
        <v>1.7609999999999999</v>
      </c>
      <c r="G536" s="260">
        <f t="shared" si="94"/>
        <v>176.1</v>
      </c>
      <c r="H536" s="260">
        <f t="shared" si="95"/>
        <v>123.1</v>
      </c>
      <c r="I536" s="260">
        <f t="shared" si="96"/>
        <v>-77.100000000000009</v>
      </c>
      <c r="J536" s="262">
        <v>-0.77100000000000002</v>
      </c>
      <c r="K536" s="260">
        <f t="shared" si="97"/>
        <v>2.532</v>
      </c>
      <c r="L536" s="261">
        <v>5.8929999999999998</v>
      </c>
      <c r="M536" s="262">
        <f t="shared" si="98"/>
        <v>3.3609999999999998</v>
      </c>
      <c r="N536" s="260">
        <v>-3.7999999999999999E-2</v>
      </c>
      <c r="O536" s="260">
        <v>206.64</v>
      </c>
      <c r="P536" s="260">
        <v>474</v>
      </c>
      <c r="Q536" s="260">
        <v>599.01649382137816</v>
      </c>
      <c r="U536" s="260">
        <f t="shared" si="101"/>
        <v>3.75373</v>
      </c>
      <c r="V536" s="260">
        <f t="shared" si="102"/>
        <v>2.0663999999999998</v>
      </c>
    </row>
    <row r="537" spans="1:22">
      <c r="A537" s="259">
        <v>44572</v>
      </c>
      <c r="B537" s="260">
        <v>302.60000000000002</v>
      </c>
      <c r="C537" s="261">
        <v>377.15600000000001</v>
      </c>
      <c r="D537" s="260">
        <v>4713.07</v>
      </c>
      <c r="F537" s="261">
        <v>1.7370000000000001</v>
      </c>
      <c r="G537" s="260">
        <f t="shared" si="94"/>
        <v>173.70000000000002</v>
      </c>
      <c r="H537" s="260">
        <f t="shared" si="95"/>
        <v>128.9</v>
      </c>
      <c r="I537" s="260">
        <f t="shared" si="96"/>
        <v>-85.6</v>
      </c>
      <c r="J537" s="262">
        <v>-0.85599999999999998</v>
      </c>
      <c r="K537" s="260">
        <f t="shared" si="97"/>
        <v>2.593</v>
      </c>
      <c r="L537" s="261">
        <v>5.8529999999999998</v>
      </c>
      <c r="M537" s="262">
        <f t="shared" si="98"/>
        <v>3.26</v>
      </c>
      <c r="N537" s="260">
        <v>-3.1E-2</v>
      </c>
      <c r="O537" s="260">
        <v>206.68</v>
      </c>
      <c r="P537" s="260">
        <v>476</v>
      </c>
      <c r="Q537" s="260">
        <v>599.50280488046064</v>
      </c>
      <c r="U537" s="260">
        <f t="shared" si="101"/>
        <v>3.77156</v>
      </c>
      <c r="V537" s="260">
        <f t="shared" si="102"/>
        <v>2.0668000000000002</v>
      </c>
    </row>
    <row r="538" spans="1:22">
      <c r="A538" s="259">
        <v>44573</v>
      </c>
      <c r="B538" s="260">
        <v>304.89999999999998</v>
      </c>
      <c r="C538" s="261">
        <v>375.88200000000001</v>
      </c>
      <c r="D538" s="260">
        <v>4726.3500000000004</v>
      </c>
      <c r="F538" s="261">
        <v>1.7450000000000001</v>
      </c>
      <c r="G538" s="260">
        <f t="shared" si="94"/>
        <v>174.5</v>
      </c>
      <c r="H538" s="260">
        <f t="shared" si="95"/>
        <v>130.39999999999998</v>
      </c>
      <c r="I538" s="260">
        <f t="shared" si="96"/>
        <v>-77.3</v>
      </c>
      <c r="J538" s="262">
        <v>-0.77300000000000002</v>
      </c>
      <c r="K538" s="260">
        <f t="shared" si="97"/>
        <v>2.5180000000000002</v>
      </c>
      <c r="L538" s="261">
        <v>5.8289999999999997</v>
      </c>
      <c r="M538" s="262">
        <f t="shared" si="98"/>
        <v>3.3109999999999995</v>
      </c>
      <c r="N538" s="260">
        <v>-6.3E-2</v>
      </c>
      <c r="O538" s="260">
        <v>209.67</v>
      </c>
      <c r="P538" s="260">
        <v>473</v>
      </c>
      <c r="Q538" s="260">
        <v>597.51640680522303</v>
      </c>
      <c r="U538" s="260">
        <f t="shared" si="101"/>
        <v>3.7588200000000001</v>
      </c>
      <c r="V538" s="260">
        <f t="shared" si="102"/>
        <v>2.0966999999999998</v>
      </c>
    </row>
    <row r="539" spans="1:22">
      <c r="A539" s="259">
        <v>44574</v>
      </c>
      <c r="B539" s="260">
        <v>309.7</v>
      </c>
      <c r="C539" s="261">
        <v>382.375</v>
      </c>
      <c r="D539" s="260">
        <v>4659.03</v>
      </c>
      <c r="F539" s="261">
        <v>1.706</v>
      </c>
      <c r="G539" s="260">
        <f t="shared" si="94"/>
        <v>170.6</v>
      </c>
      <c r="H539" s="260">
        <f t="shared" si="95"/>
        <v>139.1</v>
      </c>
      <c r="I539" s="260">
        <f t="shared" si="96"/>
        <v>-77.7</v>
      </c>
      <c r="J539" s="262">
        <v>-0.77700000000000002</v>
      </c>
      <c r="K539" s="260">
        <f t="shared" si="97"/>
        <v>2.4830000000000001</v>
      </c>
      <c r="L539" s="261">
        <v>5.8840000000000003</v>
      </c>
      <c r="M539" s="262">
        <f t="shared" si="98"/>
        <v>3.4010000000000002</v>
      </c>
      <c r="N539" s="260">
        <v>-9.4E-2</v>
      </c>
      <c r="O539" s="260">
        <v>211.84</v>
      </c>
      <c r="P539" s="260">
        <v>482</v>
      </c>
      <c r="Q539" s="260">
        <v>600.76382494286997</v>
      </c>
      <c r="U539" s="260">
        <f t="shared" si="101"/>
        <v>3.82375</v>
      </c>
      <c r="V539" s="260">
        <f t="shared" si="102"/>
        <v>2.1183999999999998</v>
      </c>
    </row>
    <row r="540" spans="1:22">
      <c r="A540" s="259">
        <v>44575</v>
      </c>
      <c r="B540" s="260">
        <v>309.39999999999998</v>
      </c>
      <c r="C540" s="261">
        <v>383.351</v>
      </c>
      <c r="D540" s="260">
        <v>4662.8500000000004</v>
      </c>
      <c r="F540" s="261">
        <v>1.7869999999999999</v>
      </c>
      <c r="G540" s="260">
        <f t="shared" si="94"/>
        <v>178.7</v>
      </c>
      <c r="H540" s="260">
        <f t="shared" si="95"/>
        <v>130.69999999999999</v>
      </c>
      <c r="I540" s="260">
        <f t="shared" si="96"/>
        <v>-70.099999999999994</v>
      </c>
      <c r="J540" s="262">
        <v>-0.70099999999999996</v>
      </c>
      <c r="K540" s="260">
        <f t="shared" si="97"/>
        <v>2.488</v>
      </c>
      <c r="L540" s="261">
        <v>5.9710000000000001</v>
      </c>
      <c r="M540" s="262">
        <f t="shared" si="98"/>
        <v>3.4830000000000001</v>
      </c>
      <c r="N540" s="260">
        <v>-0.05</v>
      </c>
      <c r="O540" s="260">
        <v>213.1</v>
      </c>
      <c r="P540" s="260">
        <v>485</v>
      </c>
      <c r="Q540" s="260">
        <v>604.42135628654728</v>
      </c>
      <c r="U540" s="260">
        <f t="shared" si="101"/>
        <v>3.83351</v>
      </c>
      <c r="V540" s="260">
        <f t="shared" si="102"/>
        <v>2.1309999999999998</v>
      </c>
    </row>
    <row r="541" spans="1:22" hidden="1">
      <c r="A541" s="259">
        <v>44578</v>
      </c>
      <c r="B541" s="260">
        <v>0</v>
      </c>
      <c r="C541" s="260">
        <v>0</v>
      </c>
      <c r="D541" s="260">
        <v>0</v>
      </c>
      <c r="F541" s="260">
        <v>1.7869999999999999</v>
      </c>
      <c r="G541" s="260">
        <f t="shared" si="94"/>
        <v>178.7</v>
      </c>
      <c r="H541" s="260">
        <f t="shared" si="95"/>
        <v>-178.7</v>
      </c>
      <c r="I541" s="260">
        <f t="shared" si="96"/>
        <v>-70.099999999999994</v>
      </c>
      <c r="J541" s="260">
        <v>-0.70099999999999996</v>
      </c>
      <c r="K541" s="260">
        <f t="shared" si="97"/>
        <v>2.488</v>
      </c>
      <c r="L541" s="260" t="e">
        <v>#N/A</v>
      </c>
      <c r="M541" s="260" t="e">
        <f t="shared" si="98"/>
        <v>#N/A</v>
      </c>
      <c r="Q541" s="260">
        <v>603.23504264616372</v>
      </c>
    </row>
    <row r="542" spans="1:22">
      <c r="A542" s="259">
        <v>44579</v>
      </c>
      <c r="B542" s="260">
        <v>310.5</v>
      </c>
      <c r="C542" s="261">
        <v>388.58699999999999</v>
      </c>
      <c r="D542" s="260">
        <v>4577.1099999999997</v>
      </c>
      <c r="F542" s="261">
        <v>1.875</v>
      </c>
      <c r="G542" s="260">
        <f t="shared" si="94"/>
        <v>187.5</v>
      </c>
      <c r="H542" s="260">
        <f t="shared" si="95"/>
        <v>123</v>
      </c>
      <c r="I542" s="260">
        <f t="shared" si="96"/>
        <v>-61.8</v>
      </c>
      <c r="J542" s="262">
        <v>-0.61799999999999999</v>
      </c>
      <c r="K542" s="260">
        <f t="shared" si="97"/>
        <v>2.4929999999999999</v>
      </c>
      <c r="L542" s="261">
        <v>6.1120000000000001</v>
      </c>
      <c r="M542" s="262">
        <f t="shared" si="98"/>
        <v>3.6190000000000002</v>
      </c>
      <c r="N542" s="260">
        <v>-2.3E-2</v>
      </c>
      <c r="O542" s="260">
        <v>216.13</v>
      </c>
      <c r="P542" s="260">
        <v>485</v>
      </c>
      <c r="Q542" s="260">
        <v>610.87474194239462</v>
      </c>
      <c r="U542" s="260">
        <f t="shared" ref="U542:U565" si="103">C542/100</f>
        <v>3.8858699999999997</v>
      </c>
      <c r="V542" s="260">
        <f t="shared" ref="V542:V565" si="104">O542/100</f>
        <v>2.1612999999999998</v>
      </c>
    </row>
    <row r="543" spans="1:22">
      <c r="A543" s="259">
        <v>44580</v>
      </c>
      <c r="B543" s="260">
        <v>308.8</v>
      </c>
      <c r="C543" s="261">
        <v>387.68200000000002</v>
      </c>
      <c r="D543" s="260">
        <v>4532.76</v>
      </c>
      <c r="F543" s="261">
        <v>1.8660000000000001</v>
      </c>
      <c r="G543" s="260">
        <f t="shared" si="94"/>
        <v>186.60000000000002</v>
      </c>
      <c r="H543" s="260">
        <f t="shared" si="95"/>
        <v>122.19999999999999</v>
      </c>
      <c r="I543" s="260">
        <f t="shared" si="96"/>
        <v>-59.099999999999994</v>
      </c>
      <c r="J543" s="262">
        <v>-0.59099999999999997</v>
      </c>
      <c r="K543" s="260">
        <f t="shared" si="97"/>
        <v>2.4569999999999999</v>
      </c>
      <c r="L543" s="261">
        <v>6.0439999999999996</v>
      </c>
      <c r="M543" s="262">
        <f t="shared" si="98"/>
        <v>3.5869999999999997</v>
      </c>
      <c r="N543" s="260">
        <v>-1.4999999999999999E-2</v>
      </c>
      <c r="O543" s="260">
        <v>216.53</v>
      </c>
      <c r="P543" s="260">
        <v>489</v>
      </c>
      <c r="Q543" s="260">
        <v>608.74103059318577</v>
      </c>
      <c r="U543" s="260">
        <f t="shared" si="103"/>
        <v>3.8768200000000004</v>
      </c>
      <c r="V543" s="260">
        <f t="shared" si="104"/>
        <v>2.1653000000000002</v>
      </c>
    </row>
    <row r="544" spans="1:22">
      <c r="A544" s="259">
        <v>44581</v>
      </c>
      <c r="B544" s="260">
        <v>307.60000000000002</v>
      </c>
      <c r="C544" s="261">
        <v>383.51799999999997</v>
      </c>
      <c r="D544" s="260">
        <v>4482.7299999999996</v>
      </c>
      <c r="F544" s="261">
        <v>1.806</v>
      </c>
      <c r="G544" s="260">
        <f t="shared" si="94"/>
        <v>180.6</v>
      </c>
      <c r="H544" s="260">
        <f t="shared" si="95"/>
        <v>127.00000000000003</v>
      </c>
      <c r="I544" s="260">
        <f t="shared" si="96"/>
        <v>-62.4</v>
      </c>
      <c r="J544" s="262">
        <v>-0.624</v>
      </c>
      <c r="K544" s="260">
        <f t="shared" si="97"/>
        <v>2.4300000000000002</v>
      </c>
      <c r="L544" s="261">
        <v>6.0250000000000004</v>
      </c>
      <c r="M544" s="262">
        <f t="shared" si="98"/>
        <v>3.5950000000000002</v>
      </c>
      <c r="N544" s="260">
        <v>-2.9000000000000001E-2</v>
      </c>
      <c r="O544" s="260">
        <v>216.94</v>
      </c>
      <c r="P544" s="260">
        <v>477</v>
      </c>
      <c r="Q544" s="260">
        <v>607.04535772413692</v>
      </c>
      <c r="U544" s="260">
        <f t="shared" si="103"/>
        <v>3.8351799999999998</v>
      </c>
      <c r="V544" s="260">
        <f t="shared" si="104"/>
        <v>2.1694</v>
      </c>
    </row>
    <row r="545" spans="1:22">
      <c r="A545" s="259">
        <v>44582</v>
      </c>
      <c r="B545" s="260">
        <v>310.39999999999998</v>
      </c>
      <c r="C545" s="261">
        <v>386.77</v>
      </c>
      <c r="D545" s="260">
        <v>4397.9399999999996</v>
      </c>
      <c r="F545" s="261">
        <v>1.76</v>
      </c>
      <c r="G545" s="260">
        <f t="shared" si="94"/>
        <v>176</v>
      </c>
      <c r="H545" s="260">
        <f t="shared" si="95"/>
        <v>134.39999999999998</v>
      </c>
      <c r="I545" s="260">
        <f t="shared" si="96"/>
        <v>-60.9</v>
      </c>
      <c r="J545" s="262">
        <v>-0.60899999999999999</v>
      </c>
      <c r="K545" s="260">
        <f t="shared" si="97"/>
        <v>2.3689999999999998</v>
      </c>
      <c r="L545" s="261">
        <v>5.9870000000000001</v>
      </c>
      <c r="M545" s="262">
        <f t="shared" si="98"/>
        <v>3.6180000000000003</v>
      </c>
      <c r="N545" s="260">
        <v>-6.8000000000000005E-2</v>
      </c>
      <c r="O545" s="260">
        <v>219.58</v>
      </c>
      <c r="P545" s="260">
        <v>477</v>
      </c>
      <c r="Q545" s="260">
        <v>603.46304400892268</v>
      </c>
      <c r="U545" s="260">
        <f t="shared" si="103"/>
        <v>3.8676999999999997</v>
      </c>
      <c r="V545" s="260">
        <f t="shared" si="104"/>
        <v>2.1958000000000002</v>
      </c>
    </row>
    <row r="546" spans="1:22">
      <c r="A546" s="259">
        <v>44585</v>
      </c>
      <c r="B546" s="260">
        <v>313</v>
      </c>
      <c r="C546" s="261">
        <v>392.524</v>
      </c>
      <c r="D546" s="260">
        <v>4410.13</v>
      </c>
      <c r="F546" s="261">
        <v>1.772</v>
      </c>
      <c r="G546" s="260">
        <f t="shared" si="94"/>
        <v>177.2</v>
      </c>
      <c r="H546" s="260">
        <f t="shared" si="95"/>
        <v>135.80000000000001</v>
      </c>
      <c r="I546" s="260">
        <f t="shared" si="96"/>
        <v>-64.600000000000009</v>
      </c>
      <c r="J546" s="262">
        <v>-0.64600000000000002</v>
      </c>
      <c r="K546" s="260">
        <f t="shared" si="97"/>
        <v>2.4180000000000001</v>
      </c>
      <c r="L546" s="261">
        <v>6.0910000000000002</v>
      </c>
      <c r="M546" s="262">
        <f t="shared" si="98"/>
        <v>3.673</v>
      </c>
      <c r="N546" s="260">
        <v>-0.11</v>
      </c>
      <c r="O546" s="260">
        <v>223.49</v>
      </c>
      <c r="P546" s="260">
        <v>487</v>
      </c>
      <c r="Q546" s="260">
        <v>609.9193135264685</v>
      </c>
      <c r="U546" s="260">
        <f t="shared" si="103"/>
        <v>3.9252400000000001</v>
      </c>
      <c r="V546" s="260">
        <f t="shared" si="104"/>
        <v>2.2349000000000001</v>
      </c>
    </row>
    <row r="547" spans="1:22">
      <c r="A547" s="259">
        <v>44586</v>
      </c>
      <c r="B547" s="260">
        <v>311.8</v>
      </c>
      <c r="C547" s="261">
        <v>390.89100000000002</v>
      </c>
      <c r="D547" s="260">
        <v>4356.45</v>
      </c>
      <c r="F547" s="261">
        <v>1.7709999999999999</v>
      </c>
      <c r="G547" s="260">
        <f t="shared" si="94"/>
        <v>177.1</v>
      </c>
      <c r="H547" s="260">
        <f t="shared" si="95"/>
        <v>134.70000000000002</v>
      </c>
      <c r="I547" s="260">
        <f t="shared" si="96"/>
        <v>-64.2</v>
      </c>
      <c r="J547" s="262">
        <v>-0.64200000000000002</v>
      </c>
      <c r="K547" s="260">
        <f t="shared" si="97"/>
        <v>2.4129999999999998</v>
      </c>
      <c r="L547" s="261">
        <v>6.109</v>
      </c>
      <c r="M547" s="262">
        <f t="shared" si="98"/>
        <v>3.6960000000000002</v>
      </c>
      <c r="N547" s="260">
        <v>-8.4000000000000005E-2</v>
      </c>
      <c r="O547" s="260">
        <v>223.66</v>
      </c>
      <c r="P547" s="260">
        <v>488</v>
      </c>
      <c r="Q547" s="260">
        <v>607.59413986265577</v>
      </c>
      <c r="U547" s="260">
        <f t="shared" si="103"/>
        <v>3.9089100000000001</v>
      </c>
      <c r="V547" s="260">
        <f t="shared" si="104"/>
        <v>2.2366000000000001</v>
      </c>
    </row>
    <row r="548" spans="1:22">
      <c r="A548" s="259">
        <v>44587</v>
      </c>
      <c r="B548" s="260">
        <v>306.8</v>
      </c>
      <c r="C548" s="261">
        <v>382.73599999999999</v>
      </c>
      <c r="D548" s="260">
        <v>4349.93</v>
      </c>
      <c r="F548" s="261">
        <v>1.8660000000000001</v>
      </c>
      <c r="G548" s="260">
        <f t="shared" si="94"/>
        <v>186.60000000000002</v>
      </c>
      <c r="H548" s="260">
        <f t="shared" si="95"/>
        <v>120.19999999999999</v>
      </c>
      <c r="I548" s="260">
        <f t="shared" si="96"/>
        <v>-53.7</v>
      </c>
      <c r="J548" s="262">
        <v>-0.53700000000000003</v>
      </c>
      <c r="K548" s="260">
        <f t="shared" si="97"/>
        <v>2.403</v>
      </c>
      <c r="L548" s="261">
        <v>6.0839999999999996</v>
      </c>
      <c r="M548" s="262">
        <f t="shared" si="98"/>
        <v>3.6809999999999996</v>
      </c>
      <c r="N548" s="260">
        <v>-7.8E-2</v>
      </c>
      <c r="O548" s="260">
        <v>219.99</v>
      </c>
      <c r="P548" s="260">
        <v>479</v>
      </c>
      <c r="Q548" s="260">
        <v>595.08564683676423</v>
      </c>
      <c r="U548" s="260">
        <f t="shared" si="103"/>
        <v>3.8273600000000001</v>
      </c>
      <c r="V548" s="260">
        <f t="shared" si="104"/>
        <v>2.1999</v>
      </c>
    </row>
    <row r="549" spans="1:22">
      <c r="A549" s="259">
        <v>44588</v>
      </c>
      <c r="B549" s="260">
        <v>310.3</v>
      </c>
      <c r="C549" s="261">
        <v>384.07600000000002</v>
      </c>
      <c r="D549" s="260">
        <v>4326.51</v>
      </c>
      <c r="F549" s="261">
        <v>1.8009999999999999</v>
      </c>
      <c r="G549" s="260">
        <f t="shared" si="94"/>
        <v>180.1</v>
      </c>
      <c r="H549" s="260">
        <f t="shared" si="95"/>
        <v>130.20000000000002</v>
      </c>
      <c r="I549" s="260">
        <f t="shared" si="96"/>
        <v>-62.7</v>
      </c>
      <c r="J549" s="262">
        <v>-0.627</v>
      </c>
      <c r="K549" s="260">
        <f t="shared" si="97"/>
        <v>2.4279999999999999</v>
      </c>
      <c r="L549" s="261">
        <v>6.0730000000000004</v>
      </c>
      <c r="M549" s="262">
        <f t="shared" si="98"/>
        <v>3.6450000000000005</v>
      </c>
      <c r="N549" s="260">
        <v>-6.2E-2</v>
      </c>
      <c r="O549" s="260">
        <v>218.26</v>
      </c>
      <c r="P549" s="260">
        <v>478</v>
      </c>
      <c r="Q549" s="260">
        <v>592.86940073915423</v>
      </c>
      <c r="U549" s="260">
        <f t="shared" si="103"/>
        <v>3.8407600000000004</v>
      </c>
      <c r="V549" s="260">
        <f t="shared" si="104"/>
        <v>2.1825999999999999</v>
      </c>
    </row>
    <row r="550" spans="1:22">
      <c r="A550" s="259">
        <v>44589</v>
      </c>
      <c r="B550" s="260">
        <v>314.60000000000002</v>
      </c>
      <c r="C550" s="261">
        <v>388.59500000000003</v>
      </c>
      <c r="D550" s="260">
        <v>4431.8500000000004</v>
      </c>
      <c r="F550" s="261">
        <v>1.772</v>
      </c>
      <c r="G550" s="260">
        <f t="shared" si="94"/>
        <v>177.2</v>
      </c>
      <c r="H550" s="260">
        <f t="shared" si="95"/>
        <v>137.40000000000003</v>
      </c>
      <c r="I550" s="260">
        <f t="shared" si="96"/>
        <v>-69</v>
      </c>
      <c r="J550" s="262">
        <v>-0.69</v>
      </c>
      <c r="K550" s="260">
        <f t="shared" si="97"/>
        <v>2.4619999999999997</v>
      </c>
      <c r="L550" s="261">
        <v>6.0449999999999999</v>
      </c>
      <c r="M550" s="262">
        <f t="shared" si="98"/>
        <v>3.5830000000000002</v>
      </c>
      <c r="N550" s="260">
        <v>-4.8000000000000001E-2</v>
      </c>
      <c r="O550" s="260">
        <v>218.87</v>
      </c>
      <c r="P550" s="260">
        <v>486</v>
      </c>
      <c r="Q550" s="260">
        <v>595.69664128422505</v>
      </c>
      <c r="U550" s="260">
        <f t="shared" si="103"/>
        <v>3.8859500000000002</v>
      </c>
      <c r="V550" s="260">
        <f t="shared" si="104"/>
        <v>2.1886999999999999</v>
      </c>
    </row>
    <row r="551" spans="1:22">
      <c r="A551" s="259">
        <v>44592</v>
      </c>
      <c r="B551" s="260">
        <v>314</v>
      </c>
      <c r="C551" s="261">
        <v>384.625</v>
      </c>
      <c r="D551" s="260">
        <v>4515.55</v>
      </c>
      <c r="F551" s="261">
        <v>1.778</v>
      </c>
      <c r="G551" s="260">
        <f t="shared" si="94"/>
        <v>177.8</v>
      </c>
      <c r="H551" s="260">
        <f t="shared" si="95"/>
        <v>136.19999999999999</v>
      </c>
      <c r="I551" s="260">
        <f t="shared" si="96"/>
        <v>-70.8</v>
      </c>
      <c r="J551" s="262">
        <v>-0.70799999999999996</v>
      </c>
      <c r="K551" s="260">
        <f t="shared" si="97"/>
        <v>2.4859999999999998</v>
      </c>
      <c r="L551" s="261">
        <v>6.0279999999999996</v>
      </c>
      <c r="M551" s="262">
        <f t="shared" si="98"/>
        <v>3.5419999999999998</v>
      </c>
      <c r="N551" s="260">
        <v>7.0000000000000001E-3</v>
      </c>
      <c r="O551" s="260">
        <v>216.86</v>
      </c>
      <c r="P551" s="260">
        <v>483</v>
      </c>
      <c r="Q551" s="260">
        <v>591.0958547646818</v>
      </c>
      <c r="U551" s="260">
        <f t="shared" si="103"/>
        <v>3.8462499999999999</v>
      </c>
      <c r="V551" s="260">
        <f t="shared" si="104"/>
        <v>2.1686000000000001</v>
      </c>
    </row>
    <row r="552" spans="1:22">
      <c r="A552" s="259">
        <v>44593</v>
      </c>
      <c r="B552" s="260">
        <v>313.7</v>
      </c>
      <c r="C552" s="261">
        <v>382.66699999999997</v>
      </c>
      <c r="D552" s="260">
        <v>4546.54</v>
      </c>
      <c r="F552" s="261">
        <v>1.7889999999999999</v>
      </c>
      <c r="G552" s="260">
        <f t="shared" si="94"/>
        <v>178.9</v>
      </c>
      <c r="H552" s="260">
        <f t="shared" si="95"/>
        <v>134.79999999999998</v>
      </c>
      <c r="I552" s="260">
        <f t="shared" si="96"/>
        <v>-64.900000000000006</v>
      </c>
      <c r="J552" s="262">
        <v>-0.64900000000000002</v>
      </c>
      <c r="K552" s="260">
        <f t="shared" si="97"/>
        <v>2.4379999999999997</v>
      </c>
      <c r="L552" s="261">
        <v>6.0250000000000004</v>
      </c>
      <c r="M552" s="262">
        <f t="shared" si="98"/>
        <v>3.5870000000000006</v>
      </c>
      <c r="N552" s="260">
        <v>3.2000000000000001E-2</v>
      </c>
      <c r="O552" s="260">
        <v>215.25</v>
      </c>
      <c r="P552" s="260">
        <v>481</v>
      </c>
      <c r="Q552" s="260">
        <v>584.16079741690874</v>
      </c>
      <c r="U552" s="260">
        <f t="shared" si="103"/>
        <v>3.8266699999999996</v>
      </c>
      <c r="V552" s="260">
        <f t="shared" si="104"/>
        <v>2.1524999999999999</v>
      </c>
    </row>
    <row r="553" spans="1:22">
      <c r="A553" s="259">
        <v>44594</v>
      </c>
      <c r="B553" s="260">
        <v>314.39999999999998</v>
      </c>
      <c r="C553" s="261">
        <v>379.46100000000001</v>
      </c>
      <c r="D553" s="260">
        <v>4589.38</v>
      </c>
      <c r="F553" s="261">
        <v>1.7769999999999999</v>
      </c>
      <c r="G553" s="260">
        <f t="shared" si="94"/>
        <v>177.7</v>
      </c>
      <c r="H553" s="260">
        <f t="shared" si="95"/>
        <v>136.69999999999999</v>
      </c>
      <c r="I553" s="260">
        <f t="shared" si="96"/>
        <v>-65</v>
      </c>
      <c r="J553" s="262">
        <v>-0.65</v>
      </c>
      <c r="K553" s="260">
        <f t="shared" si="97"/>
        <v>2.427</v>
      </c>
      <c r="L553" s="261">
        <v>5.9539999999999997</v>
      </c>
      <c r="M553" s="262">
        <f t="shared" si="98"/>
        <v>3.5269999999999997</v>
      </c>
      <c r="N553" s="260">
        <v>3.5999999999999997E-2</v>
      </c>
      <c r="O553" s="260">
        <v>215.22</v>
      </c>
      <c r="P553" s="260">
        <v>477</v>
      </c>
      <c r="Q553" s="260">
        <v>579.9624651145549</v>
      </c>
      <c r="U553" s="260">
        <f t="shared" si="103"/>
        <v>3.79461</v>
      </c>
      <c r="V553" s="260">
        <f t="shared" si="104"/>
        <v>2.1522000000000001</v>
      </c>
    </row>
    <row r="554" spans="1:22">
      <c r="A554" s="259">
        <v>44595</v>
      </c>
      <c r="B554" s="260">
        <v>310.8</v>
      </c>
      <c r="C554" s="261">
        <v>378.02</v>
      </c>
      <c r="D554" s="260">
        <v>4477.4399999999996</v>
      </c>
      <c r="F554" s="261">
        <v>1.8320000000000001</v>
      </c>
      <c r="G554" s="260">
        <f t="shared" si="94"/>
        <v>183.20000000000002</v>
      </c>
      <c r="H554" s="260">
        <f t="shared" si="95"/>
        <v>127.6</v>
      </c>
      <c r="I554" s="260">
        <f t="shared" si="96"/>
        <v>-57.699999999999996</v>
      </c>
      <c r="J554" s="262">
        <v>-0.57699999999999996</v>
      </c>
      <c r="K554" s="260">
        <f t="shared" si="97"/>
        <v>2.4089999999999998</v>
      </c>
      <c r="L554" s="261">
        <v>6.0110000000000001</v>
      </c>
      <c r="M554" s="262">
        <f t="shared" si="98"/>
        <v>3.6020000000000003</v>
      </c>
      <c r="N554" s="260">
        <v>0.13600000000000001</v>
      </c>
      <c r="O554" s="260">
        <v>213.98</v>
      </c>
      <c r="P554" s="260">
        <v>480</v>
      </c>
      <c r="Q554" s="260">
        <v>576.5252984324926</v>
      </c>
      <c r="U554" s="260">
        <f t="shared" si="103"/>
        <v>3.7801999999999998</v>
      </c>
      <c r="V554" s="260">
        <f t="shared" si="104"/>
        <v>2.1397999999999997</v>
      </c>
    </row>
    <row r="555" spans="1:22">
      <c r="A555" s="259">
        <v>44596</v>
      </c>
      <c r="B555" s="260">
        <v>308.89999999999998</v>
      </c>
      <c r="C555" s="261">
        <v>377.58699999999999</v>
      </c>
      <c r="D555" s="260">
        <v>4500.53</v>
      </c>
      <c r="F555" s="261">
        <v>1.911</v>
      </c>
      <c r="G555" s="260">
        <f t="shared" si="94"/>
        <v>191.1</v>
      </c>
      <c r="H555" s="260">
        <f t="shared" si="95"/>
        <v>117.79999999999998</v>
      </c>
      <c r="I555" s="260">
        <f t="shared" si="96"/>
        <v>-50.1</v>
      </c>
      <c r="J555" s="262">
        <v>-0.501</v>
      </c>
      <c r="K555" s="260">
        <f t="shared" si="97"/>
        <v>2.4119999999999999</v>
      </c>
      <c r="L555" s="261">
        <v>6.1109999999999998</v>
      </c>
      <c r="M555" s="262">
        <f t="shared" si="98"/>
        <v>3.6989999999999998</v>
      </c>
      <c r="N555" s="260">
        <v>0.20100000000000001</v>
      </c>
      <c r="O555" s="260">
        <v>218.16</v>
      </c>
      <c r="P555" s="260">
        <v>478</v>
      </c>
      <c r="Q555" s="260">
        <v>579.33098833986458</v>
      </c>
      <c r="U555" s="260">
        <f t="shared" si="103"/>
        <v>3.7758699999999998</v>
      </c>
      <c r="V555" s="260">
        <f t="shared" si="104"/>
        <v>2.1816</v>
      </c>
    </row>
    <row r="556" spans="1:22">
      <c r="A556" s="259">
        <v>44599</v>
      </c>
      <c r="B556" s="260">
        <v>311.39999999999998</v>
      </c>
      <c r="C556" s="261">
        <v>382.11</v>
      </c>
      <c r="D556" s="260">
        <v>4483.87</v>
      </c>
      <c r="F556" s="261">
        <v>1.917</v>
      </c>
      <c r="G556" s="260">
        <f t="shared" si="94"/>
        <v>191.70000000000002</v>
      </c>
      <c r="H556" s="260">
        <f t="shared" si="95"/>
        <v>119.69999999999996</v>
      </c>
      <c r="I556" s="260">
        <f t="shared" si="96"/>
        <v>-49.3</v>
      </c>
      <c r="J556" s="262">
        <v>-0.49299999999999999</v>
      </c>
      <c r="K556" s="260">
        <f t="shared" si="97"/>
        <v>2.41</v>
      </c>
      <c r="L556" s="261">
        <v>6.165</v>
      </c>
      <c r="M556" s="262">
        <f t="shared" si="98"/>
        <v>3.7549999999999999</v>
      </c>
      <c r="N556" s="260">
        <v>0.221</v>
      </c>
      <c r="O556" s="260">
        <v>223.33</v>
      </c>
      <c r="P556" s="260">
        <v>485</v>
      </c>
      <c r="Q556" s="260">
        <v>583.51729337742574</v>
      </c>
      <c r="U556" s="260">
        <f t="shared" si="103"/>
        <v>3.8210999999999999</v>
      </c>
      <c r="V556" s="260">
        <f t="shared" si="104"/>
        <v>2.2333000000000003</v>
      </c>
    </row>
    <row r="557" spans="1:22">
      <c r="A557" s="259">
        <v>44600</v>
      </c>
      <c r="B557" s="260">
        <v>311.39999999999998</v>
      </c>
      <c r="C557" s="261">
        <v>382.41699999999997</v>
      </c>
      <c r="D557" s="260">
        <v>4521.54</v>
      </c>
      <c r="F557" s="261">
        <v>1.9650000000000001</v>
      </c>
      <c r="G557" s="260">
        <f t="shared" si="94"/>
        <v>196.5</v>
      </c>
      <c r="H557" s="260">
        <f t="shared" si="95"/>
        <v>114.89999999999998</v>
      </c>
      <c r="I557" s="260">
        <f t="shared" si="96"/>
        <v>-46.6</v>
      </c>
      <c r="J557" s="262">
        <v>-0.46600000000000003</v>
      </c>
      <c r="K557" s="260">
        <f t="shared" si="97"/>
        <v>2.431</v>
      </c>
      <c r="L557" s="261">
        <v>6.1909999999999998</v>
      </c>
      <c r="M557" s="262">
        <f t="shared" si="98"/>
        <v>3.76</v>
      </c>
      <c r="N557" s="260">
        <v>0.26100000000000001</v>
      </c>
      <c r="O557" s="260">
        <v>226.49</v>
      </c>
      <c r="P557" s="260">
        <v>487</v>
      </c>
      <c r="Q557" s="260">
        <v>587.55724809229082</v>
      </c>
      <c r="U557" s="260">
        <f t="shared" si="103"/>
        <v>3.8241699999999996</v>
      </c>
      <c r="V557" s="260">
        <f t="shared" si="104"/>
        <v>2.2648999999999999</v>
      </c>
    </row>
    <row r="558" spans="1:22">
      <c r="A558" s="259">
        <v>44601</v>
      </c>
      <c r="B558" s="260">
        <v>310.89999999999998</v>
      </c>
      <c r="C558" s="261">
        <v>377.50099999999998</v>
      </c>
      <c r="D558" s="260">
        <v>4587.18</v>
      </c>
      <c r="F558" s="261">
        <v>1.9419999999999999</v>
      </c>
      <c r="G558" s="260">
        <f t="shared" si="94"/>
        <v>194.2</v>
      </c>
      <c r="H558" s="260">
        <f t="shared" si="95"/>
        <v>116.69999999999999</v>
      </c>
      <c r="I558" s="260">
        <f t="shared" si="96"/>
        <v>-50.4</v>
      </c>
      <c r="J558" s="262">
        <v>-0.504</v>
      </c>
      <c r="K558" s="260">
        <f t="shared" si="97"/>
        <v>2.4459999999999997</v>
      </c>
      <c r="L558" s="261">
        <v>6.1050000000000004</v>
      </c>
      <c r="M558" s="262">
        <f t="shared" si="98"/>
        <v>3.6590000000000007</v>
      </c>
      <c r="N558" s="260">
        <v>0.20799999999999999</v>
      </c>
      <c r="O558" s="260">
        <v>226.34</v>
      </c>
      <c r="P558" s="260">
        <v>487</v>
      </c>
      <c r="Q558" s="260">
        <v>583.82073999407191</v>
      </c>
      <c r="U558" s="260">
        <f t="shared" si="103"/>
        <v>3.77501</v>
      </c>
      <c r="V558" s="260">
        <f t="shared" si="104"/>
        <v>2.2633999999999999</v>
      </c>
    </row>
    <row r="559" spans="1:22">
      <c r="A559" s="259">
        <v>44602</v>
      </c>
      <c r="B559" s="260">
        <v>305.10000000000002</v>
      </c>
      <c r="C559" s="261">
        <v>371.649</v>
      </c>
      <c r="D559" s="260">
        <v>4504.08</v>
      </c>
      <c r="F559" s="261">
        <v>2.032</v>
      </c>
      <c r="G559" s="260">
        <f t="shared" si="94"/>
        <v>203.2</v>
      </c>
      <c r="H559" s="260">
        <f t="shared" si="95"/>
        <v>101.90000000000003</v>
      </c>
      <c r="I559" s="260">
        <f t="shared" si="96"/>
        <v>-42.1</v>
      </c>
      <c r="J559" s="262">
        <v>-0.42099999999999999</v>
      </c>
      <c r="K559" s="260">
        <f t="shared" si="97"/>
        <v>2.4529999999999998</v>
      </c>
      <c r="L559" s="261">
        <v>6.1639999999999997</v>
      </c>
      <c r="M559" s="262">
        <f t="shared" si="98"/>
        <v>3.7109999999999999</v>
      </c>
      <c r="N559" s="260">
        <v>0.27900000000000003</v>
      </c>
      <c r="O559" s="260">
        <v>228.41</v>
      </c>
      <c r="P559" s="260">
        <v>481</v>
      </c>
      <c r="Q559" s="260">
        <v>576.55178409285907</v>
      </c>
      <c r="U559" s="260">
        <f t="shared" si="103"/>
        <v>3.7164899999999998</v>
      </c>
      <c r="V559" s="260">
        <f t="shared" si="104"/>
        <v>2.2841</v>
      </c>
    </row>
    <row r="560" spans="1:22">
      <c r="A560" s="259">
        <v>44603</v>
      </c>
      <c r="B560" s="260">
        <v>317.5</v>
      </c>
      <c r="C560" s="261">
        <v>389.42</v>
      </c>
      <c r="D560" s="260">
        <v>4418.6400000000003</v>
      </c>
      <c r="F560" s="261">
        <v>1.9410000000000001</v>
      </c>
      <c r="G560" s="260">
        <f t="shared" si="94"/>
        <v>194.1</v>
      </c>
      <c r="H560" s="260">
        <f t="shared" si="95"/>
        <v>123.4</v>
      </c>
      <c r="I560" s="260">
        <f t="shared" si="96"/>
        <v>-53.6</v>
      </c>
      <c r="J560" s="262">
        <v>-0.53600000000000003</v>
      </c>
      <c r="K560" s="260">
        <f t="shared" si="97"/>
        <v>2.4770000000000003</v>
      </c>
      <c r="L560" s="261">
        <v>6.26</v>
      </c>
      <c r="M560" s="262">
        <f t="shared" si="98"/>
        <v>3.7829999999999995</v>
      </c>
      <c r="N560" s="260">
        <v>0.29199999999999998</v>
      </c>
      <c r="O560" s="260">
        <v>233.98</v>
      </c>
      <c r="P560" s="260">
        <v>501</v>
      </c>
      <c r="Q560" s="260">
        <v>587.65645997879108</v>
      </c>
      <c r="U560" s="260">
        <f t="shared" si="103"/>
        <v>3.8942000000000001</v>
      </c>
      <c r="V560" s="260">
        <f t="shared" si="104"/>
        <v>2.3397999999999999</v>
      </c>
    </row>
    <row r="561" spans="1:22">
      <c r="A561" s="259">
        <v>44606</v>
      </c>
      <c r="B561" s="260">
        <v>318.10000000000002</v>
      </c>
      <c r="C561" s="261">
        <v>389.827</v>
      </c>
      <c r="D561" s="260">
        <v>4401.67</v>
      </c>
      <c r="F561" s="261">
        <v>1.9890000000000001</v>
      </c>
      <c r="G561" s="260">
        <f t="shared" si="94"/>
        <v>198.9</v>
      </c>
      <c r="H561" s="260">
        <f t="shared" si="95"/>
        <v>119.20000000000002</v>
      </c>
      <c r="I561" s="260">
        <f t="shared" si="96"/>
        <v>-52</v>
      </c>
      <c r="J561" s="262">
        <v>-0.52</v>
      </c>
      <c r="K561" s="260">
        <f t="shared" si="97"/>
        <v>2.5090000000000003</v>
      </c>
      <c r="L561" s="261">
        <v>6.3579999999999997</v>
      </c>
      <c r="M561" s="262">
        <f t="shared" si="98"/>
        <v>3.8489999999999993</v>
      </c>
      <c r="N561" s="260">
        <v>0.27900000000000003</v>
      </c>
      <c r="O561" s="260">
        <v>241.2</v>
      </c>
      <c r="P561" s="260">
        <v>502</v>
      </c>
      <c r="Q561" s="260">
        <v>592.11965862626164</v>
      </c>
      <c r="U561" s="260">
        <f t="shared" si="103"/>
        <v>3.8982700000000001</v>
      </c>
      <c r="V561" s="260">
        <f t="shared" si="104"/>
        <v>2.4119999999999999</v>
      </c>
    </row>
    <row r="562" spans="1:22">
      <c r="A562" s="259">
        <v>44607</v>
      </c>
      <c r="B562" s="260">
        <v>317.10000000000002</v>
      </c>
      <c r="C562" s="261">
        <v>382.024</v>
      </c>
      <c r="D562" s="260">
        <v>4471.07</v>
      </c>
      <c r="F562" s="261">
        <v>2.0449999999999999</v>
      </c>
      <c r="G562" s="260">
        <f t="shared" si="94"/>
        <v>204.5</v>
      </c>
      <c r="H562" s="260">
        <f t="shared" si="95"/>
        <v>112.60000000000002</v>
      </c>
      <c r="I562" s="260">
        <f t="shared" si="96"/>
        <v>-43.9</v>
      </c>
      <c r="J562" s="262">
        <v>-0.439</v>
      </c>
      <c r="K562" s="260">
        <f t="shared" si="97"/>
        <v>2.484</v>
      </c>
      <c r="L562" s="261">
        <v>6.3</v>
      </c>
      <c r="M562" s="262">
        <f t="shared" si="98"/>
        <v>3.8159999999999998</v>
      </c>
      <c r="N562" s="260">
        <v>0.30399999999999999</v>
      </c>
      <c r="O562" s="260">
        <v>236.56</v>
      </c>
      <c r="P562" s="260">
        <v>493</v>
      </c>
      <c r="Q562" s="260">
        <v>586.26371681035653</v>
      </c>
      <c r="U562" s="260">
        <f t="shared" si="103"/>
        <v>3.8202400000000001</v>
      </c>
      <c r="V562" s="260">
        <f t="shared" si="104"/>
        <v>2.3656000000000001</v>
      </c>
    </row>
    <row r="563" spans="1:22">
      <c r="A563" s="259">
        <v>44608</v>
      </c>
      <c r="B563" s="260">
        <v>319.39999999999998</v>
      </c>
      <c r="C563" s="261">
        <v>382.79500000000002</v>
      </c>
      <c r="D563" s="260">
        <v>4475.01</v>
      </c>
      <c r="F563" s="261">
        <v>2.04</v>
      </c>
      <c r="G563" s="260">
        <f t="shared" si="94"/>
        <v>204</v>
      </c>
      <c r="H563" s="260">
        <f t="shared" si="95"/>
        <v>115.39999999999998</v>
      </c>
      <c r="I563" s="260">
        <f t="shared" si="96"/>
        <v>-42.8</v>
      </c>
      <c r="J563" s="262">
        <v>-0.42799999999999999</v>
      </c>
      <c r="K563" s="260">
        <f t="shared" si="97"/>
        <v>2.468</v>
      </c>
      <c r="L563" s="261">
        <v>6.2640000000000002</v>
      </c>
      <c r="M563" s="262">
        <f t="shared" si="98"/>
        <v>3.7960000000000003</v>
      </c>
      <c r="N563" s="260">
        <v>0.27300000000000002</v>
      </c>
      <c r="O563" s="260">
        <v>238.79</v>
      </c>
      <c r="P563" s="260">
        <v>496</v>
      </c>
      <c r="Q563" s="260">
        <v>586.84146951303092</v>
      </c>
      <c r="U563" s="260">
        <f t="shared" si="103"/>
        <v>3.82795</v>
      </c>
      <c r="V563" s="260">
        <f t="shared" si="104"/>
        <v>2.3879000000000001</v>
      </c>
    </row>
    <row r="564" spans="1:22">
      <c r="A564" s="259">
        <v>44609</v>
      </c>
      <c r="B564" s="260">
        <v>325.39999999999998</v>
      </c>
      <c r="C564" s="261">
        <v>391.74799999999999</v>
      </c>
      <c r="D564" s="260">
        <v>4380.26</v>
      </c>
      <c r="F564" s="261">
        <v>1.9630000000000001</v>
      </c>
      <c r="G564" s="260">
        <f t="shared" si="94"/>
        <v>196.3</v>
      </c>
      <c r="H564" s="260">
        <f t="shared" si="95"/>
        <v>129.09999999999997</v>
      </c>
      <c r="I564" s="260">
        <f t="shared" si="96"/>
        <v>-49</v>
      </c>
      <c r="J564" s="262">
        <v>-0.49</v>
      </c>
      <c r="K564" s="260">
        <f t="shared" si="97"/>
        <v>2.4530000000000003</v>
      </c>
      <c r="L564" s="261">
        <v>6.3230000000000004</v>
      </c>
      <c r="M564" s="262">
        <f t="shared" si="98"/>
        <v>3.87</v>
      </c>
      <c r="N564" s="260">
        <v>0.22800000000000001</v>
      </c>
      <c r="O564" s="260">
        <v>242.82</v>
      </c>
      <c r="P564" s="260">
        <v>506</v>
      </c>
      <c r="Q564" s="260">
        <v>592.98215237224076</v>
      </c>
      <c r="U564" s="260">
        <f t="shared" si="103"/>
        <v>3.9174799999999999</v>
      </c>
      <c r="V564" s="260">
        <f t="shared" si="104"/>
        <v>2.4281999999999999</v>
      </c>
    </row>
    <row r="565" spans="1:22">
      <c r="A565" s="259">
        <v>44610</v>
      </c>
      <c r="B565" s="260">
        <v>327.5</v>
      </c>
      <c r="C565" s="261">
        <v>396.93400000000003</v>
      </c>
      <c r="D565" s="260">
        <v>4348.87</v>
      </c>
      <c r="F565" s="261">
        <v>1.931</v>
      </c>
      <c r="G565" s="260">
        <f t="shared" si="94"/>
        <v>193.1</v>
      </c>
      <c r="H565" s="260">
        <f t="shared" si="95"/>
        <v>134.4</v>
      </c>
      <c r="I565" s="260">
        <f t="shared" si="96"/>
        <v>-50.8</v>
      </c>
      <c r="J565" s="262">
        <v>-0.50800000000000001</v>
      </c>
      <c r="K565" s="260">
        <f t="shared" si="97"/>
        <v>2.4390000000000001</v>
      </c>
      <c r="L565" s="261">
        <v>6.3209999999999997</v>
      </c>
      <c r="M565" s="262">
        <f t="shared" si="98"/>
        <v>3.8819999999999997</v>
      </c>
      <c r="N565" s="260">
        <v>0.188</v>
      </c>
      <c r="O565" s="260">
        <v>246.43</v>
      </c>
      <c r="P565" s="260">
        <v>517</v>
      </c>
      <c r="Q565" s="260">
        <v>599.93167791227438</v>
      </c>
      <c r="U565" s="260">
        <f t="shared" si="103"/>
        <v>3.9693400000000003</v>
      </c>
      <c r="V565" s="260">
        <f t="shared" si="104"/>
        <v>2.4643000000000002</v>
      </c>
    </row>
    <row r="566" spans="1:22" hidden="1">
      <c r="A566" s="259">
        <v>44613</v>
      </c>
      <c r="B566" s="260">
        <v>0</v>
      </c>
      <c r="C566" s="260">
        <v>0</v>
      </c>
      <c r="D566" s="260">
        <v>0</v>
      </c>
      <c r="F566" s="260">
        <v>1.931</v>
      </c>
      <c r="G566" s="260">
        <f t="shared" si="94"/>
        <v>193.1</v>
      </c>
      <c r="H566" s="260">
        <f t="shared" si="95"/>
        <v>-193.1</v>
      </c>
      <c r="I566" s="260">
        <f t="shared" si="96"/>
        <v>-50.8</v>
      </c>
      <c r="J566" s="260">
        <v>-0.50800000000000001</v>
      </c>
      <c r="K566" s="260">
        <f t="shared" si="97"/>
        <v>2.4390000000000001</v>
      </c>
      <c r="L566" s="260" t="e">
        <v>#N/A</v>
      </c>
      <c r="M566" s="260" t="e">
        <f t="shared" si="98"/>
        <v>#N/A</v>
      </c>
      <c r="Q566" s="260">
        <v>605.25757216307466</v>
      </c>
    </row>
    <row r="567" spans="1:22">
      <c r="A567" s="259">
        <v>44614</v>
      </c>
      <c r="B567" s="260">
        <v>331.9</v>
      </c>
      <c r="C567" s="261">
        <v>404.11799999999999</v>
      </c>
      <c r="D567" s="260">
        <v>4304.76</v>
      </c>
      <c r="F567" s="261">
        <v>1.9410000000000001</v>
      </c>
      <c r="G567" s="260">
        <f t="shared" si="94"/>
        <v>194.1</v>
      </c>
      <c r="H567" s="260">
        <f t="shared" si="95"/>
        <v>137.79999999999998</v>
      </c>
      <c r="I567" s="260">
        <f t="shared" si="96"/>
        <v>-53.2</v>
      </c>
      <c r="J567" s="262">
        <v>-0.53200000000000003</v>
      </c>
      <c r="K567" s="260">
        <f t="shared" si="97"/>
        <v>2.4729999999999999</v>
      </c>
      <c r="L567" s="261">
        <v>6.4489999999999998</v>
      </c>
      <c r="M567" s="262">
        <f t="shared" si="98"/>
        <v>3.976</v>
      </c>
      <c r="N567" s="260">
        <v>0.23899999999999999</v>
      </c>
      <c r="O567" s="260">
        <v>249.89</v>
      </c>
      <c r="P567" s="260">
        <v>525</v>
      </c>
      <c r="Q567" s="260">
        <v>611.94729942237575</v>
      </c>
      <c r="U567" s="260">
        <f t="shared" ref="U567:U604" si="105">C567/100</f>
        <v>4.0411799999999998</v>
      </c>
      <c r="V567" s="260">
        <f t="shared" ref="V567:V604" si="106">O567/100</f>
        <v>2.4988999999999999</v>
      </c>
    </row>
    <row r="568" spans="1:22">
      <c r="A568" s="259">
        <v>44615</v>
      </c>
      <c r="B568" s="260">
        <v>333</v>
      </c>
      <c r="C568" s="261">
        <v>413.911</v>
      </c>
      <c r="D568" s="260">
        <v>4225.5</v>
      </c>
      <c r="F568" s="261">
        <v>1.992</v>
      </c>
      <c r="G568" s="260">
        <f t="shared" si="94"/>
        <v>199.2</v>
      </c>
      <c r="H568" s="260">
        <f t="shared" si="95"/>
        <v>133.80000000000001</v>
      </c>
      <c r="I568" s="260">
        <f t="shared" si="96"/>
        <v>-57.599999999999994</v>
      </c>
      <c r="J568" s="262">
        <v>-0.57599999999999996</v>
      </c>
      <c r="K568" s="260">
        <f t="shared" si="97"/>
        <v>2.5680000000000001</v>
      </c>
      <c r="L568" s="261">
        <v>6.6829999999999998</v>
      </c>
      <c r="M568" s="262">
        <f t="shared" si="98"/>
        <v>4.1150000000000002</v>
      </c>
      <c r="N568" s="260">
        <v>0.224</v>
      </c>
      <c r="O568" s="260">
        <v>259.57</v>
      </c>
      <c r="P568" s="260">
        <v>526</v>
      </c>
      <c r="Q568" s="260">
        <v>618.18519989609399</v>
      </c>
      <c r="U568" s="260">
        <f t="shared" si="105"/>
        <v>4.1391099999999996</v>
      </c>
      <c r="V568" s="260">
        <f t="shared" si="106"/>
        <v>2.5956999999999999</v>
      </c>
    </row>
    <row r="569" spans="1:22">
      <c r="A569" s="259">
        <v>44616</v>
      </c>
      <c r="B569" s="260">
        <v>357.9</v>
      </c>
      <c r="C569" s="261">
        <v>452.62</v>
      </c>
      <c r="D569" s="260">
        <v>4288.7</v>
      </c>
      <c r="F569" s="261">
        <v>1.966</v>
      </c>
      <c r="G569" s="260">
        <f t="shared" si="94"/>
        <v>196.6</v>
      </c>
      <c r="H569" s="260">
        <f t="shared" si="95"/>
        <v>161.29999999999998</v>
      </c>
      <c r="I569" s="260">
        <f t="shared" si="96"/>
        <v>-61.7</v>
      </c>
      <c r="J569" s="262">
        <v>-0.61699999999999999</v>
      </c>
      <c r="K569" s="260">
        <f t="shared" si="97"/>
        <v>2.5830000000000002</v>
      </c>
      <c r="L569" s="261">
        <v>7.3789999999999996</v>
      </c>
      <c r="M569" s="262">
        <f t="shared" si="98"/>
        <v>4.7959999999999994</v>
      </c>
      <c r="N569" s="260">
        <v>0.16600000000000001</v>
      </c>
      <c r="O569" s="260">
        <v>293.85000000000002</v>
      </c>
      <c r="P569" s="260">
        <v>571</v>
      </c>
      <c r="Q569" s="260">
        <v>657.23575052300919</v>
      </c>
      <c r="U569" s="260">
        <f t="shared" si="105"/>
        <v>4.5262000000000002</v>
      </c>
      <c r="V569" s="260">
        <f t="shared" si="106"/>
        <v>2.9385000000000003</v>
      </c>
    </row>
    <row r="570" spans="1:22">
      <c r="A570" s="259">
        <v>44617</v>
      </c>
      <c r="B570" s="260">
        <v>359.6</v>
      </c>
      <c r="C570" s="261">
        <v>430.69</v>
      </c>
      <c r="D570" s="260">
        <v>4384.6499999999996</v>
      </c>
      <c r="F570" s="261">
        <v>1.964</v>
      </c>
      <c r="G570" s="260">
        <f t="shared" si="94"/>
        <v>196.4</v>
      </c>
      <c r="H570" s="260">
        <f t="shared" si="95"/>
        <v>163.20000000000002</v>
      </c>
      <c r="I570" s="260">
        <f t="shared" si="96"/>
        <v>-59.4</v>
      </c>
      <c r="J570" s="262">
        <v>-0.59399999999999997</v>
      </c>
      <c r="K570" s="260">
        <f t="shared" si="97"/>
        <v>2.5579999999999998</v>
      </c>
      <c r="L570" s="261">
        <v>6.9470000000000001</v>
      </c>
      <c r="M570" s="262">
        <f t="shared" si="98"/>
        <v>4.3890000000000002</v>
      </c>
      <c r="N570" s="260">
        <v>0.22600000000000001</v>
      </c>
      <c r="O570" s="260">
        <v>277.08</v>
      </c>
      <c r="P570" s="260">
        <v>539</v>
      </c>
      <c r="Q570" s="260">
        <v>628.48651131331826</v>
      </c>
      <c r="U570" s="260">
        <f t="shared" si="105"/>
        <v>4.3068999999999997</v>
      </c>
      <c r="V570" s="260">
        <f t="shared" si="106"/>
        <v>2.7707999999999999</v>
      </c>
    </row>
    <row r="571" spans="1:22">
      <c r="A571" s="259">
        <v>44620</v>
      </c>
      <c r="B571" s="260">
        <v>385</v>
      </c>
      <c r="C571" s="261">
        <v>470.03899999999999</v>
      </c>
      <c r="D571" s="260">
        <v>4373.9399999999996</v>
      </c>
      <c r="F571" s="261">
        <v>1.827</v>
      </c>
      <c r="G571" s="260">
        <f t="shared" si="94"/>
        <v>182.7</v>
      </c>
      <c r="H571" s="260">
        <f t="shared" si="95"/>
        <v>202.3</v>
      </c>
      <c r="I571" s="260">
        <f t="shared" si="96"/>
        <v>-79.5</v>
      </c>
      <c r="J571" s="262">
        <v>-0.79500000000000004</v>
      </c>
      <c r="K571" s="260">
        <f t="shared" si="97"/>
        <v>2.6219999999999999</v>
      </c>
      <c r="L571" s="261">
        <v>7.5110000000000001</v>
      </c>
      <c r="M571" s="262">
        <f t="shared" si="98"/>
        <v>4.8890000000000002</v>
      </c>
      <c r="N571" s="260">
        <v>0.13</v>
      </c>
      <c r="O571" s="260">
        <v>298.39</v>
      </c>
      <c r="P571" s="260">
        <v>572</v>
      </c>
      <c r="Q571" s="260">
        <v>654.1271847783197</v>
      </c>
      <c r="U571" s="260">
        <f t="shared" si="105"/>
        <v>4.7003899999999996</v>
      </c>
      <c r="V571" s="260">
        <f t="shared" si="106"/>
        <v>2.9838999999999998</v>
      </c>
    </row>
    <row r="572" spans="1:22">
      <c r="A572" s="259">
        <v>44621</v>
      </c>
      <c r="B572" s="260">
        <v>400</v>
      </c>
      <c r="C572" s="261">
        <v>482.68400000000003</v>
      </c>
      <c r="D572" s="260">
        <v>4306.26</v>
      </c>
      <c r="F572" s="261">
        <v>1.73</v>
      </c>
      <c r="G572" s="260">
        <f t="shared" si="94"/>
        <v>173</v>
      </c>
      <c r="H572" s="260">
        <f t="shared" si="95"/>
        <v>227</v>
      </c>
      <c r="I572" s="260">
        <f t="shared" si="96"/>
        <v>-96.8</v>
      </c>
      <c r="J572" s="262">
        <v>-0.96799999999999997</v>
      </c>
      <c r="K572" s="260">
        <f t="shared" si="97"/>
        <v>2.698</v>
      </c>
      <c r="L572" s="261">
        <v>7.6840000000000002</v>
      </c>
      <c r="M572" s="262">
        <f t="shared" si="98"/>
        <v>4.9860000000000007</v>
      </c>
      <c r="N572" s="260">
        <v>-0.08</v>
      </c>
      <c r="O572" s="260">
        <v>308.91000000000003</v>
      </c>
      <c r="P572" s="260">
        <v>577</v>
      </c>
      <c r="Q572" s="260">
        <v>663.52730856836138</v>
      </c>
      <c r="U572" s="260">
        <f t="shared" si="105"/>
        <v>4.8268400000000007</v>
      </c>
      <c r="V572" s="260">
        <f t="shared" si="106"/>
        <v>3.0891000000000002</v>
      </c>
    </row>
    <row r="573" spans="1:22">
      <c r="A573" s="259">
        <v>44622</v>
      </c>
      <c r="B573" s="260">
        <v>398.5</v>
      </c>
      <c r="C573" s="261">
        <v>477.036</v>
      </c>
      <c r="D573" s="260">
        <v>4386.54</v>
      </c>
      <c r="F573" s="261">
        <v>1.879</v>
      </c>
      <c r="G573" s="260">
        <f t="shared" si="94"/>
        <v>187.9</v>
      </c>
      <c r="H573" s="260">
        <f t="shared" si="95"/>
        <v>210.6</v>
      </c>
      <c r="I573" s="260">
        <f t="shared" si="96"/>
        <v>-85</v>
      </c>
      <c r="J573" s="262">
        <v>-0.85</v>
      </c>
      <c r="K573" s="260">
        <f t="shared" si="97"/>
        <v>2.7290000000000001</v>
      </c>
      <c r="L573" s="261">
        <v>7.7789999999999999</v>
      </c>
      <c r="M573" s="262">
        <f t="shared" si="98"/>
        <v>5.05</v>
      </c>
      <c r="N573" s="260">
        <v>1.9E-2</v>
      </c>
      <c r="O573" s="260">
        <v>309.77999999999997</v>
      </c>
      <c r="P573" s="260">
        <v>565</v>
      </c>
      <c r="Q573" s="260">
        <v>657.65645773026563</v>
      </c>
      <c r="U573" s="260">
        <f t="shared" si="105"/>
        <v>4.7703600000000002</v>
      </c>
      <c r="V573" s="260">
        <f t="shared" si="106"/>
        <v>3.0977999999999999</v>
      </c>
    </row>
    <row r="574" spans="1:22">
      <c r="A574" s="259">
        <v>44623</v>
      </c>
      <c r="B574" s="260">
        <v>404.1</v>
      </c>
      <c r="C574" s="261">
        <v>480.10700000000003</v>
      </c>
      <c r="D574" s="260">
        <v>4363.49</v>
      </c>
      <c r="F574" s="261">
        <v>1.8420000000000001</v>
      </c>
      <c r="G574" s="260">
        <f t="shared" si="94"/>
        <v>184.20000000000002</v>
      </c>
      <c r="H574" s="260">
        <f t="shared" si="95"/>
        <v>219.9</v>
      </c>
      <c r="I574" s="260">
        <f t="shared" si="96"/>
        <v>-84.899999999999991</v>
      </c>
      <c r="J574" s="262">
        <v>-0.84899999999999998</v>
      </c>
      <c r="K574" s="260">
        <f t="shared" si="97"/>
        <v>2.6909999999999998</v>
      </c>
      <c r="L574" s="261">
        <v>7.5759999999999996</v>
      </c>
      <c r="M574" s="262">
        <f t="shared" si="98"/>
        <v>4.8849999999999998</v>
      </c>
      <c r="N574" s="260">
        <v>1.2E-2</v>
      </c>
      <c r="O574" s="260">
        <v>305.16000000000003</v>
      </c>
      <c r="P574" s="260">
        <v>578</v>
      </c>
      <c r="Q574" s="260">
        <v>668.78993491290157</v>
      </c>
      <c r="U574" s="260">
        <f t="shared" si="105"/>
        <v>4.8010700000000002</v>
      </c>
      <c r="V574" s="260">
        <f t="shared" si="106"/>
        <v>3.0516000000000001</v>
      </c>
    </row>
    <row r="575" spans="1:22">
      <c r="A575" s="259">
        <v>44624</v>
      </c>
      <c r="B575" s="260">
        <v>416</v>
      </c>
      <c r="C575" s="261">
        <v>511.48</v>
      </c>
      <c r="D575" s="260">
        <v>4328.87</v>
      </c>
      <c r="F575" s="261">
        <v>1.7330000000000001</v>
      </c>
      <c r="G575" s="260">
        <f t="shared" si="94"/>
        <v>173.3</v>
      </c>
      <c r="H575" s="260">
        <f t="shared" si="95"/>
        <v>242.7</v>
      </c>
      <c r="I575" s="260">
        <f t="shared" si="96"/>
        <v>-96.6</v>
      </c>
      <c r="J575" s="262">
        <v>-0.96599999999999997</v>
      </c>
      <c r="K575" s="260">
        <f t="shared" si="97"/>
        <v>2.6989999999999998</v>
      </c>
      <c r="L575" s="261">
        <v>7.9489999999999998</v>
      </c>
      <c r="M575" s="262">
        <f t="shared" si="98"/>
        <v>5.25</v>
      </c>
      <c r="N575" s="260">
        <v>-7.6999999999999999E-2</v>
      </c>
      <c r="O575" s="260">
        <v>323.39</v>
      </c>
      <c r="P575" s="260">
        <v>625</v>
      </c>
      <c r="Q575" s="260">
        <v>713.23522583795318</v>
      </c>
      <c r="U575" s="260">
        <f t="shared" si="105"/>
        <v>5.1147999999999998</v>
      </c>
      <c r="V575" s="260">
        <f t="shared" si="106"/>
        <v>3.2338999999999998</v>
      </c>
    </row>
    <row r="576" spans="1:22">
      <c r="A576" s="259">
        <v>44627</v>
      </c>
      <c r="B576" s="260">
        <v>426.7</v>
      </c>
      <c r="C576" s="261">
        <v>523.74199999999996</v>
      </c>
      <c r="D576" s="260">
        <v>4201.09</v>
      </c>
      <c r="F576" s="261">
        <v>1.776</v>
      </c>
      <c r="G576" s="260">
        <f t="shared" si="94"/>
        <v>177.6</v>
      </c>
      <c r="H576" s="260">
        <f t="shared" si="95"/>
        <v>249.1</v>
      </c>
      <c r="I576" s="260">
        <f t="shared" si="96"/>
        <v>-107.1</v>
      </c>
      <c r="J576" s="262">
        <v>-1.071</v>
      </c>
      <c r="K576" s="260">
        <f t="shared" si="97"/>
        <v>2.847</v>
      </c>
      <c r="L576" s="261">
        <v>8.125</v>
      </c>
      <c r="M576" s="262">
        <f t="shared" si="98"/>
        <v>5.2780000000000005</v>
      </c>
      <c r="N576" s="260">
        <v>-2.3E-2</v>
      </c>
      <c r="O576" s="260">
        <v>330.83</v>
      </c>
      <c r="P576" s="260">
        <v>659</v>
      </c>
      <c r="Q576" s="260">
        <v>741.91208816147787</v>
      </c>
      <c r="U576" s="260">
        <f t="shared" si="105"/>
        <v>5.2374199999999993</v>
      </c>
      <c r="V576" s="260">
        <f t="shared" si="106"/>
        <v>3.3083</v>
      </c>
    </row>
    <row r="577" spans="1:22">
      <c r="A577" s="259">
        <v>44628</v>
      </c>
      <c r="B577" s="260">
        <v>433.9</v>
      </c>
      <c r="C577" s="261">
        <v>526.01800000000003</v>
      </c>
      <c r="D577" s="260">
        <v>4170.7</v>
      </c>
      <c r="F577" s="261">
        <v>1.8480000000000001</v>
      </c>
      <c r="G577" s="260">
        <f t="shared" si="94"/>
        <v>184.8</v>
      </c>
      <c r="H577" s="260">
        <f t="shared" si="95"/>
        <v>249.09999999999997</v>
      </c>
      <c r="I577" s="260">
        <f t="shared" si="96"/>
        <v>-107.80000000000001</v>
      </c>
      <c r="J577" s="262">
        <v>-1.0780000000000001</v>
      </c>
      <c r="K577" s="260">
        <f t="shared" si="97"/>
        <v>2.9260000000000002</v>
      </c>
      <c r="L577" s="261">
        <v>8.3010000000000002</v>
      </c>
      <c r="M577" s="262">
        <f t="shared" si="98"/>
        <v>5.375</v>
      </c>
      <c r="N577" s="260">
        <v>0.106</v>
      </c>
      <c r="O577" s="260">
        <v>323.74</v>
      </c>
      <c r="P577" s="260">
        <v>652</v>
      </c>
      <c r="Q577" s="260">
        <v>724.19455718383006</v>
      </c>
      <c r="U577" s="260">
        <f t="shared" si="105"/>
        <v>5.2601800000000001</v>
      </c>
      <c r="V577" s="260">
        <f t="shared" si="106"/>
        <v>3.2374000000000001</v>
      </c>
    </row>
    <row r="578" spans="1:22">
      <c r="A578" s="259">
        <v>44629</v>
      </c>
      <c r="B578" s="260">
        <v>431.1</v>
      </c>
      <c r="C578" s="261">
        <v>504.96300000000002</v>
      </c>
      <c r="D578" s="260">
        <v>4277.88</v>
      </c>
      <c r="F578" s="261">
        <v>1.9550000000000001</v>
      </c>
      <c r="G578" s="260">
        <f t="shared" si="94"/>
        <v>195.5</v>
      </c>
      <c r="H578" s="260">
        <f t="shared" si="95"/>
        <v>235.60000000000002</v>
      </c>
      <c r="I578" s="260">
        <f t="shared" si="96"/>
        <v>-92.100000000000009</v>
      </c>
      <c r="J578" s="262">
        <v>-0.92100000000000004</v>
      </c>
      <c r="K578" s="260">
        <f t="shared" si="97"/>
        <v>2.8760000000000003</v>
      </c>
      <c r="L578" s="261">
        <v>8.1329999999999991</v>
      </c>
      <c r="M578" s="262">
        <f t="shared" si="98"/>
        <v>5.2569999999999988</v>
      </c>
      <c r="N578" s="260">
        <v>0.21</v>
      </c>
      <c r="O578" s="260">
        <v>306.76</v>
      </c>
      <c r="P578" s="260">
        <v>615</v>
      </c>
      <c r="Q578" s="260">
        <v>684.39284146707439</v>
      </c>
      <c r="U578" s="260">
        <f t="shared" si="105"/>
        <v>5.0496300000000005</v>
      </c>
      <c r="V578" s="260">
        <f t="shared" si="106"/>
        <v>3.0676000000000001</v>
      </c>
    </row>
    <row r="579" spans="1:22">
      <c r="A579" s="259">
        <v>44630</v>
      </c>
      <c r="B579" s="260">
        <v>428.1</v>
      </c>
      <c r="C579" s="261">
        <v>498.91199999999998</v>
      </c>
      <c r="D579" s="260">
        <v>4259.5200000000004</v>
      </c>
      <c r="F579" s="261">
        <v>1.99</v>
      </c>
      <c r="G579" s="260">
        <f t="shared" si="94"/>
        <v>199</v>
      </c>
      <c r="H579" s="260">
        <f t="shared" si="95"/>
        <v>229.10000000000002</v>
      </c>
      <c r="I579" s="260">
        <f t="shared" si="96"/>
        <v>-89.4</v>
      </c>
      <c r="J579" s="262">
        <v>-0.89400000000000002</v>
      </c>
      <c r="K579" s="260">
        <f t="shared" si="97"/>
        <v>2.8839999999999999</v>
      </c>
      <c r="L579" s="261">
        <v>8.1</v>
      </c>
      <c r="M579" s="262">
        <f t="shared" si="98"/>
        <v>5.2159999999999993</v>
      </c>
      <c r="N579" s="260">
        <v>0.26600000000000001</v>
      </c>
      <c r="O579" s="260">
        <v>301.27999999999997</v>
      </c>
      <c r="P579" s="260">
        <v>580</v>
      </c>
      <c r="Q579" s="260">
        <v>668.25617242547298</v>
      </c>
      <c r="U579" s="260">
        <f t="shared" si="105"/>
        <v>4.9891199999999998</v>
      </c>
      <c r="V579" s="260">
        <f t="shared" si="106"/>
        <v>3.0127999999999999</v>
      </c>
    </row>
    <row r="580" spans="1:22">
      <c r="A580" s="259">
        <v>44631</v>
      </c>
      <c r="B580" s="260">
        <v>429.8</v>
      </c>
      <c r="C580" s="261">
        <v>496.887</v>
      </c>
      <c r="D580" s="260">
        <v>4204.3100000000004</v>
      </c>
      <c r="F580" s="261">
        <v>1.9950000000000001</v>
      </c>
      <c r="G580" s="260">
        <f t="shared" ref="G580:G643" si="107">F580*100</f>
        <v>199.5</v>
      </c>
      <c r="H580" s="260">
        <f t="shared" ref="H580:H643" si="108">B580-G580</f>
        <v>230.3</v>
      </c>
      <c r="I580" s="260">
        <f t="shared" ref="I580:I643" si="109">J580*100</f>
        <v>-97.8</v>
      </c>
      <c r="J580" s="262">
        <v>-0.97799999999999998</v>
      </c>
      <c r="K580" s="260">
        <f t="shared" ref="K580:K643" si="110">F580-J580</f>
        <v>2.9729999999999999</v>
      </c>
      <c r="L580" s="261">
        <v>8.0939999999999994</v>
      </c>
      <c r="M580" s="262">
        <f t="shared" ref="M580:M643" si="111">L580-K580</f>
        <v>5.1209999999999996</v>
      </c>
      <c r="N580" s="260">
        <v>0.24299999999999999</v>
      </c>
      <c r="O580" s="260">
        <v>299.08</v>
      </c>
      <c r="P580" s="260">
        <v>567</v>
      </c>
      <c r="Q580" s="260">
        <v>659.29498918043805</v>
      </c>
      <c r="U580" s="260">
        <f t="shared" si="105"/>
        <v>4.9688699999999999</v>
      </c>
      <c r="V580" s="260">
        <f t="shared" si="106"/>
        <v>2.9907999999999997</v>
      </c>
    </row>
    <row r="581" spans="1:22">
      <c r="A581" s="259">
        <v>44634</v>
      </c>
      <c r="B581" s="260">
        <v>427.4</v>
      </c>
      <c r="C581" s="261">
        <v>488.14499999999998</v>
      </c>
      <c r="D581" s="260">
        <v>4173.1099999999997</v>
      </c>
      <c r="F581" s="261">
        <v>2.1349999999999998</v>
      </c>
      <c r="G581" s="260">
        <f t="shared" si="107"/>
        <v>213.49999999999997</v>
      </c>
      <c r="H581" s="260">
        <f t="shared" si="108"/>
        <v>213.9</v>
      </c>
      <c r="I581" s="260">
        <f t="shared" si="109"/>
        <v>-81.5</v>
      </c>
      <c r="J581" s="262">
        <v>-0.81499999999999995</v>
      </c>
      <c r="K581" s="260">
        <f t="shared" si="110"/>
        <v>2.9499999999999997</v>
      </c>
      <c r="L581" s="261">
        <v>8.1579999999999995</v>
      </c>
      <c r="M581" s="262">
        <f t="shared" si="111"/>
        <v>5.2080000000000002</v>
      </c>
      <c r="N581" s="260">
        <v>0.36199999999999999</v>
      </c>
      <c r="O581" s="260">
        <v>295.70999999999998</v>
      </c>
      <c r="P581" s="260">
        <v>545</v>
      </c>
      <c r="Q581" s="260">
        <v>642.44724373770532</v>
      </c>
      <c r="U581" s="260">
        <f t="shared" si="105"/>
        <v>4.8814500000000001</v>
      </c>
      <c r="V581" s="260">
        <f t="shared" si="106"/>
        <v>2.9570999999999996</v>
      </c>
    </row>
    <row r="582" spans="1:22">
      <c r="A582" s="259">
        <v>44635</v>
      </c>
      <c r="B582" s="260">
        <v>436.1</v>
      </c>
      <c r="C582" s="261">
        <v>487.22699999999998</v>
      </c>
      <c r="D582" s="260">
        <v>4262.45</v>
      </c>
      <c r="F582" s="261">
        <v>2.1459999999999999</v>
      </c>
      <c r="G582" s="260">
        <f t="shared" si="107"/>
        <v>214.6</v>
      </c>
      <c r="H582" s="260">
        <f t="shared" si="108"/>
        <v>221.50000000000003</v>
      </c>
      <c r="I582" s="260">
        <f t="shared" si="109"/>
        <v>-71.3</v>
      </c>
      <c r="J582" s="262">
        <v>-0.71299999999999997</v>
      </c>
      <c r="K582" s="260">
        <f t="shared" si="110"/>
        <v>2.859</v>
      </c>
      <c r="L582" s="261">
        <v>8.1170000000000009</v>
      </c>
      <c r="M582" s="262">
        <f t="shared" si="111"/>
        <v>5.2580000000000009</v>
      </c>
      <c r="N582" s="260">
        <v>0.32700000000000001</v>
      </c>
      <c r="O582" s="260">
        <v>297.77</v>
      </c>
      <c r="P582" s="260">
        <v>545</v>
      </c>
      <c r="Q582" s="260">
        <v>644.52263579901512</v>
      </c>
      <c r="U582" s="260">
        <f t="shared" si="105"/>
        <v>4.8722699999999994</v>
      </c>
      <c r="V582" s="260">
        <f t="shared" si="106"/>
        <v>2.9777</v>
      </c>
    </row>
    <row r="583" spans="1:22">
      <c r="A583" s="259">
        <v>44636</v>
      </c>
      <c r="B583" s="260">
        <v>429.3</v>
      </c>
      <c r="C583" s="261">
        <v>468.87200000000001</v>
      </c>
      <c r="D583" s="260">
        <v>4357.8599999999997</v>
      </c>
      <c r="F583" s="261">
        <v>2.1880000000000002</v>
      </c>
      <c r="G583" s="260">
        <f t="shared" si="107"/>
        <v>218.8</v>
      </c>
      <c r="H583" s="260">
        <f t="shared" si="108"/>
        <v>210.5</v>
      </c>
      <c r="I583" s="260">
        <f t="shared" si="109"/>
        <v>-61.6</v>
      </c>
      <c r="J583" s="262">
        <v>-0.61599999999999999</v>
      </c>
      <c r="K583" s="260">
        <f t="shared" si="110"/>
        <v>2.8040000000000003</v>
      </c>
      <c r="L583" s="261">
        <v>7.8029999999999999</v>
      </c>
      <c r="M583" s="262">
        <f t="shared" si="111"/>
        <v>4.9989999999999997</v>
      </c>
      <c r="N583" s="260">
        <v>0.38700000000000001</v>
      </c>
      <c r="O583" s="260">
        <v>290.24</v>
      </c>
      <c r="P583" s="260">
        <v>516</v>
      </c>
      <c r="Q583" s="260">
        <v>620.47463010435411</v>
      </c>
      <c r="U583" s="260">
        <f t="shared" si="105"/>
        <v>4.68872</v>
      </c>
      <c r="V583" s="260">
        <f t="shared" si="106"/>
        <v>2.9024000000000001</v>
      </c>
    </row>
    <row r="584" spans="1:22">
      <c r="A584" s="259">
        <v>44637</v>
      </c>
      <c r="B584" s="260">
        <v>416.4</v>
      </c>
      <c r="C584" s="261">
        <v>454.87299999999999</v>
      </c>
      <c r="D584" s="260">
        <v>4411.67</v>
      </c>
      <c r="F584" s="261">
        <v>2.173</v>
      </c>
      <c r="G584" s="260">
        <f t="shared" si="107"/>
        <v>217.3</v>
      </c>
      <c r="H584" s="260">
        <f t="shared" si="108"/>
        <v>199.09999999999997</v>
      </c>
      <c r="I584" s="260">
        <f t="shared" si="109"/>
        <v>-76.599999999999994</v>
      </c>
      <c r="J584" s="262">
        <v>-0.76600000000000001</v>
      </c>
      <c r="K584" s="260">
        <f t="shared" si="110"/>
        <v>2.9390000000000001</v>
      </c>
      <c r="L584" s="261">
        <v>7.5979999999999999</v>
      </c>
      <c r="M584" s="262">
        <f t="shared" si="111"/>
        <v>4.6589999999999998</v>
      </c>
      <c r="N584" s="260">
        <v>0.38</v>
      </c>
      <c r="O584" s="260">
        <v>281.82</v>
      </c>
      <c r="P584" s="260">
        <v>516</v>
      </c>
      <c r="Q584" s="260">
        <v>619.96670369024696</v>
      </c>
      <c r="U584" s="260">
        <f t="shared" si="105"/>
        <v>4.5487299999999999</v>
      </c>
      <c r="V584" s="260">
        <f t="shared" si="106"/>
        <v>2.8182</v>
      </c>
    </row>
    <row r="585" spans="1:22">
      <c r="A585" s="259">
        <v>44638</v>
      </c>
      <c r="B585" s="260">
        <v>412</v>
      </c>
      <c r="C585" s="261">
        <v>459.02600000000001</v>
      </c>
      <c r="D585" s="260">
        <v>4463.12</v>
      </c>
      <c r="F585" s="261">
        <v>2.1520000000000001</v>
      </c>
      <c r="G585" s="260">
        <f t="shared" si="107"/>
        <v>215.20000000000002</v>
      </c>
      <c r="H585" s="260">
        <f t="shared" si="108"/>
        <v>196.79999999999998</v>
      </c>
      <c r="I585" s="260">
        <f t="shared" si="109"/>
        <v>-75.099999999999994</v>
      </c>
      <c r="J585" s="262">
        <v>-0.751</v>
      </c>
      <c r="K585" s="260">
        <f t="shared" si="110"/>
        <v>2.903</v>
      </c>
      <c r="L585" s="261">
        <v>7.6660000000000004</v>
      </c>
      <c r="M585" s="262">
        <f t="shared" si="111"/>
        <v>4.7629999999999999</v>
      </c>
      <c r="N585" s="260">
        <v>0.36699999999999999</v>
      </c>
      <c r="O585" s="260">
        <v>282.35000000000002</v>
      </c>
      <c r="P585" s="260">
        <v>526</v>
      </c>
      <c r="Q585" s="260">
        <v>623.27112010673636</v>
      </c>
      <c r="U585" s="260">
        <f t="shared" si="105"/>
        <v>4.5902599999999998</v>
      </c>
      <c r="V585" s="260">
        <f t="shared" si="106"/>
        <v>2.8235000000000001</v>
      </c>
    </row>
    <row r="586" spans="1:22">
      <c r="A586" s="259">
        <v>44641</v>
      </c>
      <c r="B586" s="260">
        <v>401.1</v>
      </c>
      <c r="C586" s="261">
        <v>453.08100000000002</v>
      </c>
      <c r="D586" s="260">
        <v>4461.18</v>
      </c>
      <c r="F586" s="261">
        <v>2.2919999999999998</v>
      </c>
      <c r="G586" s="260">
        <f t="shared" si="107"/>
        <v>229.2</v>
      </c>
      <c r="H586" s="260">
        <f t="shared" si="108"/>
        <v>171.90000000000003</v>
      </c>
      <c r="I586" s="260">
        <f t="shared" si="109"/>
        <v>-62.9</v>
      </c>
      <c r="J586" s="262">
        <v>-0.629</v>
      </c>
      <c r="K586" s="260">
        <f t="shared" si="110"/>
        <v>2.9209999999999998</v>
      </c>
      <c r="L586" s="261">
        <v>7.8120000000000003</v>
      </c>
      <c r="M586" s="262">
        <f t="shared" si="111"/>
        <v>4.891</v>
      </c>
      <c r="N586" s="260">
        <v>0.46300000000000002</v>
      </c>
      <c r="O586" s="260">
        <v>271.73</v>
      </c>
      <c r="P586" s="260">
        <v>517</v>
      </c>
      <c r="Q586" s="260">
        <v>615.45568115847868</v>
      </c>
      <c r="U586" s="260">
        <f t="shared" si="105"/>
        <v>4.5308099999999998</v>
      </c>
      <c r="V586" s="260">
        <f t="shared" si="106"/>
        <v>2.7173000000000003</v>
      </c>
    </row>
    <row r="587" spans="1:22">
      <c r="A587" s="259">
        <v>44642</v>
      </c>
      <c r="B587" s="260">
        <v>398.2</v>
      </c>
      <c r="C587" s="261">
        <v>456.84</v>
      </c>
      <c r="D587" s="260">
        <v>4511.6099999999997</v>
      </c>
      <c r="F587" s="261">
        <v>2.3839999999999999</v>
      </c>
      <c r="G587" s="260">
        <f t="shared" si="107"/>
        <v>238.39999999999998</v>
      </c>
      <c r="H587" s="260">
        <f t="shared" si="108"/>
        <v>159.80000000000001</v>
      </c>
      <c r="I587" s="260">
        <f t="shared" si="109"/>
        <v>-54.500000000000007</v>
      </c>
      <c r="J587" s="262">
        <v>-0.54500000000000004</v>
      </c>
      <c r="K587" s="260">
        <f t="shared" si="110"/>
        <v>2.9289999999999998</v>
      </c>
      <c r="L587" s="261">
        <v>7.9020000000000001</v>
      </c>
      <c r="M587" s="262">
        <f t="shared" si="111"/>
        <v>4.9730000000000008</v>
      </c>
      <c r="N587" s="260">
        <v>0.5</v>
      </c>
      <c r="O587" s="260">
        <v>270.49</v>
      </c>
      <c r="P587" s="260">
        <v>527</v>
      </c>
      <c r="Q587" s="260">
        <v>621.86014701561544</v>
      </c>
      <c r="U587" s="260">
        <f t="shared" si="105"/>
        <v>4.5683999999999996</v>
      </c>
      <c r="V587" s="260">
        <f t="shared" si="106"/>
        <v>2.7049000000000003</v>
      </c>
    </row>
    <row r="588" spans="1:22">
      <c r="A588" s="259">
        <v>44643</v>
      </c>
      <c r="B588" s="260">
        <v>399.5</v>
      </c>
      <c r="C588" s="261">
        <v>467.892</v>
      </c>
      <c r="D588" s="260">
        <v>4456.24</v>
      </c>
      <c r="F588" s="261">
        <v>2.294</v>
      </c>
      <c r="G588" s="260">
        <f t="shared" si="107"/>
        <v>229.4</v>
      </c>
      <c r="H588" s="260">
        <f t="shared" si="108"/>
        <v>170.1</v>
      </c>
      <c r="I588" s="260">
        <f t="shared" si="109"/>
        <v>-67.800000000000011</v>
      </c>
      <c r="J588" s="262">
        <v>-0.67800000000000005</v>
      </c>
      <c r="K588" s="260">
        <f t="shared" si="110"/>
        <v>2.972</v>
      </c>
      <c r="L588" s="261">
        <v>7.9809999999999999</v>
      </c>
      <c r="M588" s="262">
        <f t="shared" si="111"/>
        <v>5.0090000000000003</v>
      </c>
      <c r="N588" s="260">
        <v>0.46200000000000002</v>
      </c>
      <c r="O588" s="260">
        <v>272.24</v>
      </c>
      <c r="P588" s="260">
        <v>548</v>
      </c>
      <c r="Q588" s="260">
        <v>632.55156472925182</v>
      </c>
      <c r="U588" s="260">
        <f t="shared" si="105"/>
        <v>4.6789199999999997</v>
      </c>
      <c r="V588" s="260">
        <f t="shared" si="106"/>
        <v>2.7223999999999999</v>
      </c>
    </row>
    <row r="589" spans="1:22">
      <c r="A589" s="259">
        <v>44644</v>
      </c>
      <c r="B589" s="260">
        <v>396.5</v>
      </c>
      <c r="C589" s="261">
        <v>463.03500000000003</v>
      </c>
      <c r="D589" s="260">
        <v>4520.16</v>
      </c>
      <c r="F589" s="261">
        <v>2.3740000000000001</v>
      </c>
      <c r="G589" s="260">
        <f t="shared" si="107"/>
        <v>237.4</v>
      </c>
      <c r="H589" s="260">
        <f t="shared" si="108"/>
        <v>159.1</v>
      </c>
      <c r="I589" s="260">
        <f t="shared" si="109"/>
        <v>-57.099999999999994</v>
      </c>
      <c r="J589" s="262">
        <v>-0.57099999999999995</v>
      </c>
      <c r="K589" s="260">
        <f t="shared" si="110"/>
        <v>2.9450000000000003</v>
      </c>
      <c r="L589" s="261">
        <v>7.9770000000000003</v>
      </c>
      <c r="M589" s="262">
        <f t="shared" si="111"/>
        <v>5.032</v>
      </c>
      <c r="N589" s="260">
        <v>0.52700000000000002</v>
      </c>
      <c r="O589" s="260">
        <v>270.88</v>
      </c>
      <c r="P589" s="260">
        <v>546</v>
      </c>
      <c r="Q589" s="260">
        <v>633.83254335376455</v>
      </c>
      <c r="U589" s="260">
        <f t="shared" si="105"/>
        <v>4.63035</v>
      </c>
      <c r="V589" s="260">
        <f t="shared" si="106"/>
        <v>2.7088000000000001</v>
      </c>
    </row>
    <row r="590" spans="1:22">
      <c r="A590" s="259">
        <v>44645</v>
      </c>
      <c r="B590" s="260">
        <v>387.6</v>
      </c>
      <c r="C590" s="261">
        <v>451.83699999999999</v>
      </c>
      <c r="D590" s="260">
        <v>4543.0600000000004</v>
      </c>
      <c r="F590" s="261">
        <v>2.4769999999999999</v>
      </c>
      <c r="G590" s="260">
        <f t="shared" si="107"/>
        <v>247.7</v>
      </c>
      <c r="H590" s="260">
        <f t="shared" si="108"/>
        <v>139.90000000000003</v>
      </c>
      <c r="I590" s="260">
        <f t="shared" si="109"/>
        <v>-50.3</v>
      </c>
      <c r="J590" s="262">
        <v>-0.503</v>
      </c>
      <c r="K590" s="260">
        <f t="shared" si="110"/>
        <v>2.98</v>
      </c>
      <c r="L590" s="261">
        <v>7.9409999999999998</v>
      </c>
      <c r="M590" s="262">
        <f t="shared" si="111"/>
        <v>4.9610000000000003</v>
      </c>
      <c r="N590" s="260">
        <v>0.58099999999999996</v>
      </c>
      <c r="O590" s="260">
        <v>268.29000000000002</v>
      </c>
      <c r="P590" s="260">
        <v>522</v>
      </c>
      <c r="Q590" s="260">
        <v>620.55140138022955</v>
      </c>
      <c r="U590" s="260">
        <f t="shared" si="105"/>
        <v>4.51837</v>
      </c>
      <c r="V590" s="260">
        <f t="shared" si="106"/>
        <v>2.6829000000000001</v>
      </c>
    </row>
    <row r="591" spans="1:22">
      <c r="A591" s="259">
        <v>44648</v>
      </c>
      <c r="B591" s="260">
        <v>387.4</v>
      </c>
      <c r="C591" s="261">
        <v>449.387</v>
      </c>
      <c r="D591" s="260">
        <v>4575.5200000000004</v>
      </c>
      <c r="F591" s="261">
        <v>2.4609999999999999</v>
      </c>
      <c r="G591" s="260">
        <f t="shared" si="107"/>
        <v>246.1</v>
      </c>
      <c r="H591" s="260">
        <f t="shared" si="108"/>
        <v>141.29999999999998</v>
      </c>
      <c r="I591" s="260">
        <f t="shared" si="109"/>
        <v>-49.2</v>
      </c>
      <c r="J591" s="262">
        <v>-0.49199999999999999</v>
      </c>
      <c r="K591" s="260">
        <f t="shared" si="110"/>
        <v>2.9529999999999998</v>
      </c>
      <c r="L591" s="261">
        <v>7.835</v>
      </c>
      <c r="M591" s="262">
        <f t="shared" si="111"/>
        <v>4.8819999999999997</v>
      </c>
      <c r="N591" s="260">
        <v>0.57499999999999996</v>
      </c>
      <c r="O591" s="260">
        <v>267.07</v>
      </c>
      <c r="P591" s="260">
        <v>524</v>
      </c>
      <c r="Q591" s="260">
        <v>611.28554562333989</v>
      </c>
      <c r="U591" s="260">
        <f t="shared" si="105"/>
        <v>4.4938700000000003</v>
      </c>
      <c r="V591" s="260">
        <f t="shared" si="106"/>
        <v>2.6707000000000001</v>
      </c>
    </row>
    <row r="592" spans="1:22">
      <c r="A592" s="259">
        <v>44649</v>
      </c>
      <c r="B592" s="260">
        <v>387.2</v>
      </c>
      <c r="C592" s="261">
        <v>440.392</v>
      </c>
      <c r="D592" s="260">
        <v>4631.6000000000004</v>
      </c>
      <c r="F592" s="261">
        <v>2.3969999999999998</v>
      </c>
      <c r="G592" s="260">
        <f t="shared" si="107"/>
        <v>239.7</v>
      </c>
      <c r="H592" s="260">
        <f t="shared" si="108"/>
        <v>147.5</v>
      </c>
      <c r="I592" s="260">
        <f t="shared" si="109"/>
        <v>-46.7</v>
      </c>
      <c r="J592" s="262">
        <v>-0.46700000000000003</v>
      </c>
      <c r="K592" s="260">
        <f t="shared" si="110"/>
        <v>2.8639999999999999</v>
      </c>
      <c r="L592" s="261">
        <v>7.62</v>
      </c>
      <c r="M592" s="262">
        <f t="shared" si="111"/>
        <v>4.7560000000000002</v>
      </c>
      <c r="N592" s="260">
        <v>0.628</v>
      </c>
      <c r="O592" s="260">
        <v>262.55</v>
      </c>
      <c r="P592" s="260">
        <v>513</v>
      </c>
      <c r="Q592" s="260">
        <v>601.42961059903155</v>
      </c>
      <c r="U592" s="260">
        <f t="shared" si="105"/>
        <v>4.4039200000000003</v>
      </c>
      <c r="V592" s="260">
        <f t="shared" si="106"/>
        <v>2.6255000000000002</v>
      </c>
    </row>
    <row r="593" spans="1:22">
      <c r="A593" s="259">
        <v>44650</v>
      </c>
      <c r="B593" s="260">
        <v>384.4</v>
      </c>
      <c r="C593" s="261">
        <v>439.34100000000001</v>
      </c>
      <c r="D593" s="260">
        <v>4602.45</v>
      </c>
      <c r="F593" s="261">
        <v>2.3519999999999999</v>
      </c>
      <c r="G593" s="260">
        <f t="shared" si="107"/>
        <v>235.2</v>
      </c>
      <c r="H593" s="260">
        <f t="shared" si="108"/>
        <v>149.19999999999999</v>
      </c>
      <c r="I593" s="260">
        <f t="shared" si="109"/>
        <v>-53.6</v>
      </c>
      <c r="J593" s="262">
        <v>-0.53600000000000003</v>
      </c>
      <c r="K593" s="260">
        <f t="shared" si="110"/>
        <v>2.8879999999999999</v>
      </c>
      <c r="L593" s="261">
        <v>7.6029999999999998</v>
      </c>
      <c r="M593" s="262">
        <f t="shared" si="111"/>
        <v>4.7149999999999999</v>
      </c>
      <c r="N593" s="260">
        <v>0.64100000000000001</v>
      </c>
      <c r="O593" s="260">
        <v>253.91</v>
      </c>
      <c r="P593" s="260">
        <v>510</v>
      </c>
      <c r="Q593" s="260">
        <v>599.60126740851979</v>
      </c>
      <c r="U593" s="260">
        <f t="shared" si="105"/>
        <v>4.3934100000000003</v>
      </c>
      <c r="V593" s="260">
        <f t="shared" si="106"/>
        <v>2.5390999999999999</v>
      </c>
    </row>
    <row r="594" spans="1:22">
      <c r="A594" s="259">
        <v>44651</v>
      </c>
      <c r="B594" s="260">
        <v>322</v>
      </c>
      <c r="C594" s="261">
        <v>400.00799999999998</v>
      </c>
      <c r="D594" s="260">
        <v>4530.41</v>
      </c>
      <c r="F594" s="261">
        <v>2.3410000000000002</v>
      </c>
      <c r="G594" s="260">
        <f t="shared" si="107"/>
        <v>234.10000000000002</v>
      </c>
      <c r="H594" s="260">
        <f t="shared" si="108"/>
        <v>87.899999999999977</v>
      </c>
      <c r="I594" s="260">
        <f t="shared" si="109"/>
        <v>-48.8</v>
      </c>
      <c r="J594" s="262">
        <v>-0.48799999999999999</v>
      </c>
      <c r="K594" s="260">
        <f t="shared" si="110"/>
        <v>2.8290000000000002</v>
      </c>
      <c r="L594" s="261">
        <v>6.1230000000000002</v>
      </c>
      <c r="M594" s="262">
        <f t="shared" si="111"/>
        <v>3.294</v>
      </c>
      <c r="N594" s="260">
        <v>0.54300000000000004</v>
      </c>
      <c r="O594" s="260">
        <v>250.22</v>
      </c>
      <c r="P594" s="260">
        <v>507</v>
      </c>
      <c r="Q594" s="260">
        <v>592.90396173427939</v>
      </c>
      <c r="U594" s="260">
        <f t="shared" si="105"/>
        <v>4.0000799999999996</v>
      </c>
      <c r="V594" s="260">
        <f t="shared" si="106"/>
        <v>2.5022000000000002</v>
      </c>
    </row>
    <row r="595" spans="1:22">
      <c r="A595" s="259">
        <v>44652</v>
      </c>
      <c r="B595" s="260">
        <v>318.2</v>
      </c>
      <c r="C595" s="261">
        <v>400.04599999999999</v>
      </c>
      <c r="D595" s="260">
        <v>4545.8599999999997</v>
      </c>
      <c r="F595" s="261">
        <v>2.3849999999999998</v>
      </c>
      <c r="G595" s="260">
        <f t="shared" si="107"/>
        <v>238.49999999999997</v>
      </c>
      <c r="H595" s="260">
        <f t="shared" si="108"/>
        <v>79.700000000000017</v>
      </c>
      <c r="I595" s="260">
        <f t="shared" si="109"/>
        <v>-43.5</v>
      </c>
      <c r="J595" s="262">
        <v>-0.435</v>
      </c>
      <c r="K595" s="260">
        <f t="shared" si="110"/>
        <v>2.82</v>
      </c>
      <c r="L595" s="261">
        <v>6.1740000000000004</v>
      </c>
      <c r="M595" s="262">
        <f t="shared" si="111"/>
        <v>3.3540000000000005</v>
      </c>
      <c r="N595" s="260">
        <v>0.55000000000000004</v>
      </c>
      <c r="O595" s="260">
        <v>249.14</v>
      </c>
      <c r="P595" s="260">
        <v>504</v>
      </c>
      <c r="Q595" s="260">
        <v>594.25632778313491</v>
      </c>
      <c r="U595" s="260">
        <f t="shared" si="105"/>
        <v>4.0004600000000003</v>
      </c>
      <c r="V595" s="260">
        <f t="shared" si="106"/>
        <v>2.4914000000000001</v>
      </c>
    </row>
    <row r="596" spans="1:22">
      <c r="A596" s="259">
        <v>44655</v>
      </c>
      <c r="B596" s="260">
        <v>313.39999999999998</v>
      </c>
      <c r="C596" s="261">
        <v>393.34399999999999</v>
      </c>
      <c r="D596" s="260">
        <v>4582.6400000000003</v>
      </c>
      <c r="F596" s="261">
        <v>2.3980000000000001</v>
      </c>
      <c r="G596" s="260">
        <f t="shared" si="107"/>
        <v>239.8</v>
      </c>
      <c r="H596" s="260">
        <f t="shared" si="108"/>
        <v>73.599999999999966</v>
      </c>
      <c r="I596" s="260">
        <f t="shared" si="109"/>
        <v>-40.799999999999997</v>
      </c>
      <c r="J596" s="262">
        <v>-0.40799999999999997</v>
      </c>
      <c r="K596" s="260">
        <f t="shared" si="110"/>
        <v>2.806</v>
      </c>
      <c r="L596" s="261">
        <v>6.1260000000000003</v>
      </c>
      <c r="M596" s="262">
        <f t="shared" si="111"/>
        <v>3.3200000000000003</v>
      </c>
      <c r="N596" s="260">
        <v>0.501</v>
      </c>
      <c r="O596" s="260">
        <v>253.7</v>
      </c>
      <c r="P596" s="260">
        <v>498</v>
      </c>
      <c r="Q596" s="260">
        <v>593.59006597506232</v>
      </c>
      <c r="U596" s="260">
        <f t="shared" si="105"/>
        <v>3.93344</v>
      </c>
      <c r="V596" s="260">
        <f t="shared" si="106"/>
        <v>2.5369999999999999</v>
      </c>
    </row>
    <row r="597" spans="1:22">
      <c r="A597" s="259">
        <v>44656</v>
      </c>
      <c r="B597" s="260">
        <v>303.89999999999998</v>
      </c>
      <c r="C597" s="261">
        <v>387.87700000000001</v>
      </c>
      <c r="D597" s="260">
        <v>4525.12</v>
      </c>
      <c r="F597" s="261">
        <v>2.5489999999999999</v>
      </c>
      <c r="G597" s="260">
        <f t="shared" si="107"/>
        <v>254.9</v>
      </c>
      <c r="H597" s="260">
        <f t="shared" si="108"/>
        <v>48.999999999999972</v>
      </c>
      <c r="I597" s="260">
        <f t="shared" si="109"/>
        <v>-31</v>
      </c>
      <c r="J597" s="262">
        <v>-0.31</v>
      </c>
      <c r="K597" s="260">
        <f t="shared" si="110"/>
        <v>2.859</v>
      </c>
      <c r="L597" s="261">
        <v>6.2149999999999999</v>
      </c>
      <c r="M597" s="262">
        <f t="shared" si="111"/>
        <v>3.3559999999999999</v>
      </c>
      <c r="N597" s="260">
        <v>0.61</v>
      </c>
      <c r="O597" s="260">
        <v>251.93</v>
      </c>
      <c r="P597" s="260">
        <v>488</v>
      </c>
      <c r="Q597" s="260">
        <v>578.42698741376489</v>
      </c>
      <c r="U597" s="260">
        <f t="shared" si="105"/>
        <v>3.8787700000000003</v>
      </c>
      <c r="V597" s="260">
        <f t="shared" si="106"/>
        <v>2.5192999999999999</v>
      </c>
    </row>
    <row r="598" spans="1:22">
      <c r="A598" s="259">
        <v>44657</v>
      </c>
      <c r="B598" s="260">
        <v>303.7</v>
      </c>
      <c r="C598" s="261">
        <v>397.71600000000001</v>
      </c>
      <c r="D598" s="260">
        <v>4481.1499999999996</v>
      </c>
      <c r="F598" s="261">
        <v>2.6</v>
      </c>
      <c r="G598" s="260">
        <f t="shared" si="107"/>
        <v>260</v>
      </c>
      <c r="H598" s="260">
        <f t="shared" si="108"/>
        <v>43.699999999999989</v>
      </c>
      <c r="I598" s="260">
        <f t="shared" si="109"/>
        <v>-23.7</v>
      </c>
      <c r="J598" s="262">
        <v>-0.23699999999999999</v>
      </c>
      <c r="K598" s="260">
        <f t="shared" si="110"/>
        <v>2.8370000000000002</v>
      </c>
      <c r="L598" s="261">
        <v>6.3449999999999998</v>
      </c>
      <c r="M598" s="262">
        <f t="shared" si="111"/>
        <v>3.5079999999999996</v>
      </c>
      <c r="N598" s="260">
        <v>0.64300000000000002</v>
      </c>
      <c r="O598" s="260">
        <v>251.26</v>
      </c>
      <c r="P598" s="260">
        <v>496</v>
      </c>
      <c r="Q598" s="260">
        <v>591.81993393019798</v>
      </c>
      <c r="U598" s="260">
        <f t="shared" si="105"/>
        <v>3.97716</v>
      </c>
      <c r="V598" s="260">
        <f t="shared" si="106"/>
        <v>2.5125999999999999</v>
      </c>
    </row>
    <row r="599" spans="1:22">
      <c r="A599" s="259">
        <v>44658</v>
      </c>
      <c r="B599" s="260">
        <v>302.5</v>
      </c>
      <c r="C599" s="261">
        <v>396.47500000000002</v>
      </c>
      <c r="D599" s="260">
        <v>4500.21</v>
      </c>
      <c r="F599" s="261">
        <v>2.66</v>
      </c>
      <c r="G599" s="260">
        <f t="shared" si="107"/>
        <v>266</v>
      </c>
      <c r="H599" s="260">
        <f t="shared" si="108"/>
        <v>36.5</v>
      </c>
      <c r="I599" s="260">
        <f t="shared" si="109"/>
        <v>-18.399999999999999</v>
      </c>
      <c r="J599" s="262">
        <v>-0.184</v>
      </c>
      <c r="K599" s="260">
        <f t="shared" si="110"/>
        <v>2.8440000000000003</v>
      </c>
      <c r="L599" s="261">
        <v>6.3780000000000001</v>
      </c>
      <c r="M599" s="262">
        <f t="shared" si="111"/>
        <v>3.5339999999999998</v>
      </c>
      <c r="N599" s="260">
        <v>0.67700000000000005</v>
      </c>
      <c r="O599" s="260">
        <v>251.37</v>
      </c>
      <c r="P599" s="260">
        <v>491</v>
      </c>
      <c r="Q599" s="260">
        <v>585.8189033221438</v>
      </c>
      <c r="U599" s="260">
        <f t="shared" si="105"/>
        <v>3.9647500000000004</v>
      </c>
      <c r="V599" s="260">
        <f t="shared" si="106"/>
        <v>2.5137</v>
      </c>
    </row>
    <row r="600" spans="1:22">
      <c r="A600" s="259">
        <v>44659</v>
      </c>
      <c r="B600" s="260">
        <v>302.10000000000002</v>
      </c>
      <c r="C600" s="261">
        <v>398.69600000000003</v>
      </c>
      <c r="D600" s="260">
        <v>4488.28</v>
      </c>
      <c r="F600" s="261">
        <v>2.7050000000000001</v>
      </c>
      <c r="G600" s="260">
        <f t="shared" si="107"/>
        <v>270.5</v>
      </c>
      <c r="H600" s="260">
        <f t="shared" si="108"/>
        <v>31.600000000000023</v>
      </c>
      <c r="I600" s="260">
        <f t="shared" si="109"/>
        <v>-18.3</v>
      </c>
      <c r="J600" s="262">
        <v>-0.183</v>
      </c>
      <c r="K600" s="260">
        <f t="shared" si="110"/>
        <v>2.8879999999999999</v>
      </c>
      <c r="L600" s="261">
        <v>6.4779999999999998</v>
      </c>
      <c r="M600" s="262">
        <f t="shared" si="111"/>
        <v>3.59</v>
      </c>
      <c r="N600" s="260">
        <v>0.70199999999999996</v>
      </c>
      <c r="O600" s="260">
        <v>254.07</v>
      </c>
      <c r="P600" s="260">
        <v>489</v>
      </c>
      <c r="Q600" s="260">
        <v>582.82415154363014</v>
      </c>
      <c r="U600" s="260">
        <f t="shared" si="105"/>
        <v>3.9869600000000003</v>
      </c>
      <c r="V600" s="260">
        <f t="shared" si="106"/>
        <v>2.5406999999999997</v>
      </c>
    </row>
    <row r="601" spans="1:22">
      <c r="A601" s="259">
        <v>44662</v>
      </c>
      <c r="B601" s="260">
        <v>304.10000000000002</v>
      </c>
      <c r="C601" s="261">
        <v>404.863</v>
      </c>
      <c r="D601" s="260">
        <v>4412.53</v>
      </c>
      <c r="F601" s="261">
        <v>2.782</v>
      </c>
      <c r="G601" s="260">
        <f t="shared" si="107"/>
        <v>278.2</v>
      </c>
      <c r="H601" s="260">
        <f t="shared" si="108"/>
        <v>25.900000000000034</v>
      </c>
      <c r="I601" s="260">
        <f t="shared" si="109"/>
        <v>-14.899999999999999</v>
      </c>
      <c r="J601" s="262">
        <v>-0.14899999999999999</v>
      </c>
      <c r="K601" s="260">
        <f t="shared" si="110"/>
        <v>2.931</v>
      </c>
      <c r="L601" s="261">
        <v>6.6340000000000003</v>
      </c>
      <c r="M601" s="262">
        <f t="shared" si="111"/>
        <v>3.7030000000000003</v>
      </c>
      <c r="N601" s="260">
        <v>0.81100000000000005</v>
      </c>
      <c r="O601" s="260">
        <v>249.33</v>
      </c>
      <c r="P601" s="260">
        <v>489</v>
      </c>
      <c r="Q601" s="260">
        <v>582.76295320514646</v>
      </c>
      <c r="U601" s="260">
        <f t="shared" si="105"/>
        <v>4.0486300000000002</v>
      </c>
      <c r="V601" s="260">
        <f t="shared" si="106"/>
        <v>2.4933000000000001</v>
      </c>
    </row>
    <row r="602" spans="1:22">
      <c r="A602" s="259">
        <v>44663</v>
      </c>
      <c r="B602" s="260">
        <v>311.3</v>
      </c>
      <c r="C602" s="261">
        <v>412.62900000000002</v>
      </c>
      <c r="D602" s="260">
        <v>4397.45</v>
      </c>
      <c r="F602" s="261">
        <v>2.7240000000000002</v>
      </c>
      <c r="G602" s="260">
        <f t="shared" si="107"/>
        <v>272.40000000000003</v>
      </c>
      <c r="H602" s="260">
        <f t="shared" si="108"/>
        <v>38.899999999999977</v>
      </c>
      <c r="I602" s="260">
        <f t="shared" si="109"/>
        <v>-15.1</v>
      </c>
      <c r="J602" s="262">
        <v>-0.151</v>
      </c>
      <c r="K602" s="260">
        <f t="shared" si="110"/>
        <v>2.875</v>
      </c>
      <c r="L602" s="261">
        <v>6.6449999999999996</v>
      </c>
      <c r="M602" s="262">
        <f t="shared" si="111"/>
        <v>3.7699999999999996</v>
      </c>
      <c r="N602" s="260">
        <v>0.78500000000000003</v>
      </c>
      <c r="O602" s="260">
        <v>256.82</v>
      </c>
      <c r="P602" s="260">
        <v>497</v>
      </c>
      <c r="Q602" s="260">
        <v>594.53023799675509</v>
      </c>
      <c r="U602" s="260">
        <f t="shared" si="105"/>
        <v>4.12629</v>
      </c>
      <c r="V602" s="260">
        <f t="shared" si="106"/>
        <v>2.5682</v>
      </c>
    </row>
    <row r="603" spans="1:22">
      <c r="A603" s="259">
        <v>44664</v>
      </c>
      <c r="B603" s="260">
        <v>314.2</v>
      </c>
      <c r="C603" s="261">
        <v>412.89299999999997</v>
      </c>
      <c r="D603" s="260">
        <v>4446.59</v>
      </c>
      <c r="F603" s="261">
        <v>2.702</v>
      </c>
      <c r="G603" s="260">
        <f t="shared" si="107"/>
        <v>270.2</v>
      </c>
      <c r="H603" s="260">
        <f t="shared" si="108"/>
        <v>44</v>
      </c>
      <c r="I603" s="260">
        <f t="shared" si="109"/>
        <v>-12.7</v>
      </c>
      <c r="J603" s="262">
        <v>-0.127</v>
      </c>
      <c r="K603" s="260">
        <f t="shared" si="110"/>
        <v>2.8289999999999997</v>
      </c>
      <c r="L603" s="261">
        <v>6.609</v>
      </c>
      <c r="M603" s="262">
        <f t="shared" si="111"/>
        <v>3.7800000000000002</v>
      </c>
      <c r="N603" s="260">
        <v>0.76100000000000001</v>
      </c>
      <c r="O603" s="260">
        <v>258.8</v>
      </c>
      <c r="P603" s="260">
        <v>496</v>
      </c>
      <c r="Q603" s="260">
        <v>599.3394272276239</v>
      </c>
      <c r="U603" s="260">
        <f t="shared" si="105"/>
        <v>4.1289299999999995</v>
      </c>
      <c r="V603" s="260">
        <f t="shared" si="106"/>
        <v>2.5880000000000001</v>
      </c>
    </row>
    <row r="604" spans="1:22">
      <c r="A604" s="259">
        <v>44665</v>
      </c>
      <c r="B604" s="260">
        <v>306.89999999999998</v>
      </c>
      <c r="C604" s="261">
        <v>404.19099999999997</v>
      </c>
      <c r="D604" s="260">
        <v>4392.59</v>
      </c>
      <c r="F604" s="261">
        <v>2.8290000000000002</v>
      </c>
      <c r="G604" s="260">
        <f t="shared" si="107"/>
        <v>282.90000000000003</v>
      </c>
      <c r="H604" s="260">
        <f t="shared" si="108"/>
        <v>23.999999999999943</v>
      </c>
      <c r="I604" s="260">
        <f t="shared" si="109"/>
        <v>-8.1</v>
      </c>
      <c r="J604" s="262">
        <v>-8.1000000000000003E-2</v>
      </c>
      <c r="K604" s="260">
        <f t="shared" si="110"/>
        <v>2.91</v>
      </c>
      <c r="L604" s="261">
        <v>6.6440000000000001</v>
      </c>
      <c r="M604" s="262">
        <f t="shared" si="111"/>
        <v>3.734</v>
      </c>
      <c r="N604" s="260">
        <v>0.83699999999999997</v>
      </c>
      <c r="O604" s="260">
        <v>255.22</v>
      </c>
      <c r="P604" s="260">
        <v>483</v>
      </c>
      <c r="Q604" s="260">
        <v>590.60432577663528</v>
      </c>
      <c r="U604" s="260">
        <f t="shared" si="105"/>
        <v>4.0419099999999997</v>
      </c>
      <c r="V604" s="260">
        <f t="shared" si="106"/>
        <v>2.5522</v>
      </c>
    </row>
    <row r="605" spans="1:22" hidden="1">
      <c r="A605" s="259">
        <v>44666</v>
      </c>
      <c r="B605" s="260">
        <v>0</v>
      </c>
      <c r="C605" s="260">
        <v>0</v>
      </c>
      <c r="D605" s="260">
        <v>0</v>
      </c>
      <c r="F605" s="260">
        <v>2.8290000000000002</v>
      </c>
      <c r="G605" s="260">
        <f t="shared" si="107"/>
        <v>282.90000000000003</v>
      </c>
      <c r="H605" s="260">
        <f t="shared" si="108"/>
        <v>-282.90000000000003</v>
      </c>
      <c r="I605" s="260">
        <f t="shared" si="109"/>
        <v>-8.1</v>
      </c>
      <c r="J605" s="260">
        <v>-8.1000000000000003E-2</v>
      </c>
      <c r="K605" s="260">
        <f t="shared" si="110"/>
        <v>2.91</v>
      </c>
      <c r="L605" s="260" t="e">
        <v>#N/A</v>
      </c>
      <c r="M605" s="260" t="e">
        <f t="shared" si="111"/>
        <v>#N/A</v>
      </c>
      <c r="Q605" s="260">
        <v>591.79321466552415</v>
      </c>
    </row>
    <row r="606" spans="1:22" hidden="1">
      <c r="A606" s="259">
        <v>44669</v>
      </c>
      <c r="B606" s="260">
        <v>306.3</v>
      </c>
      <c r="C606" s="261">
        <v>404.15</v>
      </c>
      <c r="D606" s="260">
        <v>4391.6899999999996</v>
      </c>
      <c r="F606" s="261">
        <v>2.8559999999999999</v>
      </c>
      <c r="G606" s="260">
        <f t="shared" si="107"/>
        <v>285.59999999999997</v>
      </c>
      <c r="H606" s="260">
        <f t="shared" si="108"/>
        <v>20.700000000000045</v>
      </c>
      <c r="I606" s="260">
        <f t="shared" si="109"/>
        <v>-9.1999999999999993</v>
      </c>
      <c r="J606" s="262">
        <v>-9.1999999999999998E-2</v>
      </c>
      <c r="K606" s="260">
        <f t="shared" si="110"/>
        <v>2.948</v>
      </c>
      <c r="L606" s="261">
        <v>6.6760000000000002</v>
      </c>
      <c r="M606" s="262">
        <f t="shared" si="111"/>
        <v>3.7280000000000002</v>
      </c>
      <c r="N606" s="260">
        <v>0.83699999999999997</v>
      </c>
      <c r="O606" s="260" t="e">
        <v>#N/A</v>
      </c>
      <c r="Q606" s="260">
        <v>596.8437084772595</v>
      </c>
    </row>
    <row r="607" spans="1:22">
      <c r="A607" s="259">
        <v>44670</v>
      </c>
      <c r="B607" s="260">
        <v>305</v>
      </c>
      <c r="C607" s="261">
        <v>406.26299999999998</v>
      </c>
      <c r="D607" s="260">
        <v>4462.21</v>
      </c>
      <c r="F607" s="261">
        <v>2.9390000000000001</v>
      </c>
      <c r="G607" s="260">
        <f t="shared" si="107"/>
        <v>293.89999999999998</v>
      </c>
      <c r="H607" s="260">
        <f t="shared" si="108"/>
        <v>11.100000000000023</v>
      </c>
      <c r="I607" s="260">
        <f t="shared" si="109"/>
        <v>-0.4</v>
      </c>
      <c r="J607" s="262">
        <v>-4.0000000000000001E-3</v>
      </c>
      <c r="K607" s="260">
        <f t="shared" si="110"/>
        <v>2.9430000000000001</v>
      </c>
      <c r="L607" s="261">
        <v>6.7969999999999997</v>
      </c>
      <c r="M607" s="262">
        <f t="shared" si="111"/>
        <v>3.8539999999999996</v>
      </c>
      <c r="N607" s="260">
        <v>0.90600000000000003</v>
      </c>
      <c r="O607" s="260">
        <v>253.31</v>
      </c>
      <c r="P607" s="260">
        <v>482</v>
      </c>
      <c r="Q607" s="260">
        <v>588.62870082439042</v>
      </c>
      <c r="U607" s="260">
        <f t="shared" ref="U607:U615" si="112">C607/100</f>
        <v>4.0626299999999995</v>
      </c>
      <c r="V607" s="260">
        <f t="shared" ref="V607:V615" si="113">O607/100</f>
        <v>2.5331000000000001</v>
      </c>
    </row>
    <row r="608" spans="1:22">
      <c r="A608" s="259">
        <v>44671</v>
      </c>
      <c r="B608" s="260">
        <v>310.10000000000002</v>
      </c>
      <c r="C608" s="261">
        <v>412.483</v>
      </c>
      <c r="D608" s="260">
        <v>4459.45</v>
      </c>
      <c r="F608" s="261">
        <v>2.835</v>
      </c>
      <c r="G608" s="260">
        <f t="shared" si="107"/>
        <v>283.5</v>
      </c>
      <c r="H608" s="260">
        <f t="shared" si="108"/>
        <v>26.600000000000023</v>
      </c>
      <c r="I608" s="260">
        <f t="shared" si="109"/>
        <v>-11.4</v>
      </c>
      <c r="J608" s="262">
        <v>-0.114</v>
      </c>
      <c r="K608" s="260">
        <f t="shared" si="110"/>
        <v>2.9489999999999998</v>
      </c>
      <c r="L608" s="261">
        <v>6.7729999999999997</v>
      </c>
      <c r="M608" s="262">
        <f t="shared" si="111"/>
        <v>3.8239999999999998</v>
      </c>
      <c r="N608" s="260">
        <v>0.85099999999999998</v>
      </c>
      <c r="O608" s="260">
        <v>261.32</v>
      </c>
      <c r="P608" s="260">
        <v>488</v>
      </c>
      <c r="Q608" s="260">
        <v>593.10535587243282</v>
      </c>
      <c r="U608" s="260">
        <f t="shared" si="112"/>
        <v>4.1248300000000002</v>
      </c>
      <c r="V608" s="260">
        <f t="shared" si="113"/>
        <v>2.6132</v>
      </c>
    </row>
    <row r="609" spans="1:22">
      <c r="A609" s="259">
        <v>44672</v>
      </c>
      <c r="B609" s="260">
        <v>309.8</v>
      </c>
      <c r="C609" s="261">
        <v>411.96800000000002</v>
      </c>
      <c r="D609" s="260">
        <v>4393.66</v>
      </c>
      <c r="F609" s="261">
        <v>2.9119999999999999</v>
      </c>
      <c r="G609" s="260">
        <f t="shared" si="107"/>
        <v>291.2</v>
      </c>
      <c r="H609" s="260">
        <f t="shared" si="108"/>
        <v>18.600000000000023</v>
      </c>
      <c r="I609" s="260">
        <f t="shared" si="109"/>
        <v>-12.4</v>
      </c>
      <c r="J609" s="262">
        <v>-0.124</v>
      </c>
      <c r="K609" s="260">
        <f t="shared" si="110"/>
        <v>3.036</v>
      </c>
      <c r="L609" s="261">
        <v>6.8310000000000004</v>
      </c>
      <c r="M609" s="262">
        <f t="shared" si="111"/>
        <v>3.7950000000000004</v>
      </c>
      <c r="N609" s="260">
        <v>0.94299999999999995</v>
      </c>
      <c r="O609" s="260">
        <v>258.97000000000003</v>
      </c>
      <c r="P609" s="260">
        <v>483</v>
      </c>
      <c r="Q609" s="260">
        <v>583.13993085831362</v>
      </c>
      <c r="U609" s="260">
        <f t="shared" si="112"/>
        <v>4.1196799999999998</v>
      </c>
      <c r="V609" s="260">
        <f t="shared" si="113"/>
        <v>2.5897000000000001</v>
      </c>
    </row>
    <row r="610" spans="1:22">
      <c r="A610" s="259">
        <v>44673</v>
      </c>
      <c r="B610" s="260">
        <v>313.8</v>
      </c>
      <c r="C610" s="261">
        <v>419.447</v>
      </c>
      <c r="D610" s="260">
        <v>4271.78</v>
      </c>
      <c r="F610" s="261">
        <v>2.9020000000000001</v>
      </c>
      <c r="G610" s="260">
        <f t="shared" si="107"/>
        <v>290.2</v>
      </c>
      <c r="H610" s="260">
        <f t="shared" si="108"/>
        <v>23.600000000000023</v>
      </c>
      <c r="I610" s="260">
        <f t="shared" si="109"/>
        <v>-8.4</v>
      </c>
      <c r="J610" s="262">
        <v>-8.4000000000000005E-2</v>
      </c>
      <c r="K610" s="260">
        <f t="shared" si="110"/>
        <v>2.9860000000000002</v>
      </c>
      <c r="L610" s="261">
        <v>6.9290000000000003</v>
      </c>
      <c r="M610" s="262">
        <f t="shared" si="111"/>
        <v>3.9430000000000001</v>
      </c>
      <c r="N610" s="260">
        <v>0.96699999999999997</v>
      </c>
      <c r="O610" s="260">
        <v>259.23</v>
      </c>
      <c r="P610" s="260">
        <v>487</v>
      </c>
      <c r="Q610" s="260">
        <v>594.55386111318819</v>
      </c>
      <c r="U610" s="260">
        <f t="shared" si="112"/>
        <v>4.1944699999999999</v>
      </c>
      <c r="V610" s="260">
        <f t="shared" si="113"/>
        <v>2.5923000000000003</v>
      </c>
    </row>
    <row r="611" spans="1:22">
      <c r="A611" s="259">
        <v>44676</v>
      </c>
      <c r="B611" s="260">
        <v>322.5</v>
      </c>
      <c r="C611" s="261">
        <v>429.68799999999999</v>
      </c>
      <c r="D611" s="260">
        <v>4296.12</v>
      </c>
      <c r="F611" s="261">
        <v>2.823</v>
      </c>
      <c r="G611" s="260">
        <f t="shared" si="107"/>
        <v>282.3</v>
      </c>
      <c r="H611" s="260">
        <f t="shared" si="108"/>
        <v>40.199999999999989</v>
      </c>
      <c r="I611" s="260">
        <f t="shared" si="109"/>
        <v>-8</v>
      </c>
      <c r="J611" s="262">
        <v>-0.08</v>
      </c>
      <c r="K611" s="260">
        <f t="shared" si="110"/>
        <v>2.903</v>
      </c>
      <c r="L611" s="261">
        <v>6.9349999999999996</v>
      </c>
      <c r="M611" s="262">
        <f t="shared" si="111"/>
        <v>4.032</v>
      </c>
      <c r="N611" s="260">
        <v>0.83199999999999996</v>
      </c>
      <c r="O611" s="260">
        <v>271.68</v>
      </c>
      <c r="P611" s="260">
        <v>508</v>
      </c>
      <c r="Q611" s="260">
        <v>623.47517045043014</v>
      </c>
      <c r="U611" s="260">
        <f t="shared" si="112"/>
        <v>4.2968799999999998</v>
      </c>
      <c r="V611" s="260">
        <f t="shared" si="113"/>
        <v>2.7168000000000001</v>
      </c>
    </row>
    <row r="612" spans="1:22">
      <c r="A612" s="259">
        <v>44677</v>
      </c>
      <c r="B612" s="260">
        <v>328.6</v>
      </c>
      <c r="C612" s="261">
        <v>434.74400000000003</v>
      </c>
      <c r="D612" s="260">
        <v>4175.2</v>
      </c>
      <c r="F612" s="261">
        <v>2.7229999999999999</v>
      </c>
      <c r="G612" s="260">
        <f t="shared" si="107"/>
        <v>272.3</v>
      </c>
      <c r="H612" s="260">
        <f t="shared" si="108"/>
        <v>56.300000000000011</v>
      </c>
      <c r="I612" s="260">
        <f t="shared" si="109"/>
        <v>-15.4</v>
      </c>
      <c r="J612" s="262">
        <v>-0.154</v>
      </c>
      <c r="K612" s="260">
        <f t="shared" si="110"/>
        <v>2.8769999999999998</v>
      </c>
      <c r="L612" s="261">
        <v>6.9039999999999999</v>
      </c>
      <c r="M612" s="262">
        <f t="shared" si="111"/>
        <v>4.0270000000000001</v>
      </c>
      <c r="N612" s="260">
        <v>0.81</v>
      </c>
      <c r="O612" s="260">
        <v>274.33999999999997</v>
      </c>
      <c r="P612" s="260">
        <v>520</v>
      </c>
      <c r="Q612" s="260">
        <v>625.83835713187261</v>
      </c>
      <c r="U612" s="260">
        <f t="shared" si="112"/>
        <v>4.3474400000000006</v>
      </c>
      <c r="V612" s="260">
        <f t="shared" si="113"/>
        <v>2.7433999999999998</v>
      </c>
    </row>
    <row r="613" spans="1:22">
      <c r="A613" s="259">
        <v>44678</v>
      </c>
      <c r="B613" s="260">
        <v>325.7</v>
      </c>
      <c r="C613" s="261">
        <v>432.76499999999999</v>
      </c>
      <c r="D613" s="260">
        <v>4183.96</v>
      </c>
      <c r="F613" s="261">
        <v>2.8340000000000001</v>
      </c>
      <c r="G613" s="260">
        <f t="shared" si="107"/>
        <v>283.40000000000003</v>
      </c>
      <c r="H613" s="260">
        <f t="shared" si="108"/>
        <v>42.299999999999955</v>
      </c>
      <c r="I613" s="260">
        <f t="shared" si="109"/>
        <v>-6.9</v>
      </c>
      <c r="J613" s="262">
        <v>-6.9000000000000006E-2</v>
      </c>
      <c r="K613" s="260">
        <f t="shared" si="110"/>
        <v>2.903</v>
      </c>
      <c r="L613" s="261">
        <v>6.9550000000000001</v>
      </c>
      <c r="M613" s="262">
        <f t="shared" si="111"/>
        <v>4.0519999999999996</v>
      </c>
      <c r="N613" s="260">
        <v>0.79700000000000004</v>
      </c>
      <c r="O613" s="260">
        <v>284.06</v>
      </c>
      <c r="P613" s="260">
        <v>518</v>
      </c>
      <c r="Q613" s="260">
        <v>631.48545103173342</v>
      </c>
      <c r="U613" s="260">
        <f t="shared" si="112"/>
        <v>4.3276500000000002</v>
      </c>
      <c r="V613" s="260">
        <f t="shared" si="113"/>
        <v>2.8406000000000002</v>
      </c>
    </row>
    <row r="614" spans="1:22">
      <c r="A614" s="259">
        <v>44679</v>
      </c>
      <c r="B614" s="260">
        <v>326.10000000000002</v>
      </c>
      <c r="C614" s="261">
        <v>438.39299999999997</v>
      </c>
      <c r="D614" s="260">
        <v>4287.5</v>
      </c>
      <c r="F614" s="261">
        <v>2.8250000000000002</v>
      </c>
      <c r="G614" s="260">
        <f t="shared" si="107"/>
        <v>282.5</v>
      </c>
      <c r="H614" s="260">
        <f t="shared" si="108"/>
        <v>43.600000000000023</v>
      </c>
      <c r="I614" s="260">
        <f t="shared" si="109"/>
        <v>-15</v>
      </c>
      <c r="J614" s="262">
        <v>-0.15</v>
      </c>
      <c r="K614" s="260">
        <f t="shared" si="110"/>
        <v>2.9750000000000001</v>
      </c>
      <c r="L614" s="261">
        <v>7.0209999999999999</v>
      </c>
      <c r="M614" s="262">
        <f t="shared" si="111"/>
        <v>4.0459999999999994</v>
      </c>
      <c r="N614" s="260">
        <v>0.89500000000000002</v>
      </c>
      <c r="O614" s="260">
        <v>280.08999999999997</v>
      </c>
      <c r="P614" s="260">
        <v>526</v>
      </c>
      <c r="Q614" s="260">
        <v>642.498921713659</v>
      </c>
      <c r="U614" s="260">
        <f t="shared" si="112"/>
        <v>4.3839299999999994</v>
      </c>
      <c r="V614" s="260">
        <f t="shared" si="113"/>
        <v>2.8008999999999999</v>
      </c>
    </row>
    <row r="615" spans="1:22">
      <c r="A615" s="259">
        <v>44680</v>
      </c>
      <c r="B615" s="260">
        <v>320.8</v>
      </c>
      <c r="C615" s="261">
        <v>439.286</v>
      </c>
      <c r="D615" s="260">
        <v>4131.93</v>
      </c>
      <c r="F615" s="261">
        <v>2.9369999999999998</v>
      </c>
      <c r="G615" s="260">
        <f t="shared" si="107"/>
        <v>293.7</v>
      </c>
      <c r="H615" s="260">
        <f t="shared" si="108"/>
        <v>27.100000000000023</v>
      </c>
      <c r="I615" s="260">
        <f t="shared" si="109"/>
        <v>-0.1</v>
      </c>
      <c r="J615" s="262">
        <v>-1E-3</v>
      </c>
      <c r="K615" s="260">
        <f t="shared" si="110"/>
        <v>2.9379999999999997</v>
      </c>
      <c r="L615" s="261">
        <v>6.9340000000000002</v>
      </c>
      <c r="M615" s="262">
        <f t="shared" si="111"/>
        <v>3.9960000000000004</v>
      </c>
      <c r="N615" s="260">
        <v>0.93500000000000005</v>
      </c>
      <c r="O615" s="260">
        <v>286.02</v>
      </c>
      <c r="P615" s="260">
        <v>523</v>
      </c>
      <c r="Q615" s="260">
        <v>639.68550474042843</v>
      </c>
      <c r="U615" s="260">
        <f t="shared" si="112"/>
        <v>4.3928599999999998</v>
      </c>
      <c r="V615" s="260">
        <f t="shared" si="113"/>
        <v>2.8601999999999999</v>
      </c>
    </row>
    <row r="616" spans="1:22" hidden="1">
      <c r="A616" s="259">
        <v>44683</v>
      </c>
      <c r="B616" s="260">
        <v>319.2</v>
      </c>
      <c r="C616" s="261">
        <v>440.21699999999998</v>
      </c>
      <c r="D616" s="260">
        <v>4155.38</v>
      </c>
      <c r="F616" s="261">
        <v>2.9849999999999999</v>
      </c>
      <c r="G616" s="260">
        <f t="shared" si="107"/>
        <v>298.5</v>
      </c>
      <c r="H616" s="260">
        <f t="shared" si="108"/>
        <v>20.699999999999989</v>
      </c>
      <c r="I616" s="260">
        <f t="shared" si="109"/>
        <v>15.5</v>
      </c>
      <c r="J616" s="262">
        <v>0.155</v>
      </c>
      <c r="K616" s="260">
        <f t="shared" si="110"/>
        <v>2.83</v>
      </c>
      <c r="L616" s="261">
        <v>7.008</v>
      </c>
      <c r="M616" s="262">
        <f t="shared" si="111"/>
        <v>4.1779999999999999</v>
      </c>
      <c r="N616" s="260">
        <v>0.96199999999999997</v>
      </c>
      <c r="O616" s="260" t="e">
        <v>#N/A</v>
      </c>
      <c r="Q616" s="260">
        <v>637.63131999145503</v>
      </c>
    </row>
    <row r="617" spans="1:22">
      <c r="A617" s="259">
        <v>44684</v>
      </c>
      <c r="B617" s="260">
        <v>321.60000000000002</v>
      </c>
      <c r="C617" s="261">
        <v>445.15199999999999</v>
      </c>
      <c r="D617" s="260">
        <v>4175.4799999999996</v>
      </c>
      <c r="F617" s="261">
        <v>2.9750000000000001</v>
      </c>
      <c r="G617" s="260">
        <f t="shared" si="107"/>
        <v>297.5</v>
      </c>
      <c r="H617" s="260">
        <f t="shared" si="108"/>
        <v>24.100000000000023</v>
      </c>
      <c r="I617" s="260">
        <f t="shared" si="109"/>
        <v>14.7</v>
      </c>
      <c r="J617" s="262">
        <v>0.14699999999999999</v>
      </c>
      <c r="K617" s="260">
        <f t="shared" si="110"/>
        <v>2.8280000000000003</v>
      </c>
      <c r="L617" s="261">
        <v>7.0209999999999999</v>
      </c>
      <c r="M617" s="262">
        <f t="shared" si="111"/>
        <v>4.1929999999999996</v>
      </c>
      <c r="N617" s="260">
        <v>0.96</v>
      </c>
      <c r="O617" s="260">
        <v>291.01</v>
      </c>
      <c r="P617" s="260">
        <v>538</v>
      </c>
      <c r="Q617" s="260">
        <v>652.97048308987883</v>
      </c>
      <c r="U617" s="260">
        <f t="shared" ref="U617:U635" si="114">C617/100</f>
        <v>4.4515199999999995</v>
      </c>
      <c r="V617" s="260">
        <f t="shared" ref="V617:V635" si="115">O617/100</f>
        <v>2.9100999999999999</v>
      </c>
    </row>
    <row r="618" spans="1:22">
      <c r="A618" s="259">
        <v>44685</v>
      </c>
      <c r="B618" s="260">
        <v>327.39999999999998</v>
      </c>
      <c r="C618" s="261">
        <v>446.86399999999998</v>
      </c>
      <c r="D618" s="260">
        <v>4300.17</v>
      </c>
      <c r="F618" s="261">
        <v>2.9369999999999998</v>
      </c>
      <c r="G618" s="260">
        <f t="shared" si="107"/>
        <v>293.7</v>
      </c>
      <c r="H618" s="260">
        <f t="shared" si="108"/>
        <v>33.699999999999989</v>
      </c>
      <c r="I618" s="260">
        <f t="shared" si="109"/>
        <v>6</v>
      </c>
      <c r="J618" s="262">
        <v>0.06</v>
      </c>
      <c r="K618" s="260">
        <f t="shared" si="110"/>
        <v>2.8769999999999998</v>
      </c>
      <c r="L618" s="261">
        <v>6.9560000000000004</v>
      </c>
      <c r="M618" s="262">
        <f t="shared" si="111"/>
        <v>4.0790000000000006</v>
      </c>
      <c r="N618" s="260">
        <v>0.96799999999999997</v>
      </c>
      <c r="O618" s="260">
        <v>284.08999999999997</v>
      </c>
      <c r="P618" s="260">
        <v>548</v>
      </c>
      <c r="Q618" s="260">
        <v>657.64636613177765</v>
      </c>
      <c r="U618" s="260">
        <f t="shared" si="114"/>
        <v>4.4686399999999997</v>
      </c>
      <c r="V618" s="260">
        <f t="shared" si="115"/>
        <v>2.8408999999999995</v>
      </c>
    </row>
    <row r="619" spans="1:22">
      <c r="A619" s="259">
        <v>44686</v>
      </c>
      <c r="B619" s="260">
        <v>323.39999999999998</v>
      </c>
      <c r="C619" s="261">
        <v>441.41699999999997</v>
      </c>
      <c r="D619" s="260">
        <v>4146.87</v>
      </c>
      <c r="F619" s="261">
        <v>3.04</v>
      </c>
      <c r="G619" s="260">
        <f t="shared" si="107"/>
        <v>304</v>
      </c>
      <c r="H619" s="260">
        <f t="shared" si="108"/>
        <v>19.399999999999977</v>
      </c>
      <c r="I619" s="260">
        <f t="shared" si="109"/>
        <v>18.2</v>
      </c>
      <c r="J619" s="262">
        <v>0.182</v>
      </c>
      <c r="K619" s="260">
        <f t="shared" si="110"/>
        <v>2.8580000000000001</v>
      </c>
      <c r="L619" s="261">
        <v>7.0170000000000003</v>
      </c>
      <c r="M619" s="262">
        <f t="shared" si="111"/>
        <v>4.1590000000000007</v>
      </c>
      <c r="N619" s="260">
        <v>1.0409999999999999</v>
      </c>
      <c r="O619" s="260">
        <v>284.64</v>
      </c>
      <c r="P619" s="260">
        <v>531</v>
      </c>
      <c r="Q619" s="260">
        <v>650.57032930326636</v>
      </c>
      <c r="U619" s="260">
        <f t="shared" si="114"/>
        <v>4.4141699999999995</v>
      </c>
      <c r="V619" s="260">
        <f t="shared" si="115"/>
        <v>2.8464</v>
      </c>
    </row>
    <row r="620" spans="1:22">
      <c r="A620" s="259">
        <v>44687</v>
      </c>
      <c r="B620" s="260">
        <v>322.39999999999998</v>
      </c>
      <c r="C620" s="261">
        <v>444.74</v>
      </c>
      <c r="D620" s="260">
        <v>4123.34</v>
      </c>
      <c r="F620" s="261">
        <v>3.1309999999999998</v>
      </c>
      <c r="G620" s="260">
        <f t="shared" si="107"/>
        <v>313.09999999999997</v>
      </c>
      <c r="H620" s="260">
        <f t="shared" si="108"/>
        <v>9.3000000000000114</v>
      </c>
      <c r="I620" s="260">
        <f t="shared" si="109"/>
        <v>26.700000000000003</v>
      </c>
      <c r="J620" s="262">
        <v>0.26700000000000002</v>
      </c>
      <c r="K620" s="260">
        <f t="shared" si="110"/>
        <v>2.8639999999999999</v>
      </c>
      <c r="L620" s="261">
        <v>7.1369999999999996</v>
      </c>
      <c r="M620" s="262">
        <f t="shared" si="111"/>
        <v>4.2729999999999997</v>
      </c>
      <c r="N620" s="260">
        <v>1.1259999999999999</v>
      </c>
      <c r="O620" s="260">
        <v>284.72000000000003</v>
      </c>
      <c r="P620" s="260">
        <v>540</v>
      </c>
      <c r="Q620" s="260">
        <v>661.68903359046487</v>
      </c>
      <c r="U620" s="260">
        <f t="shared" si="114"/>
        <v>4.4474</v>
      </c>
      <c r="V620" s="260">
        <f t="shared" si="115"/>
        <v>2.8472000000000004</v>
      </c>
    </row>
    <row r="621" spans="1:22">
      <c r="A621" s="259">
        <v>44690</v>
      </c>
      <c r="B621" s="260">
        <v>333.1</v>
      </c>
      <c r="C621" s="261">
        <v>466.76400000000001</v>
      </c>
      <c r="D621" s="260">
        <v>3991.24</v>
      </c>
      <c r="F621" s="261">
        <v>3.0369999999999999</v>
      </c>
      <c r="G621" s="260">
        <f t="shared" si="107"/>
        <v>303.7</v>
      </c>
      <c r="H621" s="260">
        <f t="shared" si="108"/>
        <v>29.400000000000034</v>
      </c>
      <c r="I621" s="260">
        <f t="shared" si="109"/>
        <v>29.5</v>
      </c>
      <c r="J621" s="262">
        <v>0.29499999999999998</v>
      </c>
      <c r="K621" s="260">
        <f t="shared" si="110"/>
        <v>2.742</v>
      </c>
      <c r="L621" s="261">
        <v>7.258</v>
      </c>
      <c r="M621" s="262">
        <f t="shared" si="111"/>
        <v>4.516</v>
      </c>
      <c r="N621" s="260">
        <v>1.091</v>
      </c>
      <c r="O621" s="260">
        <v>291.63</v>
      </c>
      <c r="P621" s="260">
        <v>563</v>
      </c>
      <c r="Q621" s="260">
        <v>700.35361822950927</v>
      </c>
      <c r="U621" s="260">
        <f t="shared" si="114"/>
        <v>4.6676400000000005</v>
      </c>
      <c r="V621" s="260">
        <f t="shared" si="115"/>
        <v>2.9163000000000001</v>
      </c>
    </row>
    <row r="622" spans="1:22">
      <c r="A622" s="259">
        <v>44691</v>
      </c>
      <c r="B622" s="260">
        <v>337.9</v>
      </c>
      <c r="C622" s="261">
        <v>468.47899999999998</v>
      </c>
      <c r="D622" s="260">
        <v>4001.05</v>
      </c>
      <c r="F622" s="261">
        <v>2.9940000000000002</v>
      </c>
      <c r="G622" s="260">
        <f t="shared" si="107"/>
        <v>299.40000000000003</v>
      </c>
      <c r="H622" s="260">
        <f t="shared" si="108"/>
        <v>38.499999999999943</v>
      </c>
      <c r="I622" s="260">
        <f t="shared" si="109"/>
        <v>34.1</v>
      </c>
      <c r="J622" s="262">
        <v>0.34100000000000003</v>
      </c>
      <c r="K622" s="260">
        <f t="shared" si="110"/>
        <v>2.653</v>
      </c>
      <c r="L622" s="261">
        <v>7.22</v>
      </c>
      <c r="M622" s="262">
        <f t="shared" si="111"/>
        <v>4.5670000000000002</v>
      </c>
      <c r="N622" s="260">
        <v>0.996</v>
      </c>
      <c r="O622" s="260">
        <v>299.99</v>
      </c>
      <c r="P622" s="260">
        <v>575</v>
      </c>
      <c r="Q622" s="260">
        <v>707.16261589781118</v>
      </c>
      <c r="U622" s="260">
        <f t="shared" si="114"/>
        <v>4.6847899999999996</v>
      </c>
      <c r="V622" s="260">
        <f t="shared" si="115"/>
        <v>2.9999000000000002</v>
      </c>
    </row>
    <row r="623" spans="1:22">
      <c r="A623" s="259">
        <v>44692</v>
      </c>
      <c r="B623" s="260">
        <v>341.9</v>
      </c>
      <c r="C623" s="261">
        <v>471.13400000000001</v>
      </c>
      <c r="D623" s="260">
        <v>3935.18</v>
      </c>
      <c r="F623" s="261">
        <v>2.927</v>
      </c>
      <c r="G623" s="260">
        <f t="shared" si="107"/>
        <v>292.7</v>
      </c>
      <c r="H623" s="260">
        <f t="shared" si="108"/>
        <v>49.199999999999989</v>
      </c>
      <c r="I623" s="260">
        <f t="shared" si="109"/>
        <v>19.3</v>
      </c>
      <c r="J623" s="262">
        <v>0.193</v>
      </c>
      <c r="K623" s="260">
        <f t="shared" si="110"/>
        <v>2.734</v>
      </c>
      <c r="L623" s="261">
        <v>7.15</v>
      </c>
      <c r="M623" s="262">
        <f t="shared" si="111"/>
        <v>4.4160000000000004</v>
      </c>
      <c r="N623" s="260">
        <v>0.98099999999999998</v>
      </c>
      <c r="O623" s="260">
        <v>297.45</v>
      </c>
      <c r="P623" s="260">
        <v>591</v>
      </c>
      <c r="Q623" s="260">
        <v>712.58032320653786</v>
      </c>
      <c r="U623" s="260">
        <f t="shared" si="114"/>
        <v>4.7113399999999999</v>
      </c>
      <c r="V623" s="260">
        <f t="shared" si="115"/>
        <v>2.9744999999999999</v>
      </c>
    </row>
    <row r="624" spans="1:22">
      <c r="A624" s="259">
        <v>44693</v>
      </c>
      <c r="B624" s="260">
        <v>348.3</v>
      </c>
      <c r="C624" s="261">
        <v>474.92899999999997</v>
      </c>
      <c r="D624" s="260">
        <v>3930.08</v>
      </c>
      <c r="F624" s="261">
        <v>2.851</v>
      </c>
      <c r="G624" s="260">
        <f t="shared" si="107"/>
        <v>285.10000000000002</v>
      </c>
      <c r="H624" s="260">
        <f t="shared" si="108"/>
        <v>63.199999999999989</v>
      </c>
      <c r="I624" s="260">
        <f t="shared" si="109"/>
        <v>23.200000000000003</v>
      </c>
      <c r="J624" s="262">
        <v>0.23200000000000001</v>
      </c>
      <c r="K624" s="260">
        <f t="shared" si="110"/>
        <v>2.6189999999999998</v>
      </c>
      <c r="L624" s="261">
        <v>7.141</v>
      </c>
      <c r="M624" s="262">
        <f t="shared" si="111"/>
        <v>4.5220000000000002</v>
      </c>
      <c r="N624" s="260">
        <v>0.83499999999999996</v>
      </c>
      <c r="O624" s="260">
        <v>310.17</v>
      </c>
      <c r="P624" s="260">
        <v>591</v>
      </c>
      <c r="Q624" s="260">
        <v>728.60628964918874</v>
      </c>
      <c r="U624" s="260">
        <f t="shared" si="114"/>
        <v>4.7492899999999993</v>
      </c>
      <c r="V624" s="260">
        <f t="shared" si="115"/>
        <v>3.1017000000000001</v>
      </c>
    </row>
    <row r="625" spans="1:22">
      <c r="A625" s="259">
        <v>44694</v>
      </c>
      <c r="B625" s="260">
        <v>347</v>
      </c>
      <c r="C625" s="261">
        <v>469.46600000000001</v>
      </c>
      <c r="D625" s="260">
        <v>4023.89</v>
      </c>
      <c r="F625" s="261">
        <v>2.9209999999999998</v>
      </c>
      <c r="G625" s="260">
        <f t="shared" si="107"/>
        <v>292.09999999999997</v>
      </c>
      <c r="H625" s="260">
        <f t="shared" si="108"/>
        <v>54.900000000000034</v>
      </c>
      <c r="I625" s="260">
        <f t="shared" si="109"/>
        <v>18.899999999999999</v>
      </c>
      <c r="J625" s="262">
        <v>0.189</v>
      </c>
      <c r="K625" s="260">
        <f t="shared" si="110"/>
        <v>2.7319999999999998</v>
      </c>
      <c r="L625" s="261">
        <v>7.1479999999999997</v>
      </c>
      <c r="M625" s="262">
        <f t="shared" si="111"/>
        <v>4.4160000000000004</v>
      </c>
      <c r="N625" s="260">
        <v>0.94</v>
      </c>
      <c r="O625" s="260">
        <v>303.02</v>
      </c>
      <c r="P625" s="260">
        <v>586</v>
      </c>
      <c r="Q625" s="260">
        <v>721.77372266359282</v>
      </c>
      <c r="U625" s="260">
        <f t="shared" si="114"/>
        <v>4.6946599999999998</v>
      </c>
      <c r="V625" s="260">
        <f t="shared" si="115"/>
        <v>3.0301999999999998</v>
      </c>
    </row>
    <row r="626" spans="1:22">
      <c r="A626" s="259">
        <v>44697</v>
      </c>
      <c r="B626" s="260">
        <v>352.3</v>
      </c>
      <c r="C626" s="261">
        <v>474.685</v>
      </c>
      <c r="D626" s="260">
        <v>4008.01</v>
      </c>
      <c r="F626" s="261">
        <v>2.8849999999999998</v>
      </c>
      <c r="G626" s="260">
        <f t="shared" si="107"/>
        <v>288.5</v>
      </c>
      <c r="H626" s="260">
        <f t="shared" si="108"/>
        <v>63.800000000000011</v>
      </c>
      <c r="I626" s="260">
        <f t="shared" si="109"/>
        <v>17</v>
      </c>
      <c r="J626" s="262">
        <v>0.17</v>
      </c>
      <c r="K626" s="260">
        <f t="shared" si="110"/>
        <v>2.7149999999999999</v>
      </c>
      <c r="L626" s="261">
        <v>7.1639999999999997</v>
      </c>
      <c r="M626" s="262">
        <f t="shared" si="111"/>
        <v>4.4489999999999998</v>
      </c>
      <c r="N626" s="260">
        <v>0.93200000000000005</v>
      </c>
      <c r="O626" s="260">
        <v>303.75</v>
      </c>
      <c r="P626" s="260">
        <v>595</v>
      </c>
      <c r="Q626" s="260">
        <v>727.14345758953596</v>
      </c>
      <c r="U626" s="260">
        <f t="shared" si="114"/>
        <v>4.7468500000000002</v>
      </c>
      <c r="V626" s="260">
        <f t="shared" si="115"/>
        <v>3.0375000000000001</v>
      </c>
    </row>
    <row r="627" spans="1:22">
      <c r="A627" s="259">
        <v>44698</v>
      </c>
      <c r="B627" s="260">
        <v>348.6</v>
      </c>
      <c r="C627" s="261">
        <v>467.88900000000001</v>
      </c>
      <c r="D627" s="260">
        <v>4088.85</v>
      </c>
      <c r="F627" s="261">
        <v>2.988</v>
      </c>
      <c r="G627" s="260">
        <f t="shared" si="107"/>
        <v>298.8</v>
      </c>
      <c r="H627" s="260">
        <f t="shared" si="108"/>
        <v>49.800000000000011</v>
      </c>
      <c r="I627" s="260">
        <f t="shared" si="109"/>
        <v>24.9</v>
      </c>
      <c r="J627" s="262">
        <v>0.249</v>
      </c>
      <c r="K627" s="260">
        <f t="shared" si="110"/>
        <v>2.7389999999999999</v>
      </c>
      <c r="L627" s="261">
        <v>7.1680000000000001</v>
      </c>
      <c r="M627" s="262">
        <f t="shared" si="111"/>
        <v>4.4290000000000003</v>
      </c>
      <c r="N627" s="260">
        <v>1.0409999999999999</v>
      </c>
      <c r="O627" s="260">
        <v>296.32</v>
      </c>
      <c r="P627" s="260">
        <v>589</v>
      </c>
      <c r="Q627" s="260">
        <v>719.06378245365659</v>
      </c>
      <c r="U627" s="260">
        <f t="shared" si="114"/>
        <v>4.67889</v>
      </c>
      <c r="V627" s="260">
        <f t="shared" si="115"/>
        <v>2.9632000000000001</v>
      </c>
    </row>
    <row r="628" spans="1:22">
      <c r="A628" s="259">
        <v>44699</v>
      </c>
      <c r="B628" s="260">
        <v>355.5</v>
      </c>
      <c r="C628" s="261">
        <v>481.22800000000001</v>
      </c>
      <c r="D628" s="260">
        <v>3923.68</v>
      </c>
      <c r="F628" s="261">
        <v>2.887</v>
      </c>
      <c r="G628" s="260">
        <f t="shared" si="107"/>
        <v>288.7</v>
      </c>
      <c r="H628" s="260">
        <f t="shared" si="108"/>
        <v>66.800000000000011</v>
      </c>
      <c r="I628" s="260">
        <f t="shared" si="109"/>
        <v>15.4</v>
      </c>
      <c r="J628" s="262">
        <v>0.154</v>
      </c>
      <c r="K628" s="260">
        <f t="shared" si="110"/>
        <v>2.7330000000000001</v>
      </c>
      <c r="L628" s="261">
        <v>7.1820000000000004</v>
      </c>
      <c r="M628" s="262">
        <f t="shared" si="111"/>
        <v>4.4489999999999998</v>
      </c>
      <c r="N628" s="260">
        <v>1.0249999999999999</v>
      </c>
      <c r="O628" s="260">
        <v>300.98</v>
      </c>
      <c r="P628" s="260">
        <v>603</v>
      </c>
      <c r="Q628" s="260">
        <v>733.39746704271272</v>
      </c>
      <c r="U628" s="260">
        <f t="shared" si="114"/>
        <v>4.8122800000000003</v>
      </c>
      <c r="V628" s="260">
        <f t="shared" si="115"/>
        <v>3.0098000000000003</v>
      </c>
    </row>
    <row r="629" spans="1:22">
      <c r="A629" s="259">
        <v>44700</v>
      </c>
      <c r="B629" s="260">
        <v>360</v>
      </c>
      <c r="C629" s="261">
        <v>486.73399999999998</v>
      </c>
      <c r="D629" s="260">
        <v>3900.79</v>
      </c>
      <c r="F629" s="261">
        <v>2.84</v>
      </c>
      <c r="G629" s="260">
        <f t="shared" si="107"/>
        <v>284</v>
      </c>
      <c r="H629" s="260">
        <f t="shared" si="108"/>
        <v>76</v>
      </c>
      <c r="I629" s="260">
        <f t="shared" si="109"/>
        <v>19</v>
      </c>
      <c r="J629" s="262">
        <v>0.19</v>
      </c>
      <c r="K629" s="260">
        <f t="shared" si="110"/>
        <v>2.65</v>
      </c>
      <c r="L629" s="261">
        <v>7.173</v>
      </c>
      <c r="M629" s="262">
        <f t="shared" si="111"/>
        <v>4.5229999999999997</v>
      </c>
      <c r="N629" s="260">
        <v>0.94499999999999995</v>
      </c>
      <c r="O629" s="260">
        <v>314.20999999999998</v>
      </c>
      <c r="P629" s="260">
        <v>627</v>
      </c>
      <c r="Q629" s="260">
        <v>760.76123659712709</v>
      </c>
      <c r="U629" s="260">
        <f t="shared" si="114"/>
        <v>4.8673399999999996</v>
      </c>
      <c r="V629" s="260">
        <f t="shared" si="115"/>
        <v>3.1420999999999997</v>
      </c>
    </row>
    <row r="630" spans="1:22">
      <c r="A630" s="259">
        <v>44701</v>
      </c>
      <c r="B630" s="260">
        <v>363.4</v>
      </c>
      <c r="C630" s="261">
        <v>489.37900000000002</v>
      </c>
      <c r="D630" s="260">
        <v>3901.36</v>
      </c>
      <c r="F630" s="261">
        <v>2.7829999999999999</v>
      </c>
      <c r="G630" s="260">
        <f t="shared" si="107"/>
        <v>278.3</v>
      </c>
      <c r="H630" s="260">
        <f t="shared" si="108"/>
        <v>85.099999999999966</v>
      </c>
      <c r="I630" s="260">
        <f t="shared" si="109"/>
        <v>19.900000000000002</v>
      </c>
      <c r="J630" s="262">
        <v>0.19900000000000001</v>
      </c>
      <c r="K630" s="260">
        <f t="shared" si="110"/>
        <v>2.5840000000000001</v>
      </c>
      <c r="L630" s="261">
        <v>7.125</v>
      </c>
      <c r="M630" s="262">
        <f t="shared" si="111"/>
        <v>4.5410000000000004</v>
      </c>
      <c r="N630" s="260">
        <v>0.93700000000000006</v>
      </c>
      <c r="O630" s="260">
        <v>310.86</v>
      </c>
      <c r="P630" s="260">
        <v>627</v>
      </c>
      <c r="Q630" s="260">
        <v>760.21022034314444</v>
      </c>
      <c r="U630" s="260">
        <f t="shared" si="114"/>
        <v>4.8937900000000001</v>
      </c>
      <c r="V630" s="260">
        <f t="shared" si="115"/>
        <v>3.1086</v>
      </c>
    </row>
    <row r="631" spans="1:22">
      <c r="A631" s="259">
        <v>44704</v>
      </c>
      <c r="B631" s="260">
        <v>357.8</v>
      </c>
      <c r="C631" s="261">
        <v>476.49</v>
      </c>
      <c r="D631" s="260">
        <v>3973.75</v>
      </c>
      <c r="F631" s="261">
        <v>2.8530000000000002</v>
      </c>
      <c r="G631" s="260">
        <f t="shared" si="107"/>
        <v>285.3</v>
      </c>
      <c r="H631" s="260">
        <f t="shared" si="108"/>
        <v>72.5</v>
      </c>
      <c r="I631" s="260">
        <f t="shared" si="109"/>
        <v>25.1</v>
      </c>
      <c r="J631" s="262">
        <v>0.251</v>
      </c>
      <c r="K631" s="260">
        <f t="shared" si="110"/>
        <v>2.6020000000000003</v>
      </c>
      <c r="L631" s="261">
        <v>7.0759999999999996</v>
      </c>
      <c r="M631" s="262">
        <f t="shared" si="111"/>
        <v>4.4739999999999993</v>
      </c>
      <c r="N631" s="260">
        <v>1.012</v>
      </c>
      <c r="O631" s="260">
        <v>309.44</v>
      </c>
      <c r="P631" s="260">
        <v>608</v>
      </c>
      <c r="Q631" s="260">
        <v>739.94055529650029</v>
      </c>
      <c r="U631" s="260">
        <f t="shared" si="114"/>
        <v>4.7648999999999999</v>
      </c>
      <c r="V631" s="260">
        <f t="shared" si="115"/>
        <v>3.0943999999999998</v>
      </c>
    </row>
    <row r="632" spans="1:22">
      <c r="A632" s="259">
        <v>44705</v>
      </c>
      <c r="B632" s="260">
        <v>361.9</v>
      </c>
      <c r="C632" s="261">
        <v>482.47399999999999</v>
      </c>
      <c r="D632" s="260">
        <v>3941.48</v>
      </c>
      <c r="F632" s="261">
        <v>2.7530000000000001</v>
      </c>
      <c r="G632" s="260">
        <f t="shared" si="107"/>
        <v>275.3</v>
      </c>
      <c r="H632" s="260">
        <f t="shared" si="108"/>
        <v>86.599999999999966</v>
      </c>
      <c r="I632" s="260">
        <f t="shared" si="109"/>
        <v>18.7</v>
      </c>
      <c r="J632" s="262">
        <v>0.187</v>
      </c>
      <c r="K632" s="260">
        <f t="shared" si="110"/>
        <v>2.5660000000000003</v>
      </c>
      <c r="L632" s="261">
        <v>7.0359999999999996</v>
      </c>
      <c r="M632" s="262">
        <f t="shared" si="111"/>
        <v>4.4699999999999989</v>
      </c>
      <c r="N632" s="260">
        <v>0.96299999999999997</v>
      </c>
      <c r="O632" s="260">
        <v>308.61</v>
      </c>
      <c r="P632" s="260">
        <v>617</v>
      </c>
      <c r="Q632" s="260">
        <v>744.55648356857409</v>
      </c>
      <c r="U632" s="260">
        <f t="shared" si="114"/>
        <v>4.8247400000000003</v>
      </c>
      <c r="V632" s="260">
        <f t="shared" si="115"/>
        <v>3.0861000000000001</v>
      </c>
    </row>
    <row r="633" spans="1:22">
      <c r="A633" s="259">
        <v>44706</v>
      </c>
      <c r="B633" s="260">
        <v>359.5</v>
      </c>
      <c r="C633" s="261">
        <v>471.62</v>
      </c>
      <c r="D633" s="260">
        <v>3978.73</v>
      </c>
      <c r="F633" s="261">
        <v>2.7469999999999999</v>
      </c>
      <c r="G633" s="260">
        <f t="shared" si="107"/>
        <v>274.7</v>
      </c>
      <c r="H633" s="260">
        <f t="shared" si="108"/>
        <v>84.800000000000011</v>
      </c>
      <c r="I633" s="260">
        <f t="shared" si="109"/>
        <v>19.2</v>
      </c>
      <c r="J633" s="262">
        <v>0.192</v>
      </c>
      <c r="K633" s="260">
        <f t="shared" si="110"/>
        <v>2.5549999999999997</v>
      </c>
      <c r="L633" s="261">
        <v>6.9329999999999998</v>
      </c>
      <c r="M633" s="262">
        <f t="shared" si="111"/>
        <v>4.3780000000000001</v>
      </c>
      <c r="N633" s="260">
        <v>0.94699999999999995</v>
      </c>
      <c r="O633" s="260">
        <v>308.31</v>
      </c>
      <c r="P633" s="260">
        <v>601</v>
      </c>
      <c r="Q633" s="260">
        <v>723.25311753186884</v>
      </c>
      <c r="U633" s="260">
        <f t="shared" si="114"/>
        <v>4.7161999999999997</v>
      </c>
      <c r="V633" s="260">
        <f t="shared" si="115"/>
        <v>3.0831</v>
      </c>
    </row>
    <row r="634" spans="1:22">
      <c r="A634" s="259">
        <v>44707</v>
      </c>
      <c r="B634" s="260">
        <v>357.8</v>
      </c>
      <c r="C634" s="261">
        <v>463.351</v>
      </c>
      <c r="D634" s="260">
        <v>4057.84</v>
      </c>
      <c r="F634" s="261">
        <v>2.75</v>
      </c>
      <c r="G634" s="260">
        <f t="shared" si="107"/>
        <v>275</v>
      </c>
      <c r="H634" s="260">
        <f t="shared" si="108"/>
        <v>82.800000000000011</v>
      </c>
      <c r="I634" s="260">
        <f t="shared" si="109"/>
        <v>12.4</v>
      </c>
      <c r="J634" s="262">
        <v>0.124</v>
      </c>
      <c r="K634" s="260">
        <f t="shared" si="110"/>
        <v>2.6259999999999999</v>
      </c>
      <c r="L634" s="261">
        <v>6.8689999999999998</v>
      </c>
      <c r="M634" s="262">
        <f t="shared" si="111"/>
        <v>4.2430000000000003</v>
      </c>
      <c r="N634" s="260">
        <v>0.99299999999999999</v>
      </c>
      <c r="O634" s="260">
        <v>304.5</v>
      </c>
      <c r="P634" s="260">
        <v>576</v>
      </c>
      <c r="Q634" s="260">
        <v>699.92459942845039</v>
      </c>
      <c r="U634" s="260">
        <f t="shared" si="114"/>
        <v>4.6335100000000002</v>
      </c>
      <c r="V634" s="260">
        <f t="shared" si="115"/>
        <v>3.0449999999999999</v>
      </c>
    </row>
    <row r="635" spans="1:22">
      <c r="A635" s="259">
        <v>44708</v>
      </c>
      <c r="B635" s="260">
        <v>354.9</v>
      </c>
      <c r="C635" s="261">
        <v>454.952</v>
      </c>
      <c r="D635" s="260">
        <v>4158.24</v>
      </c>
      <c r="F635" s="261">
        <v>2.74</v>
      </c>
      <c r="G635" s="260">
        <f t="shared" si="107"/>
        <v>274</v>
      </c>
      <c r="H635" s="260">
        <f t="shared" si="108"/>
        <v>80.899999999999977</v>
      </c>
      <c r="I635" s="260">
        <f t="shared" si="109"/>
        <v>8.6999999999999993</v>
      </c>
      <c r="J635" s="262">
        <v>8.6999999999999994E-2</v>
      </c>
      <c r="K635" s="260">
        <f t="shared" si="110"/>
        <v>2.653</v>
      </c>
      <c r="L635" s="261">
        <v>6.7889999999999997</v>
      </c>
      <c r="M635" s="262">
        <f t="shared" si="111"/>
        <v>4.1359999999999992</v>
      </c>
      <c r="N635" s="260">
        <v>0.95699999999999996</v>
      </c>
      <c r="O635" s="260">
        <v>300.13</v>
      </c>
      <c r="P635" s="260">
        <v>566</v>
      </c>
      <c r="Q635" s="260">
        <v>691.58216512577462</v>
      </c>
      <c r="U635" s="260">
        <f t="shared" si="114"/>
        <v>4.5495200000000002</v>
      </c>
      <c r="V635" s="260">
        <f t="shared" si="115"/>
        <v>3.0013000000000001</v>
      </c>
    </row>
    <row r="636" spans="1:22" hidden="1">
      <c r="A636" s="259">
        <v>44711</v>
      </c>
      <c r="B636" s="260">
        <v>0</v>
      </c>
      <c r="C636" s="260">
        <v>0</v>
      </c>
      <c r="D636" s="260">
        <v>0</v>
      </c>
      <c r="F636" s="260">
        <v>2.74</v>
      </c>
      <c r="G636" s="260">
        <f t="shared" si="107"/>
        <v>274</v>
      </c>
      <c r="H636" s="260">
        <f t="shared" si="108"/>
        <v>-274</v>
      </c>
      <c r="I636" s="260">
        <f t="shared" si="109"/>
        <v>8.6999999999999993</v>
      </c>
      <c r="J636" s="260">
        <v>8.6999999999999994E-2</v>
      </c>
      <c r="K636" s="260">
        <f t="shared" si="110"/>
        <v>2.653</v>
      </c>
      <c r="L636" s="260" t="e">
        <v>#N/A</v>
      </c>
      <c r="M636" s="260" t="e">
        <f t="shared" si="111"/>
        <v>#N/A</v>
      </c>
      <c r="Q636" s="260">
        <v>681.21062522836053</v>
      </c>
    </row>
    <row r="637" spans="1:22">
      <c r="A637" s="259">
        <v>44712</v>
      </c>
      <c r="B637" s="260">
        <v>339</v>
      </c>
      <c r="C637" s="261">
        <v>448.08699999999999</v>
      </c>
      <c r="D637" s="260">
        <v>4132.1499999999996</v>
      </c>
      <c r="F637" s="261">
        <v>2.847</v>
      </c>
      <c r="G637" s="260">
        <f t="shared" si="107"/>
        <v>284.7</v>
      </c>
      <c r="H637" s="260">
        <f t="shared" si="108"/>
        <v>54.300000000000011</v>
      </c>
      <c r="I637" s="260">
        <f t="shared" si="109"/>
        <v>19.8</v>
      </c>
      <c r="J637" s="262">
        <v>0.19800000000000001</v>
      </c>
      <c r="K637" s="260">
        <f t="shared" si="110"/>
        <v>2.649</v>
      </c>
      <c r="L637" s="261">
        <v>6.774</v>
      </c>
      <c r="M637" s="262">
        <f t="shared" si="111"/>
        <v>4.125</v>
      </c>
      <c r="N637" s="260">
        <v>1.117</v>
      </c>
      <c r="O637" s="260">
        <v>285.14999999999998</v>
      </c>
      <c r="P637" s="260">
        <v>556</v>
      </c>
      <c r="Q637" s="260">
        <v>688.04272400657078</v>
      </c>
      <c r="U637" s="260">
        <f t="shared" ref="U637:U639" si="116">C637/100</f>
        <v>4.4808699999999995</v>
      </c>
      <c r="V637" s="260">
        <f t="shared" ref="V637:V639" si="117">O637/100</f>
        <v>2.8514999999999997</v>
      </c>
    </row>
    <row r="638" spans="1:22">
      <c r="A638" s="259">
        <v>44713</v>
      </c>
      <c r="B638" s="260">
        <v>334.6</v>
      </c>
      <c r="C638" s="261">
        <v>448.34</v>
      </c>
      <c r="D638" s="260">
        <v>4101.2299999999996</v>
      </c>
      <c r="F638" s="261">
        <v>2.9089999999999998</v>
      </c>
      <c r="G638" s="260">
        <f t="shared" si="107"/>
        <v>290.89999999999998</v>
      </c>
      <c r="H638" s="260">
        <f t="shared" si="108"/>
        <v>43.700000000000045</v>
      </c>
      <c r="I638" s="260">
        <f t="shared" si="109"/>
        <v>25.900000000000002</v>
      </c>
      <c r="J638" s="262">
        <v>0.25900000000000001</v>
      </c>
      <c r="K638" s="260">
        <f t="shared" si="110"/>
        <v>2.65</v>
      </c>
      <c r="L638" s="261">
        <v>6.8109999999999999</v>
      </c>
      <c r="M638" s="262">
        <f t="shared" si="111"/>
        <v>4.1609999999999996</v>
      </c>
      <c r="N638" s="260">
        <v>1.1819999999999999</v>
      </c>
      <c r="O638" s="260">
        <v>286.5</v>
      </c>
      <c r="P638" s="260">
        <v>555</v>
      </c>
      <c r="Q638" s="260">
        <v>690.28669748820209</v>
      </c>
      <c r="U638" s="260">
        <f t="shared" si="116"/>
        <v>4.4833999999999996</v>
      </c>
      <c r="V638" s="260">
        <f t="shared" si="117"/>
        <v>2.8650000000000002</v>
      </c>
    </row>
    <row r="639" spans="1:22">
      <c r="A639" s="259">
        <v>44714</v>
      </c>
      <c r="B639" s="260">
        <v>336.8</v>
      </c>
      <c r="C639" s="261">
        <v>448.80399999999997</v>
      </c>
      <c r="D639" s="260">
        <v>4176.82</v>
      </c>
      <c r="F639" s="261">
        <v>2.91</v>
      </c>
      <c r="G639" s="260">
        <f t="shared" si="107"/>
        <v>291</v>
      </c>
      <c r="H639" s="260">
        <f t="shared" si="108"/>
        <v>45.800000000000011</v>
      </c>
      <c r="I639" s="260">
        <f t="shared" si="109"/>
        <v>23.3</v>
      </c>
      <c r="J639" s="262">
        <v>0.23300000000000001</v>
      </c>
      <c r="K639" s="260">
        <f t="shared" si="110"/>
        <v>2.677</v>
      </c>
      <c r="L639" s="261">
        <v>6.8109999999999999</v>
      </c>
      <c r="M639" s="262">
        <f t="shared" si="111"/>
        <v>4.1340000000000003</v>
      </c>
      <c r="N639" s="260">
        <v>1.232</v>
      </c>
      <c r="O639" s="260">
        <v>286.5</v>
      </c>
      <c r="P639" s="260">
        <v>552</v>
      </c>
      <c r="Q639" s="260">
        <v>688.65502075271138</v>
      </c>
      <c r="U639" s="260">
        <f t="shared" si="116"/>
        <v>4.4880399999999998</v>
      </c>
      <c r="V639" s="260">
        <f t="shared" si="117"/>
        <v>2.8650000000000002</v>
      </c>
    </row>
    <row r="640" spans="1:22" hidden="1">
      <c r="A640" s="259">
        <v>44715</v>
      </c>
      <c r="B640" s="260">
        <v>334.4</v>
      </c>
      <c r="C640" s="261">
        <v>447.238</v>
      </c>
      <c r="D640" s="260">
        <v>4108.54</v>
      </c>
      <c r="F640" s="261">
        <v>2.9369999999999998</v>
      </c>
      <c r="G640" s="260">
        <f t="shared" si="107"/>
        <v>293.7</v>
      </c>
      <c r="H640" s="260">
        <f t="shared" si="108"/>
        <v>40.699999999999989</v>
      </c>
      <c r="I640" s="260">
        <f t="shared" si="109"/>
        <v>17.899999999999999</v>
      </c>
      <c r="J640" s="262">
        <v>0.17899999999999999</v>
      </c>
      <c r="K640" s="260">
        <f t="shared" si="110"/>
        <v>2.758</v>
      </c>
      <c r="L640" s="261">
        <v>6.8339999999999996</v>
      </c>
      <c r="M640" s="262">
        <f t="shared" si="111"/>
        <v>4.0759999999999996</v>
      </c>
      <c r="N640" s="260">
        <v>1.2669999999999999</v>
      </c>
      <c r="O640" s="260" t="e">
        <v>#N/A</v>
      </c>
      <c r="Q640" s="260">
        <v>686.45889727288466</v>
      </c>
    </row>
    <row r="641" spans="1:22">
      <c r="A641" s="259">
        <v>44718</v>
      </c>
      <c r="B641" s="260">
        <v>329.3</v>
      </c>
      <c r="C641" s="261">
        <v>443.89600000000002</v>
      </c>
      <c r="D641" s="260">
        <v>4121.43</v>
      </c>
      <c r="F641" s="261">
        <v>3.0419999999999998</v>
      </c>
      <c r="G641" s="260">
        <f t="shared" si="107"/>
        <v>304.2</v>
      </c>
      <c r="H641" s="260">
        <f t="shared" si="108"/>
        <v>25.100000000000023</v>
      </c>
      <c r="I641" s="260">
        <f t="shared" si="109"/>
        <v>26.200000000000003</v>
      </c>
      <c r="J641" s="262">
        <v>0.26200000000000001</v>
      </c>
      <c r="K641" s="260">
        <f t="shared" si="110"/>
        <v>2.78</v>
      </c>
      <c r="L641" s="261">
        <v>6.9119999999999999</v>
      </c>
      <c r="M641" s="262">
        <f t="shared" si="111"/>
        <v>4.1319999999999997</v>
      </c>
      <c r="N641" s="260">
        <v>1.3160000000000001</v>
      </c>
      <c r="O641" s="260">
        <v>278.64</v>
      </c>
      <c r="P641" s="260">
        <v>542</v>
      </c>
      <c r="Q641" s="260">
        <v>679.50114719922442</v>
      </c>
      <c r="U641" s="260">
        <f t="shared" ref="U641:U650" si="118">C641/100</f>
        <v>4.4389599999999998</v>
      </c>
      <c r="V641" s="260">
        <f t="shared" ref="V641:V650" si="119">O641/100</f>
        <v>2.7864</v>
      </c>
    </row>
    <row r="642" spans="1:22">
      <c r="A642" s="259">
        <v>44719</v>
      </c>
      <c r="B642" s="260">
        <v>332.6</v>
      </c>
      <c r="C642" s="261">
        <v>451.928</v>
      </c>
      <c r="D642" s="260">
        <v>4160.68</v>
      </c>
      <c r="F642" s="261">
        <v>2.976</v>
      </c>
      <c r="G642" s="260">
        <f t="shared" si="107"/>
        <v>297.60000000000002</v>
      </c>
      <c r="H642" s="260">
        <f t="shared" si="108"/>
        <v>35</v>
      </c>
      <c r="I642" s="260">
        <f t="shared" si="109"/>
        <v>22.3</v>
      </c>
      <c r="J642" s="262">
        <v>0.223</v>
      </c>
      <c r="K642" s="260">
        <f t="shared" si="110"/>
        <v>2.7530000000000001</v>
      </c>
      <c r="L642" s="261">
        <v>6.9420000000000002</v>
      </c>
      <c r="M642" s="262">
        <f t="shared" si="111"/>
        <v>4.1890000000000001</v>
      </c>
      <c r="N642" s="260">
        <v>1.2869999999999999</v>
      </c>
      <c r="O642" s="260">
        <v>281.32</v>
      </c>
      <c r="P642" s="260">
        <v>554</v>
      </c>
      <c r="Q642" s="260">
        <v>697.81779817188078</v>
      </c>
      <c r="U642" s="260">
        <f t="shared" si="118"/>
        <v>4.5192800000000002</v>
      </c>
      <c r="V642" s="260">
        <f t="shared" si="119"/>
        <v>2.8132000000000001</v>
      </c>
    </row>
    <row r="643" spans="1:22">
      <c r="A643" s="259">
        <v>44720</v>
      </c>
      <c r="B643" s="260">
        <v>330.7</v>
      </c>
      <c r="C643" s="261">
        <v>454.02199999999999</v>
      </c>
      <c r="D643" s="260">
        <v>4115.7700000000004</v>
      </c>
      <c r="F643" s="261">
        <v>3.0230000000000001</v>
      </c>
      <c r="G643" s="260">
        <f t="shared" si="107"/>
        <v>302.3</v>
      </c>
      <c r="H643" s="260">
        <f t="shared" si="108"/>
        <v>28.399999999999977</v>
      </c>
      <c r="I643" s="260">
        <f t="shared" si="109"/>
        <v>26.1</v>
      </c>
      <c r="J643" s="262">
        <v>0.26100000000000001</v>
      </c>
      <c r="K643" s="260">
        <f t="shared" si="110"/>
        <v>2.762</v>
      </c>
      <c r="L643" s="261">
        <v>7.0229999999999997</v>
      </c>
      <c r="M643" s="262">
        <f t="shared" si="111"/>
        <v>4.2609999999999992</v>
      </c>
      <c r="N643" s="260">
        <v>1.349</v>
      </c>
      <c r="O643" s="260">
        <v>283.20999999999998</v>
      </c>
      <c r="P643" s="260">
        <v>556</v>
      </c>
      <c r="Q643" s="260">
        <v>707.39029055268986</v>
      </c>
      <c r="U643" s="260">
        <f t="shared" si="118"/>
        <v>4.5402199999999997</v>
      </c>
      <c r="V643" s="260">
        <f t="shared" si="119"/>
        <v>2.8320999999999996</v>
      </c>
    </row>
    <row r="644" spans="1:22">
      <c r="A644" s="259">
        <v>44721</v>
      </c>
      <c r="B644" s="260">
        <v>331</v>
      </c>
      <c r="C644" s="261">
        <v>463.726</v>
      </c>
      <c r="D644" s="260">
        <v>4017.82</v>
      </c>
      <c r="F644" s="261">
        <v>3.044</v>
      </c>
      <c r="G644" s="260">
        <f t="shared" ref="G644:G707" si="120">F644*100</f>
        <v>304.39999999999998</v>
      </c>
      <c r="H644" s="260">
        <f t="shared" ref="H644:H707" si="121">B644-G644</f>
        <v>26.600000000000023</v>
      </c>
      <c r="I644" s="260">
        <f t="shared" ref="I644:I707" si="122">J644*100</f>
        <v>27.200000000000003</v>
      </c>
      <c r="J644" s="262">
        <v>0.27200000000000002</v>
      </c>
      <c r="K644" s="260">
        <f t="shared" ref="K644:K707" si="123">F644-J644</f>
        <v>2.7720000000000002</v>
      </c>
      <c r="L644" s="261">
        <v>7.1349999999999998</v>
      </c>
      <c r="M644" s="262">
        <f t="shared" ref="M644:M707" si="124">L644-K644</f>
        <v>4.3629999999999995</v>
      </c>
      <c r="N644" s="260">
        <v>1.4219999999999999</v>
      </c>
      <c r="O644" s="260">
        <v>283.24</v>
      </c>
      <c r="P644" s="260">
        <v>572</v>
      </c>
      <c r="Q644" s="260">
        <v>730.90778011272732</v>
      </c>
      <c r="U644" s="260">
        <f t="shared" si="118"/>
        <v>4.6372600000000004</v>
      </c>
      <c r="V644" s="260">
        <f t="shared" si="119"/>
        <v>2.8324000000000003</v>
      </c>
    </row>
    <row r="645" spans="1:22">
      <c r="A645" s="259">
        <v>44722</v>
      </c>
      <c r="B645" s="260">
        <v>327.10000000000002</v>
      </c>
      <c r="C645" s="261">
        <v>467.661</v>
      </c>
      <c r="D645" s="260">
        <v>3900.86</v>
      </c>
      <c r="F645" s="261">
        <v>3.1579999999999999</v>
      </c>
      <c r="G645" s="260">
        <f t="shared" si="120"/>
        <v>315.8</v>
      </c>
      <c r="H645" s="260">
        <f t="shared" si="121"/>
        <v>11.300000000000011</v>
      </c>
      <c r="I645" s="260">
        <f t="shared" si="122"/>
        <v>37.9</v>
      </c>
      <c r="J645" s="262">
        <v>0.379</v>
      </c>
      <c r="K645" s="260">
        <f t="shared" si="123"/>
        <v>2.7789999999999999</v>
      </c>
      <c r="L645" s="261">
        <v>7.2839999999999998</v>
      </c>
      <c r="M645" s="262">
        <f t="shared" si="124"/>
        <v>4.5049999999999999</v>
      </c>
      <c r="N645" s="260">
        <v>1.5109999999999999</v>
      </c>
      <c r="O645" s="260">
        <v>289.95</v>
      </c>
      <c r="P645" s="260">
        <v>588</v>
      </c>
      <c r="Q645" s="260">
        <v>740.95427924174282</v>
      </c>
      <c r="U645" s="260">
        <f t="shared" si="118"/>
        <v>4.6766100000000002</v>
      </c>
      <c r="V645" s="260">
        <f t="shared" si="119"/>
        <v>2.8994999999999997</v>
      </c>
    </row>
    <row r="646" spans="1:22">
      <c r="A646" s="259">
        <v>44725</v>
      </c>
      <c r="B646" s="260">
        <v>329.8</v>
      </c>
      <c r="C646" s="261">
        <v>484.43299999999999</v>
      </c>
      <c r="D646" s="260">
        <v>3749.63</v>
      </c>
      <c r="F646" s="261">
        <v>3.3650000000000002</v>
      </c>
      <c r="G646" s="260">
        <f t="shared" si="120"/>
        <v>336.5</v>
      </c>
      <c r="H646" s="260">
        <f t="shared" si="121"/>
        <v>-6.6999999999999886</v>
      </c>
      <c r="I646" s="260">
        <f t="shared" si="122"/>
        <v>68.899999999999991</v>
      </c>
      <c r="J646" s="262">
        <v>0.68899999999999995</v>
      </c>
      <c r="K646" s="260">
        <f t="shared" si="123"/>
        <v>2.6760000000000002</v>
      </c>
      <c r="L646" s="261">
        <v>7.6360000000000001</v>
      </c>
      <c r="M646" s="262">
        <f t="shared" si="124"/>
        <v>4.96</v>
      </c>
      <c r="N646" s="260">
        <v>1.6259999999999999</v>
      </c>
      <c r="O646" s="260">
        <v>297.02</v>
      </c>
      <c r="P646" s="260">
        <v>633</v>
      </c>
      <c r="Q646" s="260">
        <v>775.8220814640531</v>
      </c>
      <c r="U646" s="260">
        <f t="shared" si="118"/>
        <v>4.8443300000000002</v>
      </c>
      <c r="V646" s="260">
        <f t="shared" si="119"/>
        <v>2.9701999999999997</v>
      </c>
    </row>
    <row r="647" spans="1:22">
      <c r="A647" s="259">
        <v>44726</v>
      </c>
      <c r="B647" s="260">
        <v>330.2</v>
      </c>
      <c r="C647" s="261">
        <v>481.30599999999998</v>
      </c>
      <c r="D647" s="260">
        <v>3735.48</v>
      </c>
      <c r="F647" s="261">
        <v>3.476</v>
      </c>
      <c r="G647" s="260">
        <f t="shared" si="120"/>
        <v>347.6</v>
      </c>
      <c r="H647" s="260">
        <f t="shared" si="121"/>
        <v>-17.400000000000034</v>
      </c>
      <c r="I647" s="260">
        <f t="shared" si="122"/>
        <v>82.6</v>
      </c>
      <c r="J647" s="262">
        <v>0.82599999999999996</v>
      </c>
      <c r="K647" s="260">
        <f t="shared" si="123"/>
        <v>2.65</v>
      </c>
      <c r="L647" s="261">
        <v>7.6909999999999998</v>
      </c>
      <c r="M647" s="262">
        <f t="shared" si="124"/>
        <v>5.0410000000000004</v>
      </c>
      <c r="N647" s="260">
        <v>1.744</v>
      </c>
      <c r="O647" s="260">
        <v>300.95</v>
      </c>
      <c r="P647" s="260">
        <v>607</v>
      </c>
      <c r="Q647" s="260">
        <v>768.4954936623252</v>
      </c>
      <c r="U647" s="260">
        <f t="shared" si="118"/>
        <v>4.8130600000000001</v>
      </c>
      <c r="V647" s="260">
        <f t="shared" si="119"/>
        <v>3.0095000000000001</v>
      </c>
    </row>
    <row r="648" spans="1:22">
      <c r="A648" s="259">
        <v>44727</v>
      </c>
      <c r="B648" s="260">
        <v>342.7</v>
      </c>
      <c r="C648" s="261">
        <v>488.32</v>
      </c>
      <c r="D648" s="260">
        <v>3789.99</v>
      </c>
      <c r="F648" s="261">
        <v>3.2879999999999998</v>
      </c>
      <c r="G648" s="260">
        <f t="shared" si="120"/>
        <v>328.79999999999995</v>
      </c>
      <c r="H648" s="260">
        <f t="shared" si="121"/>
        <v>13.900000000000034</v>
      </c>
      <c r="I648" s="260">
        <f t="shared" si="122"/>
        <v>61.4</v>
      </c>
      <c r="J648" s="262">
        <v>0.61399999999999999</v>
      </c>
      <c r="K648" s="260">
        <f t="shared" si="123"/>
        <v>2.6739999999999999</v>
      </c>
      <c r="L648" s="261">
        <v>7.577</v>
      </c>
      <c r="M648" s="262">
        <f t="shared" si="124"/>
        <v>4.9030000000000005</v>
      </c>
      <c r="N648" s="260">
        <v>1.6339999999999999</v>
      </c>
      <c r="O648" s="260">
        <v>314.39</v>
      </c>
      <c r="P648" s="260">
        <v>608</v>
      </c>
      <c r="Q648" s="260">
        <v>767.99485614125729</v>
      </c>
      <c r="U648" s="260">
        <f t="shared" si="118"/>
        <v>4.8831999999999995</v>
      </c>
      <c r="V648" s="260">
        <f t="shared" si="119"/>
        <v>3.1438999999999999</v>
      </c>
    </row>
    <row r="649" spans="1:22">
      <c r="A649" s="259">
        <v>44728</v>
      </c>
      <c r="B649" s="260">
        <v>349.8</v>
      </c>
      <c r="C649" s="261">
        <v>502.572</v>
      </c>
      <c r="D649" s="260">
        <v>3666.77</v>
      </c>
      <c r="F649" s="261">
        <v>3.198</v>
      </c>
      <c r="G649" s="260">
        <f t="shared" si="120"/>
        <v>319.8</v>
      </c>
      <c r="H649" s="260">
        <f t="shared" si="121"/>
        <v>30</v>
      </c>
      <c r="I649" s="260">
        <f t="shared" si="122"/>
        <v>62.5</v>
      </c>
      <c r="J649" s="262">
        <v>0.625</v>
      </c>
      <c r="K649" s="260">
        <f t="shared" si="123"/>
        <v>2.573</v>
      </c>
      <c r="L649" s="261">
        <v>7.6669999999999998</v>
      </c>
      <c r="M649" s="262">
        <f t="shared" si="124"/>
        <v>5.0939999999999994</v>
      </c>
      <c r="N649" s="260">
        <v>1.706</v>
      </c>
      <c r="O649" s="260">
        <v>306.89</v>
      </c>
      <c r="P649" s="260">
        <v>628</v>
      </c>
      <c r="Q649" s="260">
        <v>784.54532306767283</v>
      </c>
      <c r="U649" s="260">
        <f t="shared" si="118"/>
        <v>5.0257199999999997</v>
      </c>
      <c r="V649" s="260">
        <f t="shared" si="119"/>
        <v>3.0688999999999997</v>
      </c>
    </row>
    <row r="650" spans="1:22">
      <c r="A650" s="259">
        <v>44729</v>
      </c>
      <c r="B650" s="260">
        <v>350.8</v>
      </c>
      <c r="C650" s="261">
        <v>500.392</v>
      </c>
      <c r="D650" s="260">
        <v>3674.84</v>
      </c>
      <c r="F650" s="261">
        <v>3.2280000000000002</v>
      </c>
      <c r="G650" s="260">
        <f t="shared" si="120"/>
        <v>322.8</v>
      </c>
      <c r="H650" s="260">
        <f t="shared" si="121"/>
        <v>28</v>
      </c>
      <c r="I650" s="260">
        <f t="shared" si="122"/>
        <v>64</v>
      </c>
      <c r="J650" s="262">
        <v>0.64</v>
      </c>
      <c r="K650" s="260">
        <f t="shared" si="123"/>
        <v>2.5880000000000001</v>
      </c>
      <c r="L650" s="261">
        <v>7.6310000000000002</v>
      </c>
      <c r="M650" s="262">
        <f t="shared" si="124"/>
        <v>5.0430000000000001</v>
      </c>
      <c r="N650" s="260">
        <v>1.6519999999999999</v>
      </c>
      <c r="O650" s="260">
        <v>314.01</v>
      </c>
      <c r="P650" s="260">
        <v>626</v>
      </c>
      <c r="Q650" s="260">
        <v>788.25180250321375</v>
      </c>
      <c r="U650" s="260">
        <f t="shared" si="118"/>
        <v>5.0039199999999999</v>
      </c>
      <c r="V650" s="260">
        <f t="shared" si="119"/>
        <v>3.1400999999999999</v>
      </c>
    </row>
    <row r="651" spans="1:22" hidden="1">
      <c r="A651" s="259">
        <v>44732</v>
      </c>
      <c r="B651" s="260">
        <v>0</v>
      </c>
      <c r="C651" s="260">
        <v>0</v>
      </c>
      <c r="D651" s="260">
        <v>0</v>
      </c>
      <c r="F651" s="260">
        <v>3.2280000000000002</v>
      </c>
      <c r="G651" s="260">
        <f t="shared" si="120"/>
        <v>322.8</v>
      </c>
      <c r="H651" s="260">
        <f t="shared" si="121"/>
        <v>-322.8</v>
      </c>
      <c r="I651" s="260">
        <f t="shared" si="122"/>
        <v>64</v>
      </c>
      <c r="J651" s="260">
        <v>0.64</v>
      </c>
      <c r="K651" s="260">
        <f t="shared" si="123"/>
        <v>2.5880000000000001</v>
      </c>
      <c r="L651" s="260" t="e">
        <v>#N/A</v>
      </c>
      <c r="M651" s="260" t="e">
        <f t="shared" si="124"/>
        <v>#N/A</v>
      </c>
      <c r="Q651" s="260">
        <v>786.03391180112317</v>
      </c>
    </row>
    <row r="652" spans="1:22">
      <c r="A652" s="259">
        <v>44733</v>
      </c>
      <c r="B652" s="260">
        <v>352.6</v>
      </c>
      <c r="C652" s="261">
        <v>495.96499999999997</v>
      </c>
      <c r="D652" s="260">
        <v>3764.79</v>
      </c>
      <c r="F652" s="261">
        <v>3.278</v>
      </c>
      <c r="G652" s="260">
        <f t="shared" si="120"/>
        <v>327.8</v>
      </c>
      <c r="H652" s="260">
        <f t="shared" si="121"/>
        <v>24.800000000000011</v>
      </c>
      <c r="I652" s="260">
        <f t="shared" si="122"/>
        <v>67.2</v>
      </c>
      <c r="J652" s="262">
        <v>0.67200000000000004</v>
      </c>
      <c r="K652" s="260">
        <f t="shared" si="123"/>
        <v>2.6059999999999999</v>
      </c>
      <c r="L652" s="261">
        <v>7.65</v>
      </c>
      <c r="M652" s="262">
        <f t="shared" si="124"/>
        <v>5.0440000000000005</v>
      </c>
      <c r="N652" s="260">
        <v>1.764</v>
      </c>
      <c r="O652" s="260">
        <v>314.94</v>
      </c>
      <c r="P652" s="260">
        <v>613</v>
      </c>
      <c r="Q652" s="260">
        <v>779.23268738203649</v>
      </c>
      <c r="U652" s="260">
        <f t="shared" ref="U652:U660" si="125">C652/100</f>
        <v>4.9596499999999999</v>
      </c>
      <c r="V652" s="260">
        <f t="shared" ref="V652:V660" si="126">O652/100</f>
        <v>3.1494</v>
      </c>
    </row>
    <row r="653" spans="1:22">
      <c r="A653" s="259">
        <v>44734</v>
      </c>
      <c r="B653" s="260">
        <v>362.8</v>
      </c>
      <c r="C653" s="261">
        <v>509.524</v>
      </c>
      <c r="D653" s="260">
        <v>3759.89</v>
      </c>
      <c r="F653" s="261">
        <v>3.16</v>
      </c>
      <c r="G653" s="260">
        <f t="shared" si="120"/>
        <v>316</v>
      </c>
      <c r="H653" s="260">
        <f t="shared" si="121"/>
        <v>46.800000000000011</v>
      </c>
      <c r="I653" s="260">
        <f t="shared" si="122"/>
        <v>61.9</v>
      </c>
      <c r="J653" s="262">
        <v>0.61899999999999999</v>
      </c>
      <c r="K653" s="260">
        <f t="shared" si="123"/>
        <v>2.5410000000000004</v>
      </c>
      <c r="L653" s="261">
        <v>7.6269999999999998</v>
      </c>
      <c r="M653" s="262">
        <f t="shared" si="124"/>
        <v>5.0859999999999994</v>
      </c>
      <c r="N653" s="260">
        <v>1.6279999999999999</v>
      </c>
      <c r="O653" s="260">
        <v>329.55</v>
      </c>
      <c r="P653" s="260">
        <v>644</v>
      </c>
      <c r="Q653" s="260">
        <v>806.5953384129815</v>
      </c>
      <c r="U653" s="260">
        <f t="shared" si="125"/>
        <v>5.0952400000000004</v>
      </c>
      <c r="V653" s="260">
        <f t="shared" si="126"/>
        <v>3.2955000000000001</v>
      </c>
    </row>
    <row r="654" spans="1:22">
      <c r="A654" s="259">
        <v>44735</v>
      </c>
      <c r="B654" s="260">
        <v>369.5</v>
      </c>
      <c r="C654" s="261">
        <v>510.05599999999998</v>
      </c>
      <c r="D654" s="260">
        <v>3795.73</v>
      </c>
      <c r="F654" s="261">
        <v>3.0910000000000002</v>
      </c>
      <c r="G654" s="260">
        <f t="shared" si="120"/>
        <v>309.10000000000002</v>
      </c>
      <c r="H654" s="260">
        <f t="shared" si="121"/>
        <v>60.399999999999977</v>
      </c>
      <c r="I654" s="260">
        <f t="shared" si="122"/>
        <v>56.999999999999993</v>
      </c>
      <c r="J654" s="262">
        <v>0.56999999999999995</v>
      </c>
      <c r="K654" s="260">
        <f t="shared" si="123"/>
        <v>2.5210000000000004</v>
      </c>
      <c r="L654" s="261">
        <v>7.5720000000000001</v>
      </c>
      <c r="M654" s="262">
        <f t="shared" si="124"/>
        <v>5.0510000000000002</v>
      </c>
      <c r="N654" s="260">
        <v>1.4219999999999999</v>
      </c>
      <c r="O654" s="260">
        <v>340.01</v>
      </c>
      <c r="P654" s="260">
        <v>650</v>
      </c>
      <c r="Q654" s="260">
        <v>823.51321772776566</v>
      </c>
      <c r="U654" s="260">
        <f t="shared" si="125"/>
        <v>5.1005599999999998</v>
      </c>
      <c r="V654" s="260">
        <f t="shared" si="126"/>
        <v>3.4001000000000001</v>
      </c>
    </row>
    <row r="655" spans="1:22">
      <c r="A655" s="259">
        <v>44736</v>
      </c>
      <c r="B655" s="260">
        <v>369.8</v>
      </c>
      <c r="C655" s="261">
        <v>506.41800000000001</v>
      </c>
      <c r="D655" s="260">
        <v>3911.74</v>
      </c>
      <c r="F655" s="261">
        <v>3.1349999999999998</v>
      </c>
      <c r="G655" s="260">
        <f t="shared" si="120"/>
        <v>313.5</v>
      </c>
      <c r="H655" s="260">
        <f t="shared" si="121"/>
        <v>56.300000000000011</v>
      </c>
      <c r="I655" s="260">
        <f t="shared" si="122"/>
        <v>56.2</v>
      </c>
      <c r="J655" s="262">
        <v>0.56200000000000006</v>
      </c>
      <c r="K655" s="260">
        <f t="shared" si="123"/>
        <v>2.5729999999999995</v>
      </c>
      <c r="L655" s="261">
        <v>7.5830000000000002</v>
      </c>
      <c r="M655" s="262">
        <f t="shared" si="124"/>
        <v>5.0100000000000007</v>
      </c>
      <c r="N655" s="260">
        <v>1.4319999999999999</v>
      </c>
      <c r="O655" s="260">
        <v>337.98</v>
      </c>
      <c r="P655" s="260">
        <v>647</v>
      </c>
      <c r="Q655" s="260">
        <v>820.51359677291498</v>
      </c>
      <c r="U655" s="260">
        <f t="shared" si="125"/>
        <v>5.0641800000000003</v>
      </c>
      <c r="V655" s="260">
        <f t="shared" si="126"/>
        <v>3.3798000000000004</v>
      </c>
    </row>
    <row r="656" spans="1:22">
      <c r="A656" s="259">
        <v>44739</v>
      </c>
      <c r="B656" s="260">
        <v>366.1</v>
      </c>
      <c r="C656" s="261">
        <v>504.45100000000002</v>
      </c>
      <c r="D656" s="260">
        <v>3900.11</v>
      </c>
      <c r="F656" s="261">
        <v>3.2029999999999998</v>
      </c>
      <c r="G656" s="260">
        <f t="shared" si="120"/>
        <v>320.3</v>
      </c>
      <c r="H656" s="260">
        <f t="shared" si="121"/>
        <v>45.800000000000011</v>
      </c>
      <c r="I656" s="260">
        <f t="shared" si="122"/>
        <v>65.8</v>
      </c>
      <c r="J656" s="262">
        <v>0.65800000000000003</v>
      </c>
      <c r="K656" s="260">
        <f t="shared" si="123"/>
        <v>2.5449999999999999</v>
      </c>
      <c r="L656" s="261">
        <v>7.6280000000000001</v>
      </c>
      <c r="M656" s="262">
        <f t="shared" si="124"/>
        <v>5.0830000000000002</v>
      </c>
      <c r="N656" s="260">
        <v>1.5409999999999999</v>
      </c>
      <c r="O656" s="260">
        <v>327.35000000000002</v>
      </c>
      <c r="P656" s="260">
        <v>645</v>
      </c>
      <c r="Q656" s="260">
        <v>823.6858776985548</v>
      </c>
      <c r="U656" s="260">
        <f t="shared" si="125"/>
        <v>5.0445099999999998</v>
      </c>
      <c r="V656" s="260">
        <f t="shared" si="126"/>
        <v>3.2735000000000003</v>
      </c>
    </row>
    <row r="657" spans="1:22">
      <c r="A657" s="259">
        <v>44740</v>
      </c>
      <c r="B657" s="260">
        <v>370.6</v>
      </c>
      <c r="C657" s="261">
        <v>521.80600000000004</v>
      </c>
      <c r="D657" s="260">
        <v>3821.55</v>
      </c>
      <c r="F657" s="261">
        <v>3.1739999999999999</v>
      </c>
      <c r="G657" s="260">
        <f t="shared" si="120"/>
        <v>317.39999999999998</v>
      </c>
      <c r="H657" s="260">
        <f t="shared" si="121"/>
        <v>53.200000000000045</v>
      </c>
      <c r="I657" s="260">
        <f t="shared" si="122"/>
        <v>70.099999999999994</v>
      </c>
      <c r="J657" s="262">
        <v>0.70099999999999996</v>
      </c>
      <c r="K657" s="260">
        <f t="shared" si="123"/>
        <v>2.4729999999999999</v>
      </c>
      <c r="L657" s="261">
        <v>7.7679999999999998</v>
      </c>
      <c r="M657" s="262">
        <f t="shared" si="124"/>
        <v>5.2949999999999999</v>
      </c>
      <c r="N657" s="260">
        <v>1.62</v>
      </c>
      <c r="O657" s="260">
        <v>323.39999999999998</v>
      </c>
      <c r="P657" s="260">
        <v>673</v>
      </c>
      <c r="Q657" s="260">
        <v>845.55238840595803</v>
      </c>
      <c r="U657" s="260">
        <f t="shared" si="125"/>
        <v>5.2180600000000004</v>
      </c>
      <c r="V657" s="260">
        <f t="shared" si="126"/>
        <v>3.234</v>
      </c>
    </row>
    <row r="658" spans="1:22">
      <c r="A658" s="259">
        <v>44741</v>
      </c>
      <c r="B658" s="260">
        <v>380.7</v>
      </c>
      <c r="C658" s="261">
        <v>535.13099999999997</v>
      </c>
      <c r="D658" s="260">
        <v>3818.83</v>
      </c>
      <c r="F658" s="261">
        <v>3.0920000000000001</v>
      </c>
      <c r="G658" s="260">
        <f t="shared" si="120"/>
        <v>309.2</v>
      </c>
      <c r="H658" s="260">
        <f t="shared" si="121"/>
        <v>71.5</v>
      </c>
      <c r="I658" s="260">
        <f t="shared" si="122"/>
        <v>70.199999999999989</v>
      </c>
      <c r="J658" s="262">
        <v>0.70199999999999996</v>
      </c>
      <c r="K658" s="260">
        <f t="shared" si="123"/>
        <v>2.39</v>
      </c>
      <c r="L658" s="261">
        <v>7.7969999999999997</v>
      </c>
      <c r="M658" s="262">
        <f t="shared" si="124"/>
        <v>5.407</v>
      </c>
      <c r="N658" s="260">
        <v>1.514</v>
      </c>
      <c r="O658" s="260">
        <v>333.49</v>
      </c>
      <c r="P658" s="260">
        <v>708</v>
      </c>
      <c r="Q658" s="260">
        <v>881.50843286126803</v>
      </c>
      <c r="U658" s="260">
        <f t="shared" si="125"/>
        <v>5.3513099999999998</v>
      </c>
      <c r="V658" s="260">
        <f t="shared" si="126"/>
        <v>3.3349000000000002</v>
      </c>
    </row>
    <row r="659" spans="1:22">
      <c r="A659" s="259">
        <v>44742</v>
      </c>
      <c r="B659" s="260">
        <v>382.5</v>
      </c>
      <c r="C659" s="261">
        <v>542.096</v>
      </c>
      <c r="D659" s="260">
        <v>3785.38</v>
      </c>
      <c r="F659" s="261">
        <v>3.016</v>
      </c>
      <c r="G659" s="260">
        <f t="shared" si="120"/>
        <v>301.60000000000002</v>
      </c>
      <c r="H659" s="260">
        <f t="shared" si="121"/>
        <v>80.899999999999977</v>
      </c>
      <c r="I659" s="260">
        <f t="shared" si="122"/>
        <v>67.100000000000009</v>
      </c>
      <c r="J659" s="262">
        <v>0.67100000000000004</v>
      </c>
      <c r="K659" s="260">
        <f t="shared" si="123"/>
        <v>2.3449999999999998</v>
      </c>
      <c r="L659" s="261">
        <v>7.7670000000000003</v>
      </c>
      <c r="M659" s="262">
        <f t="shared" si="124"/>
        <v>5.4220000000000006</v>
      </c>
      <c r="N659" s="260">
        <v>1.331</v>
      </c>
      <c r="O659" s="260">
        <v>349.18</v>
      </c>
      <c r="P659" s="260">
        <v>735</v>
      </c>
      <c r="Q659" s="260">
        <v>913.99827141252763</v>
      </c>
      <c r="U659" s="260">
        <f t="shared" si="125"/>
        <v>5.42096</v>
      </c>
      <c r="V659" s="260">
        <f t="shared" si="126"/>
        <v>3.4918</v>
      </c>
    </row>
    <row r="660" spans="1:22">
      <c r="A660" s="259">
        <v>44743</v>
      </c>
      <c r="B660" s="260">
        <v>392.2</v>
      </c>
      <c r="C660" s="261">
        <v>539.50900000000001</v>
      </c>
      <c r="D660" s="260">
        <v>3825.33</v>
      </c>
      <c r="F660" s="261">
        <v>2.8820000000000001</v>
      </c>
      <c r="G660" s="260">
        <f t="shared" si="120"/>
        <v>288.2</v>
      </c>
      <c r="H660" s="260">
        <f t="shared" si="121"/>
        <v>104</v>
      </c>
      <c r="I660" s="260">
        <f t="shared" si="122"/>
        <v>52.5</v>
      </c>
      <c r="J660" s="262">
        <v>0.52500000000000002</v>
      </c>
      <c r="K660" s="260">
        <f t="shared" si="123"/>
        <v>2.3570000000000002</v>
      </c>
      <c r="L660" s="261">
        <v>7.6180000000000003</v>
      </c>
      <c r="M660" s="262">
        <f t="shared" si="124"/>
        <v>5.2610000000000001</v>
      </c>
      <c r="N660" s="260">
        <v>1.226</v>
      </c>
      <c r="O660" s="260">
        <v>361.57</v>
      </c>
      <c r="P660" s="260">
        <v>735</v>
      </c>
      <c r="Q660" s="260">
        <v>914.96130400963273</v>
      </c>
      <c r="U660" s="260">
        <f t="shared" si="125"/>
        <v>5.3950899999999997</v>
      </c>
      <c r="V660" s="260">
        <f t="shared" si="126"/>
        <v>3.6156999999999999</v>
      </c>
    </row>
    <row r="661" spans="1:22" hidden="1">
      <c r="A661" s="259">
        <v>44746</v>
      </c>
      <c r="B661" s="260">
        <v>0</v>
      </c>
      <c r="C661" s="260">
        <v>0</v>
      </c>
      <c r="D661" s="260">
        <v>0</v>
      </c>
      <c r="F661" s="260">
        <v>2.8820000000000001</v>
      </c>
      <c r="G661" s="260">
        <f t="shared" si="120"/>
        <v>288.2</v>
      </c>
      <c r="H661" s="260">
        <f t="shared" si="121"/>
        <v>-288.2</v>
      </c>
      <c r="I661" s="260">
        <f t="shared" si="122"/>
        <v>52.5</v>
      </c>
      <c r="J661" s="260">
        <v>0.52500000000000002</v>
      </c>
      <c r="K661" s="260">
        <f t="shared" si="123"/>
        <v>2.3570000000000002</v>
      </c>
      <c r="L661" s="260" t="e">
        <v>#N/A</v>
      </c>
      <c r="M661" s="260" t="e">
        <f t="shared" si="124"/>
        <v>#N/A</v>
      </c>
      <c r="Q661" s="260">
        <v>907.5545504460149</v>
      </c>
    </row>
    <row r="662" spans="1:22">
      <c r="A662" s="259">
        <v>44747</v>
      </c>
      <c r="B662" s="260">
        <v>401.4</v>
      </c>
      <c r="C662" s="261">
        <v>547.85400000000004</v>
      </c>
      <c r="D662" s="260">
        <v>3831.39</v>
      </c>
      <c r="F662" s="261">
        <v>2.8079999999999998</v>
      </c>
      <c r="G662" s="260">
        <f t="shared" si="120"/>
        <v>280.79999999999995</v>
      </c>
      <c r="H662" s="260">
        <f t="shared" si="121"/>
        <v>120.60000000000002</v>
      </c>
      <c r="I662" s="260">
        <f t="shared" si="122"/>
        <v>51.2</v>
      </c>
      <c r="J662" s="262">
        <v>0.51200000000000001</v>
      </c>
      <c r="K662" s="260">
        <f t="shared" si="123"/>
        <v>2.2959999999999998</v>
      </c>
      <c r="L662" s="261">
        <v>7.6840000000000002</v>
      </c>
      <c r="M662" s="262">
        <f t="shared" si="124"/>
        <v>5.3879999999999999</v>
      </c>
      <c r="N662" s="260">
        <v>1.212</v>
      </c>
      <c r="O662" s="260">
        <v>361.84</v>
      </c>
      <c r="P662" s="260">
        <v>736</v>
      </c>
      <c r="Q662" s="260">
        <v>926.25152113066645</v>
      </c>
      <c r="U662" s="260">
        <f t="shared" ref="U662:U700" si="127">C662/100</f>
        <v>5.4785400000000006</v>
      </c>
      <c r="V662" s="260">
        <f t="shared" ref="V662:V700" si="128">O662/100</f>
        <v>3.6183999999999998</v>
      </c>
    </row>
    <row r="663" spans="1:22">
      <c r="A663" s="259">
        <v>44748</v>
      </c>
      <c r="B663" s="260">
        <v>396.6</v>
      </c>
      <c r="C663" s="261">
        <v>542.12800000000004</v>
      </c>
      <c r="D663" s="260">
        <v>3845.08</v>
      </c>
      <c r="F663" s="261">
        <v>2.9319999999999999</v>
      </c>
      <c r="G663" s="260">
        <f t="shared" si="120"/>
        <v>293.2</v>
      </c>
      <c r="H663" s="260">
        <f t="shared" si="121"/>
        <v>103.40000000000003</v>
      </c>
      <c r="I663" s="260">
        <f t="shared" si="122"/>
        <v>63.800000000000004</v>
      </c>
      <c r="J663" s="262">
        <v>0.63800000000000001</v>
      </c>
      <c r="K663" s="260">
        <f t="shared" si="123"/>
        <v>2.294</v>
      </c>
      <c r="L663" s="261">
        <v>7.718</v>
      </c>
      <c r="M663" s="262">
        <f t="shared" si="124"/>
        <v>5.4239999999999995</v>
      </c>
      <c r="N663" s="260">
        <v>1.2</v>
      </c>
      <c r="O663" s="260">
        <v>364.41</v>
      </c>
      <c r="P663" s="260">
        <v>730</v>
      </c>
      <c r="Q663" s="260">
        <v>931.74643850638836</v>
      </c>
      <c r="U663" s="260">
        <f t="shared" si="127"/>
        <v>5.4212800000000003</v>
      </c>
      <c r="V663" s="260">
        <f t="shared" si="128"/>
        <v>3.6441000000000003</v>
      </c>
    </row>
    <row r="664" spans="1:22">
      <c r="A664" s="259">
        <v>44749</v>
      </c>
      <c r="B664" s="260">
        <v>396.7</v>
      </c>
      <c r="C664" s="261">
        <v>540.20799999999997</v>
      </c>
      <c r="D664" s="260">
        <v>3902.62</v>
      </c>
      <c r="F664" s="261">
        <v>2.9969999999999999</v>
      </c>
      <c r="G664" s="260">
        <f t="shared" si="120"/>
        <v>299.7</v>
      </c>
      <c r="H664" s="260">
        <f t="shared" si="121"/>
        <v>97</v>
      </c>
      <c r="I664" s="260">
        <f t="shared" si="122"/>
        <v>64.900000000000006</v>
      </c>
      <c r="J664" s="262">
        <v>0.64900000000000002</v>
      </c>
      <c r="K664" s="260">
        <f t="shared" si="123"/>
        <v>2.3479999999999999</v>
      </c>
      <c r="L664" s="261">
        <v>7.742</v>
      </c>
      <c r="M664" s="262">
        <f t="shared" si="124"/>
        <v>5.3940000000000001</v>
      </c>
      <c r="N664" s="260">
        <v>1.31</v>
      </c>
      <c r="O664" s="260">
        <v>358.23</v>
      </c>
      <c r="P664" s="260">
        <v>731</v>
      </c>
      <c r="Q664" s="260">
        <v>940.96668229704665</v>
      </c>
      <c r="U664" s="260">
        <f t="shared" si="127"/>
        <v>5.4020799999999998</v>
      </c>
      <c r="V664" s="260">
        <f t="shared" si="128"/>
        <v>3.5823</v>
      </c>
    </row>
    <row r="665" spans="1:22">
      <c r="A665" s="259">
        <v>44750</v>
      </c>
      <c r="B665" s="260">
        <v>392.1</v>
      </c>
      <c r="C665" s="261">
        <v>537.68399999999997</v>
      </c>
      <c r="D665" s="260">
        <v>3899.38</v>
      </c>
      <c r="F665" s="261">
        <v>3.0819999999999999</v>
      </c>
      <c r="G665" s="260">
        <f t="shared" si="120"/>
        <v>308.2</v>
      </c>
      <c r="H665" s="260">
        <f t="shared" si="121"/>
        <v>83.900000000000034</v>
      </c>
      <c r="I665" s="260">
        <f t="shared" si="122"/>
        <v>70.7</v>
      </c>
      <c r="J665" s="262">
        <v>0.70699999999999996</v>
      </c>
      <c r="K665" s="260">
        <f t="shared" si="123"/>
        <v>2.375</v>
      </c>
      <c r="L665" s="261">
        <v>7.8</v>
      </c>
      <c r="M665" s="262">
        <f t="shared" si="124"/>
        <v>5.4249999999999998</v>
      </c>
      <c r="N665" s="260">
        <v>1.3380000000000001</v>
      </c>
      <c r="O665" s="260">
        <v>356.57</v>
      </c>
      <c r="P665" s="260">
        <v>730</v>
      </c>
      <c r="Q665" s="260">
        <v>947.24502116644885</v>
      </c>
      <c r="U665" s="260">
        <f t="shared" si="127"/>
        <v>5.3768399999999996</v>
      </c>
      <c r="V665" s="260">
        <f t="shared" si="128"/>
        <v>3.5657000000000001</v>
      </c>
    </row>
    <row r="666" spans="1:22">
      <c r="A666" s="259">
        <v>44753</v>
      </c>
      <c r="B666" s="260">
        <v>399.4</v>
      </c>
      <c r="C666" s="261">
        <v>552.56899999999996</v>
      </c>
      <c r="D666" s="260">
        <v>3854.43</v>
      </c>
      <c r="F666" s="261">
        <v>2.9950000000000001</v>
      </c>
      <c r="G666" s="260">
        <f t="shared" si="120"/>
        <v>299.5</v>
      </c>
      <c r="H666" s="260">
        <f t="shared" si="121"/>
        <v>99.899999999999977</v>
      </c>
      <c r="I666" s="260">
        <f t="shared" si="122"/>
        <v>67</v>
      </c>
      <c r="J666" s="262">
        <v>0.67</v>
      </c>
      <c r="K666" s="260">
        <f t="shared" si="123"/>
        <v>2.3250000000000002</v>
      </c>
      <c r="L666" s="261">
        <v>7.8490000000000002</v>
      </c>
      <c r="M666" s="262">
        <f t="shared" si="124"/>
        <v>5.524</v>
      </c>
      <c r="N666" s="260">
        <v>1.2390000000000001</v>
      </c>
      <c r="O666" s="260">
        <v>364.12</v>
      </c>
      <c r="P666" s="260">
        <v>750</v>
      </c>
      <c r="Q666" s="260">
        <v>977.33368964803674</v>
      </c>
      <c r="U666" s="260">
        <f t="shared" si="127"/>
        <v>5.52569</v>
      </c>
      <c r="V666" s="260">
        <f t="shared" si="128"/>
        <v>3.6412</v>
      </c>
    </row>
    <row r="667" spans="1:22">
      <c r="A667" s="259">
        <v>44754</v>
      </c>
      <c r="B667" s="260">
        <v>406</v>
      </c>
      <c r="C667" s="261">
        <v>564.48400000000004</v>
      </c>
      <c r="D667" s="260">
        <v>3818.8</v>
      </c>
      <c r="F667" s="261">
        <v>2.9710000000000001</v>
      </c>
      <c r="G667" s="260">
        <f t="shared" si="120"/>
        <v>297.10000000000002</v>
      </c>
      <c r="H667" s="260">
        <f t="shared" si="121"/>
        <v>108.89999999999998</v>
      </c>
      <c r="I667" s="260">
        <f t="shared" si="122"/>
        <v>65.2</v>
      </c>
      <c r="J667" s="262">
        <v>0.65200000000000002</v>
      </c>
      <c r="K667" s="260">
        <f t="shared" si="123"/>
        <v>2.319</v>
      </c>
      <c r="L667" s="261">
        <v>7.9189999999999996</v>
      </c>
      <c r="M667" s="262">
        <f t="shared" si="124"/>
        <v>5.6</v>
      </c>
      <c r="N667" s="260">
        <v>1.1259999999999999</v>
      </c>
      <c r="O667" s="260">
        <v>373.74</v>
      </c>
      <c r="P667" s="260">
        <v>779</v>
      </c>
      <c r="Q667" s="260">
        <v>1010.2584007770066</v>
      </c>
      <c r="U667" s="260">
        <f t="shared" si="127"/>
        <v>5.6448400000000003</v>
      </c>
      <c r="V667" s="260">
        <f t="shared" si="128"/>
        <v>3.7374000000000001</v>
      </c>
    </row>
    <row r="668" spans="1:22">
      <c r="A668" s="259">
        <v>44755</v>
      </c>
      <c r="B668" s="260">
        <v>413.2</v>
      </c>
      <c r="C668" s="261">
        <v>582.98</v>
      </c>
      <c r="D668" s="260">
        <v>3801.78</v>
      </c>
      <c r="F668" s="261">
        <v>2.9350000000000001</v>
      </c>
      <c r="G668" s="260">
        <f t="shared" si="120"/>
        <v>293.5</v>
      </c>
      <c r="H668" s="260">
        <f t="shared" si="121"/>
        <v>119.69999999999999</v>
      </c>
      <c r="I668" s="260">
        <f t="shared" si="122"/>
        <v>59.4</v>
      </c>
      <c r="J668" s="262">
        <v>0.59399999999999997</v>
      </c>
      <c r="K668" s="260">
        <f t="shared" si="123"/>
        <v>2.3410000000000002</v>
      </c>
      <c r="L668" s="261">
        <v>8.0289999999999999</v>
      </c>
      <c r="M668" s="262">
        <f t="shared" si="124"/>
        <v>5.6879999999999997</v>
      </c>
      <c r="N668" s="260">
        <v>1.137</v>
      </c>
      <c r="O668" s="260">
        <v>367.87</v>
      </c>
      <c r="P668" s="260">
        <v>827</v>
      </c>
      <c r="Q668" s="260">
        <v>1058.4245614644767</v>
      </c>
      <c r="U668" s="260">
        <f t="shared" si="127"/>
        <v>5.8298000000000005</v>
      </c>
      <c r="V668" s="260">
        <f t="shared" si="128"/>
        <v>3.6787000000000001</v>
      </c>
    </row>
    <row r="669" spans="1:22">
      <c r="A669" s="259">
        <v>44756</v>
      </c>
      <c r="B669" s="260">
        <v>414.2</v>
      </c>
      <c r="C669" s="261">
        <v>593.28399999999999</v>
      </c>
      <c r="D669" s="260">
        <v>3790.38</v>
      </c>
      <c r="F669" s="261">
        <v>2.9620000000000002</v>
      </c>
      <c r="G669" s="260">
        <f t="shared" si="120"/>
        <v>296.20000000000005</v>
      </c>
      <c r="H669" s="260">
        <f t="shared" si="121"/>
        <v>117.99999999999994</v>
      </c>
      <c r="I669" s="260">
        <f t="shared" si="122"/>
        <v>61.199999999999996</v>
      </c>
      <c r="J669" s="262">
        <v>0.61199999999999999</v>
      </c>
      <c r="K669" s="260">
        <f t="shared" si="123"/>
        <v>2.35</v>
      </c>
      <c r="L669" s="261">
        <v>8.1029999999999998</v>
      </c>
      <c r="M669" s="262">
        <f t="shared" si="124"/>
        <v>5.7530000000000001</v>
      </c>
      <c r="N669" s="260">
        <v>1.17</v>
      </c>
      <c r="O669" s="260">
        <v>371.53</v>
      </c>
      <c r="P669" s="260">
        <v>865</v>
      </c>
      <c r="Q669" s="260">
        <v>1117.7975038213738</v>
      </c>
      <c r="U669" s="260">
        <f t="shared" si="127"/>
        <v>5.9328399999999997</v>
      </c>
      <c r="V669" s="260">
        <f t="shared" si="128"/>
        <v>3.7152999999999996</v>
      </c>
    </row>
    <row r="670" spans="1:22">
      <c r="A670" s="259">
        <v>44757</v>
      </c>
      <c r="B670" s="260">
        <v>416.6</v>
      </c>
      <c r="C670" s="261">
        <v>593.04999999999995</v>
      </c>
      <c r="D670" s="260">
        <v>3863.16</v>
      </c>
      <c r="F670" s="261">
        <v>2.919</v>
      </c>
      <c r="G670" s="260">
        <f t="shared" si="120"/>
        <v>291.89999999999998</v>
      </c>
      <c r="H670" s="260">
        <f t="shared" si="121"/>
        <v>124.70000000000005</v>
      </c>
      <c r="I670" s="260">
        <f t="shared" si="122"/>
        <v>55.000000000000007</v>
      </c>
      <c r="J670" s="262">
        <v>0.55000000000000004</v>
      </c>
      <c r="K670" s="260">
        <f t="shared" si="123"/>
        <v>2.3689999999999998</v>
      </c>
      <c r="L670" s="261">
        <v>8.0589999999999993</v>
      </c>
      <c r="M670" s="262">
        <f t="shared" si="124"/>
        <v>5.6899999999999995</v>
      </c>
      <c r="N670" s="260">
        <v>1.1240000000000001</v>
      </c>
      <c r="O670" s="260">
        <v>377.25</v>
      </c>
      <c r="P670" s="260">
        <v>840</v>
      </c>
      <c r="Q670" s="260">
        <v>1115.0197961561319</v>
      </c>
      <c r="U670" s="260">
        <f t="shared" si="127"/>
        <v>5.9304999999999994</v>
      </c>
      <c r="V670" s="260">
        <f t="shared" si="128"/>
        <v>3.7725</v>
      </c>
    </row>
    <row r="671" spans="1:22">
      <c r="A671" s="259">
        <v>44760</v>
      </c>
      <c r="B671" s="260">
        <v>416.4</v>
      </c>
      <c r="C671" s="261">
        <v>580.19799999999998</v>
      </c>
      <c r="D671" s="260">
        <v>3830.85</v>
      </c>
      <c r="F671" s="261">
        <v>2.9870000000000001</v>
      </c>
      <c r="G671" s="260">
        <f t="shared" si="120"/>
        <v>298.7</v>
      </c>
      <c r="H671" s="260">
        <f t="shared" si="121"/>
        <v>117.69999999999999</v>
      </c>
      <c r="I671" s="260">
        <f t="shared" si="122"/>
        <v>61.3</v>
      </c>
      <c r="J671" s="262">
        <v>0.61299999999999999</v>
      </c>
      <c r="K671" s="260">
        <f t="shared" si="123"/>
        <v>2.3740000000000001</v>
      </c>
      <c r="L671" s="261">
        <v>7.9969999999999999</v>
      </c>
      <c r="M671" s="262">
        <f t="shared" si="124"/>
        <v>5.6229999999999993</v>
      </c>
      <c r="N671" s="260">
        <v>1.2070000000000001</v>
      </c>
      <c r="O671" s="260">
        <v>369.11</v>
      </c>
      <c r="P671" s="260">
        <v>810</v>
      </c>
      <c r="Q671" s="260">
        <v>1071.1100136590519</v>
      </c>
      <c r="U671" s="260">
        <f t="shared" si="127"/>
        <v>5.8019799999999995</v>
      </c>
      <c r="V671" s="260">
        <f t="shared" si="128"/>
        <v>3.6911</v>
      </c>
    </row>
    <row r="672" spans="1:22">
      <c r="A672" s="259">
        <v>44761</v>
      </c>
      <c r="B672" s="260">
        <v>416.2</v>
      </c>
      <c r="C672" s="261">
        <v>572.15</v>
      </c>
      <c r="D672" s="260">
        <v>3936.69</v>
      </c>
      <c r="F672" s="261">
        <v>3.0230000000000001</v>
      </c>
      <c r="G672" s="260">
        <f t="shared" si="120"/>
        <v>302.3</v>
      </c>
      <c r="H672" s="260">
        <f t="shared" si="121"/>
        <v>113.89999999999998</v>
      </c>
      <c r="I672" s="260">
        <f t="shared" si="122"/>
        <v>62.8</v>
      </c>
      <c r="J672" s="262">
        <v>0.628</v>
      </c>
      <c r="K672" s="260">
        <f t="shared" si="123"/>
        <v>2.395</v>
      </c>
      <c r="L672" s="261">
        <v>7.9329999999999998</v>
      </c>
      <c r="M672" s="262">
        <f t="shared" si="124"/>
        <v>5.5380000000000003</v>
      </c>
      <c r="N672" s="260">
        <v>1.2689999999999999</v>
      </c>
      <c r="O672" s="260">
        <v>368.33</v>
      </c>
      <c r="P672" s="260">
        <v>782</v>
      </c>
      <c r="Q672" s="260">
        <v>1060.1795569931114</v>
      </c>
      <c r="U672" s="260">
        <f t="shared" si="127"/>
        <v>5.7214999999999998</v>
      </c>
      <c r="V672" s="260">
        <f t="shared" si="128"/>
        <v>3.6833</v>
      </c>
    </row>
    <row r="673" spans="1:22">
      <c r="A673" s="259">
        <v>44762</v>
      </c>
      <c r="B673" s="260">
        <v>412.3</v>
      </c>
      <c r="C673" s="261">
        <v>557.30200000000002</v>
      </c>
      <c r="D673" s="260">
        <v>3959.9</v>
      </c>
      <c r="F673" s="261">
        <v>3.0270000000000001</v>
      </c>
      <c r="G673" s="260">
        <f t="shared" si="120"/>
        <v>302.7</v>
      </c>
      <c r="H673" s="260">
        <f t="shared" si="121"/>
        <v>109.60000000000002</v>
      </c>
      <c r="I673" s="260">
        <f t="shared" si="122"/>
        <v>64.8</v>
      </c>
      <c r="J673" s="262">
        <v>0.64800000000000002</v>
      </c>
      <c r="K673" s="260">
        <f t="shared" si="123"/>
        <v>2.379</v>
      </c>
      <c r="L673" s="261">
        <v>7.8209999999999997</v>
      </c>
      <c r="M673" s="262">
        <f t="shared" si="124"/>
        <v>5.4420000000000002</v>
      </c>
      <c r="N673" s="260">
        <v>1.25</v>
      </c>
      <c r="O673" s="260">
        <v>361.73</v>
      </c>
      <c r="P673" s="260">
        <v>747</v>
      </c>
      <c r="Q673" s="260">
        <v>1027.0671002874631</v>
      </c>
      <c r="U673" s="260">
        <f t="shared" si="127"/>
        <v>5.5730200000000005</v>
      </c>
      <c r="V673" s="260">
        <f t="shared" si="128"/>
        <v>3.6173000000000002</v>
      </c>
    </row>
    <row r="674" spans="1:22">
      <c r="A674" s="259">
        <v>44763</v>
      </c>
      <c r="B674" s="260">
        <v>417.8</v>
      </c>
      <c r="C674" s="261">
        <v>561.86400000000003</v>
      </c>
      <c r="D674" s="260">
        <v>3998.95</v>
      </c>
      <c r="F674" s="261">
        <v>2.8769999999999998</v>
      </c>
      <c r="G674" s="260">
        <f t="shared" si="120"/>
        <v>287.7</v>
      </c>
      <c r="H674" s="260">
        <f t="shared" si="121"/>
        <v>130.10000000000002</v>
      </c>
      <c r="I674" s="260">
        <f t="shared" si="122"/>
        <v>56.999999999999993</v>
      </c>
      <c r="J674" s="262">
        <v>0.56999999999999995</v>
      </c>
      <c r="K674" s="260">
        <f t="shared" si="123"/>
        <v>2.3069999999999999</v>
      </c>
      <c r="L674" s="261">
        <v>7.782</v>
      </c>
      <c r="M674" s="262">
        <f t="shared" si="124"/>
        <v>5.4749999999999996</v>
      </c>
      <c r="N674" s="260">
        <v>1.2130000000000001</v>
      </c>
      <c r="O674" s="260">
        <v>359.49</v>
      </c>
      <c r="P674" s="260">
        <v>714</v>
      </c>
      <c r="Q674" s="260">
        <v>1008.2973006431553</v>
      </c>
      <c r="U674" s="260">
        <f t="shared" si="127"/>
        <v>5.6186400000000001</v>
      </c>
      <c r="V674" s="260">
        <f t="shared" si="128"/>
        <v>3.5949</v>
      </c>
    </row>
    <row r="675" spans="1:22">
      <c r="A675" s="259">
        <v>44764</v>
      </c>
      <c r="B675" s="260">
        <v>421.7</v>
      </c>
      <c r="C675" s="261">
        <v>561.70799999999997</v>
      </c>
      <c r="D675" s="260">
        <v>3961.63</v>
      </c>
      <c r="F675" s="261">
        <v>2.7519999999999998</v>
      </c>
      <c r="G675" s="260">
        <f t="shared" si="120"/>
        <v>275.2</v>
      </c>
      <c r="H675" s="260">
        <f t="shared" si="121"/>
        <v>146.5</v>
      </c>
      <c r="I675" s="260">
        <f t="shared" si="122"/>
        <v>40.699999999999996</v>
      </c>
      <c r="J675" s="262">
        <v>0.40699999999999997</v>
      </c>
      <c r="K675" s="260">
        <f t="shared" si="123"/>
        <v>2.3449999999999998</v>
      </c>
      <c r="L675" s="261">
        <v>7.6559999999999997</v>
      </c>
      <c r="M675" s="262">
        <f t="shared" si="124"/>
        <v>5.3109999999999999</v>
      </c>
      <c r="N675" s="260">
        <v>1.0229999999999999</v>
      </c>
      <c r="O675" s="260">
        <v>367.75</v>
      </c>
      <c r="P675" s="260">
        <v>746</v>
      </c>
      <c r="Q675" s="260">
        <v>1015.2198007701791</v>
      </c>
      <c r="U675" s="260">
        <f t="shared" si="127"/>
        <v>5.6170799999999996</v>
      </c>
      <c r="V675" s="260">
        <f t="shared" si="128"/>
        <v>3.6775000000000002</v>
      </c>
    </row>
    <row r="676" spans="1:22">
      <c r="A676" s="259">
        <v>44767</v>
      </c>
      <c r="B676" s="260">
        <v>415.2</v>
      </c>
      <c r="C676" s="261">
        <v>551.74599999999998</v>
      </c>
      <c r="D676" s="260">
        <v>3966.84</v>
      </c>
      <c r="F676" s="261">
        <v>2.798</v>
      </c>
      <c r="G676" s="260">
        <f t="shared" si="120"/>
        <v>279.8</v>
      </c>
      <c r="H676" s="260">
        <f t="shared" si="121"/>
        <v>135.39999999999998</v>
      </c>
      <c r="I676" s="260">
        <f t="shared" si="122"/>
        <v>43.6</v>
      </c>
      <c r="J676" s="262">
        <v>0.436</v>
      </c>
      <c r="K676" s="260">
        <f t="shared" si="123"/>
        <v>2.3620000000000001</v>
      </c>
      <c r="L676" s="261">
        <v>7.633</v>
      </c>
      <c r="M676" s="262">
        <f t="shared" si="124"/>
        <v>5.2709999999999999</v>
      </c>
      <c r="N676" s="260">
        <v>1.012</v>
      </c>
      <c r="O676" s="260">
        <v>355.44</v>
      </c>
      <c r="P676" s="260">
        <v>729</v>
      </c>
      <c r="Q676" s="260">
        <v>1000.2513849376883</v>
      </c>
      <c r="U676" s="260">
        <f t="shared" si="127"/>
        <v>5.5174599999999998</v>
      </c>
      <c r="V676" s="260">
        <f t="shared" si="128"/>
        <v>3.5543999999999998</v>
      </c>
    </row>
    <row r="677" spans="1:22">
      <c r="A677" s="259">
        <v>44768</v>
      </c>
      <c r="B677" s="260">
        <v>412.2</v>
      </c>
      <c r="C677" s="261">
        <v>552.83299999999997</v>
      </c>
      <c r="D677" s="260">
        <v>3921.05</v>
      </c>
      <c r="F677" s="261">
        <v>2.8090000000000002</v>
      </c>
      <c r="G677" s="260">
        <f t="shared" si="120"/>
        <v>280.90000000000003</v>
      </c>
      <c r="H677" s="260">
        <f t="shared" si="121"/>
        <v>131.29999999999995</v>
      </c>
      <c r="I677" s="260">
        <f t="shared" si="122"/>
        <v>44.800000000000004</v>
      </c>
      <c r="J677" s="262">
        <v>0.44800000000000001</v>
      </c>
      <c r="K677" s="260">
        <f t="shared" si="123"/>
        <v>2.3610000000000002</v>
      </c>
      <c r="L677" s="261">
        <v>7.6559999999999997</v>
      </c>
      <c r="M677" s="262">
        <f t="shared" si="124"/>
        <v>5.2949999999999999</v>
      </c>
      <c r="N677" s="260">
        <v>0.91900000000000004</v>
      </c>
      <c r="O677" s="260">
        <v>366.32</v>
      </c>
      <c r="P677" s="260">
        <v>735</v>
      </c>
      <c r="Q677" s="260">
        <v>1016.7940955189458</v>
      </c>
      <c r="U677" s="260">
        <f t="shared" si="127"/>
        <v>5.5283299999999995</v>
      </c>
      <c r="V677" s="260">
        <f t="shared" si="128"/>
        <v>3.6631999999999998</v>
      </c>
    </row>
    <row r="678" spans="1:22">
      <c r="A678" s="259">
        <v>44769</v>
      </c>
      <c r="B678" s="260">
        <v>414.1</v>
      </c>
      <c r="C678" s="261">
        <v>554.005</v>
      </c>
      <c r="D678" s="260">
        <v>4023.61</v>
      </c>
      <c r="F678" s="261">
        <v>2.7879999999999998</v>
      </c>
      <c r="G678" s="260">
        <f t="shared" si="120"/>
        <v>278.79999999999995</v>
      </c>
      <c r="H678" s="260">
        <f t="shared" si="121"/>
        <v>135.30000000000007</v>
      </c>
      <c r="I678" s="260">
        <f t="shared" si="122"/>
        <v>31.5</v>
      </c>
      <c r="J678" s="262">
        <v>0.315</v>
      </c>
      <c r="K678" s="260">
        <f t="shared" si="123"/>
        <v>2.4729999999999999</v>
      </c>
      <c r="L678" s="261">
        <v>7.6159999999999997</v>
      </c>
      <c r="M678" s="262">
        <f t="shared" si="124"/>
        <v>5.1429999999999998</v>
      </c>
      <c r="N678" s="260">
        <v>0.93899999999999995</v>
      </c>
      <c r="O678" s="260">
        <v>364.33</v>
      </c>
      <c r="P678" s="260">
        <v>738</v>
      </c>
      <c r="Q678" s="260">
        <v>1026.7172882201094</v>
      </c>
      <c r="U678" s="260">
        <f t="shared" si="127"/>
        <v>5.5400499999999999</v>
      </c>
      <c r="V678" s="260">
        <f t="shared" si="128"/>
        <v>3.6433</v>
      </c>
    </row>
    <row r="679" spans="1:22">
      <c r="A679" s="259">
        <v>44770</v>
      </c>
      <c r="B679" s="260">
        <v>416</v>
      </c>
      <c r="C679" s="261">
        <v>543.82899999999995</v>
      </c>
      <c r="D679" s="260">
        <v>4072.43</v>
      </c>
      <c r="F679" s="261">
        <v>2.677</v>
      </c>
      <c r="G679" s="260">
        <f t="shared" si="120"/>
        <v>267.7</v>
      </c>
      <c r="H679" s="260">
        <f t="shared" si="121"/>
        <v>148.30000000000001</v>
      </c>
      <c r="I679" s="260">
        <f t="shared" si="122"/>
        <v>18.399999999999999</v>
      </c>
      <c r="J679" s="262">
        <v>0.184</v>
      </c>
      <c r="K679" s="260">
        <f t="shared" si="123"/>
        <v>2.4929999999999999</v>
      </c>
      <c r="L679" s="261">
        <v>7.4240000000000004</v>
      </c>
      <c r="M679" s="262">
        <f t="shared" si="124"/>
        <v>4.9310000000000009</v>
      </c>
      <c r="N679" s="260">
        <v>0.82099999999999995</v>
      </c>
      <c r="O679" s="260">
        <v>368.33</v>
      </c>
      <c r="P679" s="260">
        <v>742</v>
      </c>
      <c r="Q679" s="260">
        <v>1007.1370438169849</v>
      </c>
      <c r="U679" s="260">
        <f t="shared" si="127"/>
        <v>5.4382899999999994</v>
      </c>
      <c r="V679" s="260">
        <f t="shared" si="128"/>
        <v>3.6833</v>
      </c>
    </row>
    <row r="680" spans="1:22">
      <c r="A680" s="259">
        <v>44771</v>
      </c>
      <c r="B680" s="260">
        <v>403.5</v>
      </c>
      <c r="C680" s="261">
        <v>532.84799999999996</v>
      </c>
      <c r="D680" s="260">
        <v>4130.29</v>
      </c>
      <c r="F680" s="261">
        <v>2.6509999999999998</v>
      </c>
      <c r="G680" s="260">
        <f t="shared" si="120"/>
        <v>265.09999999999997</v>
      </c>
      <c r="H680" s="260">
        <f t="shared" si="121"/>
        <v>138.40000000000003</v>
      </c>
      <c r="I680" s="260">
        <f t="shared" si="122"/>
        <v>9.9</v>
      </c>
      <c r="J680" s="262">
        <v>9.9000000000000005E-2</v>
      </c>
      <c r="K680" s="260">
        <f t="shared" si="123"/>
        <v>2.5519999999999996</v>
      </c>
      <c r="L680" s="261">
        <v>7.3010000000000002</v>
      </c>
      <c r="M680" s="262">
        <f t="shared" si="124"/>
        <v>4.7490000000000006</v>
      </c>
      <c r="N680" s="260">
        <v>0.81100000000000005</v>
      </c>
      <c r="O680" s="260">
        <v>362.14</v>
      </c>
      <c r="P680" s="260">
        <v>672</v>
      </c>
      <c r="Q680" s="260">
        <v>972.22086001759226</v>
      </c>
      <c r="U680" s="260">
        <f t="shared" si="127"/>
        <v>5.3284799999999999</v>
      </c>
      <c r="V680" s="260">
        <f t="shared" si="128"/>
        <v>3.6214</v>
      </c>
    </row>
    <row r="681" spans="1:22">
      <c r="A681" s="259">
        <v>44774</v>
      </c>
      <c r="B681" s="260">
        <v>400.8</v>
      </c>
      <c r="C681" s="261">
        <v>530.91099999999994</v>
      </c>
      <c r="D681" s="260">
        <v>4118.63</v>
      </c>
      <c r="F681" s="261">
        <v>2.5760000000000001</v>
      </c>
      <c r="G681" s="260">
        <f t="shared" si="120"/>
        <v>257.60000000000002</v>
      </c>
      <c r="H681" s="260">
        <f t="shared" si="121"/>
        <v>143.19999999999999</v>
      </c>
      <c r="I681" s="260">
        <f t="shared" si="122"/>
        <v>7.3999999999999995</v>
      </c>
      <c r="J681" s="262">
        <v>7.3999999999999996E-2</v>
      </c>
      <c r="K681" s="260">
        <f t="shared" si="123"/>
        <v>2.5020000000000002</v>
      </c>
      <c r="L681" s="261">
        <v>7.2619999999999996</v>
      </c>
      <c r="M681" s="262">
        <f t="shared" si="124"/>
        <v>4.76</v>
      </c>
      <c r="N681" s="260">
        <v>0.77300000000000002</v>
      </c>
      <c r="O681" s="260">
        <v>360.56</v>
      </c>
      <c r="P681" s="260">
        <v>664</v>
      </c>
      <c r="Q681" s="260">
        <v>951.48008728592379</v>
      </c>
      <c r="U681" s="260">
        <f t="shared" si="127"/>
        <v>5.3091099999999996</v>
      </c>
      <c r="V681" s="260">
        <f t="shared" si="128"/>
        <v>3.6055999999999999</v>
      </c>
    </row>
    <row r="682" spans="1:22">
      <c r="A682" s="259">
        <v>44775</v>
      </c>
      <c r="B682" s="260">
        <v>390.8</v>
      </c>
      <c r="C682" s="261">
        <v>519.73699999999997</v>
      </c>
      <c r="D682" s="260">
        <v>4091.19</v>
      </c>
      <c r="F682" s="261">
        <v>2.7490000000000001</v>
      </c>
      <c r="G682" s="260">
        <f t="shared" si="120"/>
        <v>274.90000000000003</v>
      </c>
      <c r="H682" s="260">
        <f t="shared" si="121"/>
        <v>115.89999999999998</v>
      </c>
      <c r="I682" s="260">
        <f t="shared" si="122"/>
        <v>27.3</v>
      </c>
      <c r="J682" s="262">
        <v>0.27300000000000002</v>
      </c>
      <c r="K682" s="260">
        <f t="shared" si="123"/>
        <v>2.476</v>
      </c>
      <c r="L682" s="261">
        <v>7.2969999999999997</v>
      </c>
      <c r="M682" s="262">
        <f t="shared" si="124"/>
        <v>4.8209999999999997</v>
      </c>
      <c r="N682" s="260">
        <v>0.81200000000000006</v>
      </c>
      <c r="O682" s="260">
        <v>359.58</v>
      </c>
      <c r="P682" s="260">
        <v>650</v>
      </c>
      <c r="Q682" s="260">
        <v>946.04645543460481</v>
      </c>
      <c r="U682" s="260">
        <f t="shared" si="127"/>
        <v>5.1973699999999994</v>
      </c>
      <c r="V682" s="260">
        <f t="shared" si="128"/>
        <v>3.5957999999999997</v>
      </c>
    </row>
    <row r="683" spans="1:22">
      <c r="A683" s="259">
        <v>44776</v>
      </c>
      <c r="B683" s="260">
        <v>394</v>
      </c>
      <c r="C683" s="261">
        <v>526.62300000000005</v>
      </c>
      <c r="D683" s="260">
        <v>4155.17</v>
      </c>
      <c r="F683" s="261">
        <v>2.706</v>
      </c>
      <c r="G683" s="260">
        <f t="shared" si="120"/>
        <v>270.60000000000002</v>
      </c>
      <c r="H683" s="260">
        <f t="shared" si="121"/>
        <v>123.39999999999998</v>
      </c>
      <c r="I683" s="260">
        <f t="shared" si="122"/>
        <v>22.2</v>
      </c>
      <c r="J683" s="262">
        <v>0.222</v>
      </c>
      <c r="K683" s="260">
        <f t="shared" si="123"/>
        <v>2.484</v>
      </c>
      <c r="L683" s="261">
        <v>7.3259999999999996</v>
      </c>
      <c r="M683" s="262">
        <f t="shared" si="124"/>
        <v>4.8419999999999996</v>
      </c>
      <c r="N683" s="260">
        <v>0.86799999999999999</v>
      </c>
      <c r="O683" s="260">
        <v>347.42</v>
      </c>
      <c r="P683" s="260">
        <v>662</v>
      </c>
      <c r="Q683" s="260">
        <v>948.18009323689637</v>
      </c>
      <c r="U683" s="260">
        <f t="shared" si="127"/>
        <v>5.2662300000000002</v>
      </c>
      <c r="V683" s="260">
        <f t="shared" si="128"/>
        <v>3.4742000000000002</v>
      </c>
    </row>
    <row r="684" spans="1:22">
      <c r="A684" s="259">
        <v>44777</v>
      </c>
      <c r="B684" s="260">
        <v>395.9</v>
      </c>
      <c r="C684" s="261">
        <v>516.72400000000005</v>
      </c>
      <c r="D684" s="260">
        <v>4151.9399999999996</v>
      </c>
      <c r="F684" s="261">
        <v>2.6890000000000001</v>
      </c>
      <c r="G684" s="260">
        <f t="shared" si="120"/>
        <v>268.89999999999998</v>
      </c>
      <c r="H684" s="260">
        <f t="shared" si="121"/>
        <v>127</v>
      </c>
      <c r="I684" s="260">
        <f t="shared" si="122"/>
        <v>23.200000000000003</v>
      </c>
      <c r="J684" s="262">
        <v>0.23200000000000001</v>
      </c>
      <c r="K684" s="260">
        <f t="shared" si="123"/>
        <v>2.4569999999999999</v>
      </c>
      <c r="L684" s="261">
        <v>7.2080000000000002</v>
      </c>
      <c r="M684" s="262">
        <f t="shared" si="124"/>
        <v>4.7510000000000003</v>
      </c>
      <c r="N684" s="260">
        <v>0.79600000000000004</v>
      </c>
      <c r="O684" s="260">
        <v>350.17</v>
      </c>
      <c r="P684" s="260">
        <v>653</v>
      </c>
      <c r="Q684" s="260">
        <v>931.59394155246059</v>
      </c>
      <c r="U684" s="260">
        <f t="shared" si="127"/>
        <v>5.1672400000000005</v>
      </c>
      <c r="V684" s="260">
        <f t="shared" si="128"/>
        <v>3.5017</v>
      </c>
    </row>
    <row r="685" spans="1:22">
      <c r="A685" s="259">
        <v>44778</v>
      </c>
      <c r="B685" s="260">
        <v>384.9</v>
      </c>
      <c r="C685" s="261">
        <v>503.54199999999997</v>
      </c>
      <c r="D685" s="260">
        <v>4145.1899999999996</v>
      </c>
      <c r="F685" s="261">
        <v>2.83</v>
      </c>
      <c r="G685" s="260">
        <f t="shared" si="120"/>
        <v>283</v>
      </c>
      <c r="H685" s="260">
        <f t="shared" si="121"/>
        <v>101.89999999999998</v>
      </c>
      <c r="I685" s="260">
        <f t="shared" si="122"/>
        <v>35.4</v>
      </c>
      <c r="J685" s="262">
        <v>0.35399999999999998</v>
      </c>
      <c r="K685" s="260">
        <f t="shared" si="123"/>
        <v>2.476</v>
      </c>
      <c r="L685" s="261">
        <v>7.2610000000000001</v>
      </c>
      <c r="M685" s="262">
        <f t="shared" si="124"/>
        <v>4.7850000000000001</v>
      </c>
      <c r="N685" s="260">
        <v>0.94799999999999995</v>
      </c>
      <c r="O685" s="260">
        <v>338.18</v>
      </c>
      <c r="P685" s="260">
        <v>623</v>
      </c>
      <c r="Q685" s="260">
        <v>902.15054770131815</v>
      </c>
      <c r="U685" s="260">
        <f t="shared" si="127"/>
        <v>5.0354199999999993</v>
      </c>
      <c r="V685" s="260">
        <f t="shared" si="128"/>
        <v>3.3818000000000001</v>
      </c>
    </row>
    <row r="686" spans="1:22">
      <c r="A686" s="259">
        <v>44781</v>
      </c>
      <c r="B686" s="260">
        <v>387.9</v>
      </c>
      <c r="C686" s="261">
        <v>502.09</v>
      </c>
      <c r="D686" s="260">
        <v>4140.0600000000004</v>
      </c>
      <c r="F686" s="261">
        <v>2.758</v>
      </c>
      <c r="G686" s="260">
        <f t="shared" si="120"/>
        <v>275.8</v>
      </c>
      <c r="H686" s="260">
        <f t="shared" si="121"/>
        <v>112.09999999999997</v>
      </c>
      <c r="I686" s="260">
        <f t="shared" si="122"/>
        <v>28.599999999999998</v>
      </c>
      <c r="J686" s="262">
        <v>0.28599999999999998</v>
      </c>
      <c r="K686" s="260">
        <f t="shared" si="123"/>
        <v>2.472</v>
      </c>
      <c r="L686" s="261">
        <v>7.1929999999999996</v>
      </c>
      <c r="M686" s="262">
        <f t="shared" si="124"/>
        <v>4.7210000000000001</v>
      </c>
      <c r="N686" s="260">
        <v>0.89200000000000002</v>
      </c>
      <c r="O686" s="260">
        <v>336.94</v>
      </c>
      <c r="P686" s="260">
        <v>602</v>
      </c>
      <c r="Q686" s="260">
        <v>879.61894558855215</v>
      </c>
      <c r="U686" s="260">
        <f t="shared" si="127"/>
        <v>5.0209000000000001</v>
      </c>
      <c r="V686" s="260">
        <f t="shared" si="128"/>
        <v>3.3694000000000002</v>
      </c>
    </row>
    <row r="687" spans="1:22">
      <c r="A687" s="259">
        <v>44782</v>
      </c>
      <c r="B687" s="260">
        <v>384.9</v>
      </c>
      <c r="C687" s="261">
        <v>498.92599999999999</v>
      </c>
      <c r="D687" s="260">
        <v>4122.47</v>
      </c>
      <c r="F687" s="261">
        <v>2.78</v>
      </c>
      <c r="G687" s="260">
        <f t="shared" si="120"/>
        <v>278</v>
      </c>
      <c r="H687" s="260">
        <f t="shared" si="121"/>
        <v>106.89999999999998</v>
      </c>
      <c r="I687" s="260">
        <f t="shared" si="122"/>
        <v>31.6</v>
      </c>
      <c r="J687" s="262">
        <v>0.316</v>
      </c>
      <c r="K687" s="260">
        <f t="shared" si="123"/>
        <v>2.464</v>
      </c>
      <c r="L687" s="261">
        <v>7.2549999999999999</v>
      </c>
      <c r="M687" s="262">
        <f t="shared" si="124"/>
        <v>4.7910000000000004</v>
      </c>
      <c r="N687" s="260">
        <v>0.91400000000000003</v>
      </c>
      <c r="O687" s="260">
        <v>325.56</v>
      </c>
      <c r="P687" s="260">
        <v>568</v>
      </c>
      <c r="Q687" s="260">
        <v>843.90433513926257</v>
      </c>
      <c r="U687" s="260">
        <f t="shared" si="127"/>
        <v>4.9892599999999998</v>
      </c>
      <c r="V687" s="260">
        <f t="shared" si="128"/>
        <v>3.2555999999999998</v>
      </c>
    </row>
    <row r="688" spans="1:22">
      <c r="A688" s="259">
        <v>44783</v>
      </c>
      <c r="B688" s="260">
        <v>384.4</v>
      </c>
      <c r="C688" s="261">
        <v>490.036</v>
      </c>
      <c r="D688" s="260">
        <v>4210.24</v>
      </c>
      <c r="F688" s="261">
        <v>2.7850000000000001</v>
      </c>
      <c r="G688" s="260">
        <f t="shared" si="120"/>
        <v>278.5</v>
      </c>
      <c r="H688" s="260">
        <f t="shared" si="121"/>
        <v>105.89999999999998</v>
      </c>
      <c r="I688" s="260">
        <f t="shared" si="122"/>
        <v>34.4</v>
      </c>
      <c r="J688" s="262">
        <v>0.34399999999999997</v>
      </c>
      <c r="K688" s="260">
        <f t="shared" si="123"/>
        <v>2.4410000000000003</v>
      </c>
      <c r="L688" s="261">
        <v>7.1710000000000003</v>
      </c>
      <c r="M688" s="262">
        <f t="shared" si="124"/>
        <v>4.7300000000000004</v>
      </c>
      <c r="N688" s="260">
        <v>0.88400000000000001</v>
      </c>
      <c r="O688" s="260">
        <v>334.19</v>
      </c>
      <c r="P688" s="260">
        <v>545</v>
      </c>
      <c r="Q688" s="260">
        <v>817.62611688811751</v>
      </c>
      <c r="U688" s="260">
        <f t="shared" si="127"/>
        <v>4.90036</v>
      </c>
      <c r="V688" s="260">
        <f t="shared" si="128"/>
        <v>3.3418999999999999</v>
      </c>
    </row>
    <row r="689" spans="1:22">
      <c r="A689" s="259">
        <v>44784</v>
      </c>
      <c r="B689" s="260">
        <v>374.5</v>
      </c>
      <c r="C689" s="261">
        <v>472.25599999999997</v>
      </c>
      <c r="D689" s="260">
        <v>4207.2700000000004</v>
      </c>
      <c r="F689" s="261">
        <v>2.8889999999999998</v>
      </c>
      <c r="G689" s="260">
        <f t="shared" si="120"/>
        <v>288.89999999999998</v>
      </c>
      <c r="H689" s="260">
        <f t="shared" si="121"/>
        <v>85.600000000000023</v>
      </c>
      <c r="I689" s="260">
        <f t="shared" si="122"/>
        <v>40.6</v>
      </c>
      <c r="J689" s="262">
        <v>0.40600000000000003</v>
      </c>
      <c r="K689" s="260">
        <f t="shared" si="123"/>
        <v>2.4829999999999997</v>
      </c>
      <c r="L689" s="261">
        <v>7.1319999999999997</v>
      </c>
      <c r="M689" s="262">
        <f t="shared" si="124"/>
        <v>4.649</v>
      </c>
      <c r="N689" s="260">
        <v>0.96699999999999997</v>
      </c>
      <c r="O689" s="260">
        <v>321.2</v>
      </c>
      <c r="P689" s="260">
        <v>513</v>
      </c>
      <c r="Q689" s="260">
        <v>757.51751979832238</v>
      </c>
      <c r="U689" s="260">
        <f t="shared" si="127"/>
        <v>4.7225599999999996</v>
      </c>
      <c r="V689" s="260">
        <f t="shared" si="128"/>
        <v>3.2119999999999997</v>
      </c>
    </row>
    <row r="690" spans="1:22">
      <c r="A690" s="259">
        <v>44785</v>
      </c>
      <c r="B690" s="260">
        <v>376.5</v>
      </c>
      <c r="C690" s="261">
        <v>479.185</v>
      </c>
      <c r="D690" s="260">
        <v>4280.1499999999996</v>
      </c>
      <c r="F690" s="261">
        <v>2.8340000000000001</v>
      </c>
      <c r="G690" s="260">
        <f t="shared" si="120"/>
        <v>283.40000000000003</v>
      </c>
      <c r="H690" s="260">
        <f t="shared" si="121"/>
        <v>93.099999999999966</v>
      </c>
      <c r="I690" s="260">
        <f t="shared" si="122"/>
        <v>35.9</v>
      </c>
      <c r="J690" s="262">
        <v>0.35899999999999999</v>
      </c>
      <c r="K690" s="260">
        <f t="shared" si="123"/>
        <v>2.4750000000000001</v>
      </c>
      <c r="L690" s="261">
        <v>7.1710000000000003</v>
      </c>
      <c r="M690" s="262">
        <f t="shared" si="124"/>
        <v>4.6959999999999997</v>
      </c>
      <c r="N690" s="260">
        <v>0.98199999999999998</v>
      </c>
      <c r="O690" s="260">
        <v>318</v>
      </c>
      <c r="P690" s="260">
        <v>523</v>
      </c>
      <c r="Q690" s="260">
        <v>766.09103533825021</v>
      </c>
      <c r="U690" s="260">
        <f t="shared" si="127"/>
        <v>4.7918500000000002</v>
      </c>
      <c r="V690" s="260">
        <f t="shared" si="128"/>
        <v>3.18</v>
      </c>
    </row>
    <row r="691" spans="1:22">
      <c r="A691" s="259">
        <v>44788</v>
      </c>
      <c r="B691" s="260">
        <v>377.8</v>
      </c>
      <c r="C691" s="261">
        <v>482.58699999999999</v>
      </c>
      <c r="D691" s="260">
        <v>4297.1400000000003</v>
      </c>
      <c r="F691" s="261">
        <v>2.7890000000000001</v>
      </c>
      <c r="G691" s="260">
        <f t="shared" si="120"/>
        <v>278.90000000000003</v>
      </c>
      <c r="H691" s="260">
        <f t="shared" si="121"/>
        <v>98.899999999999977</v>
      </c>
      <c r="I691" s="260">
        <f t="shared" si="122"/>
        <v>34.300000000000004</v>
      </c>
      <c r="J691" s="262">
        <v>0.34300000000000003</v>
      </c>
      <c r="K691" s="260">
        <f t="shared" si="123"/>
        <v>2.4460000000000002</v>
      </c>
      <c r="L691" s="261">
        <v>7.1719999999999997</v>
      </c>
      <c r="M691" s="262">
        <f t="shared" si="124"/>
        <v>4.7259999999999991</v>
      </c>
      <c r="N691" s="260">
        <v>0.89400000000000002</v>
      </c>
      <c r="O691" s="260">
        <v>326.44</v>
      </c>
      <c r="P691" s="260">
        <v>534</v>
      </c>
      <c r="Q691" s="260">
        <v>800.52282831980347</v>
      </c>
      <c r="U691" s="260">
        <f t="shared" si="127"/>
        <v>4.8258700000000001</v>
      </c>
      <c r="V691" s="260">
        <f t="shared" si="128"/>
        <v>3.2644000000000002</v>
      </c>
    </row>
    <row r="692" spans="1:22">
      <c r="A692" s="259">
        <v>44789</v>
      </c>
      <c r="B692" s="260">
        <v>371.5</v>
      </c>
      <c r="C692" s="261">
        <v>486.04</v>
      </c>
      <c r="D692" s="260">
        <v>4305.2</v>
      </c>
      <c r="F692" s="261">
        <v>2.8050000000000002</v>
      </c>
      <c r="G692" s="260">
        <f t="shared" si="120"/>
        <v>280.5</v>
      </c>
      <c r="H692" s="260">
        <f t="shared" si="121"/>
        <v>91</v>
      </c>
      <c r="I692" s="260">
        <f t="shared" si="122"/>
        <v>35.6</v>
      </c>
      <c r="J692" s="262">
        <v>0.35599999999999998</v>
      </c>
      <c r="K692" s="260">
        <f t="shared" si="123"/>
        <v>2.4490000000000003</v>
      </c>
      <c r="L692" s="261">
        <v>7.2309999999999999</v>
      </c>
      <c r="M692" s="262">
        <f t="shared" si="124"/>
        <v>4.782</v>
      </c>
      <c r="N692" s="260">
        <v>0.96599999999999997</v>
      </c>
      <c r="O692" s="260">
        <v>318.52</v>
      </c>
      <c r="P692" s="260">
        <v>554</v>
      </c>
      <c r="Q692" s="260">
        <v>815.01082422080401</v>
      </c>
      <c r="U692" s="260">
        <f t="shared" si="127"/>
        <v>4.8604000000000003</v>
      </c>
      <c r="V692" s="260">
        <f t="shared" si="128"/>
        <v>3.1852</v>
      </c>
    </row>
    <row r="693" spans="1:22">
      <c r="A693" s="259">
        <v>44790</v>
      </c>
      <c r="B693" s="260">
        <v>371.4</v>
      </c>
      <c r="C693" s="261">
        <v>491.10399999999998</v>
      </c>
      <c r="D693" s="260">
        <v>4274.04</v>
      </c>
      <c r="F693" s="261">
        <v>2.9</v>
      </c>
      <c r="G693" s="260">
        <f t="shared" si="120"/>
        <v>290</v>
      </c>
      <c r="H693" s="260">
        <f t="shared" si="121"/>
        <v>81.399999999999977</v>
      </c>
      <c r="I693" s="260">
        <f t="shared" si="122"/>
        <v>43.3</v>
      </c>
      <c r="J693" s="262">
        <v>0.433</v>
      </c>
      <c r="K693" s="260">
        <f t="shared" si="123"/>
        <v>2.4670000000000001</v>
      </c>
      <c r="L693" s="261">
        <v>7.3380000000000001</v>
      </c>
      <c r="M693" s="262">
        <f t="shared" si="124"/>
        <v>4.8710000000000004</v>
      </c>
      <c r="N693" s="260">
        <v>1.0780000000000001</v>
      </c>
      <c r="O693" s="260">
        <v>311.68</v>
      </c>
      <c r="P693" s="260">
        <v>572</v>
      </c>
      <c r="Q693" s="260">
        <v>832.52647371467106</v>
      </c>
      <c r="U693" s="260">
        <f t="shared" si="127"/>
        <v>4.9110399999999998</v>
      </c>
      <c r="V693" s="260">
        <f t="shared" si="128"/>
        <v>3.1168</v>
      </c>
    </row>
    <row r="694" spans="1:22">
      <c r="A694" s="259">
        <v>44791</v>
      </c>
      <c r="B694" s="260">
        <v>372.7</v>
      </c>
      <c r="C694" s="261">
        <v>486.798</v>
      </c>
      <c r="D694" s="260">
        <v>4283.74</v>
      </c>
      <c r="F694" s="261">
        <v>2.883</v>
      </c>
      <c r="G694" s="260">
        <f t="shared" si="120"/>
        <v>288.3</v>
      </c>
      <c r="H694" s="260">
        <f t="shared" si="121"/>
        <v>84.399999999999977</v>
      </c>
      <c r="I694" s="260">
        <f t="shared" si="122"/>
        <v>36.9</v>
      </c>
      <c r="J694" s="262">
        <v>0.36899999999999999</v>
      </c>
      <c r="K694" s="260">
        <f t="shared" si="123"/>
        <v>2.5140000000000002</v>
      </c>
      <c r="L694" s="261">
        <v>7.2709999999999999</v>
      </c>
      <c r="M694" s="262">
        <f t="shared" si="124"/>
        <v>4.7569999999999997</v>
      </c>
      <c r="N694" s="260">
        <v>1.097</v>
      </c>
      <c r="O694" s="260">
        <v>313.74</v>
      </c>
      <c r="P694" s="260">
        <v>589</v>
      </c>
      <c r="Q694" s="260">
        <v>836.10198119666404</v>
      </c>
      <c r="U694" s="260">
        <f t="shared" si="127"/>
        <v>4.8679800000000002</v>
      </c>
      <c r="V694" s="260">
        <f t="shared" si="128"/>
        <v>3.1374</v>
      </c>
    </row>
    <row r="695" spans="1:22">
      <c r="A695" s="259">
        <v>44792</v>
      </c>
      <c r="B695" s="260">
        <v>369.8</v>
      </c>
      <c r="C695" s="261">
        <v>490.75599999999997</v>
      </c>
      <c r="D695" s="260">
        <v>4228.4799999999996</v>
      </c>
      <c r="F695" s="261">
        <v>2.9750000000000001</v>
      </c>
      <c r="G695" s="260">
        <f t="shared" si="120"/>
        <v>297.5</v>
      </c>
      <c r="H695" s="260">
        <f t="shared" si="121"/>
        <v>72.300000000000011</v>
      </c>
      <c r="I695" s="260">
        <f t="shared" si="122"/>
        <v>42</v>
      </c>
      <c r="J695" s="262">
        <v>0.42</v>
      </c>
      <c r="K695" s="260">
        <f t="shared" si="123"/>
        <v>2.5550000000000002</v>
      </c>
      <c r="L695" s="261">
        <v>7.3949999999999996</v>
      </c>
      <c r="M695" s="262">
        <f t="shared" si="124"/>
        <v>4.84</v>
      </c>
      <c r="N695" s="260">
        <v>1.224</v>
      </c>
      <c r="O695" s="260">
        <v>306.98</v>
      </c>
      <c r="P695" s="260">
        <v>596</v>
      </c>
      <c r="Q695" s="260">
        <v>842.99662349948767</v>
      </c>
      <c r="U695" s="260">
        <f t="shared" si="127"/>
        <v>4.9075600000000001</v>
      </c>
      <c r="V695" s="260">
        <f t="shared" si="128"/>
        <v>3.0698000000000003</v>
      </c>
    </row>
    <row r="696" spans="1:22">
      <c r="A696" s="259">
        <v>44795</v>
      </c>
      <c r="B696" s="260">
        <v>370.6</v>
      </c>
      <c r="C696" s="261">
        <v>501.50299999999999</v>
      </c>
      <c r="D696" s="260">
        <v>4137.99</v>
      </c>
      <c r="F696" s="261">
        <v>3.0169999999999999</v>
      </c>
      <c r="G696" s="260">
        <f t="shared" si="120"/>
        <v>301.7</v>
      </c>
      <c r="H696" s="260">
        <f t="shared" si="121"/>
        <v>68.900000000000034</v>
      </c>
      <c r="I696" s="260">
        <f t="shared" si="122"/>
        <v>44.9</v>
      </c>
      <c r="J696" s="262">
        <v>0.44900000000000001</v>
      </c>
      <c r="K696" s="260">
        <f t="shared" si="123"/>
        <v>2.5680000000000001</v>
      </c>
      <c r="L696" s="261">
        <v>7.5279999999999996</v>
      </c>
      <c r="M696" s="262">
        <f t="shared" si="124"/>
        <v>4.9599999999999991</v>
      </c>
      <c r="N696" s="260">
        <v>1.3</v>
      </c>
      <c r="O696" s="260">
        <v>310.48</v>
      </c>
      <c r="P696" s="260">
        <v>627</v>
      </c>
      <c r="Q696" s="260">
        <v>881.36658121601431</v>
      </c>
      <c r="U696" s="260">
        <f t="shared" si="127"/>
        <v>5.0150299999999994</v>
      </c>
      <c r="V696" s="260">
        <f t="shared" si="128"/>
        <v>3.1048</v>
      </c>
    </row>
    <row r="697" spans="1:22">
      <c r="A697" s="259">
        <v>44796</v>
      </c>
      <c r="B697" s="260">
        <v>370.6</v>
      </c>
      <c r="C697" s="261">
        <v>494.57499999999999</v>
      </c>
      <c r="D697" s="260">
        <v>4128.7299999999996</v>
      </c>
      <c r="F697" s="261">
        <v>3.048</v>
      </c>
      <c r="G697" s="260">
        <f t="shared" si="120"/>
        <v>304.8</v>
      </c>
      <c r="H697" s="260">
        <f t="shared" si="121"/>
        <v>65.800000000000011</v>
      </c>
      <c r="I697" s="260">
        <f t="shared" si="122"/>
        <v>45.800000000000004</v>
      </c>
      <c r="J697" s="262">
        <v>0.45800000000000002</v>
      </c>
      <c r="K697" s="260">
        <f t="shared" si="123"/>
        <v>2.59</v>
      </c>
      <c r="L697" s="261">
        <v>7.476</v>
      </c>
      <c r="M697" s="262">
        <f t="shared" si="124"/>
        <v>4.8860000000000001</v>
      </c>
      <c r="N697" s="260">
        <v>1.3120000000000001</v>
      </c>
      <c r="O697" s="260">
        <v>312.11</v>
      </c>
      <c r="P697" s="260">
        <v>629</v>
      </c>
      <c r="Q697" s="260">
        <v>862.0172775422302</v>
      </c>
      <c r="U697" s="260">
        <f t="shared" si="127"/>
        <v>4.9457500000000003</v>
      </c>
      <c r="V697" s="260">
        <f t="shared" si="128"/>
        <v>3.1211000000000002</v>
      </c>
    </row>
    <row r="698" spans="1:22">
      <c r="A698" s="259">
        <v>44797</v>
      </c>
      <c r="B698" s="260">
        <v>365.5</v>
      </c>
      <c r="C698" s="261">
        <v>485.60700000000003</v>
      </c>
      <c r="D698" s="260">
        <v>4140.7700000000004</v>
      </c>
      <c r="F698" s="261">
        <v>3.1070000000000002</v>
      </c>
      <c r="G698" s="260">
        <f t="shared" si="120"/>
        <v>310.70000000000005</v>
      </c>
      <c r="H698" s="260">
        <f t="shared" si="121"/>
        <v>54.799999999999955</v>
      </c>
      <c r="I698" s="260">
        <f t="shared" si="122"/>
        <v>47.199999999999996</v>
      </c>
      <c r="J698" s="262">
        <v>0.47199999999999998</v>
      </c>
      <c r="K698" s="260">
        <f t="shared" si="123"/>
        <v>2.6350000000000002</v>
      </c>
      <c r="L698" s="261">
        <v>7.4340000000000002</v>
      </c>
      <c r="M698" s="262">
        <f t="shared" si="124"/>
        <v>4.7989999999999995</v>
      </c>
      <c r="N698" s="260">
        <v>1.3640000000000001</v>
      </c>
      <c r="O698" s="260">
        <v>310.32</v>
      </c>
      <c r="P698" s="260">
        <v>615</v>
      </c>
      <c r="Q698" s="260">
        <v>844.01485995033954</v>
      </c>
      <c r="U698" s="260">
        <f t="shared" si="127"/>
        <v>4.8560699999999999</v>
      </c>
      <c r="V698" s="260">
        <f t="shared" si="128"/>
        <v>3.1031999999999997</v>
      </c>
    </row>
    <row r="699" spans="1:22">
      <c r="A699" s="259">
        <v>44798</v>
      </c>
      <c r="B699" s="260">
        <v>366.8</v>
      </c>
      <c r="C699" s="261">
        <v>487.685</v>
      </c>
      <c r="D699" s="260">
        <v>4199.12</v>
      </c>
      <c r="F699" s="261">
        <v>3.028</v>
      </c>
      <c r="G699" s="260">
        <f t="shared" si="120"/>
        <v>302.8</v>
      </c>
      <c r="H699" s="260">
        <f t="shared" si="121"/>
        <v>64</v>
      </c>
      <c r="I699" s="260">
        <f t="shared" si="122"/>
        <v>41.699999999999996</v>
      </c>
      <c r="J699" s="262">
        <v>0.41699999999999998</v>
      </c>
      <c r="K699" s="260">
        <f t="shared" si="123"/>
        <v>2.6110000000000002</v>
      </c>
      <c r="L699" s="261">
        <v>7.3840000000000003</v>
      </c>
      <c r="M699" s="262">
        <f t="shared" si="124"/>
        <v>4.7729999999999997</v>
      </c>
      <c r="N699" s="260">
        <v>1.31</v>
      </c>
      <c r="O699" s="260">
        <v>315.04000000000002</v>
      </c>
      <c r="P699" s="260">
        <v>609</v>
      </c>
      <c r="Q699" s="260">
        <v>825.97180965891448</v>
      </c>
      <c r="U699" s="260">
        <f t="shared" si="127"/>
        <v>4.8768500000000001</v>
      </c>
      <c r="V699" s="260">
        <f t="shared" si="128"/>
        <v>3.1504000000000003</v>
      </c>
    </row>
    <row r="700" spans="1:22">
      <c r="A700" s="259">
        <v>44799</v>
      </c>
      <c r="B700" s="260">
        <v>363.6</v>
      </c>
      <c r="C700" s="261">
        <v>490.44499999999999</v>
      </c>
      <c r="D700" s="260">
        <v>4057.66</v>
      </c>
      <c r="F700" s="261">
        <v>3.0430000000000001</v>
      </c>
      <c r="G700" s="260">
        <f t="shared" si="120"/>
        <v>304.3</v>
      </c>
      <c r="H700" s="260">
        <f t="shared" si="121"/>
        <v>59.300000000000011</v>
      </c>
      <c r="I700" s="260">
        <f t="shared" si="122"/>
        <v>46</v>
      </c>
      <c r="J700" s="262">
        <v>0.46</v>
      </c>
      <c r="K700" s="260">
        <f t="shared" si="123"/>
        <v>2.5830000000000002</v>
      </c>
      <c r="L700" s="261">
        <v>7.4059999999999997</v>
      </c>
      <c r="M700" s="262">
        <f t="shared" si="124"/>
        <v>4.8229999999999995</v>
      </c>
      <c r="N700" s="260">
        <v>1.383</v>
      </c>
      <c r="O700" s="260">
        <v>313.3</v>
      </c>
      <c r="P700" s="260">
        <v>607</v>
      </c>
      <c r="Q700" s="260">
        <v>831.07666372310166</v>
      </c>
      <c r="U700" s="260">
        <f t="shared" si="127"/>
        <v>4.9044499999999998</v>
      </c>
      <c r="V700" s="260">
        <f t="shared" si="128"/>
        <v>3.133</v>
      </c>
    </row>
    <row r="701" spans="1:22" hidden="1">
      <c r="A701" s="259">
        <v>44802</v>
      </c>
      <c r="B701" s="260">
        <v>364.8</v>
      </c>
      <c r="C701" s="261">
        <v>493.142</v>
      </c>
      <c r="D701" s="260">
        <v>4030.61</v>
      </c>
      <c r="F701" s="261">
        <v>3.105</v>
      </c>
      <c r="G701" s="260">
        <f t="shared" si="120"/>
        <v>310.5</v>
      </c>
      <c r="H701" s="260">
        <f t="shared" si="121"/>
        <v>54.300000000000011</v>
      </c>
      <c r="I701" s="260">
        <f t="shared" si="122"/>
        <v>52.900000000000006</v>
      </c>
      <c r="J701" s="262">
        <v>0.52900000000000003</v>
      </c>
      <c r="K701" s="260">
        <f t="shared" si="123"/>
        <v>2.5760000000000001</v>
      </c>
      <c r="L701" s="261">
        <v>7.5030000000000001</v>
      </c>
      <c r="M701" s="262">
        <f t="shared" si="124"/>
        <v>4.9269999999999996</v>
      </c>
      <c r="N701" s="260">
        <v>1.4970000000000001</v>
      </c>
      <c r="O701" s="260" t="e">
        <v>#N/A</v>
      </c>
      <c r="Q701" s="260">
        <v>826.57133169440363</v>
      </c>
    </row>
    <row r="702" spans="1:22">
      <c r="A702" s="259">
        <v>44803</v>
      </c>
      <c r="B702" s="260">
        <v>363.6</v>
      </c>
      <c r="C702" s="261">
        <v>500.125</v>
      </c>
      <c r="D702" s="260">
        <v>3986.16</v>
      </c>
      <c r="F702" s="261">
        <v>3.1040000000000001</v>
      </c>
      <c r="G702" s="260">
        <f t="shared" si="120"/>
        <v>310.40000000000003</v>
      </c>
      <c r="H702" s="260">
        <f t="shared" si="121"/>
        <v>53.199999999999989</v>
      </c>
      <c r="I702" s="260">
        <f t="shared" si="122"/>
        <v>55.1</v>
      </c>
      <c r="J702" s="262">
        <v>0.55100000000000005</v>
      </c>
      <c r="K702" s="260">
        <f t="shared" si="123"/>
        <v>2.5529999999999999</v>
      </c>
      <c r="L702" s="261">
        <v>7.5469999999999997</v>
      </c>
      <c r="M702" s="262">
        <f t="shared" si="124"/>
        <v>4.9939999999999998</v>
      </c>
      <c r="N702" s="260">
        <v>1.5049999999999999</v>
      </c>
      <c r="O702" s="260">
        <v>310.5</v>
      </c>
      <c r="P702" s="260">
        <v>620</v>
      </c>
      <c r="Q702" s="260">
        <v>858.03142242617162</v>
      </c>
      <c r="U702" s="260">
        <f t="shared" ref="U702:U705" si="129">C702/100</f>
        <v>5.0012499999999998</v>
      </c>
      <c r="V702" s="260">
        <f t="shared" ref="V702:V705" si="130">O702/100</f>
        <v>3.105</v>
      </c>
    </row>
    <row r="703" spans="1:22">
      <c r="A703" s="259">
        <v>44804</v>
      </c>
      <c r="B703" s="260">
        <v>359.6</v>
      </c>
      <c r="C703" s="261">
        <v>501.57100000000003</v>
      </c>
      <c r="D703" s="260">
        <v>3955</v>
      </c>
      <c r="F703" s="261">
        <v>3.1949999999999998</v>
      </c>
      <c r="G703" s="260">
        <f t="shared" si="120"/>
        <v>319.5</v>
      </c>
      <c r="H703" s="260">
        <f t="shared" si="121"/>
        <v>40.100000000000023</v>
      </c>
      <c r="I703" s="260">
        <f t="shared" si="122"/>
        <v>71.2</v>
      </c>
      <c r="J703" s="262">
        <v>0.71199999999999997</v>
      </c>
      <c r="K703" s="260">
        <f t="shared" si="123"/>
        <v>2.4829999999999997</v>
      </c>
      <c r="L703" s="261">
        <v>7.657</v>
      </c>
      <c r="M703" s="262">
        <f t="shared" si="124"/>
        <v>5.1740000000000004</v>
      </c>
      <c r="N703" s="260">
        <v>1.5329999999999999</v>
      </c>
      <c r="O703" s="260">
        <v>312.95999999999998</v>
      </c>
      <c r="P703" s="260">
        <v>617</v>
      </c>
      <c r="Q703" s="260">
        <v>862.39707113517636</v>
      </c>
      <c r="U703" s="260">
        <f t="shared" si="129"/>
        <v>5.0157100000000003</v>
      </c>
      <c r="V703" s="260">
        <f t="shared" si="130"/>
        <v>3.1295999999999999</v>
      </c>
    </row>
    <row r="704" spans="1:22">
      <c r="A704" s="259">
        <v>44805</v>
      </c>
      <c r="B704" s="260">
        <v>361.5</v>
      </c>
      <c r="C704" s="261">
        <v>509.339</v>
      </c>
      <c r="D704" s="260">
        <v>3966.85</v>
      </c>
      <c r="F704" s="261">
        <v>3.2549999999999999</v>
      </c>
      <c r="G704" s="260">
        <f t="shared" si="120"/>
        <v>325.5</v>
      </c>
      <c r="H704" s="260">
        <f t="shared" si="121"/>
        <v>36</v>
      </c>
      <c r="I704" s="260">
        <f t="shared" si="122"/>
        <v>80.600000000000009</v>
      </c>
      <c r="J704" s="262">
        <v>0.80600000000000005</v>
      </c>
      <c r="K704" s="260">
        <f t="shared" si="123"/>
        <v>2.4489999999999998</v>
      </c>
      <c r="L704" s="261">
        <v>7.8109999999999999</v>
      </c>
      <c r="M704" s="262">
        <f t="shared" si="124"/>
        <v>5.3620000000000001</v>
      </c>
      <c r="N704" s="260">
        <v>1.5549999999999999</v>
      </c>
      <c r="O704" s="260">
        <v>318.07</v>
      </c>
      <c r="P704" s="260">
        <v>624</v>
      </c>
      <c r="Q704" s="260">
        <v>879.7970656796582</v>
      </c>
      <c r="U704" s="260">
        <f t="shared" si="129"/>
        <v>5.0933900000000003</v>
      </c>
      <c r="V704" s="260">
        <f t="shared" si="130"/>
        <v>3.1806999999999999</v>
      </c>
    </row>
    <row r="705" spans="1:22">
      <c r="A705" s="259">
        <v>44806</v>
      </c>
      <c r="B705" s="260">
        <v>367.6</v>
      </c>
      <c r="C705" s="261">
        <v>510.95800000000003</v>
      </c>
      <c r="D705" s="260">
        <v>3924.26</v>
      </c>
      <c r="F705" s="261">
        <v>3.1920000000000002</v>
      </c>
      <c r="G705" s="260">
        <f t="shared" si="120"/>
        <v>319.20000000000005</v>
      </c>
      <c r="H705" s="260">
        <f t="shared" si="121"/>
        <v>48.399999999999977</v>
      </c>
      <c r="I705" s="260">
        <f t="shared" si="122"/>
        <v>72.099999999999994</v>
      </c>
      <c r="J705" s="262">
        <v>0.72099999999999997</v>
      </c>
      <c r="K705" s="260">
        <f t="shared" si="123"/>
        <v>2.4710000000000001</v>
      </c>
      <c r="L705" s="261">
        <v>7.76</v>
      </c>
      <c r="M705" s="262">
        <f t="shared" si="124"/>
        <v>5.2889999999999997</v>
      </c>
      <c r="N705" s="260">
        <v>1.516</v>
      </c>
      <c r="O705" s="260">
        <v>325.01</v>
      </c>
      <c r="P705" s="260">
        <v>626</v>
      </c>
      <c r="Q705" s="260">
        <v>873.01576571788894</v>
      </c>
      <c r="U705" s="260">
        <f t="shared" si="129"/>
        <v>5.1095800000000002</v>
      </c>
      <c r="V705" s="260">
        <f t="shared" si="130"/>
        <v>3.2500999999999998</v>
      </c>
    </row>
    <row r="706" spans="1:22" hidden="1">
      <c r="A706" s="259">
        <v>44809</v>
      </c>
      <c r="B706" s="260">
        <v>0</v>
      </c>
      <c r="C706" s="260">
        <v>0</v>
      </c>
      <c r="D706" s="260">
        <v>0</v>
      </c>
      <c r="F706" s="260">
        <v>3.1920000000000002</v>
      </c>
      <c r="G706" s="260">
        <f t="shared" si="120"/>
        <v>319.20000000000005</v>
      </c>
      <c r="H706" s="260">
        <f t="shared" si="121"/>
        <v>-319.20000000000005</v>
      </c>
      <c r="I706" s="260">
        <f t="shared" si="122"/>
        <v>72.099999999999994</v>
      </c>
      <c r="J706" s="260">
        <v>0.72099999999999997</v>
      </c>
      <c r="K706" s="260">
        <f t="shared" si="123"/>
        <v>2.4710000000000001</v>
      </c>
      <c r="L706" s="260" t="e">
        <v>#N/A</v>
      </c>
      <c r="M706" s="260" t="e">
        <f t="shared" si="124"/>
        <v>#N/A</v>
      </c>
      <c r="Q706" s="260">
        <v>872.91370363488068</v>
      </c>
    </row>
    <row r="707" spans="1:22">
      <c r="A707" s="259">
        <v>44810</v>
      </c>
      <c r="B707" s="260">
        <v>363.1</v>
      </c>
      <c r="C707" s="261">
        <v>505.56599999999997</v>
      </c>
      <c r="D707" s="260">
        <v>3908.19</v>
      </c>
      <c r="F707" s="261">
        <v>3.35</v>
      </c>
      <c r="G707" s="260">
        <f t="shared" si="120"/>
        <v>335</v>
      </c>
      <c r="H707" s="260">
        <f t="shared" si="121"/>
        <v>28.100000000000023</v>
      </c>
      <c r="I707" s="260">
        <f t="shared" si="122"/>
        <v>87.1</v>
      </c>
      <c r="J707" s="262">
        <v>0.871</v>
      </c>
      <c r="K707" s="260">
        <f t="shared" si="123"/>
        <v>2.4790000000000001</v>
      </c>
      <c r="L707" s="261">
        <v>7.8449999999999998</v>
      </c>
      <c r="M707" s="262">
        <f t="shared" si="124"/>
        <v>5.3659999999999997</v>
      </c>
      <c r="N707" s="260">
        <v>1.631</v>
      </c>
      <c r="O707" s="260">
        <v>321.29000000000002</v>
      </c>
      <c r="P707" s="260">
        <v>606</v>
      </c>
      <c r="Q707" s="260">
        <v>854.6090283309245</v>
      </c>
      <c r="U707" s="260">
        <f t="shared" ref="U707:U715" si="131">C707/100</f>
        <v>5.0556599999999996</v>
      </c>
      <c r="V707" s="260">
        <f t="shared" ref="V707:V715" si="132">O707/100</f>
        <v>3.2129000000000003</v>
      </c>
    </row>
    <row r="708" spans="1:22">
      <c r="A708" s="259">
        <v>44811</v>
      </c>
      <c r="B708" s="260">
        <v>367.2</v>
      </c>
      <c r="C708" s="261">
        <v>510.16399999999999</v>
      </c>
      <c r="D708" s="260">
        <v>3979.87</v>
      </c>
      <c r="F708" s="261">
        <v>3.2650000000000001</v>
      </c>
      <c r="G708" s="260">
        <f t="shared" ref="G708:G771" si="133">F708*100</f>
        <v>326.5</v>
      </c>
      <c r="H708" s="260">
        <f t="shared" ref="H708:H749" si="134">B708-G708</f>
        <v>40.699999999999989</v>
      </c>
      <c r="I708" s="260">
        <f t="shared" ref="I708:I749" si="135">J708*100</f>
        <v>81.599999999999994</v>
      </c>
      <c r="J708" s="262">
        <v>0.81599999999999995</v>
      </c>
      <c r="K708" s="260">
        <f t="shared" ref="K708:K749" si="136">F708-J708</f>
        <v>2.4490000000000003</v>
      </c>
      <c r="L708" s="261">
        <v>7.8040000000000003</v>
      </c>
      <c r="M708" s="262">
        <f t="shared" ref="M708:M749" si="137">L708-K708</f>
        <v>5.3550000000000004</v>
      </c>
      <c r="N708" s="260">
        <v>1.57</v>
      </c>
      <c r="O708" s="260">
        <v>328.85</v>
      </c>
      <c r="P708" s="260">
        <v>613</v>
      </c>
      <c r="Q708" s="260">
        <v>863.09059155851025</v>
      </c>
      <c r="U708" s="260">
        <f t="shared" si="131"/>
        <v>5.1016399999999997</v>
      </c>
      <c r="V708" s="260">
        <f t="shared" si="132"/>
        <v>3.2885000000000004</v>
      </c>
    </row>
    <row r="709" spans="1:22">
      <c r="A709" s="259">
        <v>44812</v>
      </c>
      <c r="B709" s="260">
        <v>363.9</v>
      </c>
      <c r="C709" s="261">
        <v>498.62599999999998</v>
      </c>
      <c r="D709" s="260">
        <v>4006.18</v>
      </c>
      <c r="F709" s="261">
        <v>3.319</v>
      </c>
      <c r="G709" s="260">
        <f t="shared" si="133"/>
        <v>331.9</v>
      </c>
      <c r="H709" s="260">
        <f t="shared" si="134"/>
        <v>32</v>
      </c>
      <c r="I709" s="260">
        <f t="shared" si="135"/>
        <v>90.3</v>
      </c>
      <c r="J709" s="262">
        <v>0.90300000000000002</v>
      </c>
      <c r="K709" s="260">
        <f t="shared" si="136"/>
        <v>2.4159999999999999</v>
      </c>
      <c r="L709" s="261">
        <v>7.7210000000000001</v>
      </c>
      <c r="M709" s="262">
        <f t="shared" si="137"/>
        <v>5.3049999999999997</v>
      </c>
      <c r="N709" s="260">
        <v>1.708</v>
      </c>
      <c r="O709" s="260">
        <v>315.64</v>
      </c>
      <c r="P709" s="260">
        <v>606</v>
      </c>
      <c r="Q709" s="260">
        <v>845.76277498924128</v>
      </c>
      <c r="U709" s="260">
        <f t="shared" si="131"/>
        <v>4.9862599999999997</v>
      </c>
      <c r="V709" s="260">
        <f t="shared" si="132"/>
        <v>3.1563999999999997</v>
      </c>
    </row>
    <row r="710" spans="1:22">
      <c r="A710" s="259">
        <v>44813</v>
      </c>
      <c r="B710" s="260">
        <v>361.2</v>
      </c>
      <c r="C710" s="261">
        <v>490.89400000000001</v>
      </c>
      <c r="D710" s="260">
        <v>4067.36</v>
      </c>
      <c r="F710" s="261">
        <v>3.3130000000000002</v>
      </c>
      <c r="G710" s="260">
        <f t="shared" si="133"/>
        <v>331.3</v>
      </c>
      <c r="H710" s="260">
        <f t="shared" si="134"/>
        <v>29.899999999999977</v>
      </c>
      <c r="I710" s="260">
        <f t="shared" si="135"/>
        <v>88.5</v>
      </c>
      <c r="J710" s="262">
        <v>0.88500000000000001</v>
      </c>
      <c r="K710" s="260">
        <f t="shared" si="136"/>
        <v>2.4279999999999999</v>
      </c>
      <c r="L710" s="261">
        <v>7.64</v>
      </c>
      <c r="M710" s="262">
        <f t="shared" si="137"/>
        <v>5.2119999999999997</v>
      </c>
      <c r="N710" s="260">
        <v>1.6910000000000001</v>
      </c>
      <c r="O710" s="260">
        <v>313.33</v>
      </c>
      <c r="P710" s="260">
        <v>586</v>
      </c>
      <c r="Q710" s="260">
        <v>830.97393312674365</v>
      </c>
      <c r="U710" s="260">
        <f t="shared" si="131"/>
        <v>4.9089400000000003</v>
      </c>
      <c r="V710" s="260">
        <f t="shared" si="132"/>
        <v>3.1332999999999998</v>
      </c>
    </row>
    <row r="711" spans="1:22">
      <c r="A711" s="259">
        <v>44816</v>
      </c>
      <c r="B711" s="260">
        <v>359.1</v>
      </c>
      <c r="C711" s="261">
        <v>480.12799999999999</v>
      </c>
      <c r="D711" s="260">
        <v>4110.41</v>
      </c>
      <c r="F711" s="261">
        <v>3.36</v>
      </c>
      <c r="G711" s="260">
        <f t="shared" si="133"/>
        <v>336</v>
      </c>
      <c r="H711" s="260">
        <f t="shared" si="134"/>
        <v>23.100000000000023</v>
      </c>
      <c r="I711" s="260">
        <f t="shared" si="135"/>
        <v>93.899999999999991</v>
      </c>
      <c r="J711" s="262">
        <v>0.93899999999999995</v>
      </c>
      <c r="K711" s="260">
        <f t="shared" si="136"/>
        <v>2.4209999999999998</v>
      </c>
      <c r="L711" s="261">
        <v>7.5720000000000001</v>
      </c>
      <c r="M711" s="262">
        <f t="shared" si="137"/>
        <v>5.1509999999999998</v>
      </c>
      <c r="N711" s="260">
        <v>1.647</v>
      </c>
      <c r="O711" s="260">
        <v>311.87</v>
      </c>
      <c r="P711" s="260">
        <v>557</v>
      </c>
      <c r="Q711" s="260">
        <v>808.61316521146182</v>
      </c>
      <c r="U711" s="260">
        <f t="shared" si="131"/>
        <v>4.8012800000000002</v>
      </c>
      <c r="V711" s="260">
        <f t="shared" si="132"/>
        <v>3.1187</v>
      </c>
    </row>
    <row r="712" spans="1:22">
      <c r="A712" s="259">
        <v>44817</v>
      </c>
      <c r="B712" s="260">
        <v>355.6</v>
      </c>
      <c r="C712" s="261">
        <v>487.94</v>
      </c>
      <c r="D712" s="260">
        <v>3932.69</v>
      </c>
      <c r="F712" s="261">
        <v>3.4089999999999998</v>
      </c>
      <c r="G712" s="260">
        <f t="shared" si="133"/>
        <v>340.9</v>
      </c>
      <c r="H712" s="260">
        <f t="shared" si="134"/>
        <v>14.700000000000045</v>
      </c>
      <c r="I712" s="260">
        <f t="shared" si="135"/>
        <v>96.8</v>
      </c>
      <c r="J712" s="262">
        <v>0.96799999999999997</v>
      </c>
      <c r="K712" s="260">
        <f t="shared" si="136"/>
        <v>2.4409999999999998</v>
      </c>
      <c r="L712" s="261">
        <v>7.7370000000000001</v>
      </c>
      <c r="M712" s="262">
        <f t="shared" si="137"/>
        <v>5.2960000000000003</v>
      </c>
      <c r="N712" s="260">
        <v>1.722</v>
      </c>
      <c r="O712" s="260">
        <v>310.02999999999997</v>
      </c>
      <c r="P712" s="260">
        <v>552</v>
      </c>
      <c r="Q712" s="260">
        <v>811.24991623399387</v>
      </c>
      <c r="U712" s="260">
        <f t="shared" si="131"/>
        <v>4.8794000000000004</v>
      </c>
      <c r="V712" s="260">
        <f t="shared" si="132"/>
        <v>3.1002999999999998</v>
      </c>
    </row>
    <row r="713" spans="1:22">
      <c r="A713" s="259">
        <v>44818</v>
      </c>
      <c r="B713" s="260">
        <v>359.4</v>
      </c>
      <c r="C713" s="261">
        <v>494.60599999999999</v>
      </c>
      <c r="D713" s="260">
        <v>3946.01</v>
      </c>
      <c r="F713" s="261">
        <v>3.4049999999999998</v>
      </c>
      <c r="G713" s="260">
        <f t="shared" si="133"/>
        <v>340.5</v>
      </c>
      <c r="H713" s="260">
        <f t="shared" si="134"/>
        <v>18.899999999999977</v>
      </c>
      <c r="I713" s="260">
        <f t="shared" si="135"/>
        <v>93.4</v>
      </c>
      <c r="J713" s="262">
        <v>0.93400000000000005</v>
      </c>
      <c r="K713" s="260">
        <f t="shared" si="136"/>
        <v>2.4709999999999996</v>
      </c>
      <c r="L713" s="261">
        <v>7.7789999999999999</v>
      </c>
      <c r="M713" s="262">
        <f t="shared" si="137"/>
        <v>5.3079999999999998</v>
      </c>
      <c r="N713" s="260">
        <v>1.7090000000000001</v>
      </c>
      <c r="O713" s="260">
        <v>312.60000000000002</v>
      </c>
      <c r="P713" s="260">
        <v>564</v>
      </c>
      <c r="Q713" s="260">
        <v>829.67451097655112</v>
      </c>
      <c r="U713" s="260">
        <f t="shared" si="131"/>
        <v>4.9460600000000001</v>
      </c>
      <c r="V713" s="260">
        <f t="shared" si="132"/>
        <v>3.1260000000000003</v>
      </c>
    </row>
    <row r="714" spans="1:22">
      <c r="A714" s="259">
        <v>44819</v>
      </c>
      <c r="B714" s="260">
        <v>356.7</v>
      </c>
      <c r="C714" s="261">
        <v>493.642</v>
      </c>
      <c r="D714" s="260">
        <v>3901.35</v>
      </c>
      <c r="F714" s="261">
        <v>3.4510000000000001</v>
      </c>
      <c r="G714" s="260">
        <f t="shared" si="133"/>
        <v>345.1</v>
      </c>
      <c r="H714" s="260">
        <f t="shared" si="134"/>
        <v>11.599999999999966</v>
      </c>
      <c r="I714" s="260">
        <f t="shared" si="135"/>
        <v>102</v>
      </c>
      <c r="J714" s="262">
        <v>1.02</v>
      </c>
      <c r="K714" s="260">
        <f t="shared" si="136"/>
        <v>2.431</v>
      </c>
      <c r="L714" s="261">
        <v>7.806</v>
      </c>
      <c r="M714" s="262">
        <f t="shared" si="137"/>
        <v>5.375</v>
      </c>
      <c r="N714" s="260">
        <v>1.762</v>
      </c>
      <c r="O714" s="260">
        <v>316.10000000000002</v>
      </c>
      <c r="P714" s="260">
        <v>564</v>
      </c>
      <c r="Q714" s="260">
        <v>833.73043109606215</v>
      </c>
      <c r="U714" s="260">
        <f t="shared" si="131"/>
        <v>4.93642</v>
      </c>
      <c r="V714" s="260">
        <f t="shared" si="132"/>
        <v>3.161</v>
      </c>
    </row>
    <row r="715" spans="1:22">
      <c r="A715" s="259">
        <v>44820</v>
      </c>
      <c r="B715" s="260">
        <v>363.6</v>
      </c>
      <c r="C715" s="261">
        <v>505.08800000000002</v>
      </c>
      <c r="D715" s="260">
        <v>3873.33</v>
      </c>
      <c r="F715" s="261">
        <v>3.452</v>
      </c>
      <c r="G715" s="260">
        <f t="shared" si="133"/>
        <v>345.2</v>
      </c>
      <c r="H715" s="260">
        <f t="shared" si="134"/>
        <v>18.400000000000034</v>
      </c>
      <c r="I715" s="260">
        <f t="shared" si="135"/>
        <v>107.80000000000001</v>
      </c>
      <c r="J715" s="262">
        <v>1.0780000000000001</v>
      </c>
      <c r="K715" s="260">
        <f t="shared" si="136"/>
        <v>2.3739999999999997</v>
      </c>
      <c r="L715" s="261">
        <v>7.9180000000000001</v>
      </c>
      <c r="M715" s="262">
        <f t="shared" si="137"/>
        <v>5.5440000000000005</v>
      </c>
      <c r="N715" s="260">
        <v>1.7509999999999999</v>
      </c>
      <c r="O715" s="260">
        <v>317.39</v>
      </c>
      <c r="P715" s="260">
        <v>582</v>
      </c>
      <c r="Q715" s="260">
        <v>849.6192363111486</v>
      </c>
      <c r="U715" s="260">
        <f t="shared" si="131"/>
        <v>5.0508800000000003</v>
      </c>
      <c r="V715" s="260">
        <f t="shared" si="132"/>
        <v>3.1738999999999997</v>
      </c>
    </row>
    <row r="716" spans="1:22" hidden="1">
      <c r="A716" s="259">
        <v>44823</v>
      </c>
      <c r="B716" s="260">
        <v>361.6</v>
      </c>
      <c r="C716" s="261">
        <v>502.47500000000002</v>
      </c>
      <c r="D716" s="260">
        <v>3899.89</v>
      </c>
      <c r="F716" s="261">
        <v>3.4910000000000001</v>
      </c>
      <c r="G716" s="260">
        <f t="shared" si="133"/>
        <v>349.1</v>
      </c>
      <c r="H716" s="260">
        <f t="shared" si="134"/>
        <v>12.5</v>
      </c>
      <c r="I716" s="260">
        <f t="shared" si="135"/>
        <v>114.19999999999999</v>
      </c>
      <c r="J716" s="262">
        <v>1.1419999999999999</v>
      </c>
      <c r="K716" s="260">
        <f t="shared" si="136"/>
        <v>2.3490000000000002</v>
      </c>
      <c r="L716" s="261">
        <v>7.9109999999999996</v>
      </c>
      <c r="M716" s="262">
        <f t="shared" si="137"/>
        <v>5.5619999999999994</v>
      </c>
      <c r="N716" s="260">
        <v>1.7989999999999999</v>
      </c>
      <c r="O716" s="260" t="e">
        <v>#N/A</v>
      </c>
      <c r="Q716" s="260">
        <v>848.5228611612423</v>
      </c>
    </row>
    <row r="717" spans="1:22">
      <c r="A717" s="259">
        <v>44824</v>
      </c>
      <c r="B717" s="260">
        <v>363.3</v>
      </c>
      <c r="C717" s="261">
        <v>506.28399999999999</v>
      </c>
      <c r="D717" s="260">
        <v>3855.93</v>
      </c>
      <c r="F717" s="261">
        <v>3.5640000000000001</v>
      </c>
      <c r="G717" s="260">
        <f t="shared" si="133"/>
        <v>356.4</v>
      </c>
      <c r="H717" s="260">
        <f t="shared" si="134"/>
        <v>6.9000000000000341</v>
      </c>
      <c r="I717" s="260">
        <f t="shared" si="135"/>
        <v>116.7</v>
      </c>
      <c r="J717" s="262">
        <v>1.167</v>
      </c>
      <c r="K717" s="260">
        <f t="shared" si="136"/>
        <v>2.3970000000000002</v>
      </c>
      <c r="L717" s="261">
        <v>8</v>
      </c>
      <c r="M717" s="262">
        <f t="shared" si="137"/>
        <v>5.6029999999999998</v>
      </c>
      <c r="N717" s="260">
        <v>1.92</v>
      </c>
      <c r="O717" s="260">
        <v>311.55</v>
      </c>
      <c r="P717" s="260">
        <v>582</v>
      </c>
      <c r="Q717" s="260">
        <v>843.75318211344666</v>
      </c>
      <c r="U717" s="260">
        <f t="shared" ref="U717:U730" si="138">C717/100</f>
        <v>5.0628399999999996</v>
      </c>
      <c r="V717" s="260">
        <f t="shared" ref="V717:V730" si="139">O717/100</f>
        <v>3.1154999999999999</v>
      </c>
    </row>
    <row r="718" spans="1:22">
      <c r="A718" s="259">
        <v>44825</v>
      </c>
      <c r="B718" s="260">
        <v>365.6</v>
      </c>
      <c r="C718" s="261">
        <v>507.209</v>
      </c>
      <c r="D718" s="260">
        <v>3789.93</v>
      </c>
      <c r="F718" s="261">
        <v>3.532</v>
      </c>
      <c r="G718" s="260">
        <f t="shared" si="133"/>
        <v>353.2</v>
      </c>
      <c r="H718" s="260">
        <f t="shared" si="134"/>
        <v>12.400000000000034</v>
      </c>
      <c r="I718" s="260">
        <f t="shared" si="135"/>
        <v>116.3</v>
      </c>
      <c r="J718" s="262">
        <v>1.163</v>
      </c>
      <c r="K718" s="260">
        <f t="shared" si="136"/>
        <v>2.3689999999999998</v>
      </c>
      <c r="L718" s="261">
        <v>7.9720000000000004</v>
      </c>
      <c r="M718" s="262">
        <f t="shared" si="137"/>
        <v>5.6030000000000006</v>
      </c>
      <c r="N718" s="260">
        <v>1.8859999999999999</v>
      </c>
      <c r="O718" s="260">
        <v>319.51</v>
      </c>
      <c r="P718" s="260">
        <v>585</v>
      </c>
      <c r="Q718" s="260">
        <v>839.39005179484639</v>
      </c>
      <c r="U718" s="260">
        <f t="shared" si="138"/>
        <v>5.0720900000000002</v>
      </c>
      <c r="V718" s="260">
        <f t="shared" si="139"/>
        <v>3.1951000000000001</v>
      </c>
    </row>
    <row r="719" spans="1:22">
      <c r="A719" s="259">
        <v>44826</v>
      </c>
      <c r="B719" s="260">
        <v>358.1</v>
      </c>
      <c r="C719" s="261">
        <v>502.34699999999998</v>
      </c>
      <c r="D719" s="260">
        <v>3757.99</v>
      </c>
      <c r="F719" s="261">
        <v>3.7149999999999999</v>
      </c>
      <c r="G719" s="260">
        <f t="shared" si="133"/>
        <v>371.5</v>
      </c>
      <c r="H719" s="260">
        <f t="shared" si="134"/>
        <v>-13.399999999999977</v>
      </c>
      <c r="I719" s="260">
        <f t="shared" si="135"/>
        <v>131.1</v>
      </c>
      <c r="J719" s="262">
        <v>1.3109999999999999</v>
      </c>
      <c r="K719" s="260">
        <f t="shared" si="136"/>
        <v>2.4039999999999999</v>
      </c>
      <c r="L719" s="261">
        <v>8.1150000000000002</v>
      </c>
      <c r="M719" s="262">
        <f t="shared" si="137"/>
        <v>5.7110000000000003</v>
      </c>
      <c r="N719" s="260">
        <v>1.958</v>
      </c>
      <c r="O719" s="260">
        <v>318.83999999999997</v>
      </c>
      <c r="P719" s="260">
        <v>569</v>
      </c>
      <c r="Q719" s="260">
        <v>836.2493702074263</v>
      </c>
      <c r="U719" s="260">
        <f t="shared" si="138"/>
        <v>5.0234699999999997</v>
      </c>
      <c r="V719" s="260">
        <f t="shared" si="139"/>
        <v>3.1883999999999997</v>
      </c>
    </row>
    <row r="720" spans="1:22">
      <c r="A720" s="259">
        <v>44827</v>
      </c>
      <c r="B720" s="260">
        <v>363.3</v>
      </c>
      <c r="C720" s="261">
        <v>517.12400000000002</v>
      </c>
      <c r="D720" s="260">
        <v>3693.23</v>
      </c>
      <c r="F720" s="261">
        <v>3.6890000000000001</v>
      </c>
      <c r="G720" s="260">
        <f t="shared" si="133"/>
        <v>368.9</v>
      </c>
      <c r="H720" s="260">
        <f t="shared" si="134"/>
        <v>-5.5999999999999659</v>
      </c>
      <c r="I720" s="260">
        <f t="shared" si="135"/>
        <v>131.9</v>
      </c>
      <c r="J720" s="262">
        <v>1.319</v>
      </c>
      <c r="K720" s="260">
        <f t="shared" si="136"/>
        <v>2.37</v>
      </c>
      <c r="L720" s="261">
        <v>8.2710000000000008</v>
      </c>
      <c r="M720" s="262">
        <f t="shared" si="137"/>
        <v>5.9010000000000007</v>
      </c>
      <c r="N720" s="260">
        <v>2.0169999999999999</v>
      </c>
      <c r="O720" s="260">
        <v>324.47000000000003</v>
      </c>
      <c r="P720" s="260">
        <v>585</v>
      </c>
      <c r="Q720" s="260">
        <v>857.63773631324693</v>
      </c>
      <c r="U720" s="260">
        <f t="shared" si="138"/>
        <v>5.1712400000000001</v>
      </c>
      <c r="V720" s="260">
        <f t="shared" si="139"/>
        <v>3.2447000000000004</v>
      </c>
    </row>
    <row r="721" spans="1:22">
      <c r="A721" s="259">
        <v>44830</v>
      </c>
      <c r="B721" s="260">
        <v>358.8</v>
      </c>
      <c r="C721" s="261">
        <v>526.34699999999998</v>
      </c>
      <c r="D721" s="260">
        <v>3655.04</v>
      </c>
      <c r="F721" s="261">
        <v>3.9260000000000002</v>
      </c>
      <c r="G721" s="260">
        <f t="shared" si="133"/>
        <v>392.6</v>
      </c>
      <c r="H721" s="260">
        <f t="shared" si="134"/>
        <v>-33.800000000000011</v>
      </c>
      <c r="I721" s="260">
        <f t="shared" si="135"/>
        <v>162.6</v>
      </c>
      <c r="J721" s="262">
        <v>1.6259999999999999</v>
      </c>
      <c r="K721" s="260">
        <f t="shared" si="136"/>
        <v>2.3000000000000003</v>
      </c>
      <c r="L721" s="261">
        <v>8.5030000000000001</v>
      </c>
      <c r="M721" s="262">
        <f t="shared" si="137"/>
        <v>6.2029999999999994</v>
      </c>
      <c r="N721" s="260">
        <v>2.1080000000000001</v>
      </c>
      <c r="O721" s="260">
        <v>335.39</v>
      </c>
      <c r="P721" s="260">
        <v>603</v>
      </c>
      <c r="Q721" s="260">
        <v>888.23359737598639</v>
      </c>
      <c r="U721" s="260">
        <f t="shared" si="138"/>
        <v>5.2634699999999999</v>
      </c>
      <c r="V721" s="260">
        <f t="shared" si="139"/>
        <v>3.3538999999999999</v>
      </c>
    </row>
    <row r="722" spans="1:22">
      <c r="A722" s="259">
        <v>44831</v>
      </c>
      <c r="B722" s="260">
        <v>365.2</v>
      </c>
      <c r="C722" s="261">
        <v>534.77499999999998</v>
      </c>
      <c r="D722" s="260">
        <v>3647.29</v>
      </c>
      <c r="F722" s="261">
        <v>3.9470000000000001</v>
      </c>
      <c r="G722" s="260">
        <f t="shared" si="133"/>
        <v>394.7</v>
      </c>
      <c r="H722" s="260">
        <f t="shared" si="134"/>
        <v>-29.5</v>
      </c>
      <c r="I722" s="260">
        <f t="shared" si="135"/>
        <v>161.5</v>
      </c>
      <c r="J722" s="262">
        <v>1.615</v>
      </c>
      <c r="K722" s="260">
        <f t="shared" si="136"/>
        <v>2.3319999999999999</v>
      </c>
      <c r="L722" s="261">
        <v>8.6620000000000008</v>
      </c>
      <c r="M722" s="262">
        <f t="shared" si="137"/>
        <v>6.330000000000001</v>
      </c>
      <c r="N722" s="260">
        <v>2.2210000000000001</v>
      </c>
      <c r="O722" s="260">
        <v>335.04</v>
      </c>
      <c r="P722" s="260">
        <v>620</v>
      </c>
      <c r="Q722" s="260">
        <v>902.13694077248442</v>
      </c>
      <c r="U722" s="260">
        <f t="shared" si="138"/>
        <v>5.3477499999999996</v>
      </c>
      <c r="V722" s="260">
        <f t="shared" si="139"/>
        <v>3.3504</v>
      </c>
    </row>
    <row r="723" spans="1:22">
      <c r="A723" s="259">
        <v>44832</v>
      </c>
      <c r="B723" s="260">
        <v>391.9</v>
      </c>
      <c r="C723" s="261">
        <v>563.70799999999997</v>
      </c>
      <c r="D723" s="260">
        <v>3719.04</v>
      </c>
      <c r="F723" s="261">
        <v>3.7330000000000001</v>
      </c>
      <c r="G723" s="260">
        <f t="shared" si="133"/>
        <v>373.3</v>
      </c>
      <c r="H723" s="260">
        <f t="shared" si="134"/>
        <v>18.599999999999966</v>
      </c>
      <c r="I723" s="260">
        <f t="shared" si="135"/>
        <v>140.79999999999998</v>
      </c>
      <c r="J723" s="262">
        <v>1.4079999999999999</v>
      </c>
      <c r="K723" s="260">
        <f t="shared" si="136"/>
        <v>2.3250000000000002</v>
      </c>
      <c r="L723" s="261">
        <v>8.641</v>
      </c>
      <c r="M723" s="262">
        <f t="shared" si="137"/>
        <v>6.3159999999999998</v>
      </c>
      <c r="N723" s="260">
        <v>2.11</v>
      </c>
      <c r="O723" s="260">
        <v>356.93</v>
      </c>
      <c r="P723" s="260">
        <v>696</v>
      </c>
      <c r="Q723" s="260">
        <v>957.39873658506963</v>
      </c>
      <c r="U723" s="260">
        <f t="shared" si="138"/>
        <v>5.6370800000000001</v>
      </c>
      <c r="V723" s="260">
        <f t="shared" si="139"/>
        <v>3.5693000000000001</v>
      </c>
    </row>
    <row r="724" spans="1:22">
      <c r="A724" s="259">
        <v>44833</v>
      </c>
      <c r="B724" s="260">
        <v>394.5</v>
      </c>
      <c r="C724" s="261">
        <v>568.74900000000002</v>
      </c>
      <c r="D724" s="260">
        <v>3640.47</v>
      </c>
      <c r="F724" s="261">
        <v>3.7890000000000001</v>
      </c>
      <c r="G724" s="260">
        <f t="shared" si="133"/>
        <v>378.90000000000003</v>
      </c>
      <c r="H724" s="260">
        <f t="shared" si="134"/>
        <v>15.599999999999966</v>
      </c>
      <c r="I724" s="260">
        <f t="shared" si="135"/>
        <v>160.5</v>
      </c>
      <c r="J724" s="262">
        <v>1.605</v>
      </c>
      <c r="K724" s="260">
        <f t="shared" si="136"/>
        <v>2.1840000000000002</v>
      </c>
      <c r="L724" s="261">
        <v>8.7360000000000007</v>
      </c>
      <c r="M724" s="262">
        <f t="shared" si="137"/>
        <v>6.5520000000000005</v>
      </c>
      <c r="N724" s="260">
        <v>2.1739999999999999</v>
      </c>
      <c r="O724" s="260">
        <v>355.62</v>
      </c>
      <c r="P724" s="260">
        <v>691</v>
      </c>
      <c r="Q724" s="260">
        <v>965.24963504999641</v>
      </c>
      <c r="U724" s="260">
        <f t="shared" si="138"/>
        <v>5.6874900000000004</v>
      </c>
      <c r="V724" s="260">
        <f t="shared" si="139"/>
        <v>3.5562</v>
      </c>
    </row>
    <row r="725" spans="1:22">
      <c r="A725" s="259">
        <v>44834</v>
      </c>
      <c r="B725" s="260">
        <v>388.3</v>
      </c>
      <c r="C725" s="261">
        <v>559.46199999999999</v>
      </c>
      <c r="D725" s="260">
        <v>3585.62</v>
      </c>
      <c r="F725" s="261">
        <v>3.8319999999999999</v>
      </c>
      <c r="G725" s="260">
        <f t="shared" si="133"/>
        <v>383.2</v>
      </c>
      <c r="H725" s="260">
        <f t="shared" si="134"/>
        <v>5.1000000000000227</v>
      </c>
      <c r="I725" s="260">
        <f t="shared" si="135"/>
        <v>167.6</v>
      </c>
      <c r="J725" s="262">
        <v>1.6759999999999999</v>
      </c>
      <c r="K725" s="260">
        <f t="shared" si="136"/>
        <v>2.1559999999999997</v>
      </c>
      <c r="L725" s="261">
        <v>8.6039999999999992</v>
      </c>
      <c r="M725" s="262">
        <f t="shared" si="137"/>
        <v>6.4479999999999995</v>
      </c>
      <c r="N725" s="260">
        <v>2.1019999999999999</v>
      </c>
      <c r="O725" s="260">
        <v>366.94</v>
      </c>
      <c r="P725" s="260">
        <v>679</v>
      </c>
      <c r="Q725" s="260">
        <v>957.31322313968985</v>
      </c>
      <c r="U725" s="260">
        <f t="shared" si="138"/>
        <v>5.5946199999999999</v>
      </c>
      <c r="V725" s="260">
        <f t="shared" si="139"/>
        <v>3.6694</v>
      </c>
    </row>
    <row r="726" spans="1:22">
      <c r="A726" s="259">
        <v>44837</v>
      </c>
      <c r="B726" s="260">
        <v>400</v>
      </c>
      <c r="C726" s="261">
        <v>566.10599999999999</v>
      </c>
      <c r="D726" s="260">
        <v>3678.43</v>
      </c>
      <c r="F726" s="261">
        <v>3.641</v>
      </c>
      <c r="G726" s="260">
        <f t="shared" si="133"/>
        <v>364.1</v>
      </c>
      <c r="H726" s="260">
        <f t="shared" si="134"/>
        <v>35.899999999999977</v>
      </c>
      <c r="I726" s="260">
        <f t="shared" si="135"/>
        <v>144.70000000000002</v>
      </c>
      <c r="J726" s="262">
        <v>1.4470000000000001</v>
      </c>
      <c r="K726" s="260">
        <f t="shared" si="136"/>
        <v>2.194</v>
      </c>
      <c r="L726" s="261">
        <v>8.4749999999999996</v>
      </c>
      <c r="M726" s="262">
        <f t="shared" si="137"/>
        <v>6.2809999999999997</v>
      </c>
      <c r="N726" s="260">
        <v>1.9079999999999999</v>
      </c>
      <c r="O726" s="260">
        <v>379.37</v>
      </c>
      <c r="P726" s="260">
        <v>697</v>
      </c>
      <c r="Q726" s="260">
        <v>977.22774173361177</v>
      </c>
      <c r="U726" s="260">
        <f t="shared" si="138"/>
        <v>5.66106</v>
      </c>
      <c r="V726" s="260">
        <f t="shared" si="139"/>
        <v>3.7936999999999999</v>
      </c>
    </row>
    <row r="727" spans="1:22">
      <c r="A727" s="259">
        <v>44838</v>
      </c>
      <c r="B727" s="260">
        <v>392.9</v>
      </c>
      <c r="C727" s="261">
        <v>542.79600000000005</v>
      </c>
      <c r="D727" s="260">
        <v>3790.93</v>
      </c>
      <c r="F727" s="261">
        <v>3.6349999999999998</v>
      </c>
      <c r="G727" s="260">
        <f t="shared" si="133"/>
        <v>363.5</v>
      </c>
      <c r="H727" s="260">
        <f t="shared" si="134"/>
        <v>29.399999999999977</v>
      </c>
      <c r="I727" s="260">
        <f t="shared" si="135"/>
        <v>139.5</v>
      </c>
      <c r="J727" s="262">
        <v>1.395</v>
      </c>
      <c r="K727" s="260">
        <f t="shared" si="136"/>
        <v>2.2399999999999998</v>
      </c>
      <c r="L727" s="261">
        <v>8.2569999999999997</v>
      </c>
      <c r="M727" s="262">
        <f t="shared" si="137"/>
        <v>6.0169999999999995</v>
      </c>
      <c r="N727" s="260">
        <v>1.8620000000000001</v>
      </c>
      <c r="O727" s="260">
        <v>374.03</v>
      </c>
      <c r="P727" s="260">
        <v>651</v>
      </c>
      <c r="Q727" s="260">
        <v>932.59817161713045</v>
      </c>
      <c r="U727" s="260">
        <f t="shared" si="138"/>
        <v>5.4279600000000006</v>
      </c>
      <c r="V727" s="260">
        <f t="shared" si="139"/>
        <v>3.7402999999999995</v>
      </c>
    </row>
    <row r="728" spans="1:22">
      <c r="A728" s="259">
        <v>44839</v>
      </c>
      <c r="B728" s="260">
        <v>385.9</v>
      </c>
      <c r="C728" s="261">
        <v>547.53599999999994</v>
      </c>
      <c r="D728" s="260">
        <v>3783.28</v>
      </c>
      <c r="F728" s="261">
        <v>3.7559999999999998</v>
      </c>
      <c r="G728" s="260">
        <f t="shared" si="133"/>
        <v>375.59999999999997</v>
      </c>
      <c r="H728" s="260">
        <f t="shared" si="134"/>
        <v>10.300000000000011</v>
      </c>
      <c r="I728" s="260">
        <f t="shared" si="135"/>
        <v>154.5</v>
      </c>
      <c r="J728" s="262">
        <v>1.5449999999999999</v>
      </c>
      <c r="K728" s="260">
        <f t="shared" si="136"/>
        <v>2.2109999999999999</v>
      </c>
      <c r="L728" s="261">
        <v>8.41</v>
      </c>
      <c r="M728" s="262">
        <f t="shared" si="137"/>
        <v>6.1989999999999998</v>
      </c>
      <c r="N728" s="260">
        <v>2.0249999999999999</v>
      </c>
      <c r="O728" s="260">
        <v>362.24</v>
      </c>
      <c r="P728" s="260">
        <v>653</v>
      </c>
      <c r="Q728" s="260">
        <v>933.32923725422449</v>
      </c>
      <c r="U728" s="260">
        <f t="shared" si="138"/>
        <v>5.4753599999999993</v>
      </c>
      <c r="V728" s="260">
        <f t="shared" si="139"/>
        <v>3.6224000000000003</v>
      </c>
    </row>
    <row r="729" spans="1:22">
      <c r="A729" s="259">
        <v>44840</v>
      </c>
      <c r="B729" s="260">
        <v>381.6</v>
      </c>
      <c r="C729" s="261">
        <v>542.70500000000004</v>
      </c>
      <c r="D729" s="260">
        <v>3744.52</v>
      </c>
      <c r="F729" s="261">
        <v>3.8250000000000002</v>
      </c>
      <c r="G729" s="260">
        <f t="shared" si="133"/>
        <v>382.5</v>
      </c>
      <c r="H729" s="260">
        <f t="shared" si="134"/>
        <v>-0.89999999999997726</v>
      </c>
      <c r="I729" s="260">
        <f t="shared" si="135"/>
        <v>161.4</v>
      </c>
      <c r="J729" s="262">
        <v>1.6140000000000001</v>
      </c>
      <c r="K729" s="260">
        <f t="shared" si="136"/>
        <v>2.2110000000000003</v>
      </c>
      <c r="L729" s="261">
        <v>8.4529999999999994</v>
      </c>
      <c r="M729" s="262">
        <f t="shared" si="137"/>
        <v>6.2419999999999991</v>
      </c>
      <c r="N729" s="260">
        <v>2.0790000000000002</v>
      </c>
      <c r="O729" s="260">
        <v>357.03</v>
      </c>
      <c r="P729" s="260">
        <v>643</v>
      </c>
      <c r="Q729" s="260">
        <v>919.06158842694697</v>
      </c>
      <c r="U729" s="260">
        <f t="shared" si="138"/>
        <v>5.4270500000000004</v>
      </c>
      <c r="V729" s="260">
        <f t="shared" si="139"/>
        <v>3.5702999999999996</v>
      </c>
    </row>
    <row r="730" spans="1:22">
      <c r="A730" s="259">
        <v>44841</v>
      </c>
      <c r="B730" s="260">
        <v>381.6</v>
      </c>
      <c r="C730" s="261">
        <v>546.19000000000005</v>
      </c>
      <c r="D730" s="260">
        <v>3639.66</v>
      </c>
      <c r="F730" s="261">
        <v>3.883</v>
      </c>
      <c r="G730" s="260">
        <f t="shared" si="133"/>
        <v>388.3</v>
      </c>
      <c r="H730" s="260">
        <f t="shared" si="134"/>
        <v>-6.6999999999999886</v>
      </c>
      <c r="I730" s="260">
        <f t="shared" si="135"/>
        <v>161.20000000000002</v>
      </c>
      <c r="J730" s="262">
        <v>1.6120000000000001</v>
      </c>
      <c r="K730" s="260">
        <f t="shared" si="136"/>
        <v>2.2709999999999999</v>
      </c>
      <c r="L730" s="261">
        <v>8.5830000000000002</v>
      </c>
      <c r="M730" s="262">
        <f t="shared" si="137"/>
        <v>6.3120000000000003</v>
      </c>
      <c r="N730" s="260">
        <v>2.1890000000000001</v>
      </c>
      <c r="O730" s="260">
        <v>356.64</v>
      </c>
      <c r="P730" s="260">
        <v>633</v>
      </c>
      <c r="Q730" s="260">
        <v>903.2592826267487</v>
      </c>
      <c r="U730" s="260">
        <f t="shared" si="138"/>
        <v>5.4619000000000009</v>
      </c>
      <c r="V730" s="260">
        <f t="shared" si="139"/>
        <v>3.5663999999999998</v>
      </c>
    </row>
    <row r="731" spans="1:22" hidden="1">
      <c r="A731" s="259">
        <v>44844</v>
      </c>
      <c r="B731" s="260">
        <v>0</v>
      </c>
      <c r="C731" s="260">
        <v>0</v>
      </c>
      <c r="D731" s="260">
        <v>3612.39</v>
      </c>
      <c r="F731" s="260">
        <v>3.883</v>
      </c>
      <c r="G731" s="260">
        <f t="shared" si="133"/>
        <v>388.3</v>
      </c>
      <c r="H731" s="260">
        <f t="shared" si="134"/>
        <v>-388.3</v>
      </c>
      <c r="I731" s="260">
        <f t="shared" si="135"/>
        <v>161.20000000000002</v>
      </c>
      <c r="J731" s="260">
        <v>1.6120000000000001</v>
      </c>
      <c r="K731" s="260">
        <f t="shared" si="136"/>
        <v>2.2709999999999999</v>
      </c>
      <c r="L731" s="260" t="e">
        <v>#N/A</v>
      </c>
      <c r="M731" s="260" t="e">
        <f t="shared" si="137"/>
        <v>#N/A</v>
      </c>
      <c r="Q731" s="260">
        <v>896.40115923961571</v>
      </c>
    </row>
    <row r="732" spans="1:22">
      <c r="A732" s="259">
        <v>44845</v>
      </c>
      <c r="B732" s="260">
        <v>389.1</v>
      </c>
      <c r="C732" s="261">
        <v>557.60599999999999</v>
      </c>
      <c r="D732" s="260">
        <v>3588.84</v>
      </c>
      <c r="F732" s="261">
        <v>3.9489999999999998</v>
      </c>
      <c r="G732" s="260">
        <f t="shared" si="133"/>
        <v>394.9</v>
      </c>
      <c r="H732" s="260">
        <f t="shared" si="134"/>
        <v>-5.7999999999999545</v>
      </c>
      <c r="I732" s="260">
        <f t="shared" si="135"/>
        <v>163.1</v>
      </c>
      <c r="J732" s="262">
        <v>1.631</v>
      </c>
      <c r="K732" s="260">
        <f t="shared" si="136"/>
        <v>2.3179999999999996</v>
      </c>
      <c r="L732" s="261">
        <v>8.7330000000000005</v>
      </c>
      <c r="M732" s="262">
        <f t="shared" si="137"/>
        <v>6.4150000000000009</v>
      </c>
      <c r="N732" s="260">
        <v>2.29</v>
      </c>
      <c r="O732" s="260">
        <v>353.9</v>
      </c>
      <c r="P732" s="260">
        <v>645</v>
      </c>
      <c r="Q732" s="260">
        <v>912.86747860948662</v>
      </c>
      <c r="U732" s="260">
        <f t="shared" ref="U732:U754" si="140">C732/100</f>
        <v>5.57606</v>
      </c>
      <c r="V732" s="260">
        <f t="shared" ref="V732:V754" si="141">O732/100</f>
        <v>3.5389999999999997</v>
      </c>
    </row>
    <row r="733" spans="1:22">
      <c r="A733" s="259">
        <v>44846</v>
      </c>
      <c r="B733" s="260">
        <v>396.1</v>
      </c>
      <c r="C733" s="261">
        <v>566.68100000000004</v>
      </c>
      <c r="D733" s="260">
        <v>3577.03</v>
      </c>
      <c r="F733" s="261">
        <v>3.8969999999999998</v>
      </c>
      <c r="G733" s="260">
        <f t="shared" si="133"/>
        <v>389.7</v>
      </c>
      <c r="H733" s="260">
        <f t="shared" si="134"/>
        <v>6.4000000000000341</v>
      </c>
      <c r="I733" s="260">
        <f t="shared" si="135"/>
        <v>160.20000000000002</v>
      </c>
      <c r="J733" s="262">
        <v>1.6020000000000001</v>
      </c>
      <c r="K733" s="260">
        <f t="shared" si="136"/>
        <v>2.2949999999999999</v>
      </c>
      <c r="L733" s="261">
        <v>8.7810000000000006</v>
      </c>
      <c r="M733" s="262">
        <f t="shared" si="137"/>
        <v>6.4860000000000007</v>
      </c>
      <c r="N733" s="260">
        <v>2.3039999999999998</v>
      </c>
      <c r="O733" s="260">
        <v>358.58</v>
      </c>
      <c r="P733" s="260">
        <v>657</v>
      </c>
      <c r="Q733" s="260">
        <v>922.59690942800501</v>
      </c>
      <c r="U733" s="260">
        <f t="shared" si="140"/>
        <v>5.6668100000000008</v>
      </c>
      <c r="V733" s="260">
        <f t="shared" si="141"/>
        <v>3.5857999999999999</v>
      </c>
    </row>
    <row r="734" spans="1:22">
      <c r="A734" s="259">
        <v>44847</v>
      </c>
      <c r="B734" s="260">
        <v>402.3</v>
      </c>
      <c r="C734" s="261">
        <v>573.02800000000002</v>
      </c>
      <c r="D734" s="260">
        <v>3669.91</v>
      </c>
      <c r="F734" s="261">
        <v>3.9460000000000002</v>
      </c>
      <c r="G734" s="260">
        <f t="shared" si="133"/>
        <v>394.6</v>
      </c>
      <c r="H734" s="260">
        <f t="shared" si="134"/>
        <v>7.6999999999999886</v>
      </c>
      <c r="I734" s="260">
        <f t="shared" si="135"/>
        <v>159.80000000000001</v>
      </c>
      <c r="J734" s="262">
        <v>1.5980000000000001</v>
      </c>
      <c r="K734" s="260">
        <f t="shared" si="136"/>
        <v>2.3479999999999999</v>
      </c>
      <c r="L734" s="261">
        <v>8.9030000000000005</v>
      </c>
      <c r="M734" s="262">
        <f t="shared" si="137"/>
        <v>6.5550000000000006</v>
      </c>
      <c r="N734" s="260">
        <v>2.2759999999999998</v>
      </c>
      <c r="O734" s="260">
        <v>368.47</v>
      </c>
      <c r="P734" s="260">
        <v>664</v>
      </c>
      <c r="Q734" s="260">
        <v>946.64490460624154</v>
      </c>
      <c r="U734" s="260">
        <f t="shared" si="140"/>
        <v>5.7302800000000005</v>
      </c>
      <c r="V734" s="260">
        <f t="shared" si="141"/>
        <v>3.6847000000000003</v>
      </c>
    </row>
    <row r="735" spans="1:22">
      <c r="A735" s="259">
        <v>44848</v>
      </c>
      <c r="B735" s="260">
        <v>401.2</v>
      </c>
      <c r="C735" s="261">
        <v>568.97400000000005</v>
      </c>
      <c r="D735" s="260">
        <v>3583.07</v>
      </c>
      <c r="F735" s="261">
        <v>4.0209999999999999</v>
      </c>
      <c r="G735" s="260">
        <f t="shared" si="133"/>
        <v>402.09999999999997</v>
      </c>
      <c r="H735" s="260">
        <f t="shared" si="134"/>
        <v>-0.89999999999997726</v>
      </c>
      <c r="I735" s="260">
        <f t="shared" si="135"/>
        <v>161.30000000000001</v>
      </c>
      <c r="J735" s="262">
        <v>1.613</v>
      </c>
      <c r="K735" s="260">
        <f t="shared" si="136"/>
        <v>2.4079999999999999</v>
      </c>
      <c r="L735" s="261">
        <v>8.9269999999999996</v>
      </c>
      <c r="M735" s="262">
        <f t="shared" si="137"/>
        <v>6.5190000000000001</v>
      </c>
      <c r="N735" s="260">
        <v>2.34</v>
      </c>
      <c r="O735" s="260">
        <v>367.57</v>
      </c>
      <c r="P735" s="260">
        <v>658</v>
      </c>
      <c r="Q735" s="260">
        <v>936.36650984260814</v>
      </c>
      <c r="U735" s="260">
        <f t="shared" si="140"/>
        <v>5.6897400000000005</v>
      </c>
      <c r="V735" s="260">
        <f t="shared" si="141"/>
        <v>3.6757</v>
      </c>
    </row>
    <row r="736" spans="1:22">
      <c r="A736" s="259">
        <v>44851</v>
      </c>
      <c r="B736" s="260">
        <v>408</v>
      </c>
      <c r="C736" s="261">
        <v>567.47299999999996</v>
      </c>
      <c r="D736" s="260">
        <v>3677.95</v>
      </c>
      <c r="F736" s="261">
        <v>4.0119999999999996</v>
      </c>
      <c r="G736" s="260">
        <f t="shared" si="133"/>
        <v>401.19999999999993</v>
      </c>
      <c r="H736" s="260">
        <f t="shared" si="134"/>
        <v>6.8000000000000682</v>
      </c>
      <c r="I736" s="260">
        <f t="shared" si="135"/>
        <v>154.6</v>
      </c>
      <c r="J736" s="262">
        <v>1.546</v>
      </c>
      <c r="K736" s="260">
        <f t="shared" si="136"/>
        <v>2.4659999999999993</v>
      </c>
      <c r="L736" s="261">
        <v>8.8689999999999998</v>
      </c>
      <c r="M736" s="262">
        <f t="shared" si="137"/>
        <v>6.4030000000000005</v>
      </c>
      <c r="N736" s="260">
        <v>2.262</v>
      </c>
      <c r="O736" s="260">
        <v>372.73</v>
      </c>
      <c r="P736" s="260">
        <v>661</v>
      </c>
      <c r="Q736" s="260">
        <v>938.19046158556353</v>
      </c>
      <c r="U736" s="260">
        <f t="shared" si="140"/>
        <v>5.6747299999999994</v>
      </c>
      <c r="V736" s="260">
        <f t="shared" si="141"/>
        <v>3.7273000000000001</v>
      </c>
    </row>
    <row r="737" spans="1:22">
      <c r="A737" s="259">
        <v>44852</v>
      </c>
      <c r="B737" s="260">
        <v>409.4</v>
      </c>
      <c r="C737" s="261">
        <v>565.75099999999998</v>
      </c>
      <c r="D737" s="260">
        <v>3719.98</v>
      </c>
      <c r="F737" s="261">
        <v>4.0090000000000003</v>
      </c>
      <c r="G737" s="260">
        <f t="shared" si="133"/>
        <v>400.90000000000003</v>
      </c>
      <c r="H737" s="260">
        <f t="shared" si="134"/>
        <v>8.4999999999999432</v>
      </c>
      <c r="I737" s="260">
        <f t="shared" si="135"/>
        <v>160.20000000000002</v>
      </c>
      <c r="J737" s="262">
        <v>1.6020000000000001</v>
      </c>
      <c r="K737" s="260">
        <f t="shared" si="136"/>
        <v>2.407</v>
      </c>
      <c r="L737" s="261">
        <v>8.8279999999999994</v>
      </c>
      <c r="M737" s="262">
        <f t="shared" si="137"/>
        <v>6.4209999999999994</v>
      </c>
      <c r="N737" s="260">
        <v>2.2759999999999998</v>
      </c>
      <c r="O737" s="260">
        <v>371.7</v>
      </c>
      <c r="P737" s="260">
        <v>662</v>
      </c>
      <c r="Q737" s="260">
        <v>934.72302503013873</v>
      </c>
      <c r="U737" s="260">
        <f t="shared" si="140"/>
        <v>5.6575099999999994</v>
      </c>
      <c r="V737" s="260">
        <f t="shared" si="141"/>
        <v>3.7170000000000001</v>
      </c>
    </row>
    <row r="738" spans="1:22">
      <c r="A738" s="259">
        <v>44853</v>
      </c>
      <c r="B738" s="260">
        <v>406.2</v>
      </c>
      <c r="C738" s="261">
        <v>566.125</v>
      </c>
      <c r="D738" s="260">
        <v>3695.16</v>
      </c>
      <c r="F738" s="261">
        <v>4.1360000000000001</v>
      </c>
      <c r="G738" s="260">
        <f t="shared" si="133"/>
        <v>413.6</v>
      </c>
      <c r="H738" s="260">
        <f t="shared" si="134"/>
        <v>-7.4000000000000341</v>
      </c>
      <c r="I738" s="260">
        <f t="shared" si="135"/>
        <v>169.70000000000002</v>
      </c>
      <c r="J738" s="262">
        <v>1.6970000000000001</v>
      </c>
      <c r="K738" s="260">
        <f t="shared" si="136"/>
        <v>2.4390000000000001</v>
      </c>
      <c r="L738" s="261">
        <v>8.9510000000000005</v>
      </c>
      <c r="M738" s="262">
        <f t="shared" si="137"/>
        <v>6.5120000000000005</v>
      </c>
      <c r="N738" s="260">
        <v>2.367</v>
      </c>
      <c r="O738" s="260">
        <v>366.93</v>
      </c>
      <c r="P738" s="260">
        <v>672</v>
      </c>
      <c r="Q738" s="260">
        <v>939.00126707286165</v>
      </c>
      <c r="U738" s="260">
        <f t="shared" si="140"/>
        <v>5.6612499999999999</v>
      </c>
      <c r="V738" s="260">
        <f t="shared" si="141"/>
        <v>3.6693000000000002</v>
      </c>
    </row>
    <row r="739" spans="1:22">
      <c r="A739" s="259">
        <v>44854</v>
      </c>
      <c r="B739" s="260">
        <v>408.1</v>
      </c>
      <c r="C739" s="261">
        <v>566.88800000000003</v>
      </c>
      <c r="D739" s="260">
        <v>3665.78</v>
      </c>
      <c r="F739" s="261">
        <v>4.2290000000000001</v>
      </c>
      <c r="G739" s="260">
        <f t="shared" si="133"/>
        <v>422.90000000000003</v>
      </c>
      <c r="H739" s="260">
        <f t="shared" si="134"/>
        <v>-14.800000000000011</v>
      </c>
      <c r="I739" s="260">
        <f t="shared" si="135"/>
        <v>173.70000000000002</v>
      </c>
      <c r="J739" s="262">
        <v>1.7370000000000001</v>
      </c>
      <c r="K739" s="260">
        <f t="shared" si="136"/>
        <v>2.492</v>
      </c>
      <c r="L739" s="261">
        <v>9.0519999999999996</v>
      </c>
      <c r="M739" s="262">
        <f t="shared" si="137"/>
        <v>6.56</v>
      </c>
      <c r="N739" s="260">
        <v>2.395</v>
      </c>
      <c r="O739" s="260">
        <v>370.39</v>
      </c>
      <c r="P739" s="260">
        <v>675</v>
      </c>
      <c r="Q739" s="260">
        <v>945.44683224560526</v>
      </c>
      <c r="U739" s="260">
        <f t="shared" si="140"/>
        <v>5.6688800000000006</v>
      </c>
      <c r="V739" s="260">
        <f t="shared" si="141"/>
        <v>3.7039</v>
      </c>
    </row>
    <row r="740" spans="1:22">
      <c r="A740" s="259">
        <v>44855</v>
      </c>
      <c r="B740" s="260">
        <v>422</v>
      </c>
      <c r="C740" s="261">
        <v>577.52099999999996</v>
      </c>
      <c r="D740" s="260">
        <v>3752.75</v>
      </c>
      <c r="F740" s="261">
        <v>4.22</v>
      </c>
      <c r="G740" s="260">
        <f t="shared" si="133"/>
        <v>422</v>
      </c>
      <c r="H740" s="260">
        <f t="shared" si="134"/>
        <v>0</v>
      </c>
      <c r="I740" s="260">
        <f t="shared" si="135"/>
        <v>168</v>
      </c>
      <c r="J740" s="262">
        <v>1.68</v>
      </c>
      <c r="K740" s="260">
        <f t="shared" si="136"/>
        <v>2.54</v>
      </c>
      <c r="L740" s="261">
        <v>9.1150000000000002</v>
      </c>
      <c r="M740" s="262">
        <f t="shared" si="137"/>
        <v>6.5750000000000002</v>
      </c>
      <c r="N740" s="260">
        <v>2.4079999999999999</v>
      </c>
      <c r="O740" s="260">
        <v>375.62</v>
      </c>
      <c r="P740" s="260">
        <v>695</v>
      </c>
      <c r="Q740" s="260">
        <v>960.86653471231466</v>
      </c>
      <c r="U740" s="260">
        <f t="shared" si="140"/>
        <v>5.7752099999999995</v>
      </c>
      <c r="V740" s="260">
        <f t="shared" si="141"/>
        <v>3.7562000000000002</v>
      </c>
    </row>
    <row r="741" spans="1:22">
      <c r="A741" s="259">
        <v>44858</v>
      </c>
      <c r="B741" s="260">
        <v>424.3</v>
      </c>
      <c r="C741" s="261">
        <v>568.25699999999995</v>
      </c>
      <c r="D741" s="260">
        <v>3797.34</v>
      </c>
      <c r="F741" s="261">
        <v>4.2439999999999998</v>
      </c>
      <c r="G741" s="260">
        <f t="shared" si="133"/>
        <v>424.4</v>
      </c>
      <c r="H741" s="260">
        <f t="shared" si="134"/>
        <v>-9.9999999999965894E-2</v>
      </c>
      <c r="I741" s="260">
        <f t="shared" si="135"/>
        <v>166.70000000000002</v>
      </c>
      <c r="J741" s="262">
        <v>1.667</v>
      </c>
      <c r="K741" s="260">
        <f t="shared" si="136"/>
        <v>2.577</v>
      </c>
      <c r="L741" s="261">
        <v>9.0239999999999991</v>
      </c>
      <c r="M741" s="262">
        <f t="shared" si="137"/>
        <v>6.4469999999999992</v>
      </c>
      <c r="N741" s="260">
        <v>2.3239999999999998</v>
      </c>
      <c r="O741" s="260">
        <v>380.05</v>
      </c>
      <c r="P741" s="260">
        <v>686</v>
      </c>
      <c r="Q741" s="260">
        <v>955.81512453570758</v>
      </c>
      <c r="U741" s="260">
        <f t="shared" si="140"/>
        <v>5.6825699999999992</v>
      </c>
      <c r="V741" s="260">
        <f t="shared" si="141"/>
        <v>3.8005</v>
      </c>
    </row>
    <row r="742" spans="1:22">
      <c r="A742" s="259">
        <v>44859</v>
      </c>
      <c r="B742" s="260">
        <v>435.4</v>
      </c>
      <c r="C742" s="261">
        <v>562.61199999999997</v>
      </c>
      <c r="D742" s="260">
        <v>3859.11</v>
      </c>
      <c r="F742" s="261">
        <v>4.1029999999999998</v>
      </c>
      <c r="G742" s="260">
        <f t="shared" si="133"/>
        <v>410.29999999999995</v>
      </c>
      <c r="H742" s="260">
        <f t="shared" si="134"/>
        <v>25.100000000000023</v>
      </c>
      <c r="I742" s="260">
        <f t="shared" si="135"/>
        <v>159.80000000000001</v>
      </c>
      <c r="J742" s="262">
        <v>1.5980000000000001</v>
      </c>
      <c r="K742" s="260">
        <f t="shared" si="136"/>
        <v>2.5049999999999999</v>
      </c>
      <c r="L742" s="261">
        <v>8.8000000000000007</v>
      </c>
      <c r="M742" s="262">
        <f t="shared" si="137"/>
        <v>6.2950000000000008</v>
      </c>
      <c r="N742" s="260">
        <v>2.1640000000000001</v>
      </c>
      <c r="O742" s="260">
        <v>382.68</v>
      </c>
      <c r="P742" s="260">
        <v>693</v>
      </c>
      <c r="Q742" s="260">
        <v>945.59041366918473</v>
      </c>
      <c r="U742" s="260">
        <f t="shared" si="140"/>
        <v>5.6261199999999993</v>
      </c>
      <c r="V742" s="260">
        <f t="shared" si="141"/>
        <v>3.8268</v>
      </c>
    </row>
    <row r="743" spans="1:22">
      <c r="A743" s="259">
        <v>44860</v>
      </c>
      <c r="B743" s="260">
        <v>434.1</v>
      </c>
      <c r="C743" s="261">
        <v>551.28899999999999</v>
      </c>
      <c r="D743" s="260">
        <v>3830.6</v>
      </c>
      <c r="F743" s="261">
        <v>4.0049999999999999</v>
      </c>
      <c r="G743" s="260">
        <f t="shared" si="133"/>
        <v>400.5</v>
      </c>
      <c r="H743" s="260">
        <f t="shared" si="134"/>
        <v>33.600000000000023</v>
      </c>
      <c r="I743" s="260">
        <f t="shared" si="135"/>
        <v>157.6</v>
      </c>
      <c r="J743" s="262">
        <v>1.5760000000000001</v>
      </c>
      <c r="K743" s="260">
        <f t="shared" si="136"/>
        <v>2.4289999999999998</v>
      </c>
      <c r="L743" s="261">
        <v>8.6560000000000006</v>
      </c>
      <c r="M743" s="262">
        <f t="shared" si="137"/>
        <v>6.2270000000000003</v>
      </c>
      <c r="N743" s="260">
        <v>2.1070000000000002</v>
      </c>
      <c r="O743" s="260">
        <v>376.29</v>
      </c>
      <c r="P743" s="260">
        <v>677</v>
      </c>
      <c r="Q743" s="260">
        <v>912.37119789701194</v>
      </c>
      <c r="U743" s="260">
        <f t="shared" si="140"/>
        <v>5.5128899999999996</v>
      </c>
      <c r="V743" s="260">
        <f t="shared" si="141"/>
        <v>3.7629000000000001</v>
      </c>
    </row>
    <row r="744" spans="1:22">
      <c r="A744" s="259">
        <v>44861</v>
      </c>
      <c r="B744" s="260">
        <v>441.4</v>
      </c>
      <c r="C744" s="261">
        <v>553.98299999999995</v>
      </c>
      <c r="D744" s="260">
        <v>3807.3</v>
      </c>
      <c r="F744" s="261">
        <v>3.9209999999999998</v>
      </c>
      <c r="G744" s="260">
        <f t="shared" si="133"/>
        <v>392.09999999999997</v>
      </c>
      <c r="H744" s="260">
        <f t="shared" si="134"/>
        <v>49.300000000000011</v>
      </c>
      <c r="I744" s="260">
        <f t="shared" si="135"/>
        <v>147.9</v>
      </c>
      <c r="J744" s="262">
        <v>1.4790000000000001</v>
      </c>
      <c r="K744" s="260">
        <f t="shared" si="136"/>
        <v>2.4419999999999997</v>
      </c>
      <c r="L744" s="261">
        <v>8.5809999999999995</v>
      </c>
      <c r="M744" s="262">
        <f t="shared" si="137"/>
        <v>6.1389999999999993</v>
      </c>
      <c r="N744" s="260">
        <v>1.956</v>
      </c>
      <c r="O744" s="260">
        <v>376.79</v>
      </c>
      <c r="P744" s="260">
        <v>661</v>
      </c>
      <c r="Q744" s="260">
        <v>906.89740278710178</v>
      </c>
      <c r="U744" s="260">
        <f t="shared" si="140"/>
        <v>5.5398299999999994</v>
      </c>
      <c r="V744" s="260">
        <f t="shared" si="141"/>
        <v>3.7679</v>
      </c>
    </row>
    <row r="745" spans="1:22">
      <c r="A745" s="259">
        <v>44862</v>
      </c>
      <c r="B745" s="260">
        <v>435.7</v>
      </c>
      <c r="C745" s="261">
        <v>540.09500000000003</v>
      </c>
      <c r="D745" s="260">
        <v>3901.06</v>
      </c>
      <c r="F745" s="261">
        <v>4.016</v>
      </c>
      <c r="G745" s="260">
        <f t="shared" si="133"/>
        <v>401.6</v>
      </c>
      <c r="H745" s="260">
        <f t="shared" si="134"/>
        <v>34.099999999999966</v>
      </c>
      <c r="I745" s="260">
        <f t="shared" si="135"/>
        <v>151.69999999999999</v>
      </c>
      <c r="J745" s="262">
        <v>1.5169999999999999</v>
      </c>
      <c r="K745" s="260">
        <f t="shared" si="136"/>
        <v>2.4990000000000001</v>
      </c>
      <c r="L745" s="261">
        <v>8.5500000000000007</v>
      </c>
      <c r="M745" s="262">
        <f t="shared" si="137"/>
        <v>6.0510000000000002</v>
      </c>
      <c r="N745" s="260">
        <v>2.0950000000000002</v>
      </c>
      <c r="O745" s="260">
        <v>369.46</v>
      </c>
      <c r="P745" s="260">
        <v>653</v>
      </c>
      <c r="Q745" s="260">
        <v>891.35478726318365</v>
      </c>
      <c r="U745" s="260">
        <f t="shared" si="140"/>
        <v>5.4009499999999999</v>
      </c>
      <c r="V745" s="260">
        <f t="shared" si="141"/>
        <v>3.6945999999999999</v>
      </c>
    </row>
    <row r="746" spans="1:22">
      <c r="A746" s="259">
        <v>44865</v>
      </c>
      <c r="B746" s="260">
        <v>436.2</v>
      </c>
      <c r="C746" s="261">
        <v>542.63599999999997</v>
      </c>
      <c r="D746" s="260">
        <v>3871.98</v>
      </c>
      <c r="F746" s="261">
        <v>4.05</v>
      </c>
      <c r="G746" s="260">
        <f t="shared" si="133"/>
        <v>405</v>
      </c>
      <c r="H746" s="260">
        <f t="shared" si="134"/>
        <v>31.199999999999989</v>
      </c>
      <c r="I746" s="260">
        <f t="shared" si="135"/>
        <v>153.9</v>
      </c>
      <c r="J746" s="262">
        <v>1.5389999999999999</v>
      </c>
      <c r="K746" s="260">
        <f t="shared" si="136"/>
        <v>2.5110000000000001</v>
      </c>
      <c r="L746" s="261">
        <v>8.6989999999999998</v>
      </c>
      <c r="M746" s="262">
        <f t="shared" si="137"/>
        <v>6.1879999999999997</v>
      </c>
      <c r="N746" s="260">
        <v>2.1360000000000001</v>
      </c>
      <c r="O746" s="260">
        <v>362.35</v>
      </c>
      <c r="P746" s="260">
        <v>644</v>
      </c>
      <c r="Q746" s="260">
        <v>888.07544374451936</v>
      </c>
      <c r="U746" s="260">
        <f t="shared" si="140"/>
        <v>5.4263599999999999</v>
      </c>
      <c r="V746" s="260">
        <f t="shared" si="141"/>
        <v>3.6235000000000004</v>
      </c>
    </row>
    <row r="747" spans="1:22">
      <c r="A747" s="259">
        <v>44866</v>
      </c>
      <c r="B747" s="260">
        <v>432.5</v>
      </c>
      <c r="C747" s="261">
        <v>534.78800000000001</v>
      </c>
      <c r="D747" s="260">
        <v>3856.1</v>
      </c>
      <c r="F747" s="261">
        <v>4.0439999999999996</v>
      </c>
      <c r="G747" s="260">
        <f t="shared" si="133"/>
        <v>404.4</v>
      </c>
      <c r="H747" s="260">
        <f t="shared" si="134"/>
        <v>28.100000000000023</v>
      </c>
      <c r="I747" s="260">
        <f t="shared" si="135"/>
        <v>153.4</v>
      </c>
      <c r="J747" s="262">
        <v>1.534</v>
      </c>
      <c r="K747" s="260">
        <f t="shared" si="136"/>
        <v>2.5099999999999998</v>
      </c>
      <c r="L747" s="261">
        <v>8.6229999999999993</v>
      </c>
      <c r="M747" s="262">
        <f t="shared" si="137"/>
        <v>6.1129999999999995</v>
      </c>
      <c r="N747" s="260">
        <v>2.1259999999999999</v>
      </c>
      <c r="O747" s="260">
        <v>358.38</v>
      </c>
      <c r="P747" s="260">
        <v>640</v>
      </c>
      <c r="Q747" s="260">
        <v>873.1839819180318</v>
      </c>
      <c r="U747" s="260">
        <f t="shared" si="140"/>
        <v>5.34788</v>
      </c>
      <c r="V747" s="260">
        <f t="shared" si="141"/>
        <v>3.5838000000000001</v>
      </c>
    </row>
    <row r="748" spans="1:22">
      <c r="A748" s="259">
        <v>44867</v>
      </c>
      <c r="B748" s="260">
        <v>430.5</v>
      </c>
      <c r="C748" s="261">
        <v>533.48699999999997</v>
      </c>
      <c r="D748" s="260">
        <v>3759.69</v>
      </c>
      <c r="F748" s="261">
        <v>4.1040000000000001</v>
      </c>
      <c r="G748" s="260">
        <f t="shared" si="133"/>
        <v>410.40000000000003</v>
      </c>
      <c r="H748" s="260">
        <f t="shared" si="134"/>
        <v>20.099999999999966</v>
      </c>
      <c r="I748" s="260">
        <f t="shared" si="135"/>
        <v>160.5</v>
      </c>
      <c r="J748" s="262">
        <v>1.605</v>
      </c>
      <c r="K748" s="260">
        <f t="shared" si="136"/>
        <v>2.4990000000000001</v>
      </c>
      <c r="L748" s="261">
        <v>8.6489999999999991</v>
      </c>
      <c r="M748" s="262">
        <f t="shared" si="137"/>
        <v>6.1499999999999986</v>
      </c>
      <c r="N748" s="260">
        <v>2.13</v>
      </c>
      <c r="O748" s="260">
        <v>359.03</v>
      </c>
      <c r="P748" s="260">
        <v>631</v>
      </c>
      <c r="Q748" s="260">
        <v>860.95007713208315</v>
      </c>
      <c r="U748" s="260">
        <f t="shared" si="140"/>
        <v>5.3348699999999996</v>
      </c>
      <c r="V748" s="260">
        <f t="shared" si="141"/>
        <v>3.5902999999999996</v>
      </c>
    </row>
    <row r="749" spans="1:22">
      <c r="A749" s="259">
        <v>44868</v>
      </c>
      <c r="B749" s="260">
        <v>433.8</v>
      </c>
      <c r="C749" s="261">
        <v>536.66899999999998</v>
      </c>
      <c r="D749" s="260">
        <v>3719.89</v>
      </c>
      <c r="F749" s="261">
        <v>4.149</v>
      </c>
      <c r="G749" s="260">
        <f t="shared" si="133"/>
        <v>414.9</v>
      </c>
      <c r="H749" s="260">
        <f t="shared" si="134"/>
        <v>18.900000000000034</v>
      </c>
      <c r="I749" s="260">
        <f t="shared" si="135"/>
        <v>174.70000000000002</v>
      </c>
      <c r="J749" s="262">
        <v>1.7470000000000001</v>
      </c>
      <c r="K749" s="260">
        <f t="shared" si="136"/>
        <v>2.4020000000000001</v>
      </c>
      <c r="L749" s="261">
        <v>8.7629999999999999</v>
      </c>
      <c r="M749" s="262">
        <f t="shared" si="137"/>
        <v>6.3609999999999998</v>
      </c>
      <c r="N749" s="260">
        <v>2.2389999999999999</v>
      </c>
      <c r="O749" s="260">
        <v>356.42</v>
      </c>
      <c r="P749" s="260">
        <v>640</v>
      </c>
      <c r="Q749" s="260">
        <v>861.01428817642989</v>
      </c>
      <c r="U749" s="260">
        <f t="shared" si="140"/>
        <v>5.3666900000000002</v>
      </c>
      <c r="V749" s="260">
        <f t="shared" si="141"/>
        <v>3.5642</v>
      </c>
    </row>
    <row r="750" spans="1:22">
      <c r="A750" s="259">
        <v>44869</v>
      </c>
      <c r="B750" s="260">
        <v>430.2</v>
      </c>
      <c r="C750" s="261">
        <v>524.76900000000001</v>
      </c>
      <c r="D750" s="260">
        <v>3770.55</v>
      </c>
      <c r="E750" s="260">
        <v>922.84799999999996</v>
      </c>
      <c r="F750" s="261">
        <v>4.16</v>
      </c>
      <c r="G750" s="260">
        <f t="shared" si="133"/>
        <v>416</v>
      </c>
      <c r="H750" s="260">
        <f>B750-G750</f>
        <v>14.199999999999989</v>
      </c>
      <c r="I750" s="260">
        <f>J750*100</f>
        <v>168.3</v>
      </c>
      <c r="J750" s="262">
        <v>1.6830000000000001</v>
      </c>
      <c r="K750" s="260">
        <f>F750-J750</f>
        <v>2.4770000000000003</v>
      </c>
      <c r="L750" s="261">
        <v>8.6890000000000001</v>
      </c>
      <c r="M750" s="262">
        <f>L750-K750</f>
        <v>6.2119999999999997</v>
      </c>
      <c r="N750" s="260">
        <v>2.2890000000000001</v>
      </c>
      <c r="O750" s="260">
        <v>346.11</v>
      </c>
      <c r="P750" s="260">
        <v>602</v>
      </c>
      <c r="Q750" s="260">
        <v>822.30360720583053</v>
      </c>
      <c r="U750" s="260">
        <f t="shared" si="140"/>
        <v>5.2476900000000004</v>
      </c>
      <c r="V750" s="260">
        <f t="shared" si="141"/>
        <v>3.4611000000000001</v>
      </c>
    </row>
    <row r="751" spans="1:22">
      <c r="A751" s="259">
        <v>44872</v>
      </c>
      <c r="B751" s="260">
        <v>422.7</v>
      </c>
      <c r="C751" s="261">
        <v>507.84500000000003</v>
      </c>
      <c r="D751" s="260">
        <v>3806.8</v>
      </c>
      <c r="E751" s="260">
        <v>894.27599999999995</v>
      </c>
      <c r="F751" s="261">
        <v>4.2160000000000002</v>
      </c>
      <c r="G751" s="260">
        <f t="shared" si="133"/>
        <v>421.6</v>
      </c>
      <c r="H751" s="260">
        <f>B751-G751</f>
        <v>1.0999999999999659</v>
      </c>
      <c r="I751" s="260">
        <f t="shared" ref="I751:I754" si="142">J751*100</f>
        <v>168.2</v>
      </c>
      <c r="J751" s="262">
        <v>1.6819999999999999</v>
      </c>
      <c r="K751" s="260">
        <f t="shared" ref="K751:K754" si="143">F751-J751</f>
        <v>2.5340000000000003</v>
      </c>
      <c r="L751" s="261">
        <v>8.5809999999999995</v>
      </c>
      <c r="M751" s="262">
        <f t="shared" ref="M751:M754" si="144">L751-K751</f>
        <v>6.0469999999999988</v>
      </c>
      <c r="N751" s="260">
        <v>2.3380000000000001</v>
      </c>
      <c r="O751" s="260">
        <v>337.82</v>
      </c>
      <c r="P751" s="260">
        <v>560</v>
      </c>
      <c r="Q751" s="260">
        <v>777.6398229190828</v>
      </c>
      <c r="U751" s="260">
        <f t="shared" si="140"/>
        <v>5.0784500000000001</v>
      </c>
      <c r="V751" s="260">
        <f t="shared" si="141"/>
        <v>3.3782000000000001</v>
      </c>
    </row>
    <row r="752" spans="1:22">
      <c r="A752" s="259">
        <v>44873</v>
      </c>
      <c r="B752" s="260">
        <v>425.3</v>
      </c>
      <c r="C752" s="261">
        <v>508.61399999999998</v>
      </c>
      <c r="D752" s="260">
        <v>3828.11</v>
      </c>
      <c r="E752" s="260">
        <v>892.20600000000002</v>
      </c>
      <c r="F752" s="261">
        <v>4.1269999999999998</v>
      </c>
      <c r="G752" s="260">
        <f t="shared" si="133"/>
        <v>412.7</v>
      </c>
      <c r="H752" s="260">
        <f t="shared" ref="H752:H815" si="145">B752-G752</f>
        <v>12.600000000000023</v>
      </c>
      <c r="I752" s="260">
        <f t="shared" si="142"/>
        <v>163</v>
      </c>
      <c r="J752" s="262">
        <v>1.63</v>
      </c>
      <c r="K752" s="260">
        <f t="shared" si="143"/>
        <v>2.4969999999999999</v>
      </c>
      <c r="L752" s="261">
        <v>8.5359999999999996</v>
      </c>
      <c r="M752" s="262">
        <f t="shared" si="144"/>
        <v>6.0389999999999997</v>
      </c>
      <c r="N752" s="260">
        <v>2.274</v>
      </c>
      <c r="O752" s="260">
        <v>336.4</v>
      </c>
      <c r="P752" s="260">
        <v>564</v>
      </c>
      <c r="Q752" s="260">
        <v>770.55764251975563</v>
      </c>
      <c r="U752" s="260">
        <f t="shared" si="140"/>
        <v>5.0861399999999994</v>
      </c>
      <c r="V752" s="260">
        <f t="shared" si="141"/>
        <v>3.3639999999999999</v>
      </c>
    </row>
    <row r="753" spans="1:22">
      <c r="A753" s="259">
        <v>44874</v>
      </c>
      <c r="B753" s="260">
        <v>427.9</v>
      </c>
      <c r="C753" s="261">
        <v>515.625</v>
      </c>
      <c r="D753" s="260">
        <v>3748.57</v>
      </c>
      <c r="E753" s="260">
        <v>900.96600000000001</v>
      </c>
      <c r="F753" s="261">
        <v>4.0949999999999998</v>
      </c>
      <c r="G753" s="260">
        <f t="shared" si="133"/>
        <v>409.5</v>
      </c>
      <c r="H753" s="260">
        <f t="shared" si="145"/>
        <v>18.399999999999977</v>
      </c>
      <c r="I753" s="260">
        <f t="shared" si="142"/>
        <v>165.6</v>
      </c>
      <c r="J753" s="262">
        <v>1.6559999999999999</v>
      </c>
      <c r="K753" s="260">
        <f t="shared" si="143"/>
        <v>2.4390000000000001</v>
      </c>
      <c r="L753" s="261">
        <v>8.5619999999999994</v>
      </c>
      <c r="M753" s="262">
        <f t="shared" si="144"/>
        <v>6.1229999999999993</v>
      </c>
      <c r="N753" s="260">
        <v>2.1619999999999999</v>
      </c>
      <c r="O753" s="260">
        <v>338.36</v>
      </c>
      <c r="P753" s="260">
        <v>556</v>
      </c>
      <c r="Q753" s="260">
        <v>755.95331932186434</v>
      </c>
      <c r="U753" s="260">
        <f t="shared" si="140"/>
        <v>5.15625</v>
      </c>
      <c r="V753" s="260">
        <f t="shared" si="141"/>
        <v>3.3835999999999999</v>
      </c>
    </row>
    <row r="754" spans="1:22">
      <c r="A754" s="259">
        <v>44875</v>
      </c>
      <c r="B754" s="260">
        <v>437.2</v>
      </c>
      <c r="C754" s="261">
        <v>511.25799999999998</v>
      </c>
      <c r="D754" s="260">
        <v>3956.37</v>
      </c>
      <c r="E754" s="260">
        <v>892.94899999999996</v>
      </c>
      <c r="F754" s="261">
        <v>3.8140000000000001</v>
      </c>
      <c r="G754" s="260">
        <f t="shared" si="133"/>
        <v>381.4</v>
      </c>
      <c r="H754" s="260">
        <f t="shared" si="145"/>
        <v>55.800000000000011</v>
      </c>
      <c r="I754" s="260">
        <f t="shared" si="142"/>
        <v>141.19999999999999</v>
      </c>
      <c r="J754" s="262">
        <v>1.4119999999999999</v>
      </c>
      <c r="K754" s="260">
        <f t="shared" si="143"/>
        <v>2.4020000000000001</v>
      </c>
      <c r="L754" s="261">
        <v>8.2449999999999992</v>
      </c>
      <c r="M754" s="262">
        <f t="shared" si="144"/>
        <v>5.8429999999999991</v>
      </c>
      <c r="N754" s="260">
        <v>2</v>
      </c>
      <c r="O754" s="260">
        <v>343.65</v>
      </c>
      <c r="P754" s="260">
        <v>534</v>
      </c>
      <c r="Q754" s="260">
        <v>740.62397803019678</v>
      </c>
      <c r="U754" s="260">
        <f t="shared" si="140"/>
        <v>5.1125799999999995</v>
      </c>
      <c r="V754" s="260">
        <f t="shared" si="141"/>
        <v>3.4364999999999997</v>
      </c>
    </row>
    <row r="755" spans="1:22" hidden="1">
      <c r="A755" s="259">
        <v>44876</v>
      </c>
      <c r="B755" s="260">
        <v>0</v>
      </c>
      <c r="C755" s="260">
        <v>0</v>
      </c>
      <c r="D755" s="260">
        <v>3992.93</v>
      </c>
      <c r="E755" s="260" t="e">
        <v>#N/A</v>
      </c>
      <c r="F755" s="260">
        <v>3.8140000000000001</v>
      </c>
      <c r="G755" s="260">
        <f t="shared" si="133"/>
        <v>381.4</v>
      </c>
      <c r="H755" s="260">
        <f t="shared" si="145"/>
        <v>-381.4</v>
      </c>
      <c r="J755" s="260"/>
      <c r="L755" s="260"/>
      <c r="M755" s="260"/>
      <c r="Q755" s="260">
        <v>723.60254372056932</v>
      </c>
    </row>
    <row r="756" spans="1:22">
      <c r="A756" s="259">
        <v>44879</v>
      </c>
      <c r="B756" s="260">
        <v>406.3</v>
      </c>
      <c r="C756" s="261">
        <v>485.74599999999998</v>
      </c>
      <c r="D756" s="260">
        <v>3957.25</v>
      </c>
      <c r="E756" s="260">
        <v>855.12800000000004</v>
      </c>
      <c r="F756" s="261">
        <v>3.8559999999999999</v>
      </c>
      <c r="G756" s="260">
        <f t="shared" si="133"/>
        <v>385.59999999999997</v>
      </c>
      <c r="H756" s="260">
        <f t="shared" si="145"/>
        <v>20.700000000000045</v>
      </c>
      <c r="I756" s="260">
        <f t="shared" ref="I756:I763" si="146">J756*100</f>
        <v>149.4</v>
      </c>
      <c r="J756" s="262">
        <v>1.494</v>
      </c>
      <c r="K756" s="260">
        <f t="shared" ref="K756:K763" si="147">F756-J756</f>
        <v>2.3620000000000001</v>
      </c>
      <c r="L756" s="261">
        <v>8.0839999999999996</v>
      </c>
      <c r="M756" s="262">
        <f t="shared" ref="M756:M763" si="148">L756-K756</f>
        <v>5.7219999999999995</v>
      </c>
      <c r="N756" s="260">
        <v>2.1389999999999998</v>
      </c>
      <c r="O756" s="260">
        <v>315.41000000000003</v>
      </c>
      <c r="P756" s="260">
        <v>504</v>
      </c>
      <c r="Q756" s="260">
        <v>689.14916894652652</v>
      </c>
      <c r="U756" s="260">
        <f t="shared" ref="U756:U763" si="149">C756/100</f>
        <v>4.8574599999999997</v>
      </c>
      <c r="V756" s="260">
        <f t="shared" ref="V756:V763" si="150">O756/100</f>
        <v>3.1541000000000001</v>
      </c>
    </row>
    <row r="757" spans="1:22">
      <c r="A757" s="259">
        <v>44880</v>
      </c>
      <c r="B757" s="260">
        <v>405.2</v>
      </c>
      <c r="C757" s="261">
        <v>483.23399999999998</v>
      </c>
      <c r="D757" s="260">
        <v>3991.73</v>
      </c>
      <c r="E757" s="260">
        <v>848.75699999999995</v>
      </c>
      <c r="F757" s="261">
        <v>3.7719999999999998</v>
      </c>
      <c r="G757" s="260">
        <f t="shared" si="133"/>
        <v>377.2</v>
      </c>
      <c r="H757" s="260">
        <f t="shared" si="145"/>
        <v>28</v>
      </c>
      <c r="I757" s="260">
        <f t="shared" si="146"/>
        <v>143.5</v>
      </c>
      <c r="J757" s="262">
        <v>1.4350000000000001</v>
      </c>
      <c r="K757" s="260">
        <f t="shared" si="147"/>
        <v>2.3369999999999997</v>
      </c>
      <c r="L757" s="261">
        <v>7.9550000000000001</v>
      </c>
      <c r="M757" s="262">
        <f t="shared" si="148"/>
        <v>5.6180000000000003</v>
      </c>
      <c r="N757" s="260">
        <v>2.101</v>
      </c>
      <c r="O757" s="260">
        <v>312.79000000000002</v>
      </c>
      <c r="P757" s="260">
        <v>510</v>
      </c>
      <c r="Q757" s="260">
        <v>692.36570100649249</v>
      </c>
      <c r="U757" s="260">
        <f t="shared" si="149"/>
        <v>4.8323399999999994</v>
      </c>
      <c r="V757" s="260">
        <f t="shared" si="150"/>
        <v>3.1279000000000003</v>
      </c>
    </row>
    <row r="758" spans="1:22">
      <c r="A758" s="259">
        <v>44881</v>
      </c>
      <c r="B758" s="260">
        <v>403.5</v>
      </c>
      <c r="C758" s="261">
        <v>485.09</v>
      </c>
      <c r="D758" s="260">
        <v>3958.79</v>
      </c>
      <c r="E758" s="260">
        <v>850.79300000000001</v>
      </c>
      <c r="F758" s="261">
        <v>3.6920000000000002</v>
      </c>
      <c r="G758" s="260">
        <f t="shared" si="133"/>
        <v>369.20000000000005</v>
      </c>
      <c r="H758" s="260">
        <f t="shared" si="145"/>
        <v>34.299999999999955</v>
      </c>
      <c r="I758" s="260">
        <f t="shared" si="146"/>
        <v>138.1</v>
      </c>
      <c r="J758" s="262">
        <v>1.381</v>
      </c>
      <c r="K758" s="260">
        <f t="shared" si="147"/>
        <v>2.3109999999999999</v>
      </c>
      <c r="L758" s="261">
        <v>7.8890000000000002</v>
      </c>
      <c r="M758" s="262">
        <f t="shared" si="148"/>
        <v>5.5780000000000003</v>
      </c>
      <c r="N758" s="260">
        <v>1.992</v>
      </c>
      <c r="O758" s="260">
        <v>316.37</v>
      </c>
      <c r="P758" s="260">
        <v>512</v>
      </c>
      <c r="Q758" s="260">
        <v>700.83981343585731</v>
      </c>
      <c r="U758" s="260">
        <f t="shared" si="149"/>
        <v>4.8508999999999993</v>
      </c>
      <c r="V758" s="260">
        <f t="shared" si="150"/>
        <v>3.1637</v>
      </c>
    </row>
    <row r="759" spans="1:22">
      <c r="A759" s="259">
        <v>44882</v>
      </c>
      <c r="B759" s="260">
        <v>399.9</v>
      </c>
      <c r="C759" s="261">
        <v>489.89299999999997</v>
      </c>
      <c r="D759" s="260">
        <v>3946.56</v>
      </c>
      <c r="E759" s="260">
        <v>864.05499999999995</v>
      </c>
      <c r="F759" s="261">
        <v>3.7679999999999998</v>
      </c>
      <c r="G759" s="260">
        <f t="shared" si="133"/>
        <v>376.79999999999995</v>
      </c>
      <c r="H759" s="260">
        <f t="shared" si="145"/>
        <v>23.100000000000023</v>
      </c>
      <c r="I759" s="260">
        <f t="shared" si="146"/>
        <v>148.6</v>
      </c>
      <c r="J759" s="262">
        <v>1.486</v>
      </c>
      <c r="K759" s="260">
        <f t="shared" si="147"/>
        <v>2.282</v>
      </c>
      <c r="L759" s="261">
        <v>7.9969999999999999</v>
      </c>
      <c r="M759" s="262">
        <f t="shared" si="148"/>
        <v>5.7149999999999999</v>
      </c>
      <c r="N759" s="260">
        <v>2.0099999999999998</v>
      </c>
      <c r="O759" s="260">
        <v>314.64</v>
      </c>
      <c r="P759" s="260">
        <v>538</v>
      </c>
      <c r="Q759" s="260">
        <v>718.2574152978209</v>
      </c>
      <c r="U759" s="260">
        <f t="shared" si="149"/>
        <v>4.89893</v>
      </c>
      <c r="V759" s="260">
        <f t="shared" si="150"/>
        <v>3.1463999999999999</v>
      </c>
    </row>
    <row r="760" spans="1:22">
      <c r="A760" s="259">
        <v>44883</v>
      </c>
      <c r="B760" s="260">
        <v>395.5</v>
      </c>
      <c r="C760" s="261">
        <v>487.29500000000002</v>
      </c>
      <c r="D760" s="260">
        <v>3965.34</v>
      </c>
      <c r="E760" s="260">
        <v>861.92399999999998</v>
      </c>
      <c r="F760" s="261">
        <v>3.83</v>
      </c>
      <c r="G760" s="260">
        <f t="shared" si="133"/>
        <v>383</v>
      </c>
      <c r="H760" s="260">
        <f t="shared" si="145"/>
        <v>12.5</v>
      </c>
      <c r="I760" s="260">
        <f t="shared" si="146"/>
        <v>157.29999999999998</v>
      </c>
      <c r="J760" s="262">
        <v>1.573</v>
      </c>
      <c r="K760" s="260">
        <f t="shared" si="147"/>
        <v>2.2570000000000001</v>
      </c>
      <c r="L760" s="261">
        <v>8.0289999999999999</v>
      </c>
      <c r="M760" s="262">
        <f t="shared" si="148"/>
        <v>5.7720000000000002</v>
      </c>
      <c r="N760" s="260">
        <v>2.0059999999999998</v>
      </c>
      <c r="O760" s="260">
        <v>318.94</v>
      </c>
      <c r="P760" s="260">
        <v>537</v>
      </c>
      <c r="Q760" s="260">
        <v>717.85852295959944</v>
      </c>
      <c r="U760" s="260">
        <f t="shared" si="149"/>
        <v>4.8729500000000003</v>
      </c>
      <c r="V760" s="260">
        <f t="shared" si="150"/>
        <v>3.1894</v>
      </c>
    </row>
    <row r="761" spans="1:22">
      <c r="A761" s="259">
        <v>44886</v>
      </c>
      <c r="B761" s="260">
        <v>395.5</v>
      </c>
      <c r="C761" s="261">
        <v>489.64600000000002</v>
      </c>
      <c r="D761" s="260">
        <v>3949.94</v>
      </c>
      <c r="E761" s="260">
        <v>868.572</v>
      </c>
      <c r="F761" s="261">
        <v>3.83</v>
      </c>
      <c r="G761" s="260">
        <f t="shared" si="133"/>
        <v>383</v>
      </c>
      <c r="H761" s="260">
        <f t="shared" si="145"/>
        <v>12.5</v>
      </c>
      <c r="I761" s="260">
        <f t="shared" si="146"/>
        <v>150.1</v>
      </c>
      <c r="J761" s="262">
        <v>1.5009999999999999</v>
      </c>
      <c r="K761" s="260">
        <f t="shared" si="147"/>
        <v>2.3290000000000002</v>
      </c>
      <c r="L761" s="261">
        <v>8.0289999999999999</v>
      </c>
      <c r="M761" s="262">
        <f t="shared" si="148"/>
        <v>5.6999999999999993</v>
      </c>
      <c r="N761" s="260">
        <v>1.9850000000000001</v>
      </c>
      <c r="O761" s="260">
        <v>320.14999999999998</v>
      </c>
      <c r="P761" s="260">
        <v>551</v>
      </c>
      <c r="Q761" s="260">
        <v>736.50574801986238</v>
      </c>
      <c r="U761" s="260">
        <f t="shared" si="149"/>
        <v>4.8964600000000003</v>
      </c>
      <c r="V761" s="260">
        <f t="shared" si="150"/>
        <v>3.2014999999999998</v>
      </c>
    </row>
    <row r="762" spans="1:22">
      <c r="A762" s="259">
        <v>44887</v>
      </c>
      <c r="B762" s="260">
        <v>397.7</v>
      </c>
      <c r="C762" s="261">
        <v>487.13200000000001</v>
      </c>
      <c r="D762" s="260">
        <v>4003.58</v>
      </c>
      <c r="E762" s="260">
        <v>860.77099999999996</v>
      </c>
      <c r="F762" s="261">
        <v>3.7570000000000001</v>
      </c>
      <c r="G762" s="260">
        <f t="shared" si="133"/>
        <v>375.7</v>
      </c>
      <c r="H762" s="260">
        <f t="shared" si="145"/>
        <v>22</v>
      </c>
      <c r="I762" s="260">
        <f t="shared" si="146"/>
        <v>143.79999999999998</v>
      </c>
      <c r="J762" s="262">
        <v>1.4379999999999999</v>
      </c>
      <c r="K762" s="260">
        <f t="shared" si="147"/>
        <v>2.319</v>
      </c>
      <c r="L762" s="261">
        <v>7.9429999999999996</v>
      </c>
      <c r="M762" s="262">
        <f t="shared" si="148"/>
        <v>5.6239999999999997</v>
      </c>
      <c r="N762" s="260">
        <v>1.972</v>
      </c>
      <c r="O762" s="260">
        <v>318.77999999999997</v>
      </c>
      <c r="P762" s="260">
        <v>550</v>
      </c>
      <c r="Q762" s="260">
        <v>724.56272080900294</v>
      </c>
      <c r="U762" s="260">
        <f t="shared" si="149"/>
        <v>4.8713199999999999</v>
      </c>
      <c r="V762" s="260">
        <f t="shared" si="150"/>
        <v>3.1877999999999997</v>
      </c>
    </row>
    <row r="763" spans="1:22">
      <c r="A763" s="259">
        <v>44888</v>
      </c>
      <c r="B763" s="260">
        <v>398.4</v>
      </c>
      <c r="C763" s="261">
        <v>486.08</v>
      </c>
      <c r="D763" s="260">
        <v>4027.26</v>
      </c>
      <c r="E763" s="260">
        <v>854.83</v>
      </c>
      <c r="F763" s="261">
        <v>3.6949999999999998</v>
      </c>
      <c r="G763" s="260">
        <f t="shared" si="133"/>
        <v>369.5</v>
      </c>
      <c r="H763" s="260">
        <f t="shared" si="145"/>
        <v>28.899999999999977</v>
      </c>
      <c r="I763" s="260">
        <f t="shared" si="146"/>
        <v>136.80000000000001</v>
      </c>
      <c r="J763" s="262">
        <v>1.3680000000000001</v>
      </c>
      <c r="K763" s="260">
        <f t="shared" si="147"/>
        <v>2.327</v>
      </c>
      <c r="L763" s="261">
        <v>7.8609999999999998</v>
      </c>
      <c r="M763" s="262">
        <f t="shared" si="148"/>
        <v>5.5339999999999998</v>
      </c>
      <c r="N763" s="260">
        <v>1.923</v>
      </c>
      <c r="O763" s="260">
        <v>318.25</v>
      </c>
      <c r="P763" s="260">
        <v>547</v>
      </c>
      <c r="Q763" s="260">
        <v>707.59158842320869</v>
      </c>
      <c r="U763" s="260">
        <f t="shared" si="149"/>
        <v>4.8608000000000002</v>
      </c>
      <c r="V763" s="260">
        <f t="shared" si="150"/>
        <v>3.1825000000000001</v>
      </c>
    </row>
    <row r="764" spans="1:22" hidden="1">
      <c r="A764" s="259">
        <v>44889</v>
      </c>
      <c r="B764" s="260">
        <v>0</v>
      </c>
      <c r="C764" s="260">
        <v>0</v>
      </c>
      <c r="D764" s="260">
        <v>0</v>
      </c>
      <c r="E764" s="260" t="e">
        <v>#N/A</v>
      </c>
      <c r="F764" s="260">
        <v>3.6949999999999998</v>
      </c>
      <c r="G764" s="260">
        <f t="shared" si="133"/>
        <v>369.5</v>
      </c>
      <c r="H764" s="260">
        <f t="shared" si="145"/>
        <v>-369.5</v>
      </c>
      <c r="J764" s="260"/>
      <c r="L764" s="260"/>
      <c r="M764" s="260"/>
      <c r="Q764" s="260">
        <v>710.170153263923</v>
      </c>
    </row>
    <row r="765" spans="1:22">
      <c r="A765" s="259">
        <v>44890</v>
      </c>
      <c r="B765" s="260">
        <v>389.5</v>
      </c>
      <c r="C765" s="261">
        <v>479.50299999999999</v>
      </c>
      <c r="D765" s="260">
        <v>4026.12</v>
      </c>
      <c r="E765" s="260">
        <v>848.54100000000005</v>
      </c>
      <c r="F765" s="261">
        <v>3.6819999999999999</v>
      </c>
      <c r="G765" s="260">
        <f t="shared" si="133"/>
        <v>368.2</v>
      </c>
      <c r="H765" s="260">
        <f t="shared" si="145"/>
        <v>21.300000000000011</v>
      </c>
      <c r="I765" s="260">
        <f t="shared" ref="I765:I785" si="151">J765*100</f>
        <v>135.69999999999999</v>
      </c>
      <c r="J765" s="262">
        <v>1.357</v>
      </c>
      <c r="K765" s="260">
        <f t="shared" ref="K765:K785" si="152">F765-J765</f>
        <v>2.3250000000000002</v>
      </c>
      <c r="L765" s="261">
        <v>7.7880000000000003</v>
      </c>
      <c r="M765" s="262">
        <f t="shared" ref="M765:M785" si="153">L765-K765</f>
        <v>5.4630000000000001</v>
      </c>
      <c r="N765" s="260">
        <v>1.968</v>
      </c>
      <c r="O765" s="260">
        <v>303.16000000000003</v>
      </c>
      <c r="P765" s="260">
        <v>540</v>
      </c>
      <c r="Q765" s="260">
        <v>698.80017492189643</v>
      </c>
      <c r="U765" s="260">
        <f t="shared" ref="U765:U785" si="154">C765/100</f>
        <v>4.7950299999999997</v>
      </c>
      <c r="V765" s="260">
        <f t="shared" ref="V765:V785" si="155">O765/100</f>
        <v>3.0316000000000001</v>
      </c>
    </row>
    <row r="766" spans="1:22">
      <c r="A766" s="259">
        <v>44893</v>
      </c>
      <c r="B766" s="260">
        <v>383.6</v>
      </c>
      <c r="C766" s="261">
        <v>475.83499999999998</v>
      </c>
      <c r="D766" s="260">
        <v>3963.94</v>
      </c>
      <c r="E766" s="260">
        <v>847.14800000000002</v>
      </c>
      <c r="F766" s="261">
        <v>3.6829999999999998</v>
      </c>
      <c r="G766" s="260">
        <f t="shared" si="133"/>
        <v>368.29999999999995</v>
      </c>
      <c r="H766" s="260">
        <f t="shared" si="145"/>
        <v>15.300000000000068</v>
      </c>
      <c r="I766" s="260">
        <f t="shared" si="151"/>
        <v>141.79999999999998</v>
      </c>
      <c r="J766" s="262">
        <v>1.4179999999999999</v>
      </c>
      <c r="K766" s="260">
        <f t="shared" si="152"/>
        <v>2.2649999999999997</v>
      </c>
      <c r="L766" s="261">
        <v>7.7549999999999999</v>
      </c>
      <c r="M766" s="262">
        <f t="shared" si="153"/>
        <v>5.49</v>
      </c>
      <c r="N766" s="260">
        <v>1.9790000000000001</v>
      </c>
      <c r="O766" s="260">
        <v>300.77</v>
      </c>
      <c r="P766" s="260">
        <v>545</v>
      </c>
      <c r="Q766" s="260">
        <v>703.58337219701309</v>
      </c>
      <c r="U766" s="260">
        <f t="shared" si="154"/>
        <v>4.7583500000000001</v>
      </c>
      <c r="V766" s="260">
        <f t="shared" si="155"/>
        <v>3.0076999999999998</v>
      </c>
    </row>
    <row r="767" spans="1:22">
      <c r="A767" s="259">
        <v>44894</v>
      </c>
      <c r="B767" s="260">
        <v>375.4</v>
      </c>
      <c r="C767" s="261">
        <v>466.64299999999997</v>
      </c>
      <c r="D767" s="260">
        <v>3957.63</v>
      </c>
      <c r="E767" s="260">
        <v>834.51599999999996</v>
      </c>
      <c r="F767" s="261">
        <v>3.746</v>
      </c>
      <c r="G767" s="260">
        <f t="shared" si="133"/>
        <v>374.6</v>
      </c>
      <c r="H767" s="260">
        <f t="shared" si="145"/>
        <v>0.79999999999995453</v>
      </c>
      <c r="I767" s="260">
        <f t="shared" si="151"/>
        <v>148.4</v>
      </c>
      <c r="J767" s="262">
        <v>1.484</v>
      </c>
      <c r="K767" s="260">
        <f t="shared" si="152"/>
        <v>2.262</v>
      </c>
      <c r="L767" s="261">
        <v>7.726</v>
      </c>
      <c r="M767" s="262">
        <f t="shared" si="153"/>
        <v>5.4640000000000004</v>
      </c>
      <c r="N767" s="260">
        <v>1.9139999999999999</v>
      </c>
      <c r="O767" s="260">
        <v>304.57</v>
      </c>
      <c r="P767" s="260">
        <v>539</v>
      </c>
      <c r="Q767" s="260">
        <v>696.57994388897669</v>
      </c>
      <c r="U767" s="260">
        <f t="shared" si="154"/>
        <v>4.6664300000000001</v>
      </c>
      <c r="V767" s="260">
        <f t="shared" si="155"/>
        <v>3.0457000000000001</v>
      </c>
    </row>
    <row r="768" spans="1:22">
      <c r="A768" s="259">
        <v>44895</v>
      </c>
      <c r="B768" s="260">
        <v>374.9</v>
      </c>
      <c r="C768" s="261">
        <v>468.30900000000003</v>
      </c>
      <c r="D768" s="260">
        <v>4080.11</v>
      </c>
      <c r="E768" s="260">
        <v>834.18600000000004</v>
      </c>
      <c r="F768" s="261">
        <v>3.6070000000000002</v>
      </c>
      <c r="G768" s="260">
        <f t="shared" si="133"/>
        <v>360.70000000000005</v>
      </c>
      <c r="H768" s="260">
        <f t="shared" si="145"/>
        <v>14.199999999999932</v>
      </c>
      <c r="I768" s="260">
        <f t="shared" si="151"/>
        <v>124.30000000000001</v>
      </c>
      <c r="J768" s="262">
        <v>1.2430000000000001</v>
      </c>
      <c r="K768" s="260">
        <f t="shared" si="152"/>
        <v>2.3639999999999999</v>
      </c>
      <c r="L768" s="261">
        <v>7.6449999999999996</v>
      </c>
      <c r="M768" s="262">
        <f t="shared" si="153"/>
        <v>5.2809999999999997</v>
      </c>
      <c r="N768" s="260">
        <v>1.923</v>
      </c>
      <c r="O768" s="260">
        <v>298.85000000000002</v>
      </c>
      <c r="P768" s="260">
        <v>542</v>
      </c>
      <c r="Q768" s="260">
        <v>698.85758405978663</v>
      </c>
      <c r="U768" s="260">
        <f t="shared" si="154"/>
        <v>4.68309</v>
      </c>
      <c r="V768" s="260">
        <f t="shared" si="155"/>
        <v>2.9885000000000002</v>
      </c>
    </row>
    <row r="769" spans="1:22">
      <c r="A769" s="259">
        <v>44896</v>
      </c>
      <c r="B769" s="260">
        <v>369.6</v>
      </c>
      <c r="C769" s="261">
        <v>464.06</v>
      </c>
      <c r="D769" s="260">
        <v>4076.57</v>
      </c>
      <c r="E769" s="260">
        <v>829.08699999999999</v>
      </c>
      <c r="F769" s="261">
        <v>3.508</v>
      </c>
      <c r="G769" s="260">
        <f t="shared" si="133"/>
        <v>350.8</v>
      </c>
      <c r="H769" s="260">
        <f t="shared" si="145"/>
        <v>18.800000000000011</v>
      </c>
      <c r="I769" s="260">
        <f t="shared" si="151"/>
        <v>113.6</v>
      </c>
      <c r="J769" s="262">
        <v>1.1359999999999999</v>
      </c>
      <c r="K769" s="260">
        <f t="shared" si="152"/>
        <v>2.3719999999999999</v>
      </c>
      <c r="L769" s="261">
        <v>7.4909999999999997</v>
      </c>
      <c r="M769" s="262">
        <f t="shared" si="153"/>
        <v>5.1189999999999998</v>
      </c>
      <c r="N769" s="260">
        <v>1.806</v>
      </c>
      <c r="O769" s="260">
        <v>306.95999999999998</v>
      </c>
      <c r="P769" s="260">
        <v>544</v>
      </c>
      <c r="Q769" s="260">
        <v>700.02197367478959</v>
      </c>
      <c r="U769" s="260">
        <f t="shared" si="154"/>
        <v>4.6406000000000001</v>
      </c>
      <c r="V769" s="260">
        <f t="shared" si="155"/>
        <v>3.0695999999999999</v>
      </c>
    </row>
    <row r="770" spans="1:22">
      <c r="A770" s="259">
        <v>44897</v>
      </c>
      <c r="B770" s="260">
        <v>365.1</v>
      </c>
      <c r="C770" s="261">
        <v>462.39499999999998</v>
      </c>
      <c r="D770" s="260">
        <v>4071.7</v>
      </c>
      <c r="E770" s="260">
        <v>823.87300000000005</v>
      </c>
      <c r="F770" s="261">
        <v>3.4889999999999999</v>
      </c>
      <c r="G770" s="260">
        <f t="shared" si="133"/>
        <v>348.9</v>
      </c>
      <c r="H770" s="260">
        <f t="shared" si="145"/>
        <v>16.200000000000045</v>
      </c>
      <c r="I770" s="260">
        <f t="shared" si="151"/>
        <v>105.4</v>
      </c>
      <c r="J770" s="262">
        <v>1.054</v>
      </c>
      <c r="K770" s="260">
        <f t="shared" si="152"/>
        <v>2.4349999999999996</v>
      </c>
      <c r="L770" s="261">
        <v>7.4560000000000004</v>
      </c>
      <c r="M770" s="262">
        <f t="shared" si="153"/>
        <v>5.0210000000000008</v>
      </c>
      <c r="N770" s="260">
        <v>1.8460000000000001</v>
      </c>
      <c r="O770" s="260">
        <v>302.62</v>
      </c>
      <c r="P770" s="260">
        <v>545</v>
      </c>
      <c r="Q770" s="260">
        <v>700.8942742683189</v>
      </c>
      <c r="U770" s="260">
        <f t="shared" si="154"/>
        <v>4.6239499999999998</v>
      </c>
      <c r="V770" s="260">
        <f t="shared" si="155"/>
        <v>3.0262000000000002</v>
      </c>
    </row>
    <row r="771" spans="1:22">
      <c r="A771" s="259">
        <v>44900</v>
      </c>
      <c r="B771" s="260">
        <v>351.7</v>
      </c>
      <c r="C771" s="261">
        <v>454.19799999999998</v>
      </c>
      <c r="D771" s="260">
        <v>3998.84</v>
      </c>
      <c r="E771" s="260">
        <v>813.8</v>
      </c>
      <c r="F771" s="261">
        <v>3.5760000000000001</v>
      </c>
      <c r="G771" s="260">
        <f t="shared" si="133"/>
        <v>357.6</v>
      </c>
      <c r="H771" s="260">
        <f t="shared" si="145"/>
        <v>-5.9000000000000341</v>
      </c>
      <c r="I771" s="260">
        <f t="shared" si="151"/>
        <v>117.39999999999999</v>
      </c>
      <c r="J771" s="262">
        <v>1.1739999999999999</v>
      </c>
      <c r="K771" s="260">
        <f t="shared" si="152"/>
        <v>2.4020000000000001</v>
      </c>
      <c r="L771" s="261">
        <v>7.4939999999999998</v>
      </c>
      <c r="M771" s="262">
        <f t="shared" si="153"/>
        <v>5.0919999999999996</v>
      </c>
      <c r="N771" s="260">
        <v>1.873</v>
      </c>
      <c r="O771" s="260">
        <v>298.89999999999998</v>
      </c>
      <c r="P771" s="260">
        <v>533</v>
      </c>
      <c r="Q771" s="260">
        <v>690.07213134612778</v>
      </c>
      <c r="U771" s="260">
        <f t="shared" si="154"/>
        <v>4.5419799999999997</v>
      </c>
      <c r="V771" s="260">
        <f t="shared" si="155"/>
        <v>2.9889999999999999</v>
      </c>
    </row>
    <row r="772" spans="1:22">
      <c r="A772" s="259">
        <v>44901</v>
      </c>
      <c r="B772" s="260">
        <v>354.3</v>
      </c>
      <c r="C772" s="261">
        <v>467.459</v>
      </c>
      <c r="D772" s="260">
        <v>3941.26</v>
      </c>
      <c r="E772" s="260">
        <v>839.10199999999998</v>
      </c>
      <c r="F772" s="261">
        <v>3.5329999999999999</v>
      </c>
      <c r="G772" s="260">
        <f t="shared" ref="G772:G835" si="156">F772*100</f>
        <v>353.3</v>
      </c>
      <c r="H772" s="260">
        <f t="shared" si="145"/>
        <v>1</v>
      </c>
      <c r="I772" s="260">
        <f t="shared" si="151"/>
        <v>120.5</v>
      </c>
      <c r="J772" s="262">
        <v>1.2050000000000001</v>
      </c>
      <c r="K772" s="260">
        <f t="shared" si="152"/>
        <v>2.3279999999999998</v>
      </c>
      <c r="L772" s="261">
        <v>7.5640000000000001</v>
      </c>
      <c r="M772" s="262">
        <f t="shared" si="153"/>
        <v>5.2360000000000007</v>
      </c>
      <c r="N772" s="260">
        <v>1.7889999999999999</v>
      </c>
      <c r="O772" s="260">
        <v>305.24</v>
      </c>
      <c r="P772" s="260">
        <v>548</v>
      </c>
      <c r="Q772" s="260">
        <v>703.83747977212295</v>
      </c>
      <c r="U772" s="260">
        <f t="shared" si="154"/>
        <v>4.6745900000000002</v>
      </c>
      <c r="V772" s="260">
        <f t="shared" si="155"/>
        <v>3.0524</v>
      </c>
    </row>
    <row r="773" spans="1:22">
      <c r="A773" s="259">
        <v>44902</v>
      </c>
      <c r="B773" s="260">
        <v>360.8</v>
      </c>
      <c r="C773" s="261">
        <v>475.029</v>
      </c>
      <c r="D773" s="260">
        <v>3933.92</v>
      </c>
      <c r="E773" s="260">
        <v>850.17100000000005</v>
      </c>
      <c r="F773" s="261">
        <v>3.419</v>
      </c>
      <c r="G773" s="260">
        <f t="shared" si="156"/>
        <v>341.9</v>
      </c>
      <c r="H773" s="260">
        <f t="shared" si="145"/>
        <v>18.900000000000034</v>
      </c>
      <c r="I773" s="260">
        <f t="shared" si="151"/>
        <v>115.6</v>
      </c>
      <c r="J773" s="262">
        <v>1.1559999999999999</v>
      </c>
      <c r="K773" s="260">
        <f t="shared" si="152"/>
        <v>2.2629999999999999</v>
      </c>
      <c r="L773" s="261">
        <v>7.4930000000000003</v>
      </c>
      <c r="M773" s="262">
        <f t="shared" si="153"/>
        <v>5.23</v>
      </c>
      <c r="N773" s="260">
        <v>1.7729999999999999</v>
      </c>
      <c r="O773" s="260">
        <v>307.86</v>
      </c>
      <c r="P773" s="260">
        <v>559</v>
      </c>
      <c r="Q773" s="260">
        <v>716.07584209212075</v>
      </c>
      <c r="U773" s="260">
        <f t="shared" si="154"/>
        <v>4.7502899999999997</v>
      </c>
      <c r="V773" s="260">
        <f t="shared" si="155"/>
        <v>3.0786000000000002</v>
      </c>
    </row>
    <row r="774" spans="1:22">
      <c r="A774" s="259">
        <v>44903</v>
      </c>
      <c r="B774" s="260">
        <v>352.2</v>
      </c>
      <c r="C774" s="261">
        <v>463.30099999999999</v>
      </c>
      <c r="D774" s="260">
        <v>3963.51</v>
      </c>
      <c r="E774" s="260">
        <v>835.29200000000003</v>
      </c>
      <c r="F774" s="261">
        <v>3.484</v>
      </c>
      <c r="G774" s="260">
        <f t="shared" si="156"/>
        <v>348.4</v>
      </c>
      <c r="H774" s="260">
        <f t="shared" si="145"/>
        <v>3.8000000000000114</v>
      </c>
      <c r="I774" s="260">
        <f t="shared" si="151"/>
        <v>118.7</v>
      </c>
      <c r="J774" s="262">
        <v>1.1870000000000001</v>
      </c>
      <c r="K774" s="260">
        <f t="shared" si="152"/>
        <v>2.2969999999999997</v>
      </c>
      <c r="L774" s="261">
        <v>7.4390000000000001</v>
      </c>
      <c r="M774" s="262">
        <f t="shared" si="153"/>
        <v>5.1420000000000003</v>
      </c>
      <c r="N774" s="260">
        <v>1.81</v>
      </c>
      <c r="O774" s="260">
        <v>302.27999999999997</v>
      </c>
      <c r="P774" s="260">
        <v>547</v>
      </c>
      <c r="Q774" s="260">
        <v>711.28905741805147</v>
      </c>
      <c r="U774" s="260">
        <f t="shared" si="154"/>
        <v>4.6330099999999996</v>
      </c>
      <c r="V774" s="260">
        <f t="shared" si="155"/>
        <v>3.0227999999999997</v>
      </c>
    </row>
    <row r="775" spans="1:22">
      <c r="A775" s="259">
        <v>44904</v>
      </c>
      <c r="B775" s="260">
        <v>347.5</v>
      </c>
      <c r="C775" s="261">
        <v>454.98599999999999</v>
      </c>
      <c r="D775" s="260">
        <v>3934.38</v>
      </c>
      <c r="E775" s="260">
        <v>826.04600000000005</v>
      </c>
      <c r="F775" s="261">
        <v>3.5819999999999999</v>
      </c>
      <c r="G775" s="260">
        <f t="shared" si="156"/>
        <v>358.2</v>
      </c>
      <c r="H775" s="260">
        <f t="shared" si="145"/>
        <v>-10.699999999999989</v>
      </c>
      <c r="I775" s="260">
        <f t="shared" si="151"/>
        <v>130.9</v>
      </c>
      <c r="J775" s="262">
        <v>1.3089999999999999</v>
      </c>
      <c r="K775" s="260">
        <f t="shared" si="152"/>
        <v>2.2729999999999997</v>
      </c>
      <c r="L775" s="261">
        <v>7.4550000000000001</v>
      </c>
      <c r="M775" s="262">
        <f t="shared" si="153"/>
        <v>5.1820000000000004</v>
      </c>
      <c r="N775" s="260">
        <v>1.923</v>
      </c>
      <c r="O775" s="260">
        <v>292.11</v>
      </c>
      <c r="P775" s="260">
        <v>539</v>
      </c>
      <c r="Q775" s="260">
        <v>701.44217989606318</v>
      </c>
      <c r="U775" s="260">
        <f t="shared" si="154"/>
        <v>4.5498599999999998</v>
      </c>
      <c r="V775" s="260">
        <f t="shared" si="155"/>
        <v>2.9211</v>
      </c>
    </row>
    <row r="776" spans="1:22">
      <c r="A776" s="259">
        <v>44907</v>
      </c>
      <c r="B776" s="260">
        <v>345.4</v>
      </c>
      <c r="C776" s="261">
        <v>456.01900000000001</v>
      </c>
      <c r="D776" s="260">
        <v>3990.56</v>
      </c>
      <c r="E776" s="260">
        <v>825.90200000000004</v>
      </c>
      <c r="F776" s="261">
        <v>3.613</v>
      </c>
      <c r="G776" s="260">
        <f t="shared" si="156"/>
        <v>361.3</v>
      </c>
      <c r="H776" s="260">
        <f t="shared" si="145"/>
        <v>-15.900000000000034</v>
      </c>
      <c r="I776" s="260">
        <f t="shared" si="151"/>
        <v>133.4</v>
      </c>
      <c r="J776" s="262">
        <v>1.3340000000000001</v>
      </c>
      <c r="K776" s="260">
        <f t="shared" si="152"/>
        <v>2.2789999999999999</v>
      </c>
      <c r="L776" s="261">
        <v>7.4770000000000003</v>
      </c>
      <c r="M776" s="262">
        <f t="shared" si="153"/>
        <v>5.1980000000000004</v>
      </c>
      <c r="N776" s="260">
        <v>1.93</v>
      </c>
      <c r="O776" s="260">
        <v>295.60000000000002</v>
      </c>
      <c r="P776" s="260">
        <v>546</v>
      </c>
      <c r="Q776" s="260">
        <v>702.60206616891844</v>
      </c>
      <c r="U776" s="260">
        <f t="shared" si="154"/>
        <v>4.5601900000000004</v>
      </c>
      <c r="V776" s="260">
        <f t="shared" si="155"/>
        <v>2.9560000000000004</v>
      </c>
    </row>
    <row r="777" spans="1:22">
      <c r="A777" s="259">
        <v>44908</v>
      </c>
      <c r="B777" s="260">
        <v>348.9</v>
      </c>
      <c r="C777" s="261">
        <v>452.61799999999999</v>
      </c>
      <c r="D777" s="260">
        <v>4019.65</v>
      </c>
      <c r="E777" s="260">
        <v>819.6</v>
      </c>
      <c r="F777" s="261">
        <v>3.5030000000000001</v>
      </c>
      <c r="G777" s="260">
        <f t="shared" si="156"/>
        <v>350.3</v>
      </c>
      <c r="H777" s="260">
        <f t="shared" si="145"/>
        <v>-1.4000000000000341</v>
      </c>
      <c r="I777" s="260">
        <f t="shared" si="151"/>
        <v>125.69999999999999</v>
      </c>
      <c r="J777" s="262">
        <v>1.2569999999999999</v>
      </c>
      <c r="K777" s="260">
        <f t="shared" si="152"/>
        <v>2.2460000000000004</v>
      </c>
      <c r="L777" s="261">
        <v>7.3419999999999996</v>
      </c>
      <c r="M777" s="262">
        <f t="shared" si="153"/>
        <v>5.0959999999999992</v>
      </c>
      <c r="N777" s="260">
        <v>1.915</v>
      </c>
      <c r="O777" s="260">
        <v>292.93</v>
      </c>
      <c r="P777" s="260">
        <v>544</v>
      </c>
      <c r="Q777" s="260">
        <v>697.86475441209939</v>
      </c>
      <c r="U777" s="260">
        <f t="shared" si="154"/>
        <v>4.5261800000000001</v>
      </c>
      <c r="V777" s="260">
        <f t="shared" si="155"/>
        <v>2.9293</v>
      </c>
    </row>
    <row r="778" spans="1:22">
      <c r="A778" s="259">
        <v>44909</v>
      </c>
      <c r="B778" s="260">
        <v>349.2</v>
      </c>
      <c r="C778" s="261">
        <v>456.56700000000001</v>
      </c>
      <c r="D778" s="260">
        <v>3995.32</v>
      </c>
      <c r="E778" s="260">
        <v>822.87699999999995</v>
      </c>
      <c r="F778" s="261">
        <v>3.48</v>
      </c>
      <c r="G778" s="260">
        <f t="shared" si="156"/>
        <v>348</v>
      </c>
      <c r="H778" s="260">
        <f t="shared" si="145"/>
        <v>1.1999999999999886</v>
      </c>
      <c r="I778" s="260">
        <f t="shared" si="151"/>
        <v>128.6</v>
      </c>
      <c r="J778" s="262">
        <v>1.286</v>
      </c>
      <c r="K778" s="260">
        <f t="shared" si="152"/>
        <v>2.194</v>
      </c>
      <c r="L778" s="261">
        <v>7.3630000000000004</v>
      </c>
      <c r="M778" s="262">
        <f t="shared" si="153"/>
        <v>5.1690000000000005</v>
      </c>
      <c r="N778" s="260">
        <v>1.9319999999999999</v>
      </c>
      <c r="O778" s="260">
        <v>289.47000000000003</v>
      </c>
      <c r="P778" s="260">
        <v>551</v>
      </c>
      <c r="Q778" s="260">
        <v>696.2615553212737</v>
      </c>
      <c r="U778" s="260">
        <f t="shared" si="154"/>
        <v>4.5656699999999999</v>
      </c>
      <c r="V778" s="260">
        <f t="shared" si="155"/>
        <v>2.8947000000000003</v>
      </c>
    </row>
    <row r="779" spans="1:22">
      <c r="A779" s="259">
        <v>44910</v>
      </c>
      <c r="B779" s="260">
        <v>349.7</v>
      </c>
      <c r="C779" s="261">
        <v>460.06599999999997</v>
      </c>
      <c r="D779" s="260">
        <v>3895.75</v>
      </c>
      <c r="E779" s="260">
        <v>830.01900000000001</v>
      </c>
      <c r="F779" s="261">
        <v>3.4489999999999998</v>
      </c>
      <c r="G779" s="260">
        <f t="shared" si="156"/>
        <v>344.9</v>
      </c>
      <c r="H779" s="260">
        <f t="shared" si="145"/>
        <v>4.8000000000000114</v>
      </c>
      <c r="I779" s="260">
        <f t="shared" si="151"/>
        <v>128.19999999999999</v>
      </c>
      <c r="J779" s="262">
        <v>1.282</v>
      </c>
      <c r="K779" s="260">
        <f t="shared" si="152"/>
        <v>2.1669999999999998</v>
      </c>
      <c r="L779" s="261">
        <v>7.3710000000000004</v>
      </c>
      <c r="M779" s="262">
        <f t="shared" si="153"/>
        <v>5.2040000000000006</v>
      </c>
      <c r="N779" s="260">
        <v>2.0720000000000001</v>
      </c>
      <c r="O779" s="260">
        <v>277.38</v>
      </c>
      <c r="P779" s="260">
        <v>559</v>
      </c>
      <c r="Q779" s="260">
        <v>704.30330754195268</v>
      </c>
      <c r="U779" s="260">
        <f t="shared" si="154"/>
        <v>4.6006599999999995</v>
      </c>
      <c r="V779" s="260">
        <f t="shared" si="155"/>
        <v>2.7738</v>
      </c>
    </row>
    <row r="780" spans="1:22">
      <c r="A780" s="259">
        <v>44911</v>
      </c>
      <c r="B780" s="260">
        <v>349.9</v>
      </c>
      <c r="C780" s="261">
        <v>465.02300000000002</v>
      </c>
      <c r="D780" s="260">
        <v>3852.36</v>
      </c>
      <c r="E780" s="260">
        <v>837.30499999999995</v>
      </c>
      <c r="F780" s="261">
        <v>3.488</v>
      </c>
      <c r="G780" s="260">
        <f t="shared" si="156"/>
        <v>348.8</v>
      </c>
      <c r="H780" s="260">
        <f t="shared" si="145"/>
        <v>1.0999999999999659</v>
      </c>
      <c r="I780" s="260">
        <f t="shared" si="151"/>
        <v>135.69999999999999</v>
      </c>
      <c r="J780" s="262">
        <v>1.357</v>
      </c>
      <c r="K780" s="260">
        <f t="shared" si="152"/>
        <v>2.1310000000000002</v>
      </c>
      <c r="L780" s="261">
        <v>7.4429999999999996</v>
      </c>
      <c r="M780" s="262">
        <f t="shared" si="153"/>
        <v>5.3119999999999994</v>
      </c>
      <c r="N780" s="260">
        <v>2.1429999999999998</v>
      </c>
      <c r="O780" s="260">
        <v>278.93</v>
      </c>
      <c r="P780" s="260">
        <v>567</v>
      </c>
      <c r="Q780" s="260">
        <v>713.07759517658951</v>
      </c>
      <c r="U780" s="260">
        <f t="shared" si="154"/>
        <v>4.6502300000000005</v>
      </c>
      <c r="V780" s="260">
        <f t="shared" si="155"/>
        <v>2.7892999999999999</v>
      </c>
    </row>
    <row r="781" spans="1:22">
      <c r="A781" s="259">
        <v>44914</v>
      </c>
      <c r="B781" s="260">
        <v>346.2</v>
      </c>
      <c r="C781" s="261">
        <v>465.13099999999997</v>
      </c>
      <c r="D781" s="260">
        <v>3817.66</v>
      </c>
      <c r="E781" s="260">
        <v>841.55799999999999</v>
      </c>
      <c r="F781" s="261">
        <v>3.5870000000000002</v>
      </c>
      <c r="G781" s="260">
        <f t="shared" si="156"/>
        <v>358.70000000000005</v>
      </c>
      <c r="H781" s="260">
        <f t="shared" si="145"/>
        <v>-12.500000000000057</v>
      </c>
      <c r="I781" s="260">
        <f t="shared" si="151"/>
        <v>142.5</v>
      </c>
      <c r="J781" s="262">
        <v>1.425</v>
      </c>
      <c r="K781" s="260">
        <f t="shared" si="152"/>
        <v>2.1619999999999999</v>
      </c>
      <c r="L781" s="261">
        <v>7.52</v>
      </c>
      <c r="M781" s="262">
        <f t="shared" si="153"/>
        <v>5.3579999999999997</v>
      </c>
      <c r="N781" s="260">
        <v>2.1960000000000002</v>
      </c>
      <c r="O781" s="260">
        <v>282.14</v>
      </c>
      <c r="P781" s="260">
        <v>566</v>
      </c>
      <c r="Q781" s="260">
        <v>710.60304492409989</v>
      </c>
      <c r="U781" s="260">
        <f t="shared" si="154"/>
        <v>4.6513099999999996</v>
      </c>
      <c r="V781" s="260">
        <f t="shared" si="155"/>
        <v>2.8213999999999997</v>
      </c>
    </row>
    <row r="782" spans="1:22">
      <c r="A782" s="259">
        <v>44915</v>
      </c>
      <c r="B782" s="260">
        <v>343.2</v>
      </c>
      <c r="C782" s="261">
        <v>465.44099999999997</v>
      </c>
      <c r="D782" s="260">
        <v>3821.62</v>
      </c>
      <c r="E782" s="260">
        <v>841.29899999999998</v>
      </c>
      <c r="F782" s="261">
        <v>3.6859999999999999</v>
      </c>
      <c r="G782" s="260">
        <f t="shared" si="156"/>
        <v>368.6</v>
      </c>
      <c r="H782" s="260">
        <f t="shared" si="145"/>
        <v>-25.400000000000034</v>
      </c>
      <c r="I782" s="260">
        <f t="shared" si="151"/>
        <v>143.9</v>
      </c>
      <c r="J782" s="262">
        <v>1.4390000000000001</v>
      </c>
      <c r="K782" s="260">
        <f t="shared" si="152"/>
        <v>2.2469999999999999</v>
      </c>
      <c r="L782" s="261">
        <v>7.6079999999999997</v>
      </c>
      <c r="M782" s="262">
        <f t="shared" si="153"/>
        <v>5.3609999999999998</v>
      </c>
      <c r="N782" s="260">
        <v>2.2930000000000001</v>
      </c>
      <c r="O782" s="260">
        <v>278.37</v>
      </c>
      <c r="P782" s="260">
        <v>564</v>
      </c>
      <c r="Q782" s="260">
        <v>715.13020161704162</v>
      </c>
      <c r="U782" s="260">
        <f t="shared" si="154"/>
        <v>4.6544099999999995</v>
      </c>
      <c r="V782" s="260">
        <f t="shared" si="155"/>
        <v>2.7837000000000001</v>
      </c>
    </row>
    <row r="783" spans="1:22">
      <c r="A783" s="259">
        <v>44916</v>
      </c>
      <c r="B783" s="260">
        <v>343.2</v>
      </c>
      <c r="C783" s="261">
        <v>461.44200000000001</v>
      </c>
      <c r="D783" s="260">
        <v>3878.44</v>
      </c>
      <c r="E783" s="260">
        <v>830.95799999999997</v>
      </c>
      <c r="F783" s="261">
        <v>3.6640000000000001</v>
      </c>
      <c r="G783" s="260">
        <f t="shared" si="156"/>
        <v>366.40000000000003</v>
      </c>
      <c r="H783" s="260">
        <f t="shared" si="145"/>
        <v>-23.200000000000045</v>
      </c>
      <c r="I783" s="260">
        <f t="shared" si="151"/>
        <v>137.6</v>
      </c>
      <c r="J783" s="262">
        <v>1.3759999999999999</v>
      </c>
      <c r="K783" s="260">
        <f t="shared" si="152"/>
        <v>2.2880000000000003</v>
      </c>
      <c r="L783" s="261">
        <v>7.556</v>
      </c>
      <c r="M783" s="262">
        <f t="shared" si="153"/>
        <v>5.2679999999999998</v>
      </c>
      <c r="N783" s="260">
        <v>2.302</v>
      </c>
      <c r="O783" s="260">
        <v>281.14</v>
      </c>
      <c r="P783" s="260">
        <v>563</v>
      </c>
      <c r="Q783" s="260">
        <v>710.29781244092965</v>
      </c>
      <c r="U783" s="260">
        <f t="shared" si="154"/>
        <v>4.61442</v>
      </c>
      <c r="V783" s="260">
        <f t="shared" si="155"/>
        <v>2.8113999999999999</v>
      </c>
    </row>
    <row r="784" spans="1:22">
      <c r="A784" s="259">
        <v>44917</v>
      </c>
      <c r="B784" s="260">
        <v>341.1</v>
      </c>
      <c r="C784" s="261">
        <v>457.36700000000002</v>
      </c>
      <c r="D784" s="260">
        <v>3822.39</v>
      </c>
      <c r="E784" s="260">
        <v>825.053</v>
      </c>
      <c r="F784" s="261">
        <v>3.681</v>
      </c>
      <c r="G784" s="260">
        <f t="shared" si="156"/>
        <v>368.1</v>
      </c>
      <c r="H784" s="260">
        <f t="shared" si="145"/>
        <v>-27</v>
      </c>
      <c r="I784" s="260">
        <f t="shared" si="151"/>
        <v>148.4</v>
      </c>
      <c r="J784" s="262">
        <v>1.484</v>
      </c>
      <c r="K784" s="260">
        <f t="shared" si="152"/>
        <v>2.1970000000000001</v>
      </c>
      <c r="L784" s="261">
        <v>7.548</v>
      </c>
      <c r="M784" s="262">
        <f t="shared" si="153"/>
        <v>5.351</v>
      </c>
      <c r="N784" s="260">
        <v>2.3519999999999999</v>
      </c>
      <c r="O784" s="260">
        <v>273.44</v>
      </c>
      <c r="P784" s="260">
        <v>556</v>
      </c>
      <c r="Q784" s="260">
        <v>699.69585597376522</v>
      </c>
      <c r="U784" s="260">
        <f t="shared" si="154"/>
        <v>4.5736699999999999</v>
      </c>
      <c r="V784" s="260">
        <f t="shared" si="155"/>
        <v>2.7343999999999999</v>
      </c>
    </row>
    <row r="785" spans="1:22">
      <c r="A785" s="259">
        <v>44918</v>
      </c>
      <c r="B785" s="260">
        <v>340.1</v>
      </c>
      <c r="C785" s="261">
        <v>454.85300000000001</v>
      </c>
      <c r="D785" s="260">
        <v>3844.82</v>
      </c>
      <c r="E785" s="260">
        <v>823.03599999999994</v>
      </c>
      <c r="F785" s="261">
        <v>3.7490000000000001</v>
      </c>
      <c r="G785" s="260">
        <f t="shared" si="156"/>
        <v>374.90000000000003</v>
      </c>
      <c r="H785" s="260">
        <f t="shared" si="145"/>
        <v>-34.800000000000011</v>
      </c>
      <c r="I785" s="260">
        <f t="shared" si="151"/>
        <v>152.1</v>
      </c>
      <c r="J785" s="262">
        <v>1.5209999999999999</v>
      </c>
      <c r="K785" s="260">
        <f t="shared" si="152"/>
        <v>2.2280000000000002</v>
      </c>
      <c r="L785" s="261">
        <v>7.5970000000000004</v>
      </c>
      <c r="M785" s="262">
        <f t="shared" si="153"/>
        <v>5.3689999999999998</v>
      </c>
      <c r="N785" s="260">
        <v>2.3820000000000001</v>
      </c>
      <c r="O785" s="260">
        <v>270.45</v>
      </c>
      <c r="P785" s="260">
        <v>551</v>
      </c>
      <c r="Q785" s="260">
        <v>693.97232693085482</v>
      </c>
      <c r="U785" s="260">
        <f t="shared" si="154"/>
        <v>4.5485300000000004</v>
      </c>
      <c r="V785" s="260">
        <f t="shared" si="155"/>
        <v>2.7044999999999999</v>
      </c>
    </row>
    <row r="786" spans="1:22" hidden="1">
      <c r="A786" s="259">
        <v>44921</v>
      </c>
      <c r="B786" s="260">
        <v>0</v>
      </c>
      <c r="C786" s="260">
        <v>0</v>
      </c>
      <c r="D786" s="260">
        <v>0</v>
      </c>
      <c r="E786" s="260" t="e">
        <v>#N/A</v>
      </c>
      <c r="F786" s="260">
        <v>3.7490000000000001</v>
      </c>
      <c r="G786" s="260">
        <f t="shared" si="156"/>
        <v>374.90000000000003</v>
      </c>
      <c r="H786" s="260">
        <f t="shared" si="145"/>
        <v>-374.90000000000003</v>
      </c>
      <c r="J786" s="260"/>
      <c r="L786" s="260"/>
      <c r="M786" s="260"/>
      <c r="Q786" s="260">
        <v>694.3928646831497</v>
      </c>
    </row>
    <row r="787" spans="1:22" hidden="1">
      <c r="A787" s="259">
        <v>44922</v>
      </c>
      <c r="B787" s="260">
        <v>335.5</v>
      </c>
      <c r="C787" s="261">
        <v>450.25099999999998</v>
      </c>
      <c r="D787" s="260">
        <v>3829.25</v>
      </c>
      <c r="E787" s="260">
        <v>820.08900000000006</v>
      </c>
      <c r="F787" s="261">
        <v>3.8439999999999999</v>
      </c>
      <c r="G787" s="260">
        <f t="shared" si="156"/>
        <v>384.4</v>
      </c>
      <c r="H787" s="260">
        <f t="shared" si="145"/>
        <v>-48.899999999999977</v>
      </c>
      <c r="I787" s="260">
        <f t="shared" ref="I787:I790" si="157">J787*100</f>
        <v>157.5</v>
      </c>
      <c r="J787" s="262">
        <v>1.575</v>
      </c>
      <c r="K787" s="260">
        <f t="shared" ref="K787:K790" si="158">F787-J787</f>
        <v>2.2690000000000001</v>
      </c>
      <c r="L787" s="261">
        <v>7.6449999999999996</v>
      </c>
      <c r="M787" s="262">
        <f t="shared" ref="M787:M790" si="159">L787-K787</f>
        <v>5.3759999999999994</v>
      </c>
      <c r="N787" s="260">
        <v>2.512</v>
      </c>
      <c r="O787" s="260" t="e">
        <v>#N/A</v>
      </c>
      <c r="Q787" s="260">
        <v>686.9178495504226</v>
      </c>
    </row>
    <row r="788" spans="1:22">
      <c r="A788" s="259">
        <v>44923</v>
      </c>
      <c r="B788" s="260">
        <v>332.9</v>
      </c>
      <c r="C788" s="261">
        <v>449.53</v>
      </c>
      <c r="D788" s="260">
        <v>3783.22</v>
      </c>
      <c r="E788" s="260">
        <v>817.79300000000001</v>
      </c>
      <c r="F788" s="261">
        <v>3.8849999999999998</v>
      </c>
      <c r="G788" s="260">
        <f t="shared" si="156"/>
        <v>388.5</v>
      </c>
      <c r="H788" s="260">
        <f t="shared" si="145"/>
        <v>-55.600000000000023</v>
      </c>
      <c r="I788" s="260">
        <f t="shared" si="157"/>
        <v>160.5</v>
      </c>
      <c r="J788" s="262">
        <v>1.605</v>
      </c>
      <c r="K788" s="260">
        <f t="shared" si="158"/>
        <v>2.2799999999999998</v>
      </c>
      <c r="L788" s="261">
        <v>7.6740000000000004</v>
      </c>
      <c r="M788" s="262">
        <f t="shared" si="159"/>
        <v>5.3940000000000001</v>
      </c>
      <c r="N788" s="260">
        <v>2.4860000000000002</v>
      </c>
      <c r="O788" s="260">
        <v>265.33</v>
      </c>
      <c r="P788" s="260">
        <v>542</v>
      </c>
      <c r="Q788" s="260">
        <v>689.15586052171113</v>
      </c>
      <c r="U788" s="260">
        <f t="shared" ref="U788:U790" si="160">C788/100</f>
        <v>4.4952999999999994</v>
      </c>
      <c r="V788" s="260">
        <f t="shared" ref="V788:V790" si="161">O788/100</f>
        <v>2.6532999999999998</v>
      </c>
    </row>
    <row r="789" spans="1:22">
      <c r="A789" s="259">
        <v>44924</v>
      </c>
      <c r="B789" s="260">
        <v>336.1</v>
      </c>
      <c r="C789" s="261">
        <v>455.32799999999997</v>
      </c>
      <c r="D789" s="260">
        <v>3849.28</v>
      </c>
      <c r="E789" s="260">
        <v>823.78099999999995</v>
      </c>
      <c r="F789" s="261">
        <v>3.8170000000000002</v>
      </c>
      <c r="G789" s="260">
        <f t="shared" si="156"/>
        <v>381.70000000000005</v>
      </c>
      <c r="H789" s="260">
        <f t="shared" si="145"/>
        <v>-45.600000000000023</v>
      </c>
      <c r="I789" s="260">
        <f t="shared" si="157"/>
        <v>153.29999999999998</v>
      </c>
      <c r="J789" s="262">
        <v>1.5329999999999999</v>
      </c>
      <c r="K789" s="260">
        <f t="shared" si="158"/>
        <v>2.2840000000000003</v>
      </c>
      <c r="L789" s="261">
        <v>7.6950000000000003</v>
      </c>
      <c r="M789" s="262">
        <f t="shared" si="159"/>
        <v>5.4109999999999996</v>
      </c>
      <c r="N789" s="260">
        <v>2.4279999999999999</v>
      </c>
      <c r="O789" s="260">
        <v>267.44</v>
      </c>
      <c r="P789" s="260">
        <v>546</v>
      </c>
      <c r="Q789" s="260">
        <v>692.19932508963075</v>
      </c>
      <c r="U789" s="260">
        <f t="shared" si="160"/>
        <v>4.55328</v>
      </c>
      <c r="V789" s="260">
        <f t="shared" si="161"/>
        <v>2.6743999999999999</v>
      </c>
    </row>
    <row r="790" spans="1:22">
      <c r="A790" s="259">
        <v>44925</v>
      </c>
      <c r="B790" s="260">
        <v>332.3</v>
      </c>
      <c r="C790" s="261">
        <v>452.5</v>
      </c>
      <c r="D790" s="260">
        <v>3839.5</v>
      </c>
      <c r="E790" s="260">
        <v>822.44299999999998</v>
      </c>
      <c r="F790" s="261">
        <v>3.8769999999999998</v>
      </c>
      <c r="G790" s="260">
        <f t="shared" si="156"/>
        <v>387.7</v>
      </c>
      <c r="H790" s="260">
        <f t="shared" si="145"/>
        <v>-55.399999999999977</v>
      </c>
      <c r="I790" s="260">
        <f t="shared" si="157"/>
        <v>157.6</v>
      </c>
      <c r="J790" s="262">
        <v>1.5760000000000001</v>
      </c>
      <c r="K790" s="260">
        <f t="shared" si="158"/>
        <v>2.3009999999999997</v>
      </c>
      <c r="L790" s="261">
        <v>7.75</v>
      </c>
      <c r="M790" s="262">
        <f t="shared" si="159"/>
        <v>5.4489999999999998</v>
      </c>
      <c r="N790" s="260">
        <v>2.5579999999999998</v>
      </c>
      <c r="O790" s="260">
        <v>263.75</v>
      </c>
      <c r="P790" s="260">
        <v>541</v>
      </c>
      <c r="Q790" s="260">
        <v>684.70409151966646</v>
      </c>
      <c r="U790" s="260">
        <f t="shared" si="160"/>
        <v>4.5250000000000004</v>
      </c>
      <c r="V790" s="260">
        <f t="shared" si="161"/>
        <v>2.6375000000000002</v>
      </c>
    </row>
    <row r="791" spans="1:22" hidden="1">
      <c r="A791" s="259">
        <v>44928</v>
      </c>
      <c r="B791" s="260">
        <v>0</v>
      </c>
      <c r="C791" s="260">
        <v>0</v>
      </c>
      <c r="D791" s="260">
        <v>0</v>
      </c>
      <c r="E791" s="260" t="e">
        <v>#N/A</v>
      </c>
      <c r="F791" s="260">
        <v>3.8769999999999998</v>
      </c>
      <c r="G791" s="260">
        <f t="shared" si="156"/>
        <v>387.7</v>
      </c>
      <c r="H791" s="260">
        <f t="shared" si="145"/>
        <v>-387.7</v>
      </c>
      <c r="J791" s="260"/>
      <c r="L791" s="260"/>
      <c r="M791" s="260"/>
      <c r="Q791" s="260">
        <v>689.89742985270311</v>
      </c>
    </row>
    <row r="792" spans="1:22">
      <c r="A792" s="259">
        <v>44929</v>
      </c>
      <c r="B792" s="260">
        <v>334.7</v>
      </c>
      <c r="C792" s="261">
        <v>456.904</v>
      </c>
      <c r="D792" s="260">
        <v>3824.14</v>
      </c>
      <c r="E792" s="260">
        <v>819.21500000000003</v>
      </c>
      <c r="F792" s="261">
        <v>3.7410000000000001</v>
      </c>
      <c r="G792" s="260">
        <f t="shared" si="156"/>
        <v>374.1</v>
      </c>
      <c r="H792" s="260">
        <f t="shared" si="145"/>
        <v>-39.400000000000034</v>
      </c>
      <c r="I792" s="260">
        <f t="shared" ref="I792:I800" si="162">J792*100</f>
        <v>148.19999999999999</v>
      </c>
      <c r="J792" s="262">
        <v>1.482</v>
      </c>
      <c r="K792" s="260">
        <f t="shared" ref="K792:K800" si="163">F792-J792</f>
        <v>2.2590000000000003</v>
      </c>
      <c r="L792" s="261">
        <v>7.702</v>
      </c>
      <c r="M792" s="262">
        <f t="shared" ref="M792:M800" si="164">L792-K792</f>
        <v>5.4429999999999996</v>
      </c>
      <c r="N792" s="260">
        <v>2.38</v>
      </c>
      <c r="O792" s="260">
        <v>274.16000000000003</v>
      </c>
      <c r="P792" s="260">
        <v>541</v>
      </c>
      <c r="Q792" s="260">
        <v>684.58110456995951</v>
      </c>
      <c r="U792" s="260">
        <f t="shared" ref="U792:U800" si="165">C792/100</f>
        <v>4.5690400000000002</v>
      </c>
      <c r="V792" s="260">
        <f t="shared" ref="V792:V800" si="166">O792/100</f>
        <v>2.7416</v>
      </c>
    </row>
    <row r="793" spans="1:22">
      <c r="A793" s="259">
        <v>44930</v>
      </c>
      <c r="B793" s="260">
        <v>334.9</v>
      </c>
      <c r="C793" s="261">
        <v>459.286</v>
      </c>
      <c r="D793" s="260">
        <v>3852.97</v>
      </c>
      <c r="E793" s="260">
        <v>814.47900000000004</v>
      </c>
      <c r="F793" s="261">
        <v>3.6859999999999999</v>
      </c>
      <c r="G793" s="260">
        <f t="shared" si="156"/>
        <v>368.6</v>
      </c>
      <c r="H793" s="260">
        <f t="shared" si="145"/>
        <v>-33.700000000000045</v>
      </c>
      <c r="I793" s="260">
        <f t="shared" si="162"/>
        <v>148.19999999999999</v>
      </c>
      <c r="J793" s="262">
        <v>1.482</v>
      </c>
      <c r="K793" s="260">
        <f t="shared" si="163"/>
        <v>2.2039999999999997</v>
      </c>
      <c r="L793" s="261">
        <v>7.6470000000000002</v>
      </c>
      <c r="M793" s="262">
        <f t="shared" si="164"/>
        <v>5.4430000000000005</v>
      </c>
      <c r="N793" s="260">
        <v>2.2639999999999998</v>
      </c>
      <c r="O793" s="260">
        <v>282.61</v>
      </c>
      <c r="P793" s="260">
        <v>546</v>
      </c>
      <c r="Q793" s="260">
        <v>681.76210740057695</v>
      </c>
      <c r="U793" s="260">
        <f t="shared" si="165"/>
        <v>4.5928599999999999</v>
      </c>
      <c r="V793" s="260">
        <f t="shared" si="166"/>
        <v>2.8261000000000003</v>
      </c>
    </row>
    <row r="794" spans="1:22">
      <c r="A794" s="259">
        <v>44931</v>
      </c>
      <c r="B794" s="260">
        <v>331.8</v>
      </c>
      <c r="C794" s="261">
        <v>465.71</v>
      </c>
      <c r="D794" s="260">
        <v>3808.1</v>
      </c>
      <c r="E794" s="260">
        <v>823.78300000000002</v>
      </c>
      <c r="F794" s="261">
        <v>3.72</v>
      </c>
      <c r="G794" s="260">
        <f t="shared" si="156"/>
        <v>372</v>
      </c>
      <c r="H794" s="260">
        <f t="shared" si="145"/>
        <v>-40.199999999999989</v>
      </c>
      <c r="I794" s="260">
        <f t="shared" si="162"/>
        <v>149.19999999999999</v>
      </c>
      <c r="J794" s="262">
        <v>1.492</v>
      </c>
      <c r="K794" s="260">
        <f t="shared" si="163"/>
        <v>2.2280000000000002</v>
      </c>
      <c r="L794" s="261">
        <v>7.7389999999999999</v>
      </c>
      <c r="M794" s="262">
        <f t="shared" si="164"/>
        <v>5.5109999999999992</v>
      </c>
      <c r="N794" s="260">
        <v>2.3069999999999999</v>
      </c>
      <c r="O794" s="260">
        <v>286.01</v>
      </c>
      <c r="P794" s="260">
        <v>572</v>
      </c>
      <c r="Q794" s="260">
        <v>687.9020544947075</v>
      </c>
      <c r="U794" s="260">
        <f t="shared" si="165"/>
        <v>4.6570999999999998</v>
      </c>
      <c r="V794" s="260">
        <f t="shared" si="166"/>
        <v>2.8601000000000001</v>
      </c>
    </row>
    <row r="795" spans="1:22">
      <c r="A795" s="259">
        <v>44932</v>
      </c>
      <c r="B795" s="260">
        <v>337</v>
      </c>
      <c r="C795" s="261">
        <v>469.17599999999999</v>
      </c>
      <c r="D795" s="260">
        <v>3895.08</v>
      </c>
      <c r="E795" s="260">
        <v>826.06200000000001</v>
      </c>
      <c r="F795" s="261">
        <v>3.56</v>
      </c>
      <c r="G795" s="260">
        <f t="shared" si="156"/>
        <v>356</v>
      </c>
      <c r="H795" s="260">
        <f t="shared" si="145"/>
        <v>-19</v>
      </c>
      <c r="I795" s="260">
        <f t="shared" si="162"/>
        <v>134.1</v>
      </c>
      <c r="J795" s="262">
        <v>1.341</v>
      </c>
      <c r="K795" s="260">
        <f t="shared" si="163"/>
        <v>2.2190000000000003</v>
      </c>
      <c r="L795" s="261">
        <v>7.6040000000000001</v>
      </c>
      <c r="M795" s="262">
        <f t="shared" si="164"/>
        <v>5.3849999999999998</v>
      </c>
      <c r="N795" s="260">
        <v>2.2040000000000002</v>
      </c>
      <c r="O795" s="260">
        <v>293.82</v>
      </c>
      <c r="P795" s="260">
        <v>568</v>
      </c>
      <c r="Q795" s="260">
        <v>695.26576438684629</v>
      </c>
      <c r="U795" s="260">
        <f t="shared" si="165"/>
        <v>4.6917599999999995</v>
      </c>
      <c r="V795" s="260">
        <f t="shared" si="166"/>
        <v>2.9382000000000001</v>
      </c>
    </row>
    <row r="796" spans="1:22">
      <c r="A796" s="259">
        <v>44935</v>
      </c>
      <c r="B796" s="260">
        <v>334.8</v>
      </c>
      <c r="C796" s="261">
        <v>464.685</v>
      </c>
      <c r="D796" s="260">
        <v>3892.09</v>
      </c>
      <c r="E796" s="260">
        <v>817.95299999999997</v>
      </c>
      <c r="F796" s="261">
        <v>3.536</v>
      </c>
      <c r="G796" s="260">
        <f t="shared" si="156"/>
        <v>353.6</v>
      </c>
      <c r="H796" s="260">
        <f t="shared" si="145"/>
        <v>-18.800000000000011</v>
      </c>
      <c r="I796" s="260">
        <f t="shared" si="162"/>
        <v>131.5</v>
      </c>
      <c r="J796" s="262">
        <v>1.3149999999999999</v>
      </c>
      <c r="K796" s="260">
        <f t="shared" si="163"/>
        <v>2.2210000000000001</v>
      </c>
      <c r="L796" s="261">
        <v>7.5380000000000003</v>
      </c>
      <c r="M796" s="262">
        <f t="shared" si="164"/>
        <v>5.3170000000000002</v>
      </c>
      <c r="N796" s="260">
        <v>2.2240000000000002</v>
      </c>
      <c r="O796" s="260">
        <v>285.95</v>
      </c>
      <c r="P796" s="260">
        <v>556</v>
      </c>
      <c r="Q796" s="260">
        <v>677.32213340222631</v>
      </c>
      <c r="U796" s="260">
        <f t="shared" si="165"/>
        <v>4.6468499999999997</v>
      </c>
      <c r="V796" s="260">
        <f t="shared" si="166"/>
        <v>2.8594999999999997</v>
      </c>
    </row>
    <row r="797" spans="1:22">
      <c r="A797" s="259">
        <v>44936</v>
      </c>
      <c r="B797" s="260">
        <v>330.3</v>
      </c>
      <c r="C797" s="261">
        <v>463.53699999999998</v>
      </c>
      <c r="D797" s="260">
        <v>3919.25</v>
      </c>
      <c r="E797" s="260">
        <v>818.38900000000001</v>
      </c>
      <c r="F797" s="261">
        <v>3.6219999999999999</v>
      </c>
      <c r="G797" s="260">
        <f t="shared" si="156"/>
        <v>362.2</v>
      </c>
      <c r="H797" s="260">
        <f t="shared" si="145"/>
        <v>-31.899999999999977</v>
      </c>
      <c r="I797" s="260">
        <f t="shared" si="162"/>
        <v>138.79999999999998</v>
      </c>
      <c r="J797" s="262">
        <v>1.3879999999999999</v>
      </c>
      <c r="K797" s="260">
        <f t="shared" si="163"/>
        <v>2.234</v>
      </c>
      <c r="L797" s="261">
        <v>7.6120000000000001</v>
      </c>
      <c r="M797" s="262">
        <f t="shared" si="164"/>
        <v>5.3780000000000001</v>
      </c>
      <c r="N797" s="260">
        <v>2.2989999999999999</v>
      </c>
      <c r="O797" s="260">
        <v>283.33</v>
      </c>
      <c r="P797" s="260">
        <v>547</v>
      </c>
      <c r="Q797" s="260">
        <v>678.42924694159262</v>
      </c>
      <c r="U797" s="260">
        <f t="shared" si="165"/>
        <v>4.63537</v>
      </c>
      <c r="V797" s="260">
        <f t="shared" si="166"/>
        <v>2.8332999999999999</v>
      </c>
    </row>
    <row r="798" spans="1:22">
      <c r="A798" s="259">
        <v>44937</v>
      </c>
      <c r="B798" s="260">
        <v>333.3</v>
      </c>
      <c r="C798" s="261">
        <v>462.858</v>
      </c>
      <c r="D798" s="260">
        <v>3969.61</v>
      </c>
      <c r="E798" s="260">
        <v>813.14700000000005</v>
      </c>
      <c r="F798" s="261">
        <v>3.5419999999999998</v>
      </c>
      <c r="G798" s="260">
        <f t="shared" si="156"/>
        <v>354.2</v>
      </c>
      <c r="H798" s="260">
        <f t="shared" si="145"/>
        <v>-20.899999999999977</v>
      </c>
      <c r="I798" s="260">
        <f t="shared" si="162"/>
        <v>131.1</v>
      </c>
      <c r="J798" s="262">
        <v>1.3109999999999999</v>
      </c>
      <c r="K798" s="260">
        <f t="shared" si="163"/>
        <v>2.2309999999999999</v>
      </c>
      <c r="L798" s="261">
        <v>7.54</v>
      </c>
      <c r="M798" s="262">
        <f t="shared" si="164"/>
        <v>5.3090000000000002</v>
      </c>
      <c r="N798" s="260">
        <v>2.1949999999999998</v>
      </c>
      <c r="O798" s="260">
        <v>288.66000000000003</v>
      </c>
      <c r="P798" s="260">
        <v>538</v>
      </c>
      <c r="Q798" s="260">
        <v>673.54418106701689</v>
      </c>
      <c r="U798" s="260">
        <f t="shared" si="165"/>
        <v>4.6285800000000004</v>
      </c>
      <c r="V798" s="260">
        <f t="shared" si="166"/>
        <v>2.8866000000000001</v>
      </c>
    </row>
    <row r="799" spans="1:22">
      <c r="A799" s="259">
        <v>44938</v>
      </c>
      <c r="B799" s="260">
        <v>338.2</v>
      </c>
      <c r="C799" s="261">
        <v>462.95699999999999</v>
      </c>
      <c r="D799" s="260">
        <v>3983.17</v>
      </c>
      <c r="E799" s="260">
        <v>812.33500000000004</v>
      </c>
      <c r="F799" s="261">
        <v>3.4449999999999998</v>
      </c>
      <c r="G799" s="260">
        <f t="shared" si="156"/>
        <v>344.5</v>
      </c>
      <c r="H799" s="260">
        <f t="shared" si="145"/>
        <v>-6.3000000000000114</v>
      </c>
      <c r="I799" s="260">
        <f t="shared" si="162"/>
        <v>123.10000000000001</v>
      </c>
      <c r="J799" s="262">
        <v>1.2310000000000001</v>
      </c>
      <c r="K799" s="260">
        <f t="shared" si="163"/>
        <v>2.2139999999999995</v>
      </c>
      <c r="L799" s="261">
        <v>7.4240000000000004</v>
      </c>
      <c r="M799" s="262">
        <f t="shared" si="164"/>
        <v>5.2100000000000009</v>
      </c>
      <c r="N799" s="260">
        <v>2.1480000000000001</v>
      </c>
      <c r="O799" s="260">
        <v>288.70999999999998</v>
      </c>
      <c r="P799" s="260">
        <v>541</v>
      </c>
      <c r="Q799" s="260">
        <v>671.53284207924912</v>
      </c>
      <c r="U799" s="260">
        <f t="shared" si="165"/>
        <v>4.6295700000000002</v>
      </c>
      <c r="V799" s="260">
        <f t="shared" si="166"/>
        <v>2.8870999999999998</v>
      </c>
    </row>
    <row r="800" spans="1:22">
      <c r="A800" s="259">
        <v>44939</v>
      </c>
      <c r="B800" s="260">
        <v>331.3</v>
      </c>
      <c r="C800" s="261">
        <v>451.47699999999998</v>
      </c>
      <c r="D800" s="260">
        <v>3999.09</v>
      </c>
      <c r="E800" s="260">
        <v>797.06</v>
      </c>
      <c r="F800" s="261">
        <v>3.5049999999999999</v>
      </c>
      <c r="G800" s="260">
        <f t="shared" si="156"/>
        <v>350.5</v>
      </c>
      <c r="H800" s="260">
        <f t="shared" si="145"/>
        <v>-19.199999999999989</v>
      </c>
      <c r="I800" s="260">
        <f t="shared" si="162"/>
        <v>131.1</v>
      </c>
      <c r="J800" s="262">
        <v>1.3109999999999999</v>
      </c>
      <c r="K800" s="260">
        <f t="shared" si="163"/>
        <v>2.194</v>
      </c>
      <c r="L800" s="261">
        <v>7.3959999999999999</v>
      </c>
      <c r="M800" s="262">
        <f t="shared" si="164"/>
        <v>5.202</v>
      </c>
      <c r="N800" s="260">
        <v>2.1619999999999999</v>
      </c>
      <c r="O800" s="260">
        <v>288.48</v>
      </c>
      <c r="P800" s="260">
        <v>518</v>
      </c>
      <c r="Q800" s="260">
        <v>657.94160048404353</v>
      </c>
      <c r="U800" s="260">
        <f t="shared" si="165"/>
        <v>4.5147699999999995</v>
      </c>
      <c r="V800" s="260">
        <f t="shared" si="166"/>
        <v>2.8848000000000003</v>
      </c>
    </row>
    <row r="801" spans="1:22" hidden="1">
      <c r="A801" s="259">
        <v>44942</v>
      </c>
      <c r="B801" s="260">
        <v>0</v>
      </c>
      <c r="C801" s="260">
        <v>0</v>
      </c>
      <c r="D801" s="260">
        <v>0</v>
      </c>
      <c r="E801" s="260" t="e">
        <v>#N/A</v>
      </c>
      <c r="F801" s="260">
        <v>3.5049999999999999</v>
      </c>
      <c r="G801" s="260">
        <f t="shared" si="156"/>
        <v>350.5</v>
      </c>
      <c r="H801" s="260">
        <f t="shared" si="145"/>
        <v>-350.5</v>
      </c>
      <c r="J801" s="260"/>
      <c r="L801" s="260"/>
      <c r="M801" s="260"/>
      <c r="Q801" s="260">
        <v>655.95348438628935</v>
      </c>
    </row>
    <row r="802" spans="1:22">
      <c r="A802" s="259">
        <v>44943</v>
      </c>
      <c r="B802" s="260">
        <v>328.5</v>
      </c>
      <c r="C802" s="261">
        <v>448.08100000000002</v>
      </c>
      <c r="D802" s="260">
        <v>3990.97</v>
      </c>
      <c r="E802" s="260">
        <v>792.39499999999998</v>
      </c>
      <c r="F802" s="261">
        <v>3.5510000000000002</v>
      </c>
      <c r="G802" s="260">
        <f t="shared" si="156"/>
        <v>355.1</v>
      </c>
      <c r="H802" s="260">
        <f t="shared" si="145"/>
        <v>-26.600000000000023</v>
      </c>
      <c r="I802" s="260">
        <f t="shared" ref="I802:I825" si="167">J802*100</f>
        <v>138</v>
      </c>
      <c r="J802" s="262">
        <v>1.38</v>
      </c>
      <c r="K802" s="260">
        <f t="shared" ref="K802:K825" si="168">F802-J802</f>
        <v>2.1710000000000003</v>
      </c>
      <c r="L802" s="261">
        <v>7.3760000000000003</v>
      </c>
      <c r="M802" s="262">
        <f t="shared" ref="M802:M825" si="169">L802-K802</f>
        <v>5.2050000000000001</v>
      </c>
      <c r="N802" s="260">
        <v>2.0819999999999999</v>
      </c>
      <c r="O802" s="260">
        <v>292.69</v>
      </c>
      <c r="P802" s="260">
        <v>525</v>
      </c>
      <c r="Q802" s="260">
        <v>664.71306426720776</v>
      </c>
      <c r="U802" s="260">
        <f t="shared" ref="U802:U825" si="170">C802/100</f>
        <v>4.48081</v>
      </c>
      <c r="V802" s="260">
        <f t="shared" ref="V802:V825" si="171">O802/100</f>
        <v>2.9268999999999998</v>
      </c>
    </row>
    <row r="803" spans="1:22">
      <c r="A803" s="259">
        <v>44944</v>
      </c>
      <c r="B803" s="260">
        <v>334.7</v>
      </c>
      <c r="C803" s="261">
        <v>447.98399999999998</v>
      </c>
      <c r="D803" s="260">
        <v>3928.86</v>
      </c>
      <c r="E803" s="260">
        <v>787.89300000000003</v>
      </c>
      <c r="F803" s="261">
        <v>3.3730000000000002</v>
      </c>
      <c r="G803" s="260">
        <f t="shared" si="156"/>
        <v>337.3</v>
      </c>
      <c r="H803" s="260">
        <f t="shared" si="145"/>
        <v>-2.6000000000000227</v>
      </c>
      <c r="I803" s="260">
        <f t="shared" si="167"/>
        <v>124.4</v>
      </c>
      <c r="J803" s="262">
        <v>1.244</v>
      </c>
      <c r="K803" s="260">
        <f t="shared" si="168"/>
        <v>2.1290000000000004</v>
      </c>
      <c r="L803" s="261">
        <v>7.2080000000000002</v>
      </c>
      <c r="M803" s="262">
        <f t="shared" si="169"/>
        <v>5.0789999999999997</v>
      </c>
      <c r="N803" s="260">
        <v>2.0099999999999998</v>
      </c>
      <c r="O803" s="260">
        <v>292.45</v>
      </c>
      <c r="P803" s="260">
        <v>508</v>
      </c>
      <c r="Q803" s="260">
        <v>656.67031658516316</v>
      </c>
      <c r="U803" s="260">
        <f t="shared" si="170"/>
        <v>4.4798399999999994</v>
      </c>
      <c r="V803" s="260">
        <f t="shared" si="171"/>
        <v>2.9245000000000001</v>
      </c>
    </row>
    <row r="804" spans="1:22">
      <c r="A804" s="259">
        <v>44945</v>
      </c>
      <c r="B804" s="260">
        <v>330.3</v>
      </c>
      <c r="C804" s="261">
        <v>446.62200000000001</v>
      </c>
      <c r="D804" s="260">
        <v>3898.85</v>
      </c>
      <c r="E804" s="260">
        <v>791.16600000000005</v>
      </c>
      <c r="F804" s="261">
        <v>3.3929999999999998</v>
      </c>
      <c r="G804" s="260">
        <f t="shared" si="156"/>
        <v>339.29999999999995</v>
      </c>
      <c r="H804" s="260">
        <f t="shared" si="145"/>
        <v>-8.9999999999999432</v>
      </c>
      <c r="I804" s="260">
        <f t="shared" si="167"/>
        <v>115.19999999999999</v>
      </c>
      <c r="J804" s="262">
        <v>1.1519999999999999</v>
      </c>
      <c r="K804" s="260">
        <f t="shared" si="168"/>
        <v>2.2409999999999997</v>
      </c>
      <c r="L804" s="261">
        <v>7.2469999999999999</v>
      </c>
      <c r="M804" s="262">
        <f t="shared" si="169"/>
        <v>5.0060000000000002</v>
      </c>
      <c r="N804" s="260">
        <v>2.0499999999999998</v>
      </c>
      <c r="O804" s="260">
        <v>284.26</v>
      </c>
      <c r="P804" s="260">
        <v>514</v>
      </c>
      <c r="Q804" s="260">
        <v>654.33255996289938</v>
      </c>
      <c r="U804" s="260">
        <f t="shared" si="170"/>
        <v>4.4662199999999999</v>
      </c>
      <c r="V804" s="260">
        <f t="shared" si="171"/>
        <v>2.8426</v>
      </c>
    </row>
    <row r="805" spans="1:22">
      <c r="A805" s="259">
        <v>44946</v>
      </c>
      <c r="B805" s="260">
        <v>324.8</v>
      </c>
      <c r="C805" s="261">
        <v>442.66199999999998</v>
      </c>
      <c r="D805" s="260">
        <v>3972.61</v>
      </c>
      <c r="E805" s="260">
        <v>786.69100000000003</v>
      </c>
      <c r="F805" s="261">
        <v>3.4809999999999999</v>
      </c>
      <c r="G805" s="260">
        <f t="shared" si="156"/>
        <v>348.09999999999997</v>
      </c>
      <c r="H805" s="260">
        <f t="shared" si="145"/>
        <v>-23.299999999999955</v>
      </c>
      <c r="I805" s="260">
        <f t="shared" si="167"/>
        <v>124.10000000000001</v>
      </c>
      <c r="J805" s="262">
        <v>1.2410000000000001</v>
      </c>
      <c r="K805" s="260">
        <f t="shared" si="168"/>
        <v>2.2399999999999998</v>
      </c>
      <c r="L805" s="261">
        <v>7.2889999999999997</v>
      </c>
      <c r="M805" s="262">
        <f t="shared" si="169"/>
        <v>5.0489999999999995</v>
      </c>
      <c r="N805" s="260">
        <v>2.1669999999999998</v>
      </c>
      <c r="O805" s="260">
        <v>276.91000000000003</v>
      </c>
      <c r="P805" s="260">
        <v>506</v>
      </c>
      <c r="Q805" s="260">
        <v>647.20562799916968</v>
      </c>
      <c r="U805" s="260">
        <f t="shared" si="170"/>
        <v>4.4266199999999998</v>
      </c>
      <c r="V805" s="260">
        <f t="shared" si="171"/>
        <v>2.7691000000000003</v>
      </c>
    </row>
    <row r="806" spans="1:22">
      <c r="A806" s="259">
        <v>44949</v>
      </c>
      <c r="B806" s="260">
        <v>321.89999999999998</v>
      </c>
      <c r="C806" s="261">
        <v>437.68799999999999</v>
      </c>
      <c r="D806" s="260">
        <v>4019.81</v>
      </c>
      <c r="E806" s="260">
        <v>778.351</v>
      </c>
      <c r="F806" s="261">
        <v>3.5150000000000001</v>
      </c>
      <c r="G806" s="260">
        <f t="shared" si="156"/>
        <v>351.5</v>
      </c>
      <c r="H806" s="260">
        <f t="shared" si="145"/>
        <v>-29.600000000000023</v>
      </c>
      <c r="I806" s="260">
        <f t="shared" si="167"/>
        <v>124.70000000000002</v>
      </c>
      <c r="J806" s="262">
        <v>1.2470000000000001</v>
      </c>
      <c r="K806" s="260">
        <f t="shared" si="168"/>
        <v>2.2679999999999998</v>
      </c>
      <c r="L806" s="261">
        <v>7.2960000000000003</v>
      </c>
      <c r="M806" s="262">
        <f t="shared" si="169"/>
        <v>5.0280000000000005</v>
      </c>
      <c r="N806" s="260">
        <v>2.1970000000000001</v>
      </c>
      <c r="O806" s="260">
        <v>273.83</v>
      </c>
      <c r="P806" s="260">
        <v>498</v>
      </c>
      <c r="Q806" s="260">
        <v>641.19172275135679</v>
      </c>
      <c r="U806" s="260">
        <f t="shared" si="170"/>
        <v>4.3768799999999999</v>
      </c>
      <c r="V806" s="260">
        <f t="shared" si="171"/>
        <v>2.7382999999999997</v>
      </c>
    </row>
    <row r="807" spans="1:22">
      <c r="A807" s="259">
        <v>44950</v>
      </c>
      <c r="B807" s="260">
        <v>323.5</v>
      </c>
      <c r="C807" s="261">
        <v>442.69</v>
      </c>
      <c r="D807" s="260">
        <v>4016.95</v>
      </c>
      <c r="E807" s="260">
        <v>785.23699999999997</v>
      </c>
      <c r="F807" s="261">
        <v>3.4550000000000001</v>
      </c>
      <c r="G807" s="260">
        <f t="shared" si="156"/>
        <v>345.5</v>
      </c>
      <c r="H807" s="260">
        <f t="shared" si="145"/>
        <v>-22</v>
      </c>
      <c r="I807" s="260">
        <f t="shared" si="167"/>
        <v>117.10000000000001</v>
      </c>
      <c r="J807" s="262">
        <v>1.171</v>
      </c>
      <c r="K807" s="260">
        <f t="shared" si="168"/>
        <v>2.2839999999999998</v>
      </c>
      <c r="L807" s="261">
        <v>7.2720000000000002</v>
      </c>
      <c r="M807" s="262">
        <f t="shared" si="169"/>
        <v>4.9880000000000004</v>
      </c>
      <c r="N807" s="260">
        <v>2.1440000000000001</v>
      </c>
      <c r="O807" s="260">
        <v>268.47000000000003</v>
      </c>
      <c r="P807" s="260">
        <v>500</v>
      </c>
      <c r="Q807" s="260">
        <v>651.78243943340146</v>
      </c>
      <c r="U807" s="260">
        <f t="shared" si="170"/>
        <v>4.4268999999999998</v>
      </c>
      <c r="V807" s="260">
        <f t="shared" si="171"/>
        <v>2.6847000000000003</v>
      </c>
    </row>
    <row r="808" spans="1:22">
      <c r="A808" s="259">
        <v>44951</v>
      </c>
      <c r="B808" s="260">
        <v>325.60000000000002</v>
      </c>
      <c r="C808" s="261">
        <v>445.108</v>
      </c>
      <c r="D808" s="260">
        <v>4016.22</v>
      </c>
      <c r="E808" s="260">
        <v>791.39</v>
      </c>
      <c r="F808" s="261">
        <v>3.444</v>
      </c>
      <c r="G808" s="260">
        <f t="shared" si="156"/>
        <v>344.4</v>
      </c>
      <c r="H808" s="260">
        <f t="shared" si="145"/>
        <v>-18.799999999999955</v>
      </c>
      <c r="I808" s="260">
        <f t="shared" si="167"/>
        <v>114.6</v>
      </c>
      <c r="J808" s="262">
        <v>1.1459999999999999</v>
      </c>
      <c r="K808" s="260">
        <f t="shared" si="168"/>
        <v>2.298</v>
      </c>
      <c r="L808" s="261">
        <v>7.2779999999999996</v>
      </c>
      <c r="M808" s="262">
        <f t="shared" si="169"/>
        <v>4.9799999999999995</v>
      </c>
      <c r="N808" s="260">
        <v>2.145</v>
      </c>
      <c r="O808" s="260">
        <v>276.73</v>
      </c>
      <c r="P808" s="260">
        <v>496</v>
      </c>
      <c r="Q808" s="260">
        <v>654.38809884320608</v>
      </c>
      <c r="U808" s="260">
        <f t="shared" si="170"/>
        <v>4.4510800000000001</v>
      </c>
      <c r="V808" s="260">
        <f t="shared" si="171"/>
        <v>2.7673000000000001</v>
      </c>
    </row>
    <row r="809" spans="1:22">
      <c r="A809" s="259">
        <v>44952</v>
      </c>
      <c r="B809" s="260">
        <v>320.3</v>
      </c>
      <c r="C809" s="261">
        <v>440.15100000000001</v>
      </c>
      <c r="D809" s="260">
        <v>4060.43</v>
      </c>
      <c r="E809" s="260">
        <v>785.13199999999995</v>
      </c>
      <c r="F809" s="261">
        <v>3.5009999999999999</v>
      </c>
      <c r="G809" s="260">
        <f t="shared" si="156"/>
        <v>350.09999999999997</v>
      </c>
      <c r="H809" s="260">
        <f t="shared" si="145"/>
        <v>-29.799999999999955</v>
      </c>
      <c r="I809" s="260">
        <f t="shared" si="167"/>
        <v>116.8</v>
      </c>
      <c r="J809" s="262">
        <v>1.1679999999999999</v>
      </c>
      <c r="K809" s="260">
        <f t="shared" si="168"/>
        <v>2.3330000000000002</v>
      </c>
      <c r="L809" s="261">
        <v>7.2809999999999997</v>
      </c>
      <c r="M809" s="262">
        <f t="shared" si="169"/>
        <v>4.9479999999999995</v>
      </c>
      <c r="N809" s="260">
        <v>2.2029999999999998</v>
      </c>
      <c r="O809" s="260">
        <v>268.89</v>
      </c>
      <c r="P809" s="260">
        <v>492</v>
      </c>
      <c r="Q809" s="260">
        <v>647.49425422329819</v>
      </c>
      <c r="U809" s="260">
        <f t="shared" si="170"/>
        <v>4.40151</v>
      </c>
      <c r="V809" s="260">
        <f t="shared" si="171"/>
        <v>2.6888999999999998</v>
      </c>
    </row>
    <row r="810" spans="1:22">
      <c r="A810" s="259">
        <v>44953</v>
      </c>
      <c r="B810" s="260">
        <v>318.89999999999998</v>
      </c>
      <c r="C810" s="261">
        <v>439.40199999999999</v>
      </c>
      <c r="D810" s="260">
        <v>4070.56</v>
      </c>
      <c r="E810" s="260">
        <v>783.72400000000005</v>
      </c>
      <c r="F810" s="261">
        <v>3.5049999999999999</v>
      </c>
      <c r="G810" s="260">
        <f t="shared" si="156"/>
        <v>350.5</v>
      </c>
      <c r="H810" s="260">
        <f t="shared" si="145"/>
        <v>-31.600000000000023</v>
      </c>
      <c r="I810" s="260">
        <f t="shared" si="167"/>
        <v>118.8</v>
      </c>
      <c r="J810" s="262">
        <v>1.1879999999999999</v>
      </c>
      <c r="K810" s="260">
        <f t="shared" si="168"/>
        <v>2.3170000000000002</v>
      </c>
      <c r="L810" s="261">
        <v>7.298</v>
      </c>
      <c r="M810" s="262">
        <f t="shared" si="169"/>
        <v>4.9809999999999999</v>
      </c>
      <c r="N810" s="260">
        <v>2.2349999999999999</v>
      </c>
      <c r="O810" s="260">
        <v>263.8</v>
      </c>
      <c r="P810" s="260">
        <v>493</v>
      </c>
      <c r="Q810" s="260">
        <v>647.38157491109996</v>
      </c>
      <c r="U810" s="260">
        <f t="shared" si="170"/>
        <v>4.3940200000000003</v>
      </c>
      <c r="V810" s="260">
        <f t="shared" si="171"/>
        <v>2.6379999999999999</v>
      </c>
    </row>
    <row r="811" spans="1:22">
      <c r="A811" s="259">
        <v>44956</v>
      </c>
      <c r="B811" s="260">
        <v>318.39999999999998</v>
      </c>
      <c r="C811" s="261">
        <v>444.74799999999999</v>
      </c>
      <c r="D811" s="260">
        <v>4017.77</v>
      </c>
      <c r="E811" s="260">
        <v>794.61500000000001</v>
      </c>
      <c r="F811" s="261">
        <v>3.5390000000000001</v>
      </c>
      <c r="G811" s="260">
        <f t="shared" si="156"/>
        <v>353.90000000000003</v>
      </c>
      <c r="H811" s="260">
        <f t="shared" si="145"/>
        <v>-35.500000000000057</v>
      </c>
      <c r="I811" s="260">
        <f t="shared" si="167"/>
        <v>125.2</v>
      </c>
      <c r="J811" s="262">
        <v>1.252</v>
      </c>
      <c r="K811" s="260">
        <f t="shared" si="168"/>
        <v>2.2869999999999999</v>
      </c>
      <c r="L811" s="261">
        <v>7.3780000000000001</v>
      </c>
      <c r="M811" s="262">
        <f t="shared" si="169"/>
        <v>5.0910000000000002</v>
      </c>
      <c r="N811" s="260">
        <v>2.3119999999999998</v>
      </c>
      <c r="O811" s="260">
        <v>265.39999999999998</v>
      </c>
      <c r="P811" s="260">
        <v>501</v>
      </c>
      <c r="Q811" s="260">
        <v>656.60969913968552</v>
      </c>
      <c r="U811" s="260">
        <f t="shared" si="170"/>
        <v>4.4474799999999997</v>
      </c>
      <c r="V811" s="260">
        <f t="shared" si="171"/>
        <v>2.6539999999999999</v>
      </c>
    </row>
    <row r="812" spans="1:22">
      <c r="A812" s="259">
        <v>44957</v>
      </c>
      <c r="B812" s="260">
        <v>314.10000000000002</v>
      </c>
      <c r="C812" s="261">
        <v>443.92500000000001</v>
      </c>
      <c r="D812" s="260">
        <v>4076.6</v>
      </c>
      <c r="E812" s="260">
        <v>796.40099999999995</v>
      </c>
      <c r="F812" s="261">
        <v>3.5110000000000001</v>
      </c>
      <c r="G812" s="260">
        <f t="shared" si="156"/>
        <v>351.1</v>
      </c>
      <c r="H812" s="260">
        <f t="shared" si="145"/>
        <v>-37</v>
      </c>
      <c r="I812" s="260">
        <f t="shared" si="167"/>
        <v>126.4</v>
      </c>
      <c r="J812" s="262">
        <v>1.264</v>
      </c>
      <c r="K812" s="260">
        <f t="shared" si="168"/>
        <v>2.2469999999999999</v>
      </c>
      <c r="L812" s="261">
        <v>7.3789999999999996</v>
      </c>
      <c r="M812" s="262">
        <f t="shared" si="169"/>
        <v>5.1319999999999997</v>
      </c>
      <c r="N812" s="260">
        <v>2.2799999999999998</v>
      </c>
      <c r="O812" s="260">
        <v>262.05</v>
      </c>
      <c r="P812" s="260">
        <v>516</v>
      </c>
      <c r="Q812" s="260">
        <v>674.87526596730152</v>
      </c>
      <c r="U812" s="260">
        <f t="shared" si="170"/>
        <v>4.4392500000000004</v>
      </c>
      <c r="V812" s="260">
        <f t="shared" si="171"/>
        <v>2.6205000000000003</v>
      </c>
    </row>
    <row r="813" spans="1:22">
      <c r="A813" s="259">
        <v>44958</v>
      </c>
      <c r="B813" s="260">
        <v>320.2</v>
      </c>
      <c r="C813" s="261">
        <v>444.00400000000002</v>
      </c>
      <c r="D813" s="260">
        <v>4119.21</v>
      </c>
      <c r="E813" s="260">
        <v>794.03700000000003</v>
      </c>
      <c r="F813" s="261">
        <v>3.42</v>
      </c>
      <c r="G813" s="260">
        <f t="shared" si="156"/>
        <v>342</v>
      </c>
      <c r="H813" s="260">
        <f t="shared" si="145"/>
        <v>-21.800000000000011</v>
      </c>
      <c r="I813" s="260">
        <f t="shared" si="167"/>
        <v>115.9</v>
      </c>
      <c r="J813" s="262">
        <v>1.159</v>
      </c>
      <c r="K813" s="260">
        <f t="shared" si="168"/>
        <v>2.2610000000000001</v>
      </c>
      <c r="L813" s="261">
        <v>7.2649999999999997</v>
      </c>
      <c r="M813" s="262">
        <f t="shared" si="169"/>
        <v>5.0039999999999996</v>
      </c>
      <c r="N813" s="260">
        <v>2.2799999999999998</v>
      </c>
      <c r="O813" s="260">
        <v>260.56</v>
      </c>
      <c r="P813" s="260">
        <v>517</v>
      </c>
      <c r="Q813" s="260">
        <v>671.57340917097326</v>
      </c>
      <c r="U813" s="260">
        <f t="shared" si="170"/>
        <v>4.4400399999999998</v>
      </c>
      <c r="V813" s="260">
        <f t="shared" si="171"/>
        <v>2.6055999999999999</v>
      </c>
    </row>
    <row r="814" spans="1:22">
      <c r="A814" s="259">
        <v>44959</v>
      </c>
      <c r="B814" s="260">
        <v>315.2</v>
      </c>
      <c r="C814" s="261">
        <v>427.78100000000001</v>
      </c>
      <c r="D814" s="260">
        <v>4179.76</v>
      </c>
      <c r="E814" s="260">
        <v>770.928</v>
      </c>
      <c r="F814" s="261">
        <v>3.395</v>
      </c>
      <c r="G814" s="260">
        <f t="shared" si="156"/>
        <v>339.5</v>
      </c>
      <c r="H814" s="260">
        <f t="shared" si="145"/>
        <v>-24.300000000000011</v>
      </c>
      <c r="I814" s="260">
        <f t="shared" si="167"/>
        <v>115.39999999999999</v>
      </c>
      <c r="J814" s="262">
        <v>1.1539999999999999</v>
      </c>
      <c r="K814" s="260">
        <f t="shared" si="168"/>
        <v>2.2410000000000001</v>
      </c>
      <c r="L814" s="261">
        <v>7.0730000000000004</v>
      </c>
      <c r="M814" s="262">
        <f t="shared" si="169"/>
        <v>4.8320000000000007</v>
      </c>
      <c r="N814" s="260">
        <v>2.0670000000000002</v>
      </c>
      <c r="O814" s="260">
        <v>263.55</v>
      </c>
      <c r="P814" s="260">
        <v>496</v>
      </c>
      <c r="Q814" s="260">
        <v>658.29821761944834</v>
      </c>
      <c r="U814" s="260">
        <f t="shared" si="170"/>
        <v>4.2778099999999997</v>
      </c>
      <c r="V814" s="260">
        <f t="shared" si="171"/>
        <v>2.6355</v>
      </c>
    </row>
    <row r="815" spans="1:22">
      <c r="A815" s="259">
        <v>44960</v>
      </c>
      <c r="B815" s="260">
        <v>306.8</v>
      </c>
      <c r="C815" s="261">
        <v>426.61900000000003</v>
      </c>
      <c r="D815" s="260">
        <v>4136.4799999999996</v>
      </c>
      <c r="E815" s="260">
        <v>774.673</v>
      </c>
      <c r="F815" s="261">
        <v>3.5259999999999998</v>
      </c>
      <c r="G815" s="260">
        <f t="shared" si="156"/>
        <v>352.59999999999997</v>
      </c>
      <c r="H815" s="260">
        <f t="shared" si="145"/>
        <v>-45.799999999999955</v>
      </c>
      <c r="I815" s="260">
        <f t="shared" si="167"/>
        <v>129.5</v>
      </c>
      <c r="J815" s="262">
        <v>1.2949999999999999</v>
      </c>
      <c r="K815" s="260">
        <f t="shared" si="168"/>
        <v>2.2309999999999999</v>
      </c>
      <c r="L815" s="261">
        <v>7.2160000000000002</v>
      </c>
      <c r="M815" s="262">
        <f t="shared" si="169"/>
        <v>4.9850000000000003</v>
      </c>
      <c r="N815" s="260">
        <v>2.1850000000000001</v>
      </c>
      <c r="O815" s="260">
        <v>255.33</v>
      </c>
      <c r="P815" s="260">
        <v>497</v>
      </c>
      <c r="Q815" s="260">
        <v>656.62207753649136</v>
      </c>
      <c r="U815" s="260">
        <f t="shared" si="170"/>
        <v>4.2661899999999999</v>
      </c>
      <c r="V815" s="260">
        <f t="shared" si="171"/>
        <v>2.5533000000000001</v>
      </c>
    </row>
    <row r="816" spans="1:22">
      <c r="A816" s="259">
        <v>44963</v>
      </c>
      <c r="B816" s="260">
        <v>300.8</v>
      </c>
      <c r="C816" s="261">
        <v>430.33800000000002</v>
      </c>
      <c r="D816" s="260">
        <v>4111.08</v>
      </c>
      <c r="E816" s="260">
        <v>784.46900000000005</v>
      </c>
      <c r="F816" s="261">
        <v>3.6429999999999998</v>
      </c>
      <c r="G816" s="260">
        <f t="shared" si="156"/>
        <v>364.29999999999995</v>
      </c>
      <c r="H816" s="260">
        <f t="shared" ref="H816:H879" si="172">B816-G816</f>
        <v>-63.499999999999943</v>
      </c>
      <c r="I816" s="260">
        <f t="shared" si="167"/>
        <v>137.79999999999998</v>
      </c>
      <c r="J816" s="262">
        <v>1.3779999999999999</v>
      </c>
      <c r="K816" s="260">
        <f t="shared" si="168"/>
        <v>2.2649999999999997</v>
      </c>
      <c r="L816" s="261">
        <v>7.4130000000000003</v>
      </c>
      <c r="M816" s="262">
        <f t="shared" si="169"/>
        <v>5.1480000000000006</v>
      </c>
      <c r="N816" s="260">
        <v>2.2869999999999999</v>
      </c>
      <c r="O816" s="260">
        <v>256.56</v>
      </c>
      <c r="P816" s="260">
        <v>503</v>
      </c>
      <c r="Q816" s="260">
        <v>658.52298498605137</v>
      </c>
      <c r="U816" s="260">
        <f t="shared" si="170"/>
        <v>4.3033800000000006</v>
      </c>
      <c r="V816" s="260">
        <f t="shared" si="171"/>
        <v>2.5655999999999999</v>
      </c>
    </row>
    <row r="817" spans="1:22">
      <c r="A817" s="259">
        <v>44964</v>
      </c>
      <c r="B817" s="260">
        <v>302.8</v>
      </c>
      <c r="C817" s="261">
        <v>433.48200000000003</v>
      </c>
      <c r="D817" s="260">
        <v>4164</v>
      </c>
      <c r="E817" s="260">
        <v>790.41800000000001</v>
      </c>
      <c r="F817" s="261">
        <v>3.6760000000000002</v>
      </c>
      <c r="G817" s="260">
        <f t="shared" si="156"/>
        <v>367.6</v>
      </c>
      <c r="H817" s="260">
        <f t="shared" si="172"/>
        <v>-64.800000000000011</v>
      </c>
      <c r="I817" s="260">
        <f t="shared" si="167"/>
        <v>135.60000000000002</v>
      </c>
      <c r="J817" s="262">
        <v>1.3560000000000001</v>
      </c>
      <c r="K817" s="260">
        <f t="shared" si="168"/>
        <v>2.3200000000000003</v>
      </c>
      <c r="L817" s="261">
        <v>7.4829999999999997</v>
      </c>
      <c r="M817" s="262">
        <f t="shared" si="169"/>
        <v>5.1629999999999994</v>
      </c>
      <c r="N817" s="260">
        <v>2.339</v>
      </c>
      <c r="O817" s="260">
        <v>255.92</v>
      </c>
      <c r="P817" s="260">
        <v>501</v>
      </c>
      <c r="Q817" s="260">
        <v>657.29385757758632</v>
      </c>
      <c r="U817" s="260">
        <f t="shared" si="170"/>
        <v>4.3348200000000006</v>
      </c>
      <c r="V817" s="260">
        <f t="shared" si="171"/>
        <v>2.5591999999999997</v>
      </c>
    </row>
    <row r="818" spans="1:22">
      <c r="A818" s="259">
        <v>44965</v>
      </c>
      <c r="B818" s="260">
        <v>308.3</v>
      </c>
      <c r="C818" s="261">
        <v>440.72199999999998</v>
      </c>
      <c r="D818" s="260">
        <v>4117.8599999999997</v>
      </c>
      <c r="E818" s="260">
        <v>797.73</v>
      </c>
      <c r="F818" s="261">
        <v>3.6139999999999999</v>
      </c>
      <c r="G818" s="260">
        <f t="shared" si="156"/>
        <v>361.4</v>
      </c>
      <c r="H818" s="260">
        <f t="shared" si="172"/>
        <v>-53.099999999999966</v>
      </c>
      <c r="I818" s="260">
        <f t="shared" si="167"/>
        <v>125.8</v>
      </c>
      <c r="J818" s="262">
        <v>1.258</v>
      </c>
      <c r="K818" s="260">
        <f t="shared" si="168"/>
        <v>2.3559999999999999</v>
      </c>
      <c r="L818" s="261">
        <v>7.5140000000000002</v>
      </c>
      <c r="M818" s="262">
        <f t="shared" si="169"/>
        <v>5.1580000000000004</v>
      </c>
      <c r="N818" s="260">
        <v>2.3570000000000002</v>
      </c>
      <c r="O818" s="260">
        <v>253.17</v>
      </c>
      <c r="P818" s="260">
        <v>507</v>
      </c>
      <c r="Q818" s="260">
        <v>653.5393823708439</v>
      </c>
      <c r="U818" s="260">
        <f t="shared" si="170"/>
        <v>4.4072199999999997</v>
      </c>
      <c r="V818" s="260">
        <f t="shared" si="171"/>
        <v>2.5316999999999998</v>
      </c>
    </row>
    <row r="819" spans="1:22">
      <c r="A819" s="259">
        <v>44966</v>
      </c>
      <c r="B819" s="260">
        <v>307.3</v>
      </c>
      <c r="C819" s="261">
        <v>436.52300000000002</v>
      </c>
      <c r="D819" s="260">
        <v>4081.5</v>
      </c>
      <c r="E819" s="260">
        <v>792.87400000000002</v>
      </c>
      <c r="F819" s="261">
        <v>3.661</v>
      </c>
      <c r="G819" s="260">
        <f t="shared" si="156"/>
        <v>366.1</v>
      </c>
      <c r="H819" s="260">
        <f t="shared" si="172"/>
        <v>-58.800000000000011</v>
      </c>
      <c r="I819" s="260">
        <f t="shared" si="167"/>
        <v>132.9</v>
      </c>
      <c r="J819" s="262">
        <v>1.329</v>
      </c>
      <c r="K819" s="260">
        <f t="shared" si="168"/>
        <v>2.3319999999999999</v>
      </c>
      <c r="L819" s="261">
        <v>7.5469999999999997</v>
      </c>
      <c r="M819" s="262">
        <f t="shared" si="169"/>
        <v>5.2149999999999999</v>
      </c>
      <c r="N819" s="260">
        <v>2.2930000000000001</v>
      </c>
      <c r="O819" s="260">
        <v>259.05</v>
      </c>
      <c r="P819" s="260">
        <v>499</v>
      </c>
      <c r="Q819" s="260">
        <v>649.40017183866178</v>
      </c>
      <c r="U819" s="260">
        <f t="shared" si="170"/>
        <v>4.3652300000000004</v>
      </c>
      <c r="V819" s="260">
        <f t="shared" si="171"/>
        <v>2.5905</v>
      </c>
    </row>
    <row r="820" spans="1:22">
      <c r="A820" s="259">
        <v>44967</v>
      </c>
      <c r="B820" s="260">
        <v>309.5</v>
      </c>
      <c r="C820" s="261">
        <v>445.36700000000002</v>
      </c>
      <c r="D820" s="260">
        <v>4090.46</v>
      </c>
      <c r="E820" s="260">
        <v>809.78099999999995</v>
      </c>
      <c r="F820" s="261">
        <v>3.7389999999999999</v>
      </c>
      <c r="G820" s="260">
        <f t="shared" si="156"/>
        <v>373.9</v>
      </c>
      <c r="H820" s="260">
        <f t="shared" si="172"/>
        <v>-64.399999999999977</v>
      </c>
      <c r="I820" s="260">
        <f t="shared" si="167"/>
        <v>140.30000000000001</v>
      </c>
      <c r="J820" s="262">
        <v>1.403</v>
      </c>
      <c r="K820" s="260">
        <f t="shared" si="168"/>
        <v>2.3359999999999999</v>
      </c>
      <c r="L820" s="261">
        <v>7.7009999999999996</v>
      </c>
      <c r="M820" s="262">
        <f t="shared" si="169"/>
        <v>5.3650000000000002</v>
      </c>
      <c r="N820" s="260">
        <v>2.36</v>
      </c>
      <c r="O820" s="260">
        <v>262.23</v>
      </c>
      <c r="P820" s="260">
        <v>519</v>
      </c>
      <c r="Q820" s="260">
        <v>662.7539028413014</v>
      </c>
      <c r="U820" s="260">
        <f t="shared" si="170"/>
        <v>4.4536699999999998</v>
      </c>
      <c r="V820" s="260">
        <f t="shared" si="171"/>
        <v>2.6223000000000001</v>
      </c>
    </row>
    <row r="821" spans="1:22">
      <c r="A821" s="259">
        <v>44970</v>
      </c>
      <c r="B821" s="260">
        <v>313.8</v>
      </c>
      <c r="C821" s="261">
        <v>448.483</v>
      </c>
      <c r="D821" s="260">
        <v>4137.29</v>
      </c>
      <c r="E821" s="260">
        <v>812.73599999999999</v>
      </c>
      <c r="F821" s="261">
        <v>3.7029999999999998</v>
      </c>
      <c r="G821" s="260">
        <f t="shared" si="156"/>
        <v>370.3</v>
      </c>
      <c r="H821" s="260">
        <f t="shared" si="172"/>
        <v>-56.5</v>
      </c>
      <c r="I821" s="260">
        <f t="shared" si="167"/>
        <v>138.79999999999998</v>
      </c>
      <c r="J821" s="262">
        <v>1.3879999999999999</v>
      </c>
      <c r="K821" s="260">
        <f t="shared" si="168"/>
        <v>2.3149999999999999</v>
      </c>
      <c r="L821" s="261">
        <v>7.6840000000000002</v>
      </c>
      <c r="M821" s="262">
        <f t="shared" si="169"/>
        <v>5.3689999999999998</v>
      </c>
      <c r="N821" s="260">
        <v>2.3660000000000001</v>
      </c>
      <c r="O821" s="260">
        <v>263.18</v>
      </c>
      <c r="P821" s="260">
        <v>528</v>
      </c>
      <c r="Q821" s="260">
        <v>669.29826467859152</v>
      </c>
      <c r="U821" s="260">
        <f t="shared" si="170"/>
        <v>4.4848299999999997</v>
      </c>
      <c r="V821" s="260">
        <f t="shared" si="171"/>
        <v>2.6318000000000001</v>
      </c>
    </row>
    <row r="822" spans="1:22">
      <c r="A822" s="259">
        <v>44971</v>
      </c>
      <c r="B822" s="260">
        <v>311.10000000000002</v>
      </c>
      <c r="C822" s="261">
        <v>443.03</v>
      </c>
      <c r="D822" s="260">
        <v>4136.13</v>
      </c>
      <c r="E822" s="260">
        <v>804.31799999999998</v>
      </c>
      <c r="F822" s="261">
        <v>3.746</v>
      </c>
      <c r="G822" s="260">
        <f t="shared" si="156"/>
        <v>374.6</v>
      </c>
      <c r="H822" s="260">
        <f t="shared" si="172"/>
        <v>-63.5</v>
      </c>
      <c r="I822" s="260">
        <f t="shared" si="167"/>
        <v>143.5</v>
      </c>
      <c r="J822" s="262">
        <v>1.4350000000000001</v>
      </c>
      <c r="K822" s="260">
        <f t="shared" si="168"/>
        <v>2.3109999999999999</v>
      </c>
      <c r="L822" s="261">
        <v>7.6840000000000002</v>
      </c>
      <c r="M822" s="262">
        <f t="shared" si="169"/>
        <v>5.3730000000000002</v>
      </c>
      <c r="N822" s="260">
        <v>2.431</v>
      </c>
      <c r="O822" s="260">
        <v>260.06</v>
      </c>
      <c r="P822" s="260">
        <v>523</v>
      </c>
      <c r="Q822" s="260">
        <v>660.95108976618781</v>
      </c>
      <c r="U822" s="260">
        <f t="shared" si="170"/>
        <v>4.4302999999999999</v>
      </c>
      <c r="V822" s="260">
        <f t="shared" si="171"/>
        <v>2.6006</v>
      </c>
    </row>
    <row r="823" spans="1:22">
      <c r="A823" s="259">
        <v>44972</v>
      </c>
      <c r="B823" s="260">
        <v>312.2</v>
      </c>
      <c r="C823" s="261">
        <v>445.57900000000001</v>
      </c>
      <c r="D823" s="260">
        <v>4147.6000000000004</v>
      </c>
      <c r="E823" s="260">
        <v>810.70899999999995</v>
      </c>
      <c r="F823" s="261">
        <v>3.8079999999999998</v>
      </c>
      <c r="G823" s="260">
        <f t="shared" si="156"/>
        <v>380.79999999999995</v>
      </c>
      <c r="H823" s="260">
        <f t="shared" si="172"/>
        <v>-68.599999999999966</v>
      </c>
      <c r="I823" s="260">
        <f t="shared" si="167"/>
        <v>146.1</v>
      </c>
      <c r="J823" s="262">
        <v>1.4610000000000001</v>
      </c>
      <c r="K823" s="260">
        <f t="shared" si="168"/>
        <v>2.3469999999999995</v>
      </c>
      <c r="L823" s="261">
        <v>7.7539999999999996</v>
      </c>
      <c r="M823" s="262">
        <f t="shared" si="169"/>
        <v>5.407</v>
      </c>
      <c r="N823" s="260">
        <v>2.4689999999999999</v>
      </c>
      <c r="O823" s="260">
        <v>257.29000000000002</v>
      </c>
      <c r="P823" s="260">
        <v>530</v>
      </c>
      <c r="Q823" s="260">
        <v>662.90182878281246</v>
      </c>
      <c r="U823" s="260">
        <f t="shared" si="170"/>
        <v>4.4557900000000004</v>
      </c>
      <c r="V823" s="260">
        <f t="shared" si="171"/>
        <v>2.5729000000000002</v>
      </c>
    </row>
    <row r="824" spans="1:22">
      <c r="A824" s="259">
        <v>44973</v>
      </c>
      <c r="B824" s="260">
        <v>310</v>
      </c>
      <c r="C824" s="261">
        <v>443.60300000000001</v>
      </c>
      <c r="D824" s="260">
        <v>4090.41</v>
      </c>
      <c r="E824" s="260">
        <v>811.41200000000003</v>
      </c>
      <c r="F824" s="261">
        <v>3.8639999999999999</v>
      </c>
      <c r="G824" s="260">
        <f t="shared" si="156"/>
        <v>386.4</v>
      </c>
      <c r="H824" s="260">
        <f t="shared" si="172"/>
        <v>-76.399999999999977</v>
      </c>
      <c r="I824" s="260">
        <f t="shared" si="167"/>
        <v>148.70000000000002</v>
      </c>
      <c r="J824" s="262">
        <v>1.4870000000000001</v>
      </c>
      <c r="K824" s="260">
        <f t="shared" si="168"/>
        <v>2.3769999999999998</v>
      </c>
      <c r="L824" s="261">
        <v>7.8010000000000002</v>
      </c>
      <c r="M824" s="262">
        <f t="shared" si="169"/>
        <v>5.4240000000000004</v>
      </c>
      <c r="N824" s="260">
        <v>2.472</v>
      </c>
      <c r="O824" s="260">
        <v>255.97</v>
      </c>
      <c r="P824" s="260">
        <v>537</v>
      </c>
      <c r="Q824" s="260">
        <v>661.5709196316875</v>
      </c>
      <c r="U824" s="260">
        <f t="shared" si="170"/>
        <v>4.4360299999999997</v>
      </c>
      <c r="V824" s="260">
        <f t="shared" si="171"/>
        <v>2.5596999999999999</v>
      </c>
    </row>
    <row r="825" spans="1:22">
      <c r="A825" s="259">
        <v>44974</v>
      </c>
      <c r="B825" s="260">
        <v>317.7</v>
      </c>
      <c r="C825" s="261">
        <v>454.3</v>
      </c>
      <c r="D825" s="260">
        <v>4079.09</v>
      </c>
      <c r="E825" s="260">
        <v>825.74900000000002</v>
      </c>
      <c r="F825" s="261">
        <v>3.82</v>
      </c>
      <c r="G825" s="260">
        <f t="shared" si="156"/>
        <v>382</v>
      </c>
      <c r="H825" s="260">
        <f t="shared" si="172"/>
        <v>-64.300000000000011</v>
      </c>
      <c r="I825" s="260">
        <f t="shared" si="167"/>
        <v>145.4</v>
      </c>
      <c r="J825" s="262">
        <v>1.454</v>
      </c>
      <c r="K825" s="260">
        <f t="shared" si="168"/>
        <v>2.3659999999999997</v>
      </c>
      <c r="L825" s="261">
        <v>7.8650000000000002</v>
      </c>
      <c r="M825" s="262">
        <f t="shared" si="169"/>
        <v>5.4990000000000006</v>
      </c>
      <c r="N825" s="260">
        <v>2.4350000000000001</v>
      </c>
      <c r="O825" s="260">
        <v>263.54000000000002</v>
      </c>
      <c r="P825" s="260">
        <v>555</v>
      </c>
      <c r="Q825" s="260">
        <v>682.43904379393496</v>
      </c>
      <c r="U825" s="260">
        <f t="shared" si="170"/>
        <v>4.5430000000000001</v>
      </c>
      <c r="V825" s="260">
        <f t="shared" si="171"/>
        <v>2.6354000000000002</v>
      </c>
    </row>
    <row r="826" spans="1:22" hidden="1">
      <c r="A826" s="259">
        <v>44977</v>
      </c>
      <c r="B826" s="260">
        <v>0</v>
      </c>
      <c r="C826" s="260">
        <v>0</v>
      </c>
      <c r="D826" s="260">
        <v>0</v>
      </c>
      <c r="E826" s="260" t="e">
        <v>#N/A</v>
      </c>
      <c r="F826" s="260">
        <v>3.82</v>
      </c>
      <c r="G826" s="260">
        <f t="shared" si="156"/>
        <v>382</v>
      </c>
      <c r="H826" s="260">
        <f t="shared" si="172"/>
        <v>-382</v>
      </c>
      <c r="J826" s="260"/>
      <c r="L826" s="260"/>
      <c r="M826" s="260"/>
      <c r="Q826" s="260">
        <v>679.24304028956738</v>
      </c>
    </row>
    <row r="827" spans="1:22">
      <c r="A827" s="259">
        <v>44978</v>
      </c>
      <c r="B827" s="260">
        <v>316.10000000000002</v>
      </c>
      <c r="C827" s="261">
        <v>453.61099999999999</v>
      </c>
      <c r="D827" s="260">
        <v>3997.34</v>
      </c>
      <c r="E827" s="260">
        <v>829.58</v>
      </c>
      <c r="F827" s="261">
        <v>3.9550000000000001</v>
      </c>
      <c r="G827" s="260">
        <f t="shared" si="156"/>
        <v>395.5</v>
      </c>
      <c r="H827" s="260">
        <f t="shared" si="172"/>
        <v>-79.399999999999977</v>
      </c>
      <c r="I827" s="260">
        <f t="shared" ref="I827:I859" si="173">J827*100</f>
        <v>152.80000000000001</v>
      </c>
      <c r="J827" s="262">
        <v>1.528</v>
      </c>
      <c r="K827" s="260">
        <f t="shared" ref="K827:K859" si="174">F827-J827</f>
        <v>2.427</v>
      </c>
      <c r="L827" s="261">
        <v>7.99</v>
      </c>
      <c r="M827" s="262">
        <f t="shared" ref="M827:M859" si="175">L827-K827</f>
        <v>5.5630000000000006</v>
      </c>
      <c r="N827" s="260">
        <v>2.5249999999999999</v>
      </c>
      <c r="O827" s="260">
        <v>264.07</v>
      </c>
      <c r="P827" s="260">
        <v>549</v>
      </c>
      <c r="Q827" s="260">
        <v>687.27562988171871</v>
      </c>
      <c r="U827" s="260">
        <f t="shared" ref="U827:U859" si="176">C827/100</f>
        <v>4.5361099999999999</v>
      </c>
      <c r="V827" s="260">
        <f t="shared" ref="V827:V859" si="177">O827/100</f>
        <v>2.6406999999999998</v>
      </c>
    </row>
    <row r="828" spans="1:22">
      <c r="A828" s="259">
        <v>44979</v>
      </c>
      <c r="B828" s="260">
        <v>320.39999999999998</v>
      </c>
      <c r="C828" s="261">
        <v>456.96899999999999</v>
      </c>
      <c r="D828" s="260">
        <v>3991.05</v>
      </c>
      <c r="E828" s="260">
        <v>832.72799999999995</v>
      </c>
      <c r="F828" s="261">
        <v>3.919</v>
      </c>
      <c r="G828" s="260">
        <f t="shared" si="156"/>
        <v>391.9</v>
      </c>
      <c r="H828" s="260">
        <f t="shared" si="172"/>
        <v>-71.5</v>
      </c>
      <c r="I828" s="260">
        <f t="shared" si="173"/>
        <v>151.19999999999999</v>
      </c>
      <c r="J828" s="262">
        <v>1.512</v>
      </c>
      <c r="K828" s="260">
        <f t="shared" si="174"/>
        <v>2.407</v>
      </c>
      <c r="L828" s="261">
        <v>7.9560000000000004</v>
      </c>
      <c r="M828" s="262">
        <f t="shared" si="175"/>
        <v>5.5490000000000004</v>
      </c>
      <c r="N828" s="260">
        <v>2.516</v>
      </c>
      <c r="O828" s="260">
        <v>268.17</v>
      </c>
      <c r="P828" s="260">
        <v>558</v>
      </c>
      <c r="Q828" s="260">
        <v>694.59442281566328</v>
      </c>
      <c r="U828" s="260">
        <f t="shared" si="176"/>
        <v>4.5696899999999996</v>
      </c>
      <c r="V828" s="260">
        <f t="shared" si="177"/>
        <v>2.6817000000000002</v>
      </c>
    </row>
    <row r="829" spans="1:22">
      <c r="A829" s="259">
        <v>44980</v>
      </c>
      <c r="B829" s="260">
        <v>319</v>
      </c>
      <c r="C829" s="261">
        <v>449.00799999999998</v>
      </c>
      <c r="D829" s="260">
        <v>4012.32</v>
      </c>
      <c r="E829" s="260">
        <v>817.80600000000004</v>
      </c>
      <c r="F829" s="261">
        <v>3.8809999999999998</v>
      </c>
      <c r="G829" s="260">
        <f t="shared" si="156"/>
        <v>388.09999999999997</v>
      </c>
      <c r="H829" s="260">
        <f t="shared" si="172"/>
        <v>-69.099999999999966</v>
      </c>
      <c r="I829" s="260">
        <f t="shared" si="173"/>
        <v>148.19999999999999</v>
      </c>
      <c r="J829" s="262">
        <v>1.482</v>
      </c>
      <c r="K829" s="260">
        <f t="shared" si="174"/>
        <v>2.399</v>
      </c>
      <c r="L829" s="261">
        <v>7.8410000000000002</v>
      </c>
      <c r="M829" s="262">
        <f t="shared" si="175"/>
        <v>5.4420000000000002</v>
      </c>
      <c r="N829" s="260">
        <v>2.4729999999999999</v>
      </c>
      <c r="O829" s="260">
        <v>266.91000000000003</v>
      </c>
      <c r="P829" s="260">
        <v>534</v>
      </c>
      <c r="Q829" s="260">
        <v>683.03041492015916</v>
      </c>
      <c r="U829" s="260">
        <f t="shared" si="176"/>
        <v>4.4900799999999998</v>
      </c>
      <c r="V829" s="260">
        <f t="shared" si="177"/>
        <v>2.6691000000000003</v>
      </c>
    </row>
    <row r="830" spans="1:22">
      <c r="A830" s="259">
        <v>44981</v>
      </c>
      <c r="B830" s="260">
        <v>316.10000000000002</v>
      </c>
      <c r="C830" s="261">
        <v>445.13</v>
      </c>
      <c r="D830" s="260">
        <v>3970.04</v>
      </c>
      <c r="E830" s="260">
        <v>813.30600000000004</v>
      </c>
      <c r="F830" s="261">
        <v>3.9470000000000001</v>
      </c>
      <c r="G830" s="260">
        <f t="shared" si="156"/>
        <v>394.7</v>
      </c>
      <c r="H830" s="260">
        <f t="shared" si="172"/>
        <v>-78.599999999999966</v>
      </c>
      <c r="I830" s="260">
        <f t="shared" si="173"/>
        <v>157</v>
      </c>
      <c r="J830" s="262">
        <v>1.57</v>
      </c>
      <c r="K830" s="260">
        <f t="shared" si="174"/>
        <v>2.3769999999999998</v>
      </c>
      <c r="L830" s="261">
        <v>7.8949999999999996</v>
      </c>
      <c r="M830" s="262">
        <f t="shared" si="175"/>
        <v>5.5179999999999998</v>
      </c>
      <c r="N830" s="260">
        <v>2.532</v>
      </c>
      <c r="O830" s="260">
        <v>262.24</v>
      </c>
      <c r="P830" s="260">
        <v>533</v>
      </c>
      <c r="Q830" s="260">
        <v>669.39358300649565</v>
      </c>
      <c r="U830" s="260">
        <f t="shared" si="176"/>
        <v>4.4512999999999998</v>
      </c>
      <c r="V830" s="260">
        <f t="shared" si="177"/>
        <v>2.6224000000000003</v>
      </c>
    </row>
    <row r="831" spans="1:22">
      <c r="A831" s="259">
        <v>44984</v>
      </c>
      <c r="B831" s="260">
        <v>319</v>
      </c>
      <c r="C831" s="261">
        <v>444.97899999999998</v>
      </c>
      <c r="D831" s="260">
        <v>3982.24</v>
      </c>
      <c r="E831" s="260">
        <v>811.01800000000003</v>
      </c>
      <c r="F831" s="261">
        <v>3.9159999999999999</v>
      </c>
      <c r="G831" s="260">
        <f t="shared" si="156"/>
        <v>391.59999999999997</v>
      </c>
      <c r="H831" s="260">
        <f t="shared" si="172"/>
        <v>-72.599999999999966</v>
      </c>
      <c r="I831" s="260">
        <f t="shared" si="173"/>
        <v>154.4</v>
      </c>
      <c r="J831" s="262">
        <v>1.544</v>
      </c>
      <c r="K831" s="260">
        <f t="shared" si="174"/>
        <v>2.3719999999999999</v>
      </c>
      <c r="L831" s="261">
        <v>7.8940000000000001</v>
      </c>
      <c r="M831" s="262">
        <f t="shared" si="175"/>
        <v>5.5220000000000002</v>
      </c>
      <c r="N831" s="260">
        <v>2.5750000000000002</v>
      </c>
      <c r="O831" s="260">
        <v>262.29000000000002</v>
      </c>
      <c r="P831" s="260">
        <v>534</v>
      </c>
      <c r="Q831" s="260">
        <v>661.48433288098806</v>
      </c>
      <c r="U831" s="260">
        <f t="shared" si="176"/>
        <v>4.4497900000000001</v>
      </c>
      <c r="V831" s="260">
        <f t="shared" si="177"/>
        <v>2.6229</v>
      </c>
    </row>
    <row r="832" spans="1:22">
      <c r="A832" s="259">
        <v>44985</v>
      </c>
      <c r="B832" s="260">
        <v>319.5</v>
      </c>
      <c r="C832" s="261">
        <v>447.32299999999998</v>
      </c>
      <c r="D832" s="260">
        <v>3970.15</v>
      </c>
      <c r="E832" s="260">
        <v>814.44</v>
      </c>
      <c r="F832" s="261">
        <v>3.923</v>
      </c>
      <c r="G832" s="260">
        <f t="shared" si="156"/>
        <v>392.3</v>
      </c>
      <c r="H832" s="260">
        <f t="shared" si="172"/>
        <v>-72.800000000000011</v>
      </c>
      <c r="I832" s="260">
        <f t="shared" si="173"/>
        <v>154.69999999999999</v>
      </c>
      <c r="J832" s="262">
        <v>1.5469999999999999</v>
      </c>
      <c r="K832" s="260">
        <f t="shared" si="174"/>
        <v>2.3760000000000003</v>
      </c>
      <c r="L832" s="261">
        <v>7.9210000000000003</v>
      </c>
      <c r="M832" s="262">
        <f t="shared" si="175"/>
        <v>5.5449999999999999</v>
      </c>
      <c r="N832" s="260">
        <v>2.645</v>
      </c>
      <c r="O832" s="260">
        <v>255.93</v>
      </c>
      <c r="P832" s="260">
        <v>543</v>
      </c>
      <c r="Q832" s="260">
        <v>671.20525777341186</v>
      </c>
      <c r="U832" s="260">
        <f t="shared" si="176"/>
        <v>4.47323</v>
      </c>
      <c r="V832" s="260">
        <f t="shared" si="177"/>
        <v>2.5592999999999999</v>
      </c>
    </row>
    <row r="833" spans="1:22">
      <c r="A833" s="259">
        <v>44986</v>
      </c>
      <c r="B833" s="260">
        <v>316.3</v>
      </c>
      <c r="C833" s="261">
        <v>448.54300000000001</v>
      </c>
      <c r="D833" s="260">
        <v>3951.39</v>
      </c>
      <c r="E833" s="260">
        <v>818.67700000000002</v>
      </c>
      <c r="F833" s="261">
        <v>3.9950000000000001</v>
      </c>
      <c r="G833" s="260">
        <f t="shared" si="156"/>
        <v>399.5</v>
      </c>
      <c r="H833" s="260">
        <f t="shared" si="172"/>
        <v>-83.199999999999989</v>
      </c>
      <c r="I833" s="260">
        <f t="shared" si="173"/>
        <v>156</v>
      </c>
      <c r="J833" s="262">
        <v>1.56</v>
      </c>
      <c r="K833" s="260">
        <f t="shared" si="174"/>
        <v>2.4350000000000001</v>
      </c>
      <c r="L833" s="261">
        <v>7.9930000000000003</v>
      </c>
      <c r="M833" s="262">
        <f t="shared" si="175"/>
        <v>5.5579999999999998</v>
      </c>
      <c r="N833" s="260">
        <v>2.7040000000000002</v>
      </c>
      <c r="O833" s="260">
        <v>256.43</v>
      </c>
      <c r="P833" s="260">
        <v>554</v>
      </c>
      <c r="Q833" s="260">
        <v>674.76714290688949</v>
      </c>
      <c r="U833" s="260">
        <f t="shared" si="176"/>
        <v>4.48543</v>
      </c>
      <c r="V833" s="260">
        <f t="shared" si="177"/>
        <v>2.5643000000000002</v>
      </c>
    </row>
    <row r="834" spans="1:22">
      <c r="A834" s="259">
        <v>44987</v>
      </c>
      <c r="B834" s="260">
        <v>316.5</v>
      </c>
      <c r="C834" s="261">
        <v>453.87</v>
      </c>
      <c r="D834" s="260">
        <v>3981.35</v>
      </c>
      <c r="E834" s="260">
        <v>829.221</v>
      </c>
      <c r="F834" s="261">
        <v>4.0590000000000002</v>
      </c>
      <c r="G834" s="260">
        <f t="shared" si="156"/>
        <v>405.90000000000003</v>
      </c>
      <c r="H834" s="260">
        <f t="shared" si="172"/>
        <v>-89.400000000000034</v>
      </c>
      <c r="I834" s="260">
        <f t="shared" si="173"/>
        <v>157.4</v>
      </c>
      <c r="J834" s="262">
        <v>1.5740000000000001</v>
      </c>
      <c r="K834" s="260">
        <f t="shared" si="174"/>
        <v>2.4850000000000003</v>
      </c>
      <c r="L834" s="261">
        <v>8.0879999999999992</v>
      </c>
      <c r="M834" s="262">
        <f t="shared" si="175"/>
        <v>5.6029999999999989</v>
      </c>
      <c r="N834" s="260">
        <v>2.7410000000000001</v>
      </c>
      <c r="O834" s="260">
        <v>260.49</v>
      </c>
      <c r="P834" s="260">
        <v>558</v>
      </c>
      <c r="Q834" s="260">
        <v>690.23035608695443</v>
      </c>
      <c r="U834" s="260">
        <f t="shared" si="176"/>
        <v>4.5387000000000004</v>
      </c>
      <c r="V834" s="260">
        <f t="shared" si="177"/>
        <v>2.6049000000000002</v>
      </c>
    </row>
    <row r="835" spans="1:22">
      <c r="A835" s="259">
        <v>44988</v>
      </c>
      <c r="B835" s="260">
        <v>317.7</v>
      </c>
      <c r="C835" s="261">
        <v>451.45100000000002</v>
      </c>
      <c r="D835" s="260">
        <v>4045.64</v>
      </c>
      <c r="E835" s="260">
        <v>820.51</v>
      </c>
      <c r="F835" s="261">
        <v>3.9550000000000001</v>
      </c>
      <c r="G835" s="260">
        <f t="shared" si="156"/>
        <v>395.5</v>
      </c>
      <c r="H835" s="260">
        <f t="shared" si="172"/>
        <v>-77.800000000000011</v>
      </c>
      <c r="I835" s="260">
        <f t="shared" si="173"/>
        <v>143.9</v>
      </c>
      <c r="J835" s="262">
        <v>1.4390000000000001</v>
      </c>
      <c r="K835" s="260">
        <f t="shared" si="174"/>
        <v>2.516</v>
      </c>
      <c r="L835" s="261">
        <v>7.9619999999999997</v>
      </c>
      <c r="M835" s="262">
        <f t="shared" si="175"/>
        <v>5.4459999999999997</v>
      </c>
      <c r="N835" s="260">
        <v>2.7069999999999999</v>
      </c>
      <c r="O835" s="260">
        <v>258.22000000000003</v>
      </c>
      <c r="P835" s="260">
        <v>569</v>
      </c>
      <c r="Q835" s="260">
        <v>683.46996281710403</v>
      </c>
      <c r="U835" s="260">
        <f t="shared" si="176"/>
        <v>4.5145100000000005</v>
      </c>
      <c r="V835" s="260">
        <f t="shared" si="177"/>
        <v>2.5822000000000003</v>
      </c>
    </row>
    <row r="836" spans="1:22">
      <c r="A836" s="259">
        <v>44991</v>
      </c>
      <c r="B836" s="260">
        <v>315.3</v>
      </c>
      <c r="C836" s="261">
        <v>442.20499999999998</v>
      </c>
      <c r="D836" s="260">
        <v>4048.42</v>
      </c>
      <c r="E836" s="260">
        <v>805.76499999999999</v>
      </c>
      <c r="F836" s="261">
        <v>3.9609999999999999</v>
      </c>
      <c r="G836" s="260">
        <f t="shared" ref="G836:G899" si="178">F836*100</f>
        <v>396.09999999999997</v>
      </c>
      <c r="H836" s="260">
        <f t="shared" si="172"/>
        <v>-80.799999999999955</v>
      </c>
      <c r="I836" s="260">
        <f t="shared" si="173"/>
        <v>147.5</v>
      </c>
      <c r="J836" s="262">
        <v>1.4750000000000001</v>
      </c>
      <c r="K836" s="260">
        <f t="shared" si="174"/>
        <v>2.4859999999999998</v>
      </c>
      <c r="L836" s="261">
        <v>7.8860000000000001</v>
      </c>
      <c r="M836" s="262">
        <f t="shared" si="175"/>
        <v>5.4</v>
      </c>
      <c r="N836" s="260">
        <v>2.738</v>
      </c>
      <c r="O836" s="260">
        <v>253.65</v>
      </c>
      <c r="P836" s="260">
        <v>546</v>
      </c>
      <c r="Q836" s="260">
        <v>667.64713740034722</v>
      </c>
      <c r="U836" s="260">
        <f t="shared" si="176"/>
        <v>4.4220499999999996</v>
      </c>
      <c r="V836" s="260">
        <f t="shared" si="177"/>
        <v>2.5365000000000002</v>
      </c>
    </row>
    <row r="837" spans="1:22">
      <c r="A837" s="259">
        <v>44992</v>
      </c>
      <c r="B837" s="260">
        <v>313.60000000000002</v>
      </c>
      <c r="C837" s="261">
        <v>444.79700000000003</v>
      </c>
      <c r="D837" s="260">
        <v>3986.37</v>
      </c>
      <c r="E837" s="260">
        <v>808.56100000000004</v>
      </c>
      <c r="F837" s="261">
        <v>3.9670000000000001</v>
      </c>
      <c r="G837" s="260">
        <f t="shared" si="178"/>
        <v>396.7</v>
      </c>
      <c r="H837" s="260">
        <f t="shared" si="172"/>
        <v>-83.099999999999966</v>
      </c>
      <c r="I837" s="260">
        <f t="shared" si="173"/>
        <v>158</v>
      </c>
      <c r="J837" s="262">
        <v>1.58</v>
      </c>
      <c r="K837" s="260">
        <f t="shared" si="174"/>
        <v>2.387</v>
      </c>
      <c r="L837" s="261">
        <v>7.923</v>
      </c>
      <c r="M837" s="262">
        <f t="shared" si="175"/>
        <v>5.5359999999999996</v>
      </c>
      <c r="N837" s="260">
        <v>2.6850000000000001</v>
      </c>
      <c r="O837" s="260">
        <v>253.23</v>
      </c>
      <c r="P837" s="260">
        <v>547</v>
      </c>
      <c r="Q837" s="260">
        <v>673.28497171809499</v>
      </c>
      <c r="U837" s="260">
        <f t="shared" si="176"/>
        <v>4.4479700000000006</v>
      </c>
      <c r="V837" s="260">
        <f t="shared" si="177"/>
        <v>2.5322999999999998</v>
      </c>
    </row>
    <row r="838" spans="1:22">
      <c r="A838" s="259">
        <v>44993</v>
      </c>
      <c r="B838" s="260">
        <v>313.89999999999998</v>
      </c>
      <c r="C838" s="261">
        <v>449.45699999999999</v>
      </c>
      <c r="D838" s="260">
        <v>3992.01</v>
      </c>
      <c r="E838" s="260">
        <v>818.41099999999994</v>
      </c>
      <c r="F838" s="261">
        <v>3.9940000000000002</v>
      </c>
      <c r="G838" s="260">
        <f t="shared" si="178"/>
        <v>399.40000000000003</v>
      </c>
      <c r="H838" s="260">
        <f t="shared" si="172"/>
        <v>-85.500000000000057</v>
      </c>
      <c r="I838" s="260">
        <f t="shared" si="173"/>
        <v>166.5</v>
      </c>
      <c r="J838" s="262">
        <v>1.665</v>
      </c>
      <c r="K838" s="260">
        <f t="shared" si="174"/>
        <v>2.3290000000000002</v>
      </c>
      <c r="L838" s="261">
        <v>7.9660000000000002</v>
      </c>
      <c r="M838" s="262">
        <f t="shared" si="175"/>
        <v>5.6370000000000005</v>
      </c>
      <c r="N838" s="260">
        <v>2.641</v>
      </c>
      <c r="O838" s="260">
        <v>261.58</v>
      </c>
      <c r="P838" s="260">
        <v>561</v>
      </c>
      <c r="Q838" s="260">
        <v>692.74268893500755</v>
      </c>
      <c r="U838" s="260">
        <f t="shared" si="176"/>
        <v>4.4945699999999995</v>
      </c>
      <c r="V838" s="260">
        <f t="shared" si="177"/>
        <v>2.6157999999999997</v>
      </c>
    </row>
    <row r="839" spans="1:22">
      <c r="A839" s="259">
        <v>44994</v>
      </c>
      <c r="B839" s="260">
        <v>322.2</v>
      </c>
      <c r="C839" s="261">
        <v>460.62799999999999</v>
      </c>
      <c r="D839" s="260">
        <v>3918.32</v>
      </c>
      <c r="E839" s="260">
        <v>835.52499999999998</v>
      </c>
      <c r="F839" s="261">
        <v>3.9060000000000001</v>
      </c>
      <c r="G839" s="260">
        <f t="shared" si="178"/>
        <v>390.6</v>
      </c>
      <c r="H839" s="260">
        <f t="shared" si="172"/>
        <v>-68.400000000000034</v>
      </c>
      <c r="I839" s="260">
        <f t="shared" si="173"/>
        <v>160.60000000000002</v>
      </c>
      <c r="J839" s="262">
        <v>1.6060000000000001</v>
      </c>
      <c r="K839" s="260">
        <f t="shared" si="174"/>
        <v>2.2999999999999998</v>
      </c>
      <c r="L839" s="261">
        <v>7.9969999999999999</v>
      </c>
      <c r="M839" s="262">
        <f t="shared" si="175"/>
        <v>5.6970000000000001</v>
      </c>
      <c r="N839" s="260">
        <v>2.633</v>
      </c>
      <c r="O839" s="260">
        <v>263.69</v>
      </c>
      <c r="P839" s="260">
        <v>572</v>
      </c>
      <c r="Q839" s="260">
        <v>709.60941886585044</v>
      </c>
      <c r="U839" s="260">
        <f t="shared" si="176"/>
        <v>4.6062799999999999</v>
      </c>
      <c r="V839" s="260">
        <f t="shared" si="177"/>
        <v>2.6368999999999998</v>
      </c>
    </row>
    <row r="840" spans="1:22">
      <c r="A840" s="259">
        <v>44995</v>
      </c>
      <c r="B840" s="260">
        <v>334.9</v>
      </c>
      <c r="C840" s="261">
        <v>473.91399999999999</v>
      </c>
      <c r="D840" s="260">
        <v>3861.59</v>
      </c>
      <c r="E840" s="260">
        <v>858.03899999999999</v>
      </c>
      <c r="F840" s="261">
        <v>3.7010000000000001</v>
      </c>
      <c r="G840" s="260">
        <f t="shared" si="178"/>
        <v>370.1</v>
      </c>
      <c r="H840" s="260">
        <f t="shared" si="172"/>
        <v>-35.200000000000045</v>
      </c>
      <c r="I840" s="260">
        <f t="shared" si="173"/>
        <v>141.1</v>
      </c>
      <c r="J840" s="262">
        <v>1.411</v>
      </c>
      <c r="K840" s="260">
        <f t="shared" si="174"/>
        <v>2.29</v>
      </c>
      <c r="L840" s="261">
        <v>7.9050000000000002</v>
      </c>
      <c r="M840" s="262">
        <f t="shared" si="175"/>
        <v>5.6150000000000002</v>
      </c>
      <c r="N840" s="260">
        <v>2.5009999999999999</v>
      </c>
      <c r="O840" s="260">
        <v>278.89</v>
      </c>
      <c r="P840" s="260">
        <v>606</v>
      </c>
      <c r="Q840" s="260">
        <v>732.16991373364624</v>
      </c>
      <c r="U840" s="260">
        <f t="shared" si="176"/>
        <v>4.7391399999999999</v>
      </c>
      <c r="V840" s="260">
        <f t="shared" si="177"/>
        <v>2.7888999999999999</v>
      </c>
    </row>
    <row r="841" spans="1:22">
      <c r="A841" s="259">
        <v>44998</v>
      </c>
      <c r="B841" s="260">
        <v>348.9</v>
      </c>
      <c r="C841" s="261">
        <v>486.06099999999998</v>
      </c>
      <c r="D841" s="260">
        <v>3855.76</v>
      </c>
      <c r="E841" s="260">
        <v>886.30600000000004</v>
      </c>
      <c r="F841" s="261">
        <v>3.5750000000000002</v>
      </c>
      <c r="G841" s="260">
        <f t="shared" si="178"/>
        <v>357.5</v>
      </c>
      <c r="H841" s="260">
        <f t="shared" si="172"/>
        <v>-8.6000000000000227</v>
      </c>
      <c r="I841" s="260">
        <f t="shared" si="173"/>
        <v>132.6</v>
      </c>
      <c r="J841" s="262">
        <v>1.3260000000000001</v>
      </c>
      <c r="K841" s="260">
        <f t="shared" si="174"/>
        <v>2.2490000000000001</v>
      </c>
      <c r="L841" s="261">
        <v>7.827</v>
      </c>
      <c r="M841" s="262">
        <f t="shared" si="175"/>
        <v>5.5779999999999994</v>
      </c>
      <c r="N841" s="260">
        <v>2.2469999999999999</v>
      </c>
      <c r="O841" s="260">
        <v>302.89999999999998</v>
      </c>
      <c r="P841" s="260">
        <v>625</v>
      </c>
      <c r="Q841" s="260">
        <v>770.48950796876011</v>
      </c>
      <c r="U841" s="260">
        <f t="shared" si="176"/>
        <v>4.8606099999999994</v>
      </c>
      <c r="V841" s="260">
        <f t="shared" si="177"/>
        <v>3.0289999999999999</v>
      </c>
    </row>
    <row r="842" spans="1:22">
      <c r="A842" s="259">
        <v>44999</v>
      </c>
      <c r="B842" s="260">
        <v>344.3</v>
      </c>
      <c r="C842" s="261">
        <v>479.77800000000002</v>
      </c>
      <c r="D842" s="260">
        <v>3919.29</v>
      </c>
      <c r="E842" s="260">
        <v>880.63</v>
      </c>
      <c r="F842" s="261">
        <v>3.6930000000000001</v>
      </c>
      <c r="G842" s="260">
        <f t="shared" si="178"/>
        <v>369.3</v>
      </c>
      <c r="H842" s="260">
        <f t="shared" si="172"/>
        <v>-25</v>
      </c>
      <c r="I842" s="260">
        <f t="shared" si="173"/>
        <v>139.39999999999998</v>
      </c>
      <c r="J842" s="262">
        <v>1.3939999999999999</v>
      </c>
      <c r="K842" s="260">
        <f t="shared" si="174"/>
        <v>2.2990000000000004</v>
      </c>
      <c r="L842" s="261">
        <v>7.8929999999999998</v>
      </c>
      <c r="M842" s="262">
        <f t="shared" si="175"/>
        <v>5.5939999999999994</v>
      </c>
      <c r="N842" s="260">
        <v>2.4079999999999999</v>
      </c>
      <c r="O842" s="260">
        <v>280.23</v>
      </c>
      <c r="P842" s="260">
        <v>617</v>
      </c>
      <c r="Q842" s="260">
        <v>764.77429345583823</v>
      </c>
      <c r="U842" s="260">
        <f t="shared" si="176"/>
        <v>4.7977800000000004</v>
      </c>
      <c r="V842" s="260">
        <f t="shared" si="177"/>
        <v>2.8023000000000002</v>
      </c>
    </row>
    <row r="843" spans="1:22">
      <c r="A843" s="259">
        <v>45000</v>
      </c>
      <c r="B843" s="260">
        <v>360.8</v>
      </c>
      <c r="C843" s="261">
        <v>503.94299999999998</v>
      </c>
      <c r="D843" s="260">
        <v>3891.93</v>
      </c>
      <c r="E843" s="260">
        <v>923.255</v>
      </c>
      <c r="F843" s="261">
        <v>3.4580000000000002</v>
      </c>
      <c r="G843" s="260">
        <f t="shared" si="178"/>
        <v>345.8</v>
      </c>
      <c r="H843" s="260">
        <f t="shared" si="172"/>
        <v>15</v>
      </c>
      <c r="I843" s="260">
        <f t="shared" si="173"/>
        <v>118.10000000000001</v>
      </c>
      <c r="J843" s="262">
        <v>1.181</v>
      </c>
      <c r="K843" s="260">
        <f t="shared" si="174"/>
        <v>2.2770000000000001</v>
      </c>
      <c r="L843" s="261">
        <v>7.9080000000000004</v>
      </c>
      <c r="M843" s="262">
        <f t="shared" si="175"/>
        <v>5.6310000000000002</v>
      </c>
      <c r="N843" s="260">
        <v>2.1179999999999999</v>
      </c>
      <c r="O843" s="260">
        <v>311.49</v>
      </c>
      <c r="P843" s="260">
        <v>663</v>
      </c>
      <c r="Q843" s="260">
        <v>824.23076909508688</v>
      </c>
      <c r="U843" s="260">
        <f t="shared" si="176"/>
        <v>5.0394299999999994</v>
      </c>
      <c r="V843" s="260">
        <f t="shared" si="177"/>
        <v>3.1149</v>
      </c>
    </row>
    <row r="844" spans="1:22">
      <c r="A844" s="259">
        <v>45001</v>
      </c>
      <c r="B844" s="260">
        <v>355.3</v>
      </c>
      <c r="C844" s="261">
        <v>494.95299999999997</v>
      </c>
      <c r="D844" s="260">
        <v>3960.28</v>
      </c>
      <c r="E844" s="260">
        <v>913.69</v>
      </c>
      <c r="F844" s="261">
        <v>3.581</v>
      </c>
      <c r="G844" s="260">
        <f t="shared" si="178"/>
        <v>358.1</v>
      </c>
      <c r="H844" s="260">
        <f t="shared" si="172"/>
        <v>-2.8000000000000114</v>
      </c>
      <c r="I844" s="260">
        <f t="shared" si="173"/>
        <v>135.69999999999999</v>
      </c>
      <c r="J844" s="262">
        <v>1.357</v>
      </c>
      <c r="K844" s="260">
        <f t="shared" si="174"/>
        <v>2.2240000000000002</v>
      </c>
      <c r="L844" s="261">
        <v>7.899</v>
      </c>
      <c r="M844" s="262">
        <f t="shared" si="175"/>
        <v>5.6749999999999998</v>
      </c>
      <c r="N844" s="260">
        <v>2.2799999999999998</v>
      </c>
      <c r="O844" s="260">
        <v>307</v>
      </c>
      <c r="P844" s="260">
        <v>677</v>
      </c>
      <c r="Q844" s="260">
        <v>830.13846909803885</v>
      </c>
      <c r="U844" s="260">
        <f t="shared" si="176"/>
        <v>4.9495299999999993</v>
      </c>
      <c r="V844" s="260">
        <f t="shared" si="177"/>
        <v>3.07</v>
      </c>
    </row>
    <row r="845" spans="1:22">
      <c r="A845" s="259">
        <v>45002</v>
      </c>
      <c r="B845" s="260">
        <v>365.5</v>
      </c>
      <c r="C845" s="261">
        <v>509.78399999999999</v>
      </c>
      <c r="D845" s="260">
        <v>3916.64</v>
      </c>
      <c r="E845" s="260">
        <v>936.97799999999995</v>
      </c>
      <c r="F845" s="261">
        <v>3.4319999999999999</v>
      </c>
      <c r="G845" s="260">
        <f t="shared" si="178"/>
        <v>343.2</v>
      </c>
      <c r="H845" s="260">
        <f t="shared" si="172"/>
        <v>22.300000000000011</v>
      </c>
      <c r="I845" s="260">
        <f t="shared" si="173"/>
        <v>133.4</v>
      </c>
      <c r="J845" s="262">
        <v>1.3340000000000001</v>
      </c>
      <c r="K845" s="260">
        <f t="shared" si="174"/>
        <v>2.0979999999999999</v>
      </c>
      <c r="L845" s="261">
        <v>7.8840000000000003</v>
      </c>
      <c r="M845" s="262">
        <f t="shared" si="175"/>
        <v>5.7860000000000005</v>
      </c>
      <c r="N845" s="260">
        <v>2.097</v>
      </c>
      <c r="O845" s="260">
        <v>307.18</v>
      </c>
      <c r="P845" s="260">
        <v>692</v>
      </c>
      <c r="Q845" s="260">
        <v>858.9189220570679</v>
      </c>
      <c r="U845" s="260">
        <f t="shared" si="176"/>
        <v>5.0978399999999997</v>
      </c>
      <c r="V845" s="260">
        <f t="shared" si="177"/>
        <v>3.0718000000000001</v>
      </c>
    </row>
    <row r="846" spans="1:22">
      <c r="A846" s="259">
        <v>45005</v>
      </c>
      <c r="B846" s="260">
        <v>369.9</v>
      </c>
      <c r="C846" s="261">
        <v>508.572</v>
      </c>
      <c r="D846" s="260">
        <v>3951.57</v>
      </c>
      <c r="E846" s="260">
        <v>939.71400000000006</v>
      </c>
      <c r="F846" s="261">
        <v>3.488</v>
      </c>
      <c r="G846" s="260">
        <f t="shared" si="178"/>
        <v>348.8</v>
      </c>
      <c r="H846" s="260">
        <f t="shared" si="172"/>
        <v>21.099999999999966</v>
      </c>
      <c r="I846" s="260">
        <f t="shared" si="173"/>
        <v>132.9</v>
      </c>
      <c r="J846" s="262">
        <v>1.329</v>
      </c>
      <c r="K846" s="260">
        <f t="shared" si="174"/>
        <v>2.1589999999999998</v>
      </c>
      <c r="L846" s="261">
        <v>7.923</v>
      </c>
      <c r="M846" s="262">
        <f t="shared" si="175"/>
        <v>5.7640000000000002</v>
      </c>
      <c r="N846" s="260">
        <v>2.1150000000000002</v>
      </c>
      <c r="O846" s="260">
        <v>311.60000000000002</v>
      </c>
      <c r="P846" s="260">
        <v>735</v>
      </c>
      <c r="Q846" s="260">
        <v>878.61457405578881</v>
      </c>
      <c r="U846" s="260">
        <f t="shared" si="176"/>
        <v>5.0857200000000002</v>
      </c>
      <c r="V846" s="260">
        <f t="shared" si="177"/>
        <v>3.1160000000000001</v>
      </c>
    </row>
    <row r="847" spans="1:22">
      <c r="A847" s="259">
        <v>45006</v>
      </c>
      <c r="B847" s="260">
        <v>359.3</v>
      </c>
      <c r="C847" s="261">
        <v>493.27300000000002</v>
      </c>
      <c r="D847" s="260">
        <v>4002.87</v>
      </c>
      <c r="E847" s="260">
        <v>910.06</v>
      </c>
      <c r="F847" s="261">
        <v>3.6120000000000001</v>
      </c>
      <c r="G847" s="260">
        <f t="shared" si="178"/>
        <v>361.2</v>
      </c>
      <c r="H847" s="260">
        <f t="shared" si="172"/>
        <v>-1.8999999999999773</v>
      </c>
      <c r="I847" s="260">
        <f t="shared" si="173"/>
        <v>137.1</v>
      </c>
      <c r="J847" s="262">
        <v>1.371</v>
      </c>
      <c r="K847" s="260">
        <f t="shared" si="174"/>
        <v>2.2410000000000001</v>
      </c>
      <c r="L847" s="261">
        <v>7.8979999999999997</v>
      </c>
      <c r="M847" s="262">
        <f t="shared" si="175"/>
        <v>5.657</v>
      </c>
      <c r="N847" s="260">
        <v>2.2839999999999998</v>
      </c>
      <c r="O847" s="260">
        <v>295.05</v>
      </c>
      <c r="P847" s="260">
        <v>684</v>
      </c>
      <c r="Q847" s="260">
        <v>845.69628900918872</v>
      </c>
      <c r="U847" s="260">
        <f t="shared" si="176"/>
        <v>4.9327300000000003</v>
      </c>
      <c r="V847" s="260">
        <f t="shared" si="177"/>
        <v>2.9504999999999999</v>
      </c>
    </row>
    <row r="848" spans="1:22">
      <c r="A848" s="259">
        <v>45007</v>
      </c>
      <c r="B848" s="260">
        <v>370</v>
      </c>
      <c r="C848" s="261">
        <v>504.28800000000001</v>
      </c>
      <c r="D848" s="260">
        <v>3936.97</v>
      </c>
      <c r="E848" s="260">
        <v>921.11400000000003</v>
      </c>
      <c r="F848" s="261">
        <v>3.4369999999999998</v>
      </c>
      <c r="G848" s="260">
        <f t="shared" si="178"/>
        <v>343.7</v>
      </c>
      <c r="H848" s="260">
        <f t="shared" si="172"/>
        <v>26.300000000000011</v>
      </c>
      <c r="I848" s="260">
        <f t="shared" si="173"/>
        <v>118.7</v>
      </c>
      <c r="J848" s="262">
        <v>1.1870000000000001</v>
      </c>
      <c r="K848" s="260">
        <f t="shared" si="174"/>
        <v>2.25</v>
      </c>
      <c r="L848" s="261">
        <v>7.8860000000000001</v>
      </c>
      <c r="M848" s="262">
        <f t="shared" si="175"/>
        <v>5.6360000000000001</v>
      </c>
      <c r="N848" s="260">
        <v>2.3210000000000002</v>
      </c>
      <c r="O848" s="260">
        <v>285.04000000000002</v>
      </c>
      <c r="P848" s="260">
        <v>676</v>
      </c>
      <c r="Q848" s="260">
        <v>842.48345414484527</v>
      </c>
      <c r="U848" s="260">
        <f t="shared" si="176"/>
        <v>5.0428800000000003</v>
      </c>
      <c r="V848" s="260">
        <f t="shared" si="177"/>
        <v>2.8504</v>
      </c>
    </row>
    <row r="849" spans="1:22">
      <c r="A849" s="259">
        <v>45008</v>
      </c>
      <c r="B849" s="260">
        <v>371.8</v>
      </c>
      <c r="C849" s="261">
        <v>500.52800000000002</v>
      </c>
      <c r="D849" s="260">
        <v>3948.72</v>
      </c>
      <c r="E849" s="260">
        <v>914.41700000000003</v>
      </c>
      <c r="F849" s="261">
        <v>3.4289999999999998</v>
      </c>
      <c r="G849" s="260">
        <f t="shared" si="178"/>
        <v>342.9</v>
      </c>
      <c r="H849" s="260">
        <f t="shared" si="172"/>
        <v>28.900000000000034</v>
      </c>
      <c r="I849" s="260">
        <f t="shared" si="173"/>
        <v>117.5</v>
      </c>
      <c r="J849" s="262">
        <v>1.175</v>
      </c>
      <c r="K849" s="260">
        <f t="shared" si="174"/>
        <v>2.2539999999999996</v>
      </c>
      <c r="L849" s="261">
        <v>7.8179999999999996</v>
      </c>
      <c r="M849" s="262">
        <f t="shared" si="175"/>
        <v>5.5640000000000001</v>
      </c>
      <c r="N849" s="260">
        <v>2.1890000000000001</v>
      </c>
      <c r="O849" s="260">
        <v>289.89</v>
      </c>
      <c r="P849" s="260">
        <v>653</v>
      </c>
      <c r="Q849" s="260">
        <v>837.25728959025207</v>
      </c>
      <c r="U849" s="260">
        <f t="shared" si="176"/>
        <v>5.00528</v>
      </c>
      <c r="V849" s="260">
        <f t="shared" si="177"/>
        <v>2.8988999999999998</v>
      </c>
    </row>
    <row r="850" spans="1:22">
      <c r="A850" s="259">
        <v>45009</v>
      </c>
      <c r="B850" s="260">
        <v>374.9</v>
      </c>
      <c r="C850" s="261">
        <v>503.48099999999999</v>
      </c>
      <c r="D850" s="260">
        <v>3970.99</v>
      </c>
      <c r="E850" s="260">
        <v>924.654</v>
      </c>
      <c r="F850" s="261">
        <v>3.3780000000000001</v>
      </c>
      <c r="G850" s="260">
        <f t="shared" si="178"/>
        <v>337.8</v>
      </c>
      <c r="H850" s="260">
        <f t="shared" si="172"/>
        <v>37.099999999999966</v>
      </c>
      <c r="I850" s="260">
        <f t="shared" si="173"/>
        <v>116.9</v>
      </c>
      <c r="J850" s="262">
        <v>1.169</v>
      </c>
      <c r="K850" s="260">
        <f t="shared" si="174"/>
        <v>2.2090000000000001</v>
      </c>
      <c r="L850" s="261">
        <v>7.806</v>
      </c>
      <c r="M850" s="262">
        <f t="shared" si="175"/>
        <v>5.5969999999999995</v>
      </c>
      <c r="N850" s="260">
        <v>2.12</v>
      </c>
      <c r="O850" s="260">
        <v>300.57</v>
      </c>
      <c r="P850" s="260">
        <v>673</v>
      </c>
      <c r="Q850" s="260">
        <v>860.72735609165943</v>
      </c>
      <c r="U850" s="260">
        <f t="shared" si="176"/>
        <v>5.0348100000000002</v>
      </c>
      <c r="V850" s="260">
        <f t="shared" si="177"/>
        <v>3.0057</v>
      </c>
    </row>
    <row r="851" spans="1:22">
      <c r="A851" s="259">
        <v>45012</v>
      </c>
      <c r="B851" s="260">
        <v>367.1</v>
      </c>
      <c r="C851" s="261">
        <v>489.63600000000002</v>
      </c>
      <c r="D851" s="260">
        <v>3977.53</v>
      </c>
      <c r="E851" s="260">
        <v>907.20899999999995</v>
      </c>
      <c r="F851" s="261">
        <v>3.5329999999999999</v>
      </c>
      <c r="G851" s="260">
        <f t="shared" si="178"/>
        <v>353.3</v>
      </c>
      <c r="H851" s="260">
        <f t="shared" si="172"/>
        <v>13.800000000000011</v>
      </c>
      <c r="I851" s="260">
        <f t="shared" si="173"/>
        <v>127.89999999999999</v>
      </c>
      <c r="J851" s="262">
        <v>1.2789999999999999</v>
      </c>
      <c r="K851" s="260">
        <f t="shared" si="174"/>
        <v>2.254</v>
      </c>
      <c r="L851" s="261">
        <v>7.8360000000000003</v>
      </c>
      <c r="M851" s="262">
        <f t="shared" si="175"/>
        <v>5.5820000000000007</v>
      </c>
      <c r="N851" s="260">
        <v>2.2200000000000002</v>
      </c>
      <c r="O851" s="260">
        <v>283.89</v>
      </c>
      <c r="P851" s="260">
        <v>657</v>
      </c>
      <c r="Q851" s="260">
        <v>844.45953060622924</v>
      </c>
      <c r="U851" s="260">
        <f t="shared" si="176"/>
        <v>4.8963600000000005</v>
      </c>
      <c r="V851" s="260">
        <f t="shared" si="177"/>
        <v>2.8388999999999998</v>
      </c>
    </row>
    <row r="852" spans="1:22">
      <c r="A852" s="259">
        <v>45013</v>
      </c>
      <c r="B852" s="260">
        <v>364.7</v>
      </c>
      <c r="C852" s="261">
        <v>492.33199999999999</v>
      </c>
      <c r="D852" s="260">
        <v>3971.27</v>
      </c>
      <c r="E852" s="260">
        <v>910.59799999999996</v>
      </c>
      <c r="F852" s="261">
        <v>3.5710000000000002</v>
      </c>
      <c r="G852" s="260">
        <f t="shared" si="178"/>
        <v>357.1</v>
      </c>
      <c r="H852" s="260">
        <f t="shared" si="172"/>
        <v>7.5999999999999659</v>
      </c>
      <c r="I852" s="260">
        <f t="shared" si="173"/>
        <v>127</v>
      </c>
      <c r="J852" s="262">
        <v>1.27</v>
      </c>
      <c r="K852" s="260">
        <f t="shared" si="174"/>
        <v>2.3010000000000002</v>
      </c>
      <c r="L852" s="261">
        <v>7.89</v>
      </c>
      <c r="M852" s="262">
        <f t="shared" si="175"/>
        <v>5.5889999999999995</v>
      </c>
      <c r="N852" s="260">
        <v>2.2810000000000001</v>
      </c>
      <c r="O852" s="260">
        <v>286.02999999999997</v>
      </c>
      <c r="P852" s="260">
        <v>655</v>
      </c>
      <c r="Q852" s="260">
        <v>837.89106390675761</v>
      </c>
      <c r="U852" s="260">
        <f t="shared" si="176"/>
        <v>4.9233200000000004</v>
      </c>
      <c r="V852" s="260">
        <f t="shared" si="177"/>
        <v>2.8602999999999996</v>
      </c>
    </row>
    <row r="853" spans="1:22">
      <c r="A853" s="259">
        <v>45014</v>
      </c>
      <c r="B853" s="260">
        <v>361.9</v>
      </c>
      <c r="C853" s="261">
        <v>488.28300000000002</v>
      </c>
      <c r="D853" s="260">
        <v>4027.81</v>
      </c>
      <c r="E853" s="260">
        <v>899.24699999999996</v>
      </c>
      <c r="F853" s="261">
        <v>3.5670000000000002</v>
      </c>
      <c r="G853" s="260">
        <f t="shared" si="178"/>
        <v>356.70000000000005</v>
      </c>
      <c r="H853" s="260">
        <f t="shared" si="172"/>
        <v>5.1999999999999318</v>
      </c>
      <c r="I853" s="260">
        <f t="shared" si="173"/>
        <v>123.30000000000001</v>
      </c>
      <c r="J853" s="262">
        <v>1.2330000000000001</v>
      </c>
      <c r="K853" s="260">
        <f t="shared" si="174"/>
        <v>2.3340000000000001</v>
      </c>
      <c r="L853" s="261">
        <v>7.8540000000000001</v>
      </c>
      <c r="M853" s="262">
        <f t="shared" si="175"/>
        <v>5.52</v>
      </c>
      <c r="N853" s="260">
        <v>2.3210000000000002</v>
      </c>
      <c r="O853" s="260">
        <v>285.01</v>
      </c>
      <c r="P853" s="260">
        <v>635</v>
      </c>
      <c r="Q853" s="260">
        <v>817.2387618777899</v>
      </c>
      <c r="U853" s="260">
        <f t="shared" si="176"/>
        <v>4.8828300000000002</v>
      </c>
      <c r="V853" s="260">
        <f t="shared" si="177"/>
        <v>2.8500999999999999</v>
      </c>
    </row>
    <row r="854" spans="1:22">
      <c r="A854" s="259">
        <v>45015</v>
      </c>
      <c r="B854" s="260">
        <v>360.3</v>
      </c>
      <c r="C854" s="261">
        <v>485.45499999999998</v>
      </c>
      <c r="D854" s="260">
        <v>4050.83</v>
      </c>
      <c r="E854" s="260">
        <v>891.04499999999996</v>
      </c>
      <c r="F854" s="261">
        <v>3.552</v>
      </c>
      <c r="G854" s="260">
        <f t="shared" si="178"/>
        <v>355.2</v>
      </c>
      <c r="H854" s="260">
        <f t="shared" si="172"/>
        <v>5.1000000000000227</v>
      </c>
      <c r="I854" s="260">
        <f t="shared" si="173"/>
        <v>122</v>
      </c>
      <c r="J854" s="262">
        <v>1.22</v>
      </c>
      <c r="K854" s="260">
        <f t="shared" si="174"/>
        <v>2.3319999999999999</v>
      </c>
      <c r="L854" s="261">
        <v>7.8259999999999996</v>
      </c>
      <c r="M854" s="262">
        <f t="shared" si="175"/>
        <v>5.4939999999999998</v>
      </c>
      <c r="N854" s="260">
        <v>2.3650000000000002</v>
      </c>
      <c r="O854" s="260">
        <v>277.17</v>
      </c>
      <c r="P854" s="260">
        <v>612</v>
      </c>
      <c r="Q854" s="260">
        <v>791.29112806431863</v>
      </c>
      <c r="U854" s="260">
        <f t="shared" si="176"/>
        <v>4.8545499999999997</v>
      </c>
      <c r="V854" s="260">
        <f t="shared" si="177"/>
        <v>2.7717000000000001</v>
      </c>
    </row>
    <row r="855" spans="1:22">
      <c r="A855" s="259">
        <v>45016</v>
      </c>
      <c r="B855" s="260">
        <v>359.5</v>
      </c>
      <c r="C855" s="261">
        <v>484.32400000000001</v>
      </c>
      <c r="D855" s="260">
        <v>4109.3100000000004</v>
      </c>
      <c r="E855" s="260">
        <v>884.43600000000004</v>
      </c>
      <c r="F855" s="261">
        <v>3.47</v>
      </c>
      <c r="G855" s="260">
        <f t="shared" si="178"/>
        <v>347</v>
      </c>
      <c r="H855" s="260">
        <f t="shared" si="172"/>
        <v>12.5</v>
      </c>
      <c r="I855" s="260">
        <f t="shared" si="173"/>
        <v>114.7</v>
      </c>
      <c r="J855" s="262">
        <v>1.147</v>
      </c>
      <c r="K855" s="260">
        <f t="shared" si="174"/>
        <v>2.3230000000000004</v>
      </c>
      <c r="L855" s="261">
        <v>7.7640000000000002</v>
      </c>
      <c r="M855" s="262">
        <f t="shared" si="175"/>
        <v>5.4409999999999998</v>
      </c>
      <c r="N855" s="260">
        <v>2.286</v>
      </c>
      <c r="O855" s="260">
        <v>280.58</v>
      </c>
      <c r="P855" s="260">
        <v>623</v>
      </c>
      <c r="Q855" s="260">
        <v>795.86029791270391</v>
      </c>
      <c r="U855" s="260">
        <f t="shared" si="176"/>
        <v>4.8432399999999998</v>
      </c>
      <c r="V855" s="260">
        <f t="shared" si="177"/>
        <v>2.8057999999999996</v>
      </c>
    </row>
    <row r="856" spans="1:22">
      <c r="A856" s="259">
        <v>45019</v>
      </c>
      <c r="B856" s="260">
        <v>360</v>
      </c>
      <c r="C856" s="261">
        <v>480.77600000000001</v>
      </c>
      <c r="D856" s="260">
        <v>4124.51</v>
      </c>
      <c r="E856" s="260">
        <v>876.94600000000003</v>
      </c>
      <c r="F856" s="261">
        <v>3.415</v>
      </c>
      <c r="G856" s="260">
        <f t="shared" si="178"/>
        <v>341.5</v>
      </c>
      <c r="H856" s="260">
        <f t="shared" si="172"/>
        <v>18.5</v>
      </c>
      <c r="I856" s="260">
        <f t="shared" si="173"/>
        <v>111.7</v>
      </c>
      <c r="J856" s="262">
        <v>1.117</v>
      </c>
      <c r="K856" s="260">
        <f t="shared" si="174"/>
        <v>2.298</v>
      </c>
      <c r="L856" s="261">
        <v>7.6630000000000003</v>
      </c>
      <c r="M856" s="262">
        <f t="shared" si="175"/>
        <v>5.3650000000000002</v>
      </c>
      <c r="N856" s="260">
        <v>2.2469999999999999</v>
      </c>
      <c r="O856" s="260">
        <v>283.48</v>
      </c>
      <c r="P856" s="260">
        <v>612</v>
      </c>
      <c r="Q856" s="260">
        <v>781.1685272161385</v>
      </c>
      <c r="U856" s="260">
        <f t="shared" si="176"/>
        <v>4.80776</v>
      </c>
      <c r="V856" s="260">
        <f t="shared" si="177"/>
        <v>2.8348</v>
      </c>
    </row>
    <row r="857" spans="1:22">
      <c r="A857" s="259">
        <v>45020</v>
      </c>
      <c r="B857" s="260">
        <v>363.6</v>
      </c>
      <c r="C857" s="261">
        <v>486.10199999999998</v>
      </c>
      <c r="D857" s="260">
        <v>4100.6000000000004</v>
      </c>
      <c r="E857" s="260">
        <v>886.80499999999995</v>
      </c>
      <c r="F857" s="261">
        <v>3.3410000000000002</v>
      </c>
      <c r="G857" s="260">
        <f t="shared" si="178"/>
        <v>334.1</v>
      </c>
      <c r="H857" s="260">
        <f t="shared" si="172"/>
        <v>29.5</v>
      </c>
      <c r="I857" s="260">
        <f t="shared" si="173"/>
        <v>108.7</v>
      </c>
      <c r="J857" s="262">
        <v>1.087</v>
      </c>
      <c r="K857" s="260">
        <f t="shared" si="174"/>
        <v>2.2540000000000004</v>
      </c>
      <c r="L857" s="261">
        <v>7.6509999999999998</v>
      </c>
      <c r="M857" s="262">
        <f t="shared" si="175"/>
        <v>5.3969999999999994</v>
      </c>
      <c r="N857" s="260">
        <v>2.242</v>
      </c>
      <c r="O857" s="260">
        <v>280.27</v>
      </c>
      <c r="P857" s="260">
        <v>617</v>
      </c>
      <c r="Q857" s="260">
        <v>788.95474229843501</v>
      </c>
      <c r="U857" s="260">
        <f t="shared" si="176"/>
        <v>4.8610199999999999</v>
      </c>
      <c r="V857" s="260">
        <f t="shared" si="177"/>
        <v>2.8026999999999997</v>
      </c>
    </row>
    <row r="858" spans="1:22">
      <c r="A858" s="259">
        <v>45021</v>
      </c>
      <c r="B858" s="260">
        <v>365.6</v>
      </c>
      <c r="C858" s="261">
        <v>491.94099999999997</v>
      </c>
      <c r="D858" s="260">
        <v>4090.38</v>
      </c>
      <c r="E858" s="260">
        <v>904.08100000000002</v>
      </c>
      <c r="F858" s="261">
        <v>3.3130000000000002</v>
      </c>
      <c r="G858" s="260">
        <f t="shared" si="178"/>
        <v>331.3</v>
      </c>
      <c r="H858" s="260">
        <f t="shared" si="172"/>
        <v>34.300000000000011</v>
      </c>
      <c r="I858" s="260">
        <f t="shared" si="173"/>
        <v>107.3</v>
      </c>
      <c r="J858" s="262">
        <v>1.073</v>
      </c>
      <c r="K858" s="260">
        <f t="shared" si="174"/>
        <v>2.2400000000000002</v>
      </c>
      <c r="L858" s="261">
        <v>7.6559999999999997</v>
      </c>
      <c r="M858" s="262">
        <f t="shared" si="175"/>
        <v>5.4159999999999995</v>
      </c>
      <c r="N858" s="260">
        <v>2.1760000000000002</v>
      </c>
      <c r="O858" s="260">
        <v>289.72000000000003</v>
      </c>
      <c r="P858" s="260">
        <v>637</v>
      </c>
      <c r="Q858" s="260">
        <v>818.53371050925421</v>
      </c>
      <c r="U858" s="260">
        <f t="shared" si="176"/>
        <v>4.9194100000000001</v>
      </c>
      <c r="V858" s="260">
        <f t="shared" si="177"/>
        <v>2.8972000000000002</v>
      </c>
    </row>
    <row r="859" spans="1:22">
      <c r="A859" s="259">
        <v>45022</v>
      </c>
      <c r="B859" s="260">
        <v>365.2</v>
      </c>
      <c r="C859" s="261">
        <v>493.75900000000001</v>
      </c>
      <c r="D859" s="260">
        <v>4105.0200000000004</v>
      </c>
      <c r="E859" s="260">
        <v>910.66700000000003</v>
      </c>
      <c r="F859" s="261">
        <v>3.3079999999999998</v>
      </c>
      <c r="G859" s="260">
        <f t="shared" si="178"/>
        <v>330.79999999999995</v>
      </c>
      <c r="H859" s="260">
        <f t="shared" si="172"/>
        <v>34.400000000000034</v>
      </c>
      <c r="I859" s="260">
        <f t="shared" si="173"/>
        <v>106</v>
      </c>
      <c r="J859" s="262">
        <v>1.06</v>
      </c>
      <c r="K859" s="260">
        <f t="shared" si="174"/>
        <v>2.2479999999999998</v>
      </c>
      <c r="L859" s="261">
        <v>7.6710000000000003</v>
      </c>
      <c r="M859" s="262">
        <f t="shared" si="175"/>
        <v>5.423</v>
      </c>
      <c r="N859" s="260">
        <v>2.1789999999999998</v>
      </c>
      <c r="O859" s="260">
        <v>288.69</v>
      </c>
      <c r="P859" s="260">
        <v>648</v>
      </c>
      <c r="Q859" s="260">
        <v>829.04720525942355</v>
      </c>
      <c r="U859" s="260">
        <f t="shared" si="176"/>
        <v>4.9375900000000001</v>
      </c>
      <c r="V859" s="260">
        <f t="shared" si="177"/>
        <v>2.8868999999999998</v>
      </c>
    </row>
    <row r="860" spans="1:22" hidden="1">
      <c r="A860" s="259">
        <v>45023</v>
      </c>
      <c r="B860" s="260">
        <v>360.6</v>
      </c>
      <c r="C860" s="260">
        <v>486.79899999999998</v>
      </c>
      <c r="D860" s="260">
        <v>0</v>
      </c>
      <c r="E860" s="260">
        <v>900.952</v>
      </c>
      <c r="F860" s="260">
        <v>3.395</v>
      </c>
      <c r="G860" s="260">
        <f t="shared" si="178"/>
        <v>339.5</v>
      </c>
      <c r="H860" s="260">
        <f t="shared" si="172"/>
        <v>21.100000000000023</v>
      </c>
      <c r="J860" s="260"/>
      <c r="L860" s="260"/>
      <c r="M860" s="260"/>
      <c r="P860" s="260">
        <v>640</v>
      </c>
      <c r="Q860" s="260">
        <v>822.99789594889864</v>
      </c>
    </row>
    <row r="861" spans="1:22" hidden="1">
      <c r="A861" s="259">
        <v>45026</v>
      </c>
      <c r="B861" s="260">
        <v>360.3</v>
      </c>
      <c r="C861" s="261">
        <v>487.291</v>
      </c>
      <c r="D861" s="260">
        <v>4109.1099999999997</v>
      </c>
      <c r="E861" s="260">
        <v>901.96100000000001</v>
      </c>
      <c r="F861" s="261">
        <v>3.42</v>
      </c>
      <c r="G861" s="260">
        <f t="shared" si="178"/>
        <v>342</v>
      </c>
      <c r="H861" s="260">
        <f t="shared" si="172"/>
        <v>18.300000000000011</v>
      </c>
      <c r="I861" s="260">
        <f t="shared" ref="I861:I895" si="179">J861*100</f>
        <v>114.39999999999999</v>
      </c>
      <c r="J861" s="262">
        <v>1.1439999999999999</v>
      </c>
      <c r="K861" s="260">
        <f t="shared" ref="K861:K895" si="180">F861-J861</f>
        <v>2.2759999999999998</v>
      </c>
      <c r="L861" s="261">
        <v>7.7210000000000001</v>
      </c>
      <c r="M861" s="262">
        <f t="shared" ref="M861:M895" si="181">L861-K861</f>
        <v>5.4450000000000003</v>
      </c>
      <c r="N861" s="260">
        <v>2.1789999999999998</v>
      </c>
      <c r="O861" s="260" t="e">
        <v>#N/A</v>
      </c>
      <c r="Q861" s="260">
        <v>823.53024404103667</v>
      </c>
    </row>
    <row r="862" spans="1:22">
      <c r="A862" s="259">
        <v>45027</v>
      </c>
      <c r="B862" s="260">
        <v>358.5</v>
      </c>
      <c r="C862" s="261">
        <v>487.87900000000002</v>
      </c>
      <c r="D862" s="260">
        <v>4108.9399999999996</v>
      </c>
      <c r="E862" s="260">
        <v>905.23400000000004</v>
      </c>
      <c r="F862" s="261">
        <v>3.4279999999999999</v>
      </c>
      <c r="G862" s="260">
        <f t="shared" si="178"/>
        <v>342.8</v>
      </c>
      <c r="H862" s="260">
        <f t="shared" si="172"/>
        <v>15.699999999999989</v>
      </c>
      <c r="I862" s="260">
        <f t="shared" si="179"/>
        <v>113.6</v>
      </c>
      <c r="J862" s="262">
        <v>1.1359999999999999</v>
      </c>
      <c r="K862" s="260">
        <f t="shared" si="180"/>
        <v>2.2919999999999998</v>
      </c>
      <c r="L862" s="261">
        <v>7.7309999999999999</v>
      </c>
      <c r="M862" s="262">
        <f t="shared" si="181"/>
        <v>5.4390000000000001</v>
      </c>
      <c r="N862" s="260">
        <v>2.3039999999999998</v>
      </c>
      <c r="O862" s="260">
        <v>279.62</v>
      </c>
      <c r="P862" s="260">
        <v>644</v>
      </c>
      <c r="Q862" s="260">
        <v>821.25647322986129</v>
      </c>
      <c r="U862" s="260">
        <f t="shared" ref="U862:U875" si="182">C862/100</f>
        <v>4.8787900000000004</v>
      </c>
      <c r="V862" s="260">
        <f t="shared" ref="V862:V875" si="183">O862/100</f>
        <v>2.7962000000000002</v>
      </c>
    </row>
    <row r="863" spans="1:22">
      <c r="A863" s="259">
        <v>45028</v>
      </c>
      <c r="B863" s="260">
        <v>359.7</v>
      </c>
      <c r="C863" s="261">
        <v>488.79199999999997</v>
      </c>
      <c r="D863" s="260">
        <v>4091.95</v>
      </c>
      <c r="E863" s="260">
        <v>906.71100000000001</v>
      </c>
      <c r="F863" s="261">
        <v>3.3929999999999998</v>
      </c>
      <c r="G863" s="260">
        <f t="shared" si="178"/>
        <v>339.29999999999995</v>
      </c>
      <c r="H863" s="260">
        <f t="shared" si="172"/>
        <v>20.400000000000034</v>
      </c>
      <c r="I863" s="260">
        <f t="shared" si="179"/>
        <v>111.5</v>
      </c>
      <c r="J863" s="262">
        <v>1.115</v>
      </c>
      <c r="K863" s="260">
        <f t="shared" si="180"/>
        <v>2.2779999999999996</v>
      </c>
      <c r="L863" s="261">
        <v>7.7050000000000001</v>
      </c>
      <c r="M863" s="262">
        <f t="shared" si="181"/>
        <v>5.4270000000000005</v>
      </c>
      <c r="N863" s="260">
        <v>2.363</v>
      </c>
      <c r="O863" s="260">
        <v>272.91000000000003</v>
      </c>
      <c r="P863" s="260">
        <v>650</v>
      </c>
      <c r="Q863" s="260">
        <v>820.15608978346472</v>
      </c>
      <c r="U863" s="260">
        <f t="shared" si="182"/>
        <v>4.8879199999999994</v>
      </c>
      <c r="V863" s="260">
        <f t="shared" si="183"/>
        <v>2.7291000000000003</v>
      </c>
    </row>
    <row r="864" spans="1:22">
      <c r="A864" s="259">
        <v>45029</v>
      </c>
      <c r="B864" s="260">
        <v>357.8</v>
      </c>
      <c r="C864" s="261">
        <v>485.95699999999999</v>
      </c>
      <c r="D864" s="260">
        <v>4146.22</v>
      </c>
      <c r="E864" s="260">
        <v>902.97</v>
      </c>
      <c r="F864" s="261">
        <v>3.448</v>
      </c>
      <c r="G864" s="260">
        <f t="shared" si="178"/>
        <v>344.8</v>
      </c>
      <c r="H864" s="260">
        <f t="shared" si="172"/>
        <v>13</v>
      </c>
      <c r="I864" s="260">
        <f t="shared" si="179"/>
        <v>115.7</v>
      </c>
      <c r="J864" s="262">
        <v>1.157</v>
      </c>
      <c r="K864" s="260">
        <f t="shared" si="180"/>
        <v>2.2909999999999999</v>
      </c>
      <c r="L864" s="261">
        <v>7.7110000000000003</v>
      </c>
      <c r="M864" s="262">
        <f t="shared" si="181"/>
        <v>5.42</v>
      </c>
      <c r="N864" s="260">
        <v>2.3660000000000001</v>
      </c>
      <c r="O864" s="260">
        <v>276.01</v>
      </c>
      <c r="P864" s="260">
        <v>651</v>
      </c>
      <c r="Q864" s="260">
        <v>821.15798004839803</v>
      </c>
      <c r="U864" s="260">
        <f t="shared" si="182"/>
        <v>4.8595699999999997</v>
      </c>
      <c r="V864" s="260">
        <f t="shared" si="183"/>
        <v>2.7601</v>
      </c>
    </row>
    <row r="865" spans="1:22">
      <c r="A865" s="259">
        <v>45030</v>
      </c>
      <c r="B865" s="260">
        <v>352.3</v>
      </c>
      <c r="C865" s="261">
        <v>478.17099999999999</v>
      </c>
      <c r="D865" s="260">
        <v>4137.6400000000003</v>
      </c>
      <c r="E865" s="260">
        <v>889.75199999999995</v>
      </c>
      <c r="F865" s="261">
        <v>3.516</v>
      </c>
      <c r="G865" s="260">
        <f t="shared" si="178"/>
        <v>351.6</v>
      </c>
      <c r="H865" s="260">
        <f t="shared" si="172"/>
        <v>0.69999999999998863</v>
      </c>
      <c r="I865" s="260">
        <f t="shared" si="179"/>
        <v>121.2</v>
      </c>
      <c r="J865" s="262">
        <v>1.212</v>
      </c>
      <c r="K865" s="260">
        <f t="shared" si="180"/>
        <v>2.3040000000000003</v>
      </c>
      <c r="L865" s="261">
        <v>7.726</v>
      </c>
      <c r="M865" s="262">
        <f t="shared" si="181"/>
        <v>5.4219999999999997</v>
      </c>
      <c r="N865" s="260">
        <v>2.4319999999999999</v>
      </c>
      <c r="O865" s="260">
        <v>269.42</v>
      </c>
      <c r="P865" s="260">
        <v>643</v>
      </c>
      <c r="Q865" s="260">
        <v>812.428407077987</v>
      </c>
      <c r="U865" s="260">
        <f t="shared" si="182"/>
        <v>4.7817100000000003</v>
      </c>
      <c r="V865" s="260">
        <f t="shared" si="183"/>
        <v>2.6942000000000004</v>
      </c>
    </row>
    <row r="866" spans="1:22">
      <c r="A866" s="259">
        <v>45033</v>
      </c>
      <c r="B866" s="260">
        <v>349.3</v>
      </c>
      <c r="C866" s="261">
        <v>477.47</v>
      </c>
      <c r="D866" s="260">
        <v>4151.32</v>
      </c>
      <c r="E866" s="260">
        <v>889.00900000000001</v>
      </c>
      <c r="F866" s="261">
        <v>3.6019999999999999</v>
      </c>
      <c r="G866" s="260">
        <f t="shared" si="178"/>
        <v>360.2</v>
      </c>
      <c r="H866" s="260">
        <f t="shared" si="172"/>
        <v>-10.899999999999977</v>
      </c>
      <c r="I866" s="260">
        <f t="shared" si="179"/>
        <v>129.1</v>
      </c>
      <c r="J866" s="262">
        <v>1.2909999999999999</v>
      </c>
      <c r="K866" s="260">
        <f t="shared" si="180"/>
        <v>2.3109999999999999</v>
      </c>
      <c r="L866" s="261">
        <v>7.8250000000000002</v>
      </c>
      <c r="M866" s="262">
        <f t="shared" si="181"/>
        <v>5.5140000000000002</v>
      </c>
      <c r="N866" s="260">
        <v>2.4670000000000001</v>
      </c>
      <c r="O866" s="260">
        <v>267.64999999999998</v>
      </c>
      <c r="P866" s="260">
        <v>639</v>
      </c>
      <c r="Q866" s="260">
        <v>810.01457614964329</v>
      </c>
      <c r="U866" s="260">
        <f t="shared" si="182"/>
        <v>4.7747000000000002</v>
      </c>
      <c r="V866" s="260">
        <f t="shared" si="183"/>
        <v>2.6764999999999999</v>
      </c>
    </row>
    <row r="867" spans="1:22">
      <c r="A867" s="259">
        <v>45034</v>
      </c>
      <c r="B867" s="260">
        <v>351.2</v>
      </c>
      <c r="C867" s="261">
        <v>480.38600000000002</v>
      </c>
      <c r="D867" s="260">
        <v>4154.87</v>
      </c>
      <c r="E867" s="260">
        <v>892.06600000000003</v>
      </c>
      <c r="F867" s="261">
        <v>3.5779999999999998</v>
      </c>
      <c r="G867" s="260">
        <f t="shared" si="178"/>
        <v>357.8</v>
      </c>
      <c r="H867" s="260">
        <f t="shared" si="172"/>
        <v>-6.6000000000000227</v>
      </c>
      <c r="I867" s="260">
        <f t="shared" si="179"/>
        <v>128.6</v>
      </c>
      <c r="J867" s="262">
        <v>1.286</v>
      </c>
      <c r="K867" s="260">
        <f t="shared" si="180"/>
        <v>2.2919999999999998</v>
      </c>
      <c r="L867" s="261">
        <v>7.8470000000000004</v>
      </c>
      <c r="M867" s="262">
        <f t="shared" si="181"/>
        <v>5.5550000000000006</v>
      </c>
      <c r="N867" s="260">
        <v>2.472</v>
      </c>
      <c r="O867" s="260">
        <v>266.42</v>
      </c>
      <c r="P867" s="260">
        <v>642</v>
      </c>
      <c r="Q867" s="260">
        <v>811.93079652078427</v>
      </c>
      <c r="U867" s="260">
        <f t="shared" si="182"/>
        <v>4.8038600000000002</v>
      </c>
      <c r="V867" s="260">
        <f t="shared" si="183"/>
        <v>2.6642000000000001</v>
      </c>
    </row>
    <row r="868" spans="1:22">
      <c r="A868" s="259">
        <v>45035</v>
      </c>
      <c r="B868" s="260">
        <v>353.3</v>
      </c>
      <c r="C868" s="261">
        <v>485.75</v>
      </c>
      <c r="D868" s="260">
        <v>4154.5200000000004</v>
      </c>
      <c r="E868" s="260">
        <v>901.51400000000001</v>
      </c>
      <c r="F868" s="261">
        <v>3.593</v>
      </c>
      <c r="G868" s="260">
        <f t="shared" si="178"/>
        <v>359.3</v>
      </c>
      <c r="H868" s="260">
        <f t="shared" si="172"/>
        <v>-6</v>
      </c>
      <c r="I868" s="260">
        <f t="shared" si="179"/>
        <v>130.29999999999998</v>
      </c>
      <c r="J868" s="262">
        <v>1.3029999999999999</v>
      </c>
      <c r="K868" s="260">
        <f t="shared" si="180"/>
        <v>2.29</v>
      </c>
      <c r="L868" s="261">
        <v>7.94</v>
      </c>
      <c r="M868" s="262">
        <f t="shared" si="181"/>
        <v>5.65</v>
      </c>
      <c r="N868" s="260">
        <v>2.5099999999999998</v>
      </c>
      <c r="O868" s="260">
        <v>268.45999999999998</v>
      </c>
      <c r="P868" s="260">
        <v>653</v>
      </c>
      <c r="Q868" s="260">
        <v>818.92375583742569</v>
      </c>
      <c r="U868" s="260">
        <f t="shared" si="182"/>
        <v>4.8574999999999999</v>
      </c>
      <c r="V868" s="260">
        <f t="shared" si="183"/>
        <v>2.6845999999999997</v>
      </c>
    </row>
    <row r="869" spans="1:22">
      <c r="A869" s="259">
        <v>45036</v>
      </c>
      <c r="B869" s="260">
        <v>357.8</v>
      </c>
      <c r="C869" s="261">
        <v>492.22399999999999</v>
      </c>
      <c r="D869" s="260">
        <v>4129.79</v>
      </c>
      <c r="E869" s="260">
        <v>914.20799999999997</v>
      </c>
      <c r="F869" s="261">
        <v>3.5350000000000001</v>
      </c>
      <c r="G869" s="260">
        <f t="shared" si="178"/>
        <v>353.5</v>
      </c>
      <c r="H869" s="260">
        <f t="shared" si="172"/>
        <v>4.3000000000000114</v>
      </c>
      <c r="I869" s="260">
        <f t="shared" si="179"/>
        <v>126.1</v>
      </c>
      <c r="J869" s="262">
        <v>1.2609999999999999</v>
      </c>
      <c r="K869" s="260">
        <f t="shared" si="180"/>
        <v>2.274</v>
      </c>
      <c r="L869" s="261">
        <v>7.931</v>
      </c>
      <c r="M869" s="262">
        <f t="shared" si="181"/>
        <v>5.657</v>
      </c>
      <c r="N869" s="260">
        <v>2.44</v>
      </c>
      <c r="O869" s="260">
        <v>270.67</v>
      </c>
      <c r="P869" s="260">
        <v>669</v>
      </c>
      <c r="Q869" s="260">
        <v>846.3757319594605</v>
      </c>
      <c r="U869" s="260">
        <f t="shared" si="182"/>
        <v>4.9222399999999995</v>
      </c>
      <c r="V869" s="260">
        <f t="shared" si="183"/>
        <v>2.7067000000000001</v>
      </c>
    </row>
    <row r="870" spans="1:22">
      <c r="A870" s="259">
        <v>45037</v>
      </c>
      <c r="B870" s="260">
        <v>355.7</v>
      </c>
      <c r="C870" s="261">
        <v>490.15899999999999</v>
      </c>
      <c r="D870" s="260">
        <v>4133.5200000000004</v>
      </c>
      <c r="E870" s="260">
        <v>914.93499999999995</v>
      </c>
      <c r="F870" s="261">
        <v>3.5739999999999998</v>
      </c>
      <c r="G870" s="260">
        <f t="shared" si="178"/>
        <v>357.4</v>
      </c>
      <c r="H870" s="260">
        <f t="shared" si="172"/>
        <v>-1.6999999999999886</v>
      </c>
      <c r="I870" s="260">
        <f t="shared" si="179"/>
        <v>128.6</v>
      </c>
      <c r="J870" s="262">
        <v>1.286</v>
      </c>
      <c r="K870" s="260">
        <f t="shared" si="180"/>
        <v>2.2879999999999998</v>
      </c>
      <c r="L870" s="261">
        <v>7.9320000000000004</v>
      </c>
      <c r="M870" s="262">
        <f t="shared" si="181"/>
        <v>5.6440000000000001</v>
      </c>
      <c r="N870" s="260">
        <v>2.476</v>
      </c>
      <c r="O870" s="260">
        <v>270.24</v>
      </c>
      <c r="P870" s="260">
        <v>672</v>
      </c>
      <c r="Q870" s="260">
        <v>861.55083677285961</v>
      </c>
      <c r="U870" s="260">
        <f t="shared" si="182"/>
        <v>4.9015899999999997</v>
      </c>
      <c r="V870" s="260">
        <f t="shared" si="183"/>
        <v>2.7023999999999999</v>
      </c>
    </row>
    <row r="871" spans="1:22">
      <c r="A871" s="259">
        <v>45040</v>
      </c>
      <c r="B871" s="260">
        <v>359.8</v>
      </c>
      <c r="C871" s="261">
        <v>495.7</v>
      </c>
      <c r="D871" s="260">
        <v>4137.04</v>
      </c>
      <c r="E871" s="260">
        <v>924.49599999999998</v>
      </c>
      <c r="F871" s="261">
        <v>3.4929999999999999</v>
      </c>
      <c r="G871" s="260">
        <f t="shared" si="178"/>
        <v>349.3</v>
      </c>
      <c r="H871" s="260">
        <f t="shared" si="172"/>
        <v>10.5</v>
      </c>
      <c r="I871" s="260">
        <f t="shared" si="179"/>
        <v>121.30000000000001</v>
      </c>
      <c r="J871" s="262">
        <v>1.2130000000000001</v>
      </c>
      <c r="K871" s="260">
        <f t="shared" si="180"/>
        <v>2.2799999999999998</v>
      </c>
      <c r="L871" s="261">
        <v>7.915</v>
      </c>
      <c r="M871" s="262">
        <f t="shared" si="181"/>
        <v>5.6349999999999998</v>
      </c>
      <c r="N871" s="260">
        <v>2.504</v>
      </c>
      <c r="O871" s="260">
        <v>268.98</v>
      </c>
      <c r="P871" s="260">
        <v>684</v>
      </c>
      <c r="Q871" s="260">
        <v>875.59356981952919</v>
      </c>
      <c r="U871" s="260">
        <f t="shared" si="182"/>
        <v>4.9569999999999999</v>
      </c>
      <c r="V871" s="260">
        <f t="shared" si="183"/>
        <v>2.6898</v>
      </c>
    </row>
    <row r="872" spans="1:22">
      <c r="A872" s="259">
        <v>45041</v>
      </c>
      <c r="B872" s="260">
        <v>365.6</v>
      </c>
      <c r="C872" s="261">
        <v>498.11399999999998</v>
      </c>
      <c r="D872" s="260">
        <v>4071.63</v>
      </c>
      <c r="E872" s="260">
        <v>928.80499999999995</v>
      </c>
      <c r="F872" s="261">
        <v>3.4020000000000001</v>
      </c>
      <c r="G872" s="260">
        <f t="shared" si="178"/>
        <v>340.2</v>
      </c>
      <c r="H872" s="260">
        <f t="shared" si="172"/>
        <v>25.400000000000034</v>
      </c>
      <c r="I872" s="260">
        <f t="shared" si="179"/>
        <v>115.5</v>
      </c>
      <c r="J872" s="262">
        <v>1.155</v>
      </c>
      <c r="K872" s="260">
        <f t="shared" si="180"/>
        <v>2.2469999999999999</v>
      </c>
      <c r="L872" s="261">
        <v>7.8230000000000004</v>
      </c>
      <c r="M872" s="262">
        <f t="shared" si="181"/>
        <v>5.5760000000000005</v>
      </c>
      <c r="N872" s="260">
        <v>2.379</v>
      </c>
      <c r="O872" s="260">
        <v>272.64</v>
      </c>
      <c r="P872" s="260">
        <v>669</v>
      </c>
      <c r="Q872" s="260">
        <v>874.14203523083268</v>
      </c>
      <c r="U872" s="260">
        <f t="shared" si="182"/>
        <v>4.9811399999999999</v>
      </c>
      <c r="V872" s="260">
        <f t="shared" si="183"/>
        <v>2.7263999999999999</v>
      </c>
    </row>
    <row r="873" spans="1:22">
      <c r="A873" s="259">
        <v>45042</v>
      </c>
      <c r="B873" s="260">
        <v>366.2</v>
      </c>
      <c r="C873" s="261">
        <v>494.55200000000002</v>
      </c>
      <c r="D873" s="260">
        <v>4055.99</v>
      </c>
      <c r="E873" s="260">
        <v>925.07600000000002</v>
      </c>
      <c r="F873" s="261">
        <v>3.45</v>
      </c>
      <c r="G873" s="260">
        <f t="shared" si="178"/>
        <v>345</v>
      </c>
      <c r="H873" s="260">
        <f t="shared" si="172"/>
        <v>21.199999999999989</v>
      </c>
      <c r="I873" s="260">
        <f t="shared" si="179"/>
        <v>118</v>
      </c>
      <c r="J873" s="262">
        <v>1.18</v>
      </c>
      <c r="K873" s="260">
        <f t="shared" si="180"/>
        <v>2.2700000000000005</v>
      </c>
      <c r="L873" s="261">
        <v>7.84</v>
      </c>
      <c r="M873" s="262">
        <f t="shared" si="181"/>
        <v>5.5699999999999994</v>
      </c>
      <c r="N873" s="260">
        <v>2.391</v>
      </c>
      <c r="O873" s="260">
        <v>278.11</v>
      </c>
      <c r="P873" s="260">
        <v>656</v>
      </c>
      <c r="Q873" s="260">
        <v>863.37154182144343</v>
      </c>
      <c r="U873" s="260">
        <f t="shared" si="182"/>
        <v>4.9455200000000001</v>
      </c>
      <c r="V873" s="260">
        <f t="shared" si="183"/>
        <v>2.7811000000000003</v>
      </c>
    </row>
    <row r="874" spans="1:22">
      <c r="A874" s="259">
        <v>45043</v>
      </c>
      <c r="B874" s="260">
        <v>361.5</v>
      </c>
      <c r="C874" s="261">
        <v>489.39600000000002</v>
      </c>
      <c r="D874" s="260">
        <v>4135.3500000000004</v>
      </c>
      <c r="E874" s="260">
        <v>918.31500000000005</v>
      </c>
      <c r="F874" s="261">
        <v>3.5230000000000001</v>
      </c>
      <c r="G874" s="260">
        <f t="shared" si="178"/>
        <v>352.3</v>
      </c>
      <c r="H874" s="260">
        <f t="shared" si="172"/>
        <v>9.1999999999999886</v>
      </c>
      <c r="I874" s="260">
        <f t="shared" si="179"/>
        <v>125.69999999999999</v>
      </c>
      <c r="J874" s="262">
        <v>1.2569999999999999</v>
      </c>
      <c r="K874" s="260">
        <f t="shared" si="180"/>
        <v>2.266</v>
      </c>
      <c r="L874" s="261">
        <v>7.8659999999999997</v>
      </c>
      <c r="M874" s="262">
        <f t="shared" si="181"/>
        <v>5.6</v>
      </c>
      <c r="N874" s="260">
        <v>2.4550000000000001</v>
      </c>
      <c r="O874" s="260">
        <v>272.16000000000003</v>
      </c>
      <c r="P874" s="260">
        <v>643</v>
      </c>
      <c r="Q874" s="260">
        <v>860.43553796034803</v>
      </c>
      <c r="U874" s="260">
        <f t="shared" si="182"/>
        <v>4.8939599999999999</v>
      </c>
      <c r="V874" s="260">
        <f t="shared" si="183"/>
        <v>2.7216000000000005</v>
      </c>
    </row>
    <row r="875" spans="1:22">
      <c r="A875" s="259">
        <v>45044</v>
      </c>
      <c r="B875" s="260">
        <v>358</v>
      </c>
      <c r="C875" s="261">
        <v>483.005</v>
      </c>
      <c r="D875" s="260">
        <v>4169.4799999999996</v>
      </c>
      <c r="E875" s="260">
        <v>904.89700000000005</v>
      </c>
      <c r="F875" s="261">
        <v>3.4249999999999998</v>
      </c>
      <c r="G875" s="260">
        <f t="shared" si="178"/>
        <v>342.5</v>
      </c>
      <c r="H875" s="260">
        <f t="shared" si="172"/>
        <v>15.5</v>
      </c>
      <c r="I875" s="260">
        <f t="shared" si="179"/>
        <v>121.7</v>
      </c>
      <c r="J875" s="262">
        <v>1.2170000000000001</v>
      </c>
      <c r="K875" s="260">
        <f t="shared" si="180"/>
        <v>2.2079999999999997</v>
      </c>
      <c r="L875" s="261">
        <v>7.78</v>
      </c>
      <c r="M875" s="262">
        <f t="shared" si="181"/>
        <v>5.572000000000001</v>
      </c>
      <c r="N875" s="260">
        <v>2.3069999999999999</v>
      </c>
      <c r="O875" s="260">
        <v>275.7</v>
      </c>
      <c r="P875" s="260">
        <v>647</v>
      </c>
      <c r="Q875" s="260">
        <v>865.6786555976995</v>
      </c>
      <c r="U875" s="260">
        <f t="shared" si="182"/>
        <v>4.83005</v>
      </c>
      <c r="V875" s="260">
        <f t="shared" si="183"/>
        <v>2.7569999999999997</v>
      </c>
    </row>
    <row r="876" spans="1:22" hidden="1">
      <c r="A876" s="259">
        <v>45047</v>
      </c>
      <c r="B876" s="260">
        <v>351.2</v>
      </c>
      <c r="C876" s="261">
        <v>473.48099999999999</v>
      </c>
      <c r="D876" s="260">
        <v>4167.87</v>
      </c>
      <c r="E876" s="260">
        <v>893.74400000000003</v>
      </c>
      <c r="F876" s="261">
        <v>3.57</v>
      </c>
      <c r="G876" s="260">
        <f t="shared" si="178"/>
        <v>357</v>
      </c>
      <c r="H876" s="260">
        <f t="shared" si="172"/>
        <v>-5.8000000000000114</v>
      </c>
      <c r="I876" s="260">
        <f t="shared" si="179"/>
        <v>132.5</v>
      </c>
      <c r="J876" s="262">
        <v>1.325</v>
      </c>
      <c r="K876" s="260">
        <f t="shared" si="180"/>
        <v>2.2450000000000001</v>
      </c>
      <c r="L876" s="261">
        <v>7.8250000000000002</v>
      </c>
      <c r="M876" s="262">
        <f t="shared" si="181"/>
        <v>5.58</v>
      </c>
      <c r="N876" s="260">
        <v>2.3069999999999999</v>
      </c>
      <c r="O876" s="260" t="e">
        <v>#N/A</v>
      </c>
      <c r="Q876" s="260">
        <v>859.18899514600889</v>
      </c>
    </row>
    <row r="877" spans="1:22">
      <c r="A877" s="259">
        <v>45048</v>
      </c>
      <c r="B877" s="260">
        <v>364.2</v>
      </c>
      <c r="C877" s="261">
        <v>489.786</v>
      </c>
      <c r="D877" s="260">
        <v>4119.58</v>
      </c>
      <c r="E877" s="260">
        <v>913.62099999999998</v>
      </c>
      <c r="F877" s="261">
        <v>3.427</v>
      </c>
      <c r="G877" s="260">
        <f t="shared" si="178"/>
        <v>342.7</v>
      </c>
      <c r="H877" s="260">
        <f t="shared" si="172"/>
        <v>21.5</v>
      </c>
      <c r="I877" s="260">
        <f t="shared" si="179"/>
        <v>123.2</v>
      </c>
      <c r="J877" s="262">
        <v>1.232</v>
      </c>
      <c r="K877" s="260">
        <f t="shared" si="180"/>
        <v>2.1950000000000003</v>
      </c>
      <c r="L877" s="261">
        <v>7.83</v>
      </c>
      <c r="M877" s="262">
        <f t="shared" si="181"/>
        <v>5.6349999999999998</v>
      </c>
      <c r="N877" s="260">
        <v>2.254</v>
      </c>
      <c r="O877" s="260">
        <v>278.88</v>
      </c>
      <c r="P877" s="260">
        <v>656</v>
      </c>
      <c r="Q877" s="260">
        <v>874.7504871121962</v>
      </c>
      <c r="U877" s="260">
        <f t="shared" ref="U877:U880" si="184">C877/100</f>
        <v>4.8978599999999997</v>
      </c>
      <c r="V877" s="260">
        <f t="shared" ref="V877:V880" si="185">O877/100</f>
        <v>2.7888000000000002</v>
      </c>
    </row>
    <row r="878" spans="1:22">
      <c r="A878" s="259">
        <v>45049</v>
      </c>
      <c r="B878" s="260">
        <v>368.2</v>
      </c>
      <c r="C878" s="261">
        <v>491.51</v>
      </c>
      <c r="D878" s="260">
        <v>4090.75</v>
      </c>
      <c r="E878" s="260">
        <v>917.09299999999996</v>
      </c>
      <c r="F878" s="261">
        <v>3.34</v>
      </c>
      <c r="G878" s="260">
        <f t="shared" si="178"/>
        <v>334</v>
      </c>
      <c r="H878" s="260">
        <f t="shared" si="172"/>
        <v>34.199999999999989</v>
      </c>
      <c r="I878" s="260">
        <f t="shared" si="179"/>
        <v>115.19999999999999</v>
      </c>
      <c r="J878" s="262">
        <v>1.1519999999999999</v>
      </c>
      <c r="K878" s="260">
        <f t="shared" si="180"/>
        <v>2.1879999999999997</v>
      </c>
      <c r="L878" s="261">
        <v>7.7640000000000002</v>
      </c>
      <c r="M878" s="262">
        <f t="shared" si="181"/>
        <v>5.5760000000000005</v>
      </c>
      <c r="N878" s="260">
        <v>2.2440000000000002</v>
      </c>
      <c r="O878" s="260">
        <v>280.82</v>
      </c>
      <c r="P878" s="260">
        <v>663</v>
      </c>
      <c r="Q878" s="260">
        <v>886.15961271912784</v>
      </c>
      <c r="U878" s="260">
        <f t="shared" si="184"/>
        <v>4.9150999999999998</v>
      </c>
      <c r="V878" s="260">
        <f t="shared" si="185"/>
        <v>2.8081999999999998</v>
      </c>
    </row>
    <row r="879" spans="1:22">
      <c r="A879" s="259">
        <v>45050</v>
      </c>
      <c r="B879" s="260">
        <v>369.3</v>
      </c>
      <c r="C879" s="261">
        <v>492.79500000000002</v>
      </c>
      <c r="D879" s="260">
        <v>4061.22</v>
      </c>
      <c r="E879" s="260">
        <v>921.69799999999998</v>
      </c>
      <c r="F879" s="261">
        <v>3.3809999999999998</v>
      </c>
      <c r="G879" s="260">
        <f t="shared" si="178"/>
        <v>338.09999999999997</v>
      </c>
      <c r="H879" s="260">
        <f t="shared" si="172"/>
        <v>31.200000000000045</v>
      </c>
      <c r="I879" s="260">
        <f t="shared" si="179"/>
        <v>119.30000000000001</v>
      </c>
      <c r="J879" s="262">
        <v>1.1930000000000001</v>
      </c>
      <c r="K879" s="260">
        <f t="shared" si="180"/>
        <v>2.1879999999999997</v>
      </c>
      <c r="L879" s="261">
        <v>7.7750000000000004</v>
      </c>
      <c r="M879" s="262">
        <f t="shared" si="181"/>
        <v>5.5870000000000006</v>
      </c>
      <c r="N879" s="260">
        <v>2.1859999999999999</v>
      </c>
      <c r="O879" s="260">
        <v>284.94</v>
      </c>
      <c r="P879" s="260">
        <v>663</v>
      </c>
      <c r="Q879" s="260">
        <v>887.29638604112063</v>
      </c>
      <c r="U879" s="260">
        <f t="shared" si="184"/>
        <v>4.9279500000000001</v>
      </c>
      <c r="V879" s="260">
        <f t="shared" si="185"/>
        <v>2.8494000000000002</v>
      </c>
    </row>
    <row r="880" spans="1:22">
      <c r="A880" s="259">
        <v>45051</v>
      </c>
      <c r="B880" s="260">
        <v>365.6</v>
      </c>
      <c r="C880" s="261">
        <v>488.59100000000001</v>
      </c>
      <c r="D880" s="260">
        <v>4136.25</v>
      </c>
      <c r="E880" s="260">
        <v>913.51499999999999</v>
      </c>
      <c r="F880" s="261">
        <v>3.44</v>
      </c>
      <c r="G880" s="260">
        <f t="shared" si="178"/>
        <v>344</v>
      </c>
      <c r="H880" s="260">
        <f t="shared" ref="H880:H943" si="186">B880-G880</f>
        <v>21.600000000000023</v>
      </c>
      <c r="I880" s="260">
        <f t="shared" si="179"/>
        <v>122.39999999999999</v>
      </c>
      <c r="J880" s="262">
        <v>1.224</v>
      </c>
      <c r="K880" s="260">
        <f t="shared" si="180"/>
        <v>2.2160000000000002</v>
      </c>
      <c r="L880" s="261">
        <v>7.8029999999999999</v>
      </c>
      <c r="M880" s="262">
        <f t="shared" si="181"/>
        <v>5.5869999999999997</v>
      </c>
      <c r="N880" s="260">
        <v>2.2879999999999998</v>
      </c>
      <c r="O880" s="260">
        <v>282.45999999999998</v>
      </c>
      <c r="P880" s="260">
        <v>661</v>
      </c>
      <c r="Q880" s="260">
        <v>882.61758617743828</v>
      </c>
      <c r="U880" s="260">
        <f t="shared" si="184"/>
        <v>4.88591</v>
      </c>
      <c r="V880" s="260">
        <f t="shared" si="185"/>
        <v>2.8245999999999998</v>
      </c>
    </row>
    <row r="881" spans="1:22" hidden="1">
      <c r="A881" s="259">
        <v>45054</v>
      </c>
      <c r="B881" s="260">
        <v>363.4</v>
      </c>
      <c r="C881" s="261">
        <v>483.67500000000001</v>
      </c>
      <c r="D881" s="260">
        <v>4138.12</v>
      </c>
      <c r="E881" s="260">
        <v>907.98299999999995</v>
      </c>
      <c r="F881" s="261">
        <v>3.51</v>
      </c>
      <c r="G881" s="260">
        <f t="shared" si="178"/>
        <v>351</v>
      </c>
      <c r="H881" s="260">
        <f t="shared" si="186"/>
        <v>12.399999999999977</v>
      </c>
      <c r="I881" s="260">
        <f t="shared" si="179"/>
        <v>127.1</v>
      </c>
      <c r="J881" s="262">
        <v>1.2709999999999999</v>
      </c>
      <c r="K881" s="260">
        <f t="shared" si="180"/>
        <v>2.2389999999999999</v>
      </c>
      <c r="L881" s="261">
        <v>7.8440000000000003</v>
      </c>
      <c r="M881" s="262">
        <f t="shared" si="181"/>
        <v>5.6050000000000004</v>
      </c>
      <c r="N881" s="260">
        <v>2.3149999999999999</v>
      </c>
      <c r="O881" s="260" t="e">
        <v>#N/A</v>
      </c>
      <c r="Q881" s="260">
        <v>878.22930256608879</v>
      </c>
    </row>
    <row r="882" spans="1:22">
      <c r="A882" s="259">
        <v>45055</v>
      </c>
      <c r="B882" s="260">
        <v>363.3</v>
      </c>
      <c r="C882" s="261">
        <v>483.54500000000002</v>
      </c>
      <c r="D882" s="260">
        <v>4119.17</v>
      </c>
      <c r="E882" s="260">
        <v>907.745</v>
      </c>
      <c r="F882" s="261">
        <v>3.5209999999999999</v>
      </c>
      <c r="G882" s="260">
        <f t="shared" si="178"/>
        <v>352.09999999999997</v>
      </c>
      <c r="H882" s="260">
        <f t="shared" si="186"/>
        <v>11.200000000000045</v>
      </c>
      <c r="I882" s="260">
        <f t="shared" si="179"/>
        <v>128.6</v>
      </c>
      <c r="J882" s="262">
        <v>1.286</v>
      </c>
      <c r="K882" s="260">
        <f t="shared" si="180"/>
        <v>2.2349999999999999</v>
      </c>
      <c r="L882" s="261">
        <v>7.84</v>
      </c>
      <c r="M882" s="262">
        <f t="shared" si="181"/>
        <v>5.6050000000000004</v>
      </c>
      <c r="N882" s="260">
        <v>2.3450000000000002</v>
      </c>
      <c r="O882" s="260">
        <v>278.81</v>
      </c>
      <c r="P882" s="260">
        <v>658</v>
      </c>
      <c r="Q882" s="260">
        <v>886.43243865522277</v>
      </c>
      <c r="U882" s="260">
        <f t="shared" ref="U882:U895" si="187">C882/100</f>
        <v>4.8354499999999998</v>
      </c>
      <c r="V882" s="260">
        <f t="shared" ref="V882:V895" si="188">O882/100</f>
        <v>2.7881</v>
      </c>
    </row>
    <row r="883" spans="1:22">
      <c r="A883" s="259">
        <v>45056</v>
      </c>
      <c r="B883" s="260">
        <v>369.5</v>
      </c>
      <c r="C883" s="261">
        <v>490.029</v>
      </c>
      <c r="D883" s="260">
        <v>4137.6400000000003</v>
      </c>
      <c r="E883" s="260">
        <v>916.42200000000003</v>
      </c>
      <c r="F883" s="261">
        <v>3.444</v>
      </c>
      <c r="G883" s="260">
        <f t="shared" si="178"/>
        <v>344.4</v>
      </c>
      <c r="H883" s="260">
        <f t="shared" si="186"/>
        <v>25.100000000000023</v>
      </c>
      <c r="I883" s="260">
        <f t="shared" si="179"/>
        <v>125.6</v>
      </c>
      <c r="J883" s="262">
        <v>1.256</v>
      </c>
      <c r="K883" s="260">
        <f t="shared" si="180"/>
        <v>2.1879999999999997</v>
      </c>
      <c r="L883" s="261">
        <v>7.8049999999999997</v>
      </c>
      <c r="M883" s="262">
        <f t="shared" si="181"/>
        <v>5.617</v>
      </c>
      <c r="N883" s="260">
        <v>2.2850000000000001</v>
      </c>
      <c r="O883" s="260">
        <v>281.33</v>
      </c>
      <c r="P883" s="260">
        <v>665</v>
      </c>
      <c r="Q883" s="260">
        <v>893.0870033377704</v>
      </c>
      <c r="U883" s="260">
        <f t="shared" si="187"/>
        <v>4.90029</v>
      </c>
      <c r="V883" s="260">
        <f t="shared" si="188"/>
        <v>2.8132999999999999</v>
      </c>
    </row>
    <row r="884" spans="1:22">
      <c r="A884" s="259">
        <v>45057</v>
      </c>
      <c r="B884" s="260">
        <v>370.4</v>
      </c>
      <c r="C884" s="261">
        <v>488.83600000000001</v>
      </c>
      <c r="D884" s="260">
        <v>4130.62</v>
      </c>
      <c r="E884" s="260">
        <v>913.43899999999996</v>
      </c>
      <c r="F884" s="261">
        <v>3.387</v>
      </c>
      <c r="G884" s="260">
        <f t="shared" si="178"/>
        <v>338.7</v>
      </c>
      <c r="H884" s="260">
        <f t="shared" si="186"/>
        <v>31.699999999999989</v>
      </c>
      <c r="I884" s="260">
        <f t="shared" si="179"/>
        <v>121.6</v>
      </c>
      <c r="J884" s="262">
        <v>1.216</v>
      </c>
      <c r="K884" s="260">
        <f t="shared" si="180"/>
        <v>2.1710000000000003</v>
      </c>
      <c r="L884" s="261">
        <v>7.7409999999999997</v>
      </c>
      <c r="M884" s="262">
        <f t="shared" si="181"/>
        <v>5.5699999999999994</v>
      </c>
      <c r="N884" s="260">
        <v>2.222</v>
      </c>
      <c r="O884" s="260">
        <v>287.05</v>
      </c>
      <c r="P884" s="260">
        <v>662</v>
      </c>
      <c r="Q884" s="260">
        <v>894.27806577902049</v>
      </c>
      <c r="U884" s="260">
        <f t="shared" si="187"/>
        <v>4.8883600000000005</v>
      </c>
      <c r="V884" s="260">
        <f t="shared" si="188"/>
        <v>2.8705000000000003</v>
      </c>
    </row>
    <row r="885" spans="1:22">
      <c r="A885" s="259">
        <v>45058</v>
      </c>
      <c r="B885" s="260">
        <v>367.8</v>
      </c>
      <c r="C885" s="261">
        <v>483.93200000000002</v>
      </c>
      <c r="D885" s="260">
        <v>4124.08</v>
      </c>
      <c r="E885" s="260">
        <v>907.39300000000003</v>
      </c>
      <c r="F885" s="261">
        <v>3.4660000000000002</v>
      </c>
      <c r="G885" s="260">
        <f t="shared" si="178"/>
        <v>346.6</v>
      </c>
      <c r="H885" s="260">
        <f t="shared" si="186"/>
        <v>21.199999999999989</v>
      </c>
      <c r="I885" s="260">
        <f t="shared" si="179"/>
        <v>128.1</v>
      </c>
      <c r="J885" s="262">
        <v>1.2809999999999999</v>
      </c>
      <c r="K885" s="260">
        <f t="shared" si="180"/>
        <v>2.1850000000000005</v>
      </c>
      <c r="L885" s="261">
        <v>7.7869999999999999</v>
      </c>
      <c r="M885" s="262">
        <f t="shared" si="181"/>
        <v>5.6019999999999994</v>
      </c>
      <c r="N885" s="260">
        <v>2.2719999999999998</v>
      </c>
      <c r="O885" s="260">
        <v>280.20999999999998</v>
      </c>
      <c r="P885" s="260">
        <v>649</v>
      </c>
      <c r="Q885" s="260">
        <v>872.53547508878989</v>
      </c>
      <c r="U885" s="260">
        <f t="shared" si="187"/>
        <v>4.8393199999999998</v>
      </c>
      <c r="V885" s="260">
        <f t="shared" si="188"/>
        <v>2.8020999999999998</v>
      </c>
    </row>
    <row r="886" spans="1:22">
      <c r="A886" s="259">
        <v>45061</v>
      </c>
      <c r="B886" s="260">
        <v>371</v>
      </c>
      <c r="C886" s="261">
        <v>491.166</v>
      </c>
      <c r="D886" s="260">
        <v>4136.28</v>
      </c>
      <c r="E886" s="260">
        <v>922.70899999999995</v>
      </c>
      <c r="F886" s="261">
        <v>3.5049999999999999</v>
      </c>
      <c r="G886" s="260">
        <f t="shared" si="178"/>
        <v>350.5</v>
      </c>
      <c r="H886" s="260">
        <f t="shared" si="186"/>
        <v>20.5</v>
      </c>
      <c r="I886" s="260">
        <f t="shared" si="179"/>
        <v>130.4</v>
      </c>
      <c r="J886" s="262">
        <v>1.304</v>
      </c>
      <c r="K886" s="260">
        <f t="shared" si="180"/>
        <v>2.2009999999999996</v>
      </c>
      <c r="L886" s="261">
        <v>7.9329999999999998</v>
      </c>
      <c r="M886" s="262">
        <f t="shared" si="181"/>
        <v>5.7320000000000002</v>
      </c>
      <c r="N886" s="260">
        <v>2.3039999999999998</v>
      </c>
      <c r="O886" s="260">
        <v>279.77999999999997</v>
      </c>
      <c r="P886" s="260">
        <v>639</v>
      </c>
      <c r="Q886" s="260">
        <v>871.38848531392853</v>
      </c>
      <c r="U886" s="260">
        <f t="shared" si="187"/>
        <v>4.9116600000000004</v>
      </c>
      <c r="V886" s="260">
        <f t="shared" si="188"/>
        <v>2.7977999999999996</v>
      </c>
    </row>
    <row r="887" spans="1:22">
      <c r="A887" s="259">
        <v>45062</v>
      </c>
      <c r="B887" s="260">
        <v>368.1</v>
      </c>
      <c r="C887" s="261">
        <v>488.02600000000001</v>
      </c>
      <c r="D887" s="260">
        <v>4109.8999999999996</v>
      </c>
      <c r="E887" s="260">
        <v>918.43600000000004</v>
      </c>
      <c r="F887" s="261">
        <v>3.5379999999999998</v>
      </c>
      <c r="G887" s="260">
        <f t="shared" si="178"/>
        <v>353.79999999999995</v>
      </c>
      <c r="H887" s="260">
        <f t="shared" si="186"/>
        <v>14.300000000000068</v>
      </c>
      <c r="I887" s="260">
        <f t="shared" si="179"/>
        <v>133.6</v>
      </c>
      <c r="J887" s="262">
        <v>1.3360000000000001</v>
      </c>
      <c r="K887" s="260">
        <f t="shared" si="180"/>
        <v>2.202</v>
      </c>
      <c r="L887" s="261">
        <v>7.968</v>
      </c>
      <c r="M887" s="262">
        <f t="shared" si="181"/>
        <v>5.766</v>
      </c>
      <c r="N887" s="260">
        <v>2.3479999999999999</v>
      </c>
      <c r="O887" s="260">
        <v>276.16000000000003</v>
      </c>
      <c r="P887" s="260">
        <v>629</v>
      </c>
      <c r="Q887" s="260">
        <v>866.57191051209463</v>
      </c>
      <c r="U887" s="260">
        <f t="shared" si="187"/>
        <v>4.8802599999999998</v>
      </c>
      <c r="V887" s="260">
        <f t="shared" si="188"/>
        <v>2.7616000000000001</v>
      </c>
    </row>
    <row r="888" spans="1:22">
      <c r="A888" s="259">
        <v>45063</v>
      </c>
      <c r="B888" s="260">
        <v>369.9</v>
      </c>
      <c r="C888" s="261">
        <v>487.875</v>
      </c>
      <c r="D888" s="260">
        <v>4158.7700000000004</v>
      </c>
      <c r="E888" s="260">
        <v>916.67499999999995</v>
      </c>
      <c r="F888" s="261">
        <v>3.5670000000000002</v>
      </c>
      <c r="G888" s="260">
        <f t="shared" si="178"/>
        <v>356.70000000000005</v>
      </c>
      <c r="H888" s="260">
        <f t="shared" si="186"/>
        <v>13.199999999999932</v>
      </c>
      <c r="I888" s="260">
        <f t="shared" si="179"/>
        <v>134.9</v>
      </c>
      <c r="J888" s="262">
        <v>1.349</v>
      </c>
      <c r="K888" s="260">
        <f t="shared" si="180"/>
        <v>2.218</v>
      </c>
      <c r="L888" s="261">
        <v>8.0139999999999993</v>
      </c>
      <c r="M888" s="262">
        <f t="shared" si="181"/>
        <v>5.7959999999999994</v>
      </c>
      <c r="N888" s="260">
        <v>2.3319999999999999</v>
      </c>
      <c r="O888" s="260">
        <v>276.77</v>
      </c>
      <c r="P888" s="260">
        <v>627</v>
      </c>
      <c r="Q888" s="260">
        <v>862.98497050890876</v>
      </c>
      <c r="U888" s="260">
        <f t="shared" si="187"/>
        <v>4.8787500000000001</v>
      </c>
      <c r="V888" s="260">
        <f t="shared" si="188"/>
        <v>2.7676999999999996</v>
      </c>
    </row>
    <row r="889" spans="1:22">
      <c r="A889" s="259">
        <v>45064</v>
      </c>
      <c r="B889" s="260">
        <v>366.5</v>
      </c>
      <c r="C889" s="261">
        <v>484.68700000000001</v>
      </c>
      <c r="D889" s="260">
        <v>4198.05</v>
      </c>
      <c r="E889" s="260">
        <v>912.28300000000002</v>
      </c>
      <c r="F889" s="261">
        <v>3.649</v>
      </c>
      <c r="G889" s="260">
        <f t="shared" si="178"/>
        <v>364.9</v>
      </c>
      <c r="H889" s="260">
        <f t="shared" si="186"/>
        <v>1.6000000000000227</v>
      </c>
      <c r="I889" s="260">
        <f t="shared" si="179"/>
        <v>141.4</v>
      </c>
      <c r="J889" s="262">
        <v>1.4139999999999999</v>
      </c>
      <c r="K889" s="260">
        <f t="shared" si="180"/>
        <v>2.2350000000000003</v>
      </c>
      <c r="L889" s="261">
        <v>8.0719999999999992</v>
      </c>
      <c r="M889" s="262">
        <f t="shared" si="181"/>
        <v>5.8369999999999989</v>
      </c>
      <c r="N889" s="260">
        <v>2.4409999999999998</v>
      </c>
      <c r="O889" s="260">
        <v>273.88</v>
      </c>
      <c r="P889" s="260">
        <v>618</v>
      </c>
      <c r="Q889" s="260">
        <v>846.67828039187839</v>
      </c>
      <c r="U889" s="260">
        <f t="shared" si="187"/>
        <v>4.84687</v>
      </c>
      <c r="V889" s="260">
        <f t="shared" si="188"/>
        <v>2.7387999999999999</v>
      </c>
    </row>
    <row r="890" spans="1:22">
      <c r="A890" s="259">
        <v>45065</v>
      </c>
      <c r="B890" s="260">
        <v>365.4</v>
      </c>
      <c r="C890" s="261">
        <v>481.88200000000001</v>
      </c>
      <c r="D890" s="260">
        <v>4191.9799999999996</v>
      </c>
      <c r="E890" s="260">
        <v>903.18499999999995</v>
      </c>
      <c r="F890" s="261">
        <v>3.6749999999999998</v>
      </c>
      <c r="G890" s="260">
        <f t="shared" si="178"/>
        <v>367.5</v>
      </c>
      <c r="H890" s="260">
        <f t="shared" si="186"/>
        <v>-2.1000000000000227</v>
      </c>
      <c r="I890" s="260">
        <f t="shared" si="179"/>
        <v>143.30000000000001</v>
      </c>
      <c r="J890" s="262">
        <v>1.4330000000000001</v>
      </c>
      <c r="K890" s="260">
        <f t="shared" si="180"/>
        <v>2.242</v>
      </c>
      <c r="L890" s="261">
        <v>8.0879999999999992</v>
      </c>
      <c r="M890" s="262">
        <f t="shared" si="181"/>
        <v>5.8459999999999992</v>
      </c>
      <c r="N890" s="260">
        <v>2.423</v>
      </c>
      <c r="O890" s="260">
        <v>271.25</v>
      </c>
      <c r="P890" s="260">
        <v>607</v>
      </c>
      <c r="Q890" s="260">
        <v>830.47770311832289</v>
      </c>
      <c r="U890" s="260">
        <f t="shared" si="187"/>
        <v>4.8188199999999997</v>
      </c>
      <c r="V890" s="260">
        <f t="shared" si="188"/>
        <v>2.7124999999999999</v>
      </c>
    </row>
    <row r="891" spans="1:22">
      <c r="A891" s="259">
        <v>45068</v>
      </c>
      <c r="B891" s="260">
        <v>364.6</v>
      </c>
      <c r="C891" s="261">
        <v>480.58499999999998</v>
      </c>
      <c r="D891" s="260">
        <v>4192.63</v>
      </c>
      <c r="E891" s="260">
        <v>901.69</v>
      </c>
      <c r="F891" s="261">
        <v>3.718</v>
      </c>
      <c r="G891" s="260">
        <f t="shared" si="178"/>
        <v>371.8</v>
      </c>
      <c r="H891" s="260">
        <f t="shared" si="186"/>
        <v>-7.1999999999999886</v>
      </c>
      <c r="I891" s="260">
        <f t="shared" si="179"/>
        <v>147.6</v>
      </c>
      <c r="J891" s="262">
        <v>1.476</v>
      </c>
      <c r="K891" s="260">
        <f t="shared" si="180"/>
        <v>2.242</v>
      </c>
      <c r="L891" s="261">
        <v>8.1080000000000005</v>
      </c>
      <c r="M891" s="262">
        <f t="shared" si="181"/>
        <v>5.8660000000000005</v>
      </c>
      <c r="N891" s="260">
        <v>2.4550000000000001</v>
      </c>
      <c r="O891" s="260">
        <v>273.3</v>
      </c>
      <c r="P891" s="260">
        <v>603</v>
      </c>
      <c r="Q891" s="260">
        <v>823.44545191517057</v>
      </c>
      <c r="U891" s="260">
        <f t="shared" si="187"/>
        <v>4.8058499999999995</v>
      </c>
      <c r="V891" s="260">
        <f t="shared" si="188"/>
        <v>2.7330000000000001</v>
      </c>
    </row>
    <row r="892" spans="1:22">
      <c r="A892" s="259">
        <v>45069</v>
      </c>
      <c r="B892" s="260">
        <v>367.7</v>
      </c>
      <c r="C892" s="261">
        <v>483.68900000000002</v>
      </c>
      <c r="D892" s="260">
        <v>4145.58</v>
      </c>
      <c r="E892" s="260">
        <v>903.18399999999997</v>
      </c>
      <c r="F892" s="261">
        <v>3.6949999999999998</v>
      </c>
      <c r="G892" s="260">
        <f t="shared" si="178"/>
        <v>369.5</v>
      </c>
      <c r="H892" s="260">
        <f t="shared" si="186"/>
        <v>-1.8000000000000114</v>
      </c>
      <c r="I892" s="260">
        <f t="shared" si="179"/>
        <v>142.19999999999999</v>
      </c>
      <c r="J892" s="262">
        <v>1.4219999999999999</v>
      </c>
      <c r="K892" s="260">
        <f t="shared" si="180"/>
        <v>2.2729999999999997</v>
      </c>
      <c r="L892" s="261">
        <v>8.1229999999999993</v>
      </c>
      <c r="M892" s="262">
        <f t="shared" si="181"/>
        <v>5.85</v>
      </c>
      <c r="N892" s="260">
        <v>2.464</v>
      </c>
      <c r="O892" s="260">
        <v>270.93</v>
      </c>
      <c r="P892" s="260">
        <v>603</v>
      </c>
      <c r="Q892" s="260">
        <v>815.08503305207194</v>
      </c>
      <c r="U892" s="260">
        <f t="shared" si="187"/>
        <v>4.8368900000000004</v>
      </c>
      <c r="V892" s="260">
        <f t="shared" si="188"/>
        <v>2.7093000000000003</v>
      </c>
    </row>
    <row r="893" spans="1:22">
      <c r="A893" s="259">
        <v>45070</v>
      </c>
      <c r="B893" s="260">
        <v>366.9</v>
      </c>
      <c r="C893" s="261">
        <v>481.05200000000002</v>
      </c>
      <c r="D893" s="260">
        <v>4115.24</v>
      </c>
      <c r="E893" s="260">
        <v>902.16200000000003</v>
      </c>
      <c r="F893" s="261">
        <v>3.7450000000000001</v>
      </c>
      <c r="G893" s="260">
        <f t="shared" si="178"/>
        <v>374.5</v>
      </c>
      <c r="H893" s="260">
        <f t="shared" si="186"/>
        <v>-7.6000000000000227</v>
      </c>
      <c r="I893" s="260">
        <f t="shared" si="179"/>
        <v>149.19999999999999</v>
      </c>
      <c r="J893" s="262">
        <v>1.492</v>
      </c>
      <c r="K893" s="260">
        <f t="shared" si="180"/>
        <v>2.2530000000000001</v>
      </c>
      <c r="L893" s="261">
        <v>8.1270000000000007</v>
      </c>
      <c r="M893" s="262">
        <f t="shared" si="181"/>
        <v>5.8740000000000006</v>
      </c>
      <c r="N893" s="260">
        <v>2.4670000000000001</v>
      </c>
      <c r="O893" s="260">
        <v>277.07</v>
      </c>
      <c r="P893" s="260">
        <v>622</v>
      </c>
      <c r="Q893" s="260">
        <v>815.78789820510349</v>
      </c>
      <c r="U893" s="260">
        <f t="shared" si="187"/>
        <v>4.8105200000000004</v>
      </c>
      <c r="V893" s="260">
        <f t="shared" si="188"/>
        <v>2.7706999999999997</v>
      </c>
    </row>
    <row r="894" spans="1:22">
      <c r="A894" s="259">
        <v>45071</v>
      </c>
      <c r="B894" s="260">
        <v>361.5</v>
      </c>
      <c r="C894" s="261">
        <v>475.00900000000001</v>
      </c>
      <c r="D894" s="260">
        <v>4151.28</v>
      </c>
      <c r="E894" s="260">
        <v>892.52300000000002</v>
      </c>
      <c r="F894" s="261">
        <v>3.82</v>
      </c>
      <c r="G894" s="260">
        <f t="shared" si="178"/>
        <v>382</v>
      </c>
      <c r="H894" s="260">
        <f t="shared" si="186"/>
        <v>-20.5</v>
      </c>
      <c r="I894" s="260">
        <f t="shared" si="179"/>
        <v>157.1</v>
      </c>
      <c r="J894" s="262">
        <v>1.571</v>
      </c>
      <c r="K894" s="260">
        <f t="shared" si="180"/>
        <v>2.2489999999999997</v>
      </c>
      <c r="L894" s="261">
        <v>8.1620000000000008</v>
      </c>
      <c r="M894" s="262">
        <f t="shared" si="181"/>
        <v>5.9130000000000011</v>
      </c>
      <c r="N894" s="260">
        <v>2.5190000000000001</v>
      </c>
      <c r="O894" s="260">
        <v>273.11</v>
      </c>
      <c r="P894" s="260">
        <v>616</v>
      </c>
      <c r="Q894" s="260">
        <v>802.43822155015755</v>
      </c>
      <c r="U894" s="260">
        <f t="shared" si="187"/>
        <v>4.7500900000000001</v>
      </c>
      <c r="V894" s="260">
        <f t="shared" si="188"/>
        <v>2.7311000000000001</v>
      </c>
    </row>
    <row r="895" spans="1:22">
      <c r="A895" s="259">
        <v>45072</v>
      </c>
      <c r="B895" s="260">
        <v>364.1</v>
      </c>
      <c r="C895" s="261">
        <v>478.43299999999999</v>
      </c>
      <c r="D895" s="260">
        <v>4205.45</v>
      </c>
      <c r="E895" s="260">
        <v>895.43600000000004</v>
      </c>
      <c r="F895" s="261">
        <v>3.8</v>
      </c>
      <c r="G895" s="260">
        <f t="shared" si="178"/>
        <v>380</v>
      </c>
      <c r="H895" s="260">
        <f t="shared" si="186"/>
        <v>-15.899999999999977</v>
      </c>
      <c r="I895" s="260">
        <f t="shared" si="179"/>
        <v>155.4</v>
      </c>
      <c r="J895" s="262">
        <v>1.554</v>
      </c>
      <c r="K895" s="260">
        <f t="shared" si="180"/>
        <v>2.2459999999999996</v>
      </c>
      <c r="L895" s="261">
        <v>8.1820000000000004</v>
      </c>
      <c r="M895" s="262">
        <f t="shared" si="181"/>
        <v>5.9360000000000008</v>
      </c>
      <c r="N895" s="260">
        <v>2.5350000000000001</v>
      </c>
      <c r="O895" s="260">
        <v>273.8</v>
      </c>
      <c r="P895" s="260">
        <v>617</v>
      </c>
      <c r="Q895" s="260">
        <v>800.14563881717208</v>
      </c>
      <c r="U895" s="260">
        <f t="shared" si="187"/>
        <v>4.7843299999999997</v>
      </c>
      <c r="V895" s="260">
        <f t="shared" si="188"/>
        <v>2.738</v>
      </c>
    </row>
    <row r="896" spans="1:22" hidden="1">
      <c r="A896" s="259">
        <v>45075</v>
      </c>
      <c r="B896" s="260">
        <v>0</v>
      </c>
      <c r="C896" s="260">
        <v>0</v>
      </c>
      <c r="D896" s="260">
        <v>0</v>
      </c>
      <c r="E896" s="260" t="e">
        <v>#N/A</v>
      </c>
      <c r="F896" s="260">
        <v>3.8</v>
      </c>
      <c r="G896" s="260">
        <f t="shared" si="178"/>
        <v>380</v>
      </c>
      <c r="H896" s="260">
        <f t="shared" si="186"/>
        <v>-380</v>
      </c>
      <c r="J896" s="260"/>
      <c r="L896" s="260"/>
      <c r="M896" s="260"/>
      <c r="Q896" s="260">
        <v>806.54236642043975</v>
      </c>
    </row>
    <row r="897" spans="1:22">
      <c r="A897" s="259">
        <v>45076</v>
      </c>
      <c r="B897" s="260">
        <v>363.6</v>
      </c>
      <c r="C897" s="261">
        <v>476.29399999999998</v>
      </c>
      <c r="D897" s="260">
        <v>4205.5200000000004</v>
      </c>
      <c r="E897" s="260">
        <v>888.572</v>
      </c>
      <c r="F897" s="261">
        <v>3.6880000000000002</v>
      </c>
      <c r="G897" s="260">
        <f t="shared" si="178"/>
        <v>368.8</v>
      </c>
      <c r="H897" s="260">
        <f t="shared" si="186"/>
        <v>-5.1999999999999886</v>
      </c>
      <c r="I897" s="260">
        <f t="shared" ref="I897:I910" si="189">J897*100</f>
        <v>147.30000000000001</v>
      </c>
      <c r="J897" s="262">
        <v>1.4730000000000001</v>
      </c>
      <c r="K897" s="260">
        <f t="shared" ref="K897:K910" si="190">F897-J897</f>
        <v>2.2149999999999999</v>
      </c>
      <c r="L897" s="261">
        <v>8.06</v>
      </c>
      <c r="M897" s="262">
        <f t="shared" ref="M897:M910" si="191">L897-K897</f>
        <v>5.8450000000000006</v>
      </c>
      <c r="N897" s="260">
        <v>2.3359999999999999</v>
      </c>
      <c r="O897" s="260">
        <v>279.01</v>
      </c>
      <c r="P897" s="260">
        <v>614</v>
      </c>
      <c r="Q897" s="260">
        <v>792.72380802875898</v>
      </c>
      <c r="U897" s="260">
        <f t="shared" ref="U897:U910" si="192">C897/100</f>
        <v>4.7629399999999995</v>
      </c>
      <c r="V897" s="260">
        <f t="shared" ref="V897:V910" si="193">O897/100</f>
        <v>2.7900999999999998</v>
      </c>
    </row>
    <row r="898" spans="1:22">
      <c r="A898" s="259">
        <v>45077</v>
      </c>
      <c r="B898" s="260">
        <v>364.3</v>
      </c>
      <c r="C898" s="261">
        <v>477.04500000000002</v>
      </c>
      <c r="D898" s="260">
        <v>4179.83</v>
      </c>
      <c r="E898" s="260">
        <v>894.29700000000003</v>
      </c>
      <c r="F898" s="261">
        <v>3.6459999999999999</v>
      </c>
      <c r="G898" s="260">
        <f t="shared" si="178"/>
        <v>364.59999999999997</v>
      </c>
      <c r="H898" s="260">
        <f t="shared" si="186"/>
        <v>-0.29999999999995453</v>
      </c>
      <c r="I898" s="260">
        <f t="shared" si="189"/>
        <v>148.10000000000002</v>
      </c>
      <c r="J898" s="262">
        <v>1.4810000000000001</v>
      </c>
      <c r="K898" s="260">
        <f t="shared" si="190"/>
        <v>2.165</v>
      </c>
      <c r="L898" s="261">
        <v>7.9960000000000004</v>
      </c>
      <c r="M898" s="262">
        <f t="shared" si="191"/>
        <v>5.8310000000000004</v>
      </c>
      <c r="N898" s="260">
        <v>2.278</v>
      </c>
      <c r="O898" s="260">
        <v>282.7</v>
      </c>
      <c r="P898" s="260">
        <v>626</v>
      </c>
      <c r="Q898" s="260">
        <v>805.55823197944233</v>
      </c>
      <c r="U898" s="260">
        <f t="shared" si="192"/>
        <v>4.7704500000000003</v>
      </c>
      <c r="V898" s="260">
        <f t="shared" si="193"/>
        <v>2.827</v>
      </c>
    </row>
    <row r="899" spans="1:22">
      <c r="A899" s="259">
        <v>45078</v>
      </c>
      <c r="B899" s="260">
        <v>366.7</v>
      </c>
      <c r="C899" s="261">
        <v>481.16699999999997</v>
      </c>
      <c r="D899" s="260">
        <v>4221.0200000000004</v>
      </c>
      <c r="E899" s="260">
        <v>901.62800000000004</v>
      </c>
      <c r="F899" s="261">
        <v>3.5979999999999999</v>
      </c>
      <c r="G899" s="260">
        <f t="shared" si="178"/>
        <v>359.8</v>
      </c>
      <c r="H899" s="260">
        <f t="shared" si="186"/>
        <v>6.8999999999999773</v>
      </c>
      <c r="I899" s="260">
        <f t="shared" si="189"/>
        <v>143.19999999999999</v>
      </c>
      <c r="J899" s="262">
        <v>1.4319999999999999</v>
      </c>
      <c r="K899" s="260">
        <f t="shared" si="190"/>
        <v>2.1659999999999999</v>
      </c>
      <c r="L899" s="261">
        <v>7.9820000000000002</v>
      </c>
      <c r="M899" s="262">
        <f t="shared" si="191"/>
        <v>5.8160000000000007</v>
      </c>
      <c r="N899" s="260">
        <v>2.2429999999999999</v>
      </c>
      <c r="O899" s="260">
        <v>286.79000000000002</v>
      </c>
      <c r="P899" s="260">
        <v>651</v>
      </c>
      <c r="Q899" s="260">
        <v>803.51240637173601</v>
      </c>
      <c r="U899" s="260">
        <f t="shared" si="192"/>
        <v>4.8116699999999994</v>
      </c>
      <c r="V899" s="260">
        <f t="shared" si="193"/>
        <v>2.8679000000000001</v>
      </c>
    </row>
    <row r="900" spans="1:22">
      <c r="A900" s="259">
        <v>45079</v>
      </c>
      <c r="B900" s="260">
        <v>354.7</v>
      </c>
      <c r="C900" s="261">
        <v>464.1</v>
      </c>
      <c r="D900" s="260">
        <v>4282.37</v>
      </c>
      <c r="E900" s="260">
        <v>873.55100000000004</v>
      </c>
      <c r="F900" s="261">
        <v>3.6949999999999998</v>
      </c>
      <c r="G900" s="260">
        <f t="shared" ref="G900:G963" si="194">F900*100</f>
        <v>369.5</v>
      </c>
      <c r="H900" s="260">
        <f t="shared" si="186"/>
        <v>-14.800000000000011</v>
      </c>
      <c r="I900" s="260">
        <f t="shared" si="189"/>
        <v>151.19999999999999</v>
      </c>
      <c r="J900" s="262">
        <v>1.512</v>
      </c>
      <c r="K900" s="260">
        <f t="shared" si="190"/>
        <v>2.1829999999999998</v>
      </c>
      <c r="L900" s="261">
        <v>7.9260000000000002</v>
      </c>
      <c r="M900" s="262">
        <f t="shared" si="191"/>
        <v>5.7430000000000003</v>
      </c>
      <c r="N900" s="260">
        <v>2.31</v>
      </c>
      <c r="O900" s="260">
        <v>276.42</v>
      </c>
      <c r="P900" s="260">
        <v>631</v>
      </c>
      <c r="Q900" s="260">
        <v>772.02008675376374</v>
      </c>
      <c r="U900" s="260">
        <f t="shared" si="192"/>
        <v>4.641</v>
      </c>
      <c r="V900" s="260">
        <f t="shared" si="193"/>
        <v>2.7642000000000002</v>
      </c>
    </row>
    <row r="901" spans="1:22">
      <c r="A901" s="259">
        <v>45082</v>
      </c>
      <c r="B901" s="260">
        <v>357.2</v>
      </c>
      <c r="C901" s="261">
        <v>464.26900000000001</v>
      </c>
      <c r="D901" s="260">
        <v>4273.79</v>
      </c>
      <c r="E901" s="260">
        <v>864.47299999999996</v>
      </c>
      <c r="F901" s="261">
        <v>3.6850000000000001</v>
      </c>
      <c r="G901" s="260">
        <f t="shared" si="194"/>
        <v>368.5</v>
      </c>
      <c r="H901" s="260">
        <f t="shared" si="186"/>
        <v>-11.300000000000011</v>
      </c>
      <c r="I901" s="260">
        <f t="shared" si="189"/>
        <v>148.9</v>
      </c>
      <c r="J901" s="262">
        <v>1.4890000000000001</v>
      </c>
      <c r="K901" s="260">
        <f t="shared" si="190"/>
        <v>2.1959999999999997</v>
      </c>
      <c r="L901" s="261">
        <v>7.9160000000000004</v>
      </c>
      <c r="M901" s="262">
        <f t="shared" si="191"/>
        <v>5.7200000000000006</v>
      </c>
      <c r="N901" s="260">
        <v>2.3740000000000001</v>
      </c>
      <c r="O901" s="260">
        <v>274.99</v>
      </c>
      <c r="P901" s="260">
        <v>621</v>
      </c>
      <c r="Q901" s="260">
        <v>763.64391898526685</v>
      </c>
      <c r="U901" s="260">
        <f t="shared" si="192"/>
        <v>4.64269</v>
      </c>
      <c r="V901" s="260">
        <f t="shared" si="193"/>
        <v>2.7499000000000002</v>
      </c>
    </row>
    <row r="902" spans="1:22">
      <c r="A902" s="259">
        <v>45083</v>
      </c>
      <c r="B902" s="260">
        <v>354.8</v>
      </c>
      <c r="C902" s="261">
        <v>461.73700000000002</v>
      </c>
      <c r="D902" s="260">
        <v>4283.8500000000004</v>
      </c>
      <c r="E902" s="260">
        <v>858.05600000000004</v>
      </c>
      <c r="F902" s="261">
        <v>3.6619999999999999</v>
      </c>
      <c r="G902" s="260">
        <f t="shared" si="194"/>
        <v>366.2</v>
      </c>
      <c r="H902" s="260">
        <f t="shared" si="186"/>
        <v>-11.399999999999977</v>
      </c>
      <c r="I902" s="260">
        <f t="shared" si="189"/>
        <v>146.9</v>
      </c>
      <c r="J902" s="262">
        <v>1.4690000000000001</v>
      </c>
      <c r="K902" s="260">
        <f t="shared" si="190"/>
        <v>2.1929999999999996</v>
      </c>
      <c r="L902" s="261">
        <v>7.8609999999999998</v>
      </c>
      <c r="M902" s="262">
        <f t="shared" si="191"/>
        <v>5.6680000000000001</v>
      </c>
      <c r="N902" s="260">
        <v>2.367</v>
      </c>
      <c r="O902" s="260">
        <v>271.27999999999997</v>
      </c>
      <c r="P902" s="260">
        <v>617</v>
      </c>
      <c r="Q902" s="260">
        <v>770.05807515497247</v>
      </c>
      <c r="U902" s="260">
        <f t="shared" si="192"/>
        <v>4.6173700000000002</v>
      </c>
      <c r="V902" s="260">
        <f t="shared" si="193"/>
        <v>2.7127999999999997</v>
      </c>
    </row>
    <row r="903" spans="1:22">
      <c r="A903" s="259">
        <v>45084</v>
      </c>
      <c r="B903" s="260">
        <v>347.6</v>
      </c>
      <c r="C903" s="261">
        <v>453.21100000000001</v>
      </c>
      <c r="D903" s="260">
        <v>4267.5200000000004</v>
      </c>
      <c r="E903" s="260">
        <v>844.38099999999997</v>
      </c>
      <c r="F903" s="261">
        <v>3.798</v>
      </c>
      <c r="G903" s="260">
        <f t="shared" si="194"/>
        <v>379.8</v>
      </c>
      <c r="H903" s="260">
        <f t="shared" si="186"/>
        <v>-32.199999999999989</v>
      </c>
      <c r="I903" s="260">
        <f t="shared" si="189"/>
        <v>158.6</v>
      </c>
      <c r="J903" s="262">
        <v>1.5860000000000001</v>
      </c>
      <c r="K903" s="260">
        <f t="shared" si="190"/>
        <v>2.2119999999999997</v>
      </c>
      <c r="L903" s="261">
        <v>7.8739999999999997</v>
      </c>
      <c r="M903" s="262">
        <f t="shared" si="191"/>
        <v>5.6619999999999999</v>
      </c>
      <c r="N903" s="260">
        <v>2.4500000000000002</v>
      </c>
      <c r="O903" s="260">
        <v>269.55</v>
      </c>
      <c r="P903" s="260">
        <v>598</v>
      </c>
      <c r="Q903" s="260">
        <v>761.37168863177408</v>
      </c>
      <c r="U903" s="260">
        <f t="shared" si="192"/>
        <v>4.5321100000000003</v>
      </c>
      <c r="V903" s="260">
        <f t="shared" si="193"/>
        <v>2.6955</v>
      </c>
    </row>
    <row r="904" spans="1:22">
      <c r="A904" s="259">
        <v>45085</v>
      </c>
      <c r="B904" s="260">
        <v>352.2</v>
      </c>
      <c r="C904" s="261">
        <v>461.51900000000001</v>
      </c>
      <c r="D904" s="260">
        <v>4293.93</v>
      </c>
      <c r="E904" s="260">
        <v>854.89499999999998</v>
      </c>
      <c r="F904" s="261">
        <v>3.72</v>
      </c>
      <c r="G904" s="260">
        <f t="shared" si="194"/>
        <v>372</v>
      </c>
      <c r="H904" s="260">
        <f t="shared" si="186"/>
        <v>-19.800000000000011</v>
      </c>
      <c r="I904" s="260">
        <f t="shared" si="189"/>
        <v>152</v>
      </c>
      <c r="J904" s="262">
        <v>1.52</v>
      </c>
      <c r="K904" s="260">
        <f t="shared" si="190"/>
        <v>2.2000000000000002</v>
      </c>
      <c r="L904" s="261">
        <v>7.891</v>
      </c>
      <c r="M904" s="262">
        <f t="shared" si="191"/>
        <v>5.6909999999999998</v>
      </c>
      <c r="N904" s="260">
        <v>2.3980000000000001</v>
      </c>
      <c r="O904" s="260">
        <v>268.56</v>
      </c>
      <c r="P904" s="260">
        <v>596</v>
      </c>
      <c r="Q904" s="260">
        <v>769.44145925513669</v>
      </c>
      <c r="U904" s="260">
        <f t="shared" si="192"/>
        <v>4.6151900000000001</v>
      </c>
      <c r="V904" s="260">
        <f t="shared" si="193"/>
        <v>2.6856</v>
      </c>
    </row>
    <row r="905" spans="1:22">
      <c r="A905" s="259">
        <v>45086</v>
      </c>
      <c r="B905" s="260">
        <v>348.1</v>
      </c>
      <c r="C905" s="261">
        <v>456.35500000000002</v>
      </c>
      <c r="D905" s="260">
        <v>4298.8599999999997</v>
      </c>
      <c r="E905" s="260">
        <v>846.64400000000001</v>
      </c>
      <c r="F905" s="261">
        <v>3.7429999999999999</v>
      </c>
      <c r="G905" s="260">
        <f t="shared" si="194"/>
        <v>374.3</v>
      </c>
      <c r="H905" s="260">
        <f t="shared" si="186"/>
        <v>-26.199999999999989</v>
      </c>
      <c r="I905" s="260">
        <f t="shared" si="189"/>
        <v>154.69999999999999</v>
      </c>
      <c r="J905" s="262">
        <v>1.5469999999999999</v>
      </c>
      <c r="K905" s="260">
        <f t="shared" si="190"/>
        <v>2.1959999999999997</v>
      </c>
      <c r="L905" s="261">
        <v>7.8689999999999998</v>
      </c>
      <c r="M905" s="262">
        <f t="shared" si="191"/>
        <v>5.673</v>
      </c>
      <c r="N905" s="260">
        <v>2.3719999999999999</v>
      </c>
      <c r="O905" s="260">
        <v>267.86</v>
      </c>
      <c r="P905" s="260">
        <v>581</v>
      </c>
      <c r="Q905" s="260">
        <v>766.89093864590586</v>
      </c>
      <c r="U905" s="260">
        <f t="shared" si="192"/>
        <v>4.5635500000000002</v>
      </c>
      <c r="V905" s="260">
        <f t="shared" si="193"/>
        <v>2.6786000000000003</v>
      </c>
    </row>
    <row r="906" spans="1:22">
      <c r="A906" s="259">
        <v>45089</v>
      </c>
      <c r="B906" s="260">
        <v>348.4</v>
      </c>
      <c r="C906" s="261">
        <v>455.28199999999998</v>
      </c>
      <c r="D906" s="260">
        <v>4338.93</v>
      </c>
      <c r="E906" s="260">
        <v>842.65899999999999</v>
      </c>
      <c r="F906" s="261">
        <v>3.7389999999999999</v>
      </c>
      <c r="G906" s="260">
        <f t="shared" si="194"/>
        <v>373.9</v>
      </c>
      <c r="H906" s="260">
        <f t="shared" si="186"/>
        <v>-25.5</v>
      </c>
      <c r="I906" s="260">
        <f t="shared" si="189"/>
        <v>155.6</v>
      </c>
      <c r="J906" s="262">
        <v>1.556</v>
      </c>
      <c r="K906" s="260">
        <f t="shared" si="190"/>
        <v>2.1829999999999998</v>
      </c>
      <c r="L906" s="261">
        <v>7.8410000000000002</v>
      </c>
      <c r="M906" s="262">
        <f t="shared" si="191"/>
        <v>5.6580000000000004</v>
      </c>
      <c r="N906" s="260">
        <v>2.3809999999999998</v>
      </c>
      <c r="O906" s="260">
        <v>268.29000000000002</v>
      </c>
      <c r="P906" s="260">
        <v>583</v>
      </c>
      <c r="Q906" s="260">
        <v>757.39099193662139</v>
      </c>
      <c r="U906" s="260">
        <f t="shared" si="192"/>
        <v>4.5528199999999996</v>
      </c>
      <c r="V906" s="260">
        <f t="shared" si="193"/>
        <v>2.6829000000000001</v>
      </c>
    </row>
    <row r="907" spans="1:22">
      <c r="A907" s="259">
        <v>45090</v>
      </c>
      <c r="B907" s="260">
        <v>340.3</v>
      </c>
      <c r="C907" s="261">
        <v>445.59100000000001</v>
      </c>
      <c r="D907" s="260">
        <v>4369.01</v>
      </c>
      <c r="E907" s="260">
        <v>829.79300000000001</v>
      </c>
      <c r="F907" s="261">
        <v>3.8159999999999998</v>
      </c>
      <c r="G907" s="260">
        <f t="shared" si="194"/>
        <v>381.59999999999997</v>
      </c>
      <c r="H907" s="260">
        <f t="shared" si="186"/>
        <v>-41.299999999999955</v>
      </c>
      <c r="I907" s="260">
        <f t="shared" si="189"/>
        <v>161.60000000000002</v>
      </c>
      <c r="J907" s="262">
        <v>1.6160000000000001</v>
      </c>
      <c r="K907" s="260">
        <f t="shared" si="190"/>
        <v>2.1999999999999997</v>
      </c>
      <c r="L907" s="261">
        <v>7.8250000000000002</v>
      </c>
      <c r="M907" s="262">
        <f t="shared" si="191"/>
        <v>5.625</v>
      </c>
      <c r="N907" s="260">
        <v>2.4169999999999998</v>
      </c>
      <c r="O907" s="260">
        <v>263.77</v>
      </c>
      <c r="P907" s="260">
        <v>574</v>
      </c>
      <c r="Q907" s="260">
        <v>744.79630195086656</v>
      </c>
      <c r="U907" s="260">
        <f t="shared" si="192"/>
        <v>4.4559100000000003</v>
      </c>
      <c r="V907" s="260">
        <f t="shared" si="193"/>
        <v>2.6376999999999997</v>
      </c>
    </row>
    <row r="908" spans="1:22">
      <c r="A908" s="259">
        <v>45091</v>
      </c>
      <c r="B908" s="260">
        <v>338.7</v>
      </c>
      <c r="C908" s="261">
        <v>445.26799999999997</v>
      </c>
      <c r="D908" s="260">
        <v>4372.59</v>
      </c>
      <c r="E908" s="260">
        <v>825.99400000000003</v>
      </c>
      <c r="F908" s="261">
        <v>3.7890000000000001</v>
      </c>
      <c r="G908" s="260">
        <f t="shared" si="194"/>
        <v>378.90000000000003</v>
      </c>
      <c r="H908" s="260">
        <f t="shared" si="186"/>
        <v>-40.200000000000045</v>
      </c>
      <c r="I908" s="260">
        <f t="shared" si="189"/>
        <v>158.20000000000002</v>
      </c>
      <c r="J908" s="262">
        <v>1.5820000000000001</v>
      </c>
      <c r="K908" s="260">
        <f t="shared" si="190"/>
        <v>2.2069999999999999</v>
      </c>
      <c r="L908" s="261">
        <v>7.8170000000000002</v>
      </c>
      <c r="M908" s="262">
        <f t="shared" si="191"/>
        <v>5.61</v>
      </c>
      <c r="N908" s="260">
        <v>2.4449999999999998</v>
      </c>
      <c r="O908" s="260">
        <v>260</v>
      </c>
      <c r="P908" s="260">
        <v>575</v>
      </c>
      <c r="Q908" s="260">
        <v>729.40476410990595</v>
      </c>
      <c r="U908" s="260">
        <f t="shared" si="192"/>
        <v>4.45268</v>
      </c>
      <c r="V908" s="260">
        <f t="shared" si="193"/>
        <v>2.6</v>
      </c>
    </row>
    <row r="909" spans="1:22">
      <c r="A909" s="259">
        <v>45092</v>
      </c>
      <c r="B909" s="260">
        <v>342.8</v>
      </c>
      <c r="C909" s="261">
        <v>450.76</v>
      </c>
      <c r="D909" s="260">
        <v>4425.84</v>
      </c>
      <c r="E909" s="260">
        <v>834.83799999999997</v>
      </c>
      <c r="F909" s="261">
        <v>3.7189999999999999</v>
      </c>
      <c r="G909" s="260">
        <f t="shared" si="194"/>
        <v>371.9</v>
      </c>
      <c r="H909" s="260">
        <f t="shared" si="186"/>
        <v>-29.099999999999966</v>
      </c>
      <c r="I909" s="260">
        <f t="shared" si="189"/>
        <v>149.4</v>
      </c>
      <c r="J909" s="262">
        <v>1.494</v>
      </c>
      <c r="K909" s="260">
        <f t="shared" si="190"/>
        <v>2.2249999999999996</v>
      </c>
      <c r="L909" s="261">
        <v>7.8070000000000004</v>
      </c>
      <c r="M909" s="262">
        <f t="shared" si="191"/>
        <v>5.5820000000000007</v>
      </c>
      <c r="N909" s="260">
        <v>2.4990000000000001</v>
      </c>
      <c r="O909" s="260">
        <v>258.91000000000003</v>
      </c>
      <c r="P909" s="260">
        <v>581</v>
      </c>
      <c r="Q909" s="260">
        <v>731.43002750571213</v>
      </c>
      <c r="U909" s="260">
        <f t="shared" si="192"/>
        <v>4.5076000000000001</v>
      </c>
      <c r="V909" s="260">
        <f t="shared" si="193"/>
        <v>2.5891000000000002</v>
      </c>
    </row>
    <row r="910" spans="1:22">
      <c r="A910" s="259">
        <v>45093</v>
      </c>
      <c r="B910" s="260">
        <v>336.6</v>
      </c>
      <c r="C910" s="261">
        <v>445.34899999999999</v>
      </c>
      <c r="D910" s="260">
        <v>4409.59</v>
      </c>
      <c r="E910" s="260">
        <v>827.94500000000005</v>
      </c>
      <c r="F910" s="261">
        <v>3.766</v>
      </c>
      <c r="G910" s="260">
        <f t="shared" si="194"/>
        <v>376.6</v>
      </c>
      <c r="H910" s="260">
        <f t="shared" si="186"/>
        <v>-40</v>
      </c>
      <c r="I910" s="260">
        <f t="shared" si="189"/>
        <v>154.6</v>
      </c>
      <c r="J910" s="262">
        <v>1.546</v>
      </c>
      <c r="K910" s="260">
        <f t="shared" si="190"/>
        <v>2.2199999999999998</v>
      </c>
      <c r="L910" s="261">
        <v>7.8140000000000001</v>
      </c>
      <c r="M910" s="262">
        <f t="shared" si="191"/>
        <v>5.5940000000000003</v>
      </c>
      <c r="N910" s="260">
        <v>2.4700000000000002</v>
      </c>
      <c r="O910" s="260">
        <v>256.83</v>
      </c>
      <c r="P910" s="260">
        <v>578</v>
      </c>
      <c r="Q910" s="260">
        <v>724.8093241408659</v>
      </c>
      <c r="U910" s="260">
        <f t="shared" si="192"/>
        <v>4.4534899999999995</v>
      </c>
      <c r="V910" s="260">
        <f t="shared" si="193"/>
        <v>2.5682999999999998</v>
      </c>
    </row>
    <row r="911" spans="1:22" hidden="1">
      <c r="A911" s="259">
        <v>45096</v>
      </c>
      <c r="B911" s="260">
        <v>0</v>
      </c>
      <c r="C911" s="260">
        <v>0</v>
      </c>
      <c r="D911" s="260">
        <v>0</v>
      </c>
      <c r="E911" s="260" t="e">
        <v>#N/A</v>
      </c>
      <c r="F911" s="260">
        <v>3.766</v>
      </c>
      <c r="G911" s="260">
        <f t="shared" si="194"/>
        <v>376.6</v>
      </c>
      <c r="H911" s="260">
        <f t="shared" si="186"/>
        <v>-376.6</v>
      </c>
      <c r="J911" s="260"/>
      <c r="L911" s="260"/>
      <c r="M911" s="260"/>
      <c r="Q911" s="260">
        <v>717.96747840689977</v>
      </c>
    </row>
    <row r="912" spans="1:22">
      <c r="A912" s="259">
        <v>45097</v>
      </c>
      <c r="B912" s="260">
        <v>341</v>
      </c>
      <c r="C912" s="261">
        <v>450.56299999999999</v>
      </c>
      <c r="D912" s="260">
        <v>4388.71</v>
      </c>
      <c r="E912" s="260">
        <v>837.16700000000003</v>
      </c>
      <c r="F912" s="261">
        <v>3.7240000000000002</v>
      </c>
      <c r="G912" s="260">
        <f t="shared" si="194"/>
        <v>372.40000000000003</v>
      </c>
      <c r="H912" s="260">
        <f t="shared" si="186"/>
        <v>-31.400000000000034</v>
      </c>
      <c r="I912" s="260">
        <f t="shared" ref="I912:I921" si="195">J912*100</f>
        <v>150.6</v>
      </c>
      <c r="J912" s="262">
        <v>1.506</v>
      </c>
      <c r="K912" s="260">
        <f t="shared" ref="K912:K921" si="196">F912-J912</f>
        <v>2.218</v>
      </c>
      <c r="L912" s="261">
        <v>7.8230000000000004</v>
      </c>
      <c r="M912" s="262">
        <f t="shared" ref="M912:M921" si="197">L912-K912</f>
        <v>5.6050000000000004</v>
      </c>
      <c r="N912" s="260">
        <v>2.4</v>
      </c>
      <c r="O912" s="260">
        <v>260.52999999999997</v>
      </c>
      <c r="P912" s="260">
        <v>582</v>
      </c>
      <c r="Q912" s="260">
        <v>728.33704567484449</v>
      </c>
      <c r="U912" s="260">
        <f t="shared" ref="U912:U921" si="198">C912/100</f>
        <v>4.50563</v>
      </c>
      <c r="V912" s="260">
        <f t="shared" ref="V912:V921" si="199">O912/100</f>
        <v>2.6052999999999997</v>
      </c>
    </row>
    <row r="913" spans="1:22">
      <c r="A913" s="259">
        <v>45098</v>
      </c>
      <c r="B913" s="260">
        <v>340.6</v>
      </c>
      <c r="C913" s="261">
        <v>447.76900000000001</v>
      </c>
      <c r="D913" s="260">
        <v>4365.6899999999996</v>
      </c>
      <c r="E913" s="260">
        <v>832.77</v>
      </c>
      <c r="F913" s="261">
        <v>3.722</v>
      </c>
      <c r="G913" s="260">
        <f t="shared" si="194"/>
        <v>372.2</v>
      </c>
      <c r="H913" s="260">
        <f t="shared" si="186"/>
        <v>-31.599999999999966</v>
      </c>
      <c r="I913" s="260">
        <f t="shared" si="195"/>
        <v>151.5</v>
      </c>
      <c r="J913" s="262">
        <v>1.5149999999999999</v>
      </c>
      <c r="K913" s="260">
        <f t="shared" si="196"/>
        <v>2.2069999999999999</v>
      </c>
      <c r="L913" s="261">
        <v>7.7910000000000004</v>
      </c>
      <c r="M913" s="262">
        <f t="shared" si="197"/>
        <v>5.5840000000000005</v>
      </c>
      <c r="N913" s="260">
        <v>2.4319999999999999</v>
      </c>
      <c r="O913" s="260">
        <v>257.62</v>
      </c>
      <c r="P913" s="260">
        <v>582</v>
      </c>
      <c r="Q913" s="260">
        <v>729.68082065274848</v>
      </c>
      <c r="U913" s="260">
        <f t="shared" si="198"/>
        <v>4.4776899999999999</v>
      </c>
      <c r="V913" s="260">
        <f t="shared" si="199"/>
        <v>2.5762</v>
      </c>
    </row>
    <row r="914" spans="1:22">
      <c r="A914" s="259">
        <v>45099</v>
      </c>
      <c r="B914" s="260">
        <v>337.1</v>
      </c>
      <c r="C914" s="261">
        <v>441.32400000000001</v>
      </c>
      <c r="D914" s="260">
        <v>4381.8900000000003</v>
      </c>
      <c r="E914" s="260">
        <v>825.95</v>
      </c>
      <c r="F914" s="261">
        <v>3.7970000000000002</v>
      </c>
      <c r="G914" s="260">
        <f t="shared" si="194"/>
        <v>379.7</v>
      </c>
      <c r="H914" s="260">
        <f t="shared" si="186"/>
        <v>-42.599999999999966</v>
      </c>
      <c r="I914" s="260">
        <f t="shared" si="195"/>
        <v>157</v>
      </c>
      <c r="J914" s="262">
        <v>1.57</v>
      </c>
      <c r="K914" s="260">
        <f t="shared" si="196"/>
        <v>2.2270000000000003</v>
      </c>
      <c r="L914" s="261">
        <v>7.7869999999999999</v>
      </c>
      <c r="M914" s="262">
        <f t="shared" si="197"/>
        <v>5.56</v>
      </c>
      <c r="N914" s="260">
        <v>2.4889999999999999</v>
      </c>
      <c r="O914" s="260">
        <v>254.08</v>
      </c>
      <c r="P914" s="260">
        <v>576</v>
      </c>
      <c r="Q914" s="260">
        <v>728.36203436519634</v>
      </c>
      <c r="U914" s="260">
        <f t="shared" si="198"/>
        <v>4.4132400000000001</v>
      </c>
      <c r="V914" s="260">
        <f t="shared" si="199"/>
        <v>2.5407999999999999</v>
      </c>
    </row>
    <row r="915" spans="1:22">
      <c r="A915" s="259">
        <v>45100</v>
      </c>
      <c r="B915" s="260">
        <v>341</v>
      </c>
      <c r="C915" s="261">
        <v>444.17599999999999</v>
      </c>
      <c r="D915" s="260">
        <v>4348.33</v>
      </c>
      <c r="E915" s="260">
        <v>829.12400000000002</v>
      </c>
      <c r="F915" s="261">
        <v>3.7360000000000002</v>
      </c>
      <c r="G915" s="260">
        <f t="shared" si="194"/>
        <v>373.6</v>
      </c>
      <c r="H915" s="260">
        <f t="shared" si="186"/>
        <v>-32.600000000000023</v>
      </c>
      <c r="I915" s="260">
        <f t="shared" si="195"/>
        <v>153.19999999999999</v>
      </c>
      <c r="J915" s="262">
        <v>1.532</v>
      </c>
      <c r="K915" s="260">
        <f t="shared" si="196"/>
        <v>2.2040000000000002</v>
      </c>
      <c r="L915" s="261">
        <v>7.7670000000000003</v>
      </c>
      <c r="M915" s="262">
        <f t="shared" si="197"/>
        <v>5.5630000000000006</v>
      </c>
      <c r="N915" s="260">
        <v>2.35</v>
      </c>
      <c r="O915" s="260">
        <v>263.08</v>
      </c>
      <c r="P915" s="260">
        <v>571</v>
      </c>
      <c r="Q915" s="260">
        <v>784.49875658980625</v>
      </c>
      <c r="U915" s="260">
        <f t="shared" si="198"/>
        <v>4.4417599999999995</v>
      </c>
      <c r="V915" s="260">
        <f t="shared" si="199"/>
        <v>2.6307999999999998</v>
      </c>
    </row>
    <row r="916" spans="1:22">
      <c r="A916" s="259">
        <v>45103</v>
      </c>
      <c r="B916" s="260">
        <v>344.4</v>
      </c>
      <c r="C916" s="261">
        <v>442.25900000000001</v>
      </c>
      <c r="D916" s="260">
        <v>4328.82</v>
      </c>
      <c r="E916" s="260">
        <v>825.10799999999995</v>
      </c>
      <c r="F916" s="261">
        <v>3.7229999999999999</v>
      </c>
      <c r="G916" s="260">
        <f t="shared" si="194"/>
        <v>372.3</v>
      </c>
      <c r="H916" s="260">
        <f t="shared" si="186"/>
        <v>-27.900000000000034</v>
      </c>
      <c r="I916" s="260">
        <f t="shared" si="195"/>
        <v>153.4</v>
      </c>
      <c r="J916" s="262">
        <v>1.534</v>
      </c>
      <c r="K916" s="260">
        <f t="shared" si="196"/>
        <v>2.1890000000000001</v>
      </c>
      <c r="L916" s="261">
        <v>7.7169999999999996</v>
      </c>
      <c r="M916" s="262">
        <f t="shared" si="197"/>
        <v>5.5279999999999996</v>
      </c>
      <c r="N916" s="260">
        <v>2.3050000000000002</v>
      </c>
      <c r="O916" s="260">
        <v>262.58</v>
      </c>
      <c r="P916" s="260">
        <v>565</v>
      </c>
      <c r="Q916" s="260">
        <v>743.50269069732212</v>
      </c>
      <c r="U916" s="260">
        <f t="shared" si="198"/>
        <v>4.4225900000000005</v>
      </c>
      <c r="V916" s="260">
        <f t="shared" si="199"/>
        <v>2.6257999999999999</v>
      </c>
    </row>
    <row r="917" spans="1:22">
      <c r="A917" s="259">
        <v>45104</v>
      </c>
      <c r="B917" s="260">
        <v>340</v>
      </c>
      <c r="C917" s="261">
        <v>438.00799999999998</v>
      </c>
      <c r="D917" s="260">
        <v>4378.41</v>
      </c>
      <c r="E917" s="260">
        <v>819.029</v>
      </c>
      <c r="F917" s="261">
        <v>3.7669999999999999</v>
      </c>
      <c r="G917" s="260">
        <f t="shared" si="194"/>
        <v>376.7</v>
      </c>
      <c r="H917" s="260">
        <f t="shared" si="186"/>
        <v>-36.699999999999989</v>
      </c>
      <c r="I917" s="260">
        <f t="shared" si="195"/>
        <v>158.29999999999998</v>
      </c>
      <c r="J917" s="262">
        <v>1.583</v>
      </c>
      <c r="K917" s="260">
        <f t="shared" si="196"/>
        <v>2.1840000000000002</v>
      </c>
      <c r="L917" s="261">
        <v>7.7309999999999999</v>
      </c>
      <c r="M917" s="262">
        <f t="shared" si="197"/>
        <v>5.5469999999999997</v>
      </c>
      <c r="N917" s="260">
        <v>2.351</v>
      </c>
      <c r="O917" s="260">
        <v>262.72000000000003</v>
      </c>
      <c r="P917" s="260">
        <v>538</v>
      </c>
      <c r="Q917" s="260">
        <v>733.0273075714515</v>
      </c>
      <c r="U917" s="260">
        <f t="shared" si="198"/>
        <v>4.3800799999999995</v>
      </c>
      <c r="V917" s="260">
        <f t="shared" si="199"/>
        <v>2.6272000000000002</v>
      </c>
    </row>
    <row r="918" spans="1:22">
      <c r="A918" s="259">
        <v>45105</v>
      </c>
      <c r="B918" s="260">
        <v>344.6</v>
      </c>
      <c r="C918" s="261">
        <v>442.44900000000001</v>
      </c>
      <c r="D918" s="260">
        <v>4376.8599999999997</v>
      </c>
      <c r="E918" s="260">
        <v>823.85299999999995</v>
      </c>
      <c r="F918" s="261">
        <v>3.71</v>
      </c>
      <c r="G918" s="260">
        <f t="shared" si="194"/>
        <v>371</v>
      </c>
      <c r="H918" s="260">
        <f t="shared" si="186"/>
        <v>-26.399999999999977</v>
      </c>
      <c r="I918" s="260">
        <f t="shared" si="195"/>
        <v>153.5</v>
      </c>
      <c r="J918" s="262">
        <v>1.5349999999999999</v>
      </c>
      <c r="K918" s="260">
        <f t="shared" si="196"/>
        <v>2.1749999999999998</v>
      </c>
      <c r="L918" s="261">
        <v>7.7309999999999999</v>
      </c>
      <c r="M918" s="262">
        <f t="shared" si="197"/>
        <v>5.556</v>
      </c>
      <c r="N918" s="260">
        <v>2.31</v>
      </c>
      <c r="O918" s="260">
        <v>261.97000000000003</v>
      </c>
      <c r="P918" s="260">
        <v>541</v>
      </c>
      <c r="Q918" s="260">
        <v>734.93201021609809</v>
      </c>
      <c r="U918" s="260">
        <f t="shared" si="198"/>
        <v>4.4244900000000005</v>
      </c>
      <c r="V918" s="260">
        <f t="shared" si="199"/>
        <v>2.6197000000000004</v>
      </c>
    </row>
    <row r="919" spans="1:22">
      <c r="A919" s="259">
        <v>45106</v>
      </c>
      <c r="B919" s="260">
        <v>338.4</v>
      </c>
      <c r="C919" s="261">
        <v>436.55</v>
      </c>
      <c r="D919" s="260">
        <v>4396.4399999999996</v>
      </c>
      <c r="E919" s="260">
        <v>814.79700000000003</v>
      </c>
      <c r="F919" s="261">
        <v>3.8410000000000002</v>
      </c>
      <c r="G919" s="260">
        <f t="shared" si="194"/>
        <v>384.1</v>
      </c>
      <c r="H919" s="260">
        <f t="shared" si="186"/>
        <v>-45.700000000000045</v>
      </c>
      <c r="I919" s="260">
        <f t="shared" si="195"/>
        <v>164.39999999999998</v>
      </c>
      <c r="J919" s="262">
        <v>1.6439999999999999</v>
      </c>
      <c r="K919" s="260">
        <f t="shared" si="196"/>
        <v>2.1970000000000001</v>
      </c>
      <c r="L919" s="261">
        <v>7.8150000000000004</v>
      </c>
      <c r="M919" s="262">
        <f t="shared" si="197"/>
        <v>5.6180000000000003</v>
      </c>
      <c r="N919" s="260">
        <v>2.4129999999999998</v>
      </c>
      <c r="O919" s="260">
        <v>256.2</v>
      </c>
      <c r="P919" s="260">
        <v>531</v>
      </c>
      <c r="Q919" s="260">
        <v>720.84078483833537</v>
      </c>
      <c r="U919" s="260">
        <f t="shared" si="198"/>
        <v>4.3654999999999999</v>
      </c>
      <c r="V919" s="260">
        <f t="shared" si="199"/>
        <v>2.5619999999999998</v>
      </c>
    </row>
    <row r="920" spans="1:22">
      <c r="A920" s="259">
        <v>45107</v>
      </c>
      <c r="B920" s="260">
        <v>335.9</v>
      </c>
      <c r="C920" s="261">
        <v>432.34500000000003</v>
      </c>
      <c r="D920" s="260">
        <v>4450.38</v>
      </c>
      <c r="E920" s="260">
        <v>801.78499999999997</v>
      </c>
      <c r="F920" s="261">
        <v>3.84</v>
      </c>
      <c r="G920" s="260">
        <f t="shared" si="194"/>
        <v>384</v>
      </c>
      <c r="H920" s="260">
        <f t="shared" si="186"/>
        <v>-48.100000000000023</v>
      </c>
      <c r="I920" s="260">
        <f t="shared" si="195"/>
        <v>162</v>
      </c>
      <c r="J920" s="262">
        <v>1.62</v>
      </c>
      <c r="K920" s="260">
        <f t="shared" si="196"/>
        <v>2.2199999999999998</v>
      </c>
      <c r="L920" s="261">
        <v>7.8789999999999996</v>
      </c>
      <c r="M920" s="262">
        <f t="shared" si="197"/>
        <v>5.6589999999999998</v>
      </c>
      <c r="N920" s="260">
        <v>2.3879999999999999</v>
      </c>
      <c r="O920" s="260">
        <v>254.64</v>
      </c>
      <c r="P920" s="260">
        <v>536</v>
      </c>
      <c r="Q920" s="260">
        <v>718.20131639112356</v>
      </c>
      <c r="U920" s="260">
        <f t="shared" si="198"/>
        <v>4.3234500000000002</v>
      </c>
      <c r="V920" s="260">
        <f t="shared" si="199"/>
        <v>2.5463999999999998</v>
      </c>
    </row>
    <row r="921" spans="1:22">
      <c r="A921" s="259">
        <v>45110</v>
      </c>
      <c r="B921" s="260">
        <v>334.6</v>
      </c>
      <c r="C921" s="261">
        <v>426.83300000000003</v>
      </c>
      <c r="D921" s="260">
        <v>4455.59</v>
      </c>
      <c r="E921" s="260">
        <v>793.62599999999998</v>
      </c>
      <c r="F921" s="261">
        <v>3.8570000000000002</v>
      </c>
      <c r="G921" s="260">
        <f t="shared" si="194"/>
        <v>385.70000000000005</v>
      </c>
      <c r="H921" s="260">
        <f t="shared" si="186"/>
        <v>-51.100000000000023</v>
      </c>
      <c r="I921" s="260">
        <f t="shared" si="195"/>
        <v>160.69999999999999</v>
      </c>
      <c r="J921" s="262">
        <v>1.607</v>
      </c>
      <c r="K921" s="260">
        <f t="shared" si="196"/>
        <v>2.25</v>
      </c>
      <c r="L921" s="261">
        <v>7.851</v>
      </c>
      <c r="M921" s="262">
        <f t="shared" si="197"/>
        <v>5.601</v>
      </c>
      <c r="N921" s="260">
        <v>2.4319999999999999</v>
      </c>
      <c r="O921" s="260">
        <v>258.66000000000003</v>
      </c>
      <c r="P921" s="260">
        <v>529</v>
      </c>
      <c r="Q921" s="260">
        <v>712.78917066602423</v>
      </c>
      <c r="U921" s="260">
        <f t="shared" si="198"/>
        <v>4.2683300000000006</v>
      </c>
      <c r="V921" s="260">
        <f t="shared" si="199"/>
        <v>2.5866000000000002</v>
      </c>
    </row>
    <row r="922" spans="1:22" hidden="1">
      <c r="A922" s="259">
        <v>45111</v>
      </c>
      <c r="B922" s="260">
        <v>0</v>
      </c>
      <c r="C922" s="260">
        <v>0</v>
      </c>
      <c r="D922" s="260">
        <v>0</v>
      </c>
      <c r="E922" s="260" t="e">
        <v>#N/A</v>
      </c>
      <c r="F922" s="260">
        <v>3.8570000000000002</v>
      </c>
      <c r="G922" s="260">
        <f t="shared" si="194"/>
        <v>385.70000000000005</v>
      </c>
      <c r="H922" s="260">
        <f t="shared" si="186"/>
        <v>-385.70000000000005</v>
      </c>
      <c r="J922" s="260"/>
      <c r="L922" s="260"/>
      <c r="M922" s="260"/>
      <c r="Q922" s="260">
        <v>711.92847320518058</v>
      </c>
    </row>
    <row r="923" spans="1:22">
      <c r="A923" s="259">
        <v>45112</v>
      </c>
      <c r="B923" s="260">
        <v>332.3</v>
      </c>
      <c r="C923" s="261">
        <v>422.04700000000003</v>
      </c>
      <c r="D923" s="260">
        <v>4446.82</v>
      </c>
      <c r="E923" s="260">
        <v>787.70500000000004</v>
      </c>
      <c r="F923" s="261">
        <v>3.9340000000000002</v>
      </c>
      <c r="G923" s="260">
        <f t="shared" si="194"/>
        <v>393.40000000000003</v>
      </c>
      <c r="H923" s="260">
        <f t="shared" si="186"/>
        <v>-61.100000000000023</v>
      </c>
      <c r="I923" s="260">
        <f t="shared" ref="I923:I965" si="200">J923*100</f>
        <v>169.2</v>
      </c>
      <c r="J923" s="262">
        <v>1.6919999999999999</v>
      </c>
      <c r="K923" s="260">
        <f t="shared" ref="K923:K965" si="201">F923-J923</f>
        <v>2.242</v>
      </c>
      <c r="L923" s="261">
        <v>7.8620000000000001</v>
      </c>
      <c r="M923" s="262">
        <f t="shared" ref="M923:M965" si="202">L923-K923</f>
        <v>5.62</v>
      </c>
      <c r="N923" s="260">
        <v>2.4729999999999999</v>
      </c>
      <c r="O923" s="260">
        <v>254.18</v>
      </c>
      <c r="P923" s="260">
        <v>499</v>
      </c>
      <c r="Q923" s="260">
        <v>709.79247330423379</v>
      </c>
      <c r="U923" s="260">
        <f t="shared" ref="U923:U960" si="203">C923/100</f>
        <v>4.2204700000000006</v>
      </c>
      <c r="V923" s="260">
        <f t="shared" ref="V923:V960" si="204">O923/100</f>
        <v>2.5418000000000003</v>
      </c>
    </row>
    <row r="924" spans="1:22">
      <c r="A924" s="259">
        <v>45113</v>
      </c>
      <c r="B924" s="260">
        <v>330.3</v>
      </c>
      <c r="C924" s="261">
        <v>429.07499999999999</v>
      </c>
      <c r="D924" s="260">
        <v>4411.59</v>
      </c>
      <c r="E924" s="260">
        <v>801.54499999999996</v>
      </c>
      <c r="F924" s="261">
        <v>4.032</v>
      </c>
      <c r="G924" s="260">
        <f t="shared" si="194"/>
        <v>403.2</v>
      </c>
      <c r="H924" s="260">
        <f t="shared" si="186"/>
        <v>-72.899999999999977</v>
      </c>
      <c r="I924" s="260">
        <f t="shared" si="200"/>
        <v>177.5</v>
      </c>
      <c r="J924" s="262">
        <v>1.7749999999999999</v>
      </c>
      <c r="K924" s="260">
        <f t="shared" si="201"/>
        <v>2.2570000000000001</v>
      </c>
      <c r="L924" s="261">
        <v>8.0440000000000005</v>
      </c>
      <c r="M924" s="262">
        <f t="shared" si="202"/>
        <v>5.7870000000000008</v>
      </c>
      <c r="N924" s="260">
        <v>2.6219999999999999</v>
      </c>
      <c r="O924" s="260">
        <v>249.15</v>
      </c>
      <c r="P924" s="260">
        <v>515</v>
      </c>
      <c r="Q924" s="260">
        <v>717.25487970003087</v>
      </c>
      <c r="U924" s="260">
        <f t="shared" si="203"/>
        <v>4.2907500000000001</v>
      </c>
      <c r="V924" s="260">
        <f t="shared" si="204"/>
        <v>2.4915000000000003</v>
      </c>
    </row>
    <row r="925" spans="1:22">
      <c r="A925" s="259">
        <v>45114</v>
      </c>
      <c r="B925" s="260">
        <v>331.3</v>
      </c>
      <c r="C925" s="261">
        <v>434.411</v>
      </c>
      <c r="D925" s="260">
        <v>4398.95</v>
      </c>
      <c r="E925" s="260">
        <v>811.26199999999994</v>
      </c>
      <c r="F925" s="261">
        <v>4.0679999999999996</v>
      </c>
      <c r="G925" s="260">
        <f t="shared" si="194"/>
        <v>406.79999999999995</v>
      </c>
      <c r="H925" s="260">
        <f t="shared" si="186"/>
        <v>-75.499999999999943</v>
      </c>
      <c r="I925" s="260">
        <f t="shared" si="200"/>
        <v>180.9</v>
      </c>
      <c r="J925" s="262">
        <v>1.8089999999999999</v>
      </c>
      <c r="K925" s="260">
        <f t="shared" si="201"/>
        <v>2.2589999999999995</v>
      </c>
      <c r="L925" s="261">
        <v>8.0920000000000005</v>
      </c>
      <c r="M925" s="262">
        <f t="shared" si="202"/>
        <v>5.8330000000000011</v>
      </c>
      <c r="N925" s="260">
        <v>2.6320000000000001</v>
      </c>
      <c r="O925" s="260">
        <v>251.8</v>
      </c>
      <c r="P925" s="260">
        <v>533</v>
      </c>
      <c r="Q925" s="260">
        <v>731.36822317936173</v>
      </c>
      <c r="U925" s="260">
        <f t="shared" si="203"/>
        <v>4.3441099999999997</v>
      </c>
      <c r="V925" s="260">
        <f t="shared" si="204"/>
        <v>2.5180000000000002</v>
      </c>
    </row>
    <row r="926" spans="1:22">
      <c r="A926" s="259">
        <v>45117</v>
      </c>
      <c r="B926" s="260">
        <v>337.6</v>
      </c>
      <c r="C926" s="261">
        <v>438.41199999999998</v>
      </c>
      <c r="D926" s="260">
        <v>4409.53</v>
      </c>
      <c r="E926" s="260">
        <v>814.529</v>
      </c>
      <c r="F926" s="261">
        <v>3.9969999999999999</v>
      </c>
      <c r="G926" s="260">
        <f t="shared" si="194"/>
        <v>399.7</v>
      </c>
      <c r="H926" s="260">
        <f t="shared" si="186"/>
        <v>-62.099999999999966</v>
      </c>
      <c r="I926" s="260">
        <f t="shared" si="200"/>
        <v>174.9</v>
      </c>
      <c r="J926" s="262">
        <v>1.7490000000000001</v>
      </c>
      <c r="K926" s="260">
        <f t="shared" si="201"/>
        <v>2.2479999999999998</v>
      </c>
      <c r="L926" s="261">
        <v>8.06</v>
      </c>
      <c r="M926" s="262">
        <f t="shared" si="202"/>
        <v>5.8120000000000012</v>
      </c>
      <c r="N926" s="260">
        <v>2.633</v>
      </c>
      <c r="O926" s="260">
        <v>251.35</v>
      </c>
      <c r="P926" s="260">
        <v>539</v>
      </c>
      <c r="Q926" s="260">
        <v>740.44748718901144</v>
      </c>
      <c r="U926" s="260">
        <f t="shared" si="203"/>
        <v>4.3841199999999994</v>
      </c>
      <c r="V926" s="260">
        <f t="shared" si="204"/>
        <v>2.5135000000000001</v>
      </c>
    </row>
    <row r="927" spans="1:22">
      <c r="A927" s="259">
        <v>45118</v>
      </c>
      <c r="B927" s="260">
        <v>334.9</v>
      </c>
      <c r="C927" s="261">
        <v>429.279</v>
      </c>
      <c r="D927" s="260">
        <v>4439.26</v>
      </c>
      <c r="E927" s="260">
        <v>796.80399999999997</v>
      </c>
      <c r="F927" s="261">
        <v>3.972</v>
      </c>
      <c r="G927" s="260">
        <f t="shared" si="194"/>
        <v>397.2</v>
      </c>
      <c r="H927" s="260">
        <f t="shared" si="186"/>
        <v>-62.300000000000011</v>
      </c>
      <c r="I927" s="260">
        <f t="shared" si="200"/>
        <v>174.70000000000002</v>
      </c>
      <c r="J927" s="262">
        <v>1.7470000000000001</v>
      </c>
      <c r="K927" s="260">
        <f t="shared" si="201"/>
        <v>2.2249999999999996</v>
      </c>
      <c r="L927" s="261">
        <v>7.9619999999999997</v>
      </c>
      <c r="M927" s="262">
        <f t="shared" si="202"/>
        <v>5.7370000000000001</v>
      </c>
      <c r="N927" s="260">
        <v>2.6429999999999998</v>
      </c>
      <c r="O927" s="260">
        <v>247.53</v>
      </c>
      <c r="P927" s="260">
        <v>527</v>
      </c>
      <c r="Q927" s="260">
        <v>727.60700622913419</v>
      </c>
      <c r="U927" s="260">
        <f t="shared" si="203"/>
        <v>4.2927900000000001</v>
      </c>
      <c r="V927" s="260">
        <f t="shared" si="204"/>
        <v>2.4752999999999998</v>
      </c>
    </row>
    <row r="928" spans="1:22">
      <c r="A928" s="259">
        <v>45119</v>
      </c>
      <c r="B928" s="260">
        <v>341.8</v>
      </c>
      <c r="C928" s="261">
        <v>428.31700000000001</v>
      </c>
      <c r="D928" s="260">
        <v>4472.16</v>
      </c>
      <c r="E928" s="260">
        <v>786.66200000000003</v>
      </c>
      <c r="F928" s="261">
        <v>3.86</v>
      </c>
      <c r="G928" s="260">
        <f t="shared" si="194"/>
        <v>386</v>
      </c>
      <c r="H928" s="260">
        <f t="shared" si="186"/>
        <v>-44.199999999999989</v>
      </c>
      <c r="I928" s="260">
        <f t="shared" si="200"/>
        <v>159.20000000000002</v>
      </c>
      <c r="J928" s="262">
        <v>1.5920000000000001</v>
      </c>
      <c r="K928" s="260">
        <f t="shared" si="201"/>
        <v>2.2679999999999998</v>
      </c>
      <c r="L928" s="261">
        <v>7.835</v>
      </c>
      <c r="M928" s="262">
        <f t="shared" si="202"/>
        <v>5.5670000000000002</v>
      </c>
      <c r="N928" s="260">
        <v>2.5539999999999998</v>
      </c>
      <c r="O928" s="260">
        <v>249.11</v>
      </c>
      <c r="P928" s="260">
        <v>524</v>
      </c>
      <c r="Q928" s="260">
        <v>717.97592803640066</v>
      </c>
      <c r="U928" s="260">
        <f t="shared" si="203"/>
        <v>4.2831700000000001</v>
      </c>
      <c r="V928" s="260">
        <f t="shared" si="204"/>
        <v>2.4911000000000003</v>
      </c>
    </row>
    <row r="929" spans="1:22">
      <c r="A929" s="259">
        <v>45120</v>
      </c>
      <c r="B929" s="260">
        <v>343.9</v>
      </c>
      <c r="C929" s="261">
        <v>425.41500000000002</v>
      </c>
      <c r="D929" s="260">
        <v>4510.04</v>
      </c>
      <c r="E929" s="260">
        <v>779.53800000000001</v>
      </c>
      <c r="F929" s="261">
        <v>3.766</v>
      </c>
      <c r="G929" s="260">
        <f t="shared" si="194"/>
        <v>376.6</v>
      </c>
      <c r="H929" s="260">
        <f t="shared" si="186"/>
        <v>-32.700000000000045</v>
      </c>
      <c r="I929" s="260">
        <f t="shared" si="200"/>
        <v>153.19999999999999</v>
      </c>
      <c r="J929" s="262">
        <v>1.532</v>
      </c>
      <c r="K929" s="260">
        <f t="shared" si="201"/>
        <v>2.234</v>
      </c>
      <c r="L929" s="261">
        <v>7.71</v>
      </c>
      <c r="M929" s="262">
        <f t="shared" si="202"/>
        <v>5.476</v>
      </c>
      <c r="N929" s="260">
        <v>2.4689999999999999</v>
      </c>
      <c r="O929" s="260">
        <v>252.54</v>
      </c>
      <c r="P929" s="260">
        <v>522</v>
      </c>
      <c r="Q929" s="260">
        <v>711.53461881306816</v>
      </c>
      <c r="U929" s="260">
        <f t="shared" si="203"/>
        <v>4.2541500000000001</v>
      </c>
      <c r="V929" s="260">
        <f t="shared" si="204"/>
        <v>2.5253999999999999</v>
      </c>
    </row>
    <row r="930" spans="1:22">
      <c r="A930" s="259">
        <v>45121</v>
      </c>
      <c r="B930" s="260">
        <v>337.7</v>
      </c>
      <c r="C930" s="261">
        <v>417.32299999999998</v>
      </c>
      <c r="D930" s="260">
        <v>4505.42</v>
      </c>
      <c r="E930" s="260">
        <v>767.88</v>
      </c>
      <c r="F930" s="261">
        <v>3.8340000000000001</v>
      </c>
      <c r="G930" s="260">
        <f t="shared" si="194"/>
        <v>383.40000000000003</v>
      </c>
      <c r="H930" s="260">
        <f t="shared" si="186"/>
        <v>-45.700000000000045</v>
      </c>
      <c r="I930" s="260">
        <f t="shared" si="200"/>
        <v>160.5</v>
      </c>
      <c r="J930" s="262">
        <v>1.605</v>
      </c>
      <c r="K930" s="260">
        <f t="shared" si="201"/>
        <v>2.2290000000000001</v>
      </c>
      <c r="L930" s="261">
        <v>7.7149999999999999</v>
      </c>
      <c r="M930" s="262">
        <f t="shared" si="202"/>
        <v>5.4859999999999998</v>
      </c>
      <c r="N930" s="260">
        <v>2.5070000000000001</v>
      </c>
      <c r="O930" s="260">
        <v>247.85</v>
      </c>
      <c r="P930" s="260">
        <v>510</v>
      </c>
      <c r="Q930" s="260">
        <v>701.8323397524008</v>
      </c>
      <c r="U930" s="260">
        <f t="shared" si="203"/>
        <v>4.1732300000000002</v>
      </c>
      <c r="V930" s="260">
        <f t="shared" si="204"/>
        <v>2.4784999999999999</v>
      </c>
    </row>
    <row r="931" spans="1:22">
      <c r="A931" s="259">
        <v>45124</v>
      </c>
      <c r="B931" s="260">
        <v>339.8</v>
      </c>
      <c r="C931" s="261">
        <v>418.58199999999999</v>
      </c>
      <c r="D931" s="260">
        <v>4522.79</v>
      </c>
      <c r="E931" s="260">
        <v>768.85199999999998</v>
      </c>
      <c r="F931" s="261">
        <v>3.81</v>
      </c>
      <c r="G931" s="260">
        <f t="shared" si="194"/>
        <v>381</v>
      </c>
      <c r="H931" s="260">
        <f t="shared" si="186"/>
        <v>-41.199999999999989</v>
      </c>
      <c r="I931" s="260">
        <f t="shared" si="200"/>
        <v>156.1</v>
      </c>
      <c r="J931" s="262">
        <v>1.5609999999999999</v>
      </c>
      <c r="K931" s="260">
        <f t="shared" si="201"/>
        <v>2.2490000000000001</v>
      </c>
      <c r="L931" s="261">
        <v>7.7</v>
      </c>
      <c r="M931" s="262">
        <f t="shared" si="202"/>
        <v>5.4510000000000005</v>
      </c>
      <c r="N931" s="260">
        <v>2.472</v>
      </c>
      <c r="O931" s="260">
        <v>249.44</v>
      </c>
      <c r="P931" s="260">
        <v>513</v>
      </c>
      <c r="Q931" s="260">
        <v>704.61246342910169</v>
      </c>
      <c r="U931" s="260">
        <f t="shared" si="203"/>
        <v>4.1858199999999997</v>
      </c>
      <c r="V931" s="260">
        <f t="shared" si="204"/>
        <v>2.4944000000000002</v>
      </c>
    </row>
    <row r="932" spans="1:22">
      <c r="A932" s="259">
        <v>45125</v>
      </c>
      <c r="B932" s="260">
        <v>338.8</v>
      </c>
      <c r="C932" s="261">
        <v>416.15199999999999</v>
      </c>
      <c r="D932" s="260">
        <v>4554.9799999999996</v>
      </c>
      <c r="E932" s="260">
        <v>766.29700000000003</v>
      </c>
      <c r="F932" s="261">
        <v>3.7879999999999998</v>
      </c>
      <c r="G932" s="260">
        <f t="shared" si="194"/>
        <v>378.79999999999995</v>
      </c>
      <c r="H932" s="260">
        <f t="shared" si="186"/>
        <v>-39.999999999999943</v>
      </c>
      <c r="I932" s="260">
        <f t="shared" si="200"/>
        <v>156.80000000000001</v>
      </c>
      <c r="J932" s="262">
        <v>1.5680000000000001</v>
      </c>
      <c r="K932" s="260">
        <f t="shared" si="201"/>
        <v>2.2199999999999998</v>
      </c>
      <c r="L932" s="261">
        <v>7.6520000000000001</v>
      </c>
      <c r="M932" s="262">
        <f t="shared" si="202"/>
        <v>5.4320000000000004</v>
      </c>
      <c r="N932" s="260">
        <v>2.375</v>
      </c>
      <c r="O932" s="260">
        <v>256.3</v>
      </c>
      <c r="P932" s="260">
        <v>515</v>
      </c>
      <c r="Q932" s="260">
        <v>711.05350757922008</v>
      </c>
      <c r="U932" s="260">
        <f t="shared" si="203"/>
        <v>4.1615199999999994</v>
      </c>
      <c r="V932" s="260">
        <f t="shared" si="204"/>
        <v>2.5630000000000002</v>
      </c>
    </row>
    <row r="933" spans="1:22">
      <c r="A933" s="259">
        <v>45126</v>
      </c>
      <c r="B933" s="260">
        <v>340.6</v>
      </c>
      <c r="C933" s="261">
        <v>419.41500000000002</v>
      </c>
      <c r="D933" s="260">
        <v>4565.72</v>
      </c>
      <c r="E933" s="260">
        <v>770.4</v>
      </c>
      <c r="F933" s="261">
        <v>3.75</v>
      </c>
      <c r="G933" s="260">
        <f t="shared" si="194"/>
        <v>375</v>
      </c>
      <c r="H933" s="260">
        <f t="shared" si="186"/>
        <v>-34.399999999999977</v>
      </c>
      <c r="I933" s="260">
        <f t="shared" si="200"/>
        <v>152.89999999999998</v>
      </c>
      <c r="J933" s="262">
        <v>1.5289999999999999</v>
      </c>
      <c r="K933" s="260">
        <f t="shared" si="201"/>
        <v>2.2210000000000001</v>
      </c>
      <c r="L933" s="261">
        <v>7.6420000000000003</v>
      </c>
      <c r="M933" s="262">
        <f t="shared" si="202"/>
        <v>5.4210000000000003</v>
      </c>
      <c r="N933" s="260">
        <v>2.431</v>
      </c>
      <c r="O933" s="260">
        <v>252.61</v>
      </c>
      <c r="P933" s="260">
        <v>516</v>
      </c>
      <c r="Q933" s="260">
        <v>706.09534633398084</v>
      </c>
      <c r="U933" s="260">
        <f t="shared" si="203"/>
        <v>4.1941500000000005</v>
      </c>
      <c r="V933" s="260">
        <f t="shared" si="204"/>
        <v>2.5261</v>
      </c>
    </row>
    <row r="934" spans="1:22">
      <c r="A934" s="259">
        <v>45127</v>
      </c>
      <c r="B934" s="260">
        <v>334.1</v>
      </c>
      <c r="C934" s="261">
        <v>417.16199999999998</v>
      </c>
      <c r="D934" s="260">
        <v>4534.87</v>
      </c>
      <c r="E934" s="260">
        <v>769.55799999999999</v>
      </c>
      <c r="F934" s="261">
        <v>3.8530000000000002</v>
      </c>
      <c r="G934" s="260">
        <f t="shared" si="194"/>
        <v>385.3</v>
      </c>
      <c r="H934" s="260">
        <f t="shared" si="186"/>
        <v>-51.199999999999989</v>
      </c>
      <c r="I934" s="260">
        <f t="shared" si="200"/>
        <v>154.69999999999999</v>
      </c>
      <c r="J934" s="262">
        <v>1.5469999999999999</v>
      </c>
      <c r="K934" s="260">
        <f t="shared" si="201"/>
        <v>2.306</v>
      </c>
      <c r="L934" s="261">
        <v>7.7220000000000004</v>
      </c>
      <c r="M934" s="262">
        <f t="shared" si="202"/>
        <v>5.4160000000000004</v>
      </c>
      <c r="N934" s="260">
        <v>2.4769999999999999</v>
      </c>
      <c r="O934" s="260">
        <v>249.75</v>
      </c>
      <c r="P934" s="260">
        <v>516</v>
      </c>
      <c r="Q934" s="260">
        <v>702.08159046302114</v>
      </c>
      <c r="U934" s="260">
        <f t="shared" si="203"/>
        <v>4.1716199999999999</v>
      </c>
      <c r="V934" s="260">
        <f t="shared" si="204"/>
        <v>2.4975000000000001</v>
      </c>
    </row>
    <row r="935" spans="1:22">
      <c r="A935" s="259">
        <v>45128</v>
      </c>
      <c r="B935" s="260">
        <v>335.6</v>
      </c>
      <c r="C935" s="261">
        <v>416.62</v>
      </c>
      <c r="D935" s="260">
        <v>4536.34</v>
      </c>
      <c r="E935" s="260">
        <v>767.68499999999995</v>
      </c>
      <c r="F935" s="261">
        <v>3.839</v>
      </c>
      <c r="G935" s="260">
        <f t="shared" si="194"/>
        <v>383.9</v>
      </c>
      <c r="H935" s="260">
        <f t="shared" si="186"/>
        <v>-48.299999999999955</v>
      </c>
      <c r="I935" s="260">
        <f t="shared" si="200"/>
        <v>149</v>
      </c>
      <c r="J935" s="262">
        <v>1.49</v>
      </c>
      <c r="K935" s="260">
        <f t="shared" si="201"/>
        <v>2.3490000000000002</v>
      </c>
      <c r="L935" s="261">
        <v>7.7050000000000001</v>
      </c>
      <c r="M935" s="262">
        <f t="shared" si="202"/>
        <v>5.3559999999999999</v>
      </c>
      <c r="N935" s="260">
        <v>2.4609999999999999</v>
      </c>
      <c r="O935" s="260">
        <v>251.06</v>
      </c>
      <c r="P935" s="260">
        <v>516</v>
      </c>
      <c r="Q935" s="260">
        <v>701.45142771691167</v>
      </c>
      <c r="U935" s="260">
        <f t="shared" si="203"/>
        <v>4.1661999999999999</v>
      </c>
      <c r="V935" s="260">
        <f t="shared" si="204"/>
        <v>2.5106000000000002</v>
      </c>
    </row>
    <row r="936" spans="1:22">
      <c r="A936" s="259">
        <v>45131</v>
      </c>
      <c r="B936" s="260">
        <v>335.1</v>
      </c>
      <c r="C936" s="261">
        <v>412.69299999999998</v>
      </c>
      <c r="D936" s="260">
        <v>4554.6400000000003</v>
      </c>
      <c r="E936" s="260">
        <v>762.40700000000004</v>
      </c>
      <c r="F936" s="261">
        <v>3.8740000000000001</v>
      </c>
      <c r="G936" s="260">
        <f t="shared" si="194"/>
        <v>387.40000000000003</v>
      </c>
      <c r="H936" s="260">
        <f t="shared" si="186"/>
        <v>-52.300000000000011</v>
      </c>
      <c r="I936" s="260">
        <f t="shared" si="200"/>
        <v>147.80000000000001</v>
      </c>
      <c r="J936" s="262">
        <v>1.478</v>
      </c>
      <c r="K936" s="260">
        <f t="shared" si="201"/>
        <v>2.3959999999999999</v>
      </c>
      <c r="L936" s="261">
        <v>7.6989999999999998</v>
      </c>
      <c r="M936" s="262">
        <f t="shared" si="202"/>
        <v>5.3029999999999999</v>
      </c>
      <c r="N936" s="260">
        <v>2.4129999999999998</v>
      </c>
      <c r="O936" s="260">
        <v>256.69</v>
      </c>
      <c r="P936" s="260">
        <v>509</v>
      </c>
      <c r="Q936" s="260">
        <v>697.14494059632648</v>
      </c>
      <c r="U936" s="260">
        <f t="shared" si="203"/>
        <v>4.1269299999999998</v>
      </c>
      <c r="V936" s="260">
        <f t="shared" si="204"/>
        <v>2.5669</v>
      </c>
    </row>
    <row r="937" spans="1:22">
      <c r="A937" s="259">
        <v>45132</v>
      </c>
      <c r="B937" s="260">
        <v>334.7</v>
      </c>
      <c r="C937" s="261">
        <v>414.62799999999999</v>
      </c>
      <c r="D937" s="260">
        <v>4567.46</v>
      </c>
      <c r="E937" s="260">
        <v>764.96500000000003</v>
      </c>
      <c r="F937" s="261">
        <v>3.887</v>
      </c>
      <c r="G937" s="260">
        <f t="shared" si="194"/>
        <v>388.7</v>
      </c>
      <c r="H937" s="260">
        <f t="shared" si="186"/>
        <v>-54</v>
      </c>
      <c r="I937" s="260">
        <f t="shared" si="200"/>
        <v>150.29999999999998</v>
      </c>
      <c r="J937" s="262">
        <v>1.5029999999999999</v>
      </c>
      <c r="K937" s="260">
        <f t="shared" si="201"/>
        <v>2.3840000000000003</v>
      </c>
      <c r="L937" s="261">
        <v>7.7270000000000003</v>
      </c>
      <c r="M937" s="262">
        <f t="shared" si="202"/>
        <v>5.343</v>
      </c>
      <c r="N937" s="260">
        <v>2.4180000000000001</v>
      </c>
      <c r="O937" s="260">
        <v>253.43</v>
      </c>
      <c r="P937" s="260">
        <v>505</v>
      </c>
      <c r="Q937" s="260">
        <v>685.32296966072136</v>
      </c>
      <c r="U937" s="260">
        <f t="shared" si="203"/>
        <v>4.14628</v>
      </c>
      <c r="V937" s="260">
        <f t="shared" si="204"/>
        <v>2.5343</v>
      </c>
    </row>
    <row r="938" spans="1:22">
      <c r="A938" s="259">
        <v>45133</v>
      </c>
      <c r="B938" s="260">
        <v>335.7</v>
      </c>
      <c r="C938" s="261">
        <v>414.27699999999999</v>
      </c>
      <c r="D938" s="260">
        <v>4566.75</v>
      </c>
      <c r="E938" s="260">
        <v>764.74</v>
      </c>
      <c r="F938" s="261">
        <v>3.87</v>
      </c>
      <c r="G938" s="260">
        <f t="shared" si="194"/>
        <v>387</v>
      </c>
      <c r="H938" s="260">
        <f t="shared" si="186"/>
        <v>-51.300000000000011</v>
      </c>
      <c r="I938" s="260">
        <f t="shared" si="200"/>
        <v>150.4</v>
      </c>
      <c r="J938" s="262">
        <v>1.504</v>
      </c>
      <c r="K938" s="260">
        <f t="shared" si="201"/>
        <v>2.3660000000000001</v>
      </c>
      <c r="L938" s="261">
        <v>7.7190000000000003</v>
      </c>
      <c r="M938" s="262">
        <f t="shared" si="202"/>
        <v>5.3529999999999998</v>
      </c>
      <c r="N938" s="260">
        <v>2.4769999999999999</v>
      </c>
      <c r="O938" s="260">
        <v>249.53</v>
      </c>
      <c r="P938" s="260">
        <v>503</v>
      </c>
      <c r="Q938" s="260">
        <v>680.3082896362265</v>
      </c>
      <c r="U938" s="260">
        <f t="shared" si="203"/>
        <v>4.1427699999999996</v>
      </c>
      <c r="V938" s="260">
        <f t="shared" si="204"/>
        <v>2.4952999999999999</v>
      </c>
    </row>
    <row r="939" spans="1:22">
      <c r="A939" s="259">
        <v>45134</v>
      </c>
      <c r="B939" s="260">
        <v>325.39999999999998</v>
      </c>
      <c r="C939" s="261">
        <v>401.73</v>
      </c>
      <c r="D939" s="260">
        <v>4537.41</v>
      </c>
      <c r="E939" s="260">
        <v>746.95399999999995</v>
      </c>
      <c r="F939" s="261">
        <v>4.0019999999999998</v>
      </c>
      <c r="G939" s="260">
        <f t="shared" si="194"/>
        <v>400.2</v>
      </c>
      <c r="H939" s="260">
        <f t="shared" si="186"/>
        <v>-74.800000000000011</v>
      </c>
      <c r="I939" s="260">
        <f t="shared" si="200"/>
        <v>162.30000000000001</v>
      </c>
      <c r="J939" s="262">
        <v>1.623</v>
      </c>
      <c r="K939" s="260">
        <f t="shared" si="201"/>
        <v>2.3789999999999996</v>
      </c>
      <c r="L939" s="261">
        <v>7.758</v>
      </c>
      <c r="M939" s="262">
        <f t="shared" si="202"/>
        <v>5.3790000000000004</v>
      </c>
      <c r="N939" s="260">
        <v>2.4670000000000001</v>
      </c>
      <c r="O939" s="260">
        <v>250.2</v>
      </c>
      <c r="P939" s="260">
        <v>482</v>
      </c>
      <c r="Q939" s="260">
        <v>661.19668035877248</v>
      </c>
      <c r="U939" s="260">
        <f t="shared" si="203"/>
        <v>4.0173000000000005</v>
      </c>
      <c r="V939" s="260">
        <f t="shared" si="204"/>
        <v>2.5019999999999998</v>
      </c>
    </row>
    <row r="940" spans="1:22">
      <c r="A940" s="259">
        <v>45135</v>
      </c>
      <c r="B940" s="260">
        <v>328.8</v>
      </c>
      <c r="C940" s="261">
        <v>404.49599999999998</v>
      </c>
      <c r="D940" s="260">
        <v>4582.2299999999996</v>
      </c>
      <c r="E940" s="260">
        <v>745.27599999999995</v>
      </c>
      <c r="F940" s="261">
        <v>3.9529999999999998</v>
      </c>
      <c r="G940" s="260">
        <f t="shared" si="194"/>
        <v>395.3</v>
      </c>
      <c r="H940" s="260">
        <f t="shared" si="186"/>
        <v>-66.5</v>
      </c>
      <c r="I940" s="260">
        <f t="shared" si="200"/>
        <v>156.20000000000002</v>
      </c>
      <c r="J940" s="262">
        <v>1.5620000000000001</v>
      </c>
      <c r="K940" s="260">
        <f t="shared" si="201"/>
        <v>2.391</v>
      </c>
      <c r="L940" s="261">
        <v>7.73</v>
      </c>
      <c r="M940" s="262">
        <f t="shared" si="202"/>
        <v>5.3390000000000004</v>
      </c>
      <c r="N940" s="260">
        <v>2.4889999999999999</v>
      </c>
      <c r="O940" s="260">
        <v>247.25</v>
      </c>
      <c r="P940" s="260">
        <v>485</v>
      </c>
      <c r="Q940" s="260">
        <v>659.93403440124484</v>
      </c>
      <c r="U940" s="260">
        <f t="shared" si="203"/>
        <v>4.0449599999999997</v>
      </c>
      <c r="V940" s="260">
        <f t="shared" si="204"/>
        <v>2.4725000000000001</v>
      </c>
    </row>
    <row r="941" spans="1:22">
      <c r="A941" s="259">
        <v>45138</v>
      </c>
      <c r="B941" s="260">
        <v>326.7</v>
      </c>
      <c r="C941" s="261">
        <v>397.762</v>
      </c>
      <c r="D941" s="260">
        <v>4588.96</v>
      </c>
      <c r="E941" s="260">
        <v>733.66800000000001</v>
      </c>
      <c r="F941" s="261">
        <v>3.9620000000000002</v>
      </c>
      <c r="G941" s="260">
        <f t="shared" si="194"/>
        <v>396.20000000000005</v>
      </c>
      <c r="H941" s="260">
        <f t="shared" si="186"/>
        <v>-69.500000000000057</v>
      </c>
      <c r="I941" s="260">
        <f t="shared" si="200"/>
        <v>158.80000000000001</v>
      </c>
      <c r="J941" s="262">
        <v>1.5880000000000001</v>
      </c>
      <c r="K941" s="260">
        <f t="shared" si="201"/>
        <v>2.3740000000000001</v>
      </c>
      <c r="L941" s="261">
        <v>7.6970000000000001</v>
      </c>
      <c r="M941" s="262">
        <f t="shared" si="202"/>
        <v>5.3230000000000004</v>
      </c>
      <c r="N941" s="260">
        <v>2.4870000000000001</v>
      </c>
      <c r="O941" s="260">
        <v>242.63</v>
      </c>
      <c r="P941" s="260">
        <v>479</v>
      </c>
      <c r="Q941" s="260">
        <v>646.67938647217659</v>
      </c>
      <c r="U941" s="260">
        <f t="shared" si="203"/>
        <v>3.9776199999999999</v>
      </c>
      <c r="V941" s="260">
        <f t="shared" si="204"/>
        <v>2.4262999999999999</v>
      </c>
    </row>
    <row r="942" spans="1:22">
      <c r="A942" s="259">
        <v>45139</v>
      </c>
      <c r="B942" s="260">
        <v>324.60000000000002</v>
      </c>
      <c r="C942" s="261">
        <v>399.70800000000003</v>
      </c>
      <c r="D942" s="260">
        <v>4576.7299999999996</v>
      </c>
      <c r="E942" s="260">
        <v>742.01700000000005</v>
      </c>
      <c r="F942" s="261">
        <v>4.0259999999999998</v>
      </c>
      <c r="G942" s="260">
        <f t="shared" si="194"/>
        <v>402.59999999999997</v>
      </c>
      <c r="H942" s="260">
        <f t="shared" si="186"/>
        <v>-77.999999999999943</v>
      </c>
      <c r="I942" s="260">
        <f t="shared" si="200"/>
        <v>167.2</v>
      </c>
      <c r="J942" s="262">
        <v>1.6719999999999999</v>
      </c>
      <c r="K942" s="260">
        <f t="shared" si="201"/>
        <v>2.3540000000000001</v>
      </c>
      <c r="L942" s="261">
        <v>7.79</v>
      </c>
      <c r="M942" s="262">
        <f t="shared" si="202"/>
        <v>5.4359999999999999</v>
      </c>
      <c r="N942" s="260">
        <v>2.5510000000000002</v>
      </c>
      <c r="O942" s="260">
        <v>240.75</v>
      </c>
      <c r="P942" s="260">
        <v>481</v>
      </c>
      <c r="Q942" s="260">
        <v>652.01298535641854</v>
      </c>
      <c r="U942" s="260">
        <f t="shared" si="203"/>
        <v>3.9970800000000004</v>
      </c>
      <c r="V942" s="260">
        <f t="shared" si="204"/>
        <v>2.4075000000000002</v>
      </c>
    </row>
    <row r="943" spans="1:22">
      <c r="A943" s="259">
        <v>45140</v>
      </c>
      <c r="B943" s="260">
        <v>327.5</v>
      </c>
      <c r="C943" s="261">
        <v>407.85700000000003</v>
      </c>
      <c r="D943" s="260">
        <v>4513.3900000000003</v>
      </c>
      <c r="E943" s="260">
        <v>756.76099999999997</v>
      </c>
      <c r="F943" s="261">
        <v>4.0819999999999999</v>
      </c>
      <c r="G943" s="260">
        <f t="shared" si="194"/>
        <v>408.2</v>
      </c>
      <c r="H943" s="260">
        <f t="shared" si="186"/>
        <v>-80.699999999999989</v>
      </c>
      <c r="I943" s="260">
        <f t="shared" si="200"/>
        <v>171.8</v>
      </c>
      <c r="J943" s="262">
        <v>1.718</v>
      </c>
      <c r="K943" s="260">
        <f t="shared" si="201"/>
        <v>2.3639999999999999</v>
      </c>
      <c r="L943" s="261">
        <v>7.9029999999999996</v>
      </c>
      <c r="M943" s="262">
        <f t="shared" si="202"/>
        <v>5.5389999999999997</v>
      </c>
      <c r="N943" s="260">
        <v>2.524</v>
      </c>
      <c r="O943" s="260">
        <v>246.69</v>
      </c>
      <c r="P943" s="260">
        <v>516</v>
      </c>
      <c r="Q943" s="260">
        <v>669.17358280237488</v>
      </c>
      <c r="U943" s="260">
        <f t="shared" si="203"/>
        <v>4.07857</v>
      </c>
      <c r="V943" s="260">
        <f t="shared" si="204"/>
        <v>2.4668999999999999</v>
      </c>
    </row>
    <row r="944" spans="1:22">
      <c r="A944" s="259">
        <v>45141</v>
      </c>
      <c r="B944" s="260">
        <v>326.60000000000002</v>
      </c>
      <c r="C944" s="261">
        <v>408.63</v>
      </c>
      <c r="D944" s="260">
        <v>4501.8900000000003</v>
      </c>
      <c r="E944" s="260">
        <v>757.71400000000006</v>
      </c>
      <c r="F944" s="261">
        <v>4.1779999999999999</v>
      </c>
      <c r="G944" s="260">
        <f t="shared" si="194"/>
        <v>417.8</v>
      </c>
      <c r="H944" s="260">
        <f t="shared" ref="H944:H1007" si="205">B944-G944</f>
        <v>-91.199999999999989</v>
      </c>
      <c r="I944" s="260">
        <f t="shared" si="200"/>
        <v>180.8</v>
      </c>
      <c r="J944" s="262">
        <v>1.8080000000000001</v>
      </c>
      <c r="K944" s="260">
        <f t="shared" si="201"/>
        <v>2.37</v>
      </c>
      <c r="L944" s="261">
        <v>8.016</v>
      </c>
      <c r="M944" s="262">
        <f t="shared" si="202"/>
        <v>5.6459999999999999</v>
      </c>
      <c r="N944" s="260">
        <v>2.5979999999999999</v>
      </c>
      <c r="O944" s="260">
        <v>246.33</v>
      </c>
      <c r="P944" s="260">
        <v>513</v>
      </c>
      <c r="Q944" s="260">
        <v>672.06604746211599</v>
      </c>
      <c r="U944" s="260">
        <f t="shared" si="203"/>
        <v>4.0862999999999996</v>
      </c>
      <c r="V944" s="260">
        <f t="shared" si="204"/>
        <v>2.4633000000000003</v>
      </c>
    </row>
    <row r="945" spans="1:22">
      <c r="A945" s="259">
        <v>45142</v>
      </c>
      <c r="B945" s="260">
        <v>334.1</v>
      </c>
      <c r="C945" s="261">
        <v>413.26499999999999</v>
      </c>
      <c r="D945" s="260">
        <v>4478.03</v>
      </c>
      <c r="E945" s="260">
        <v>759.18299999999999</v>
      </c>
      <c r="F945" s="261">
        <v>4.0369999999999999</v>
      </c>
      <c r="G945" s="260">
        <f t="shared" si="194"/>
        <v>403.7</v>
      </c>
      <c r="H945" s="260">
        <f t="shared" si="205"/>
        <v>-69.599999999999966</v>
      </c>
      <c r="I945" s="260">
        <f t="shared" si="200"/>
        <v>166.3</v>
      </c>
      <c r="J945" s="262">
        <v>1.663</v>
      </c>
      <c r="K945" s="260">
        <f t="shared" si="201"/>
        <v>2.3739999999999997</v>
      </c>
      <c r="L945" s="261">
        <v>7.923</v>
      </c>
      <c r="M945" s="262">
        <f t="shared" si="202"/>
        <v>5.5490000000000004</v>
      </c>
      <c r="N945" s="260">
        <v>2.556</v>
      </c>
      <c r="O945" s="260">
        <v>246.63</v>
      </c>
      <c r="P945" s="260">
        <v>515</v>
      </c>
      <c r="Q945" s="260">
        <v>672.91997657293348</v>
      </c>
      <c r="U945" s="260">
        <f t="shared" si="203"/>
        <v>4.1326499999999999</v>
      </c>
      <c r="V945" s="260">
        <f t="shared" si="204"/>
        <v>2.4662999999999999</v>
      </c>
    </row>
    <row r="946" spans="1:22">
      <c r="A946" s="259">
        <v>45145</v>
      </c>
      <c r="B946" s="260">
        <v>331.7</v>
      </c>
      <c r="C946" s="261">
        <v>409.96600000000001</v>
      </c>
      <c r="D946" s="260">
        <v>4518.4399999999996</v>
      </c>
      <c r="E946" s="260">
        <v>756.39700000000005</v>
      </c>
      <c r="F946" s="261">
        <v>4.093</v>
      </c>
      <c r="G946" s="260">
        <f t="shared" si="194"/>
        <v>409.3</v>
      </c>
      <c r="H946" s="260">
        <f t="shared" si="205"/>
        <v>-77.600000000000023</v>
      </c>
      <c r="I946" s="260">
        <f t="shared" si="200"/>
        <v>167.70000000000002</v>
      </c>
      <c r="J946" s="262">
        <v>1.677</v>
      </c>
      <c r="K946" s="260">
        <f t="shared" si="201"/>
        <v>2.4159999999999999</v>
      </c>
      <c r="L946" s="261">
        <v>7.9409999999999998</v>
      </c>
      <c r="M946" s="262">
        <f t="shared" si="202"/>
        <v>5.5250000000000004</v>
      </c>
      <c r="N946" s="260">
        <v>2.5960000000000001</v>
      </c>
      <c r="O946" s="260">
        <v>243.93</v>
      </c>
      <c r="P946" s="260">
        <v>506</v>
      </c>
      <c r="Q946" s="260">
        <v>668.10440607307237</v>
      </c>
      <c r="U946" s="260">
        <f t="shared" si="203"/>
        <v>4.0996600000000001</v>
      </c>
      <c r="V946" s="260">
        <f t="shared" si="204"/>
        <v>2.4393000000000002</v>
      </c>
    </row>
    <row r="947" spans="1:22">
      <c r="A947" s="259">
        <v>45146</v>
      </c>
      <c r="B947" s="260">
        <v>335.2</v>
      </c>
      <c r="C947" s="261">
        <v>411.20100000000002</v>
      </c>
      <c r="D947" s="260">
        <v>4499.38</v>
      </c>
      <c r="E947" s="260">
        <v>759.60699999999997</v>
      </c>
      <c r="F947" s="261">
        <v>4.0259999999999998</v>
      </c>
      <c r="G947" s="260">
        <f t="shared" si="194"/>
        <v>402.59999999999997</v>
      </c>
      <c r="H947" s="260">
        <f t="shared" si="205"/>
        <v>-67.399999999999977</v>
      </c>
      <c r="I947" s="260">
        <f t="shared" si="200"/>
        <v>166.79999999999998</v>
      </c>
      <c r="J947" s="262">
        <v>1.6679999999999999</v>
      </c>
      <c r="K947" s="260">
        <f t="shared" si="201"/>
        <v>2.3579999999999997</v>
      </c>
      <c r="L947" s="261">
        <v>7.8929999999999998</v>
      </c>
      <c r="M947" s="262">
        <f t="shared" si="202"/>
        <v>5.5350000000000001</v>
      </c>
      <c r="N947" s="260">
        <v>2.4620000000000002</v>
      </c>
      <c r="O947" s="260">
        <v>253.05</v>
      </c>
      <c r="P947" s="260">
        <v>514</v>
      </c>
      <c r="Q947" s="260">
        <v>679.2983580830512</v>
      </c>
      <c r="U947" s="260">
        <f t="shared" si="203"/>
        <v>4.1120100000000006</v>
      </c>
      <c r="V947" s="260">
        <f t="shared" si="204"/>
        <v>2.5305</v>
      </c>
    </row>
    <row r="948" spans="1:22">
      <c r="A948" s="259">
        <v>45147</v>
      </c>
      <c r="B948" s="260">
        <v>334.9</v>
      </c>
      <c r="C948" s="261">
        <v>411.29300000000001</v>
      </c>
      <c r="D948" s="260">
        <v>4467.71</v>
      </c>
      <c r="E948" s="260">
        <v>757.32899999999995</v>
      </c>
      <c r="F948" s="261">
        <v>4.0129999999999999</v>
      </c>
      <c r="G948" s="260">
        <f t="shared" si="194"/>
        <v>401.3</v>
      </c>
      <c r="H948" s="260">
        <f t="shared" si="205"/>
        <v>-66.400000000000034</v>
      </c>
      <c r="I948" s="260">
        <f t="shared" si="200"/>
        <v>167.3</v>
      </c>
      <c r="J948" s="262">
        <v>1.673</v>
      </c>
      <c r="K948" s="260">
        <f t="shared" si="201"/>
        <v>2.34</v>
      </c>
      <c r="L948" s="261">
        <v>7.8659999999999997</v>
      </c>
      <c r="M948" s="262">
        <f t="shared" si="202"/>
        <v>5.5259999999999998</v>
      </c>
      <c r="N948" s="260">
        <v>2.492</v>
      </c>
      <c r="O948" s="260">
        <v>248.61</v>
      </c>
      <c r="P948" s="260">
        <v>515</v>
      </c>
      <c r="Q948" s="260">
        <v>678.72368870414584</v>
      </c>
      <c r="U948" s="260">
        <f t="shared" si="203"/>
        <v>4.1129300000000004</v>
      </c>
      <c r="V948" s="260">
        <f t="shared" si="204"/>
        <v>2.4861</v>
      </c>
    </row>
    <row r="949" spans="1:22">
      <c r="A949" s="259">
        <v>45148</v>
      </c>
      <c r="B949" s="260">
        <v>329.2</v>
      </c>
      <c r="C949" s="261">
        <v>401.50099999999998</v>
      </c>
      <c r="D949" s="260">
        <v>4468.83</v>
      </c>
      <c r="E949" s="260">
        <v>743.875</v>
      </c>
      <c r="F949" s="261">
        <v>4.1079999999999997</v>
      </c>
      <c r="G949" s="260">
        <f t="shared" si="194"/>
        <v>410.79999999999995</v>
      </c>
      <c r="H949" s="260">
        <f t="shared" si="205"/>
        <v>-81.599999999999966</v>
      </c>
      <c r="I949" s="260">
        <f t="shared" si="200"/>
        <v>176.29999999999998</v>
      </c>
      <c r="J949" s="262">
        <v>1.7629999999999999</v>
      </c>
      <c r="K949" s="260">
        <f t="shared" si="201"/>
        <v>2.3449999999999998</v>
      </c>
      <c r="L949" s="261">
        <v>7.8620000000000001</v>
      </c>
      <c r="M949" s="262">
        <f t="shared" si="202"/>
        <v>5.5170000000000003</v>
      </c>
      <c r="N949" s="260">
        <v>2.5230000000000001</v>
      </c>
      <c r="O949" s="260">
        <v>247.96</v>
      </c>
      <c r="P949" s="260">
        <v>502</v>
      </c>
      <c r="Q949" s="260">
        <v>668.33849625275752</v>
      </c>
      <c r="U949" s="260">
        <f t="shared" si="203"/>
        <v>4.0150100000000002</v>
      </c>
      <c r="V949" s="260">
        <f t="shared" si="204"/>
        <v>2.4796</v>
      </c>
    </row>
    <row r="950" spans="1:22">
      <c r="A950" s="259">
        <v>45149</v>
      </c>
      <c r="B950" s="260">
        <v>326.3</v>
      </c>
      <c r="C950" s="261">
        <v>400.24200000000002</v>
      </c>
      <c r="D950" s="260">
        <v>4464.05</v>
      </c>
      <c r="E950" s="260">
        <v>740.45</v>
      </c>
      <c r="F950" s="261">
        <v>4.1550000000000002</v>
      </c>
      <c r="G950" s="260">
        <f t="shared" si="194"/>
        <v>415.5</v>
      </c>
      <c r="H950" s="260">
        <f t="shared" si="205"/>
        <v>-89.199999999999989</v>
      </c>
      <c r="I950" s="260">
        <f t="shared" si="200"/>
        <v>178.1</v>
      </c>
      <c r="J950" s="262">
        <v>1.7809999999999999</v>
      </c>
      <c r="K950" s="260">
        <f t="shared" si="201"/>
        <v>2.3740000000000006</v>
      </c>
      <c r="L950" s="261">
        <v>7.891</v>
      </c>
      <c r="M950" s="262">
        <f t="shared" si="202"/>
        <v>5.5169999999999995</v>
      </c>
      <c r="N950" s="260">
        <v>2.62</v>
      </c>
      <c r="O950" s="260">
        <v>242.02</v>
      </c>
      <c r="P950" s="260">
        <v>505</v>
      </c>
      <c r="Q950" s="260">
        <v>672.55148634300542</v>
      </c>
      <c r="U950" s="260">
        <f t="shared" si="203"/>
        <v>4.0024199999999999</v>
      </c>
      <c r="V950" s="260">
        <f t="shared" si="204"/>
        <v>2.4201999999999999</v>
      </c>
    </row>
    <row r="951" spans="1:22">
      <c r="A951" s="259">
        <v>45152</v>
      </c>
      <c r="B951" s="260">
        <v>327.5</v>
      </c>
      <c r="C951" s="261">
        <v>407.24</v>
      </c>
      <c r="D951" s="260">
        <v>4489.72</v>
      </c>
      <c r="E951" s="260">
        <v>755.07399999999996</v>
      </c>
      <c r="F951" s="261">
        <v>4.1929999999999996</v>
      </c>
      <c r="G951" s="260">
        <f t="shared" si="194"/>
        <v>419.29999999999995</v>
      </c>
      <c r="H951" s="260">
        <f t="shared" si="205"/>
        <v>-91.799999999999955</v>
      </c>
      <c r="I951" s="260">
        <f t="shared" si="200"/>
        <v>183.8</v>
      </c>
      <c r="J951" s="262">
        <v>1.8380000000000001</v>
      </c>
      <c r="K951" s="260">
        <f t="shared" si="201"/>
        <v>2.3549999999999995</v>
      </c>
      <c r="L951" s="261">
        <v>8.0190000000000001</v>
      </c>
      <c r="M951" s="262">
        <f t="shared" si="202"/>
        <v>5.6640000000000006</v>
      </c>
      <c r="N951" s="260">
        <v>2.633</v>
      </c>
      <c r="O951" s="260">
        <v>241.1</v>
      </c>
      <c r="P951" s="260">
        <v>515</v>
      </c>
      <c r="Q951" s="260">
        <v>689.80706950422109</v>
      </c>
      <c r="U951" s="260">
        <f t="shared" si="203"/>
        <v>4.0724</v>
      </c>
      <c r="V951" s="260">
        <f t="shared" si="204"/>
        <v>2.411</v>
      </c>
    </row>
    <row r="952" spans="1:22">
      <c r="A952" s="259">
        <v>45153</v>
      </c>
      <c r="B952" s="260">
        <v>331.8</v>
      </c>
      <c r="C952" s="261">
        <v>418.47500000000002</v>
      </c>
      <c r="D952" s="260">
        <v>4437.8599999999997</v>
      </c>
      <c r="E952" s="260">
        <v>774.82899999999995</v>
      </c>
      <c r="F952" s="261">
        <v>4.2149999999999999</v>
      </c>
      <c r="G952" s="260">
        <f t="shared" si="194"/>
        <v>421.5</v>
      </c>
      <c r="H952" s="260">
        <f t="shared" si="205"/>
        <v>-89.699999999999989</v>
      </c>
      <c r="I952" s="260">
        <f t="shared" si="200"/>
        <v>188.79999999999998</v>
      </c>
      <c r="J952" s="262">
        <v>1.8879999999999999</v>
      </c>
      <c r="K952" s="260">
        <f t="shared" si="201"/>
        <v>2.327</v>
      </c>
      <c r="L952" s="261">
        <v>8.16</v>
      </c>
      <c r="M952" s="262">
        <f t="shared" si="202"/>
        <v>5.8330000000000002</v>
      </c>
      <c r="N952" s="260">
        <v>2.67</v>
      </c>
      <c r="O952" s="260">
        <v>245.2</v>
      </c>
      <c r="P952" s="260">
        <v>529</v>
      </c>
      <c r="Q952" s="260">
        <v>716.93555774049412</v>
      </c>
      <c r="U952" s="260">
        <f t="shared" si="203"/>
        <v>4.1847500000000002</v>
      </c>
      <c r="V952" s="260">
        <f t="shared" si="204"/>
        <v>2.452</v>
      </c>
    </row>
    <row r="953" spans="1:22">
      <c r="A953" s="259">
        <v>45154</v>
      </c>
      <c r="B953" s="260">
        <v>330.5</v>
      </c>
      <c r="C953" s="261">
        <v>416.64100000000002</v>
      </c>
      <c r="D953" s="260">
        <v>4404.33</v>
      </c>
      <c r="E953" s="260">
        <v>772.81399999999996</v>
      </c>
      <c r="F953" s="261">
        <v>4.2519999999999998</v>
      </c>
      <c r="G953" s="260">
        <f t="shared" si="194"/>
        <v>425.2</v>
      </c>
      <c r="H953" s="260">
        <f t="shared" si="205"/>
        <v>-94.699999999999989</v>
      </c>
      <c r="I953" s="260">
        <f t="shared" si="200"/>
        <v>193.79999999999998</v>
      </c>
      <c r="J953" s="262">
        <v>1.9379999999999999</v>
      </c>
      <c r="K953" s="260">
        <f t="shared" si="201"/>
        <v>2.3140000000000001</v>
      </c>
      <c r="L953" s="261">
        <v>8.1820000000000004</v>
      </c>
      <c r="M953" s="262">
        <f t="shared" si="202"/>
        <v>5.8680000000000003</v>
      </c>
      <c r="N953" s="260">
        <v>2.645</v>
      </c>
      <c r="O953" s="260">
        <v>246.86</v>
      </c>
      <c r="P953" s="260">
        <v>522</v>
      </c>
      <c r="Q953" s="260">
        <v>708.4121406722511</v>
      </c>
      <c r="U953" s="260">
        <f t="shared" si="203"/>
        <v>4.1664099999999999</v>
      </c>
      <c r="V953" s="260">
        <f t="shared" si="204"/>
        <v>2.4686000000000003</v>
      </c>
    </row>
    <row r="954" spans="1:22">
      <c r="A954" s="259">
        <v>45155</v>
      </c>
      <c r="B954" s="260">
        <v>335.9</v>
      </c>
      <c r="C954" s="261">
        <v>422.36599999999999</v>
      </c>
      <c r="D954" s="260">
        <v>4370.3599999999997</v>
      </c>
      <c r="E954" s="260">
        <v>776.87199999999996</v>
      </c>
      <c r="F954" s="261">
        <v>4.2779999999999996</v>
      </c>
      <c r="G954" s="260">
        <f t="shared" si="194"/>
        <v>427.79999999999995</v>
      </c>
      <c r="H954" s="260">
        <f t="shared" si="205"/>
        <v>-91.899999999999977</v>
      </c>
      <c r="I954" s="260">
        <f t="shared" si="200"/>
        <v>194.9</v>
      </c>
      <c r="J954" s="262">
        <v>1.9490000000000001</v>
      </c>
      <c r="K954" s="260">
        <f t="shared" si="201"/>
        <v>2.3289999999999997</v>
      </c>
      <c r="L954" s="261">
        <v>8.24</v>
      </c>
      <c r="M954" s="262">
        <f t="shared" si="202"/>
        <v>5.9110000000000005</v>
      </c>
      <c r="N954" s="260">
        <v>2.7050000000000001</v>
      </c>
      <c r="O954" s="260">
        <v>247.87</v>
      </c>
      <c r="P954" s="260">
        <v>520</v>
      </c>
      <c r="Q954" s="260">
        <v>703.1348133386914</v>
      </c>
      <c r="U954" s="260">
        <f t="shared" si="203"/>
        <v>4.2236599999999997</v>
      </c>
      <c r="V954" s="260">
        <f t="shared" si="204"/>
        <v>2.4786999999999999</v>
      </c>
    </row>
    <row r="955" spans="1:22">
      <c r="A955" s="259">
        <v>45156</v>
      </c>
      <c r="B955" s="260">
        <v>340.1</v>
      </c>
      <c r="C955" s="261">
        <v>425.33800000000002</v>
      </c>
      <c r="D955" s="260">
        <v>4369.71</v>
      </c>
      <c r="E955" s="260">
        <v>781.84</v>
      </c>
      <c r="F955" s="261">
        <v>4.2560000000000002</v>
      </c>
      <c r="G955" s="260">
        <f t="shared" si="194"/>
        <v>425.6</v>
      </c>
      <c r="H955" s="260">
        <f t="shared" si="205"/>
        <v>-85.5</v>
      </c>
      <c r="I955" s="260">
        <f t="shared" si="200"/>
        <v>194.70000000000002</v>
      </c>
      <c r="J955" s="262">
        <v>1.9470000000000001</v>
      </c>
      <c r="K955" s="260">
        <f t="shared" si="201"/>
        <v>2.3090000000000002</v>
      </c>
      <c r="L955" s="261">
        <v>8.2349999999999994</v>
      </c>
      <c r="M955" s="262">
        <f t="shared" si="202"/>
        <v>5.9259999999999993</v>
      </c>
      <c r="N955" s="260">
        <v>2.6160000000000001</v>
      </c>
      <c r="O955" s="260">
        <v>255.4</v>
      </c>
      <c r="P955" s="260">
        <v>522</v>
      </c>
      <c r="Q955" s="260">
        <v>711.3576705046188</v>
      </c>
      <c r="U955" s="260">
        <f t="shared" si="203"/>
        <v>4.2533799999999999</v>
      </c>
      <c r="V955" s="260">
        <f t="shared" si="204"/>
        <v>2.5540000000000003</v>
      </c>
    </row>
    <row r="956" spans="1:22">
      <c r="A956" s="259">
        <v>45159</v>
      </c>
      <c r="B956" s="260">
        <v>339.1</v>
      </c>
      <c r="C956" s="261">
        <v>424.42099999999999</v>
      </c>
      <c r="D956" s="260">
        <v>4399.7700000000004</v>
      </c>
      <c r="E956" s="260">
        <v>779.09400000000005</v>
      </c>
      <c r="F956" s="261">
        <v>4.3410000000000002</v>
      </c>
      <c r="G956" s="260">
        <f t="shared" si="194"/>
        <v>434.1</v>
      </c>
      <c r="H956" s="260">
        <f t="shared" si="205"/>
        <v>-95</v>
      </c>
      <c r="I956" s="260">
        <f t="shared" si="200"/>
        <v>198.70000000000002</v>
      </c>
      <c r="J956" s="262">
        <v>1.9870000000000001</v>
      </c>
      <c r="K956" s="260">
        <f t="shared" si="201"/>
        <v>2.3540000000000001</v>
      </c>
      <c r="L956" s="261">
        <v>8.3070000000000004</v>
      </c>
      <c r="M956" s="262">
        <f t="shared" si="202"/>
        <v>5.9530000000000003</v>
      </c>
      <c r="N956" s="260">
        <v>2.698</v>
      </c>
      <c r="O956" s="260">
        <v>250.74</v>
      </c>
      <c r="P956" s="260">
        <v>515</v>
      </c>
      <c r="Q956" s="260">
        <v>709.55362367735222</v>
      </c>
      <c r="U956" s="260">
        <f t="shared" si="203"/>
        <v>4.2442099999999998</v>
      </c>
      <c r="V956" s="260">
        <f t="shared" si="204"/>
        <v>2.5074000000000001</v>
      </c>
    </row>
    <row r="957" spans="1:22">
      <c r="A957" s="259">
        <v>45160</v>
      </c>
      <c r="B957" s="260">
        <v>338.5</v>
      </c>
      <c r="C957" s="261">
        <v>422.83499999999998</v>
      </c>
      <c r="D957" s="260">
        <v>4387.55</v>
      </c>
      <c r="E957" s="260">
        <v>774.99199999999996</v>
      </c>
      <c r="F957" s="261">
        <v>4.327</v>
      </c>
      <c r="G957" s="260">
        <f t="shared" si="194"/>
        <v>432.7</v>
      </c>
      <c r="H957" s="260">
        <f t="shared" si="205"/>
        <v>-94.199999999999989</v>
      </c>
      <c r="I957" s="260">
        <f t="shared" si="200"/>
        <v>197.10000000000002</v>
      </c>
      <c r="J957" s="262">
        <v>1.9710000000000001</v>
      </c>
      <c r="K957" s="260">
        <f t="shared" si="201"/>
        <v>2.3559999999999999</v>
      </c>
      <c r="L957" s="261">
        <v>8.266</v>
      </c>
      <c r="M957" s="262">
        <f t="shared" si="202"/>
        <v>5.91</v>
      </c>
      <c r="N957" s="260">
        <v>2.64</v>
      </c>
      <c r="O957" s="260">
        <v>252.35</v>
      </c>
      <c r="P957" s="260">
        <v>512</v>
      </c>
      <c r="Q957" s="260">
        <v>713.58973390134929</v>
      </c>
      <c r="U957" s="260">
        <f t="shared" si="203"/>
        <v>4.2283499999999998</v>
      </c>
      <c r="V957" s="260">
        <f t="shared" si="204"/>
        <v>2.5234999999999999</v>
      </c>
    </row>
    <row r="958" spans="1:22">
      <c r="A958" s="259">
        <v>45161</v>
      </c>
      <c r="B958" s="260">
        <v>342.3</v>
      </c>
      <c r="C958" s="261">
        <v>423.21199999999999</v>
      </c>
      <c r="D958" s="260">
        <v>4436.01</v>
      </c>
      <c r="E958" s="260">
        <v>772.40300000000002</v>
      </c>
      <c r="F958" s="261">
        <v>4.1950000000000003</v>
      </c>
      <c r="G958" s="260">
        <f t="shared" si="194"/>
        <v>419.5</v>
      </c>
      <c r="H958" s="260">
        <f t="shared" si="205"/>
        <v>-77.199999999999989</v>
      </c>
      <c r="I958" s="260">
        <f t="shared" si="200"/>
        <v>184.9</v>
      </c>
      <c r="J958" s="262">
        <v>1.849</v>
      </c>
      <c r="K958" s="260">
        <f t="shared" si="201"/>
        <v>2.3460000000000001</v>
      </c>
      <c r="L958" s="261">
        <v>8.1370000000000005</v>
      </c>
      <c r="M958" s="262">
        <f t="shared" si="202"/>
        <v>5.7910000000000004</v>
      </c>
      <c r="N958" s="260">
        <v>2.512</v>
      </c>
      <c r="O958" s="260">
        <v>257.25</v>
      </c>
      <c r="P958" s="260">
        <v>514</v>
      </c>
      <c r="Q958" s="260">
        <v>711.13352248525689</v>
      </c>
      <c r="U958" s="260">
        <f t="shared" si="203"/>
        <v>4.2321200000000001</v>
      </c>
      <c r="V958" s="260">
        <f t="shared" si="204"/>
        <v>2.5724999999999998</v>
      </c>
    </row>
    <row r="959" spans="1:22">
      <c r="A959" s="259">
        <v>45162</v>
      </c>
      <c r="B959" s="260">
        <v>339.5</v>
      </c>
      <c r="C959" s="261">
        <v>416.41699999999997</v>
      </c>
      <c r="D959" s="260">
        <v>4376.3100000000004</v>
      </c>
      <c r="E959" s="260">
        <v>764.226</v>
      </c>
      <c r="F959" s="261">
        <v>4.2380000000000004</v>
      </c>
      <c r="G959" s="260">
        <f t="shared" si="194"/>
        <v>423.80000000000007</v>
      </c>
      <c r="H959" s="260">
        <f t="shared" si="205"/>
        <v>-84.300000000000068</v>
      </c>
      <c r="I959" s="260">
        <f t="shared" si="200"/>
        <v>190.7</v>
      </c>
      <c r="J959" s="262">
        <v>1.907</v>
      </c>
      <c r="K959" s="260">
        <f t="shared" si="201"/>
        <v>2.3310000000000004</v>
      </c>
      <c r="L959" s="261">
        <v>8.1259999999999994</v>
      </c>
      <c r="M959" s="262">
        <f t="shared" si="202"/>
        <v>5.794999999999999</v>
      </c>
      <c r="N959" s="260">
        <v>2.5070000000000001</v>
      </c>
      <c r="O959" s="260">
        <v>255.81</v>
      </c>
      <c r="P959" s="260">
        <v>500</v>
      </c>
      <c r="Q959" s="260">
        <v>701.19797295990475</v>
      </c>
      <c r="U959" s="260">
        <f t="shared" si="203"/>
        <v>4.1641699999999995</v>
      </c>
      <c r="V959" s="260">
        <f t="shared" si="204"/>
        <v>2.5581</v>
      </c>
    </row>
    <row r="960" spans="1:22">
      <c r="A960" s="259">
        <v>45163</v>
      </c>
      <c r="B960" s="260">
        <v>340.6</v>
      </c>
      <c r="C960" s="261">
        <v>418.87</v>
      </c>
      <c r="D960" s="260">
        <v>4405.71</v>
      </c>
      <c r="E960" s="260">
        <v>768.17899999999997</v>
      </c>
      <c r="F960" s="261">
        <v>4.2370000000000001</v>
      </c>
      <c r="G960" s="260">
        <f t="shared" si="194"/>
        <v>423.7</v>
      </c>
      <c r="H960" s="260">
        <f t="shared" si="205"/>
        <v>-83.099999999999966</v>
      </c>
      <c r="I960" s="260">
        <f t="shared" si="200"/>
        <v>191.6</v>
      </c>
      <c r="J960" s="262">
        <v>1.9159999999999999</v>
      </c>
      <c r="K960" s="260">
        <f t="shared" si="201"/>
        <v>2.3210000000000002</v>
      </c>
      <c r="L960" s="261">
        <v>8.1479999999999997</v>
      </c>
      <c r="M960" s="262">
        <f t="shared" si="202"/>
        <v>5.827</v>
      </c>
      <c r="N960" s="260">
        <v>2.556</v>
      </c>
      <c r="O960" s="260">
        <v>256.22000000000003</v>
      </c>
      <c r="P960" s="260">
        <v>508</v>
      </c>
      <c r="Q960" s="260">
        <v>705.16462524848851</v>
      </c>
      <c r="U960" s="260">
        <f t="shared" si="203"/>
        <v>4.1886999999999999</v>
      </c>
      <c r="V960" s="260">
        <f t="shared" si="204"/>
        <v>2.5622000000000003</v>
      </c>
    </row>
    <row r="961" spans="1:22" hidden="1">
      <c r="A961" s="259">
        <v>45166</v>
      </c>
      <c r="B961" s="260">
        <v>343</v>
      </c>
      <c r="C961" s="261">
        <v>418.85399999999998</v>
      </c>
      <c r="D961" s="260">
        <v>4433.3100000000004</v>
      </c>
      <c r="E961" s="260">
        <v>768.30799999999999</v>
      </c>
      <c r="F961" s="261">
        <v>4.2050000000000001</v>
      </c>
      <c r="G961" s="260">
        <f t="shared" si="194"/>
        <v>420.5</v>
      </c>
      <c r="H961" s="260">
        <f t="shared" si="205"/>
        <v>-77.5</v>
      </c>
      <c r="I961" s="260">
        <f t="shared" si="200"/>
        <v>190.2</v>
      </c>
      <c r="J961" s="262">
        <v>1.9019999999999999</v>
      </c>
      <c r="K961" s="260">
        <f t="shared" si="201"/>
        <v>2.3029999999999999</v>
      </c>
      <c r="L961" s="261">
        <v>8.1240000000000006</v>
      </c>
      <c r="M961" s="262">
        <f t="shared" si="202"/>
        <v>5.8210000000000006</v>
      </c>
      <c r="N961" s="260">
        <v>2.5590000000000002</v>
      </c>
      <c r="O961" s="260" t="e">
        <v>#N/A</v>
      </c>
      <c r="Q961" s="260">
        <v>708.50504896543407</v>
      </c>
    </row>
    <row r="962" spans="1:22">
      <c r="A962" s="259">
        <v>45167</v>
      </c>
      <c r="B962" s="260">
        <v>348</v>
      </c>
      <c r="C962" s="261">
        <v>420.20600000000002</v>
      </c>
      <c r="D962" s="260">
        <v>4497.63</v>
      </c>
      <c r="E962" s="260">
        <v>769.52800000000002</v>
      </c>
      <c r="F962" s="261">
        <v>4.1230000000000002</v>
      </c>
      <c r="G962" s="260">
        <f t="shared" si="194"/>
        <v>412.3</v>
      </c>
      <c r="H962" s="260">
        <f t="shared" si="205"/>
        <v>-64.300000000000011</v>
      </c>
      <c r="I962" s="260">
        <f t="shared" si="200"/>
        <v>183.7</v>
      </c>
      <c r="J962" s="262">
        <v>1.837</v>
      </c>
      <c r="K962" s="260">
        <f t="shared" si="201"/>
        <v>2.2860000000000005</v>
      </c>
      <c r="L962" s="261">
        <v>8.0440000000000005</v>
      </c>
      <c r="M962" s="262">
        <f t="shared" si="202"/>
        <v>5.758</v>
      </c>
      <c r="N962" s="260">
        <v>2.5059999999999998</v>
      </c>
      <c r="O962" s="260">
        <v>255.89</v>
      </c>
      <c r="P962" s="260">
        <v>511</v>
      </c>
      <c r="Q962" s="260">
        <v>706.48885218916757</v>
      </c>
      <c r="U962" s="260">
        <f t="shared" ref="U962:U965" si="206">C962/100</f>
        <v>4.2020600000000004</v>
      </c>
      <c r="V962" s="260">
        <f t="shared" ref="V962:V965" si="207">O962/100</f>
        <v>2.5589</v>
      </c>
    </row>
    <row r="963" spans="1:22">
      <c r="A963" s="259">
        <v>45168</v>
      </c>
      <c r="B963" s="260">
        <v>345.6</v>
      </c>
      <c r="C963" s="261">
        <v>417.80399999999997</v>
      </c>
      <c r="D963" s="260">
        <v>4514.87</v>
      </c>
      <c r="E963" s="260">
        <v>768.94200000000001</v>
      </c>
      <c r="F963" s="261">
        <v>4.1159999999999997</v>
      </c>
      <c r="G963" s="260">
        <f t="shared" si="194"/>
        <v>411.59999999999997</v>
      </c>
      <c r="H963" s="260">
        <f t="shared" si="205"/>
        <v>-65.999999999999943</v>
      </c>
      <c r="I963" s="260">
        <f t="shared" si="200"/>
        <v>185.1</v>
      </c>
      <c r="J963" s="262">
        <v>1.851</v>
      </c>
      <c r="K963" s="260">
        <f t="shared" si="201"/>
        <v>2.2649999999999997</v>
      </c>
      <c r="L963" s="261">
        <v>8.0030000000000001</v>
      </c>
      <c r="M963" s="262">
        <f t="shared" si="202"/>
        <v>5.7380000000000004</v>
      </c>
      <c r="N963" s="260">
        <v>2.54</v>
      </c>
      <c r="O963" s="260">
        <v>251.02</v>
      </c>
      <c r="P963" s="260">
        <v>523</v>
      </c>
      <c r="Q963" s="260">
        <v>749.79567031707529</v>
      </c>
      <c r="U963" s="260">
        <f t="shared" si="206"/>
        <v>4.1780399999999993</v>
      </c>
      <c r="V963" s="260">
        <f t="shared" si="207"/>
        <v>2.5102000000000002</v>
      </c>
    </row>
    <row r="964" spans="1:22">
      <c r="A964" s="259">
        <v>45169</v>
      </c>
      <c r="B964" s="260">
        <v>343.3</v>
      </c>
      <c r="C964" s="261">
        <v>421.90300000000002</v>
      </c>
      <c r="D964" s="260">
        <v>4507.66</v>
      </c>
      <c r="E964" s="260">
        <v>779.42899999999997</v>
      </c>
      <c r="F964" s="261">
        <v>4.109</v>
      </c>
      <c r="G964" s="260">
        <f t="shared" ref="G964:G1027" si="208">F964*100</f>
        <v>410.9</v>
      </c>
      <c r="H964" s="260">
        <f t="shared" si="205"/>
        <v>-67.599999999999966</v>
      </c>
      <c r="I964" s="260">
        <f t="shared" si="200"/>
        <v>187.20000000000002</v>
      </c>
      <c r="J964" s="262">
        <v>1.8720000000000001</v>
      </c>
      <c r="K964" s="260">
        <f t="shared" si="201"/>
        <v>2.2370000000000001</v>
      </c>
      <c r="L964" s="261">
        <v>8.0009999999999994</v>
      </c>
      <c r="M964" s="262">
        <f t="shared" si="202"/>
        <v>5.7639999999999993</v>
      </c>
      <c r="N964" s="260">
        <v>2.4590000000000001</v>
      </c>
      <c r="O964" s="260">
        <v>257.13</v>
      </c>
      <c r="P964" s="260">
        <v>541</v>
      </c>
      <c r="Q964" s="260">
        <v>773.16080569325254</v>
      </c>
      <c r="U964" s="260">
        <f t="shared" si="206"/>
        <v>4.2190300000000001</v>
      </c>
      <c r="V964" s="260">
        <f t="shared" si="207"/>
        <v>2.5712999999999999</v>
      </c>
    </row>
    <row r="965" spans="1:22">
      <c r="A965" s="259">
        <v>45170</v>
      </c>
      <c r="B965" s="260">
        <v>338.4</v>
      </c>
      <c r="C965" s="261">
        <v>417.9</v>
      </c>
      <c r="D965" s="260">
        <v>4515.7700000000004</v>
      </c>
      <c r="E965" s="260">
        <v>774.67399999999998</v>
      </c>
      <c r="F965" s="261">
        <v>4.18</v>
      </c>
      <c r="G965" s="260">
        <f t="shared" si="208"/>
        <v>418</v>
      </c>
      <c r="H965" s="260">
        <f t="shared" si="205"/>
        <v>-79.600000000000023</v>
      </c>
      <c r="I965" s="260">
        <f t="shared" si="200"/>
        <v>192.3</v>
      </c>
      <c r="J965" s="262">
        <v>1.923</v>
      </c>
      <c r="K965" s="260">
        <f t="shared" si="201"/>
        <v>2.2569999999999997</v>
      </c>
      <c r="L965" s="261">
        <v>8.0489999999999995</v>
      </c>
      <c r="M965" s="262">
        <f t="shared" si="202"/>
        <v>5.7919999999999998</v>
      </c>
      <c r="N965" s="260">
        <v>2.544</v>
      </c>
      <c r="O965" s="260">
        <v>253.02</v>
      </c>
      <c r="P965" s="260">
        <v>532</v>
      </c>
      <c r="Q965" s="260">
        <v>761.84708999328586</v>
      </c>
      <c r="U965" s="260">
        <f t="shared" si="206"/>
        <v>4.1789999999999994</v>
      </c>
      <c r="V965" s="260">
        <f t="shared" si="207"/>
        <v>2.5302000000000002</v>
      </c>
    </row>
    <row r="966" spans="1:22" hidden="1">
      <c r="A966" s="259">
        <v>45173</v>
      </c>
      <c r="B966" s="260">
        <v>0</v>
      </c>
      <c r="C966" s="260">
        <v>0</v>
      </c>
      <c r="D966" s="260">
        <v>0</v>
      </c>
      <c r="E966" s="260" t="e">
        <v>#N/A</v>
      </c>
      <c r="F966" s="260">
        <v>4.18</v>
      </c>
      <c r="G966" s="260">
        <f t="shared" si="208"/>
        <v>418</v>
      </c>
      <c r="H966" s="260">
        <f t="shared" si="205"/>
        <v>-418</v>
      </c>
      <c r="J966" s="260"/>
      <c r="L966" s="260"/>
      <c r="M966" s="260"/>
      <c r="Q966" s="260">
        <v>758.9410916273323</v>
      </c>
    </row>
    <row r="967" spans="1:22">
      <c r="A967" s="259">
        <v>45174</v>
      </c>
      <c r="B967" s="260">
        <v>334.2</v>
      </c>
      <c r="C967" s="261">
        <v>417.55500000000001</v>
      </c>
      <c r="D967" s="260">
        <v>4496.83</v>
      </c>
      <c r="E967" s="260">
        <v>773.11500000000001</v>
      </c>
      <c r="F967" s="261">
        <v>4.2629999999999999</v>
      </c>
      <c r="G967" s="260">
        <f t="shared" si="208"/>
        <v>426.3</v>
      </c>
      <c r="H967" s="260">
        <f t="shared" si="205"/>
        <v>-92.100000000000023</v>
      </c>
      <c r="I967" s="260">
        <f t="shared" ref="I967:I990" si="209">J967*100</f>
        <v>196.2</v>
      </c>
      <c r="J967" s="262">
        <v>1.962</v>
      </c>
      <c r="K967" s="260">
        <f t="shared" ref="K967:K990" si="210">F967-J967</f>
        <v>2.3010000000000002</v>
      </c>
      <c r="L967" s="261">
        <v>8.1539999999999999</v>
      </c>
      <c r="M967" s="262">
        <f t="shared" ref="M967:M990" si="211">L967-K967</f>
        <v>5.8529999999999998</v>
      </c>
      <c r="N967" s="260">
        <v>2.6080000000000001</v>
      </c>
      <c r="O967" s="260">
        <v>248.74</v>
      </c>
      <c r="P967" s="260">
        <v>529</v>
      </c>
      <c r="Q967" s="260">
        <v>746.52129195940302</v>
      </c>
      <c r="U967" s="260">
        <f t="shared" ref="U967:U990" si="212">C967/100</f>
        <v>4.1755500000000003</v>
      </c>
      <c r="V967" s="260">
        <f t="shared" ref="V967:V990" si="213">O967/100</f>
        <v>2.4874000000000001</v>
      </c>
    </row>
    <row r="968" spans="1:22">
      <c r="A968" s="259">
        <v>45175</v>
      </c>
      <c r="B968" s="260">
        <v>331.8</v>
      </c>
      <c r="C968" s="261">
        <v>422.04500000000002</v>
      </c>
      <c r="D968" s="260">
        <v>4465.4799999999996</v>
      </c>
      <c r="E968" s="260">
        <v>777.55200000000002</v>
      </c>
      <c r="F968" s="261">
        <v>4.282</v>
      </c>
      <c r="G968" s="260">
        <f t="shared" si="208"/>
        <v>428.2</v>
      </c>
      <c r="H968" s="260">
        <f t="shared" si="205"/>
        <v>-96.399999999999977</v>
      </c>
      <c r="I968" s="260">
        <f t="shared" si="209"/>
        <v>197.70000000000002</v>
      </c>
      <c r="J968" s="262">
        <v>1.9770000000000001</v>
      </c>
      <c r="K968" s="260">
        <f t="shared" si="210"/>
        <v>2.3049999999999997</v>
      </c>
      <c r="L968" s="261">
        <v>8.2210000000000001</v>
      </c>
      <c r="M968" s="262">
        <f t="shared" si="211"/>
        <v>5.9160000000000004</v>
      </c>
      <c r="N968" s="260">
        <v>2.65</v>
      </c>
      <c r="O968" s="260">
        <v>249.3</v>
      </c>
      <c r="P968" s="260">
        <v>534</v>
      </c>
      <c r="Q968" s="260">
        <v>752.20921115168562</v>
      </c>
      <c r="U968" s="260">
        <f t="shared" si="212"/>
        <v>4.2204500000000005</v>
      </c>
      <c r="V968" s="260">
        <f t="shared" si="213"/>
        <v>2.4930000000000003</v>
      </c>
    </row>
    <row r="969" spans="1:22">
      <c r="A969" s="259">
        <v>45176</v>
      </c>
      <c r="B969" s="260">
        <v>336.4</v>
      </c>
      <c r="C969" s="261">
        <v>425.33499999999998</v>
      </c>
      <c r="D969" s="260">
        <v>4451.1400000000003</v>
      </c>
      <c r="E969" s="260">
        <v>779.88900000000001</v>
      </c>
      <c r="F969" s="261">
        <v>4.2469999999999999</v>
      </c>
      <c r="G969" s="260">
        <f t="shared" si="208"/>
        <v>424.7</v>
      </c>
      <c r="H969" s="260">
        <f t="shared" si="205"/>
        <v>-88.300000000000011</v>
      </c>
      <c r="I969" s="260">
        <f t="shared" si="209"/>
        <v>193.4</v>
      </c>
      <c r="J969" s="262">
        <v>1.9339999999999999</v>
      </c>
      <c r="K969" s="260">
        <f t="shared" si="210"/>
        <v>2.3129999999999997</v>
      </c>
      <c r="L969" s="261">
        <v>8.1969999999999992</v>
      </c>
      <c r="M969" s="262">
        <f t="shared" si="211"/>
        <v>5.8839999999999995</v>
      </c>
      <c r="N969" s="260">
        <v>2.609</v>
      </c>
      <c r="O969" s="260">
        <v>252.56</v>
      </c>
      <c r="P969" s="260">
        <v>537</v>
      </c>
      <c r="Q969" s="260">
        <v>757.58956078226959</v>
      </c>
      <c r="U969" s="260">
        <f t="shared" si="212"/>
        <v>4.2533500000000002</v>
      </c>
      <c r="V969" s="260">
        <f t="shared" si="213"/>
        <v>2.5255999999999998</v>
      </c>
    </row>
    <row r="970" spans="1:22">
      <c r="A970" s="259">
        <v>45177</v>
      </c>
      <c r="B970" s="260">
        <v>334.6</v>
      </c>
      <c r="C970" s="261">
        <v>419.892</v>
      </c>
      <c r="D970" s="260">
        <v>4457.49</v>
      </c>
      <c r="E970" s="260">
        <v>770.15499999999997</v>
      </c>
      <c r="F970" s="261">
        <v>4.2670000000000003</v>
      </c>
      <c r="G970" s="260">
        <f t="shared" si="208"/>
        <v>426.70000000000005</v>
      </c>
      <c r="H970" s="260">
        <f t="shared" si="205"/>
        <v>-92.100000000000023</v>
      </c>
      <c r="I970" s="260">
        <f t="shared" si="209"/>
        <v>192.79999999999998</v>
      </c>
      <c r="J970" s="262">
        <v>1.9279999999999999</v>
      </c>
      <c r="K970" s="260">
        <f t="shared" si="210"/>
        <v>2.3390000000000004</v>
      </c>
      <c r="L970" s="261">
        <v>8.1630000000000003</v>
      </c>
      <c r="M970" s="262">
        <f t="shared" si="211"/>
        <v>5.8239999999999998</v>
      </c>
      <c r="N970" s="260">
        <v>2.6059999999999999</v>
      </c>
      <c r="O970" s="260">
        <v>252.57</v>
      </c>
      <c r="P970" s="260">
        <v>525</v>
      </c>
      <c r="Q970" s="260">
        <v>738.29548020703305</v>
      </c>
      <c r="S970" s="260">
        <v>10000</v>
      </c>
      <c r="U970" s="260">
        <f t="shared" si="212"/>
        <v>4.1989200000000002</v>
      </c>
      <c r="V970" s="260">
        <f t="shared" si="213"/>
        <v>2.5257000000000001</v>
      </c>
    </row>
    <row r="971" spans="1:22">
      <c r="A971" s="259">
        <v>45180</v>
      </c>
      <c r="B971" s="260">
        <v>335.9</v>
      </c>
      <c r="C971" s="261">
        <v>420.142</v>
      </c>
      <c r="D971" s="260">
        <v>4487.46</v>
      </c>
      <c r="E971" s="260">
        <v>769.52300000000002</v>
      </c>
      <c r="F971" s="261">
        <v>4.2919999999999998</v>
      </c>
      <c r="G971" s="260">
        <f t="shared" si="208"/>
        <v>429.2</v>
      </c>
      <c r="H971" s="260">
        <f t="shared" si="205"/>
        <v>-93.300000000000011</v>
      </c>
      <c r="I971" s="260">
        <f t="shared" si="209"/>
        <v>194.9</v>
      </c>
      <c r="J971" s="262">
        <v>1.9490000000000001</v>
      </c>
      <c r="K971" s="260">
        <f t="shared" si="210"/>
        <v>2.343</v>
      </c>
      <c r="L971" s="261">
        <v>8.2070000000000007</v>
      </c>
      <c r="M971" s="262">
        <f t="shared" si="211"/>
        <v>5.8640000000000008</v>
      </c>
      <c r="N971" s="260">
        <v>2.6349999999999998</v>
      </c>
      <c r="O971" s="260">
        <v>251.09</v>
      </c>
      <c r="P971" s="260">
        <v>517</v>
      </c>
      <c r="Q971" s="260">
        <v>734.30220249738124</v>
      </c>
      <c r="U971" s="260">
        <f t="shared" si="212"/>
        <v>4.2014199999999997</v>
      </c>
      <c r="V971" s="260">
        <f t="shared" si="213"/>
        <v>2.5108999999999999</v>
      </c>
    </row>
    <row r="972" spans="1:22">
      <c r="A972" s="259">
        <v>45181</v>
      </c>
      <c r="B972" s="260">
        <v>336.4</v>
      </c>
      <c r="C972" s="261">
        <v>422.72399999999999</v>
      </c>
      <c r="D972" s="260">
        <v>4461.8999999999996</v>
      </c>
      <c r="E972" s="260">
        <v>772.11900000000003</v>
      </c>
      <c r="F972" s="261">
        <v>4.2830000000000004</v>
      </c>
      <c r="G972" s="260">
        <f t="shared" si="208"/>
        <v>428.3</v>
      </c>
      <c r="H972" s="260">
        <f t="shared" si="205"/>
        <v>-91.900000000000034</v>
      </c>
      <c r="I972" s="260">
        <f t="shared" si="209"/>
        <v>194.3</v>
      </c>
      <c r="J972" s="262">
        <v>1.9430000000000001</v>
      </c>
      <c r="K972" s="260">
        <f t="shared" si="210"/>
        <v>2.3400000000000003</v>
      </c>
      <c r="L972" s="261">
        <v>8.2260000000000009</v>
      </c>
      <c r="M972" s="262">
        <f t="shared" si="211"/>
        <v>5.886000000000001</v>
      </c>
      <c r="N972" s="260">
        <v>2.6379999999999999</v>
      </c>
      <c r="O972" s="260">
        <v>251.02</v>
      </c>
      <c r="P972" s="260">
        <v>518</v>
      </c>
      <c r="Q972" s="260">
        <v>736.92229898384323</v>
      </c>
      <c r="U972" s="260">
        <f t="shared" si="212"/>
        <v>4.2272400000000001</v>
      </c>
      <c r="V972" s="260">
        <f t="shared" si="213"/>
        <v>2.5102000000000002</v>
      </c>
    </row>
    <row r="973" spans="1:22">
      <c r="A973" s="259">
        <v>45182</v>
      </c>
      <c r="B973" s="260">
        <v>338.5</v>
      </c>
      <c r="C973" s="261">
        <v>423.96600000000001</v>
      </c>
      <c r="D973" s="260">
        <v>4467.4399999999996</v>
      </c>
      <c r="E973" s="260">
        <v>774.07899999999995</v>
      </c>
      <c r="F973" s="261">
        <v>4.2510000000000003</v>
      </c>
      <c r="G973" s="260">
        <f t="shared" si="208"/>
        <v>425.1</v>
      </c>
      <c r="H973" s="260">
        <f t="shared" si="205"/>
        <v>-86.600000000000023</v>
      </c>
      <c r="I973" s="260">
        <f t="shared" si="209"/>
        <v>192.2</v>
      </c>
      <c r="J973" s="262">
        <v>1.9219999999999999</v>
      </c>
      <c r="K973" s="260">
        <f t="shared" si="210"/>
        <v>2.3290000000000006</v>
      </c>
      <c r="L973" s="261">
        <v>8.2119999999999997</v>
      </c>
      <c r="M973" s="262">
        <f t="shared" si="211"/>
        <v>5.8829999999999991</v>
      </c>
      <c r="N973" s="260">
        <v>2.6459999999999999</v>
      </c>
      <c r="O973" s="260">
        <v>250.55</v>
      </c>
      <c r="P973" s="260">
        <v>522</v>
      </c>
      <c r="Q973" s="260">
        <v>739.11022675403046</v>
      </c>
      <c r="U973" s="260">
        <f t="shared" si="212"/>
        <v>4.2396599999999998</v>
      </c>
      <c r="V973" s="260">
        <f t="shared" si="213"/>
        <v>2.5055000000000001</v>
      </c>
    </row>
    <row r="974" spans="1:22">
      <c r="A974" s="259">
        <v>45183</v>
      </c>
      <c r="B974" s="260">
        <v>336.1</v>
      </c>
      <c r="C974" s="261">
        <v>418.02600000000001</v>
      </c>
      <c r="D974" s="260">
        <v>4505.1000000000004</v>
      </c>
      <c r="E974" s="260">
        <v>765.36199999999997</v>
      </c>
      <c r="F974" s="261">
        <v>4.2889999999999997</v>
      </c>
      <c r="G974" s="260">
        <f t="shared" si="208"/>
        <v>428.9</v>
      </c>
      <c r="H974" s="260">
        <f t="shared" si="205"/>
        <v>-92.799999999999955</v>
      </c>
      <c r="I974" s="260">
        <f t="shared" si="209"/>
        <v>194.6</v>
      </c>
      <c r="J974" s="262">
        <v>1.946</v>
      </c>
      <c r="K974" s="260">
        <f t="shared" si="210"/>
        <v>2.343</v>
      </c>
      <c r="L974" s="261">
        <v>8.1959999999999997</v>
      </c>
      <c r="M974" s="262">
        <f t="shared" si="211"/>
        <v>5.8529999999999998</v>
      </c>
      <c r="N974" s="260">
        <v>2.5880000000000001</v>
      </c>
      <c r="O974" s="260">
        <v>249.24</v>
      </c>
      <c r="P974" s="260">
        <v>504</v>
      </c>
      <c r="Q974" s="260">
        <v>721.98013491693939</v>
      </c>
      <c r="U974" s="260">
        <f t="shared" si="212"/>
        <v>4.1802600000000005</v>
      </c>
      <c r="V974" s="260">
        <f t="shared" si="213"/>
        <v>2.4923999999999999</v>
      </c>
    </row>
    <row r="975" spans="1:22">
      <c r="A975" s="259">
        <v>45184</v>
      </c>
      <c r="B975" s="260">
        <v>333.4</v>
      </c>
      <c r="C975" s="261">
        <v>416.21600000000001</v>
      </c>
      <c r="D975" s="260">
        <v>4450.32</v>
      </c>
      <c r="E975" s="260">
        <v>761.798</v>
      </c>
      <c r="F975" s="261">
        <v>4.3339999999999996</v>
      </c>
      <c r="G975" s="260">
        <f t="shared" si="208"/>
        <v>433.4</v>
      </c>
      <c r="H975" s="260">
        <f t="shared" si="205"/>
        <v>-100</v>
      </c>
      <c r="I975" s="260">
        <f t="shared" si="209"/>
        <v>198.5</v>
      </c>
      <c r="J975" s="262">
        <v>1.9850000000000001</v>
      </c>
      <c r="K975" s="260">
        <f t="shared" si="210"/>
        <v>2.3489999999999993</v>
      </c>
      <c r="L975" s="261">
        <v>8.2260000000000009</v>
      </c>
      <c r="M975" s="262">
        <f t="shared" si="211"/>
        <v>5.8770000000000016</v>
      </c>
      <c r="N975" s="260">
        <v>2.6709999999999998</v>
      </c>
      <c r="O975" s="260">
        <v>245.41</v>
      </c>
      <c r="P975" s="260">
        <v>500</v>
      </c>
      <c r="Q975" s="260">
        <v>712.691196514073</v>
      </c>
      <c r="U975" s="260">
        <f t="shared" si="212"/>
        <v>4.1621600000000001</v>
      </c>
      <c r="V975" s="260">
        <f t="shared" si="213"/>
        <v>2.4540999999999999</v>
      </c>
    </row>
    <row r="976" spans="1:22">
      <c r="A976" s="259">
        <v>45187</v>
      </c>
      <c r="B976" s="260">
        <v>334.7</v>
      </c>
      <c r="C976" s="261">
        <v>420.964</v>
      </c>
      <c r="D976" s="260">
        <v>4453.53</v>
      </c>
      <c r="E976" s="260">
        <v>768.19500000000005</v>
      </c>
      <c r="F976" s="261">
        <v>4.3040000000000003</v>
      </c>
      <c r="G976" s="260">
        <f t="shared" si="208"/>
        <v>430.40000000000003</v>
      </c>
      <c r="H976" s="260">
        <f t="shared" si="205"/>
        <v>-95.700000000000045</v>
      </c>
      <c r="I976" s="260">
        <f t="shared" si="209"/>
        <v>194.1</v>
      </c>
      <c r="J976" s="262">
        <v>1.9410000000000001</v>
      </c>
      <c r="K976" s="260">
        <f t="shared" si="210"/>
        <v>2.3630000000000004</v>
      </c>
      <c r="L976" s="261">
        <v>8.2560000000000002</v>
      </c>
      <c r="M976" s="262">
        <f t="shared" si="211"/>
        <v>5.8929999999999998</v>
      </c>
      <c r="N976" s="260">
        <v>2.7029999999999998</v>
      </c>
      <c r="O976" s="260">
        <v>243.81</v>
      </c>
      <c r="P976" s="260">
        <v>507</v>
      </c>
      <c r="Q976" s="260">
        <v>722.63860617280375</v>
      </c>
      <c r="U976" s="260">
        <f t="shared" si="212"/>
        <v>4.2096400000000003</v>
      </c>
      <c r="V976" s="260">
        <f t="shared" si="213"/>
        <v>2.4380999999999999</v>
      </c>
    </row>
    <row r="977" spans="1:22">
      <c r="A977" s="259">
        <v>45188</v>
      </c>
      <c r="B977" s="260">
        <v>332.2</v>
      </c>
      <c r="C977" s="261">
        <v>417.36799999999999</v>
      </c>
      <c r="D977" s="260">
        <v>4443.95</v>
      </c>
      <c r="E977" s="260">
        <v>765.654</v>
      </c>
      <c r="F977" s="261">
        <v>4.3600000000000003</v>
      </c>
      <c r="G977" s="260">
        <f t="shared" si="208"/>
        <v>436.00000000000006</v>
      </c>
      <c r="H977" s="260">
        <f t="shared" si="205"/>
        <v>-103.80000000000007</v>
      </c>
      <c r="I977" s="260">
        <f t="shared" si="209"/>
        <v>198.6</v>
      </c>
      <c r="J977" s="262">
        <v>1.986</v>
      </c>
      <c r="K977" s="260">
        <f t="shared" si="210"/>
        <v>2.3740000000000006</v>
      </c>
      <c r="L977" s="261">
        <v>8.2680000000000007</v>
      </c>
      <c r="M977" s="262">
        <f t="shared" si="211"/>
        <v>5.8940000000000001</v>
      </c>
      <c r="N977" s="260">
        <v>2.7330000000000001</v>
      </c>
      <c r="O977" s="260">
        <v>242</v>
      </c>
      <c r="P977" s="260">
        <v>506</v>
      </c>
      <c r="Q977" s="260">
        <v>724.00802043591079</v>
      </c>
      <c r="U977" s="260">
        <f t="shared" si="212"/>
        <v>4.1736800000000001</v>
      </c>
      <c r="V977" s="260">
        <f t="shared" si="213"/>
        <v>2.42</v>
      </c>
    </row>
    <row r="978" spans="1:22">
      <c r="A978" s="259">
        <v>45189</v>
      </c>
      <c r="B978" s="260">
        <v>330.6</v>
      </c>
      <c r="C978" s="261">
        <v>412.495</v>
      </c>
      <c r="D978" s="260">
        <v>4402.2</v>
      </c>
      <c r="E978" s="260">
        <v>757.28599999999994</v>
      </c>
      <c r="F978" s="261">
        <v>4.4089999999999998</v>
      </c>
      <c r="G978" s="260">
        <f t="shared" si="208"/>
        <v>440.9</v>
      </c>
      <c r="H978" s="260">
        <f t="shared" si="205"/>
        <v>-110.29999999999995</v>
      </c>
      <c r="I978" s="260">
        <f t="shared" si="209"/>
        <v>205.20000000000002</v>
      </c>
      <c r="J978" s="262">
        <v>2.052</v>
      </c>
      <c r="K978" s="260">
        <f t="shared" si="210"/>
        <v>2.3569999999999998</v>
      </c>
      <c r="L978" s="261">
        <v>8.25</v>
      </c>
      <c r="M978" s="262">
        <f t="shared" si="211"/>
        <v>5.8930000000000007</v>
      </c>
      <c r="N978" s="260">
        <v>2.6960000000000002</v>
      </c>
      <c r="O978" s="260">
        <v>243.17</v>
      </c>
      <c r="P978" s="260">
        <v>507</v>
      </c>
      <c r="Q978" s="260">
        <v>718.39450917091517</v>
      </c>
      <c r="U978" s="260">
        <f t="shared" si="212"/>
        <v>4.1249500000000001</v>
      </c>
      <c r="V978" s="260">
        <f t="shared" si="213"/>
        <v>2.4316999999999998</v>
      </c>
    </row>
    <row r="979" spans="1:22">
      <c r="A979" s="259">
        <v>45190</v>
      </c>
      <c r="B979" s="260">
        <v>331.7</v>
      </c>
      <c r="C979" s="261">
        <v>417.62599999999998</v>
      </c>
      <c r="D979" s="260">
        <v>4330</v>
      </c>
      <c r="E979" s="260">
        <v>768.678</v>
      </c>
      <c r="F979" s="261">
        <v>4.4960000000000004</v>
      </c>
      <c r="G979" s="260">
        <f t="shared" si="208"/>
        <v>449.6</v>
      </c>
      <c r="H979" s="260">
        <f t="shared" si="205"/>
        <v>-117.90000000000003</v>
      </c>
      <c r="I979" s="260">
        <f t="shared" si="209"/>
        <v>211.7</v>
      </c>
      <c r="J979" s="262">
        <v>2.117</v>
      </c>
      <c r="K979" s="260">
        <f t="shared" si="210"/>
        <v>2.3790000000000004</v>
      </c>
      <c r="L979" s="261">
        <v>8.4139999999999997</v>
      </c>
      <c r="M979" s="262">
        <f t="shared" si="211"/>
        <v>6.0349999999999993</v>
      </c>
      <c r="N979" s="260">
        <v>2.7320000000000002</v>
      </c>
      <c r="O979" s="260">
        <v>243.7</v>
      </c>
      <c r="P979" s="260">
        <v>511</v>
      </c>
      <c r="Q979" s="260">
        <v>734.38636928221285</v>
      </c>
      <c r="U979" s="260">
        <f t="shared" si="212"/>
        <v>4.1762600000000001</v>
      </c>
      <c r="V979" s="260">
        <f t="shared" si="213"/>
        <v>2.4369999999999998</v>
      </c>
    </row>
    <row r="980" spans="1:22">
      <c r="A980" s="259">
        <v>45191</v>
      </c>
      <c r="B980" s="260">
        <v>334.8</v>
      </c>
      <c r="C980" s="261">
        <v>422.678</v>
      </c>
      <c r="D980" s="260">
        <v>4320.0600000000004</v>
      </c>
      <c r="E980" s="260">
        <v>774.08299999999997</v>
      </c>
      <c r="F980" s="261">
        <v>4.4349999999999996</v>
      </c>
      <c r="G980" s="260">
        <f t="shared" si="208"/>
        <v>443.49999999999994</v>
      </c>
      <c r="H980" s="260">
        <f t="shared" si="205"/>
        <v>-108.69999999999993</v>
      </c>
      <c r="I980" s="260">
        <f t="shared" si="209"/>
        <v>206.1</v>
      </c>
      <c r="J980" s="262">
        <v>2.0609999999999999</v>
      </c>
      <c r="K980" s="260">
        <f t="shared" si="210"/>
        <v>2.3739999999999997</v>
      </c>
      <c r="L980" s="261">
        <v>8.4019999999999992</v>
      </c>
      <c r="M980" s="262">
        <f t="shared" si="211"/>
        <v>6.0279999999999996</v>
      </c>
      <c r="N980" s="260">
        <v>2.7349999999999999</v>
      </c>
      <c r="O980" s="260">
        <v>243.6</v>
      </c>
      <c r="P980" s="260">
        <v>520</v>
      </c>
      <c r="Q980" s="260">
        <v>745.00974259304246</v>
      </c>
      <c r="U980" s="260">
        <f t="shared" si="212"/>
        <v>4.2267799999999998</v>
      </c>
      <c r="V980" s="260">
        <f t="shared" si="213"/>
        <v>2.4359999999999999</v>
      </c>
    </row>
    <row r="981" spans="1:22">
      <c r="A981" s="259">
        <v>45194</v>
      </c>
      <c r="B981" s="260">
        <v>332.8</v>
      </c>
      <c r="C981" s="261">
        <v>420.01299999999998</v>
      </c>
      <c r="D981" s="260">
        <v>4337.4399999999996</v>
      </c>
      <c r="E981" s="260">
        <v>772.39800000000002</v>
      </c>
      <c r="F981" s="261">
        <v>4.5350000000000001</v>
      </c>
      <c r="G981" s="260">
        <f t="shared" si="208"/>
        <v>453.5</v>
      </c>
      <c r="H981" s="260">
        <f t="shared" si="205"/>
        <v>-120.69999999999999</v>
      </c>
      <c r="I981" s="260">
        <f t="shared" si="209"/>
        <v>217.70000000000002</v>
      </c>
      <c r="J981" s="262">
        <v>2.177</v>
      </c>
      <c r="K981" s="260">
        <f t="shared" si="210"/>
        <v>2.3580000000000001</v>
      </c>
      <c r="L981" s="261">
        <v>8.49</v>
      </c>
      <c r="M981" s="262">
        <f t="shared" si="211"/>
        <v>6.1319999999999997</v>
      </c>
      <c r="N981" s="260">
        <v>2.7909999999999999</v>
      </c>
      <c r="O981" s="260">
        <v>244.23</v>
      </c>
      <c r="P981" s="260">
        <v>514</v>
      </c>
      <c r="Q981" s="260">
        <v>741.94480625122515</v>
      </c>
      <c r="U981" s="260">
        <f t="shared" si="212"/>
        <v>4.2001299999999997</v>
      </c>
      <c r="V981" s="260">
        <f t="shared" si="213"/>
        <v>2.4422999999999999</v>
      </c>
    </row>
    <row r="982" spans="1:22">
      <c r="A982" s="259">
        <v>45195</v>
      </c>
      <c r="B982" s="260">
        <v>335.2</v>
      </c>
      <c r="C982" s="261">
        <v>424.03899999999999</v>
      </c>
      <c r="D982" s="260">
        <v>4273.53</v>
      </c>
      <c r="E982" s="260">
        <v>777.95100000000002</v>
      </c>
      <c r="F982" s="261">
        <v>4.5369999999999999</v>
      </c>
      <c r="G982" s="260">
        <f t="shared" si="208"/>
        <v>453.7</v>
      </c>
      <c r="H982" s="260">
        <f t="shared" si="205"/>
        <v>-118.5</v>
      </c>
      <c r="I982" s="260">
        <f t="shared" si="209"/>
        <v>222.10000000000002</v>
      </c>
      <c r="J982" s="262">
        <v>2.2210000000000001</v>
      </c>
      <c r="K982" s="260">
        <f t="shared" si="210"/>
        <v>2.3159999999999998</v>
      </c>
      <c r="L982" s="261">
        <v>8.5459999999999994</v>
      </c>
      <c r="M982" s="262">
        <f t="shared" si="211"/>
        <v>6.2299999999999995</v>
      </c>
      <c r="N982" s="260">
        <v>2.802</v>
      </c>
      <c r="O982" s="260">
        <v>247.23</v>
      </c>
      <c r="P982" s="260">
        <v>520</v>
      </c>
      <c r="Q982" s="260">
        <v>750.21398659738895</v>
      </c>
      <c r="U982" s="260">
        <f t="shared" si="212"/>
        <v>4.2403899999999997</v>
      </c>
      <c r="V982" s="260">
        <f t="shared" si="213"/>
        <v>2.4722999999999997</v>
      </c>
    </row>
    <row r="983" spans="1:22">
      <c r="A983" s="259">
        <v>45196</v>
      </c>
      <c r="B983" s="260">
        <v>332.7</v>
      </c>
      <c r="C983" s="261">
        <v>424.16199999999998</v>
      </c>
      <c r="D983" s="260">
        <v>4274.51</v>
      </c>
      <c r="E983" s="260">
        <v>782.21400000000006</v>
      </c>
      <c r="F983" s="261">
        <v>4.609</v>
      </c>
      <c r="G983" s="260">
        <f t="shared" si="208"/>
        <v>460.9</v>
      </c>
      <c r="H983" s="260">
        <f t="shared" si="205"/>
        <v>-128.19999999999999</v>
      </c>
      <c r="I983" s="260">
        <f t="shared" si="209"/>
        <v>226.2</v>
      </c>
      <c r="J983" s="262">
        <v>2.262</v>
      </c>
      <c r="K983" s="260">
        <f t="shared" si="210"/>
        <v>2.347</v>
      </c>
      <c r="L983" s="261">
        <v>8.61</v>
      </c>
      <c r="M983" s="262">
        <f t="shared" si="211"/>
        <v>6.2629999999999999</v>
      </c>
      <c r="N983" s="260">
        <v>2.8359999999999999</v>
      </c>
      <c r="O983" s="260">
        <v>247.41</v>
      </c>
      <c r="P983" s="260">
        <v>524</v>
      </c>
      <c r="Q983" s="260">
        <v>752.59259166770028</v>
      </c>
      <c r="U983" s="260">
        <f t="shared" si="212"/>
        <v>4.2416200000000002</v>
      </c>
      <c r="V983" s="260">
        <f t="shared" si="213"/>
        <v>2.4741</v>
      </c>
    </row>
    <row r="984" spans="1:22">
      <c r="A984" s="259">
        <v>45197</v>
      </c>
      <c r="B984" s="260">
        <v>339.2</v>
      </c>
      <c r="C984" s="261">
        <v>438.858</v>
      </c>
      <c r="D984" s="260">
        <v>4299.7</v>
      </c>
      <c r="E984" s="260">
        <v>800.52700000000004</v>
      </c>
      <c r="F984" s="261">
        <v>4.5759999999999996</v>
      </c>
      <c r="G984" s="260">
        <f t="shared" si="208"/>
        <v>457.59999999999997</v>
      </c>
      <c r="H984" s="260">
        <f t="shared" si="205"/>
        <v>-118.39999999999998</v>
      </c>
      <c r="I984" s="260">
        <f t="shared" si="209"/>
        <v>219.89999999999998</v>
      </c>
      <c r="J984" s="262">
        <v>2.1989999999999998</v>
      </c>
      <c r="K984" s="260">
        <f t="shared" si="210"/>
        <v>2.3769999999999998</v>
      </c>
      <c r="L984" s="261">
        <v>8.7110000000000003</v>
      </c>
      <c r="M984" s="262">
        <f t="shared" si="211"/>
        <v>6.3340000000000005</v>
      </c>
      <c r="N984" s="260">
        <v>2.927</v>
      </c>
      <c r="O984" s="260">
        <v>246.28</v>
      </c>
      <c r="P984" s="260">
        <v>542</v>
      </c>
      <c r="Q984" s="260">
        <v>768.39626818744296</v>
      </c>
      <c r="U984" s="260">
        <f t="shared" si="212"/>
        <v>4.3885800000000001</v>
      </c>
      <c r="V984" s="260">
        <f t="shared" si="213"/>
        <v>2.4628000000000001</v>
      </c>
    </row>
    <row r="985" spans="1:22">
      <c r="A985" s="259">
        <v>45198</v>
      </c>
      <c r="B985" s="260">
        <v>330</v>
      </c>
      <c r="C985" s="261">
        <v>430.81799999999998</v>
      </c>
      <c r="D985" s="260">
        <v>4288.05</v>
      </c>
      <c r="E985" s="260">
        <v>788.41600000000005</v>
      </c>
      <c r="F985" s="261">
        <v>4.5720000000000001</v>
      </c>
      <c r="G985" s="260">
        <f t="shared" si="208"/>
        <v>457.2</v>
      </c>
      <c r="H985" s="260">
        <f t="shared" si="205"/>
        <v>-127.19999999999999</v>
      </c>
      <c r="I985" s="260">
        <f t="shared" si="209"/>
        <v>223.1</v>
      </c>
      <c r="J985" s="262">
        <v>2.2309999999999999</v>
      </c>
      <c r="K985" s="260">
        <f t="shared" si="210"/>
        <v>2.3410000000000002</v>
      </c>
      <c r="L985" s="261">
        <v>8.6519999999999992</v>
      </c>
      <c r="M985" s="262">
        <f t="shared" si="211"/>
        <v>6.3109999999999991</v>
      </c>
      <c r="N985" s="260">
        <v>2.8370000000000002</v>
      </c>
      <c r="O985" s="260">
        <v>255.37</v>
      </c>
      <c r="P985" s="260">
        <v>531</v>
      </c>
      <c r="Q985" s="260">
        <v>760.87835577731187</v>
      </c>
      <c r="U985" s="260">
        <f t="shared" si="212"/>
        <v>4.3081800000000001</v>
      </c>
      <c r="V985" s="260">
        <f t="shared" si="213"/>
        <v>2.5537000000000001</v>
      </c>
    </row>
    <row r="986" spans="1:22">
      <c r="A986" s="259">
        <v>45201</v>
      </c>
      <c r="B986" s="260">
        <v>326.89999999999998</v>
      </c>
      <c r="C986" s="261">
        <v>434.06400000000002</v>
      </c>
      <c r="D986" s="260">
        <v>4288.3900000000003</v>
      </c>
      <c r="E986" s="260">
        <v>796.47400000000005</v>
      </c>
      <c r="F986" s="261">
        <v>4.68</v>
      </c>
      <c r="G986" s="260">
        <f t="shared" si="208"/>
        <v>468</v>
      </c>
      <c r="H986" s="260">
        <f t="shared" si="205"/>
        <v>-141.10000000000002</v>
      </c>
      <c r="I986" s="260">
        <f t="shared" si="209"/>
        <v>232.79999999999998</v>
      </c>
      <c r="J986" s="262">
        <v>2.3279999999999998</v>
      </c>
      <c r="K986" s="260">
        <f t="shared" si="210"/>
        <v>2.3519999999999999</v>
      </c>
      <c r="L986" s="261">
        <v>8.7889999999999997</v>
      </c>
      <c r="M986" s="262">
        <f t="shared" si="211"/>
        <v>6.4369999999999994</v>
      </c>
      <c r="N986" s="260">
        <v>2.919</v>
      </c>
      <c r="O986" s="260">
        <v>256.08</v>
      </c>
      <c r="P986" s="260">
        <v>533</v>
      </c>
      <c r="Q986" s="260">
        <v>763.91513934160002</v>
      </c>
      <c r="U986" s="260">
        <f t="shared" si="212"/>
        <v>4.3406400000000005</v>
      </c>
      <c r="V986" s="260">
        <f t="shared" si="213"/>
        <v>2.5608</v>
      </c>
    </row>
    <row r="987" spans="1:22">
      <c r="A987" s="259">
        <v>45202</v>
      </c>
      <c r="B987" s="260">
        <v>327.8</v>
      </c>
      <c r="C987" s="261">
        <v>441.334</v>
      </c>
      <c r="D987" s="260">
        <v>4229.45</v>
      </c>
      <c r="E987" s="260">
        <v>812.20399999999995</v>
      </c>
      <c r="F987" s="261">
        <v>4.7969999999999997</v>
      </c>
      <c r="G987" s="260">
        <f t="shared" si="208"/>
        <v>479.7</v>
      </c>
      <c r="H987" s="260">
        <f t="shared" si="205"/>
        <v>-151.89999999999998</v>
      </c>
      <c r="I987" s="260">
        <f t="shared" si="209"/>
        <v>243.7</v>
      </c>
      <c r="J987" s="262">
        <v>2.4369999999999998</v>
      </c>
      <c r="K987" s="260">
        <f t="shared" si="210"/>
        <v>2.36</v>
      </c>
      <c r="L987" s="261">
        <v>8.968</v>
      </c>
      <c r="M987" s="262">
        <f t="shared" si="211"/>
        <v>6.6080000000000005</v>
      </c>
      <c r="N987" s="260">
        <v>2.964</v>
      </c>
      <c r="O987" s="260">
        <v>257.29000000000002</v>
      </c>
      <c r="P987" s="260">
        <v>550</v>
      </c>
      <c r="Q987" s="260">
        <v>786.85228322912872</v>
      </c>
      <c r="U987" s="260">
        <f t="shared" si="212"/>
        <v>4.4133399999999998</v>
      </c>
      <c r="V987" s="260">
        <f t="shared" si="213"/>
        <v>2.5729000000000002</v>
      </c>
    </row>
    <row r="988" spans="1:22">
      <c r="A988" s="259">
        <v>45203</v>
      </c>
      <c r="B988" s="260">
        <v>335.9</v>
      </c>
      <c r="C988" s="261">
        <v>453.63400000000001</v>
      </c>
      <c r="D988" s="260">
        <v>4263.75</v>
      </c>
      <c r="E988" s="260">
        <v>829.61199999999997</v>
      </c>
      <c r="F988" s="261">
        <v>4.734</v>
      </c>
      <c r="G988" s="260">
        <f t="shared" si="208"/>
        <v>473.4</v>
      </c>
      <c r="H988" s="260">
        <f t="shared" si="205"/>
        <v>-137.5</v>
      </c>
      <c r="I988" s="260">
        <f t="shared" si="209"/>
        <v>239.9</v>
      </c>
      <c r="J988" s="262">
        <v>2.399</v>
      </c>
      <c r="K988" s="260">
        <f t="shared" si="210"/>
        <v>2.335</v>
      </c>
      <c r="L988" s="261">
        <v>8.99</v>
      </c>
      <c r="M988" s="262">
        <f t="shared" si="211"/>
        <v>6.6550000000000002</v>
      </c>
      <c r="N988" s="260">
        <v>2.915</v>
      </c>
      <c r="O988" s="260">
        <v>259.24</v>
      </c>
      <c r="P988" s="260">
        <v>573</v>
      </c>
      <c r="Q988" s="260">
        <v>806.52615366061593</v>
      </c>
      <c r="U988" s="260">
        <f t="shared" si="212"/>
        <v>4.53634</v>
      </c>
      <c r="V988" s="260">
        <f t="shared" si="213"/>
        <v>2.5924</v>
      </c>
    </row>
    <row r="989" spans="1:22">
      <c r="A989" s="259">
        <v>45204</v>
      </c>
      <c r="B989" s="260">
        <v>339.2</v>
      </c>
      <c r="C989" s="261">
        <v>454.03100000000001</v>
      </c>
      <c r="D989" s="260">
        <v>4258.1899999999996</v>
      </c>
      <c r="E989" s="260">
        <v>830.86</v>
      </c>
      <c r="F989" s="261">
        <v>4.72</v>
      </c>
      <c r="G989" s="260">
        <f t="shared" si="208"/>
        <v>472</v>
      </c>
      <c r="H989" s="260">
        <f t="shared" si="205"/>
        <v>-132.80000000000001</v>
      </c>
      <c r="I989" s="260">
        <f t="shared" si="209"/>
        <v>241.5</v>
      </c>
      <c r="J989" s="262">
        <v>2.415</v>
      </c>
      <c r="K989" s="260">
        <f t="shared" si="210"/>
        <v>2.3049999999999997</v>
      </c>
      <c r="L989" s="261">
        <v>8.9939999999999998</v>
      </c>
      <c r="M989" s="262">
        <f t="shared" si="211"/>
        <v>6.6890000000000001</v>
      </c>
      <c r="N989" s="260">
        <v>2.875</v>
      </c>
      <c r="O989" s="260">
        <v>263.14</v>
      </c>
      <c r="P989" s="260">
        <v>571</v>
      </c>
      <c r="Q989" s="260">
        <v>806.117899398899</v>
      </c>
      <c r="U989" s="260">
        <f t="shared" si="212"/>
        <v>4.5403099999999998</v>
      </c>
      <c r="V989" s="260">
        <f t="shared" si="213"/>
        <v>2.6313999999999997</v>
      </c>
    </row>
    <row r="990" spans="1:22">
      <c r="A990" s="259">
        <v>45205</v>
      </c>
      <c r="B990" s="260">
        <v>336.5</v>
      </c>
      <c r="C990" s="261">
        <v>452.38400000000001</v>
      </c>
      <c r="D990" s="260">
        <v>4308.5</v>
      </c>
      <c r="E990" s="260">
        <v>829.16099999999994</v>
      </c>
      <c r="F990" s="261">
        <v>4.8029999999999999</v>
      </c>
      <c r="G990" s="260">
        <f t="shared" si="208"/>
        <v>480.3</v>
      </c>
      <c r="H990" s="260">
        <f t="shared" si="205"/>
        <v>-143.80000000000001</v>
      </c>
      <c r="I990" s="260">
        <f t="shared" si="209"/>
        <v>248.60000000000002</v>
      </c>
      <c r="J990" s="262">
        <v>2.4860000000000002</v>
      </c>
      <c r="K990" s="260">
        <f t="shared" si="210"/>
        <v>2.3169999999999997</v>
      </c>
      <c r="L990" s="261">
        <v>9.0359999999999996</v>
      </c>
      <c r="M990" s="262">
        <f t="shared" si="211"/>
        <v>6.7189999999999994</v>
      </c>
      <c r="N990" s="260">
        <v>2.8809999999999998</v>
      </c>
      <c r="O990" s="260">
        <v>264.31</v>
      </c>
      <c r="P990" s="260">
        <v>567</v>
      </c>
      <c r="Q990" s="260">
        <v>804.34551915904399</v>
      </c>
      <c r="U990" s="260">
        <f t="shared" si="212"/>
        <v>4.5238399999999999</v>
      </c>
      <c r="V990" s="260">
        <f t="shared" si="213"/>
        <v>2.6431</v>
      </c>
    </row>
    <row r="991" spans="1:22" hidden="1">
      <c r="A991" s="259">
        <v>45208</v>
      </c>
      <c r="B991" s="260">
        <v>0</v>
      </c>
      <c r="C991" s="260">
        <v>0</v>
      </c>
      <c r="D991" s="260">
        <v>4335.66</v>
      </c>
      <c r="E991" s="260" t="e">
        <v>#N/A</v>
      </c>
      <c r="F991" s="260">
        <v>4.8029999999999999</v>
      </c>
      <c r="G991" s="260">
        <f t="shared" si="208"/>
        <v>480.3</v>
      </c>
      <c r="H991" s="260">
        <f t="shared" si="205"/>
        <v>-480.3</v>
      </c>
      <c r="J991" s="260"/>
      <c r="L991" s="260"/>
      <c r="M991" s="260"/>
      <c r="Q991" s="260">
        <v>818.58358139305221</v>
      </c>
    </row>
    <row r="992" spans="1:22">
      <c r="A992" s="259">
        <v>45209</v>
      </c>
      <c r="B992" s="260">
        <v>343.1</v>
      </c>
      <c r="C992" s="261">
        <v>450.45400000000001</v>
      </c>
      <c r="D992" s="260">
        <v>4358.24</v>
      </c>
      <c r="E992" s="260">
        <v>822.67600000000004</v>
      </c>
      <c r="F992" s="261">
        <v>4.6539999999999999</v>
      </c>
      <c r="G992" s="260">
        <f t="shared" si="208"/>
        <v>465.4</v>
      </c>
      <c r="H992" s="260">
        <f t="shared" si="205"/>
        <v>-122.29999999999995</v>
      </c>
      <c r="I992" s="260">
        <f t="shared" ref="I992:I1023" si="214">J992*100</f>
        <v>232.9</v>
      </c>
      <c r="J992" s="262">
        <v>2.3290000000000002</v>
      </c>
      <c r="K992" s="260">
        <f t="shared" ref="K992:K1023" si="215">F992-J992</f>
        <v>2.3249999999999997</v>
      </c>
      <c r="L992" s="261">
        <v>8.8689999999999998</v>
      </c>
      <c r="M992" s="262">
        <f t="shared" ref="M992:M1023" si="216">L992-K992</f>
        <v>6.5440000000000005</v>
      </c>
      <c r="N992" s="260">
        <v>2.7709999999999999</v>
      </c>
      <c r="O992" s="260">
        <v>266.36</v>
      </c>
      <c r="P992" s="260">
        <v>553</v>
      </c>
      <c r="Q992" s="260">
        <v>795.49288423372241</v>
      </c>
      <c r="U992" s="260">
        <f t="shared" ref="U992:U1007" si="217">C992/100</f>
        <v>4.5045400000000004</v>
      </c>
      <c r="V992" s="260">
        <f t="shared" ref="V992:V1007" si="218">O992/100</f>
        <v>2.6636000000000002</v>
      </c>
    </row>
    <row r="993" spans="1:22">
      <c r="A993" s="259">
        <v>45210</v>
      </c>
      <c r="B993" s="260">
        <v>343.7</v>
      </c>
      <c r="C993" s="261">
        <v>448.68099999999998</v>
      </c>
      <c r="D993" s="260">
        <v>4376.95</v>
      </c>
      <c r="E993" s="260">
        <v>818.221</v>
      </c>
      <c r="F993" s="261">
        <v>4.5590000000000002</v>
      </c>
      <c r="G993" s="260">
        <f t="shared" si="208"/>
        <v>455.90000000000003</v>
      </c>
      <c r="H993" s="260">
        <f t="shared" si="205"/>
        <v>-112.20000000000005</v>
      </c>
      <c r="I993" s="260">
        <f t="shared" si="214"/>
        <v>224.5</v>
      </c>
      <c r="J993" s="262">
        <v>2.2450000000000001</v>
      </c>
      <c r="K993" s="260">
        <f t="shared" si="215"/>
        <v>2.3140000000000001</v>
      </c>
      <c r="L993" s="261">
        <v>8.76</v>
      </c>
      <c r="M993" s="262">
        <f t="shared" si="216"/>
        <v>6.4459999999999997</v>
      </c>
      <c r="N993" s="260">
        <v>2.714</v>
      </c>
      <c r="O993" s="260">
        <v>266.56</v>
      </c>
      <c r="P993" s="260">
        <v>539</v>
      </c>
      <c r="Q993" s="260">
        <v>783.97647595428293</v>
      </c>
      <c r="U993" s="260">
        <f t="shared" si="217"/>
        <v>4.4868100000000002</v>
      </c>
      <c r="V993" s="260">
        <f t="shared" si="218"/>
        <v>2.6656</v>
      </c>
    </row>
    <row r="994" spans="1:22">
      <c r="A994" s="259">
        <v>45211</v>
      </c>
      <c r="B994" s="260">
        <v>338.2</v>
      </c>
      <c r="C994" s="261">
        <v>443.15100000000001</v>
      </c>
      <c r="D994" s="260">
        <v>4349.6099999999997</v>
      </c>
      <c r="E994" s="260">
        <v>816.48199999999997</v>
      </c>
      <c r="F994" s="261">
        <v>4.6989999999999998</v>
      </c>
      <c r="G994" s="260">
        <f t="shared" si="208"/>
        <v>469.9</v>
      </c>
      <c r="H994" s="260">
        <f t="shared" si="205"/>
        <v>-131.69999999999999</v>
      </c>
      <c r="I994" s="260">
        <f t="shared" si="214"/>
        <v>235.3</v>
      </c>
      <c r="J994" s="262">
        <v>2.3530000000000002</v>
      </c>
      <c r="K994" s="260">
        <f t="shared" si="215"/>
        <v>2.3459999999999996</v>
      </c>
      <c r="L994" s="261">
        <v>8.8510000000000009</v>
      </c>
      <c r="M994" s="262">
        <f t="shared" si="216"/>
        <v>6.5050000000000008</v>
      </c>
      <c r="N994" s="260">
        <v>2.782</v>
      </c>
      <c r="O994" s="260">
        <v>266.04000000000002</v>
      </c>
      <c r="P994" s="260">
        <v>526</v>
      </c>
      <c r="Q994" s="260">
        <v>779.6176505236449</v>
      </c>
      <c r="U994" s="260">
        <f t="shared" si="217"/>
        <v>4.4315100000000003</v>
      </c>
      <c r="V994" s="260">
        <f t="shared" si="218"/>
        <v>2.6604000000000001</v>
      </c>
    </row>
    <row r="995" spans="1:22">
      <c r="A995" s="259">
        <v>45212</v>
      </c>
      <c r="B995" s="260">
        <v>343.1</v>
      </c>
      <c r="C995" s="261">
        <v>450.92099999999999</v>
      </c>
      <c r="D995" s="260">
        <v>4327.78</v>
      </c>
      <c r="E995" s="260">
        <v>824.976</v>
      </c>
      <c r="F995" s="261">
        <v>4.6130000000000004</v>
      </c>
      <c r="G995" s="260">
        <f t="shared" si="208"/>
        <v>461.30000000000007</v>
      </c>
      <c r="H995" s="260">
        <f t="shared" si="205"/>
        <v>-118.20000000000005</v>
      </c>
      <c r="I995" s="260">
        <f t="shared" si="214"/>
        <v>227.4</v>
      </c>
      <c r="J995" s="262">
        <v>2.274</v>
      </c>
      <c r="K995" s="260">
        <f t="shared" si="215"/>
        <v>2.3390000000000004</v>
      </c>
      <c r="L995" s="261">
        <v>8.8360000000000003</v>
      </c>
      <c r="M995" s="262">
        <f t="shared" si="216"/>
        <v>6.4969999999999999</v>
      </c>
      <c r="N995" s="260">
        <v>2.7330000000000001</v>
      </c>
      <c r="O995" s="260">
        <v>267.41000000000003</v>
      </c>
      <c r="P995" s="260">
        <v>539</v>
      </c>
      <c r="Q995" s="260">
        <v>792.36440373807125</v>
      </c>
      <c r="U995" s="260">
        <f t="shared" si="217"/>
        <v>4.5092099999999995</v>
      </c>
      <c r="V995" s="260">
        <f t="shared" si="218"/>
        <v>2.6741000000000001</v>
      </c>
    </row>
    <row r="996" spans="1:22">
      <c r="A996" s="259">
        <v>45215</v>
      </c>
      <c r="B996" s="260">
        <v>340.2</v>
      </c>
      <c r="C996" s="261">
        <v>445.83600000000001</v>
      </c>
      <c r="D996" s="260">
        <v>4373.63</v>
      </c>
      <c r="E996" s="260">
        <v>816.49599999999998</v>
      </c>
      <c r="F996" s="261">
        <v>4.7069999999999999</v>
      </c>
      <c r="G996" s="260">
        <f t="shared" si="208"/>
        <v>470.7</v>
      </c>
      <c r="H996" s="260">
        <f t="shared" si="205"/>
        <v>-130.5</v>
      </c>
      <c r="I996" s="260">
        <f t="shared" si="214"/>
        <v>231.9</v>
      </c>
      <c r="J996" s="262">
        <v>2.319</v>
      </c>
      <c r="K996" s="260">
        <f t="shared" si="215"/>
        <v>2.3879999999999999</v>
      </c>
      <c r="L996" s="261">
        <v>8.8659999999999997</v>
      </c>
      <c r="M996" s="262">
        <f t="shared" si="216"/>
        <v>6.4779999999999998</v>
      </c>
      <c r="N996" s="260">
        <v>2.78</v>
      </c>
      <c r="O996" s="260">
        <v>262.87</v>
      </c>
      <c r="P996" s="260">
        <v>534</v>
      </c>
      <c r="Q996" s="260">
        <v>790.74966041902383</v>
      </c>
      <c r="U996" s="260">
        <f t="shared" si="217"/>
        <v>4.4583599999999999</v>
      </c>
      <c r="V996" s="260">
        <f t="shared" si="218"/>
        <v>2.6287000000000003</v>
      </c>
    </row>
    <row r="997" spans="1:22">
      <c r="A997" s="259">
        <v>45216</v>
      </c>
      <c r="B997" s="260">
        <v>334.5</v>
      </c>
      <c r="C997" s="261">
        <v>442.47300000000001</v>
      </c>
      <c r="D997" s="260">
        <v>4373.2</v>
      </c>
      <c r="E997" s="260">
        <v>810.91300000000001</v>
      </c>
      <c r="F997" s="261">
        <v>4.8360000000000003</v>
      </c>
      <c r="G997" s="260">
        <f t="shared" si="208"/>
        <v>483.6</v>
      </c>
      <c r="H997" s="260">
        <f t="shared" si="205"/>
        <v>-149.10000000000002</v>
      </c>
      <c r="I997" s="260">
        <f t="shared" si="214"/>
        <v>242</v>
      </c>
      <c r="J997" s="262">
        <v>2.42</v>
      </c>
      <c r="K997" s="260">
        <f t="shared" si="215"/>
        <v>2.4160000000000004</v>
      </c>
      <c r="L997" s="261">
        <v>8.9390000000000001</v>
      </c>
      <c r="M997" s="262">
        <f t="shared" si="216"/>
        <v>6.5229999999999997</v>
      </c>
      <c r="N997" s="260">
        <v>2.879</v>
      </c>
      <c r="O997" s="260">
        <v>258.55</v>
      </c>
      <c r="P997" s="260">
        <v>538</v>
      </c>
      <c r="Q997" s="260">
        <v>792.0856240814536</v>
      </c>
      <c r="U997" s="260">
        <f t="shared" si="217"/>
        <v>4.4247300000000003</v>
      </c>
      <c r="V997" s="260">
        <f t="shared" si="218"/>
        <v>2.5855000000000001</v>
      </c>
    </row>
    <row r="998" spans="1:22">
      <c r="A998" s="259">
        <v>45217</v>
      </c>
      <c r="B998" s="260">
        <v>334.8</v>
      </c>
      <c r="C998" s="261">
        <v>446.43599999999998</v>
      </c>
      <c r="D998" s="260">
        <v>4314.6000000000004</v>
      </c>
      <c r="E998" s="260">
        <v>817.83399999999995</v>
      </c>
      <c r="F998" s="261">
        <v>4.9160000000000004</v>
      </c>
      <c r="G998" s="260">
        <f t="shared" si="208"/>
        <v>491.6</v>
      </c>
      <c r="H998" s="260">
        <f t="shared" si="205"/>
        <v>-156.80000000000001</v>
      </c>
      <c r="I998" s="260">
        <f t="shared" si="214"/>
        <v>248</v>
      </c>
      <c r="J998" s="262">
        <v>2.48</v>
      </c>
      <c r="K998" s="260">
        <f t="shared" si="215"/>
        <v>2.4360000000000004</v>
      </c>
      <c r="L998" s="261">
        <v>9.0350000000000001</v>
      </c>
      <c r="M998" s="262">
        <f t="shared" si="216"/>
        <v>6.5990000000000002</v>
      </c>
      <c r="N998" s="260">
        <v>2.9209999999999998</v>
      </c>
      <c r="O998" s="260">
        <v>260.98</v>
      </c>
      <c r="P998" s="260">
        <v>559</v>
      </c>
      <c r="Q998" s="260">
        <v>809.458581738367</v>
      </c>
      <c r="U998" s="260">
        <f t="shared" si="217"/>
        <v>4.4643600000000001</v>
      </c>
      <c r="V998" s="260">
        <f t="shared" si="218"/>
        <v>2.6098000000000003</v>
      </c>
    </row>
    <row r="999" spans="1:22">
      <c r="A999" s="259">
        <v>45218</v>
      </c>
      <c r="B999" s="260">
        <v>336.9</v>
      </c>
      <c r="C999" s="261">
        <v>448.38400000000001</v>
      </c>
      <c r="D999" s="260">
        <v>4278</v>
      </c>
      <c r="E999" s="260">
        <v>824.17700000000002</v>
      </c>
      <c r="F999" s="261">
        <v>4.9909999999999997</v>
      </c>
      <c r="G999" s="260">
        <f t="shared" si="208"/>
        <v>499.09999999999997</v>
      </c>
      <c r="H999" s="260">
        <f t="shared" si="205"/>
        <v>-162.19999999999999</v>
      </c>
      <c r="I999" s="260">
        <f t="shared" si="214"/>
        <v>250.2</v>
      </c>
      <c r="J999" s="262">
        <v>2.5019999999999998</v>
      </c>
      <c r="K999" s="260">
        <f t="shared" si="215"/>
        <v>2.4889999999999999</v>
      </c>
      <c r="L999" s="261">
        <v>9.1129999999999995</v>
      </c>
      <c r="M999" s="262">
        <f t="shared" si="216"/>
        <v>6.6239999999999997</v>
      </c>
      <c r="N999" s="260">
        <v>2.927</v>
      </c>
      <c r="O999" s="260">
        <v>260.98</v>
      </c>
      <c r="P999" s="260">
        <v>565</v>
      </c>
      <c r="Q999" s="260">
        <v>822.75546482643972</v>
      </c>
      <c r="U999" s="260">
        <f t="shared" si="217"/>
        <v>4.4838399999999998</v>
      </c>
      <c r="V999" s="260">
        <f t="shared" si="218"/>
        <v>2.6098000000000003</v>
      </c>
    </row>
    <row r="1000" spans="1:22">
      <c r="A1000" s="259">
        <v>45219</v>
      </c>
      <c r="B1000" s="260">
        <v>344.7</v>
      </c>
      <c r="C1000" s="261">
        <v>454.10199999999998</v>
      </c>
      <c r="D1000" s="260">
        <v>4224.16</v>
      </c>
      <c r="E1000" s="260">
        <v>829.03099999999995</v>
      </c>
      <c r="F1000" s="261">
        <v>4.9160000000000004</v>
      </c>
      <c r="G1000" s="260">
        <f t="shared" si="208"/>
        <v>491.6</v>
      </c>
      <c r="H1000" s="260">
        <f t="shared" si="205"/>
        <v>-146.90000000000003</v>
      </c>
      <c r="I1000" s="260">
        <f t="shared" si="214"/>
        <v>244.89999999999998</v>
      </c>
      <c r="J1000" s="262">
        <v>2.4489999999999998</v>
      </c>
      <c r="K1000" s="260">
        <f t="shared" si="215"/>
        <v>2.4670000000000005</v>
      </c>
      <c r="L1000" s="261">
        <v>9.09</v>
      </c>
      <c r="M1000" s="262">
        <f t="shared" si="216"/>
        <v>6.6229999999999993</v>
      </c>
      <c r="N1000" s="260">
        <v>2.887</v>
      </c>
      <c r="O1000" s="260">
        <v>264.05</v>
      </c>
      <c r="P1000" s="260">
        <v>569</v>
      </c>
      <c r="Q1000" s="260">
        <v>823.3115187097402</v>
      </c>
      <c r="U1000" s="260">
        <f t="shared" si="217"/>
        <v>4.5410199999999996</v>
      </c>
      <c r="V1000" s="260">
        <f t="shared" si="218"/>
        <v>2.6405000000000003</v>
      </c>
    </row>
    <row r="1001" spans="1:22">
      <c r="A1001" s="259">
        <v>45222</v>
      </c>
      <c r="B1001" s="260">
        <v>347.6</v>
      </c>
      <c r="C1001" s="261">
        <v>459.41399999999999</v>
      </c>
      <c r="D1001" s="260">
        <v>4217.04</v>
      </c>
      <c r="E1001" s="260">
        <v>836.23500000000001</v>
      </c>
      <c r="F1001" s="261">
        <v>4.851</v>
      </c>
      <c r="G1001" s="260">
        <f t="shared" si="208"/>
        <v>485.1</v>
      </c>
      <c r="H1001" s="260">
        <f t="shared" si="205"/>
        <v>-137.5</v>
      </c>
      <c r="I1001" s="260">
        <f t="shared" si="214"/>
        <v>244.20000000000002</v>
      </c>
      <c r="J1001" s="262">
        <v>2.4420000000000002</v>
      </c>
      <c r="K1001" s="260">
        <f t="shared" si="215"/>
        <v>2.4089999999999998</v>
      </c>
      <c r="L1001" s="261">
        <v>9.0960000000000001</v>
      </c>
      <c r="M1001" s="262">
        <f t="shared" si="216"/>
        <v>6.6870000000000003</v>
      </c>
      <c r="N1001" s="260">
        <v>2.8679999999999999</v>
      </c>
      <c r="O1001" s="260">
        <v>264.39999999999998</v>
      </c>
      <c r="P1001" s="260">
        <v>581</v>
      </c>
      <c r="Q1001" s="260">
        <v>821.3626245849423</v>
      </c>
      <c r="U1001" s="260">
        <f t="shared" si="217"/>
        <v>4.5941399999999994</v>
      </c>
      <c r="V1001" s="260">
        <f t="shared" si="218"/>
        <v>2.6439999999999997</v>
      </c>
    </row>
    <row r="1002" spans="1:22">
      <c r="A1002" s="259">
        <v>45223</v>
      </c>
      <c r="B1002" s="260">
        <v>345.2</v>
      </c>
      <c r="C1002" s="261">
        <v>447.71600000000001</v>
      </c>
      <c r="D1002" s="260">
        <v>4247.68</v>
      </c>
      <c r="E1002" s="260">
        <v>815.00800000000004</v>
      </c>
      <c r="F1002" s="261">
        <v>4.8250000000000002</v>
      </c>
      <c r="G1002" s="260">
        <f t="shared" si="208"/>
        <v>482.5</v>
      </c>
      <c r="H1002" s="260">
        <f t="shared" si="205"/>
        <v>-137.30000000000001</v>
      </c>
      <c r="I1002" s="260">
        <f t="shared" si="214"/>
        <v>243.1</v>
      </c>
      <c r="J1002" s="262">
        <v>2.431</v>
      </c>
      <c r="K1002" s="260">
        <f t="shared" si="215"/>
        <v>2.3940000000000001</v>
      </c>
      <c r="L1002" s="261">
        <v>8.9659999999999993</v>
      </c>
      <c r="M1002" s="262">
        <f t="shared" si="216"/>
        <v>6.5719999999999992</v>
      </c>
      <c r="N1002" s="260">
        <v>2.823</v>
      </c>
      <c r="O1002" s="260">
        <v>264.35000000000002</v>
      </c>
      <c r="P1002" s="260">
        <v>545</v>
      </c>
      <c r="Q1002" s="260">
        <v>802.20231026673389</v>
      </c>
      <c r="U1002" s="260">
        <f t="shared" si="217"/>
        <v>4.4771600000000005</v>
      </c>
      <c r="V1002" s="260">
        <f t="shared" si="218"/>
        <v>2.6435000000000004</v>
      </c>
    </row>
    <row r="1003" spans="1:22">
      <c r="A1003" s="259">
        <v>45224</v>
      </c>
      <c r="B1003" s="260">
        <v>338.7</v>
      </c>
      <c r="C1003" s="261">
        <v>439.589</v>
      </c>
      <c r="D1003" s="260">
        <v>4186.7700000000004</v>
      </c>
      <c r="E1003" s="260">
        <v>803.95</v>
      </c>
      <c r="F1003" s="261">
        <v>4.9569999999999999</v>
      </c>
      <c r="G1003" s="260">
        <f t="shared" si="208"/>
        <v>495.7</v>
      </c>
      <c r="H1003" s="260">
        <f t="shared" si="205"/>
        <v>-157</v>
      </c>
      <c r="I1003" s="260">
        <f t="shared" si="214"/>
        <v>251.9</v>
      </c>
      <c r="J1003" s="262">
        <v>2.5190000000000001</v>
      </c>
      <c r="K1003" s="260">
        <f t="shared" si="215"/>
        <v>2.4379999999999997</v>
      </c>
      <c r="L1003" s="261">
        <v>9.02</v>
      </c>
      <c r="M1003" s="262">
        <f t="shared" si="216"/>
        <v>6.5819999999999999</v>
      </c>
      <c r="N1003" s="260">
        <v>2.8860000000000001</v>
      </c>
      <c r="O1003" s="260">
        <v>262.54000000000002</v>
      </c>
      <c r="P1003" s="260">
        <v>531</v>
      </c>
      <c r="Q1003" s="260">
        <v>789.9944545509137</v>
      </c>
      <c r="U1003" s="260">
        <f t="shared" si="217"/>
        <v>4.3958899999999996</v>
      </c>
      <c r="V1003" s="260">
        <f t="shared" si="218"/>
        <v>2.6254000000000004</v>
      </c>
    </row>
    <row r="1004" spans="1:22">
      <c r="A1004" s="259">
        <v>45225</v>
      </c>
      <c r="B1004" s="260">
        <v>346.4</v>
      </c>
      <c r="C1004" s="261">
        <v>450.47399999999999</v>
      </c>
      <c r="D1004" s="260">
        <v>4137.2299999999996</v>
      </c>
      <c r="E1004" s="260">
        <v>817.23199999999997</v>
      </c>
      <c r="F1004" s="261">
        <v>4.8460000000000001</v>
      </c>
      <c r="G1004" s="260">
        <f t="shared" si="208"/>
        <v>484.6</v>
      </c>
      <c r="H1004" s="260">
        <f t="shared" si="205"/>
        <v>-138.20000000000005</v>
      </c>
      <c r="I1004" s="260">
        <f t="shared" si="214"/>
        <v>242.20000000000002</v>
      </c>
      <c r="J1004" s="262">
        <v>2.4220000000000002</v>
      </c>
      <c r="K1004" s="260">
        <f t="shared" si="215"/>
        <v>2.4239999999999999</v>
      </c>
      <c r="L1004" s="261">
        <v>9.0269999999999992</v>
      </c>
      <c r="M1004" s="262">
        <f t="shared" si="216"/>
        <v>6.6029999999999998</v>
      </c>
      <c r="N1004" s="260">
        <v>2.8580000000000001</v>
      </c>
      <c r="O1004" s="260">
        <v>264.08999999999997</v>
      </c>
      <c r="P1004" s="260">
        <v>545</v>
      </c>
      <c r="Q1004" s="260">
        <v>801.06192018145066</v>
      </c>
      <c r="U1004" s="260">
        <f t="shared" si="217"/>
        <v>4.50474</v>
      </c>
      <c r="V1004" s="260">
        <f t="shared" si="218"/>
        <v>2.6408999999999998</v>
      </c>
    </row>
    <row r="1005" spans="1:22">
      <c r="A1005" s="259">
        <v>45226</v>
      </c>
      <c r="B1005" s="260">
        <v>347.7</v>
      </c>
      <c r="C1005" s="261">
        <v>447.221</v>
      </c>
      <c r="D1005" s="260">
        <v>4117.37</v>
      </c>
      <c r="E1005" s="260">
        <v>811.15899999999999</v>
      </c>
      <c r="F1005" s="261">
        <v>4.8369999999999997</v>
      </c>
      <c r="G1005" s="260">
        <f t="shared" si="208"/>
        <v>483.7</v>
      </c>
      <c r="H1005" s="260">
        <f t="shared" si="205"/>
        <v>-136</v>
      </c>
      <c r="I1005" s="260">
        <f t="shared" si="214"/>
        <v>241.2</v>
      </c>
      <c r="J1005" s="262">
        <v>2.4119999999999999</v>
      </c>
      <c r="K1005" s="260">
        <f t="shared" si="215"/>
        <v>2.4249999999999998</v>
      </c>
      <c r="L1005" s="261">
        <v>9.0129999999999999</v>
      </c>
      <c r="M1005" s="262">
        <f t="shared" si="216"/>
        <v>6.5880000000000001</v>
      </c>
      <c r="N1005" s="260">
        <v>2.8279999999999998</v>
      </c>
      <c r="O1005" s="260">
        <v>264.94</v>
      </c>
      <c r="P1005" s="260">
        <v>540</v>
      </c>
      <c r="Q1005" s="260">
        <v>796.10780171629187</v>
      </c>
      <c r="U1005" s="260">
        <f t="shared" si="217"/>
        <v>4.4722100000000005</v>
      </c>
      <c r="V1005" s="260">
        <f t="shared" si="218"/>
        <v>2.6494</v>
      </c>
    </row>
    <row r="1006" spans="1:22">
      <c r="A1006" s="259">
        <v>45229</v>
      </c>
      <c r="B1006" s="260">
        <v>345.6</v>
      </c>
      <c r="C1006" s="261">
        <v>442.35300000000001</v>
      </c>
      <c r="D1006" s="260">
        <v>4166.82</v>
      </c>
      <c r="E1006" s="260">
        <v>802.62900000000002</v>
      </c>
      <c r="F1006" s="261">
        <v>4.8949999999999996</v>
      </c>
      <c r="G1006" s="260">
        <f t="shared" si="208"/>
        <v>489.49999999999994</v>
      </c>
      <c r="H1006" s="260">
        <f t="shared" si="205"/>
        <v>-143.89999999999992</v>
      </c>
      <c r="I1006" s="260">
        <f t="shared" si="214"/>
        <v>245.7</v>
      </c>
      <c r="J1006" s="262">
        <v>2.4569999999999999</v>
      </c>
      <c r="K1006" s="260">
        <f t="shared" si="215"/>
        <v>2.4379999999999997</v>
      </c>
      <c r="L1006" s="261">
        <v>9.0150000000000006</v>
      </c>
      <c r="M1006" s="262">
        <f t="shared" si="216"/>
        <v>6.5770000000000008</v>
      </c>
      <c r="N1006" s="260">
        <v>2.819</v>
      </c>
      <c r="O1006" s="260">
        <v>263.91000000000003</v>
      </c>
      <c r="P1006" s="260">
        <v>529</v>
      </c>
      <c r="Q1006" s="260">
        <v>785.09310845786081</v>
      </c>
      <c r="U1006" s="260">
        <f t="shared" si="217"/>
        <v>4.4235300000000004</v>
      </c>
      <c r="V1006" s="260">
        <f t="shared" si="218"/>
        <v>2.6391000000000004</v>
      </c>
    </row>
    <row r="1007" spans="1:22">
      <c r="A1007" s="259">
        <v>45230</v>
      </c>
      <c r="B1007" s="260">
        <v>331.7</v>
      </c>
      <c r="C1007" s="261">
        <v>436.07600000000002</v>
      </c>
      <c r="D1007" s="260">
        <v>4193.8</v>
      </c>
      <c r="E1007" s="260">
        <v>791.28300000000002</v>
      </c>
      <c r="F1007" s="261">
        <v>4.9320000000000004</v>
      </c>
      <c r="G1007" s="260">
        <f t="shared" si="208"/>
        <v>493.20000000000005</v>
      </c>
      <c r="H1007" s="260">
        <f t="shared" si="205"/>
        <v>-161.50000000000006</v>
      </c>
      <c r="I1007" s="260">
        <f t="shared" si="214"/>
        <v>251.5</v>
      </c>
      <c r="J1007" s="262">
        <v>2.5150000000000001</v>
      </c>
      <c r="K1007" s="260">
        <f t="shared" si="215"/>
        <v>2.4170000000000003</v>
      </c>
      <c r="L1007" s="261">
        <v>9.0009999999999994</v>
      </c>
      <c r="M1007" s="262">
        <f t="shared" si="216"/>
        <v>6.5839999999999996</v>
      </c>
      <c r="N1007" s="260">
        <v>2.8029999999999999</v>
      </c>
      <c r="O1007" s="260">
        <v>263.74</v>
      </c>
      <c r="P1007" s="260">
        <v>512</v>
      </c>
      <c r="Q1007" s="260">
        <v>771.56679053369112</v>
      </c>
      <c r="U1007" s="260">
        <f t="shared" si="217"/>
        <v>4.36076</v>
      </c>
      <c r="V1007" s="260">
        <f t="shared" si="218"/>
        <v>2.6374</v>
      </c>
    </row>
    <row r="1008" spans="1:22" hidden="1">
      <c r="A1008" s="259">
        <v>45231</v>
      </c>
      <c r="B1008" s="260">
        <v>340.4</v>
      </c>
      <c r="C1008" s="261">
        <v>0</v>
      </c>
      <c r="D1008" s="260">
        <v>4237.8599999999997</v>
      </c>
      <c r="E1008" s="260">
        <v>793.798</v>
      </c>
      <c r="F1008" s="261">
        <v>4.9000000000000004</v>
      </c>
      <c r="G1008" s="260">
        <f t="shared" si="208"/>
        <v>490.00000000000006</v>
      </c>
      <c r="H1008" s="260">
        <f t="shared" ref="H1008:H1071" si="219">B1008-G1008</f>
        <v>-149.60000000000008</v>
      </c>
      <c r="I1008" s="260">
        <f t="shared" si="214"/>
        <v>231.5</v>
      </c>
      <c r="J1008" s="262">
        <v>2.3149999999999999</v>
      </c>
      <c r="K1008" s="260">
        <f t="shared" si="215"/>
        <v>2.5850000000000004</v>
      </c>
      <c r="L1008" s="261">
        <v>8.9220000000000006</v>
      </c>
      <c r="M1008" s="262">
        <f t="shared" si="216"/>
        <v>6.3369999999999997</v>
      </c>
      <c r="Q1008" s="260">
        <v>780.04495859139888</v>
      </c>
    </row>
    <row r="1009" spans="1:22" hidden="1">
      <c r="A1009" s="259">
        <v>45232</v>
      </c>
      <c r="B1009" s="260">
        <v>335.8</v>
      </c>
      <c r="C1009" s="261">
        <v>0</v>
      </c>
      <c r="D1009" s="260">
        <v>4317.78</v>
      </c>
      <c r="E1009" s="260">
        <v>772.84</v>
      </c>
      <c r="F1009" s="261">
        <v>4.9000000000000004</v>
      </c>
      <c r="G1009" s="260">
        <f t="shared" si="208"/>
        <v>490.00000000000006</v>
      </c>
      <c r="H1009" s="260">
        <f t="shared" si="219"/>
        <v>-154.20000000000005</v>
      </c>
      <c r="I1009" s="260">
        <f t="shared" si="214"/>
        <v>227.1</v>
      </c>
      <c r="J1009" s="262">
        <v>2.2709999999999999</v>
      </c>
      <c r="K1009" s="260">
        <f t="shared" si="215"/>
        <v>2.6290000000000004</v>
      </c>
      <c r="L1009" s="261">
        <v>8.7010000000000005</v>
      </c>
      <c r="M1009" s="262">
        <f t="shared" si="216"/>
        <v>6.0720000000000001</v>
      </c>
      <c r="Q1009" s="260">
        <v>748.48856118984054</v>
      </c>
    </row>
    <row r="1010" spans="1:22" hidden="1">
      <c r="A1010" s="259">
        <v>45233</v>
      </c>
      <c r="B1010" s="260">
        <v>338.6</v>
      </c>
      <c r="C1010" s="261">
        <v>0</v>
      </c>
      <c r="D1010" s="260">
        <v>4358.34</v>
      </c>
      <c r="E1010" s="260">
        <v>765.702</v>
      </c>
      <c r="F1010" s="261">
        <v>4.9000000000000004</v>
      </c>
      <c r="G1010" s="260">
        <f t="shared" si="208"/>
        <v>490.00000000000006</v>
      </c>
      <c r="H1010" s="260">
        <f t="shared" si="219"/>
        <v>-151.40000000000003</v>
      </c>
      <c r="I1010" s="260">
        <f t="shared" si="214"/>
        <v>217.70000000000002</v>
      </c>
      <c r="J1010" s="262">
        <v>2.177</v>
      </c>
      <c r="K1010" s="260">
        <f t="shared" si="215"/>
        <v>2.7230000000000003</v>
      </c>
      <c r="L1010" s="261">
        <v>8.5559999999999992</v>
      </c>
      <c r="M1010" s="262">
        <f t="shared" si="216"/>
        <v>5.8329999999999984</v>
      </c>
      <c r="Q1010" s="260">
        <v>738.56803190442554</v>
      </c>
    </row>
    <row r="1011" spans="1:22">
      <c r="A1011" s="259">
        <v>45236</v>
      </c>
      <c r="B1011" s="260">
        <v>331.3</v>
      </c>
      <c r="C1011" s="261">
        <v>422.95</v>
      </c>
      <c r="D1011" s="260">
        <v>4365.9799999999996</v>
      </c>
      <c r="E1011" s="260">
        <v>765.45299999999997</v>
      </c>
      <c r="F1011" s="261">
        <v>4.6440000000000001</v>
      </c>
      <c r="G1011" s="260">
        <f t="shared" si="208"/>
        <v>464.40000000000003</v>
      </c>
      <c r="H1011" s="260">
        <f t="shared" si="219"/>
        <v>-133.10000000000002</v>
      </c>
      <c r="I1011" s="260">
        <f t="shared" si="214"/>
        <v>222.9</v>
      </c>
      <c r="J1011" s="262">
        <v>2.2290000000000001</v>
      </c>
      <c r="K1011" s="260">
        <f t="shared" si="215"/>
        <v>2.415</v>
      </c>
      <c r="L1011" s="261">
        <v>8.641</v>
      </c>
      <c r="M1011" s="262">
        <f t="shared" si="216"/>
        <v>6.226</v>
      </c>
      <c r="N1011" s="260">
        <v>2.7349999999999999</v>
      </c>
      <c r="O1011" s="260">
        <v>250.55</v>
      </c>
      <c r="P1011" s="260">
        <v>489</v>
      </c>
      <c r="Q1011" s="260">
        <v>731.85815132257096</v>
      </c>
      <c r="U1011" s="260">
        <f t="shared" ref="U1011:U1023" si="220">C1011/100</f>
        <v>4.2294999999999998</v>
      </c>
      <c r="V1011" s="260">
        <f t="shared" ref="V1011:V1023" si="221">O1011/100</f>
        <v>2.5055000000000001</v>
      </c>
    </row>
    <row r="1012" spans="1:22">
      <c r="A1012" s="259">
        <v>45237</v>
      </c>
      <c r="B1012" s="260">
        <v>334.9</v>
      </c>
      <c r="C1012" s="261">
        <v>430.30599999999998</v>
      </c>
      <c r="D1012" s="260">
        <v>4378.38</v>
      </c>
      <c r="E1012" s="260">
        <v>775.76</v>
      </c>
      <c r="F1012" s="261">
        <v>4.5679999999999996</v>
      </c>
      <c r="G1012" s="260">
        <f t="shared" si="208"/>
        <v>456.79999999999995</v>
      </c>
      <c r="H1012" s="260">
        <f t="shared" si="219"/>
        <v>-121.89999999999998</v>
      </c>
      <c r="I1012" s="260">
        <f t="shared" si="214"/>
        <v>218.1</v>
      </c>
      <c r="J1012" s="262">
        <v>2.181</v>
      </c>
      <c r="K1012" s="260">
        <f t="shared" si="215"/>
        <v>2.3869999999999996</v>
      </c>
      <c r="L1012" s="261">
        <v>8.6379999999999999</v>
      </c>
      <c r="M1012" s="262">
        <f t="shared" si="216"/>
        <v>6.2510000000000003</v>
      </c>
      <c r="N1012" s="260">
        <v>2.6549999999999998</v>
      </c>
      <c r="O1012" s="260">
        <v>254.45</v>
      </c>
      <c r="P1012" s="260">
        <v>508</v>
      </c>
      <c r="Q1012" s="260">
        <v>742.78909784574967</v>
      </c>
      <c r="U1012" s="260">
        <f t="shared" si="220"/>
        <v>4.3030599999999994</v>
      </c>
      <c r="V1012" s="260">
        <f t="shared" si="221"/>
        <v>2.5444999999999998</v>
      </c>
    </row>
    <row r="1013" spans="1:22">
      <c r="A1013" s="259">
        <v>45238</v>
      </c>
      <c r="B1013" s="260">
        <v>333.9</v>
      </c>
      <c r="C1013" s="261">
        <v>432.41500000000002</v>
      </c>
      <c r="D1013" s="260">
        <v>4382.78</v>
      </c>
      <c r="E1013" s="260">
        <v>778.4</v>
      </c>
      <c r="F1013" s="261">
        <v>4.4939999999999998</v>
      </c>
      <c r="G1013" s="260">
        <f t="shared" si="208"/>
        <v>449.4</v>
      </c>
      <c r="H1013" s="260">
        <f t="shared" si="219"/>
        <v>-115.5</v>
      </c>
      <c r="I1013" s="260">
        <f t="shared" si="214"/>
        <v>213.49999999999997</v>
      </c>
      <c r="J1013" s="262">
        <v>2.1349999999999998</v>
      </c>
      <c r="K1013" s="260">
        <f t="shared" si="215"/>
        <v>2.359</v>
      </c>
      <c r="L1013" s="261">
        <v>8.6110000000000007</v>
      </c>
      <c r="M1013" s="262">
        <f t="shared" si="216"/>
        <v>6.2520000000000007</v>
      </c>
      <c r="N1013" s="260">
        <v>2.613</v>
      </c>
      <c r="O1013" s="260">
        <v>257.02999999999997</v>
      </c>
      <c r="P1013" s="260">
        <v>516</v>
      </c>
      <c r="Q1013" s="260">
        <v>748.39910393706259</v>
      </c>
      <c r="U1013" s="260">
        <f t="shared" si="220"/>
        <v>4.3241500000000004</v>
      </c>
      <c r="V1013" s="260">
        <f t="shared" si="221"/>
        <v>2.5702999999999996</v>
      </c>
    </row>
    <row r="1014" spans="1:22">
      <c r="A1014" s="259">
        <v>45239</v>
      </c>
      <c r="B1014" s="260">
        <v>328.2</v>
      </c>
      <c r="C1014" s="261">
        <v>426.78199999999998</v>
      </c>
      <c r="D1014" s="260">
        <v>4347.3500000000004</v>
      </c>
      <c r="E1014" s="260">
        <v>775.95799999999997</v>
      </c>
      <c r="F1014" s="261">
        <v>4.6260000000000003</v>
      </c>
      <c r="G1014" s="260">
        <f t="shared" si="208"/>
        <v>462.6</v>
      </c>
      <c r="H1014" s="260">
        <f t="shared" si="219"/>
        <v>-134.40000000000003</v>
      </c>
      <c r="I1014" s="260">
        <f t="shared" si="214"/>
        <v>227.89999999999998</v>
      </c>
      <c r="J1014" s="262">
        <v>2.2789999999999999</v>
      </c>
      <c r="K1014" s="260">
        <f t="shared" si="215"/>
        <v>2.3470000000000004</v>
      </c>
      <c r="L1014" s="261">
        <v>8.6989999999999998</v>
      </c>
      <c r="M1014" s="262">
        <f t="shared" si="216"/>
        <v>6.3519999999999994</v>
      </c>
      <c r="N1014" s="260">
        <v>2.6429999999999998</v>
      </c>
      <c r="O1014" s="260">
        <v>255.64</v>
      </c>
      <c r="P1014" s="260">
        <v>516</v>
      </c>
      <c r="Q1014" s="260">
        <v>751.09693469610727</v>
      </c>
      <c r="U1014" s="260">
        <f t="shared" si="220"/>
        <v>4.2678199999999995</v>
      </c>
      <c r="V1014" s="260">
        <f t="shared" si="221"/>
        <v>2.5564</v>
      </c>
    </row>
    <row r="1015" spans="1:22">
      <c r="A1015" s="259">
        <v>45240</v>
      </c>
      <c r="B1015" s="260">
        <v>329.8</v>
      </c>
      <c r="C1015" s="261">
        <v>430.59500000000003</v>
      </c>
      <c r="D1015" s="260">
        <v>4415.24</v>
      </c>
      <c r="E1015" s="260">
        <v>781.99400000000003</v>
      </c>
      <c r="F1015" s="261">
        <v>4.6529999999999996</v>
      </c>
      <c r="G1015" s="260">
        <f t="shared" si="208"/>
        <v>465.29999999999995</v>
      </c>
      <c r="H1015" s="260">
        <f t="shared" si="219"/>
        <v>-135.49999999999994</v>
      </c>
      <c r="I1015" s="260">
        <f t="shared" si="214"/>
        <v>232.50000000000003</v>
      </c>
      <c r="J1015" s="262">
        <v>2.3250000000000002</v>
      </c>
      <c r="K1015" s="260">
        <f t="shared" si="215"/>
        <v>2.3279999999999994</v>
      </c>
      <c r="L1015" s="261">
        <v>8.6999999999999993</v>
      </c>
      <c r="M1015" s="262">
        <f t="shared" si="216"/>
        <v>6.3719999999999999</v>
      </c>
      <c r="N1015" s="260">
        <v>2.714</v>
      </c>
      <c r="O1015" s="260">
        <v>252.36</v>
      </c>
      <c r="P1015" s="260">
        <v>531</v>
      </c>
      <c r="Q1015" s="260">
        <v>758.15730785387564</v>
      </c>
      <c r="U1015" s="260">
        <f t="shared" si="220"/>
        <v>4.3059500000000002</v>
      </c>
      <c r="V1015" s="260">
        <f t="shared" si="221"/>
        <v>2.5236000000000001</v>
      </c>
    </row>
    <row r="1016" spans="1:22">
      <c r="A1016" s="259">
        <v>45243</v>
      </c>
      <c r="B1016" s="260">
        <v>330.2</v>
      </c>
      <c r="C1016" s="261">
        <v>434.87</v>
      </c>
      <c r="D1016" s="260">
        <v>4411.55</v>
      </c>
      <c r="E1016" s="260">
        <v>788.995</v>
      </c>
      <c r="F1016" s="261">
        <v>4.641</v>
      </c>
      <c r="G1016" s="260">
        <f t="shared" si="208"/>
        <v>464.1</v>
      </c>
      <c r="H1016" s="260">
        <f t="shared" si="219"/>
        <v>-133.90000000000003</v>
      </c>
      <c r="I1016" s="260">
        <f t="shared" si="214"/>
        <v>232.29999999999998</v>
      </c>
      <c r="J1016" s="262">
        <v>2.323</v>
      </c>
      <c r="K1016" s="260">
        <f t="shared" si="215"/>
        <v>2.3180000000000001</v>
      </c>
      <c r="L1016" s="261">
        <v>8.7530000000000001</v>
      </c>
      <c r="M1016" s="262">
        <f t="shared" si="216"/>
        <v>6.4350000000000005</v>
      </c>
      <c r="N1016" s="260">
        <v>2.71</v>
      </c>
      <c r="O1016" s="260">
        <v>251.88</v>
      </c>
      <c r="P1016" s="260">
        <v>536</v>
      </c>
      <c r="Q1016" s="260">
        <v>765.09390467432104</v>
      </c>
      <c r="U1016" s="260">
        <f t="shared" si="220"/>
        <v>4.3487</v>
      </c>
      <c r="V1016" s="260">
        <f t="shared" si="221"/>
        <v>2.5188000000000001</v>
      </c>
    </row>
    <row r="1017" spans="1:22">
      <c r="A1017" s="259">
        <v>45244</v>
      </c>
      <c r="B1017" s="260">
        <v>336.7</v>
      </c>
      <c r="C1017" s="261">
        <v>434.52</v>
      </c>
      <c r="D1017" s="260">
        <v>4495.7</v>
      </c>
      <c r="E1017" s="260">
        <v>785.71699999999998</v>
      </c>
      <c r="F1017" s="261">
        <v>4.4480000000000004</v>
      </c>
      <c r="G1017" s="260">
        <f t="shared" si="208"/>
        <v>444.80000000000007</v>
      </c>
      <c r="H1017" s="260">
        <f t="shared" si="219"/>
        <v>-108.10000000000008</v>
      </c>
      <c r="I1017" s="260">
        <f t="shared" si="214"/>
        <v>217</v>
      </c>
      <c r="J1017" s="262">
        <v>2.17</v>
      </c>
      <c r="K1017" s="260">
        <f t="shared" si="215"/>
        <v>2.2780000000000005</v>
      </c>
      <c r="L1017" s="261">
        <v>8.5540000000000003</v>
      </c>
      <c r="M1017" s="262">
        <f t="shared" si="216"/>
        <v>6.2759999999999998</v>
      </c>
      <c r="N1017" s="260">
        <v>2.5979999999999999</v>
      </c>
      <c r="O1017" s="260">
        <v>257.45</v>
      </c>
      <c r="P1017" s="260">
        <v>539</v>
      </c>
      <c r="Q1017" s="260">
        <v>764.45788525243142</v>
      </c>
      <c r="U1017" s="260">
        <f t="shared" si="220"/>
        <v>4.3452000000000002</v>
      </c>
      <c r="V1017" s="260">
        <f t="shared" si="221"/>
        <v>2.5745</v>
      </c>
    </row>
    <row r="1018" spans="1:22">
      <c r="A1018" s="259">
        <v>45245</v>
      </c>
      <c r="B1018" s="260">
        <v>327.9</v>
      </c>
      <c r="C1018" s="261">
        <v>428.02199999999999</v>
      </c>
      <c r="D1018" s="260">
        <v>4502.88</v>
      </c>
      <c r="E1018" s="260">
        <v>777.86400000000003</v>
      </c>
      <c r="F1018" s="261">
        <v>4.532</v>
      </c>
      <c r="G1018" s="260">
        <f t="shared" si="208"/>
        <v>453.2</v>
      </c>
      <c r="H1018" s="260">
        <f t="shared" si="219"/>
        <v>-125.30000000000001</v>
      </c>
      <c r="I1018" s="260">
        <f t="shared" si="214"/>
        <v>223.1</v>
      </c>
      <c r="J1018" s="262">
        <v>2.2309999999999999</v>
      </c>
      <c r="K1018" s="260">
        <f t="shared" si="215"/>
        <v>2.3010000000000002</v>
      </c>
      <c r="L1018" s="261">
        <v>8.5869999999999997</v>
      </c>
      <c r="M1018" s="262">
        <f t="shared" si="216"/>
        <v>6.2859999999999996</v>
      </c>
      <c r="N1018" s="260">
        <v>2.641</v>
      </c>
      <c r="O1018" s="260">
        <v>255.84</v>
      </c>
      <c r="P1018" s="260">
        <v>518</v>
      </c>
      <c r="Q1018" s="260">
        <v>748.25830391846898</v>
      </c>
      <c r="U1018" s="260">
        <f t="shared" si="220"/>
        <v>4.2802199999999999</v>
      </c>
      <c r="V1018" s="260">
        <f t="shared" si="221"/>
        <v>2.5584000000000002</v>
      </c>
    </row>
    <row r="1019" spans="1:22">
      <c r="A1019" s="259">
        <v>45246</v>
      </c>
      <c r="B1019" s="260">
        <v>331.8</v>
      </c>
      <c r="C1019" s="261">
        <v>429.46100000000001</v>
      </c>
      <c r="D1019" s="260">
        <v>4508.24</v>
      </c>
      <c r="E1019" s="260">
        <v>777.87099999999998</v>
      </c>
      <c r="F1019" s="261">
        <v>4.4370000000000003</v>
      </c>
      <c r="G1019" s="260">
        <f t="shared" si="208"/>
        <v>443.70000000000005</v>
      </c>
      <c r="H1019" s="260">
        <f t="shared" si="219"/>
        <v>-111.90000000000003</v>
      </c>
      <c r="I1019" s="260">
        <f t="shared" si="214"/>
        <v>215.60000000000002</v>
      </c>
      <c r="J1019" s="262">
        <v>2.1560000000000001</v>
      </c>
      <c r="K1019" s="260">
        <f t="shared" si="215"/>
        <v>2.2810000000000001</v>
      </c>
      <c r="L1019" s="261">
        <v>8.5060000000000002</v>
      </c>
      <c r="M1019" s="262">
        <f t="shared" si="216"/>
        <v>6.2249999999999996</v>
      </c>
      <c r="N1019" s="260">
        <v>2.5870000000000002</v>
      </c>
      <c r="O1019" s="260">
        <v>260.17</v>
      </c>
      <c r="P1019" s="260">
        <v>532</v>
      </c>
      <c r="Q1019" s="260">
        <v>743.78939808878351</v>
      </c>
      <c r="U1019" s="260">
        <f t="shared" si="220"/>
        <v>4.2946100000000005</v>
      </c>
      <c r="V1019" s="260">
        <f t="shared" si="221"/>
        <v>2.6017000000000001</v>
      </c>
    </row>
    <row r="1020" spans="1:22">
      <c r="A1020" s="259">
        <v>45247</v>
      </c>
      <c r="B1020" s="260">
        <v>329.1</v>
      </c>
      <c r="C1020" s="261">
        <v>426.108</v>
      </c>
      <c r="D1020" s="260">
        <v>4514.0200000000004</v>
      </c>
      <c r="E1020" s="260">
        <v>773.47500000000002</v>
      </c>
      <c r="F1020" s="261">
        <v>4.4359999999999999</v>
      </c>
      <c r="G1020" s="260">
        <f t="shared" si="208"/>
        <v>443.6</v>
      </c>
      <c r="H1020" s="260">
        <f t="shared" si="219"/>
        <v>-114.5</v>
      </c>
      <c r="I1020" s="260">
        <f t="shared" si="214"/>
        <v>216.1</v>
      </c>
      <c r="J1020" s="262">
        <v>2.161</v>
      </c>
      <c r="K1020" s="260">
        <f t="shared" si="215"/>
        <v>2.2749999999999999</v>
      </c>
      <c r="L1020" s="261">
        <v>8.4809999999999999</v>
      </c>
      <c r="M1020" s="262">
        <f t="shared" si="216"/>
        <v>6.2059999999999995</v>
      </c>
      <c r="N1020" s="260">
        <v>2.585</v>
      </c>
      <c r="O1020" s="260">
        <v>257.70999999999998</v>
      </c>
      <c r="P1020" s="260">
        <v>519</v>
      </c>
      <c r="Q1020" s="260">
        <v>727.53108211711731</v>
      </c>
      <c r="U1020" s="260">
        <f t="shared" si="220"/>
        <v>4.2610799999999998</v>
      </c>
      <c r="V1020" s="260">
        <f t="shared" si="221"/>
        <v>2.5770999999999997</v>
      </c>
    </row>
    <row r="1021" spans="1:22">
      <c r="A1021" s="259">
        <v>45250</v>
      </c>
      <c r="B1021" s="260">
        <v>328</v>
      </c>
      <c r="C1021" s="261">
        <v>424.35300000000001</v>
      </c>
      <c r="D1021" s="260">
        <v>4547.38</v>
      </c>
      <c r="E1021" s="260">
        <v>768.56200000000001</v>
      </c>
      <c r="F1021" s="261">
        <v>4.4210000000000003</v>
      </c>
      <c r="G1021" s="260">
        <f t="shared" si="208"/>
        <v>442.1</v>
      </c>
      <c r="H1021" s="260">
        <f t="shared" si="219"/>
        <v>-114.10000000000002</v>
      </c>
      <c r="I1021" s="260">
        <f t="shared" si="214"/>
        <v>212.2</v>
      </c>
      <c r="J1021" s="262">
        <v>2.1219999999999999</v>
      </c>
      <c r="K1021" s="260">
        <f t="shared" si="215"/>
        <v>2.2990000000000004</v>
      </c>
      <c r="L1021" s="261">
        <v>8.4049999999999994</v>
      </c>
      <c r="M1021" s="262">
        <f t="shared" si="216"/>
        <v>6.105999999999999</v>
      </c>
      <c r="N1021" s="260">
        <v>2.609</v>
      </c>
      <c r="O1021" s="260">
        <v>252.53</v>
      </c>
      <c r="P1021" s="260">
        <v>521</v>
      </c>
      <c r="Q1021" s="260">
        <v>720.43597429631234</v>
      </c>
      <c r="U1021" s="260">
        <f t="shared" si="220"/>
        <v>4.2435299999999998</v>
      </c>
      <c r="V1021" s="260">
        <f t="shared" si="221"/>
        <v>2.5253000000000001</v>
      </c>
    </row>
    <row r="1022" spans="1:22">
      <c r="A1022" s="259">
        <v>45251</v>
      </c>
      <c r="B1022" s="260">
        <v>325</v>
      </c>
      <c r="C1022" s="261">
        <v>417.71899999999999</v>
      </c>
      <c r="D1022" s="260">
        <v>4538.1899999999996</v>
      </c>
      <c r="E1022" s="260">
        <v>756.88099999999997</v>
      </c>
      <c r="F1022" s="261">
        <v>4.3940000000000001</v>
      </c>
      <c r="G1022" s="260">
        <f t="shared" si="208"/>
        <v>439.40000000000003</v>
      </c>
      <c r="H1022" s="260">
        <f t="shared" si="219"/>
        <v>-114.40000000000003</v>
      </c>
      <c r="I1022" s="260">
        <f t="shared" si="214"/>
        <v>214.7</v>
      </c>
      <c r="J1022" s="262">
        <v>2.1469999999999998</v>
      </c>
      <c r="K1022" s="260">
        <f t="shared" si="215"/>
        <v>2.2470000000000003</v>
      </c>
      <c r="L1022" s="261">
        <v>8.3130000000000006</v>
      </c>
      <c r="M1022" s="262">
        <f t="shared" si="216"/>
        <v>6.0660000000000007</v>
      </c>
      <c r="N1022" s="260">
        <v>2.5640000000000001</v>
      </c>
      <c r="O1022" s="260">
        <v>252.01</v>
      </c>
      <c r="P1022" s="260">
        <v>514</v>
      </c>
      <c r="Q1022" s="260">
        <v>707.30661035638832</v>
      </c>
      <c r="U1022" s="260">
        <f t="shared" si="220"/>
        <v>4.1771899999999995</v>
      </c>
      <c r="V1022" s="260">
        <f t="shared" si="221"/>
        <v>2.5200999999999998</v>
      </c>
    </row>
    <row r="1023" spans="1:22">
      <c r="A1023" s="259">
        <v>45252</v>
      </c>
      <c r="B1023" s="260">
        <v>323</v>
      </c>
      <c r="C1023" s="261">
        <v>415.36700000000002</v>
      </c>
      <c r="D1023" s="260">
        <v>4556.62</v>
      </c>
      <c r="E1023" s="260">
        <v>753.65300000000002</v>
      </c>
      <c r="F1023" s="261">
        <v>4.4059999999999997</v>
      </c>
      <c r="G1023" s="260">
        <f t="shared" si="208"/>
        <v>440.59999999999997</v>
      </c>
      <c r="H1023" s="260">
        <f t="shared" si="219"/>
        <v>-117.59999999999997</v>
      </c>
      <c r="I1023" s="260">
        <f t="shared" si="214"/>
        <v>214.6</v>
      </c>
      <c r="J1023" s="262">
        <v>2.1459999999999999</v>
      </c>
      <c r="K1023" s="260">
        <f t="shared" si="215"/>
        <v>2.2599999999999998</v>
      </c>
      <c r="L1023" s="261">
        <v>8.2910000000000004</v>
      </c>
      <c r="M1023" s="262">
        <f t="shared" si="216"/>
        <v>6.0310000000000006</v>
      </c>
      <c r="N1023" s="260">
        <v>2.5569999999999999</v>
      </c>
      <c r="O1023" s="260">
        <v>250.91</v>
      </c>
      <c r="P1023" s="260">
        <v>512</v>
      </c>
      <c r="Q1023" s="260">
        <v>706.50332380995735</v>
      </c>
      <c r="U1023" s="260">
        <f t="shared" si="220"/>
        <v>4.15367</v>
      </c>
      <c r="V1023" s="260">
        <f t="shared" si="221"/>
        <v>2.5091000000000001</v>
      </c>
    </row>
    <row r="1024" spans="1:22" hidden="1">
      <c r="A1024" s="259">
        <v>45253</v>
      </c>
      <c r="B1024" s="260">
        <v>0</v>
      </c>
      <c r="C1024" s="260">
        <v>0</v>
      </c>
      <c r="D1024" s="260">
        <v>0</v>
      </c>
      <c r="E1024" s="260" t="e">
        <v>#N/A</v>
      </c>
      <c r="F1024" s="260">
        <v>4.4059999999999997</v>
      </c>
      <c r="G1024" s="260">
        <f t="shared" si="208"/>
        <v>440.59999999999997</v>
      </c>
      <c r="H1024" s="260">
        <f t="shared" si="219"/>
        <v>-440.59999999999997</v>
      </c>
      <c r="J1024" s="260"/>
      <c r="L1024" s="260"/>
      <c r="M1024" s="260"/>
      <c r="Q1024" s="260">
        <v>701.9395733876537</v>
      </c>
    </row>
    <row r="1025" spans="1:22">
      <c r="A1025" s="259">
        <v>45254</v>
      </c>
      <c r="B1025" s="260">
        <v>318.7</v>
      </c>
      <c r="C1025" s="261">
        <v>411.01100000000002</v>
      </c>
      <c r="D1025" s="260">
        <v>4559.34</v>
      </c>
      <c r="E1025" s="260">
        <v>747.14599999999996</v>
      </c>
      <c r="F1025" s="261">
        <v>4.468</v>
      </c>
      <c r="G1025" s="260">
        <f t="shared" si="208"/>
        <v>446.8</v>
      </c>
      <c r="H1025" s="260">
        <f t="shared" si="219"/>
        <v>-128.10000000000002</v>
      </c>
      <c r="I1025" s="260">
        <f t="shared" ref="I1025:I1045" si="222">J1025*100</f>
        <v>220.9</v>
      </c>
      <c r="J1025" s="262">
        <v>2.2090000000000001</v>
      </c>
      <c r="K1025" s="260">
        <f t="shared" ref="K1025:K1045" si="223">F1025-J1025</f>
        <v>2.2589999999999999</v>
      </c>
      <c r="L1025" s="261">
        <v>8.2759999999999998</v>
      </c>
      <c r="M1025" s="262">
        <f t="shared" ref="M1025:M1045" si="224">L1025-K1025</f>
        <v>6.0169999999999995</v>
      </c>
      <c r="N1025" s="260">
        <v>2.64</v>
      </c>
      <c r="O1025" s="260">
        <v>244.87</v>
      </c>
      <c r="P1025" s="260">
        <v>513</v>
      </c>
      <c r="Q1025" s="260">
        <v>704.09814888071514</v>
      </c>
      <c r="U1025" s="260">
        <f t="shared" ref="U1025:U1045" si="225">C1025/100</f>
        <v>4.1101100000000006</v>
      </c>
      <c r="V1025" s="260">
        <f t="shared" ref="V1025:V1045" si="226">O1025/100</f>
        <v>2.4487000000000001</v>
      </c>
    </row>
    <row r="1026" spans="1:22">
      <c r="A1026" s="259">
        <v>45257</v>
      </c>
      <c r="B1026" s="260">
        <v>321.8</v>
      </c>
      <c r="C1026" s="261">
        <v>416.399</v>
      </c>
      <c r="D1026" s="260">
        <v>4550.43</v>
      </c>
      <c r="E1026" s="260">
        <v>754.39499999999998</v>
      </c>
      <c r="F1026" s="261">
        <v>4.3879999999999999</v>
      </c>
      <c r="G1026" s="260">
        <f t="shared" si="208"/>
        <v>438.8</v>
      </c>
      <c r="H1026" s="260">
        <f t="shared" si="219"/>
        <v>-117</v>
      </c>
      <c r="I1026" s="260">
        <f t="shared" si="222"/>
        <v>217.79999999999998</v>
      </c>
      <c r="J1026" s="262">
        <v>2.1779999999999999</v>
      </c>
      <c r="K1026" s="260">
        <f t="shared" si="223"/>
        <v>2.21</v>
      </c>
      <c r="L1026" s="261">
        <v>8.2560000000000002</v>
      </c>
      <c r="M1026" s="262">
        <f t="shared" si="224"/>
        <v>6.0460000000000003</v>
      </c>
      <c r="N1026" s="260">
        <v>2.5449999999999999</v>
      </c>
      <c r="O1026" s="260">
        <v>250.08</v>
      </c>
      <c r="P1026" s="260">
        <v>525</v>
      </c>
      <c r="Q1026" s="260">
        <v>713.01760956019336</v>
      </c>
      <c r="U1026" s="260">
        <f t="shared" si="225"/>
        <v>4.1639900000000001</v>
      </c>
      <c r="V1026" s="260">
        <f t="shared" si="226"/>
        <v>2.5007999999999999</v>
      </c>
    </row>
    <row r="1027" spans="1:22">
      <c r="A1027" s="259">
        <v>45258</v>
      </c>
      <c r="B1027" s="260">
        <v>325.89999999999998</v>
      </c>
      <c r="C1027" s="261">
        <v>420.53699999999998</v>
      </c>
      <c r="D1027" s="260">
        <v>4554.8900000000003</v>
      </c>
      <c r="E1027" s="260">
        <v>761.79700000000003</v>
      </c>
      <c r="F1027" s="261">
        <v>4.3220000000000001</v>
      </c>
      <c r="G1027" s="260">
        <f t="shared" si="208"/>
        <v>432.2</v>
      </c>
      <c r="H1027" s="260">
        <f t="shared" si="219"/>
        <v>-106.30000000000001</v>
      </c>
      <c r="I1027" s="260">
        <f t="shared" si="222"/>
        <v>210.2</v>
      </c>
      <c r="J1027" s="262">
        <v>2.1019999999999999</v>
      </c>
      <c r="K1027" s="260">
        <f t="shared" si="223"/>
        <v>2.2200000000000002</v>
      </c>
      <c r="L1027" s="261">
        <v>8.2409999999999997</v>
      </c>
      <c r="M1027" s="262">
        <f t="shared" si="224"/>
        <v>6.020999999999999</v>
      </c>
      <c r="N1027" s="260">
        <v>2.4929999999999999</v>
      </c>
      <c r="O1027" s="260">
        <v>252.21</v>
      </c>
      <c r="P1027" s="260">
        <v>537</v>
      </c>
      <c r="Q1027" s="260">
        <v>724.21900226666401</v>
      </c>
      <c r="U1027" s="260">
        <f t="shared" si="225"/>
        <v>4.2053699999999994</v>
      </c>
      <c r="V1027" s="260">
        <f t="shared" si="226"/>
        <v>2.5221</v>
      </c>
    </row>
    <row r="1028" spans="1:22">
      <c r="A1028" s="259">
        <v>45259</v>
      </c>
      <c r="B1028" s="260">
        <v>323.8</v>
      </c>
      <c r="C1028" s="261">
        <v>411.89400000000001</v>
      </c>
      <c r="D1028" s="260">
        <v>4550.58</v>
      </c>
      <c r="E1028" s="260">
        <v>746.37199999999996</v>
      </c>
      <c r="F1028" s="261">
        <v>4.2560000000000002</v>
      </c>
      <c r="G1028" s="260">
        <f t="shared" ref="G1028:G1091" si="227">F1028*100</f>
        <v>425.6</v>
      </c>
      <c r="H1028" s="260">
        <f t="shared" si="219"/>
        <v>-101.80000000000001</v>
      </c>
      <c r="I1028" s="260">
        <f t="shared" si="222"/>
        <v>205.10000000000002</v>
      </c>
      <c r="J1028" s="262">
        <v>2.0510000000000002</v>
      </c>
      <c r="K1028" s="260">
        <f t="shared" si="223"/>
        <v>2.2050000000000001</v>
      </c>
      <c r="L1028" s="261">
        <v>8.1059999999999999</v>
      </c>
      <c r="M1028" s="262">
        <f t="shared" si="224"/>
        <v>5.9009999999999998</v>
      </c>
      <c r="N1028" s="260">
        <v>2.4289999999999998</v>
      </c>
      <c r="O1028" s="260">
        <v>254.45</v>
      </c>
      <c r="P1028" s="260">
        <v>519</v>
      </c>
      <c r="Q1028" s="260">
        <v>706.95944681971901</v>
      </c>
      <c r="U1028" s="260">
        <f t="shared" si="225"/>
        <v>4.1189400000000003</v>
      </c>
      <c r="V1028" s="260">
        <f t="shared" si="226"/>
        <v>2.5444999999999998</v>
      </c>
    </row>
    <row r="1029" spans="1:22">
      <c r="A1029" s="259">
        <v>45260</v>
      </c>
      <c r="B1029" s="260">
        <v>315.3</v>
      </c>
      <c r="C1029" s="261">
        <v>405.428</v>
      </c>
      <c r="D1029" s="260">
        <v>4567.8</v>
      </c>
      <c r="E1029" s="260">
        <v>733.65099999999995</v>
      </c>
      <c r="F1029" s="261">
        <v>4.327</v>
      </c>
      <c r="G1029" s="260">
        <f t="shared" si="227"/>
        <v>432.7</v>
      </c>
      <c r="H1029" s="260">
        <f t="shared" si="219"/>
        <v>-117.39999999999998</v>
      </c>
      <c r="I1029" s="260">
        <f t="shared" si="222"/>
        <v>209</v>
      </c>
      <c r="J1029" s="262">
        <v>2.09</v>
      </c>
      <c r="K1029" s="260">
        <f t="shared" si="223"/>
        <v>2.2370000000000001</v>
      </c>
      <c r="L1029" s="261">
        <v>8.0920000000000005</v>
      </c>
      <c r="M1029" s="262">
        <f t="shared" si="224"/>
        <v>5.8550000000000004</v>
      </c>
      <c r="N1029" s="260">
        <v>2.444</v>
      </c>
      <c r="O1029" s="260">
        <v>248.12</v>
      </c>
      <c r="P1029" s="260">
        <v>504</v>
      </c>
      <c r="Q1029" s="260">
        <v>701.69739843186801</v>
      </c>
      <c r="U1029" s="260">
        <f t="shared" si="225"/>
        <v>4.0542800000000003</v>
      </c>
      <c r="V1029" s="260">
        <f t="shared" si="226"/>
        <v>2.4811999999999999</v>
      </c>
    </row>
    <row r="1030" spans="1:22">
      <c r="A1030" s="259">
        <v>45261</v>
      </c>
      <c r="B1030" s="260">
        <v>321.7</v>
      </c>
      <c r="C1030" s="261">
        <v>412.25299999999999</v>
      </c>
      <c r="D1030" s="260">
        <v>4594.63</v>
      </c>
      <c r="E1030" s="260">
        <v>742.38800000000003</v>
      </c>
      <c r="F1030" s="261">
        <v>4.1970000000000001</v>
      </c>
      <c r="G1030" s="260">
        <f t="shared" si="227"/>
        <v>419.7</v>
      </c>
      <c r="H1030" s="260">
        <f t="shared" si="219"/>
        <v>-98</v>
      </c>
      <c r="I1030" s="260">
        <f t="shared" si="222"/>
        <v>198.10000000000002</v>
      </c>
      <c r="J1030" s="262">
        <v>1.9810000000000001</v>
      </c>
      <c r="K1030" s="260">
        <f t="shared" si="223"/>
        <v>2.2160000000000002</v>
      </c>
      <c r="L1030" s="261">
        <v>8.0259999999999998</v>
      </c>
      <c r="M1030" s="262">
        <f t="shared" si="224"/>
        <v>5.81</v>
      </c>
      <c r="N1030" s="260">
        <v>2.3580000000000001</v>
      </c>
      <c r="O1030" s="260">
        <v>251.28</v>
      </c>
      <c r="P1030" s="260">
        <v>513</v>
      </c>
      <c r="Q1030" s="260">
        <v>710.94062485194479</v>
      </c>
      <c r="U1030" s="260">
        <f t="shared" si="225"/>
        <v>4.1225300000000002</v>
      </c>
      <c r="V1030" s="260">
        <f t="shared" si="226"/>
        <v>2.5127999999999999</v>
      </c>
    </row>
    <row r="1031" spans="1:22">
      <c r="A1031" s="259">
        <v>45264</v>
      </c>
      <c r="B1031" s="260">
        <v>317.60000000000002</v>
      </c>
      <c r="C1031" s="261">
        <v>404.54399999999998</v>
      </c>
      <c r="D1031" s="260">
        <v>4569.78</v>
      </c>
      <c r="E1031" s="260">
        <v>733.58799999999997</v>
      </c>
      <c r="F1031" s="261">
        <v>4.2549999999999999</v>
      </c>
      <c r="G1031" s="260">
        <f t="shared" si="227"/>
        <v>425.5</v>
      </c>
      <c r="H1031" s="260">
        <f t="shared" si="219"/>
        <v>-107.89999999999998</v>
      </c>
      <c r="I1031" s="260">
        <f t="shared" si="222"/>
        <v>205.29999999999998</v>
      </c>
      <c r="J1031" s="262">
        <v>2.0529999999999999</v>
      </c>
      <c r="K1031" s="260">
        <f t="shared" si="223"/>
        <v>2.202</v>
      </c>
      <c r="L1031" s="261">
        <v>8</v>
      </c>
      <c r="M1031" s="262">
        <f t="shared" si="224"/>
        <v>5.798</v>
      </c>
      <c r="N1031" s="260">
        <v>2.35</v>
      </c>
      <c r="O1031" s="260">
        <v>254.77</v>
      </c>
      <c r="P1031" s="260">
        <v>500</v>
      </c>
      <c r="Q1031" s="260">
        <v>703.43732913340909</v>
      </c>
      <c r="U1031" s="260">
        <f t="shared" si="225"/>
        <v>4.0454400000000001</v>
      </c>
      <c r="V1031" s="260">
        <f t="shared" si="226"/>
        <v>2.5477000000000003</v>
      </c>
    </row>
    <row r="1032" spans="1:22">
      <c r="A1032" s="259">
        <v>45265</v>
      </c>
      <c r="B1032" s="260">
        <v>318.39999999999998</v>
      </c>
      <c r="C1032" s="261">
        <v>405.00599999999997</v>
      </c>
      <c r="D1032" s="260">
        <v>4567.18</v>
      </c>
      <c r="E1032" s="260">
        <v>732.202</v>
      </c>
      <c r="F1032" s="261">
        <v>4.1660000000000004</v>
      </c>
      <c r="G1032" s="260">
        <f t="shared" si="227"/>
        <v>416.6</v>
      </c>
      <c r="H1032" s="260">
        <f t="shared" si="219"/>
        <v>-98.200000000000045</v>
      </c>
      <c r="I1032" s="260">
        <f t="shared" si="222"/>
        <v>198</v>
      </c>
      <c r="J1032" s="262">
        <v>1.98</v>
      </c>
      <c r="K1032" s="260">
        <f t="shared" si="223"/>
        <v>2.1860000000000004</v>
      </c>
      <c r="L1032" s="261">
        <v>7.899</v>
      </c>
      <c r="M1032" s="262">
        <f t="shared" si="224"/>
        <v>5.7129999999999992</v>
      </c>
      <c r="N1032" s="260">
        <v>2.2429999999999999</v>
      </c>
      <c r="O1032" s="260">
        <v>253.78</v>
      </c>
      <c r="P1032" s="260">
        <v>506</v>
      </c>
      <c r="Q1032" s="260">
        <v>707.80152490713158</v>
      </c>
      <c r="U1032" s="260">
        <f t="shared" si="225"/>
        <v>4.0500599999999993</v>
      </c>
      <c r="V1032" s="260">
        <f t="shared" si="226"/>
        <v>2.5377999999999998</v>
      </c>
    </row>
    <row r="1033" spans="1:22">
      <c r="A1033" s="259">
        <v>45266</v>
      </c>
      <c r="B1033" s="260">
        <v>318.89999999999998</v>
      </c>
      <c r="C1033" s="261">
        <v>401.03</v>
      </c>
      <c r="D1033" s="260">
        <v>4549.34</v>
      </c>
      <c r="E1033" s="260">
        <v>726.56799999999998</v>
      </c>
      <c r="F1033" s="261">
        <v>4.1050000000000004</v>
      </c>
      <c r="G1033" s="260">
        <f t="shared" si="227"/>
        <v>410.50000000000006</v>
      </c>
      <c r="H1033" s="260">
        <f t="shared" si="219"/>
        <v>-91.60000000000008</v>
      </c>
      <c r="I1033" s="260">
        <f t="shared" si="222"/>
        <v>195.4</v>
      </c>
      <c r="J1033" s="262">
        <v>1.954</v>
      </c>
      <c r="K1033" s="260">
        <f t="shared" si="223"/>
        <v>2.1510000000000007</v>
      </c>
      <c r="L1033" s="261">
        <v>7.798</v>
      </c>
      <c r="M1033" s="262">
        <f t="shared" si="224"/>
        <v>5.6469999999999994</v>
      </c>
      <c r="N1033" s="260">
        <v>2.1949999999999998</v>
      </c>
      <c r="O1033" s="260">
        <v>253.31</v>
      </c>
      <c r="P1033" s="260">
        <v>515</v>
      </c>
      <c r="Q1033" s="260">
        <v>707.63911671791334</v>
      </c>
      <c r="U1033" s="260">
        <f t="shared" si="225"/>
        <v>4.0103</v>
      </c>
      <c r="V1033" s="260">
        <f t="shared" si="226"/>
        <v>2.5331000000000001</v>
      </c>
    </row>
    <row r="1034" spans="1:22">
      <c r="A1034" s="259">
        <v>45267</v>
      </c>
      <c r="B1034" s="260">
        <v>316.5</v>
      </c>
      <c r="C1034" s="261">
        <v>399.94299999999998</v>
      </c>
      <c r="D1034" s="260">
        <v>4585.59</v>
      </c>
      <c r="E1034" s="260">
        <v>727.48800000000006</v>
      </c>
      <c r="F1034" s="261">
        <v>4.1500000000000004</v>
      </c>
      <c r="G1034" s="260">
        <f t="shared" si="227"/>
        <v>415.00000000000006</v>
      </c>
      <c r="H1034" s="260">
        <f t="shared" si="219"/>
        <v>-98.500000000000057</v>
      </c>
      <c r="I1034" s="260">
        <f t="shared" si="222"/>
        <v>199.8</v>
      </c>
      <c r="J1034" s="262">
        <v>1.998</v>
      </c>
      <c r="K1034" s="260">
        <f t="shared" si="223"/>
        <v>2.1520000000000001</v>
      </c>
      <c r="L1034" s="261">
        <v>7.8079999999999998</v>
      </c>
      <c r="M1034" s="262">
        <f t="shared" si="224"/>
        <v>5.6559999999999997</v>
      </c>
      <c r="N1034" s="260">
        <v>2.1869999999999998</v>
      </c>
      <c r="O1034" s="260">
        <v>251.72</v>
      </c>
      <c r="P1034" s="260">
        <v>493</v>
      </c>
      <c r="Q1034" s="260">
        <v>705.91497414990272</v>
      </c>
      <c r="U1034" s="260">
        <f t="shared" si="225"/>
        <v>3.9994299999999998</v>
      </c>
      <c r="V1034" s="260">
        <f t="shared" si="226"/>
        <v>2.5171999999999999</v>
      </c>
    </row>
    <row r="1035" spans="1:22">
      <c r="A1035" s="259">
        <v>45268</v>
      </c>
      <c r="B1035" s="260">
        <v>310.7</v>
      </c>
      <c r="C1035" s="261">
        <v>396.78399999999999</v>
      </c>
      <c r="D1035" s="260">
        <v>4604.37</v>
      </c>
      <c r="E1035" s="260">
        <v>722.33299999999997</v>
      </c>
      <c r="F1035" s="261">
        <v>4.2270000000000003</v>
      </c>
      <c r="G1035" s="260">
        <f t="shared" si="227"/>
        <v>422.70000000000005</v>
      </c>
      <c r="H1035" s="260">
        <f t="shared" si="219"/>
        <v>-112.00000000000006</v>
      </c>
      <c r="I1035" s="260">
        <f t="shared" si="222"/>
        <v>200.59999999999997</v>
      </c>
      <c r="J1035" s="262">
        <v>2.0059999999999998</v>
      </c>
      <c r="K1035" s="260">
        <f t="shared" si="223"/>
        <v>2.2210000000000005</v>
      </c>
      <c r="L1035" s="261">
        <v>7.8739999999999997</v>
      </c>
      <c r="M1035" s="262">
        <f t="shared" si="224"/>
        <v>5.6529999999999987</v>
      </c>
      <c r="N1035" s="260">
        <v>2.2730000000000001</v>
      </c>
      <c r="O1035" s="260">
        <v>247.85</v>
      </c>
      <c r="P1035" s="260">
        <v>479</v>
      </c>
      <c r="Q1035" s="260">
        <v>697.76819091496691</v>
      </c>
      <c r="U1035" s="260">
        <f t="shared" si="225"/>
        <v>3.9678399999999998</v>
      </c>
      <c r="V1035" s="260">
        <f t="shared" si="226"/>
        <v>2.4784999999999999</v>
      </c>
    </row>
    <row r="1036" spans="1:22">
      <c r="A1036" s="259">
        <v>45271</v>
      </c>
      <c r="B1036" s="260">
        <v>311.89999999999998</v>
      </c>
      <c r="C1036" s="261">
        <v>398.61799999999999</v>
      </c>
      <c r="D1036" s="260">
        <v>4622.4399999999996</v>
      </c>
      <c r="E1036" s="260">
        <v>725.36500000000001</v>
      </c>
      <c r="F1036" s="261">
        <v>4.234</v>
      </c>
      <c r="G1036" s="260">
        <f t="shared" si="227"/>
        <v>423.4</v>
      </c>
      <c r="H1036" s="260">
        <f t="shared" si="219"/>
        <v>-111.5</v>
      </c>
      <c r="I1036" s="260">
        <f t="shared" si="222"/>
        <v>203.5</v>
      </c>
      <c r="J1036" s="262">
        <v>2.0350000000000001</v>
      </c>
      <c r="K1036" s="260">
        <f t="shared" si="223"/>
        <v>2.1989999999999998</v>
      </c>
      <c r="L1036" s="261">
        <v>7.9130000000000003</v>
      </c>
      <c r="M1036" s="262">
        <f t="shared" si="224"/>
        <v>5.7140000000000004</v>
      </c>
      <c r="N1036" s="260">
        <v>2.2669999999999999</v>
      </c>
      <c r="O1036" s="260">
        <v>248.34</v>
      </c>
      <c r="P1036" s="260">
        <v>483</v>
      </c>
      <c r="Q1036" s="260">
        <v>697.18573777065205</v>
      </c>
      <c r="U1036" s="260">
        <f t="shared" si="225"/>
        <v>3.9861800000000001</v>
      </c>
      <c r="V1036" s="260">
        <f t="shared" si="226"/>
        <v>2.4834000000000001</v>
      </c>
    </row>
    <row r="1037" spans="1:22">
      <c r="A1037" s="259">
        <v>45272</v>
      </c>
      <c r="B1037" s="260">
        <v>313.2</v>
      </c>
      <c r="C1037" s="261">
        <v>398.76100000000002</v>
      </c>
      <c r="D1037" s="260">
        <v>4643.7</v>
      </c>
      <c r="E1037" s="260">
        <v>724.18799999999999</v>
      </c>
      <c r="F1037" s="261">
        <v>4.202</v>
      </c>
      <c r="G1037" s="260">
        <f t="shared" si="227"/>
        <v>420.2</v>
      </c>
      <c r="H1037" s="260">
        <f t="shared" si="219"/>
        <v>-107</v>
      </c>
      <c r="I1037" s="260">
        <f t="shared" si="222"/>
        <v>204</v>
      </c>
      <c r="J1037" s="262">
        <v>2.04</v>
      </c>
      <c r="K1037" s="260">
        <f t="shared" si="223"/>
        <v>2.1619999999999999</v>
      </c>
      <c r="L1037" s="261">
        <v>7.8860000000000001</v>
      </c>
      <c r="M1037" s="262">
        <f t="shared" si="224"/>
        <v>5.7240000000000002</v>
      </c>
      <c r="N1037" s="260">
        <v>2.2229999999999999</v>
      </c>
      <c r="O1037" s="260">
        <v>248.15</v>
      </c>
      <c r="P1037" s="260">
        <v>473</v>
      </c>
      <c r="Q1037" s="260">
        <v>698.33320621288954</v>
      </c>
      <c r="U1037" s="260">
        <f t="shared" si="225"/>
        <v>3.9876100000000001</v>
      </c>
      <c r="V1037" s="260">
        <f t="shared" si="226"/>
        <v>2.4815</v>
      </c>
    </row>
    <row r="1038" spans="1:22">
      <c r="A1038" s="259">
        <v>45273</v>
      </c>
      <c r="B1038" s="260">
        <v>323.39999999999998</v>
      </c>
      <c r="C1038" s="261">
        <v>408.96100000000001</v>
      </c>
      <c r="D1038" s="260">
        <v>4707.09</v>
      </c>
      <c r="E1038" s="260">
        <v>736.077</v>
      </c>
      <c r="F1038" s="261">
        <v>4.0170000000000003</v>
      </c>
      <c r="G1038" s="260">
        <f t="shared" si="227"/>
        <v>401.70000000000005</v>
      </c>
      <c r="H1038" s="260">
        <f t="shared" si="219"/>
        <v>-78.300000000000068</v>
      </c>
      <c r="I1038" s="260">
        <f t="shared" si="222"/>
        <v>183.5</v>
      </c>
      <c r="J1038" s="262">
        <v>1.835</v>
      </c>
      <c r="K1038" s="260">
        <f t="shared" si="223"/>
        <v>2.1820000000000004</v>
      </c>
      <c r="L1038" s="261">
        <v>7.7679999999999998</v>
      </c>
      <c r="M1038" s="262">
        <f t="shared" si="224"/>
        <v>5.5859999999999994</v>
      </c>
      <c r="N1038" s="260">
        <v>2.169</v>
      </c>
      <c r="O1038" s="260">
        <v>248.1</v>
      </c>
      <c r="P1038" s="260">
        <v>496</v>
      </c>
      <c r="Q1038" s="260">
        <v>712.48676948719128</v>
      </c>
      <c r="U1038" s="260">
        <f t="shared" si="225"/>
        <v>4.0896100000000004</v>
      </c>
      <c r="V1038" s="260">
        <f t="shared" si="226"/>
        <v>2.4809999999999999</v>
      </c>
    </row>
    <row r="1039" spans="1:22">
      <c r="A1039" s="259">
        <v>45274</v>
      </c>
      <c r="B1039" s="260">
        <v>314.2</v>
      </c>
      <c r="C1039" s="261">
        <v>390.78399999999999</v>
      </c>
      <c r="D1039" s="260">
        <v>4719.55</v>
      </c>
      <c r="E1039" s="260">
        <v>708.62</v>
      </c>
      <c r="F1039" s="261">
        <v>3.9220000000000002</v>
      </c>
      <c r="G1039" s="260">
        <f t="shared" si="227"/>
        <v>392.2</v>
      </c>
      <c r="H1039" s="260">
        <f t="shared" si="219"/>
        <v>-78</v>
      </c>
      <c r="I1039" s="260">
        <f t="shared" si="222"/>
        <v>169.6</v>
      </c>
      <c r="J1039" s="262">
        <v>1.696</v>
      </c>
      <c r="K1039" s="260">
        <f t="shared" si="223"/>
        <v>2.226</v>
      </c>
      <c r="L1039" s="261">
        <v>7.5069999999999997</v>
      </c>
      <c r="M1039" s="262">
        <f t="shared" si="224"/>
        <v>5.2809999999999997</v>
      </c>
      <c r="N1039" s="260">
        <v>2.105</v>
      </c>
      <c r="O1039" s="260">
        <v>240.19</v>
      </c>
      <c r="P1039" s="260">
        <v>472</v>
      </c>
      <c r="Q1039" s="260">
        <v>671.00303773880341</v>
      </c>
      <c r="U1039" s="260">
        <f t="shared" si="225"/>
        <v>3.9078399999999998</v>
      </c>
      <c r="V1039" s="260">
        <f t="shared" si="226"/>
        <v>2.4018999999999999</v>
      </c>
    </row>
    <row r="1040" spans="1:22">
      <c r="A1040" s="259">
        <v>45275</v>
      </c>
      <c r="B1040" s="260">
        <v>312.60000000000002</v>
      </c>
      <c r="C1040" s="261">
        <v>388.93400000000003</v>
      </c>
      <c r="D1040" s="260">
        <v>4719.1899999999996</v>
      </c>
      <c r="E1040" s="260">
        <v>705.47699999999998</v>
      </c>
      <c r="F1040" s="261">
        <v>3.9119999999999999</v>
      </c>
      <c r="G1040" s="260">
        <f t="shared" si="227"/>
        <v>391.2</v>
      </c>
      <c r="H1040" s="260">
        <f t="shared" si="219"/>
        <v>-78.599999999999966</v>
      </c>
      <c r="I1040" s="260">
        <f t="shared" si="222"/>
        <v>169.5</v>
      </c>
      <c r="J1040" s="262">
        <v>1.6950000000000001</v>
      </c>
      <c r="K1040" s="260">
        <f t="shared" si="223"/>
        <v>2.2169999999999996</v>
      </c>
      <c r="L1040" s="261">
        <v>7.5010000000000003</v>
      </c>
      <c r="M1040" s="262">
        <f t="shared" si="224"/>
        <v>5.2840000000000007</v>
      </c>
      <c r="N1040" s="260">
        <v>2.012</v>
      </c>
      <c r="O1040" s="260">
        <v>243.83</v>
      </c>
      <c r="P1040" s="260">
        <v>455</v>
      </c>
      <c r="Q1040" s="260">
        <v>664.35240976127</v>
      </c>
      <c r="U1040" s="260">
        <f t="shared" si="225"/>
        <v>3.8893400000000002</v>
      </c>
      <c r="V1040" s="260">
        <f t="shared" si="226"/>
        <v>2.4382999999999999</v>
      </c>
    </row>
    <row r="1041" spans="1:22">
      <c r="A1041" s="259">
        <v>45278</v>
      </c>
      <c r="B1041" s="260">
        <v>309.8</v>
      </c>
      <c r="C1041" s="261">
        <v>385.74299999999999</v>
      </c>
      <c r="D1041" s="260">
        <v>4740.5600000000004</v>
      </c>
      <c r="E1041" s="260">
        <v>702.32600000000002</v>
      </c>
      <c r="F1041" s="261">
        <v>3.9329999999999998</v>
      </c>
      <c r="G1041" s="260">
        <f t="shared" si="227"/>
        <v>393.29999999999995</v>
      </c>
      <c r="H1041" s="260">
        <f t="shared" si="219"/>
        <v>-83.499999999999943</v>
      </c>
      <c r="I1041" s="260">
        <f t="shared" si="222"/>
        <v>172.4</v>
      </c>
      <c r="J1041" s="262">
        <v>1.724</v>
      </c>
      <c r="K1041" s="260">
        <f t="shared" si="223"/>
        <v>2.2089999999999996</v>
      </c>
      <c r="L1041" s="261">
        <v>7.5049999999999999</v>
      </c>
      <c r="M1041" s="262">
        <f t="shared" si="224"/>
        <v>5.2960000000000003</v>
      </c>
      <c r="N1041" s="260">
        <v>2.0760000000000001</v>
      </c>
      <c r="O1041" s="260">
        <v>240.03</v>
      </c>
      <c r="P1041" s="260">
        <v>452</v>
      </c>
      <c r="Q1041" s="260">
        <v>657.60657189155927</v>
      </c>
      <c r="U1041" s="260">
        <f t="shared" si="225"/>
        <v>3.8574299999999999</v>
      </c>
      <c r="V1041" s="260">
        <f t="shared" si="226"/>
        <v>2.4003000000000001</v>
      </c>
    </row>
    <row r="1042" spans="1:22">
      <c r="A1042" s="259">
        <v>45279</v>
      </c>
      <c r="B1042" s="260">
        <v>308.2</v>
      </c>
      <c r="C1042" s="261">
        <v>383.95600000000002</v>
      </c>
      <c r="D1042" s="260">
        <v>4768.37</v>
      </c>
      <c r="E1042" s="260">
        <v>699.62599999999998</v>
      </c>
      <c r="F1042" s="261">
        <v>3.9319999999999999</v>
      </c>
      <c r="G1042" s="260">
        <f t="shared" si="227"/>
        <v>393.2</v>
      </c>
      <c r="H1042" s="260">
        <f t="shared" si="219"/>
        <v>-85</v>
      </c>
      <c r="I1042" s="260">
        <f t="shared" si="222"/>
        <v>173.5</v>
      </c>
      <c r="J1042" s="262">
        <v>1.7350000000000001</v>
      </c>
      <c r="K1042" s="260">
        <f t="shared" si="223"/>
        <v>2.1970000000000001</v>
      </c>
      <c r="L1042" s="261">
        <v>7.476</v>
      </c>
      <c r="M1042" s="262">
        <f t="shared" si="224"/>
        <v>5.2789999999999999</v>
      </c>
      <c r="N1042" s="260">
        <v>2.0129999999999999</v>
      </c>
      <c r="O1042" s="260">
        <v>242.93</v>
      </c>
      <c r="P1042" s="260">
        <v>452</v>
      </c>
      <c r="Q1042" s="260">
        <v>653.49320659328566</v>
      </c>
      <c r="U1042" s="260">
        <f t="shared" si="225"/>
        <v>3.8395600000000001</v>
      </c>
      <c r="V1042" s="260">
        <f t="shared" si="226"/>
        <v>2.4293</v>
      </c>
    </row>
    <row r="1043" spans="1:22">
      <c r="A1043" s="259">
        <v>45280</v>
      </c>
      <c r="B1043" s="260">
        <v>311.3</v>
      </c>
      <c r="C1043" s="261">
        <v>388.25799999999998</v>
      </c>
      <c r="D1043" s="260">
        <v>4698.3500000000004</v>
      </c>
      <c r="E1043" s="260">
        <v>704.43299999999999</v>
      </c>
      <c r="F1043" s="261">
        <v>3.8479999999999999</v>
      </c>
      <c r="G1043" s="260">
        <f t="shared" si="227"/>
        <v>384.8</v>
      </c>
      <c r="H1043" s="260">
        <f t="shared" si="219"/>
        <v>-73.5</v>
      </c>
      <c r="I1043" s="260">
        <f t="shared" si="222"/>
        <v>165.1</v>
      </c>
      <c r="J1043" s="262">
        <v>1.651</v>
      </c>
      <c r="K1043" s="260">
        <f t="shared" si="223"/>
        <v>2.1970000000000001</v>
      </c>
      <c r="L1043" s="261">
        <v>7.4509999999999996</v>
      </c>
      <c r="M1043" s="262">
        <f t="shared" si="224"/>
        <v>5.2539999999999996</v>
      </c>
      <c r="N1043" s="260">
        <v>1.9670000000000001</v>
      </c>
      <c r="O1043" s="260">
        <v>243.31</v>
      </c>
      <c r="P1043" s="260">
        <v>456</v>
      </c>
      <c r="Q1043" s="260">
        <v>647.76592594353167</v>
      </c>
      <c r="U1043" s="260">
        <f t="shared" si="225"/>
        <v>3.8825799999999999</v>
      </c>
      <c r="V1043" s="260">
        <f t="shared" si="226"/>
        <v>2.4331</v>
      </c>
    </row>
    <row r="1044" spans="1:22">
      <c r="A1044" s="259">
        <v>45281</v>
      </c>
      <c r="B1044" s="260">
        <v>309.10000000000002</v>
      </c>
      <c r="C1044" s="261">
        <v>384.97</v>
      </c>
      <c r="D1044" s="260">
        <v>4746.75</v>
      </c>
      <c r="E1044" s="260">
        <v>700.596</v>
      </c>
      <c r="F1044" s="261">
        <v>3.8889999999999998</v>
      </c>
      <c r="G1044" s="260">
        <f t="shared" si="227"/>
        <v>388.9</v>
      </c>
      <c r="H1044" s="260">
        <f t="shared" si="219"/>
        <v>-79.799999999999955</v>
      </c>
      <c r="I1044" s="260">
        <f t="shared" si="222"/>
        <v>169.1</v>
      </c>
      <c r="J1044" s="262">
        <v>1.6910000000000001</v>
      </c>
      <c r="K1044" s="260">
        <f t="shared" si="223"/>
        <v>2.1979999999999995</v>
      </c>
      <c r="L1044" s="261">
        <v>7.4530000000000003</v>
      </c>
      <c r="M1044" s="262">
        <f t="shared" si="224"/>
        <v>5.2550000000000008</v>
      </c>
      <c r="N1044" s="260">
        <v>1.9610000000000001</v>
      </c>
      <c r="O1044" s="260">
        <v>242.81</v>
      </c>
      <c r="P1044" s="260">
        <v>446</v>
      </c>
      <c r="Q1044" s="260">
        <v>644.55468579048818</v>
      </c>
      <c r="U1044" s="260">
        <f t="shared" si="225"/>
        <v>3.8497000000000003</v>
      </c>
      <c r="V1044" s="260">
        <f t="shared" si="226"/>
        <v>2.4281000000000001</v>
      </c>
    </row>
    <row r="1045" spans="1:22">
      <c r="A1045" s="259">
        <v>45282</v>
      </c>
      <c r="B1045" s="260">
        <v>308.89999999999998</v>
      </c>
      <c r="C1045" s="261">
        <v>383.86799999999999</v>
      </c>
      <c r="D1045" s="260">
        <v>4754.63</v>
      </c>
      <c r="E1045" s="260">
        <v>699.64099999999996</v>
      </c>
      <c r="F1045" s="261">
        <v>3.8959999999999999</v>
      </c>
      <c r="G1045" s="260">
        <f t="shared" si="227"/>
        <v>389.59999999999997</v>
      </c>
      <c r="H1045" s="260">
        <f t="shared" si="219"/>
        <v>-80.699999999999989</v>
      </c>
      <c r="I1045" s="260">
        <f t="shared" si="222"/>
        <v>170.1</v>
      </c>
      <c r="J1045" s="262">
        <v>1.7010000000000001</v>
      </c>
      <c r="K1045" s="260">
        <f t="shared" si="223"/>
        <v>2.1949999999999998</v>
      </c>
      <c r="L1045" s="261">
        <v>7.4550000000000001</v>
      </c>
      <c r="M1045" s="262">
        <f t="shared" si="224"/>
        <v>5.26</v>
      </c>
      <c r="N1045" s="260">
        <v>1.976</v>
      </c>
      <c r="O1045" s="260">
        <v>246.75</v>
      </c>
      <c r="P1045" s="260">
        <v>443</v>
      </c>
      <c r="Q1045" s="260">
        <v>642.15819917701765</v>
      </c>
      <c r="U1045" s="260">
        <f t="shared" si="225"/>
        <v>3.8386800000000001</v>
      </c>
      <c r="V1045" s="260">
        <f t="shared" si="226"/>
        <v>2.4674999999999998</v>
      </c>
    </row>
    <row r="1046" spans="1:22" hidden="1">
      <c r="A1046" s="259">
        <v>45285</v>
      </c>
      <c r="B1046" s="260">
        <v>0</v>
      </c>
      <c r="C1046" s="260">
        <v>0</v>
      </c>
      <c r="D1046" s="260">
        <v>0</v>
      </c>
      <c r="E1046" s="260" t="e">
        <v>#N/A</v>
      </c>
      <c r="F1046" s="260">
        <v>3.8959999999999999</v>
      </c>
      <c r="G1046" s="260">
        <f t="shared" si="227"/>
        <v>389.59999999999997</v>
      </c>
      <c r="H1046" s="260">
        <f t="shared" si="219"/>
        <v>-389.59999999999997</v>
      </c>
      <c r="J1046" s="260"/>
      <c r="L1046" s="260"/>
      <c r="M1046" s="260"/>
      <c r="Q1046" s="260">
        <v>642.89394186447885</v>
      </c>
    </row>
    <row r="1047" spans="1:22" hidden="1">
      <c r="A1047" s="259">
        <v>45286</v>
      </c>
      <c r="B1047" s="260">
        <v>308.89999999999998</v>
      </c>
      <c r="C1047" s="261">
        <v>385.20499999999998</v>
      </c>
      <c r="D1047" s="260">
        <v>4774.75</v>
      </c>
      <c r="E1047" s="260">
        <v>700.75699999999995</v>
      </c>
      <c r="F1047" s="261">
        <v>3.8980000000000001</v>
      </c>
      <c r="G1047" s="260">
        <f t="shared" si="227"/>
        <v>389.8</v>
      </c>
      <c r="H1047" s="260">
        <f t="shared" si="219"/>
        <v>-80.900000000000034</v>
      </c>
      <c r="I1047" s="260">
        <f t="shared" ref="I1047:I1050" si="228">J1047*100</f>
        <v>171.3</v>
      </c>
      <c r="J1047" s="262">
        <v>1.7130000000000001</v>
      </c>
      <c r="K1047" s="260">
        <f t="shared" ref="K1047:K1050" si="229">F1047-J1047</f>
        <v>2.1850000000000001</v>
      </c>
      <c r="L1047" s="261">
        <v>7.4619999999999997</v>
      </c>
      <c r="M1047" s="262">
        <f t="shared" ref="M1047:M1050" si="230">L1047-K1047</f>
        <v>5.2769999999999992</v>
      </c>
      <c r="N1047" s="260" t="e">
        <v>#N/A</v>
      </c>
      <c r="P1047" s="260">
        <v>446</v>
      </c>
      <c r="Q1047" s="260">
        <v>643.79241084385103</v>
      </c>
    </row>
    <row r="1048" spans="1:22">
      <c r="A1048" s="259">
        <v>45287</v>
      </c>
      <c r="B1048" s="260">
        <v>313.8</v>
      </c>
      <c r="C1048" s="261">
        <v>391.77800000000002</v>
      </c>
      <c r="D1048" s="260">
        <v>4781.58</v>
      </c>
      <c r="E1048" s="260">
        <v>707.91499999999996</v>
      </c>
      <c r="F1048" s="261">
        <v>3.7949999999999999</v>
      </c>
      <c r="G1048" s="260">
        <f t="shared" si="227"/>
        <v>379.5</v>
      </c>
      <c r="H1048" s="260">
        <f t="shared" si="219"/>
        <v>-65.699999999999989</v>
      </c>
      <c r="I1048" s="260">
        <f t="shared" si="228"/>
        <v>163.79999999999998</v>
      </c>
      <c r="J1048" s="262">
        <v>1.6379999999999999</v>
      </c>
      <c r="K1048" s="260">
        <f t="shared" si="229"/>
        <v>2.157</v>
      </c>
      <c r="L1048" s="261">
        <v>7.43</v>
      </c>
      <c r="M1048" s="262">
        <f t="shared" si="230"/>
        <v>5.2729999999999997</v>
      </c>
      <c r="N1048" s="260">
        <v>1.891</v>
      </c>
      <c r="O1048" s="260">
        <v>248.1</v>
      </c>
      <c r="P1048" s="260">
        <v>452</v>
      </c>
      <c r="Q1048" s="260">
        <v>646.28550389231168</v>
      </c>
      <c r="U1048" s="260">
        <f t="shared" ref="U1048:U1050" si="231">C1048/100</f>
        <v>3.91778</v>
      </c>
      <c r="V1048" s="260">
        <f t="shared" ref="V1048:V1050" si="232">O1048/100</f>
        <v>2.4809999999999999</v>
      </c>
    </row>
    <row r="1049" spans="1:22">
      <c r="A1049" s="259">
        <v>45288</v>
      </c>
      <c r="B1049" s="260">
        <v>308.7</v>
      </c>
      <c r="C1049" s="261">
        <v>386.52</v>
      </c>
      <c r="D1049" s="260">
        <v>4783.3500000000004</v>
      </c>
      <c r="E1049" s="260">
        <v>702.62800000000004</v>
      </c>
      <c r="F1049" s="261">
        <v>3.8450000000000002</v>
      </c>
      <c r="G1049" s="260">
        <f t="shared" si="227"/>
        <v>384.5</v>
      </c>
      <c r="H1049" s="260">
        <f t="shared" si="219"/>
        <v>-75.800000000000011</v>
      </c>
      <c r="I1049" s="260">
        <f t="shared" si="228"/>
        <v>168.2</v>
      </c>
      <c r="J1049" s="262">
        <v>1.6819999999999999</v>
      </c>
      <c r="K1049" s="260">
        <f t="shared" si="229"/>
        <v>2.1630000000000003</v>
      </c>
      <c r="L1049" s="261">
        <v>7.4269999999999996</v>
      </c>
      <c r="M1049" s="262">
        <f t="shared" si="230"/>
        <v>5.2639999999999993</v>
      </c>
      <c r="N1049" s="260">
        <v>1.9410000000000001</v>
      </c>
      <c r="O1049" s="260">
        <v>243.96</v>
      </c>
      <c r="P1049" s="260">
        <v>446</v>
      </c>
      <c r="Q1049" s="260">
        <v>642.92721586018388</v>
      </c>
      <c r="U1049" s="260">
        <f t="shared" si="231"/>
        <v>3.8651999999999997</v>
      </c>
      <c r="V1049" s="260">
        <f t="shared" si="232"/>
        <v>2.4396</v>
      </c>
    </row>
    <row r="1050" spans="1:22">
      <c r="A1050" s="259">
        <v>45289</v>
      </c>
      <c r="B1050" s="260">
        <v>301.5</v>
      </c>
      <c r="C1050" s="261">
        <v>384.02</v>
      </c>
      <c r="D1050" s="260">
        <v>4769.83</v>
      </c>
      <c r="E1050" s="260">
        <v>700.25</v>
      </c>
      <c r="F1050" s="261">
        <v>3.88</v>
      </c>
      <c r="G1050" s="260">
        <f t="shared" si="227"/>
        <v>388</v>
      </c>
      <c r="H1050" s="260">
        <f t="shared" si="219"/>
        <v>-86.5</v>
      </c>
      <c r="I1050" s="260">
        <f t="shared" si="228"/>
        <v>170.9</v>
      </c>
      <c r="J1050" s="262">
        <v>1.7090000000000001</v>
      </c>
      <c r="K1050" s="260">
        <f t="shared" si="229"/>
        <v>2.1709999999999998</v>
      </c>
      <c r="L1050" s="261">
        <v>7.4320000000000004</v>
      </c>
      <c r="M1050" s="262">
        <f t="shared" si="230"/>
        <v>5.261000000000001</v>
      </c>
      <c r="N1050" s="260">
        <v>2.0190000000000001</v>
      </c>
      <c r="O1050" s="260">
        <v>238.87</v>
      </c>
      <c r="P1050" s="260">
        <v>442</v>
      </c>
      <c r="Q1050" s="260">
        <v>637.90993962192601</v>
      </c>
      <c r="U1050" s="260">
        <f t="shared" si="231"/>
        <v>3.8401999999999998</v>
      </c>
      <c r="V1050" s="260">
        <f t="shared" si="232"/>
        <v>2.3887</v>
      </c>
    </row>
    <row r="1051" spans="1:22" hidden="1">
      <c r="A1051" s="259">
        <v>45292</v>
      </c>
      <c r="B1051" s="260">
        <v>0</v>
      </c>
      <c r="C1051" s="260">
        <v>0</v>
      </c>
      <c r="D1051" s="260">
        <v>0</v>
      </c>
      <c r="E1051" s="260" t="e">
        <v>#N/A</v>
      </c>
      <c r="F1051" s="260">
        <v>3.88</v>
      </c>
      <c r="G1051" s="260">
        <f t="shared" si="227"/>
        <v>388</v>
      </c>
      <c r="H1051" s="260">
        <f t="shared" si="219"/>
        <v>-388</v>
      </c>
      <c r="J1051" s="260"/>
      <c r="L1051" s="260"/>
      <c r="M1051" s="260"/>
      <c r="Q1051" s="260">
        <v>638.0543840663704</v>
      </c>
    </row>
    <row r="1052" spans="1:22">
      <c r="A1052" s="259">
        <v>45293</v>
      </c>
      <c r="B1052" s="260">
        <v>297.3</v>
      </c>
      <c r="C1052" s="261">
        <v>389.072</v>
      </c>
      <c r="D1052" s="260">
        <v>4742.83</v>
      </c>
      <c r="E1052" s="260">
        <v>706.61199999999997</v>
      </c>
      <c r="F1052" s="261">
        <v>3.931</v>
      </c>
      <c r="G1052" s="260">
        <f t="shared" si="227"/>
        <v>393.1</v>
      </c>
      <c r="H1052" s="260">
        <f t="shared" si="219"/>
        <v>-95.800000000000011</v>
      </c>
      <c r="I1052" s="260">
        <f t="shared" ref="I1052:I1060" si="233">J1052*100</f>
        <v>171.70000000000002</v>
      </c>
      <c r="J1052" s="262">
        <v>1.7170000000000001</v>
      </c>
      <c r="K1052" s="260">
        <f t="shared" ref="K1052:K1060" si="234">F1052-J1052</f>
        <v>2.214</v>
      </c>
      <c r="L1052" s="261">
        <v>7.5579999999999998</v>
      </c>
      <c r="M1052" s="262">
        <f t="shared" ref="M1052:M1060" si="235">L1052-K1052</f>
        <v>5.3439999999999994</v>
      </c>
      <c r="N1052" s="260">
        <v>2.0640000000000001</v>
      </c>
      <c r="O1052" s="260">
        <v>238.38</v>
      </c>
      <c r="P1052" s="260">
        <v>448</v>
      </c>
      <c r="Q1052" s="260">
        <v>642.84690932141223</v>
      </c>
      <c r="U1052" s="260">
        <f t="shared" ref="U1052:U1060" si="236">C1052/100</f>
        <v>3.89072</v>
      </c>
      <c r="V1052" s="260">
        <f t="shared" ref="V1052:V1060" si="237">O1052/100</f>
        <v>2.3837999999999999</v>
      </c>
    </row>
    <row r="1053" spans="1:22">
      <c r="A1053" s="259">
        <v>45294</v>
      </c>
      <c r="B1053" s="260">
        <v>302.8</v>
      </c>
      <c r="C1053" s="261">
        <v>406.27499999999998</v>
      </c>
      <c r="D1053" s="260">
        <v>4704.8100000000004</v>
      </c>
      <c r="E1053" s="260">
        <v>731.91700000000003</v>
      </c>
      <c r="F1053" s="261">
        <v>3.9180000000000001</v>
      </c>
      <c r="G1053" s="260">
        <f t="shared" si="227"/>
        <v>391.8</v>
      </c>
      <c r="H1053" s="260">
        <f t="shared" si="219"/>
        <v>-89</v>
      </c>
      <c r="I1053" s="260">
        <f t="shared" si="233"/>
        <v>170.79999999999998</v>
      </c>
      <c r="J1053" s="262">
        <v>1.708</v>
      </c>
      <c r="K1053" s="260">
        <f t="shared" si="234"/>
        <v>2.21</v>
      </c>
      <c r="L1053" s="261">
        <v>7.6859999999999999</v>
      </c>
      <c r="M1053" s="262">
        <f t="shared" si="235"/>
        <v>5.476</v>
      </c>
      <c r="N1053" s="260">
        <v>2.0209999999999999</v>
      </c>
      <c r="O1053" s="260">
        <v>243.84</v>
      </c>
      <c r="P1053" s="260">
        <v>476</v>
      </c>
      <c r="Q1053" s="260">
        <v>670.74400042198533</v>
      </c>
      <c r="U1053" s="260">
        <f t="shared" si="236"/>
        <v>4.0627499999999994</v>
      </c>
      <c r="V1053" s="260">
        <f t="shared" si="237"/>
        <v>2.4384000000000001</v>
      </c>
    </row>
    <row r="1054" spans="1:22">
      <c r="A1054" s="259">
        <v>45295</v>
      </c>
      <c r="B1054" s="260">
        <v>299</v>
      </c>
      <c r="C1054" s="261">
        <v>404.26499999999999</v>
      </c>
      <c r="D1054" s="260">
        <v>4688.68</v>
      </c>
      <c r="E1054" s="260">
        <v>732.28899999999999</v>
      </c>
      <c r="F1054" s="261">
        <v>4.0010000000000003</v>
      </c>
      <c r="G1054" s="260">
        <f t="shared" si="227"/>
        <v>400.1</v>
      </c>
      <c r="H1054" s="260">
        <f t="shared" si="219"/>
        <v>-101.10000000000002</v>
      </c>
      <c r="I1054" s="260">
        <f t="shared" si="233"/>
        <v>178.4</v>
      </c>
      <c r="J1054" s="262">
        <v>1.784</v>
      </c>
      <c r="K1054" s="260">
        <f t="shared" si="234"/>
        <v>2.2170000000000005</v>
      </c>
      <c r="L1054" s="261">
        <v>7.75</v>
      </c>
      <c r="M1054" s="262">
        <f t="shared" si="235"/>
        <v>5.5329999999999995</v>
      </c>
      <c r="N1054" s="260">
        <v>2.121</v>
      </c>
      <c r="O1054" s="260">
        <v>239.4</v>
      </c>
      <c r="P1054" s="260">
        <v>474</v>
      </c>
      <c r="Q1054" s="260">
        <v>669.81246861298905</v>
      </c>
      <c r="U1054" s="260">
        <f t="shared" si="236"/>
        <v>4.0426500000000001</v>
      </c>
      <c r="V1054" s="260">
        <f t="shared" si="237"/>
        <v>2.3940000000000001</v>
      </c>
    </row>
    <row r="1055" spans="1:22">
      <c r="A1055" s="259">
        <v>45296</v>
      </c>
      <c r="B1055" s="260">
        <v>298.89999999999998</v>
      </c>
      <c r="C1055" s="261">
        <v>403.14499999999998</v>
      </c>
      <c r="D1055" s="260">
        <v>4697.24</v>
      </c>
      <c r="E1055" s="260">
        <v>730.56500000000005</v>
      </c>
      <c r="F1055" s="261">
        <v>4.0469999999999997</v>
      </c>
      <c r="G1055" s="260">
        <f t="shared" si="227"/>
        <v>404.7</v>
      </c>
      <c r="H1055" s="260">
        <f t="shared" si="219"/>
        <v>-105.80000000000001</v>
      </c>
      <c r="I1055" s="260">
        <f t="shared" si="233"/>
        <v>181.8</v>
      </c>
      <c r="J1055" s="262">
        <v>1.8180000000000001</v>
      </c>
      <c r="K1055" s="260">
        <f t="shared" si="234"/>
        <v>2.2289999999999996</v>
      </c>
      <c r="L1055" s="261">
        <v>7.7619999999999996</v>
      </c>
      <c r="M1055" s="262">
        <f t="shared" si="235"/>
        <v>5.5329999999999995</v>
      </c>
      <c r="N1055" s="260">
        <v>2.1539999999999999</v>
      </c>
      <c r="O1055" s="260">
        <v>240.85</v>
      </c>
      <c r="P1055" s="260">
        <v>478</v>
      </c>
      <c r="Q1055" s="260">
        <v>673.40004751957599</v>
      </c>
      <c r="U1055" s="260">
        <f t="shared" si="236"/>
        <v>4.0314499999999995</v>
      </c>
      <c r="V1055" s="260">
        <f t="shared" si="237"/>
        <v>2.4085000000000001</v>
      </c>
    </row>
    <row r="1056" spans="1:22">
      <c r="A1056" s="259">
        <v>45299</v>
      </c>
      <c r="B1056" s="260">
        <v>301.7</v>
      </c>
      <c r="C1056" s="261">
        <v>411.06299999999999</v>
      </c>
      <c r="D1056" s="260">
        <v>4763.54</v>
      </c>
      <c r="E1056" s="260">
        <v>740.36</v>
      </c>
      <c r="F1056" s="261">
        <v>4.0309999999999997</v>
      </c>
      <c r="G1056" s="260">
        <f t="shared" si="227"/>
        <v>403.09999999999997</v>
      </c>
      <c r="H1056" s="260">
        <f t="shared" si="219"/>
        <v>-101.39999999999998</v>
      </c>
      <c r="I1056" s="260">
        <f t="shared" si="233"/>
        <v>180.6</v>
      </c>
      <c r="J1056" s="262">
        <v>1.806</v>
      </c>
      <c r="K1056" s="260">
        <f t="shared" si="234"/>
        <v>2.2249999999999996</v>
      </c>
      <c r="L1056" s="261">
        <v>7.8109999999999999</v>
      </c>
      <c r="M1056" s="262">
        <f t="shared" si="235"/>
        <v>5.5860000000000003</v>
      </c>
      <c r="N1056" s="260">
        <v>2.133</v>
      </c>
      <c r="O1056" s="260">
        <v>240.86</v>
      </c>
      <c r="P1056" s="260">
        <v>487</v>
      </c>
      <c r="Q1056" s="260">
        <v>678.99406717716806</v>
      </c>
      <c r="U1056" s="260">
        <f t="shared" si="236"/>
        <v>4.1106299999999996</v>
      </c>
      <c r="V1056" s="260">
        <f t="shared" si="237"/>
        <v>2.4086000000000003</v>
      </c>
    </row>
    <row r="1057" spans="1:22">
      <c r="A1057" s="259">
        <v>45300</v>
      </c>
      <c r="B1057" s="260">
        <v>301.7</v>
      </c>
      <c r="C1057" s="261">
        <v>412.05099999999999</v>
      </c>
      <c r="D1057" s="260">
        <v>4756.5</v>
      </c>
      <c r="E1057" s="260">
        <v>744.07500000000005</v>
      </c>
      <c r="F1057" s="261">
        <v>4.0140000000000002</v>
      </c>
      <c r="G1057" s="260">
        <f t="shared" si="227"/>
        <v>401.40000000000003</v>
      </c>
      <c r="H1057" s="260">
        <f t="shared" si="219"/>
        <v>-99.700000000000045</v>
      </c>
      <c r="I1057" s="260">
        <f t="shared" si="233"/>
        <v>179.5</v>
      </c>
      <c r="J1057" s="262">
        <v>1.7949999999999999</v>
      </c>
      <c r="K1057" s="260">
        <f t="shared" si="234"/>
        <v>2.2190000000000003</v>
      </c>
      <c r="L1057" s="261">
        <v>7.8440000000000003</v>
      </c>
      <c r="M1057" s="262">
        <f t="shared" si="235"/>
        <v>5.625</v>
      </c>
      <c r="N1057" s="260">
        <v>2.1850000000000001</v>
      </c>
      <c r="O1057" s="260">
        <v>240.94</v>
      </c>
      <c r="P1057" s="260">
        <v>489</v>
      </c>
      <c r="Q1057" s="260">
        <v>679.80871197843442</v>
      </c>
      <c r="U1057" s="260">
        <f t="shared" si="236"/>
        <v>4.1205099999999995</v>
      </c>
      <c r="V1057" s="260">
        <f t="shared" si="237"/>
        <v>2.4093999999999998</v>
      </c>
    </row>
    <row r="1058" spans="1:22">
      <c r="A1058" s="259">
        <v>45301</v>
      </c>
      <c r="B1058" s="260">
        <v>298.5</v>
      </c>
      <c r="C1058" s="261">
        <v>402.94600000000003</v>
      </c>
      <c r="D1058" s="260">
        <v>4783.45</v>
      </c>
      <c r="E1058" s="260">
        <v>728.27700000000004</v>
      </c>
      <c r="F1058" s="261">
        <v>4.0289999999999999</v>
      </c>
      <c r="G1058" s="260">
        <f t="shared" si="227"/>
        <v>402.9</v>
      </c>
      <c r="H1058" s="260">
        <f t="shared" si="219"/>
        <v>-104.39999999999998</v>
      </c>
      <c r="I1058" s="260">
        <f t="shared" si="233"/>
        <v>180.9</v>
      </c>
      <c r="J1058" s="262">
        <v>1.8089999999999999</v>
      </c>
      <c r="K1058" s="260">
        <f t="shared" si="234"/>
        <v>2.2199999999999998</v>
      </c>
      <c r="L1058" s="261">
        <v>7.766</v>
      </c>
      <c r="M1058" s="262">
        <f t="shared" si="235"/>
        <v>5.5460000000000003</v>
      </c>
      <c r="N1058" s="260">
        <v>2.2400000000000002</v>
      </c>
      <c r="O1058" s="260">
        <v>237.01</v>
      </c>
      <c r="P1058" s="260">
        <v>471</v>
      </c>
      <c r="Q1058" s="260">
        <v>664.41287648457444</v>
      </c>
      <c r="U1058" s="260">
        <f t="shared" si="236"/>
        <v>4.0294600000000003</v>
      </c>
      <c r="V1058" s="260">
        <f t="shared" si="237"/>
        <v>2.3700999999999999</v>
      </c>
    </row>
    <row r="1059" spans="1:22">
      <c r="A1059" s="259">
        <v>45302</v>
      </c>
      <c r="B1059" s="260">
        <v>301.5</v>
      </c>
      <c r="C1059" s="261">
        <v>402.17500000000001</v>
      </c>
      <c r="D1059" s="260">
        <v>4780.24</v>
      </c>
      <c r="E1059" s="260">
        <v>724.01</v>
      </c>
      <c r="F1059" s="261">
        <v>3.9670000000000001</v>
      </c>
      <c r="G1059" s="260">
        <f t="shared" si="227"/>
        <v>396.7</v>
      </c>
      <c r="H1059" s="260">
        <f t="shared" si="219"/>
        <v>-95.199999999999989</v>
      </c>
      <c r="I1059" s="260">
        <f t="shared" si="233"/>
        <v>172.8</v>
      </c>
      <c r="J1059" s="262">
        <v>1.728</v>
      </c>
      <c r="K1059" s="260">
        <f t="shared" si="234"/>
        <v>2.2389999999999999</v>
      </c>
      <c r="L1059" s="261">
        <v>7.7039999999999997</v>
      </c>
      <c r="M1059" s="262">
        <f t="shared" si="235"/>
        <v>5.4649999999999999</v>
      </c>
      <c r="N1059" s="260">
        <v>2.2320000000000002</v>
      </c>
      <c r="O1059" s="260">
        <v>236.36</v>
      </c>
      <c r="P1059" s="260">
        <v>464</v>
      </c>
      <c r="Q1059" s="260">
        <v>654.40049294200753</v>
      </c>
      <c r="U1059" s="260">
        <f t="shared" si="236"/>
        <v>4.0217499999999999</v>
      </c>
      <c r="V1059" s="260">
        <f t="shared" si="237"/>
        <v>2.3635999999999999</v>
      </c>
    </row>
    <row r="1060" spans="1:22">
      <c r="A1060" s="259">
        <v>45303</v>
      </c>
      <c r="B1060" s="260">
        <v>302.60000000000002</v>
      </c>
      <c r="C1060" s="261">
        <v>399.178</v>
      </c>
      <c r="D1060" s="260">
        <v>4783.83</v>
      </c>
      <c r="E1060" s="260">
        <v>717.43499999999995</v>
      </c>
      <c r="F1060" s="261">
        <v>3.9409999999999998</v>
      </c>
      <c r="G1060" s="260">
        <f t="shared" si="227"/>
        <v>394.09999999999997</v>
      </c>
      <c r="H1060" s="260">
        <f t="shared" si="219"/>
        <v>-91.499999999999943</v>
      </c>
      <c r="I1060" s="260">
        <f t="shared" si="233"/>
        <v>166.1</v>
      </c>
      <c r="J1060" s="262">
        <v>1.661</v>
      </c>
      <c r="K1060" s="260">
        <f t="shared" si="234"/>
        <v>2.2799999999999998</v>
      </c>
      <c r="L1060" s="261">
        <v>7.6269999999999998</v>
      </c>
      <c r="M1060" s="262">
        <f t="shared" si="235"/>
        <v>5.3469999999999995</v>
      </c>
      <c r="N1060" s="260">
        <v>2.1819999999999999</v>
      </c>
      <c r="O1060" s="260">
        <v>236</v>
      </c>
      <c r="P1060" s="260">
        <v>463</v>
      </c>
      <c r="Q1060" s="260">
        <v>649.59326756527787</v>
      </c>
      <c r="U1060" s="260">
        <f t="shared" si="236"/>
        <v>3.9917799999999999</v>
      </c>
      <c r="V1060" s="260">
        <f t="shared" si="237"/>
        <v>2.36</v>
      </c>
    </row>
    <row r="1061" spans="1:22" hidden="1">
      <c r="A1061" s="259">
        <v>45306</v>
      </c>
      <c r="B1061" s="260">
        <v>0</v>
      </c>
      <c r="C1061" s="260">
        <v>0</v>
      </c>
      <c r="D1061" s="260">
        <v>0</v>
      </c>
      <c r="E1061" s="260" t="e">
        <v>#N/A</v>
      </c>
      <c r="F1061" s="260">
        <v>3.9409999999999998</v>
      </c>
      <c r="G1061" s="260">
        <f t="shared" si="227"/>
        <v>394.09999999999997</v>
      </c>
      <c r="H1061" s="260">
        <f t="shared" si="219"/>
        <v>-394.09999999999997</v>
      </c>
      <c r="J1061" s="260"/>
      <c r="L1061" s="260"/>
      <c r="M1061" s="260"/>
      <c r="Q1061" s="260">
        <v>642.57033900128101</v>
      </c>
    </row>
    <row r="1062" spans="1:22">
      <c r="A1062" s="259">
        <v>45307</v>
      </c>
      <c r="B1062" s="260">
        <v>296.10000000000002</v>
      </c>
      <c r="C1062" s="261">
        <v>395.69400000000002</v>
      </c>
      <c r="D1062" s="260">
        <v>4765.9799999999996</v>
      </c>
      <c r="E1062" s="260">
        <v>715.53399999999999</v>
      </c>
      <c r="F1062" s="261">
        <v>4.0590000000000002</v>
      </c>
      <c r="G1062" s="260">
        <f t="shared" si="227"/>
        <v>405.90000000000003</v>
      </c>
      <c r="H1062" s="260">
        <f t="shared" si="219"/>
        <v>-109.80000000000001</v>
      </c>
      <c r="I1062" s="260">
        <f t="shared" ref="I1062:I1085" si="238">J1062*100</f>
        <v>175.4</v>
      </c>
      <c r="J1062" s="262">
        <v>1.754</v>
      </c>
      <c r="K1062" s="260">
        <f t="shared" ref="K1062:K1085" si="239">F1062-J1062</f>
        <v>2.3050000000000002</v>
      </c>
      <c r="L1062" s="261">
        <v>7.7220000000000004</v>
      </c>
      <c r="M1062" s="262">
        <f t="shared" ref="M1062:M1085" si="240">L1062-K1062</f>
        <v>5.4169999999999998</v>
      </c>
      <c r="N1062" s="260">
        <v>2.2549999999999999</v>
      </c>
      <c r="O1062" s="260">
        <v>236.68</v>
      </c>
      <c r="P1062" s="260">
        <v>466</v>
      </c>
      <c r="Q1062" s="260">
        <v>646.70424599695866</v>
      </c>
      <c r="U1062" s="260">
        <f t="shared" ref="U1062:U1085" si="241">C1062/100</f>
        <v>3.9569400000000003</v>
      </c>
      <c r="V1062" s="260">
        <f t="shared" ref="V1062:V1085" si="242">O1062/100</f>
        <v>2.3668</v>
      </c>
    </row>
    <row r="1063" spans="1:22">
      <c r="A1063" s="259">
        <v>45308</v>
      </c>
      <c r="B1063" s="260">
        <v>296.10000000000002</v>
      </c>
      <c r="C1063" s="261">
        <v>399.69099999999997</v>
      </c>
      <c r="D1063" s="260">
        <v>4739.21</v>
      </c>
      <c r="E1063" s="260">
        <v>721.38</v>
      </c>
      <c r="F1063" s="261">
        <v>4.1040000000000001</v>
      </c>
      <c r="G1063" s="260">
        <f t="shared" si="227"/>
        <v>410.40000000000003</v>
      </c>
      <c r="H1063" s="260">
        <f t="shared" si="219"/>
        <v>-114.30000000000001</v>
      </c>
      <c r="I1063" s="260">
        <f t="shared" si="238"/>
        <v>180.1</v>
      </c>
      <c r="J1063" s="262">
        <v>1.8009999999999999</v>
      </c>
      <c r="K1063" s="260">
        <f t="shared" si="239"/>
        <v>2.3029999999999999</v>
      </c>
      <c r="L1063" s="261">
        <v>7.8070000000000004</v>
      </c>
      <c r="M1063" s="262">
        <f t="shared" si="240"/>
        <v>5.5040000000000004</v>
      </c>
      <c r="N1063" s="260">
        <v>2.3130000000000002</v>
      </c>
      <c r="O1063" s="260">
        <v>231.25</v>
      </c>
      <c r="P1063" s="260">
        <v>478</v>
      </c>
      <c r="Q1063" s="260">
        <v>656.04468099423684</v>
      </c>
      <c r="U1063" s="260">
        <f t="shared" si="241"/>
        <v>3.9969099999999997</v>
      </c>
      <c r="V1063" s="260">
        <f t="shared" si="242"/>
        <v>2.3125</v>
      </c>
    </row>
    <row r="1064" spans="1:22">
      <c r="A1064" s="259">
        <v>45309</v>
      </c>
      <c r="B1064" s="260">
        <v>294.8</v>
      </c>
      <c r="C1064" s="261">
        <v>397.4</v>
      </c>
      <c r="D1064" s="260">
        <v>4780.9399999999996</v>
      </c>
      <c r="E1064" s="260">
        <v>718.08399999999995</v>
      </c>
      <c r="F1064" s="261">
        <v>4.1429999999999998</v>
      </c>
      <c r="G1064" s="260">
        <f t="shared" si="227"/>
        <v>414.29999999999995</v>
      </c>
      <c r="H1064" s="260">
        <f t="shared" si="219"/>
        <v>-119.49999999999994</v>
      </c>
      <c r="I1064" s="260">
        <f t="shared" si="238"/>
        <v>179.7</v>
      </c>
      <c r="J1064" s="262">
        <v>1.7969999999999999</v>
      </c>
      <c r="K1064" s="260">
        <f t="shared" si="239"/>
        <v>2.3460000000000001</v>
      </c>
      <c r="L1064" s="261">
        <v>7.8209999999999997</v>
      </c>
      <c r="M1064" s="262">
        <f t="shared" si="240"/>
        <v>5.4749999999999996</v>
      </c>
      <c r="N1064" s="260">
        <v>2.3460000000000001</v>
      </c>
      <c r="O1064" s="260">
        <v>230.64</v>
      </c>
      <c r="P1064" s="260">
        <v>469</v>
      </c>
      <c r="Q1064" s="260">
        <v>644.34102939258219</v>
      </c>
      <c r="U1064" s="260">
        <f t="shared" si="241"/>
        <v>3.9739999999999998</v>
      </c>
      <c r="V1064" s="260">
        <f t="shared" si="242"/>
        <v>2.3064</v>
      </c>
    </row>
    <row r="1065" spans="1:22">
      <c r="A1065" s="259">
        <v>45310</v>
      </c>
      <c r="B1065" s="260">
        <v>296</v>
      </c>
      <c r="C1065" s="261">
        <v>399.86099999999999</v>
      </c>
      <c r="D1065" s="260">
        <v>4839.8100000000004</v>
      </c>
      <c r="E1065" s="260">
        <v>719.45399999999995</v>
      </c>
      <c r="F1065" s="261">
        <v>4.1239999999999997</v>
      </c>
      <c r="G1065" s="260">
        <f t="shared" si="227"/>
        <v>412.4</v>
      </c>
      <c r="H1065" s="260">
        <f t="shared" si="219"/>
        <v>-116.39999999999998</v>
      </c>
      <c r="I1065" s="260">
        <f t="shared" si="238"/>
        <v>178.6</v>
      </c>
      <c r="J1065" s="262">
        <v>1.786</v>
      </c>
      <c r="K1065" s="260">
        <f t="shared" si="239"/>
        <v>2.3379999999999996</v>
      </c>
      <c r="L1065" s="261">
        <v>7.8479999999999999</v>
      </c>
      <c r="M1065" s="262">
        <f t="shared" si="240"/>
        <v>5.51</v>
      </c>
      <c r="N1065" s="260">
        <v>2.339</v>
      </c>
      <c r="O1065" s="260">
        <v>229.19</v>
      </c>
      <c r="P1065" s="260">
        <v>468</v>
      </c>
      <c r="Q1065" s="260">
        <v>640.60863831078211</v>
      </c>
      <c r="U1065" s="260">
        <f t="shared" si="241"/>
        <v>3.9986099999999998</v>
      </c>
      <c r="V1065" s="260">
        <f t="shared" si="242"/>
        <v>2.2919</v>
      </c>
    </row>
    <row r="1066" spans="1:22">
      <c r="A1066" s="259">
        <v>45313</v>
      </c>
      <c r="B1066" s="260">
        <v>298</v>
      </c>
      <c r="C1066" s="261">
        <v>400.505</v>
      </c>
      <c r="D1066" s="260">
        <v>4850.43</v>
      </c>
      <c r="E1066" s="260">
        <v>720.91499999999996</v>
      </c>
      <c r="F1066" s="261">
        <v>4.1059999999999999</v>
      </c>
      <c r="G1066" s="260">
        <f t="shared" si="227"/>
        <v>410.59999999999997</v>
      </c>
      <c r="H1066" s="260">
        <f t="shared" si="219"/>
        <v>-112.59999999999997</v>
      </c>
      <c r="I1066" s="260">
        <f t="shared" si="238"/>
        <v>180.7</v>
      </c>
      <c r="J1066" s="262">
        <v>1.8069999999999999</v>
      </c>
      <c r="K1066" s="260">
        <f t="shared" si="239"/>
        <v>2.2989999999999999</v>
      </c>
      <c r="L1066" s="261">
        <v>7.8280000000000003</v>
      </c>
      <c r="M1066" s="262">
        <f t="shared" si="240"/>
        <v>5.5289999999999999</v>
      </c>
      <c r="N1066" s="260">
        <v>2.2879999999999998</v>
      </c>
      <c r="O1066" s="260">
        <v>232.28</v>
      </c>
      <c r="P1066" s="260">
        <v>469</v>
      </c>
      <c r="Q1066" s="260">
        <v>635.70254454371604</v>
      </c>
      <c r="U1066" s="260">
        <f t="shared" si="241"/>
        <v>4.0050499999999998</v>
      </c>
      <c r="V1066" s="260">
        <f t="shared" si="242"/>
        <v>2.3228</v>
      </c>
    </row>
    <row r="1067" spans="1:22">
      <c r="A1067" s="259">
        <v>45314</v>
      </c>
      <c r="B1067" s="260">
        <v>297.3</v>
      </c>
      <c r="C1067" s="261">
        <v>403.42099999999999</v>
      </c>
      <c r="D1067" s="260">
        <v>4864.6000000000004</v>
      </c>
      <c r="E1067" s="260">
        <v>726.11500000000001</v>
      </c>
      <c r="F1067" s="261">
        <v>4.13</v>
      </c>
      <c r="G1067" s="260">
        <f t="shared" si="227"/>
        <v>413</v>
      </c>
      <c r="H1067" s="260">
        <f t="shared" si="219"/>
        <v>-115.69999999999999</v>
      </c>
      <c r="I1067" s="260">
        <f t="shared" si="238"/>
        <v>184.7</v>
      </c>
      <c r="J1067" s="262">
        <v>1.847</v>
      </c>
      <c r="K1067" s="260">
        <f t="shared" si="239"/>
        <v>2.2829999999999999</v>
      </c>
      <c r="L1067" s="261">
        <v>7.88</v>
      </c>
      <c r="M1067" s="262">
        <f t="shared" si="240"/>
        <v>5.5969999999999995</v>
      </c>
      <c r="N1067" s="260">
        <v>2.3490000000000002</v>
      </c>
      <c r="O1067" s="260">
        <v>230.63</v>
      </c>
      <c r="P1067" s="260">
        <v>473</v>
      </c>
      <c r="Q1067" s="260">
        <v>646.30341640305119</v>
      </c>
      <c r="U1067" s="260">
        <f t="shared" si="241"/>
        <v>4.0342099999999999</v>
      </c>
      <c r="V1067" s="260">
        <f t="shared" si="242"/>
        <v>2.3062999999999998</v>
      </c>
    </row>
    <row r="1068" spans="1:22">
      <c r="A1068" s="259">
        <v>45315</v>
      </c>
      <c r="B1068" s="260">
        <v>293.3</v>
      </c>
      <c r="C1068" s="261">
        <v>399.77199999999999</v>
      </c>
      <c r="D1068" s="260">
        <v>4868.55</v>
      </c>
      <c r="E1068" s="260">
        <v>720.61599999999999</v>
      </c>
      <c r="F1068" s="261">
        <v>4.1769999999999996</v>
      </c>
      <c r="G1068" s="260">
        <f t="shared" si="227"/>
        <v>417.69999999999993</v>
      </c>
      <c r="H1068" s="260">
        <f t="shared" si="219"/>
        <v>-124.39999999999992</v>
      </c>
      <c r="I1068" s="260">
        <f t="shared" si="238"/>
        <v>188.7</v>
      </c>
      <c r="J1068" s="262">
        <v>1.887</v>
      </c>
      <c r="K1068" s="260">
        <f t="shared" si="239"/>
        <v>2.2899999999999996</v>
      </c>
      <c r="L1068" s="261">
        <v>7.8780000000000001</v>
      </c>
      <c r="M1068" s="262">
        <f t="shared" si="240"/>
        <v>5.588000000000001</v>
      </c>
      <c r="N1068" s="260">
        <v>2.339</v>
      </c>
      <c r="O1068" s="260">
        <v>230.07</v>
      </c>
      <c r="P1068" s="260">
        <v>469</v>
      </c>
      <c r="Q1068" s="260">
        <v>642.61322267043602</v>
      </c>
      <c r="U1068" s="260">
        <f t="shared" si="241"/>
        <v>3.9977199999999997</v>
      </c>
      <c r="V1068" s="260">
        <f t="shared" si="242"/>
        <v>2.3007</v>
      </c>
    </row>
    <row r="1069" spans="1:22">
      <c r="A1069" s="259">
        <v>45316</v>
      </c>
      <c r="B1069" s="260">
        <v>296</v>
      </c>
      <c r="C1069" s="261">
        <v>403.81</v>
      </c>
      <c r="D1069" s="260">
        <v>4894.16</v>
      </c>
      <c r="E1069" s="260">
        <v>725.14099999999996</v>
      </c>
      <c r="F1069" s="261">
        <v>4.1189999999999998</v>
      </c>
      <c r="G1069" s="260">
        <f t="shared" si="227"/>
        <v>411.9</v>
      </c>
      <c r="H1069" s="260">
        <f t="shared" si="219"/>
        <v>-115.89999999999998</v>
      </c>
      <c r="I1069" s="260">
        <f t="shared" si="238"/>
        <v>183.1</v>
      </c>
      <c r="J1069" s="262">
        <v>1.831</v>
      </c>
      <c r="K1069" s="260">
        <f t="shared" si="239"/>
        <v>2.2879999999999998</v>
      </c>
      <c r="L1069" s="261">
        <v>7.8470000000000004</v>
      </c>
      <c r="M1069" s="262">
        <f t="shared" si="240"/>
        <v>5.5590000000000011</v>
      </c>
      <c r="N1069" s="260">
        <v>2.2869999999999999</v>
      </c>
      <c r="O1069" s="260">
        <v>233.15</v>
      </c>
      <c r="P1069" s="260">
        <v>480</v>
      </c>
      <c r="Q1069" s="260">
        <v>650.40680976433339</v>
      </c>
      <c r="U1069" s="260">
        <f t="shared" si="241"/>
        <v>4.0381</v>
      </c>
      <c r="V1069" s="260">
        <f t="shared" si="242"/>
        <v>2.3315000000000001</v>
      </c>
    </row>
    <row r="1070" spans="1:22">
      <c r="A1070" s="259">
        <v>45317</v>
      </c>
      <c r="B1070" s="260">
        <v>293.60000000000002</v>
      </c>
      <c r="C1070" s="261">
        <v>399.97500000000002</v>
      </c>
      <c r="D1070" s="260">
        <v>4890.97</v>
      </c>
      <c r="E1070" s="260">
        <v>718.64800000000002</v>
      </c>
      <c r="F1070" s="261">
        <v>4.1379999999999999</v>
      </c>
      <c r="G1070" s="260">
        <f t="shared" si="227"/>
        <v>413.8</v>
      </c>
      <c r="H1070" s="260">
        <f t="shared" si="219"/>
        <v>-120.19999999999999</v>
      </c>
      <c r="I1070" s="260">
        <f t="shared" si="238"/>
        <v>184.7</v>
      </c>
      <c r="J1070" s="262">
        <v>1.847</v>
      </c>
      <c r="K1070" s="260">
        <f t="shared" si="239"/>
        <v>2.2909999999999999</v>
      </c>
      <c r="L1070" s="261">
        <v>7.8310000000000004</v>
      </c>
      <c r="M1070" s="262">
        <f t="shared" si="240"/>
        <v>5.5400000000000009</v>
      </c>
      <c r="N1070" s="260">
        <v>2.2959999999999998</v>
      </c>
      <c r="O1070" s="260">
        <v>228.64</v>
      </c>
      <c r="P1070" s="260">
        <v>473</v>
      </c>
      <c r="Q1070" s="260">
        <v>640.11165762749567</v>
      </c>
      <c r="U1070" s="260">
        <f t="shared" si="241"/>
        <v>3.9997500000000001</v>
      </c>
      <c r="V1070" s="260">
        <f t="shared" si="242"/>
        <v>2.2864</v>
      </c>
    </row>
    <row r="1071" spans="1:22">
      <c r="A1071" s="259">
        <v>45320</v>
      </c>
      <c r="B1071" s="260">
        <v>295.89999999999998</v>
      </c>
      <c r="C1071" s="261">
        <v>401.02300000000002</v>
      </c>
      <c r="D1071" s="260">
        <v>4927.93</v>
      </c>
      <c r="E1071" s="260">
        <v>720.029</v>
      </c>
      <c r="F1071" s="261">
        <v>4.0750000000000002</v>
      </c>
      <c r="G1071" s="260">
        <f t="shared" si="227"/>
        <v>407.5</v>
      </c>
      <c r="H1071" s="260">
        <f t="shared" si="219"/>
        <v>-111.60000000000002</v>
      </c>
      <c r="I1071" s="260">
        <f t="shared" si="238"/>
        <v>178.7</v>
      </c>
      <c r="J1071" s="262">
        <v>1.7869999999999999</v>
      </c>
      <c r="K1071" s="260">
        <f t="shared" si="239"/>
        <v>2.2880000000000003</v>
      </c>
      <c r="L1071" s="261">
        <v>7.7930000000000001</v>
      </c>
      <c r="M1071" s="262">
        <f t="shared" si="240"/>
        <v>5.5049999999999999</v>
      </c>
      <c r="N1071" s="260">
        <v>2.2320000000000002</v>
      </c>
      <c r="O1071" s="260">
        <v>230.9</v>
      </c>
      <c r="P1071" s="260">
        <v>473</v>
      </c>
      <c r="Q1071" s="260">
        <v>637.38516081108344</v>
      </c>
      <c r="U1071" s="260">
        <f t="shared" si="241"/>
        <v>4.01023</v>
      </c>
      <c r="V1071" s="260">
        <f t="shared" si="242"/>
        <v>2.3090000000000002</v>
      </c>
    </row>
    <row r="1072" spans="1:22">
      <c r="A1072" s="259">
        <v>45321</v>
      </c>
      <c r="B1072" s="260">
        <v>297.3</v>
      </c>
      <c r="C1072" s="261">
        <v>401.12</v>
      </c>
      <c r="D1072" s="260">
        <v>4924.97</v>
      </c>
      <c r="E1072" s="260">
        <v>719.96400000000006</v>
      </c>
      <c r="F1072" s="261">
        <v>4.0330000000000004</v>
      </c>
      <c r="G1072" s="260">
        <f t="shared" si="227"/>
        <v>403.3</v>
      </c>
      <c r="H1072" s="260">
        <f t="shared" ref="H1072:H1135" si="243">B1072-G1072</f>
        <v>-106</v>
      </c>
      <c r="I1072" s="260">
        <f t="shared" si="238"/>
        <v>177.6</v>
      </c>
      <c r="J1072" s="262">
        <v>1.776</v>
      </c>
      <c r="K1072" s="260">
        <f t="shared" si="239"/>
        <v>2.2570000000000006</v>
      </c>
      <c r="L1072" s="261">
        <v>7.7720000000000002</v>
      </c>
      <c r="M1072" s="262">
        <f t="shared" si="240"/>
        <v>5.5149999999999997</v>
      </c>
      <c r="N1072" s="260">
        <v>2.266</v>
      </c>
      <c r="O1072" s="260">
        <v>228.23</v>
      </c>
      <c r="P1072" s="260">
        <v>470</v>
      </c>
      <c r="Q1072" s="260">
        <v>636.73336595333399</v>
      </c>
      <c r="U1072" s="260">
        <f t="shared" si="241"/>
        <v>4.0111999999999997</v>
      </c>
      <c r="V1072" s="260">
        <f t="shared" si="242"/>
        <v>2.2822999999999998</v>
      </c>
    </row>
    <row r="1073" spans="1:22">
      <c r="A1073" s="259">
        <v>45322</v>
      </c>
      <c r="B1073" s="260">
        <v>297.5</v>
      </c>
      <c r="C1073" s="261">
        <v>402.10500000000002</v>
      </c>
      <c r="D1073" s="260">
        <v>4845.6499999999996</v>
      </c>
      <c r="E1073" s="260">
        <v>722.75599999999997</v>
      </c>
      <c r="F1073" s="261">
        <v>3.9129999999999998</v>
      </c>
      <c r="G1073" s="260">
        <f t="shared" si="227"/>
        <v>391.29999999999995</v>
      </c>
      <c r="H1073" s="260">
        <f t="shared" si="243"/>
        <v>-93.799999999999955</v>
      </c>
      <c r="I1073" s="260">
        <f t="shared" si="238"/>
        <v>166.70000000000002</v>
      </c>
      <c r="J1073" s="262">
        <v>1.667</v>
      </c>
      <c r="K1073" s="260">
        <f t="shared" si="239"/>
        <v>2.2459999999999996</v>
      </c>
      <c r="L1073" s="261">
        <v>7.673</v>
      </c>
      <c r="M1073" s="262">
        <f t="shared" si="240"/>
        <v>5.4270000000000005</v>
      </c>
      <c r="N1073" s="260">
        <v>2.1629999999999998</v>
      </c>
      <c r="O1073" s="260">
        <v>228.44</v>
      </c>
      <c r="P1073" s="260">
        <v>487</v>
      </c>
      <c r="Q1073" s="260">
        <v>654.84087722526635</v>
      </c>
      <c r="U1073" s="260">
        <f t="shared" si="241"/>
        <v>4.0210499999999998</v>
      </c>
      <c r="V1073" s="260">
        <f t="shared" si="242"/>
        <v>2.2843999999999998</v>
      </c>
    </row>
    <row r="1074" spans="1:22">
      <c r="A1074" s="259">
        <v>45323</v>
      </c>
      <c r="B1074" s="260">
        <v>296.5</v>
      </c>
      <c r="C1074" s="261">
        <v>400.62400000000002</v>
      </c>
      <c r="D1074" s="260">
        <v>4906.1899999999996</v>
      </c>
      <c r="E1074" s="260">
        <v>721.25199999999995</v>
      </c>
      <c r="F1074" s="261">
        <v>3.8809999999999998</v>
      </c>
      <c r="G1074" s="260">
        <f t="shared" si="227"/>
        <v>388.09999999999997</v>
      </c>
      <c r="H1074" s="260">
        <f t="shared" si="243"/>
        <v>-91.599999999999966</v>
      </c>
      <c r="I1074" s="260">
        <f t="shared" si="238"/>
        <v>168.70000000000002</v>
      </c>
      <c r="J1074" s="262">
        <v>1.6870000000000001</v>
      </c>
      <c r="K1074" s="260">
        <f t="shared" si="239"/>
        <v>2.194</v>
      </c>
      <c r="L1074" s="261">
        <v>7.5940000000000003</v>
      </c>
      <c r="M1074" s="262">
        <f t="shared" si="240"/>
        <v>5.4</v>
      </c>
      <c r="N1074" s="260">
        <v>2.1440000000000001</v>
      </c>
      <c r="O1074" s="260">
        <v>228.74</v>
      </c>
      <c r="P1074" s="260">
        <v>493</v>
      </c>
      <c r="Q1074" s="260">
        <v>658.89344821919474</v>
      </c>
      <c r="U1074" s="260">
        <f t="shared" si="241"/>
        <v>4.00624</v>
      </c>
      <c r="V1074" s="260">
        <f t="shared" si="242"/>
        <v>2.2873999999999999</v>
      </c>
    </row>
    <row r="1075" spans="1:22">
      <c r="A1075" s="259">
        <v>45324</v>
      </c>
      <c r="B1075" s="260">
        <v>286.89999999999998</v>
      </c>
      <c r="C1075" s="261">
        <v>393.97399999999999</v>
      </c>
      <c r="D1075" s="260">
        <v>4958.6099999999997</v>
      </c>
      <c r="E1075" s="260">
        <v>711.55399999999997</v>
      </c>
      <c r="F1075" s="261">
        <v>4.0220000000000002</v>
      </c>
      <c r="G1075" s="260">
        <f t="shared" si="227"/>
        <v>402.20000000000005</v>
      </c>
      <c r="H1075" s="260">
        <f t="shared" si="243"/>
        <v>-115.30000000000007</v>
      </c>
      <c r="I1075" s="260">
        <f t="shared" si="238"/>
        <v>181.20000000000002</v>
      </c>
      <c r="J1075" s="262">
        <v>1.8120000000000001</v>
      </c>
      <c r="K1075" s="260">
        <f t="shared" si="239"/>
        <v>2.21</v>
      </c>
      <c r="L1075" s="261">
        <v>7.6840000000000002</v>
      </c>
      <c r="M1075" s="262">
        <f t="shared" si="240"/>
        <v>5.4740000000000002</v>
      </c>
      <c r="N1075" s="260">
        <v>2.238</v>
      </c>
      <c r="O1075" s="260">
        <v>224.86</v>
      </c>
      <c r="P1075" s="260">
        <v>473</v>
      </c>
      <c r="Q1075" s="260">
        <v>644.53315134514469</v>
      </c>
      <c r="U1075" s="260">
        <f t="shared" si="241"/>
        <v>3.93974</v>
      </c>
      <c r="V1075" s="260">
        <f t="shared" si="242"/>
        <v>2.2486000000000002</v>
      </c>
    </row>
    <row r="1076" spans="1:22">
      <c r="A1076" s="259">
        <v>45327</v>
      </c>
      <c r="B1076" s="260">
        <v>282.5</v>
      </c>
      <c r="C1076" s="261">
        <v>391.755</v>
      </c>
      <c r="D1076" s="260">
        <v>4942.8100000000004</v>
      </c>
      <c r="E1076" s="260">
        <v>707.47299999999996</v>
      </c>
      <c r="F1076" s="261">
        <v>4.1589999999999998</v>
      </c>
      <c r="G1076" s="260">
        <f t="shared" si="227"/>
        <v>415.9</v>
      </c>
      <c r="H1076" s="260">
        <f t="shared" si="243"/>
        <v>-133.39999999999998</v>
      </c>
      <c r="I1076" s="260">
        <f t="shared" si="238"/>
        <v>190.5</v>
      </c>
      <c r="J1076" s="262">
        <v>1.905</v>
      </c>
      <c r="K1076" s="260">
        <f t="shared" si="239"/>
        <v>2.2539999999999996</v>
      </c>
      <c r="L1076" s="261">
        <v>7.7839999999999998</v>
      </c>
      <c r="M1076" s="262">
        <f t="shared" si="240"/>
        <v>5.53</v>
      </c>
      <c r="N1076" s="260">
        <v>2.3130000000000002</v>
      </c>
      <c r="O1076" s="260">
        <v>222.2</v>
      </c>
      <c r="P1076" s="260">
        <v>515</v>
      </c>
      <c r="Q1076" s="260">
        <v>646.10545161872938</v>
      </c>
      <c r="U1076" s="260">
        <f t="shared" si="241"/>
        <v>3.9175499999999999</v>
      </c>
      <c r="V1076" s="260">
        <f t="shared" si="242"/>
        <v>2.222</v>
      </c>
    </row>
    <row r="1077" spans="1:22">
      <c r="A1077" s="259">
        <v>45328</v>
      </c>
      <c r="B1077" s="260">
        <v>286.60000000000002</v>
      </c>
      <c r="C1077" s="261">
        <v>393.29599999999999</v>
      </c>
      <c r="D1077" s="260">
        <v>4954.2299999999996</v>
      </c>
      <c r="E1077" s="260">
        <v>705.54700000000003</v>
      </c>
      <c r="F1077" s="261">
        <v>4.101</v>
      </c>
      <c r="G1077" s="260">
        <f t="shared" si="227"/>
        <v>410.1</v>
      </c>
      <c r="H1077" s="260">
        <f t="shared" si="243"/>
        <v>-123.5</v>
      </c>
      <c r="I1077" s="260">
        <f t="shared" si="238"/>
        <v>186.5</v>
      </c>
      <c r="J1077" s="262">
        <v>1.865</v>
      </c>
      <c r="K1077" s="260">
        <f t="shared" si="239"/>
        <v>2.2359999999999998</v>
      </c>
      <c r="L1077" s="261">
        <v>7.718</v>
      </c>
      <c r="M1077" s="262">
        <f t="shared" si="240"/>
        <v>5.4820000000000002</v>
      </c>
      <c r="N1077" s="260">
        <v>2.29</v>
      </c>
      <c r="O1077" s="260">
        <v>221.81</v>
      </c>
      <c r="P1077" s="260">
        <v>514</v>
      </c>
      <c r="Q1077" s="260">
        <v>645.74563929817623</v>
      </c>
      <c r="U1077" s="260">
        <f t="shared" si="241"/>
        <v>3.93296</v>
      </c>
      <c r="V1077" s="260">
        <f t="shared" si="242"/>
        <v>2.2181000000000002</v>
      </c>
    </row>
    <row r="1078" spans="1:22">
      <c r="A1078" s="259">
        <v>45329</v>
      </c>
      <c r="B1078" s="260">
        <v>286.60000000000002</v>
      </c>
      <c r="C1078" s="261">
        <v>390.17899999999997</v>
      </c>
      <c r="D1078" s="260">
        <v>4995.0600000000004</v>
      </c>
      <c r="E1078" s="260">
        <v>701.02099999999996</v>
      </c>
      <c r="F1078" s="261">
        <v>4.1219999999999999</v>
      </c>
      <c r="G1078" s="260">
        <f t="shared" si="227"/>
        <v>412.2</v>
      </c>
      <c r="H1078" s="260">
        <f t="shared" si="243"/>
        <v>-125.59999999999997</v>
      </c>
      <c r="I1078" s="260">
        <f t="shared" si="238"/>
        <v>188.79999999999998</v>
      </c>
      <c r="J1078" s="262">
        <v>1.8879999999999999</v>
      </c>
      <c r="K1078" s="260">
        <f t="shared" si="239"/>
        <v>2.234</v>
      </c>
      <c r="L1078" s="261">
        <v>7.7309999999999999</v>
      </c>
      <c r="M1078" s="262">
        <f t="shared" si="240"/>
        <v>5.4969999999999999</v>
      </c>
      <c r="N1078" s="260">
        <v>2.3130000000000002</v>
      </c>
      <c r="O1078" s="260">
        <v>222.12</v>
      </c>
      <c r="P1078" s="260">
        <v>509</v>
      </c>
      <c r="Q1078" s="260">
        <v>634.62125153704346</v>
      </c>
      <c r="U1078" s="260">
        <f t="shared" si="241"/>
        <v>3.9017899999999996</v>
      </c>
      <c r="V1078" s="260">
        <f t="shared" si="242"/>
        <v>2.2212000000000001</v>
      </c>
    </row>
    <row r="1079" spans="1:22">
      <c r="A1079" s="259">
        <v>45330</v>
      </c>
      <c r="B1079" s="260">
        <v>285.39999999999998</v>
      </c>
      <c r="C1079" s="261">
        <v>390.16699999999997</v>
      </c>
      <c r="D1079" s="260">
        <v>4997.91</v>
      </c>
      <c r="E1079" s="260">
        <v>699.48900000000003</v>
      </c>
      <c r="F1079" s="261">
        <v>4.1550000000000002</v>
      </c>
      <c r="G1079" s="260">
        <f t="shared" si="227"/>
        <v>415.5</v>
      </c>
      <c r="H1079" s="260">
        <f t="shared" si="243"/>
        <v>-130.10000000000002</v>
      </c>
      <c r="I1079" s="260">
        <f t="shared" si="238"/>
        <v>190.39999999999998</v>
      </c>
      <c r="J1079" s="262">
        <v>1.9039999999999999</v>
      </c>
      <c r="K1079" s="260">
        <f t="shared" si="239"/>
        <v>2.2510000000000003</v>
      </c>
      <c r="L1079" s="261">
        <v>7.7770000000000001</v>
      </c>
      <c r="M1079" s="262">
        <f t="shared" si="240"/>
        <v>5.5259999999999998</v>
      </c>
      <c r="N1079" s="260">
        <v>2.351</v>
      </c>
      <c r="O1079" s="260">
        <v>218.28</v>
      </c>
      <c r="P1079" s="260">
        <v>518</v>
      </c>
      <c r="Q1079" s="260">
        <v>630.10121729311697</v>
      </c>
      <c r="U1079" s="260">
        <f t="shared" si="241"/>
        <v>3.9016699999999997</v>
      </c>
      <c r="V1079" s="260">
        <f t="shared" si="242"/>
        <v>2.1827999999999999</v>
      </c>
    </row>
    <row r="1080" spans="1:22">
      <c r="A1080" s="259">
        <v>45331</v>
      </c>
      <c r="B1080" s="260">
        <v>284.5</v>
      </c>
      <c r="C1080" s="261">
        <v>390.47300000000001</v>
      </c>
      <c r="D1080" s="260">
        <v>5026.6099999999997</v>
      </c>
      <c r="E1080" s="260">
        <v>700.33199999999999</v>
      </c>
      <c r="F1080" s="261">
        <v>4.1760000000000002</v>
      </c>
      <c r="G1080" s="260">
        <f t="shared" si="227"/>
        <v>417.6</v>
      </c>
      <c r="H1080" s="260">
        <f t="shared" si="243"/>
        <v>-133.10000000000002</v>
      </c>
      <c r="I1080" s="260">
        <f t="shared" si="238"/>
        <v>192.1</v>
      </c>
      <c r="J1080" s="262">
        <v>1.921</v>
      </c>
      <c r="K1080" s="260">
        <f t="shared" si="239"/>
        <v>2.2549999999999999</v>
      </c>
      <c r="L1080" s="261">
        <v>7.7939999999999996</v>
      </c>
      <c r="M1080" s="262">
        <f t="shared" si="240"/>
        <v>5.5389999999999997</v>
      </c>
      <c r="N1080" s="260">
        <v>2.3780000000000001</v>
      </c>
      <c r="O1080" s="260">
        <v>216.25</v>
      </c>
      <c r="P1080" s="260">
        <v>522</v>
      </c>
      <c r="Q1080" s="260">
        <v>625.83741976147871</v>
      </c>
      <c r="U1080" s="260">
        <f t="shared" si="241"/>
        <v>3.9047300000000003</v>
      </c>
      <c r="V1080" s="260">
        <f t="shared" si="242"/>
        <v>2.1625000000000001</v>
      </c>
    </row>
    <row r="1081" spans="1:22">
      <c r="A1081" s="259">
        <v>45334</v>
      </c>
      <c r="B1081" s="260">
        <v>284.89999999999998</v>
      </c>
      <c r="C1081" s="261">
        <v>390.54199999999997</v>
      </c>
      <c r="D1081" s="260">
        <v>5021.84</v>
      </c>
      <c r="E1081" s="260">
        <v>700.83399999999995</v>
      </c>
      <c r="F1081" s="261">
        <v>4.18</v>
      </c>
      <c r="G1081" s="260">
        <f t="shared" si="227"/>
        <v>418</v>
      </c>
      <c r="H1081" s="260">
        <f t="shared" si="243"/>
        <v>-133.10000000000002</v>
      </c>
      <c r="I1081" s="260">
        <f t="shared" si="238"/>
        <v>193.70000000000002</v>
      </c>
      <c r="J1081" s="262">
        <v>1.9370000000000001</v>
      </c>
      <c r="K1081" s="260">
        <f t="shared" si="239"/>
        <v>2.2429999999999994</v>
      </c>
      <c r="L1081" s="261">
        <v>7.7930000000000001</v>
      </c>
      <c r="M1081" s="262">
        <f t="shared" si="240"/>
        <v>5.5500000000000007</v>
      </c>
      <c r="N1081" s="260">
        <v>2.3580000000000001</v>
      </c>
      <c r="O1081" s="260">
        <v>217.2</v>
      </c>
      <c r="P1081" s="260">
        <v>530</v>
      </c>
      <c r="Q1081" s="260">
        <v>625.45179523115314</v>
      </c>
      <c r="U1081" s="260">
        <f t="shared" si="241"/>
        <v>3.9054199999999999</v>
      </c>
      <c r="V1081" s="260">
        <f t="shared" si="242"/>
        <v>2.1719999999999997</v>
      </c>
    </row>
    <row r="1082" spans="1:22">
      <c r="A1082" s="259">
        <v>45335</v>
      </c>
      <c r="B1082" s="260">
        <v>277</v>
      </c>
      <c r="C1082" s="261">
        <v>386.33499999999998</v>
      </c>
      <c r="D1082" s="260">
        <v>4953.17</v>
      </c>
      <c r="E1082" s="260">
        <v>698.53</v>
      </c>
      <c r="F1082" s="261">
        <v>4.3150000000000004</v>
      </c>
      <c r="G1082" s="260">
        <f t="shared" si="227"/>
        <v>431.50000000000006</v>
      </c>
      <c r="H1082" s="260">
        <f t="shared" si="243"/>
        <v>-154.50000000000006</v>
      </c>
      <c r="I1082" s="260">
        <f t="shared" si="238"/>
        <v>202.2</v>
      </c>
      <c r="J1082" s="262">
        <v>2.0219999999999998</v>
      </c>
      <c r="K1082" s="260">
        <f t="shared" si="239"/>
        <v>2.2930000000000006</v>
      </c>
      <c r="L1082" s="261">
        <v>7.9039999999999999</v>
      </c>
      <c r="M1082" s="262">
        <f t="shared" si="240"/>
        <v>5.6109999999999989</v>
      </c>
      <c r="N1082" s="260">
        <v>2.391</v>
      </c>
      <c r="O1082" s="260">
        <v>217.05</v>
      </c>
      <c r="P1082" s="260">
        <v>532</v>
      </c>
      <c r="Q1082" s="260">
        <v>623.64093398188936</v>
      </c>
      <c r="U1082" s="260">
        <f t="shared" si="241"/>
        <v>3.8633499999999996</v>
      </c>
      <c r="V1082" s="260">
        <f t="shared" si="242"/>
        <v>2.1705000000000001</v>
      </c>
    </row>
    <row r="1083" spans="1:22">
      <c r="A1083" s="259">
        <v>45336</v>
      </c>
      <c r="B1083" s="260">
        <v>281.60000000000002</v>
      </c>
      <c r="C1083" s="261">
        <v>390.19099999999997</v>
      </c>
      <c r="D1083" s="260">
        <v>5000.62</v>
      </c>
      <c r="E1083" s="260">
        <v>701.15700000000004</v>
      </c>
      <c r="F1083" s="261">
        <v>4.2569999999999997</v>
      </c>
      <c r="G1083" s="260">
        <f t="shared" si="227"/>
        <v>425.7</v>
      </c>
      <c r="H1083" s="260">
        <f t="shared" si="243"/>
        <v>-144.09999999999997</v>
      </c>
      <c r="I1083" s="260">
        <f t="shared" si="238"/>
        <v>195.5</v>
      </c>
      <c r="J1083" s="262">
        <v>1.9550000000000001</v>
      </c>
      <c r="K1083" s="260">
        <f t="shared" si="239"/>
        <v>2.3019999999999996</v>
      </c>
      <c r="L1083" s="261">
        <v>7.875</v>
      </c>
      <c r="M1083" s="262">
        <f t="shared" si="240"/>
        <v>5.5730000000000004</v>
      </c>
      <c r="N1083" s="260">
        <v>2.3340000000000001</v>
      </c>
      <c r="O1083" s="260">
        <v>217.01</v>
      </c>
      <c r="P1083" s="260">
        <v>538</v>
      </c>
      <c r="Q1083" s="260">
        <v>631.79784106350098</v>
      </c>
      <c r="U1083" s="260">
        <f t="shared" si="241"/>
        <v>3.9019099999999995</v>
      </c>
      <c r="V1083" s="260">
        <f t="shared" si="242"/>
        <v>2.1700999999999997</v>
      </c>
    </row>
    <row r="1084" spans="1:22">
      <c r="A1084" s="259">
        <v>45337</v>
      </c>
      <c r="B1084" s="260">
        <v>280.7</v>
      </c>
      <c r="C1084" s="261">
        <v>384.16199999999998</v>
      </c>
      <c r="D1084" s="260">
        <v>5029.7299999999996</v>
      </c>
      <c r="E1084" s="260">
        <v>690.49699999999996</v>
      </c>
      <c r="F1084" s="261">
        <v>4.2320000000000002</v>
      </c>
      <c r="G1084" s="260">
        <f t="shared" si="227"/>
        <v>423.20000000000005</v>
      </c>
      <c r="H1084" s="260">
        <f t="shared" si="243"/>
        <v>-142.50000000000006</v>
      </c>
      <c r="I1084" s="260">
        <f t="shared" si="238"/>
        <v>193.6</v>
      </c>
      <c r="J1084" s="262">
        <v>1.9359999999999999</v>
      </c>
      <c r="K1084" s="260">
        <f t="shared" si="239"/>
        <v>2.2960000000000003</v>
      </c>
      <c r="L1084" s="261">
        <v>7.7789999999999999</v>
      </c>
      <c r="M1084" s="262">
        <f t="shared" si="240"/>
        <v>5.4829999999999997</v>
      </c>
      <c r="N1084" s="260">
        <v>2.3570000000000002</v>
      </c>
      <c r="O1084" s="260">
        <v>218.88</v>
      </c>
      <c r="P1084" s="260">
        <v>527</v>
      </c>
      <c r="Q1084" s="260">
        <v>615.76109329151598</v>
      </c>
      <c r="U1084" s="260">
        <f t="shared" si="241"/>
        <v>3.8416199999999998</v>
      </c>
      <c r="V1084" s="260">
        <f t="shared" si="242"/>
        <v>2.1888000000000001</v>
      </c>
    </row>
    <row r="1085" spans="1:22">
      <c r="A1085" s="259">
        <v>45338</v>
      </c>
      <c r="B1085" s="260">
        <v>276.39999999999998</v>
      </c>
      <c r="C1085" s="261">
        <v>382.96699999999998</v>
      </c>
      <c r="D1085" s="260">
        <v>5005.57</v>
      </c>
      <c r="E1085" s="260">
        <v>687.779</v>
      </c>
      <c r="F1085" s="261">
        <v>4.2809999999999997</v>
      </c>
      <c r="G1085" s="260">
        <f t="shared" si="227"/>
        <v>428.09999999999997</v>
      </c>
      <c r="H1085" s="260">
        <f t="shared" si="243"/>
        <v>-151.69999999999999</v>
      </c>
      <c r="I1085" s="260">
        <f t="shared" si="238"/>
        <v>194.9</v>
      </c>
      <c r="J1085" s="262">
        <v>1.9490000000000001</v>
      </c>
      <c r="K1085" s="260">
        <f t="shared" si="239"/>
        <v>2.3319999999999999</v>
      </c>
      <c r="L1085" s="261">
        <v>7.8029999999999999</v>
      </c>
      <c r="M1085" s="262">
        <f t="shared" si="240"/>
        <v>5.4710000000000001</v>
      </c>
      <c r="N1085" s="260">
        <v>2.399</v>
      </c>
      <c r="O1085" s="260">
        <v>213.46</v>
      </c>
      <c r="P1085" s="260">
        <v>500</v>
      </c>
      <c r="Q1085" s="260">
        <v>610.95817503774879</v>
      </c>
      <c r="U1085" s="260">
        <f t="shared" si="241"/>
        <v>3.8296699999999997</v>
      </c>
      <c r="V1085" s="260">
        <f t="shared" si="242"/>
        <v>2.1346000000000003</v>
      </c>
    </row>
    <row r="1086" spans="1:22" hidden="1">
      <c r="A1086" s="259">
        <v>45341</v>
      </c>
      <c r="B1086" s="260">
        <v>0</v>
      </c>
      <c r="C1086" s="260">
        <v>0</v>
      </c>
      <c r="D1086" s="260">
        <v>0</v>
      </c>
      <c r="E1086" s="260" t="e">
        <v>#N/A</v>
      </c>
      <c r="F1086" s="260">
        <v>4.2809999999999997</v>
      </c>
      <c r="G1086" s="260">
        <f t="shared" si="227"/>
        <v>428.09999999999997</v>
      </c>
      <c r="H1086" s="260">
        <f t="shared" si="243"/>
        <v>-428.09999999999997</v>
      </c>
      <c r="J1086" s="260"/>
      <c r="L1086" s="260"/>
      <c r="M1086" s="260"/>
      <c r="Q1086" s="260">
        <v>609.24542460097064</v>
      </c>
    </row>
    <row r="1087" spans="1:22">
      <c r="A1087" s="259">
        <v>45342</v>
      </c>
      <c r="B1087" s="260">
        <v>273.7</v>
      </c>
      <c r="C1087" s="261">
        <v>382.815</v>
      </c>
      <c r="D1087" s="260">
        <v>4975.51</v>
      </c>
      <c r="E1087" s="260">
        <v>689.495</v>
      </c>
      <c r="F1087" s="261">
        <v>4.2759999999999998</v>
      </c>
      <c r="G1087" s="260">
        <f t="shared" si="227"/>
        <v>427.59999999999997</v>
      </c>
      <c r="H1087" s="260">
        <f t="shared" si="243"/>
        <v>-153.89999999999998</v>
      </c>
      <c r="I1087" s="260">
        <f t="shared" ref="I1087:I1114" si="244">J1087*100</f>
        <v>195.4</v>
      </c>
      <c r="J1087" s="262">
        <v>1.954</v>
      </c>
      <c r="K1087" s="260">
        <f t="shared" ref="K1087:K1114" si="245">F1087-J1087</f>
        <v>2.3220000000000001</v>
      </c>
      <c r="L1087" s="261">
        <v>7.7759999999999998</v>
      </c>
      <c r="M1087" s="262">
        <f t="shared" ref="M1087:M1114" si="246">L1087-K1087</f>
        <v>5.4539999999999997</v>
      </c>
      <c r="N1087" s="260">
        <v>2.37</v>
      </c>
      <c r="O1087" s="260">
        <v>214.17</v>
      </c>
      <c r="P1087" s="260">
        <v>479</v>
      </c>
      <c r="Q1087" s="260">
        <v>619.90613329908615</v>
      </c>
      <c r="U1087" s="260">
        <f t="shared" ref="U1087:U1114" si="247">C1087/100</f>
        <v>3.8281499999999999</v>
      </c>
      <c r="V1087" s="260">
        <f t="shared" ref="V1087:V1114" si="248">O1087/100</f>
        <v>2.1416999999999997</v>
      </c>
    </row>
    <row r="1088" spans="1:22">
      <c r="A1088" s="259">
        <v>45343</v>
      </c>
      <c r="B1088" s="260">
        <v>269.60000000000002</v>
      </c>
      <c r="C1088" s="261">
        <v>378.99900000000002</v>
      </c>
      <c r="D1088" s="260">
        <v>4981.8</v>
      </c>
      <c r="E1088" s="260">
        <v>684.44</v>
      </c>
      <c r="F1088" s="261">
        <v>4.32</v>
      </c>
      <c r="G1088" s="260">
        <f t="shared" si="227"/>
        <v>432</v>
      </c>
      <c r="H1088" s="260">
        <f t="shared" si="243"/>
        <v>-162.39999999999998</v>
      </c>
      <c r="I1088" s="260">
        <f t="shared" si="244"/>
        <v>198.10000000000002</v>
      </c>
      <c r="J1088" s="262">
        <v>1.9810000000000001</v>
      </c>
      <c r="K1088" s="260">
        <f t="shared" si="245"/>
        <v>2.3390000000000004</v>
      </c>
      <c r="L1088" s="261">
        <v>7.7969999999999997</v>
      </c>
      <c r="M1088" s="262">
        <f t="shared" si="246"/>
        <v>5.4579999999999993</v>
      </c>
      <c r="N1088" s="260">
        <v>2.4449999999999998</v>
      </c>
      <c r="O1088" s="260">
        <v>212.88</v>
      </c>
      <c r="P1088" s="260">
        <v>479</v>
      </c>
      <c r="Q1088" s="260">
        <v>617.31367238311373</v>
      </c>
      <c r="U1088" s="260">
        <f t="shared" si="247"/>
        <v>3.7899900000000004</v>
      </c>
      <c r="V1088" s="260">
        <f t="shared" si="248"/>
        <v>2.1288</v>
      </c>
    </row>
    <row r="1089" spans="1:22">
      <c r="A1089" s="259">
        <v>45344</v>
      </c>
      <c r="B1089" s="260">
        <v>268.3</v>
      </c>
      <c r="C1089" s="261">
        <v>375.57</v>
      </c>
      <c r="D1089" s="260">
        <v>5087.03</v>
      </c>
      <c r="E1089" s="260">
        <v>675.78800000000001</v>
      </c>
      <c r="F1089" s="261">
        <v>4.3230000000000004</v>
      </c>
      <c r="G1089" s="260">
        <f t="shared" si="227"/>
        <v>432.30000000000007</v>
      </c>
      <c r="H1089" s="260">
        <f t="shared" si="243"/>
        <v>-164.00000000000006</v>
      </c>
      <c r="I1089" s="260">
        <f t="shared" si="244"/>
        <v>200.89999999999998</v>
      </c>
      <c r="J1089" s="262">
        <v>2.0089999999999999</v>
      </c>
      <c r="K1089" s="260">
        <f t="shared" si="245"/>
        <v>2.3140000000000005</v>
      </c>
      <c r="L1089" s="261">
        <v>7.7469999999999999</v>
      </c>
      <c r="M1089" s="262">
        <f t="shared" si="246"/>
        <v>5.4329999999999998</v>
      </c>
      <c r="N1089" s="260">
        <v>2.4380000000000002</v>
      </c>
      <c r="O1089" s="260">
        <v>210.06</v>
      </c>
      <c r="P1089" s="260">
        <v>482</v>
      </c>
      <c r="Q1089" s="260">
        <v>613.49775023316545</v>
      </c>
      <c r="U1089" s="260">
        <f t="shared" si="247"/>
        <v>3.7557</v>
      </c>
      <c r="V1089" s="260">
        <f t="shared" si="248"/>
        <v>2.1006</v>
      </c>
    </row>
    <row r="1090" spans="1:22">
      <c r="A1090" s="259">
        <v>45345</v>
      </c>
      <c r="B1090" s="260">
        <v>270.7</v>
      </c>
      <c r="C1090" s="261">
        <v>374.30399999999997</v>
      </c>
      <c r="D1090" s="260">
        <v>5088.8</v>
      </c>
      <c r="E1090" s="260">
        <v>669.82600000000002</v>
      </c>
      <c r="F1090" s="261">
        <v>4.2489999999999997</v>
      </c>
      <c r="G1090" s="260">
        <f t="shared" si="227"/>
        <v>424.9</v>
      </c>
      <c r="H1090" s="260">
        <f t="shared" si="243"/>
        <v>-154.19999999999999</v>
      </c>
      <c r="I1090" s="260">
        <f t="shared" si="244"/>
        <v>195.79999999999998</v>
      </c>
      <c r="J1090" s="262">
        <v>1.958</v>
      </c>
      <c r="K1090" s="260">
        <f t="shared" si="245"/>
        <v>2.2909999999999995</v>
      </c>
      <c r="L1090" s="261">
        <v>7.6589999999999998</v>
      </c>
      <c r="M1090" s="262">
        <f t="shared" si="246"/>
        <v>5.3680000000000003</v>
      </c>
      <c r="N1090" s="260">
        <v>2.36</v>
      </c>
      <c r="O1090" s="260">
        <v>210.09</v>
      </c>
      <c r="P1090" s="260">
        <v>477</v>
      </c>
      <c r="Q1090" s="260">
        <v>612.23073871014935</v>
      </c>
      <c r="U1090" s="260">
        <f t="shared" si="247"/>
        <v>3.7430399999999997</v>
      </c>
      <c r="V1090" s="260">
        <f t="shared" si="248"/>
        <v>2.1009000000000002</v>
      </c>
    </row>
    <row r="1091" spans="1:22">
      <c r="A1091" s="259">
        <v>45348</v>
      </c>
      <c r="B1091" s="260">
        <v>268.60000000000002</v>
      </c>
      <c r="C1091" s="261">
        <v>368.53500000000003</v>
      </c>
      <c r="D1091" s="260">
        <v>5069.53</v>
      </c>
      <c r="E1091" s="260">
        <v>660.29899999999998</v>
      </c>
      <c r="F1091" s="261">
        <v>4.28</v>
      </c>
      <c r="G1091" s="260">
        <f t="shared" si="227"/>
        <v>428</v>
      </c>
      <c r="H1091" s="260">
        <f t="shared" si="243"/>
        <v>-159.39999999999998</v>
      </c>
      <c r="I1091" s="260">
        <f t="shared" si="244"/>
        <v>196.5</v>
      </c>
      <c r="J1091" s="262">
        <v>1.9650000000000001</v>
      </c>
      <c r="K1091" s="260">
        <f t="shared" si="245"/>
        <v>2.3150000000000004</v>
      </c>
      <c r="L1091" s="261">
        <v>7.633</v>
      </c>
      <c r="M1091" s="262">
        <f t="shared" si="246"/>
        <v>5.3179999999999996</v>
      </c>
      <c r="N1091" s="260">
        <v>2.4369999999999998</v>
      </c>
      <c r="O1091" s="260">
        <v>205.54</v>
      </c>
      <c r="P1091" s="260">
        <v>492</v>
      </c>
      <c r="Q1091" s="260">
        <v>604.44991328345907</v>
      </c>
      <c r="U1091" s="260">
        <f t="shared" si="247"/>
        <v>3.6853500000000001</v>
      </c>
      <c r="V1091" s="260">
        <f t="shared" si="248"/>
        <v>2.0554000000000001</v>
      </c>
    </row>
    <row r="1092" spans="1:22">
      <c r="A1092" s="259">
        <v>45349</v>
      </c>
      <c r="B1092" s="260">
        <v>267.89999999999998</v>
      </c>
      <c r="C1092" s="261">
        <v>369.10500000000002</v>
      </c>
      <c r="D1092" s="260">
        <v>5078.18</v>
      </c>
      <c r="F1092" s="261">
        <v>4.3040000000000003</v>
      </c>
      <c r="G1092" s="260">
        <f t="shared" ref="G1092:G1155" si="249">F1092*100</f>
        <v>430.40000000000003</v>
      </c>
      <c r="H1092" s="260">
        <f t="shared" si="243"/>
        <v>-162.50000000000006</v>
      </c>
      <c r="I1092" s="260">
        <f t="shared" si="244"/>
        <v>198</v>
      </c>
      <c r="J1092" s="262">
        <v>1.98</v>
      </c>
      <c r="K1092" s="260">
        <f t="shared" si="245"/>
        <v>2.3240000000000003</v>
      </c>
      <c r="L1092" s="261">
        <v>7.67</v>
      </c>
      <c r="M1092" s="262">
        <f t="shared" si="246"/>
        <v>5.3460000000000001</v>
      </c>
      <c r="N1092" s="260">
        <v>2.4620000000000002</v>
      </c>
      <c r="O1092" s="260">
        <v>205.79</v>
      </c>
      <c r="P1092" s="260">
        <v>491</v>
      </c>
      <c r="Q1092" s="260">
        <v>608.94723562284548</v>
      </c>
      <c r="U1092" s="260">
        <f t="shared" si="247"/>
        <v>3.6910500000000002</v>
      </c>
      <c r="V1092" s="260">
        <f t="shared" si="248"/>
        <v>2.0579000000000001</v>
      </c>
    </row>
    <row r="1093" spans="1:22">
      <c r="A1093" s="259">
        <v>45350</v>
      </c>
      <c r="B1093" s="260">
        <v>270.3</v>
      </c>
      <c r="C1093" s="261">
        <v>369.17</v>
      </c>
      <c r="D1093" s="260">
        <v>5069.76</v>
      </c>
      <c r="F1093" s="261">
        <v>4.2649999999999997</v>
      </c>
      <c r="G1093" s="260">
        <f t="shared" si="249"/>
        <v>426.49999999999994</v>
      </c>
      <c r="H1093" s="260">
        <f t="shared" si="243"/>
        <v>-156.19999999999993</v>
      </c>
      <c r="I1093" s="260">
        <f t="shared" si="244"/>
        <v>194.2</v>
      </c>
      <c r="J1093" s="262">
        <v>1.9419999999999999</v>
      </c>
      <c r="K1093" s="260">
        <f t="shared" si="245"/>
        <v>2.3229999999999995</v>
      </c>
      <c r="L1093" s="261">
        <v>7.6280000000000001</v>
      </c>
      <c r="M1093" s="262">
        <f t="shared" si="246"/>
        <v>5.3050000000000006</v>
      </c>
      <c r="N1093" s="260">
        <v>2.456</v>
      </c>
      <c r="O1093" s="260">
        <v>204.01</v>
      </c>
      <c r="P1093" s="260">
        <v>497</v>
      </c>
      <c r="Q1093" s="260">
        <v>611.75834695340677</v>
      </c>
      <c r="U1093" s="260">
        <f t="shared" si="247"/>
        <v>3.6917</v>
      </c>
      <c r="V1093" s="260">
        <f t="shared" si="248"/>
        <v>2.0400999999999998</v>
      </c>
    </row>
    <row r="1094" spans="1:22">
      <c r="A1094" s="259">
        <v>45351</v>
      </c>
      <c r="B1094" s="260">
        <v>271.8</v>
      </c>
      <c r="C1094" s="261">
        <v>368.84300000000002</v>
      </c>
      <c r="D1094" s="260">
        <v>5096.2700000000004</v>
      </c>
      <c r="F1094" s="261">
        <v>4.2510000000000003</v>
      </c>
      <c r="G1094" s="260">
        <f t="shared" si="249"/>
        <v>425.1</v>
      </c>
      <c r="H1094" s="260">
        <f t="shared" si="243"/>
        <v>-153.30000000000001</v>
      </c>
      <c r="I1094" s="260">
        <f t="shared" si="244"/>
        <v>192.79999999999998</v>
      </c>
      <c r="J1094" s="262">
        <v>1.9279999999999999</v>
      </c>
      <c r="K1094" s="260">
        <f t="shared" si="245"/>
        <v>2.3230000000000004</v>
      </c>
      <c r="L1094" s="261">
        <v>7.5490000000000004</v>
      </c>
      <c r="M1094" s="262">
        <f t="shared" si="246"/>
        <v>5.226</v>
      </c>
      <c r="N1094" s="260">
        <v>2.4079999999999999</v>
      </c>
      <c r="O1094" s="260">
        <v>207.03</v>
      </c>
      <c r="P1094" s="260">
        <v>499</v>
      </c>
      <c r="Q1094" s="260">
        <v>617.1673858786736</v>
      </c>
      <c r="U1094" s="260">
        <f t="shared" si="247"/>
        <v>3.6884300000000003</v>
      </c>
      <c r="V1094" s="260">
        <f t="shared" si="248"/>
        <v>2.0703</v>
      </c>
    </row>
    <row r="1095" spans="1:22">
      <c r="A1095" s="259">
        <v>45352</v>
      </c>
      <c r="B1095" s="260">
        <v>274.5</v>
      </c>
      <c r="C1095" s="261">
        <v>368.96699999999998</v>
      </c>
      <c r="D1095" s="260">
        <v>5137.08</v>
      </c>
      <c r="F1095" s="261">
        <v>4.1820000000000004</v>
      </c>
      <c r="G1095" s="260">
        <f t="shared" si="249"/>
        <v>418.20000000000005</v>
      </c>
      <c r="H1095" s="260">
        <f t="shared" si="243"/>
        <v>-143.70000000000005</v>
      </c>
      <c r="I1095" s="260">
        <f t="shared" si="244"/>
        <v>186</v>
      </c>
      <c r="J1095" s="262">
        <v>1.86</v>
      </c>
      <c r="K1095" s="260">
        <f t="shared" si="245"/>
        <v>2.3220000000000001</v>
      </c>
      <c r="L1095" s="261">
        <v>7.4640000000000004</v>
      </c>
      <c r="M1095" s="262">
        <f t="shared" si="246"/>
        <v>5.1420000000000003</v>
      </c>
      <c r="N1095" s="260">
        <v>2.411</v>
      </c>
      <c r="O1095" s="260">
        <v>205.65</v>
      </c>
      <c r="P1095" s="260">
        <v>499</v>
      </c>
      <c r="Q1095" s="260">
        <v>619.10564812492032</v>
      </c>
      <c r="U1095" s="260">
        <f t="shared" si="247"/>
        <v>3.68967</v>
      </c>
      <c r="V1095" s="260">
        <f t="shared" si="248"/>
        <v>2.0565000000000002</v>
      </c>
    </row>
    <row r="1096" spans="1:22">
      <c r="A1096" s="259">
        <v>45355</v>
      </c>
      <c r="B1096" s="260">
        <v>274.10000000000002</v>
      </c>
      <c r="C1096" s="261">
        <v>365.43799999999999</v>
      </c>
      <c r="D1096" s="260">
        <v>5130.95</v>
      </c>
      <c r="F1096" s="261">
        <v>4.2140000000000004</v>
      </c>
      <c r="G1096" s="260">
        <f t="shared" si="249"/>
        <v>421.40000000000003</v>
      </c>
      <c r="H1096" s="260">
        <f t="shared" si="243"/>
        <v>-147.30000000000001</v>
      </c>
      <c r="I1096" s="260">
        <f t="shared" si="244"/>
        <v>186.9</v>
      </c>
      <c r="J1096" s="262">
        <v>1.869</v>
      </c>
      <c r="K1096" s="260">
        <f t="shared" si="245"/>
        <v>2.3450000000000006</v>
      </c>
      <c r="L1096" s="261">
        <v>7.4630000000000001</v>
      </c>
      <c r="M1096" s="262">
        <f t="shared" si="246"/>
        <v>5.1179999999999994</v>
      </c>
      <c r="N1096" s="260">
        <v>2.3889999999999998</v>
      </c>
      <c r="O1096" s="260">
        <v>207.16</v>
      </c>
      <c r="P1096" s="260">
        <v>490</v>
      </c>
      <c r="Q1096" s="260">
        <v>609.91491493184969</v>
      </c>
      <c r="U1096" s="260">
        <f t="shared" si="247"/>
        <v>3.6543799999999997</v>
      </c>
      <c r="V1096" s="260">
        <f t="shared" si="248"/>
        <v>2.0716000000000001</v>
      </c>
    </row>
    <row r="1097" spans="1:22">
      <c r="A1097" s="259">
        <v>45356</v>
      </c>
      <c r="B1097" s="260">
        <v>277.8</v>
      </c>
      <c r="C1097" s="261">
        <v>368.83499999999998</v>
      </c>
      <c r="D1097" s="260">
        <v>5078.6499999999996</v>
      </c>
      <c r="F1097" s="261">
        <v>4.1529999999999996</v>
      </c>
      <c r="G1097" s="260">
        <f t="shared" si="249"/>
        <v>415.29999999999995</v>
      </c>
      <c r="H1097" s="260">
        <f t="shared" si="243"/>
        <v>-137.49999999999994</v>
      </c>
      <c r="I1097" s="260">
        <f t="shared" si="244"/>
        <v>182.6</v>
      </c>
      <c r="J1097" s="262">
        <v>1.8260000000000001</v>
      </c>
      <c r="K1097" s="260">
        <f t="shared" si="245"/>
        <v>2.3269999999999995</v>
      </c>
      <c r="L1097" s="261">
        <v>7.4329999999999998</v>
      </c>
      <c r="M1097" s="262">
        <f t="shared" si="246"/>
        <v>5.1059999999999999</v>
      </c>
      <c r="N1097" s="260">
        <v>2.3210000000000002</v>
      </c>
      <c r="O1097" s="260">
        <v>212.38</v>
      </c>
      <c r="P1097" s="260">
        <v>496</v>
      </c>
      <c r="Q1097" s="260">
        <v>614.79789054815569</v>
      </c>
      <c r="U1097" s="260">
        <f t="shared" si="247"/>
        <v>3.6883499999999998</v>
      </c>
      <c r="V1097" s="260">
        <f t="shared" si="248"/>
        <v>2.1238000000000001</v>
      </c>
    </row>
    <row r="1098" spans="1:22">
      <c r="A1098" s="259">
        <v>45357</v>
      </c>
      <c r="B1098" s="260">
        <v>278.10000000000002</v>
      </c>
      <c r="C1098" s="261">
        <v>367.685</v>
      </c>
      <c r="D1098" s="260">
        <v>5104.76</v>
      </c>
      <c r="F1098" s="261">
        <v>4.1040000000000001</v>
      </c>
      <c r="G1098" s="260">
        <f t="shared" si="249"/>
        <v>410.40000000000003</v>
      </c>
      <c r="H1098" s="260">
        <f t="shared" si="243"/>
        <v>-132.30000000000001</v>
      </c>
      <c r="I1098" s="260">
        <f t="shared" si="244"/>
        <v>180</v>
      </c>
      <c r="J1098" s="262">
        <v>1.8</v>
      </c>
      <c r="K1098" s="260">
        <f t="shared" si="245"/>
        <v>2.3040000000000003</v>
      </c>
      <c r="L1098" s="261">
        <v>7.391</v>
      </c>
      <c r="M1098" s="262">
        <f t="shared" si="246"/>
        <v>5.0869999999999997</v>
      </c>
      <c r="N1098" s="260">
        <v>2.319</v>
      </c>
      <c r="O1098" s="260">
        <v>209.9</v>
      </c>
      <c r="P1098" s="260">
        <v>494</v>
      </c>
      <c r="Q1098" s="260">
        <v>613.05569388613765</v>
      </c>
      <c r="U1098" s="260">
        <f t="shared" si="247"/>
        <v>3.67685</v>
      </c>
      <c r="V1098" s="260">
        <f t="shared" si="248"/>
        <v>2.0990000000000002</v>
      </c>
    </row>
    <row r="1099" spans="1:22">
      <c r="A1099" s="259">
        <v>45358</v>
      </c>
      <c r="B1099" s="260">
        <v>279.39999999999998</v>
      </c>
      <c r="C1099" s="261">
        <v>368.01</v>
      </c>
      <c r="D1099" s="260">
        <v>5157.3599999999997</v>
      </c>
      <c r="F1099" s="261">
        <v>4.085</v>
      </c>
      <c r="G1099" s="260">
        <f t="shared" si="249"/>
        <v>408.5</v>
      </c>
      <c r="H1099" s="260">
        <f t="shared" si="243"/>
        <v>-129.10000000000002</v>
      </c>
      <c r="I1099" s="260">
        <f t="shared" si="244"/>
        <v>180.9</v>
      </c>
      <c r="J1099" s="262">
        <v>1.8089999999999999</v>
      </c>
      <c r="K1099" s="260">
        <f t="shared" si="245"/>
        <v>2.2759999999999998</v>
      </c>
      <c r="L1099" s="261">
        <v>7.3760000000000003</v>
      </c>
      <c r="M1099" s="262">
        <f t="shared" si="246"/>
        <v>5.1000000000000005</v>
      </c>
      <c r="N1099" s="260">
        <v>2.3039999999999998</v>
      </c>
      <c r="O1099" s="260">
        <v>209.26</v>
      </c>
      <c r="P1099" s="260">
        <v>469</v>
      </c>
      <c r="Q1099" s="260">
        <v>612.38664706941415</v>
      </c>
      <c r="U1099" s="260">
        <f t="shared" si="247"/>
        <v>3.6800999999999999</v>
      </c>
      <c r="V1099" s="260">
        <f t="shared" si="248"/>
        <v>2.0926</v>
      </c>
    </row>
    <row r="1100" spans="1:22">
      <c r="A1100" s="259">
        <v>45359</v>
      </c>
      <c r="B1100" s="260">
        <v>280</v>
      </c>
      <c r="C1100" s="261">
        <v>366.33</v>
      </c>
      <c r="D1100" s="260">
        <v>5123.6899999999996</v>
      </c>
      <c r="F1100" s="261">
        <v>4.0759999999999996</v>
      </c>
      <c r="G1100" s="260">
        <f t="shared" si="249"/>
        <v>407.59999999999997</v>
      </c>
      <c r="H1100" s="260">
        <f t="shared" si="243"/>
        <v>-127.59999999999997</v>
      </c>
      <c r="I1100" s="260">
        <f t="shared" si="244"/>
        <v>179.29999999999998</v>
      </c>
      <c r="J1100" s="262">
        <v>1.7929999999999999</v>
      </c>
      <c r="K1100" s="260">
        <f t="shared" si="245"/>
        <v>2.2829999999999995</v>
      </c>
      <c r="L1100" s="261">
        <v>7.3620000000000001</v>
      </c>
      <c r="M1100" s="262">
        <f t="shared" si="246"/>
        <v>5.0790000000000006</v>
      </c>
      <c r="N1100" s="260">
        <v>2.2650000000000001</v>
      </c>
      <c r="O1100" s="260">
        <v>213.99</v>
      </c>
      <c r="P1100" s="260">
        <v>462</v>
      </c>
      <c r="Q1100" s="260">
        <v>604.39456820829241</v>
      </c>
      <c r="U1100" s="260">
        <f t="shared" si="247"/>
        <v>3.6633</v>
      </c>
      <c r="V1100" s="260">
        <f t="shared" si="248"/>
        <v>2.1398999999999999</v>
      </c>
    </row>
    <row r="1101" spans="1:22">
      <c r="A1101" s="259">
        <v>45362</v>
      </c>
      <c r="B1101" s="260">
        <v>277.39999999999998</v>
      </c>
      <c r="C1101" s="261">
        <v>365.16300000000001</v>
      </c>
      <c r="D1101" s="260">
        <v>5117.9399999999996</v>
      </c>
      <c r="F1101" s="261">
        <v>4.0990000000000002</v>
      </c>
      <c r="G1101" s="260">
        <f t="shared" si="249"/>
        <v>409.90000000000003</v>
      </c>
      <c r="H1101" s="260">
        <f t="shared" si="243"/>
        <v>-132.50000000000006</v>
      </c>
      <c r="I1101" s="260">
        <f t="shared" si="244"/>
        <v>182.29999999999998</v>
      </c>
      <c r="J1101" s="262">
        <v>1.823</v>
      </c>
      <c r="K1101" s="260">
        <f t="shared" si="245"/>
        <v>2.2760000000000002</v>
      </c>
      <c r="L1101" s="261">
        <v>7.37</v>
      </c>
      <c r="M1101" s="262">
        <f t="shared" si="246"/>
        <v>5.0939999999999994</v>
      </c>
      <c r="N1101" s="260">
        <v>2.3010000000000002</v>
      </c>
      <c r="O1101" s="260">
        <v>208.41</v>
      </c>
      <c r="P1101" s="260">
        <v>472</v>
      </c>
      <c r="Q1101" s="260">
        <v>606.32986298981257</v>
      </c>
      <c r="U1101" s="260">
        <f t="shared" si="247"/>
        <v>3.6516299999999999</v>
      </c>
      <c r="V1101" s="260">
        <f t="shared" si="248"/>
        <v>2.0840999999999998</v>
      </c>
    </row>
    <row r="1102" spans="1:22">
      <c r="A1102" s="259">
        <v>45363</v>
      </c>
      <c r="B1102" s="260">
        <v>273.8</v>
      </c>
      <c r="C1102" s="261">
        <v>361.75799999999998</v>
      </c>
      <c r="D1102" s="260">
        <v>5175.2700000000004</v>
      </c>
      <c r="F1102" s="261">
        <v>4.1529999999999996</v>
      </c>
      <c r="G1102" s="260">
        <f t="shared" si="249"/>
        <v>415.29999999999995</v>
      </c>
      <c r="H1102" s="260">
        <f t="shared" si="243"/>
        <v>-141.49999999999994</v>
      </c>
      <c r="I1102" s="260">
        <f t="shared" si="244"/>
        <v>184.8</v>
      </c>
      <c r="J1102" s="262">
        <v>1.8480000000000001</v>
      </c>
      <c r="K1102" s="260">
        <f t="shared" si="245"/>
        <v>2.3049999999999997</v>
      </c>
      <c r="L1102" s="261">
        <v>7.3650000000000002</v>
      </c>
      <c r="M1102" s="262">
        <f t="shared" si="246"/>
        <v>5.0600000000000005</v>
      </c>
      <c r="N1102" s="260">
        <v>2.327</v>
      </c>
      <c r="O1102" s="260">
        <v>207.05</v>
      </c>
      <c r="P1102" s="260">
        <v>484</v>
      </c>
      <c r="Q1102" s="260">
        <v>606.77176602069312</v>
      </c>
      <c r="U1102" s="260">
        <f t="shared" si="247"/>
        <v>3.6175799999999998</v>
      </c>
      <c r="V1102" s="260">
        <f t="shared" si="248"/>
        <v>2.0705</v>
      </c>
    </row>
    <row r="1103" spans="1:22">
      <c r="A1103" s="259">
        <v>45364</v>
      </c>
      <c r="B1103" s="260">
        <v>271.10000000000002</v>
      </c>
      <c r="C1103" s="261">
        <v>357.096</v>
      </c>
      <c r="D1103" s="260">
        <v>5165.3100000000004</v>
      </c>
      <c r="F1103" s="261">
        <v>4.1909999999999998</v>
      </c>
      <c r="G1103" s="260">
        <f t="shared" si="249"/>
        <v>419.09999999999997</v>
      </c>
      <c r="H1103" s="260">
        <f t="shared" si="243"/>
        <v>-147.99999999999994</v>
      </c>
      <c r="I1103" s="260">
        <f t="shared" si="244"/>
        <v>188.7</v>
      </c>
      <c r="J1103" s="262">
        <v>1.887</v>
      </c>
      <c r="K1103" s="260">
        <f t="shared" si="245"/>
        <v>2.3039999999999998</v>
      </c>
      <c r="L1103" s="261">
        <v>7.36</v>
      </c>
      <c r="M1103" s="262">
        <f t="shared" si="246"/>
        <v>5.0560000000000009</v>
      </c>
      <c r="N1103" s="260">
        <v>2.3650000000000002</v>
      </c>
      <c r="O1103" s="260">
        <v>204.99</v>
      </c>
      <c r="P1103" s="260">
        <v>488</v>
      </c>
      <c r="Q1103" s="260">
        <v>598.3582839873153</v>
      </c>
      <c r="U1103" s="260">
        <f t="shared" si="247"/>
        <v>3.5709599999999999</v>
      </c>
      <c r="V1103" s="260">
        <f t="shared" si="248"/>
        <v>2.0499000000000001</v>
      </c>
    </row>
    <row r="1104" spans="1:22">
      <c r="A1104" s="259">
        <v>45365</v>
      </c>
      <c r="B1104" s="260">
        <v>266.5</v>
      </c>
      <c r="C1104" s="261">
        <v>355.05399999999997</v>
      </c>
      <c r="D1104" s="260">
        <v>5150.4799999999996</v>
      </c>
      <c r="F1104" s="261">
        <v>4.2910000000000004</v>
      </c>
      <c r="G1104" s="260">
        <f t="shared" si="249"/>
        <v>429.1</v>
      </c>
      <c r="H1104" s="260">
        <f t="shared" si="243"/>
        <v>-162.60000000000002</v>
      </c>
      <c r="I1104" s="260">
        <f t="shared" si="244"/>
        <v>198.3</v>
      </c>
      <c r="J1104" s="262">
        <v>1.9830000000000001</v>
      </c>
      <c r="K1104" s="260">
        <f t="shared" si="245"/>
        <v>2.3080000000000003</v>
      </c>
      <c r="L1104" s="261">
        <v>7.4530000000000003</v>
      </c>
      <c r="M1104" s="262">
        <f t="shared" si="246"/>
        <v>5.1449999999999996</v>
      </c>
      <c r="N1104" s="260">
        <v>2.423</v>
      </c>
      <c r="O1104" s="260">
        <v>200.79</v>
      </c>
      <c r="P1104" s="260">
        <v>489</v>
      </c>
      <c r="Q1104" s="260">
        <v>592.59289473367062</v>
      </c>
      <c r="U1104" s="260">
        <f t="shared" si="247"/>
        <v>3.5505399999999998</v>
      </c>
      <c r="V1104" s="260">
        <f t="shared" si="248"/>
        <v>2.0078999999999998</v>
      </c>
    </row>
    <row r="1105" spans="1:22">
      <c r="A1105" s="259">
        <v>45366</v>
      </c>
      <c r="B1105" s="260">
        <v>265.7</v>
      </c>
      <c r="C1105" s="261">
        <v>355.85700000000003</v>
      </c>
      <c r="D1105" s="260">
        <v>5117.09</v>
      </c>
      <c r="F1105" s="261">
        <v>4.3070000000000004</v>
      </c>
      <c r="G1105" s="260">
        <f t="shared" si="249"/>
        <v>430.70000000000005</v>
      </c>
      <c r="H1105" s="260">
        <f t="shared" si="243"/>
        <v>-165.00000000000006</v>
      </c>
      <c r="I1105" s="260">
        <f t="shared" si="244"/>
        <v>199</v>
      </c>
      <c r="J1105" s="262">
        <v>1.99</v>
      </c>
      <c r="K1105" s="260">
        <f t="shared" si="245"/>
        <v>2.3170000000000002</v>
      </c>
      <c r="L1105" s="261">
        <v>7.4790000000000001</v>
      </c>
      <c r="M1105" s="262">
        <f t="shared" si="246"/>
        <v>5.1619999999999999</v>
      </c>
      <c r="N1105" s="260">
        <v>2.44</v>
      </c>
      <c r="O1105" s="260">
        <v>199.27</v>
      </c>
      <c r="P1105" s="260">
        <v>503</v>
      </c>
      <c r="Q1105" s="260">
        <v>596.29055482106605</v>
      </c>
      <c r="U1105" s="260">
        <f t="shared" si="247"/>
        <v>3.5585700000000005</v>
      </c>
      <c r="V1105" s="260">
        <f t="shared" si="248"/>
        <v>1.9927000000000001</v>
      </c>
    </row>
    <row r="1106" spans="1:22">
      <c r="A1106" s="259">
        <v>45369</v>
      </c>
      <c r="B1106" s="260">
        <v>266</v>
      </c>
      <c r="C1106" s="261">
        <v>357.23599999999999</v>
      </c>
      <c r="D1106" s="260">
        <v>5149.42</v>
      </c>
      <c r="F1106" s="261">
        <v>4.3250000000000002</v>
      </c>
      <c r="G1106" s="260">
        <f t="shared" si="249"/>
        <v>432.5</v>
      </c>
      <c r="H1106" s="260">
        <f t="shared" si="243"/>
        <v>-166.5</v>
      </c>
      <c r="I1106" s="260">
        <f t="shared" si="244"/>
        <v>200.89999999999998</v>
      </c>
      <c r="J1106" s="262">
        <v>2.0089999999999999</v>
      </c>
      <c r="K1106" s="260">
        <f t="shared" si="245"/>
        <v>2.3160000000000003</v>
      </c>
      <c r="L1106" s="261">
        <v>7.5090000000000003</v>
      </c>
      <c r="M1106" s="262">
        <f t="shared" si="246"/>
        <v>5.1929999999999996</v>
      </c>
      <c r="N1106" s="260">
        <v>2.4569999999999999</v>
      </c>
      <c r="O1106" s="260">
        <v>202.02</v>
      </c>
      <c r="P1106" s="260">
        <v>525</v>
      </c>
      <c r="Q1106" s="260">
        <v>599.85859469330751</v>
      </c>
      <c r="U1106" s="260">
        <f t="shared" si="247"/>
        <v>3.5723599999999998</v>
      </c>
      <c r="V1106" s="260">
        <f t="shared" si="248"/>
        <v>2.0202</v>
      </c>
    </row>
    <row r="1107" spans="1:22">
      <c r="A1107" s="259">
        <v>45370</v>
      </c>
      <c r="B1107" s="260">
        <v>267.39999999999998</v>
      </c>
      <c r="C1107" s="261">
        <v>356.70699999999999</v>
      </c>
      <c r="D1107" s="260">
        <v>5178.51</v>
      </c>
      <c r="F1107" s="261">
        <v>4.2939999999999996</v>
      </c>
      <c r="G1107" s="260">
        <f t="shared" si="249"/>
        <v>429.4</v>
      </c>
      <c r="H1107" s="260">
        <f t="shared" si="243"/>
        <v>-162</v>
      </c>
      <c r="I1107" s="260">
        <f t="shared" si="244"/>
        <v>199.5</v>
      </c>
      <c r="J1107" s="262">
        <v>1.9950000000000001</v>
      </c>
      <c r="K1107" s="260">
        <f t="shared" si="245"/>
        <v>2.2989999999999995</v>
      </c>
      <c r="L1107" s="261">
        <v>7.4630000000000001</v>
      </c>
      <c r="M1107" s="262">
        <f t="shared" si="246"/>
        <v>5.1640000000000006</v>
      </c>
      <c r="N1107" s="260">
        <v>2.4470000000000001</v>
      </c>
      <c r="O1107" s="260">
        <v>199.17</v>
      </c>
      <c r="P1107" s="260">
        <v>505</v>
      </c>
      <c r="Q1107" s="260">
        <v>597.00366125756284</v>
      </c>
      <c r="U1107" s="260">
        <f t="shared" si="247"/>
        <v>3.5670699999999997</v>
      </c>
      <c r="V1107" s="260">
        <f t="shared" si="248"/>
        <v>1.9916999999999998</v>
      </c>
    </row>
    <row r="1108" spans="1:22">
      <c r="A1108" s="259">
        <v>45371</v>
      </c>
      <c r="B1108" s="260">
        <v>268.89999999999998</v>
      </c>
      <c r="C1108" s="261">
        <v>354.36500000000001</v>
      </c>
      <c r="D1108" s="260">
        <v>5224.62</v>
      </c>
      <c r="F1108" s="261">
        <v>4.274</v>
      </c>
      <c r="G1108" s="260">
        <f t="shared" si="249"/>
        <v>427.4</v>
      </c>
      <c r="H1108" s="260">
        <f t="shared" si="243"/>
        <v>-158.5</v>
      </c>
      <c r="I1108" s="260">
        <f t="shared" si="244"/>
        <v>193.6</v>
      </c>
      <c r="J1108" s="262">
        <v>1.9359999999999999</v>
      </c>
      <c r="K1108" s="260">
        <f t="shared" si="245"/>
        <v>2.3380000000000001</v>
      </c>
      <c r="L1108" s="261">
        <v>7.4290000000000003</v>
      </c>
      <c r="M1108" s="262">
        <f t="shared" si="246"/>
        <v>5.0910000000000002</v>
      </c>
      <c r="N1108" s="260">
        <v>2.4289999999999998</v>
      </c>
      <c r="O1108" s="260">
        <v>200.03</v>
      </c>
      <c r="P1108" s="260">
        <v>499</v>
      </c>
      <c r="Q1108" s="260">
        <v>590.03382208737014</v>
      </c>
      <c r="U1108" s="260">
        <f t="shared" si="247"/>
        <v>3.54365</v>
      </c>
      <c r="V1108" s="260">
        <f t="shared" si="248"/>
        <v>2.0003000000000002</v>
      </c>
    </row>
    <row r="1109" spans="1:22">
      <c r="A1109" s="259">
        <v>45372</v>
      </c>
      <c r="B1109" s="260">
        <v>267.2</v>
      </c>
      <c r="C1109" s="261">
        <v>343.64699999999999</v>
      </c>
      <c r="D1109" s="260">
        <v>5241.53</v>
      </c>
      <c r="F1109" s="261">
        <v>4.2679999999999998</v>
      </c>
      <c r="G1109" s="260">
        <f t="shared" si="249"/>
        <v>426.79999999999995</v>
      </c>
      <c r="H1109" s="260">
        <f t="shared" si="243"/>
        <v>-159.59999999999997</v>
      </c>
      <c r="I1109" s="260">
        <f t="shared" si="244"/>
        <v>191.3</v>
      </c>
      <c r="J1109" s="262">
        <v>1.913</v>
      </c>
      <c r="K1109" s="260">
        <f t="shared" si="245"/>
        <v>2.3549999999999995</v>
      </c>
      <c r="L1109" s="261">
        <v>7.3230000000000004</v>
      </c>
      <c r="M1109" s="262">
        <f t="shared" si="246"/>
        <v>4.9680000000000009</v>
      </c>
      <c r="N1109" s="260">
        <v>2.4020000000000001</v>
      </c>
      <c r="O1109" s="260">
        <v>198.15</v>
      </c>
      <c r="P1109" s="260">
        <v>486</v>
      </c>
      <c r="Q1109" s="260">
        <v>569.03118914967501</v>
      </c>
      <c r="U1109" s="260">
        <f t="shared" si="247"/>
        <v>3.4364699999999999</v>
      </c>
      <c r="V1109" s="260">
        <f t="shared" si="248"/>
        <v>1.9815</v>
      </c>
    </row>
    <row r="1110" spans="1:22">
      <c r="A1110" s="259">
        <v>45373</v>
      </c>
      <c r="B1110" s="260">
        <v>270.39999999999998</v>
      </c>
      <c r="C1110" s="261">
        <v>345.565</v>
      </c>
      <c r="D1110" s="260">
        <v>5234.18</v>
      </c>
      <c r="F1110" s="261">
        <v>4.1989999999999998</v>
      </c>
      <c r="G1110" s="260">
        <f t="shared" si="249"/>
        <v>419.9</v>
      </c>
      <c r="H1110" s="260">
        <f t="shared" si="243"/>
        <v>-149.5</v>
      </c>
      <c r="I1110" s="260">
        <f t="shared" si="244"/>
        <v>185.1</v>
      </c>
      <c r="J1110" s="262">
        <v>1.851</v>
      </c>
      <c r="K1110" s="260">
        <f t="shared" si="245"/>
        <v>2.3479999999999999</v>
      </c>
      <c r="L1110" s="261">
        <v>7.2789999999999999</v>
      </c>
      <c r="M1110" s="262">
        <f t="shared" si="246"/>
        <v>4.931</v>
      </c>
      <c r="N1110" s="260">
        <v>2.3210000000000002</v>
      </c>
      <c r="O1110" s="260">
        <v>204.74</v>
      </c>
      <c r="P1110" s="260">
        <v>523</v>
      </c>
      <c r="Q1110" s="260">
        <v>575.93703024891101</v>
      </c>
      <c r="U1110" s="260">
        <f t="shared" si="247"/>
        <v>3.4556499999999999</v>
      </c>
      <c r="V1110" s="260">
        <f t="shared" si="248"/>
        <v>2.0474000000000001</v>
      </c>
    </row>
    <row r="1111" spans="1:22">
      <c r="A1111" s="259">
        <v>45376</v>
      </c>
      <c r="B1111" s="260">
        <v>267.89999999999998</v>
      </c>
      <c r="C1111" s="261">
        <v>344.30399999999997</v>
      </c>
      <c r="D1111" s="260">
        <v>5218.1899999999996</v>
      </c>
      <c r="F1111" s="261">
        <v>4.2460000000000004</v>
      </c>
      <c r="G1111" s="260">
        <f t="shared" si="249"/>
        <v>424.6</v>
      </c>
      <c r="H1111" s="260">
        <f t="shared" si="243"/>
        <v>-156.70000000000005</v>
      </c>
      <c r="I1111" s="260">
        <f t="shared" si="244"/>
        <v>191</v>
      </c>
      <c r="J1111" s="262">
        <v>1.91</v>
      </c>
      <c r="K1111" s="260">
        <f t="shared" si="245"/>
        <v>2.3360000000000003</v>
      </c>
      <c r="L1111" s="261">
        <v>7.3070000000000004</v>
      </c>
      <c r="M1111" s="262">
        <f t="shared" si="246"/>
        <v>4.9710000000000001</v>
      </c>
      <c r="N1111" s="260">
        <v>2.37</v>
      </c>
      <c r="O1111" s="260">
        <v>201.19</v>
      </c>
      <c r="P1111" s="260">
        <v>486</v>
      </c>
      <c r="Q1111" s="260">
        <v>572.90772263265967</v>
      </c>
      <c r="U1111" s="260">
        <f t="shared" si="247"/>
        <v>3.4430399999999999</v>
      </c>
      <c r="V1111" s="260">
        <f t="shared" si="248"/>
        <v>2.0118999999999998</v>
      </c>
    </row>
    <row r="1112" spans="1:22">
      <c r="A1112" s="259">
        <v>45377</v>
      </c>
      <c r="B1112" s="260">
        <v>268.5</v>
      </c>
      <c r="C1112" s="261">
        <v>345.286</v>
      </c>
      <c r="D1112" s="260">
        <v>5203.58</v>
      </c>
      <c r="F1112" s="261">
        <v>4.2329999999999997</v>
      </c>
      <c r="G1112" s="260">
        <f t="shared" si="249"/>
        <v>423.29999999999995</v>
      </c>
      <c r="H1112" s="260">
        <f t="shared" si="243"/>
        <v>-154.79999999999995</v>
      </c>
      <c r="I1112" s="260">
        <f t="shared" si="244"/>
        <v>190.39999999999998</v>
      </c>
      <c r="J1112" s="262">
        <v>1.9039999999999999</v>
      </c>
      <c r="K1112" s="260">
        <f t="shared" si="245"/>
        <v>2.3289999999999997</v>
      </c>
      <c r="L1112" s="261">
        <v>7.3040000000000003</v>
      </c>
      <c r="M1112" s="262">
        <f t="shared" si="246"/>
        <v>4.9750000000000005</v>
      </c>
      <c r="N1112" s="260">
        <v>2.3479999999999999</v>
      </c>
      <c r="O1112" s="260">
        <v>201.55</v>
      </c>
      <c r="P1112" s="260">
        <v>474</v>
      </c>
      <c r="Q1112" s="260">
        <v>567.3107156295132</v>
      </c>
      <c r="U1112" s="260">
        <f t="shared" si="247"/>
        <v>3.4528599999999998</v>
      </c>
      <c r="V1112" s="260">
        <f t="shared" si="248"/>
        <v>2.0155000000000003</v>
      </c>
    </row>
    <row r="1113" spans="1:22">
      <c r="A1113" s="259">
        <v>45378</v>
      </c>
      <c r="B1113" s="260">
        <v>270</v>
      </c>
      <c r="C1113" s="261">
        <v>346.93599999999998</v>
      </c>
      <c r="D1113" s="260">
        <v>5248.49</v>
      </c>
      <c r="F1113" s="261">
        <v>4.1909999999999998</v>
      </c>
      <c r="G1113" s="260">
        <f t="shared" si="249"/>
        <v>419.09999999999997</v>
      </c>
      <c r="H1113" s="260">
        <f t="shared" si="243"/>
        <v>-149.09999999999997</v>
      </c>
      <c r="I1113" s="260">
        <f t="shared" si="244"/>
        <v>188.3</v>
      </c>
      <c r="J1113" s="262">
        <v>1.883</v>
      </c>
      <c r="K1113" s="260">
        <f t="shared" si="245"/>
        <v>2.3079999999999998</v>
      </c>
      <c r="L1113" s="261">
        <v>7.282</v>
      </c>
      <c r="M1113" s="262">
        <f t="shared" si="246"/>
        <v>4.9740000000000002</v>
      </c>
      <c r="N1113" s="260">
        <v>2.29</v>
      </c>
      <c r="O1113" s="260">
        <v>204.63</v>
      </c>
      <c r="P1113" s="260">
        <v>478</v>
      </c>
      <c r="Q1113" s="260">
        <v>569.18817206674362</v>
      </c>
      <c r="U1113" s="260">
        <f t="shared" si="247"/>
        <v>3.46936</v>
      </c>
      <c r="V1113" s="260">
        <f t="shared" si="248"/>
        <v>2.0463</v>
      </c>
    </row>
    <row r="1114" spans="1:22">
      <c r="A1114" s="259">
        <v>45379</v>
      </c>
      <c r="B1114" s="260">
        <v>264.60000000000002</v>
      </c>
      <c r="C1114" s="261">
        <v>342.24200000000002</v>
      </c>
      <c r="D1114" s="260">
        <v>5254.35</v>
      </c>
      <c r="F1114" s="261">
        <v>4.2009999999999996</v>
      </c>
      <c r="G1114" s="260">
        <f t="shared" si="249"/>
        <v>420.09999999999997</v>
      </c>
      <c r="H1114" s="260">
        <f t="shared" si="243"/>
        <v>-155.49999999999994</v>
      </c>
      <c r="I1114" s="260">
        <f t="shared" si="244"/>
        <v>187.7</v>
      </c>
      <c r="J1114" s="262">
        <v>1.877</v>
      </c>
      <c r="K1114" s="260">
        <f t="shared" si="245"/>
        <v>2.3239999999999998</v>
      </c>
      <c r="L1114" s="261">
        <v>7.2350000000000003</v>
      </c>
      <c r="M1114" s="262">
        <f t="shared" si="246"/>
        <v>4.9110000000000005</v>
      </c>
      <c r="N1114" s="260">
        <v>2.2959999999999998</v>
      </c>
      <c r="O1114" s="260">
        <v>204.01</v>
      </c>
      <c r="P1114" s="260">
        <v>478</v>
      </c>
      <c r="Q1114" s="260">
        <v>568.74681961626675</v>
      </c>
      <c r="U1114" s="260">
        <f t="shared" si="247"/>
        <v>3.4224200000000002</v>
      </c>
      <c r="V1114" s="260">
        <f t="shared" si="248"/>
        <v>2.0400999999999998</v>
      </c>
    </row>
    <row r="1115" spans="1:22" hidden="1">
      <c r="A1115" s="259">
        <v>45380</v>
      </c>
      <c r="B1115" s="260">
        <v>0</v>
      </c>
      <c r="C1115" s="260">
        <v>0</v>
      </c>
      <c r="D1115" s="260">
        <v>0</v>
      </c>
      <c r="F1115" s="260">
        <v>4.2009999999999996</v>
      </c>
      <c r="G1115" s="260">
        <f t="shared" si="249"/>
        <v>420.09999999999997</v>
      </c>
      <c r="H1115" s="260">
        <f t="shared" si="243"/>
        <v>-420.09999999999997</v>
      </c>
      <c r="J1115" s="260"/>
      <c r="L1115" s="260"/>
      <c r="M1115" s="260"/>
      <c r="Q1115" s="260">
        <v>568.68015294960014</v>
      </c>
    </row>
    <row r="1116" spans="1:22" hidden="1">
      <c r="A1116" s="259">
        <v>45383</v>
      </c>
      <c r="B1116" s="260">
        <v>258</v>
      </c>
      <c r="C1116" s="261">
        <v>335.81200000000001</v>
      </c>
      <c r="D1116" s="260">
        <v>5243.77</v>
      </c>
      <c r="F1116" s="261">
        <v>4.3109999999999999</v>
      </c>
      <c r="G1116" s="260">
        <f t="shared" si="249"/>
        <v>431.1</v>
      </c>
      <c r="H1116" s="260">
        <f t="shared" si="243"/>
        <v>-173.10000000000002</v>
      </c>
      <c r="I1116" s="260">
        <f t="shared" ref="I1116:I1155" si="250">J1116*100</f>
        <v>196.5</v>
      </c>
      <c r="J1116" s="262">
        <v>1.9650000000000001</v>
      </c>
      <c r="K1116" s="260">
        <f t="shared" ref="K1116:K1155" si="251">F1116-J1116</f>
        <v>2.3460000000000001</v>
      </c>
      <c r="L1116" s="261">
        <v>7.29</v>
      </c>
      <c r="M1116" s="262">
        <f t="shared" ref="M1116:M1155" si="252">L1116-K1116</f>
        <v>4.944</v>
      </c>
      <c r="N1116" s="260" t="e">
        <v>#N/A</v>
      </c>
      <c r="P1116" s="260">
        <v>468</v>
      </c>
      <c r="Q1116" s="260">
        <v>562.79130692264675</v>
      </c>
    </row>
    <row r="1117" spans="1:22">
      <c r="A1117" s="259">
        <v>45384</v>
      </c>
      <c r="B1117" s="260">
        <v>259.60000000000002</v>
      </c>
      <c r="C1117" s="261">
        <v>340.77300000000002</v>
      </c>
      <c r="D1117" s="260">
        <v>5205.8100000000004</v>
      </c>
      <c r="F1117" s="261">
        <v>4.3499999999999996</v>
      </c>
      <c r="G1117" s="260">
        <f t="shared" si="249"/>
        <v>434.99999999999994</v>
      </c>
      <c r="H1117" s="260">
        <f t="shared" si="243"/>
        <v>-175.39999999999992</v>
      </c>
      <c r="I1117" s="260">
        <f t="shared" si="250"/>
        <v>198.6</v>
      </c>
      <c r="J1117" s="262">
        <v>1.986</v>
      </c>
      <c r="K1117" s="260">
        <f t="shared" si="251"/>
        <v>2.3639999999999999</v>
      </c>
      <c r="L1117" s="261">
        <v>7.3639999999999999</v>
      </c>
      <c r="M1117" s="262">
        <f t="shared" si="252"/>
        <v>5</v>
      </c>
      <c r="N1117" s="260">
        <v>2.3959999999999999</v>
      </c>
      <c r="O1117" s="260">
        <v>199.72</v>
      </c>
      <c r="P1117" s="260">
        <v>483</v>
      </c>
      <c r="Q1117" s="260">
        <v>574.97073317923025</v>
      </c>
      <c r="U1117" s="260">
        <f t="shared" ref="U1117:U1137" si="253">C1117/100</f>
        <v>3.4077300000000004</v>
      </c>
      <c r="V1117" s="260">
        <f t="shared" ref="V1117:V1137" si="254">O1117/100</f>
        <v>1.9972000000000001</v>
      </c>
    </row>
    <row r="1118" spans="1:22">
      <c r="A1118" s="259">
        <v>45385</v>
      </c>
      <c r="B1118" s="260">
        <v>260.7</v>
      </c>
      <c r="C1118" s="261">
        <v>340.16899999999998</v>
      </c>
      <c r="D1118" s="260">
        <v>5211.49</v>
      </c>
      <c r="F1118" s="261">
        <v>4.3479999999999999</v>
      </c>
      <c r="G1118" s="260">
        <f t="shared" si="249"/>
        <v>434.8</v>
      </c>
      <c r="H1118" s="260">
        <f t="shared" si="243"/>
        <v>-174.10000000000002</v>
      </c>
      <c r="I1118" s="260">
        <f t="shared" si="250"/>
        <v>199.70000000000002</v>
      </c>
      <c r="J1118" s="262">
        <v>1.9970000000000001</v>
      </c>
      <c r="K1118" s="260">
        <f t="shared" si="251"/>
        <v>2.351</v>
      </c>
      <c r="L1118" s="261">
        <v>7.3479999999999999</v>
      </c>
      <c r="M1118" s="262">
        <f t="shared" si="252"/>
        <v>4.9969999999999999</v>
      </c>
      <c r="N1118" s="260">
        <v>2.3929999999999998</v>
      </c>
      <c r="O1118" s="260">
        <v>200.49</v>
      </c>
      <c r="P1118" s="260">
        <v>479</v>
      </c>
      <c r="Q1118" s="260">
        <v>572.03126523049093</v>
      </c>
      <c r="U1118" s="260">
        <f t="shared" si="253"/>
        <v>3.4016899999999999</v>
      </c>
      <c r="V1118" s="260">
        <f t="shared" si="254"/>
        <v>2.0049000000000001</v>
      </c>
    </row>
    <row r="1119" spans="1:22">
      <c r="A1119" s="259">
        <v>45386</v>
      </c>
      <c r="B1119" s="260">
        <v>262.39999999999998</v>
      </c>
      <c r="C1119" s="261">
        <v>337.02</v>
      </c>
      <c r="D1119" s="260">
        <v>5147.21</v>
      </c>
      <c r="F1119" s="261">
        <v>4.3099999999999996</v>
      </c>
      <c r="G1119" s="260">
        <f t="shared" si="249"/>
        <v>430.99999999999994</v>
      </c>
      <c r="H1119" s="260">
        <f t="shared" si="243"/>
        <v>-168.59999999999997</v>
      </c>
      <c r="I1119" s="260">
        <f t="shared" si="250"/>
        <v>194.79999999999998</v>
      </c>
      <c r="J1119" s="262">
        <v>1.948</v>
      </c>
      <c r="K1119" s="260">
        <f t="shared" si="251"/>
        <v>2.3619999999999997</v>
      </c>
      <c r="L1119" s="261">
        <v>7.266</v>
      </c>
      <c r="M1119" s="262">
        <f t="shared" si="252"/>
        <v>4.9039999999999999</v>
      </c>
      <c r="N1119" s="260">
        <v>2.359</v>
      </c>
      <c r="O1119" s="260">
        <v>202.66</v>
      </c>
      <c r="P1119" s="260">
        <v>472</v>
      </c>
      <c r="Q1119" s="260">
        <v>564.08506369031375</v>
      </c>
      <c r="U1119" s="260">
        <f t="shared" si="253"/>
        <v>3.3701999999999996</v>
      </c>
      <c r="V1119" s="260">
        <f t="shared" si="254"/>
        <v>2.0266000000000002</v>
      </c>
    </row>
    <row r="1120" spans="1:22">
      <c r="A1120" s="259">
        <v>45387</v>
      </c>
      <c r="B1120" s="260">
        <v>258</v>
      </c>
      <c r="C1120" s="261">
        <v>331.31200000000001</v>
      </c>
      <c r="D1120" s="260">
        <v>5204.34</v>
      </c>
      <c r="F1120" s="261">
        <v>4.4039999999999999</v>
      </c>
      <c r="G1120" s="260">
        <f t="shared" si="249"/>
        <v>440.4</v>
      </c>
      <c r="H1120" s="260">
        <f t="shared" si="243"/>
        <v>-182.39999999999998</v>
      </c>
      <c r="I1120" s="260">
        <f t="shared" si="250"/>
        <v>202.89999999999998</v>
      </c>
      <c r="J1120" s="262">
        <v>2.0289999999999999</v>
      </c>
      <c r="K1120" s="260">
        <f t="shared" si="251"/>
        <v>2.375</v>
      </c>
      <c r="L1120" s="261">
        <v>7.2750000000000004</v>
      </c>
      <c r="M1120" s="262">
        <f t="shared" si="252"/>
        <v>4.9000000000000004</v>
      </c>
      <c r="N1120" s="260">
        <v>2.395</v>
      </c>
      <c r="O1120" s="260">
        <v>201.72</v>
      </c>
      <c r="P1120" s="260">
        <v>470</v>
      </c>
      <c r="Q1120" s="260">
        <v>562.63871714764991</v>
      </c>
      <c r="U1120" s="260">
        <f t="shared" si="253"/>
        <v>3.3131200000000001</v>
      </c>
      <c r="V1120" s="260">
        <f t="shared" si="254"/>
        <v>2.0171999999999999</v>
      </c>
    </row>
    <row r="1121" spans="1:22">
      <c r="A1121" s="259">
        <v>45390</v>
      </c>
      <c r="B1121" s="260">
        <v>256.8</v>
      </c>
      <c r="C1121" s="261">
        <v>331.85199999999998</v>
      </c>
      <c r="D1121" s="260">
        <v>5202.3900000000003</v>
      </c>
      <c r="F1121" s="261">
        <v>4.4219999999999997</v>
      </c>
      <c r="G1121" s="260">
        <f t="shared" si="249"/>
        <v>442.2</v>
      </c>
      <c r="H1121" s="260">
        <f t="shared" si="243"/>
        <v>-185.39999999999998</v>
      </c>
      <c r="I1121" s="260">
        <f t="shared" si="250"/>
        <v>203.10000000000002</v>
      </c>
      <c r="J1121" s="262">
        <v>2.0310000000000001</v>
      </c>
      <c r="K1121" s="260">
        <f t="shared" si="251"/>
        <v>2.3909999999999996</v>
      </c>
      <c r="L1121" s="261">
        <v>7.3</v>
      </c>
      <c r="M1121" s="262">
        <f t="shared" si="252"/>
        <v>4.9090000000000007</v>
      </c>
      <c r="N1121" s="260">
        <v>2.4329999999999998</v>
      </c>
      <c r="O1121" s="260">
        <v>197.55</v>
      </c>
      <c r="P1121" s="260">
        <v>462</v>
      </c>
      <c r="Q1121" s="260">
        <v>559.72737407389627</v>
      </c>
      <c r="U1121" s="260">
        <f t="shared" si="253"/>
        <v>3.3185199999999999</v>
      </c>
      <c r="V1121" s="260">
        <f t="shared" si="254"/>
        <v>1.9755</v>
      </c>
    </row>
    <row r="1122" spans="1:22">
      <c r="A1122" s="259">
        <v>45391</v>
      </c>
      <c r="B1122" s="260">
        <v>259.5</v>
      </c>
      <c r="C1122" s="261">
        <v>331.238</v>
      </c>
      <c r="D1122" s="260">
        <v>5209.91</v>
      </c>
      <c r="F1122" s="261">
        <v>4.3630000000000004</v>
      </c>
      <c r="G1122" s="260">
        <f t="shared" si="249"/>
        <v>436.30000000000007</v>
      </c>
      <c r="H1122" s="260">
        <f t="shared" si="243"/>
        <v>-176.80000000000007</v>
      </c>
      <c r="I1122" s="260">
        <f t="shared" si="250"/>
        <v>199.4</v>
      </c>
      <c r="J1122" s="262">
        <v>1.994</v>
      </c>
      <c r="K1122" s="260">
        <f t="shared" si="251"/>
        <v>2.3690000000000007</v>
      </c>
      <c r="L1122" s="261">
        <v>7.2240000000000002</v>
      </c>
      <c r="M1122" s="262">
        <f t="shared" si="252"/>
        <v>4.8549999999999995</v>
      </c>
      <c r="N1122" s="260">
        <v>2.3690000000000002</v>
      </c>
      <c r="O1122" s="260">
        <v>199.17</v>
      </c>
      <c r="P1122" s="260">
        <v>449</v>
      </c>
      <c r="Q1122" s="260">
        <v>552.46863932654549</v>
      </c>
      <c r="U1122" s="260">
        <f t="shared" si="253"/>
        <v>3.3123800000000001</v>
      </c>
      <c r="V1122" s="260">
        <f t="shared" si="254"/>
        <v>1.9916999999999998</v>
      </c>
    </row>
    <row r="1123" spans="1:22">
      <c r="A1123" s="259">
        <v>45392</v>
      </c>
      <c r="B1123" s="260">
        <v>248.5</v>
      </c>
      <c r="C1123" s="261">
        <v>323.51499999999999</v>
      </c>
      <c r="D1123" s="260">
        <v>5160.6400000000003</v>
      </c>
      <c r="F1123" s="261">
        <v>4.5449999999999999</v>
      </c>
      <c r="G1123" s="260">
        <f t="shared" si="249"/>
        <v>454.5</v>
      </c>
      <c r="H1123" s="260">
        <f t="shared" si="243"/>
        <v>-206</v>
      </c>
      <c r="I1123" s="260">
        <f t="shared" si="250"/>
        <v>213.89999999999998</v>
      </c>
      <c r="J1123" s="262">
        <v>2.1389999999999998</v>
      </c>
      <c r="K1123" s="260">
        <f t="shared" si="251"/>
        <v>2.4060000000000001</v>
      </c>
      <c r="L1123" s="261">
        <v>7.37</v>
      </c>
      <c r="M1123" s="262">
        <f t="shared" si="252"/>
        <v>4.9640000000000004</v>
      </c>
      <c r="N1123" s="260">
        <v>2.4319999999999999</v>
      </c>
      <c r="O1123" s="260">
        <v>198.12</v>
      </c>
      <c r="P1123" s="260">
        <v>433</v>
      </c>
      <c r="Q1123" s="260">
        <v>542.48040362885627</v>
      </c>
      <c r="U1123" s="260">
        <f t="shared" si="253"/>
        <v>3.23515</v>
      </c>
      <c r="V1123" s="260">
        <f t="shared" si="254"/>
        <v>1.9812000000000001</v>
      </c>
    </row>
    <row r="1124" spans="1:22">
      <c r="A1124" s="259">
        <v>45393</v>
      </c>
      <c r="B1124" s="260">
        <v>251.3</v>
      </c>
      <c r="C1124" s="261">
        <v>331.00400000000002</v>
      </c>
      <c r="D1124" s="260">
        <v>5199.0600000000004</v>
      </c>
      <c r="F1124" s="261">
        <v>4.5890000000000004</v>
      </c>
      <c r="G1124" s="260">
        <f t="shared" si="249"/>
        <v>458.90000000000003</v>
      </c>
      <c r="H1124" s="260">
        <f t="shared" si="243"/>
        <v>-207.60000000000002</v>
      </c>
      <c r="I1124" s="260">
        <f t="shared" si="250"/>
        <v>218.8</v>
      </c>
      <c r="J1124" s="262">
        <v>2.1880000000000002</v>
      </c>
      <c r="K1124" s="260">
        <f t="shared" si="251"/>
        <v>2.4010000000000002</v>
      </c>
      <c r="L1124" s="261">
        <v>7.4509999999999996</v>
      </c>
      <c r="M1124" s="262">
        <f t="shared" si="252"/>
        <v>5.0499999999999989</v>
      </c>
      <c r="N1124" s="260">
        <v>2.46</v>
      </c>
      <c r="O1124" s="260">
        <v>198.6</v>
      </c>
      <c r="P1124" s="260">
        <v>445</v>
      </c>
      <c r="Q1124" s="260">
        <v>558.94208673429102</v>
      </c>
      <c r="U1124" s="260">
        <f t="shared" si="253"/>
        <v>3.3100400000000003</v>
      </c>
      <c r="V1124" s="260">
        <f t="shared" si="254"/>
        <v>1.986</v>
      </c>
    </row>
    <row r="1125" spans="1:22">
      <c r="A1125" s="259">
        <v>45394</v>
      </c>
      <c r="B1125" s="260">
        <v>256.60000000000002</v>
      </c>
      <c r="C1125" s="261">
        <v>338.14600000000002</v>
      </c>
      <c r="D1125" s="260">
        <v>5123.41</v>
      </c>
      <c r="F1125" s="261">
        <v>4.5229999999999997</v>
      </c>
      <c r="G1125" s="260">
        <f t="shared" si="249"/>
        <v>452.29999999999995</v>
      </c>
      <c r="H1125" s="260">
        <f t="shared" si="243"/>
        <v>-195.69999999999993</v>
      </c>
      <c r="I1125" s="260">
        <f t="shared" si="250"/>
        <v>212.6</v>
      </c>
      <c r="J1125" s="262">
        <v>2.1259999999999999</v>
      </c>
      <c r="K1125" s="260">
        <f t="shared" si="251"/>
        <v>2.3969999999999998</v>
      </c>
      <c r="L1125" s="261">
        <v>7.4770000000000003</v>
      </c>
      <c r="M1125" s="262">
        <f t="shared" si="252"/>
        <v>5.08</v>
      </c>
      <c r="N1125" s="260">
        <v>2.3570000000000002</v>
      </c>
      <c r="O1125" s="260">
        <v>208.74</v>
      </c>
      <c r="P1125" s="260">
        <v>452</v>
      </c>
      <c r="Q1125" s="260">
        <v>565.24221937221353</v>
      </c>
      <c r="U1125" s="260">
        <f t="shared" si="253"/>
        <v>3.3814600000000001</v>
      </c>
      <c r="V1125" s="260">
        <f t="shared" si="254"/>
        <v>2.0874000000000001</v>
      </c>
    </row>
    <row r="1126" spans="1:22">
      <c r="A1126" s="259">
        <v>45397</v>
      </c>
      <c r="B1126" s="260">
        <v>254.9</v>
      </c>
      <c r="C1126" s="261">
        <v>343.62400000000002</v>
      </c>
      <c r="D1126" s="260">
        <v>5061.82</v>
      </c>
      <c r="F1126" s="261">
        <v>4.6029999999999998</v>
      </c>
      <c r="G1126" s="260">
        <f t="shared" si="249"/>
        <v>460.29999999999995</v>
      </c>
      <c r="H1126" s="260">
        <f t="shared" si="243"/>
        <v>-205.39999999999995</v>
      </c>
      <c r="I1126" s="260">
        <f t="shared" si="250"/>
        <v>217.4</v>
      </c>
      <c r="J1126" s="262">
        <v>2.1739999999999999</v>
      </c>
      <c r="K1126" s="260">
        <f t="shared" si="251"/>
        <v>2.4289999999999998</v>
      </c>
      <c r="L1126" s="261">
        <v>7.6289999999999996</v>
      </c>
      <c r="M1126" s="262">
        <f t="shared" si="252"/>
        <v>5.1999999999999993</v>
      </c>
      <c r="N1126" s="260">
        <v>2.4369999999999998</v>
      </c>
      <c r="O1126" s="260">
        <v>200.69</v>
      </c>
      <c r="P1126" s="260">
        <v>463</v>
      </c>
      <c r="Q1126" s="260">
        <v>568.66182122947077</v>
      </c>
      <c r="U1126" s="260">
        <f t="shared" si="253"/>
        <v>3.4362400000000002</v>
      </c>
      <c r="V1126" s="260">
        <f t="shared" si="254"/>
        <v>2.0068999999999999</v>
      </c>
    </row>
    <row r="1127" spans="1:22">
      <c r="A1127" s="259">
        <v>45398</v>
      </c>
      <c r="B1127" s="260">
        <v>255.8</v>
      </c>
      <c r="C1127" s="261">
        <v>348.80200000000002</v>
      </c>
      <c r="D1127" s="260">
        <v>5051.41</v>
      </c>
      <c r="F1127" s="261">
        <v>4.6680000000000001</v>
      </c>
      <c r="G1127" s="260">
        <f t="shared" si="249"/>
        <v>466.8</v>
      </c>
      <c r="H1127" s="260">
        <f t="shared" si="243"/>
        <v>-211</v>
      </c>
      <c r="I1127" s="260">
        <f t="shared" si="250"/>
        <v>225.4</v>
      </c>
      <c r="J1127" s="262">
        <v>2.254</v>
      </c>
      <c r="K1127" s="260">
        <f t="shared" si="251"/>
        <v>2.4140000000000001</v>
      </c>
      <c r="L1127" s="261">
        <v>7.6980000000000004</v>
      </c>
      <c r="M1127" s="262">
        <f t="shared" si="252"/>
        <v>5.2840000000000007</v>
      </c>
      <c r="N1127" s="260">
        <v>2.484</v>
      </c>
      <c r="O1127" s="260">
        <v>202.38</v>
      </c>
      <c r="P1127" s="260">
        <v>481</v>
      </c>
      <c r="Q1127" s="260">
        <v>581.1824515134283</v>
      </c>
      <c r="U1127" s="260">
        <f t="shared" si="253"/>
        <v>3.4880200000000001</v>
      </c>
      <c r="V1127" s="260">
        <f t="shared" si="254"/>
        <v>2.0238</v>
      </c>
    </row>
    <row r="1128" spans="1:22">
      <c r="A1128" s="259">
        <v>45399</v>
      </c>
      <c r="B1128" s="260">
        <v>260.5</v>
      </c>
      <c r="C1128" s="261">
        <v>346.83600000000001</v>
      </c>
      <c r="D1128" s="260">
        <v>5022.21</v>
      </c>
      <c r="F1128" s="261">
        <v>4.5880000000000001</v>
      </c>
      <c r="G1128" s="260">
        <f t="shared" si="249"/>
        <v>458.8</v>
      </c>
      <c r="H1128" s="260">
        <f t="shared" si="243"/>
        <v>-198.3</v>
      </c>
      <c r="I1128" s="260">
        <f t="shared" si="250"/>
        <v>220.29999999999998</v>
      </c>
      <c r="J1128" s="262">
        <v>2.2029999999999998</v>
      </c>
      <c r="K1128" s="260">
        <f t="shared" si="251"/>
        <v>2.3850000000000002</v>
      </c>
      <c r="L1128" s="261">
        <v>7.5830000000000002</v>
      </c>
      <c r="M1128" s="262">
        <f t="shared" si="252"/>
        <v>5.1980000000000004</v>
      </c>
      <c r="N1128" s="260">
        <v>2.4630000000000001</v>
      </c>
      <c r="O1128" s="260">
        <v>202.33</v>
      </c>
      <c r="P1128" s="260">
        <v>462</v>
      </c>
      <c r="Q1128" s="260">
        <v>578.6623801251269</v>
      </c>
      <c r="U1128" s="260">
        <f t="shared" si="253"/>
        <v>3.4683600000000001</v>
      </c>
      <c r="V1128" s="260">
        <f t="shared" si="254"/>
        <v>2.0233000000000003</v>
      </c>
    </row>
    <row r="1129" spans="1:22">
      <c r="A1129" s="259">
        <v>45400</v>
      </c>
      <c r="B1129" s="260">
        <v>256.8</v>
      </c>
      <c r="C1129" s="261">
        <v>341.77800000000002</v>
      </c>
      <c r="D1129" s="260">
        <v>5011.12</v>
      </c>
      <c r="F1129" s="261">
        <v>4.6340000000000003</v>
      </c>
      <c r="G1129" s="260">
        <f t="shared" si="249"/>
        <v>463.40000000000003</v>
      </c>
      <c r="H1129" s="260">
        <f t="shared" si="243"/>
        <v>-206.60000000000002</v>
      </c>
      <c r="I1129" s="260">
        <f t="shared" si="250"/>
        <v>223</v>
      </c>
      <c r="J1129" s="262">
        <v>2.23</v>
      </c>
      <c r="K1129" s="260">
        <f t="shared" si="251"/>
        <v>2.4040000000000004</v>
      </c>
      <c r="L1129" s="261">
        <v>7.5880000000000001</v>
      </c>
      <c r="M1129" s="262">
        <f t="shared" si="252"/>
        <v>5.1839999999999993</v>
      </c>
      <c r="N1129" s="260">
        <v>2.4950000000000001</v>
      </c>
      <c r="O1129" s="260">
        <v>202.27</v>
      </c>
      <c r="P1129" s="260">
        <v>440</v>
      </c>
      <c r="Q1129" s="260">
        <v>571.30842817430107</v>
      </c>
      <c r="U1129" s="260">
        <f t="shared" si="253"/>
        <v>3.41778</v>
      </c>
      <c r="V1129" s="260">
        <f t="shared" si="254"/>
        <v>2.0226999999999999</v>
      </c>
    </row>
    <row r="1130" spans="1:22">
      <c r="A1130" s="259">
        <v>45401</v>
      </c>
      <c r="B1130" s="260">
        <v>257.89999999999998</v>
      </c>
      <c r="C1130" s="261">
        <v>342.91</v>
      </c>
      <c r="D1130" s="260">
        <v>4967.2299999999996</v>
      </c>
      <c r="F1130" s="261">
        <v>4.6219999999999999</v>
      </c>
      <c r="G1130" s="260">
        <f t="shared" si="249"/>
        <v>462.2</v>
      </c>
      <c r="H1130" s="260">
        <f t="shared" si="243"/>
        <v>-204.3</v>
      </c>
      <c r="I1130" s="260">
        <f t="shared" si="250"/>
        <v>221.70000000000002</v>
      </c>
      <c r="J1130" s="262">
        <v>2.2170000000000001</v>
      </c>
      <c r="K1130" s="260">
        <f t="shared" si="251"/>
        <v>2.4049999999999998</v>
      </c>
      <c r="L1130" s="261">
        <v>7.5750000000000002</v>
      </c>
      <c r="M1130" s="262">
        <f t="shared" si="252"/>
        <v>5.17</v>
      </c>
      <c r="N1130" s="260">
        <v>2.4980000000000002</v>
      </c>
      <c r="O1130" s="260">
        <v>198.96</v>
      </c>
      <c r="P1130" s="260">
        <v>433</v>
      </c>
      <c r="Q1130" s="260">
        <v>569.75281767647937</v>
      </c>
      <c r="U1130" s="260">
        <f t="shared" si="253"/>
        <v>3.4291</v>
      </c>
      <c r="V1130" s="260">
        <f t="shared" si="254"/>
        <v>1.9896</v>
      </c>
    </row>
    <row r="1131" spans="1:22">
      <c r="A1131" s="259">
        <v>45404</v>
      </c>
      <c r="B1131" s="260">
        <v>258.10000000000002</v>
      </c>
      <c r="C1131" s="261">
        <v>340.81299999999999</v>
      </c>
      <c r="D1131" s="260">
        <v>5010.6000000000004</v>
      </c>
      <c r="F1131" s="261">
        <v>4.6100000000000003</v>
      </c>
      <c r="G1131" s="260">
        <f t="shared" si="249"/>
        <v>461.00000000000006</v>
      </c>
      <c r="H1131" s="260">
        <f t="shared" si="243"/>
        <v>-202.90000000000003</v>
      </c>
      <c r="I1131" s="260">
        <f t="shared" si="250"/>
        <v>220.4</v>
      </c>
      <c r="J1131" s="262">
        <v>2.2040000000000002</v>
      </c>
      <c r="K1131" s="260">
        <f t="shared" si="251"/>
        <v>2.4060000000000001</v>
      </c>
      <c r="L1131" s="261">
        <v>7.5359999999999996</v>
      </c>
      <c r="M1131" s="262">
        <f t="shared" si="252"/>
        <v>5.129999999999999</v>
      </c>
      <c r="N1131" s="260">
        <v>2.484</v>
      </c>
      <c r="O1131" s="260">
        <v>200.29</v>
      </c>
      <c r="P1131" s="260">
        <v>425</v>
      </c>
      <c r="Q1131" s="260">
        <v>565.48375472907901</v>
      </c>
      <c r="U1131" s="260">
        <f t="shared" si="253"/>
        <v>3.4081299999999999</v>
      </c>
      <c r="V1131" s="260">
        <f t="shared" si="254"/>
        <v>2.0028999999999999</v>
      </c>
    </row>
    <row r="1132" spans="1:22">
      <c r="A1132" s="259">
        <v>45405</v>
      </c>
      <c r="B1132" s="260">
        <v>258.39999999999998</v>
      </c>
      <c r="C1132" s="261">
        <v>339.34100000000001</v>
      </c>
      <c r="D1132" s="260">
        <v>5070.55</v>
      </c>
      <c r="F1132" s="261">
        <v>4.601</v>
      </c>
      <c r="G1132" s="260">
        <f t="shared" si="249"/>
        <v>460.1</v>
      </c>
      <c r="H1132" s="260">
        <f t="shared" si="243"/>
        <v>-201.70000000000005</v>
      </c>
      <c r="I1132" s="260">
        <f t="shared" si="250"/>
        <v>220.2</v>
      </c>
      <c r="J1132" s="262">
        <v>2.202</v>
      </c>
      <c r="K1132" s="260">
        <f t="shared" si="251"/>
        <v>2.399</v>
      </c>
      <c r="L1132" s="261">
        <v>7.5149999999999997</v>
      </c>
      <c r="M1132" s="262">
        <f t="shared" si="252"/>
        <v>5.1159999999999997</v>
      </c>
      <c r="N1132" s="260">
        <v>2.5</v>
      </c>
      <c r="O1132" s="260">
        <v>201.25</v>
      </c>
      <c r="P1132" s="260">
        <v>430</v>
      </c>
      <c r="Q1132" s="260">
        <v>564.8297978957479</v>
      </c>
      <c r="U1132" s="260">
        <f t="shared" si="253"/>
        <v>3.3934100000000003</v>
      </c>
      <c r="V1132" s="260">
        <f t="shared" si="254"/>
        <v>2.0125000000000002</v>
      </c>
    </row>
    <row r="1133" spans="1:22">
      <c r="A1133" s="259">
        <v>45406</v>
      </c>
      <c r="B1133" s="260">
        <v>258</v>
      </c>
      <c r="C1133" s="261">
        <v>341.92</v>
      </c>
      <c r="D1133" s="260">
        <v>5071.63</v>
      </c>
      <c r="F1133" s="261">
        <v>4.6429999999999998</v>
      </c>
      <c r="G1133" s="260">
        <f t="shared" si="249"/>
        <v>464.29999999999995</v>
      </c>
      <c r="H1133" s="260">
        <f t="shared" si="243"/>
        <v>-206.29999999999995</v>
      </c>
      <c r="I1133" s="260">
        <f t="shared" si="250"/>
        <v>223.5</v>
      </c>
      <c r="J1133" s="262">
        <v>2.2349999999999999</v>
      </c>
      <c r="K1133" s="260">
        <f t="shared" si="251"/>
        <v>2.4079999999999999</v>
      </c>
      <c r="L1133" s="261">
        <v>7.5910000000000002</v>
      </c>
      <c r="M1133" s="262">
        <f t="shared" si="252"/>
        <v>5.1829999999999998</v>
      </c>
      <c r="N1133" s="260">
        <v>2.5859999999999999</v>
      </c>
      <c r="O1133" s="260">
        <v>204.55</v>
      </c>
      <c r="P1133" s="260">
        <v>441</v>
      </c>
      <c r="Q1133" s="260">
        <v>571.81036090179305</v>
      </c>
      <c r="U1133" s="260">
        <f t="shared" si="253"/>
        <v>3.4192</v>
      </c>
      <c r="V1133" s="260">
        <f t="shared" si="254"/>
        <v>2.0455000000000001</v>
      </c>
    </row>
    <row r="1134" spans="1:22">
      <c r="A1134" s="259">
        <v>45407</v>
      </c>
      <c r="B1134" s="260">
        <v>256.60000000000002</v>
      </c>
      <c r="C1134" s="261">
        <v>343.416</v>
      </c>
      <c r="D1134" s="260">
        <v>5048.42</v>
      </c>
      <c r="F1134" s="261">
        <v>4.7050000000000001</v>
      </c>
      <c r="G1134" s="260">
        <f t="shared" si="249"/>
        <v>470.5</v>
      </c>
      <c r="H1134" s="260">
        <f t="shared" si="243"/>
        <v>-213.89999999999998</v>
      </c>
      <c r="I1134" s="260">
        <f t="shared" si="250"/>
        <v>227.99999999999997</v>
      </c>
      <c r="J1134" s="262">
        <v>2.2799999999999998</v>
      </c>
      <c r="K1134" s="260">
        <f t="shared" si="251"/>
        <v>2.4250000000000003</v>
      </c>
      <c r="L1134" s="261">
        <v>7.6589999999999998</v>
      </c>
      <c r="M1134" s="262">
        <f t="shared" si="252"/>
        <v>5.234</v>
      </c>
      <c r="N1134" s="260">
        <v>2.6280000000000001</v>
      </c>
      <c r="O1134" s="260">
        <v>194.23</v>
      </c>
      <c r="P1134" s="260">
        <v>445</v>
      </c>
      <c r="Q1134" s="260">
        <v>576.38674175664653</v>
      </c>
      <c r="U1134" s="260">
        <f t="shared" si="253"/>
        <v>3.4341599999999999</v>
      </c>
      <c r="V1134" s="260">
        <f t="shared" si="254"/>
        <v>1.9422999999999999</v>
      </c>
    </row>
    <row r="1135" spans="1:22">
      <c r="A1135" s="259">
        <v>45408</v>
      </c>
      <c r="B1135" s="260">
        <v>257.5</v>
      </c>
      <c r="C1135" s="261">
        <v>342.28399999999999</v>
      </c>
      <c r="D1135" s="260">
        <v>5099.96</v>
      </c>
      <c r="F1135" s="261">
        <v>4.665</v>
      </c>
      <c r="G1135" s="260">
        <f t="shared" si="249"/>
        <v>466.5</v>
      </c>
      <c r="H1135" s="260">
        <f t="shared" si="243"/>
        <v>-209</v>
      </c>
      <c r="I1135" s="260">
        <f t="shared" si="250"/>
        <v>223.89999999999998</v>
      </c>
      <c r="J1135" s="262">
        <v>2.2389999999999999</v>
      </c>
      <c r="K1135" s="260">
        <f t="shared" si="251"/>
        <v>2.4260000000000002</v>
      </c>
      <c r="L1135" s="261">
        <v>7.6029999999999998</v>
      </c>
      <c r="M1135" s="262">
        <f t="shared" si="252"/>
        <v>5.1769999999999996</v>
      </c>
      <c r="N1135" s="260">
        <v>2.573</v>
      </c>
      <c r="O1135" s="260">
        <v>199.16</v>
      </c>
      <c r="P1135" s="260">
        <v>445</v>
      </c>
      <c r="Q1135" s="260">
        <v>575.3088133621352</v>
      </c>
      <c r="U1135" s="260">
        <f t="shared" si="253"/>
        <v>3.4228399999999999</v>
      </c>
      <c r="V1135" s="260">
        <f t="shared" si="254"/>
        <v>1.9916</v>
      </c>
    </row>
    <row r="1136" spans="1:22">
      <c r="A1136" s="259">
        <v>45411</v>
      </c>
      <c r="B1136" s="260">
        <v>259.10000000000002</v>
      </c>
      <c r="C1136" s="261">
        <v>341.12299999999999</v>
      </c>
      <c r="D1136" s="260">
        <v>5116.17</v>
      </c>
      <c r="F1136" s="261">
        <v>4.6150000000000002</v>
      </c>
      <c r="G1136" s="260">
        <f t="shared" si="249"/>
        <v>461.5</v>
      </c>
      <c r="H1136" s="260">
        <f t="shared" ref="H1136:H1199" si="255">B1136-G1136</f>
        <v>-202.39999999999998</v>
      </c>
      <c r="I1136" s="260">
        <f t="shared" si="250"/>
        <v>220.29999999999998</v>
      </c>
      <c r="J1136" s="262">
        <v>2.2029999999999998</v>
      </c>
      <c r="K1136" s="260">
        <f t="shared" si="251"/>
        <v>2.4120000000000004</v>
      </c>
      <c r="L1136" s="261">
        <v>7.5419999999999998</v>
      </c>
      <c r="M1136" s="262">
        <f t="shared" si="252"/>
        <v>5.129999999999999</v>
      </c>
      <c r="N1136" s="260">
        <v>2.5310000000000001</v>
      </c>
      <c r="O1136" s="260">
        <v>197.7</v>
      </c>
      <c r="P1136" s="260">
        <v>435</v>
      </c>
      <c r="Q1136" s="260">
        <v>568.14776344662278</v>
      </c>
      <c r="U1136" s="260">
        <f t="shared" si="253"/>
        <v>3.4112299999999998</v>
      </c>
      <c r="V1136" s="260">
        <f t="shared" si="254"/>
        <v>1.9769999999999999</v>
      </c>
    </row>
    <row r="1137" spans="1:22">
      <c r="A1137" s="259">
        <v>45412</v>
      </c>
      <c r="B1137" s="260">
        <v>253.1</v>
      </c>
      <c r="C1137" s="261">
        <v>373.48399999999998</v>
      </c>
      <c r="D1137" s="260">
        <v>5035.6899999999996</v>
      </c>
      <c r="F1137" s="261">
        <v>4.681</v>
      </c>
      <c r="G1137" s="260">
        <f t="shared" si="249"/>
        <v>468.1</v>
      </c>
      <c r="H1137" s="260">
        <f t="shared" si="255"/>
        <v>-215.00000000000003</v>
      </c>
      <c r="I1137" s="260">
        <f t="shared" si="250"/>
        <v>227.59999999999997</v>
      </c>
      <c r="J1137" s="262">
        <v>2.2759999999999998</v>
      </c>
      <c r="K1137" s="260">
        <f t="shared" si="251"/>
        <v>2.4050000000000002</v>
      </c>
      <c r="L1137" s="261">
        <v>8.048</v>
      </c>
      <c r="M1137" s="262">
        <f t="shared" si="252"/>
        <v>5.6429999999999998</v>
      </c>
      <c r="N1137" s="260">
        <v>2.5819999999999999</v>
      </c>
      <c r="O1137" s="260">
        <v>196.41</v>
      </c>
      <c r="P1137" s="260">
        <v>442</v>
      </c>
      <c r="Q1137" s="260">
        <v>575.90449758485317</v>
      </c>
      <c r="U1137" s="260">
        <f t="shared" si="253"/>
        <v>3.7348399999999997</v>
      </c>
      <c r="V1137" s="260">
        <f t="shared" si="254"/>
        <v>1.9641</v>
      </c>
    </row>
    <row r="1138" spans="1:22" hidden="1">
      <c r="A1138" s="259">
        <v>45413</v>
      </c>
      <c r="B1138" s="260">
        <v>257.3</v>
      </c>
      <c r="C1138" s="261">
        <v>380.036</v>
      </c>
      <c r="D1138" s="260">
        <v>5018.3900000000003</v>
      </c>
      <c r="F1138" s="261">
        <v>4.6289999999999996</v>
      </c>
      <c r="G1138" s="260">
        <f t="shared" si="249"/>
        <v>462.9</v>
      </c>
      <c r="H1138" s="260">
        <f t="shared" si="255"/>
        <v>-205.59999999999997</v>
      </c>
      <c r="I1138" s="260">
        <f t="shared" si="250"/>
        <v>225.70000000000002</v>
      </c>
      <c r="J1138" s="262">
        <v>2.2570000000000001</v>
      </c>
      <c r="K1138" s="260">
        <f t="shared" si="251"/>
        <v>2.3719999999999994</v>
      </c>
      <c r="L1138" s="261">
        <v>8.0489999999999995</v>
      </c>
      <c r="M1138" s="262">
        <f t="shared" si="252"/>
        <v>5.6769999999999996</v>
      </c>
      <c r="N1138" s="260" t="e">
        <v>#N/A</v>
      </c>
      <c r="P1138" s="260">
        <v>459</v>
      </c>
      <c r="Q1138" s="260">
        <v>589.90583483471892</v>
      </c>
    </row>
    <row r="1139" spans="1:22">
      <c r="A1139" s="259">
        <v>45414</v>
      </c>
      <c r="B1139" s="260">
        <v>258.7</v>
      </c>
      <c r="C1139" s="261">
        <v>379.476</v>
      </c>
      <c r="D1139" s="260">
        <v>5064.2</v>
      </c>
      <c r="F1139" s="261">
        <v>4.5819999999999999</v>
      </c>
      <c r="G1139" s="260">
        <f t="shared" si="249"/>
        <v>458.2</v>
      </c>
      <c r="H1139" s="260">
        <f t="shared" si="255"/>
        <v>-199.5</v>
      </c>
      <c r="I1139" s="260">
        <f t="shared" si="250"/>
        <v>222.00000000000003</v>
      </c>
      <c r="J1139" s="262">
        <v>2.2200000000000002</v>
      </c>
      <c r="K1139" s="260">
        <f t="shared" si="251"/>
        <v>2.3619999999999997</v>
      </c>
      <c r="L1139" s="261">
        <v>7.9969999999999999</v>
      </c>
      <c r="M1139" s="262">
        <f t="shared" si="252"/>
        <v>5.6349999999999998</v>
      </c>
      <c r="N1139" s="260">
        <v>2.5390000000000001</v>
      </c>
      <c r="O1139" s="260">
        <v>197.64</v>
      </c>
      <c r="P1139" s="260">
        <v>457</v>
      </c>
      <c r="Q1139" s="260">
        <v>593.53577407283808</v>
      </c>
      <c r="U1139" s="260">
        <f t="shared" ref="U1139:U1140" si="256">C1139/100</f>
        <v>3.7947600000000001</v>
      </c>
      <c r="V1139" s="260">
        <f t="shared" ref="V1139:V1140" si="257">O1139/100</f>
        <v>1.9763999999999999</v>
      </c>
    </row>
    <row r="1140" spans="1:22">
      <c r="A1140" s="259">
        <v>45415</v>
      </c>
      <c r="B1140" s="260">
        <v>259.89999999999998</v>
      </c>
      <c r="C1140" s="261">
        <v>375.10700000000003</v>
      </c>
      <c r="D1140" s="260">
        <v>5127.79</v>
      </c>
      <c r="F1140" s="261">
        <v>4.51</v>
      </c>
      <c r="G1140" s="260">
        <f t="shared" si="249"/>
        <v>451</v>
      </c>
      <c r="H1140" s="260">
        <f t="shared" si="255"/>
        <v>-191.10000000000002</v>
      </c>
      <c r="I1140" s="260">
        <f t="shared" si="250"/>
        <v>215.09999999999997</v>
      </c>
      <c r="J1140" s="262">
        <v>2.1509999999999998</v>
      </c>
      <c r="K1140" s="260">
        <f t="shared" si="251"/>
        <v>2.359</v>
      </c>
      <c r="L1140" s="261">
        <v>7.8739999999999997</v>
      </c>
      <c r="M1140" s="262">
        <f t="shared" si="252"/>
        <v>5.5149999999999997</v>
      </c>
      <c r="N1140" s="260">
        <v>2.4940000000000002</v>
      </c>
      <c r="O1140" s="260">
        <v>199.83</v>
      </c>
      <c r="P1140" s="260">
        <v>446</v>
      </c>
      <c r="Q1140" s="260">
        <v>601.94157503491806</v>
      </c>
      <c r="U1140" s="260">
        <f t="shared" si="256"/>
        <v>3.7510700000000003</v>
      </c>
      <c r="V1140" s="260">
        <f t="shared" si="257"/>
        <v>1.9983000000000002</v>
      </c>
    </row>
    <row r="1141" spans="1:22" hidden="1">
      <c r="A1141" s="259">
        <v>45418</v>
      </c>
      <c r="B1141" s="260">
        <v>259</v>
      </c>
      <c r="C1141" s="261">
        <v>373.14600000000002</v>
      </c>
      <c r="D1141" s="260">
        <v>5180.74</v>
      </c>
      <c r="F1141" s="261">
        <v>4.4880000000000004</v>
      </c>
      <c r="G1141" s="260">
        <f t="shared" si="249"/>
        <v>448.80000000000007</v>
      </c>
      <c r="H1141" s="260">
        <f t="shared" si="255"/>
        <v>-189.80000000000007</v>
      </c>
      <c r="I1141" s="260">
        <f t="shared" si="250"/>
        <v>214.1</v>
      </c>
      <c r="J1141" s="262">
        <v>2.141</v>
      </c>
      <c r="K1141" s="260">
        <f t="shared" si="251"/>
        <v>2.3470000000000004</v>
      </c>
      <c r="L1141" s="261">
        <v>7.8380000000000001</v>
      </c>
      <c r="M1141" s="262">
        <f t="shared" si="252"/>
        <v>5.4909999999999997</v>
      </c>
      <c r="N1141" s="260">
        <v>2.4660000000000002</v>
      </c>
      <c r="O1141" s="260" t="e">
        <v>#N/A</v>
      </c>
      <c r="Q1141" s="260">
        <v>604.26721514677774</v>
      </c>
    </row>
    <row r="1142" spans="1:22">
      <c r="A1142" s="259">
        <v>45419</v>
      </c>
      <c r="B1142" s="260">
        <v>260.2</v>
      </c>
      <c r="C1142" s="261">
        <v>372.51299999999998</v>
      </c>
      <c r="D1142" s="260">
        <v>5187.7</v>
      </c>
      <c r="F1142" s="261">
        <v>4.4580000000000002</v>
      </c>
      <c r="G1142" s="260">
        <f t="shared" si="249"/>
        <v>445.8</v>
      </c>
      <c r="H1142" s="260">
        <f t="shared" si="255"/>
        <v>-185.60000000000002</v>
      </c>
      <c r="I1142" s="260">
        <f t="shared" si="250"/>
        <v>214.4</v>
      </c>
      <c r="J1142" s="262">
        <v>2.1440000000000001</v>
      </c>
      <c r="K1142" s="260">
        <f t="shared" si="251"/>
        <v>2.3140000000000001</v>
      </c>
      <c r="L1142" s="261">
        <v>7.806</v>
      </c>
      <c r="M1142" s="262">
        <f t="shared" si="252"/>
        <v>5.492</v>
      </c>
      <c r="N1142" s="260">
        <v>2.4169999999999998</v>
      </c>
      <c r="O1142" s="260">
        <v>202.6</v>
      </c>
      <c r="P1142" s="260">
        <v>454</v>
      </c>
      <c r="Q1142" s="260">
        <v>582.5550883642004</v>
      </c>
      <c r="U1142" s="260">
        <f t="shared" ref="U1142:U1155" si="258">C1142/100</f>
        <v>3.7251299999999996</v>
      </c>
      <c r="V1142" s="260">
        <f t="shared" ref="V1142:V1155" si="259">O1142/100</f>
        <v>2.0259999999999998</v>
      </c>
    </row>
    <row r="1143" spans="1:22">
      <c r="A1143" s="259">
        <v>45420</v>
      </c>
      <c r="B1143" s="260">
        <v>257.10000000000002</v>
      </c>
      <c r="C1143" s="261">
        <v>369.81099999999998</v>
      </c>
      <c r="D1143" s="260">
        <v>5187.67</v>
      </c>
      <c r="F1143" s="261">
        <v>4.4950000000000001</v>
      </c>
      <c r="G1143" s="260">
        <f t="shared" si="249"/>
        <v>449.5</v>
      </c>
      <c r="H1143" s="260">
        <f t="shared" si="255"/>
        <v>-192.39999999999998</v>
      </c>
      <c r="I1143" s="260">
        <f t="shared" si="250"/>
        <v>216</v>
      </c>
      <c r="J1143" s="262">
        <v>2.16</v>
      </c>
      <c r="K1143" s="260">
        <f t="shared" si="251"/>
        <v>2.335</v>
      </c>
      <c r="L1143" s="261">
        <v>7.8250000000000002</v>
      </c>
      <c r="M1143" s="262">
        <f t="shared" si="252"/>
        <v>5.49</v>
      </c>
      <c r="N1143" s="260">
        <v>2.4609999999999999</v>
      </c>
      <c r="O1143" s="260">
        <v>198.45</v>
      </c>
      <c r="P1143" s="260">
        <v>444</v>
      </c>
      <c r="Q1143" s="260">
        <v>581.96238885420689</v>
      </c>
      <c r="U1143" s="260">
        <f t="shared" si="258"/>
        <v>3.6981099999999998</v>
      </c>
      <c r="V1143" s="260">
        <f t="shared" si="259"/>
        <v>1.9844999999999999</v>
      </c>
    </row>
    <row r="1144" spans="1:22">
      <c r="A1144" s="259">
        <v>45421</v>
      </c>
      <c r="B1144" s="260">
        <v>259.2</v>
      </c>
      <c r="C1144" s="261">
        <v>370.62099999999998</v>
      </c>
      <c r="D1144" s="260">
        <v>5214.08</v>
      </c>
      <c r="F1144" s="261">
        <v>4.4539999999999997</v>
      </c>
      <c r="G1144" s="260">
        <f t="shared" si="249"/>
        <v>445.4</v>
      </c>
      <c r="H1144" s="260">
        <f t="shared" si="255"/>
        <v>-186.2</v>
      </c>
      <c r="I1144" s="260">
        <f t="shared" si="250"/>
        <v>212</v>
      </c>
      <c r="J1144" s="262">
        <v>2.12</v>
      </c>
      <c r="K1144" s="260">
        <f t="shared" si="251"/>
        <v>2.3339999999999996</v>
      </c>
      <c r="L1144" s="261">
        <v>7.8220000000000001</v>
      </c>
      <c r="M1144" s="262">
        <f t="shared" si="252"/>
        <v>5.4880000000000004</v>
      </c>
      <c r="N1144" s="260">
        <v>2.4929999999999999</v>
      </c>
      <c r="O1144" s="260">
        <v>194.93</v>
      </c>
      <c r="P1144" s="260">
        <v>446</v>
      </c>
      <c r="Q1144" s="260">
        <v>584.20366021245457</v>
      </c>
      <c r="U1144" s="260">
        <f t="shared" si="258"/>
        <v>3.70621</v>
      </c>
      <c r="V1144" s="260">
        <f t="shared" si="259"/>
        <v>1.9493</v>
      </c>
    </row>
    <row r="1145" spans="1:22">
      <c r="A1145" s="259">
        <v>45422</v>
      </c>
      <c r="B1145" s="260">
        <v>256.10000000000002</v>
      </c>
      <c r="C1145" s="261">
        <v>368.03199999999998</v>
      </c>
      <c r="D1145" s="260">
        <v>5222.68</v>
      </c>
      <c r="F1145" s="261">
        <v>4.4969999999999999</v>
      </c>
      <c r="G1145" s="260">
        <f t="shared" si="249"/>
        <v>449.7</v>
      </c>
      <c r="H1145" s="260">
        <f t="shared" si="255"/>
        <v>-193.59999999999997</v>
      </c>
      <c r="I1145" s="260">
        <f t="shared" si="250"/>
        <v>215</v>
      </c>
      <c r="J1145" s="262">
        <v>2.15</v>
      </c>
      <c r="K1145" s="260">
        <f t="shared" si="251"/>
        <v>2.347</v>
      </c>
      <c r="L1145" s="261">
        <v>7.8419999999999996</v>
      </c>
      <c r="M1145" s="262">
        <f t="shared" si="252"/>
        <v>5.4949999999999992</v>
      </c>
      <c r="N1145" s="260">
        <v>2.5150000000000001</v>
      </c>
      <c r="O1145" s="260">
        <v>194.16</v>
      </c>
      <c r="P1145" s="260">
        <v>445</v>
      </c>
      <c r="Q1145" s="260">
        <v>581.47836211943957</v>
      </c>
      <c r="U1145" s="260">
        <f t="shared" si="258"/>
        <v>3.68032</v>
      </c>
      <c r="V1145" s="260">
        <f t="shared" si="259"/>
        <v>1.9416</v>
      </c>
    </row>
    <row r="1146" spans="1:22">
      <c r="A1146" s="259">
        <v>45425</v>
      </c>
      <c r="B1146" s="260">
        <v>256</v>
      </c>
      <c r="C1146" s="261">
        <v>368.048</v>
      </c>
      <c r="D1146" s="260">
        <v>5221.42</v>
      </c>
      <c r="F1146" s="261">
        <v>4.4870000000000001</v>
      </c>
      <c r="G1146" s="260">
        <f t="shared" si="249"/>
        <v>448.7</v>
      </c>
      <c r="H1146" s="260">
        <f t="shared" si="255"/>
        <v>-192.7</v>
      </c>
      <c r="I1146" s="260">
        <f t="shared" si="250"/>
        <v>215.3</v>
      </c>
      <c r="J1146" s="262">
        <v>2.153</v>
      </c>
      <c r="K1146" s="260">
        <f t="shared" si="251"/>
        <v>2.3340000000000001</v>
      </c>
      <c r="L1146" s="261">
        <v>7.82</v>
      </c>
      <c r="M1146" s="262">
        <f t="shared" si="252"/>
        <v>5.4860000000000007</v>
      </c>
      <c r="N1146" s="260">
        <v>2.508</v>
      </c>
      <c r="O1146" s="260">
        <v>194.68</v>
      </c>
      <c r="P1146" s="260">
        <v>450</v>
      </c>
      <c r="Q1146" s="260">
        <v>583.34044735231896</v>
      </c>
      <c r="U1146" s="260">
        <f t="shared" si="258"/>
        <v>3.6804800000000002</v>
      </c>
      <c r="V1146" s="260">
        <f t="shared" si="259"/>
        <v>1.9468000000000001</v>
      </c>
    </row>
    <row r="1147" spans="1:22">
      <c r="A1147" s="259">
        <v>45426</v>
      </c>
      <c r="B1147" s="260">
        <v>257.7</v>
      </c>
      <c r="C1147" s="261">
        <v>371.3</v>
      </c>
      <c r="D1147" s="260">
        <v>5246.68</v>
      </c>
      <c r="F1147" s="261">
        <v>4.4400000000000004</v>
      </c>
      <c r="G1147" s="260">
        <f t="shared" si="249"/>
        <v>444.00000000000006</v>
      </c>
      <c r="H1147" s="260">
        <f t="shared" si="255"/>
        <v>-186.30000000000007</v>
      </c>
      <c r="I1147" s="260">
        <f t="shared" si="250"/>
        <v>211.3</v>
      </c>
      <c r="J1147" s="262">
        <v>2.113</v>
      </c>
      <c r="K1147" s="260">
        <f t="shared" si="251"/>
        <v>2.3270000000000004</v>
      </c>
      <c r="L1147" s="261">
        <v>7.8209999999999997</v>
      </c>
      <c r="M1147" s="262">
        <f t="shared" si="252"/>
        <v>5.4939999999999998</v>
      </c>
      <c r="N1147" s="260">
        <v>2.5459999999999998</v>
      </c>
      <c r="O1147" s="260">
        <v>193.02</v>
      </c>
      <c r="P1147" s="260">
        <v>456</v>
      </c>
      <c r="Q1147" s="260">
        <v>585.82381993517504</v>
      </c>
      <c r="U1147" s="260">
        <f t="shared" si="258"/>
        <v>3.7130000000000001</v>
      </c>
      <c r="V1147" s="260">
        <f t="shared" si="259"/>
        <v>1.9302000000000001</v>
      </c>
    </row>
    <row r="1148" spans="1:22">
      <c r="A1148" s="259">
        <v>45427</v>
      </c>
      <c r="B1148" s="260">
        <v>261.10000000000002</v>
      </c>
      <c r="C1148" s="261">
        <v>369.47</v>
      </c>
      <c r="D1148" s="260">
        <v>5308.15</v>
      </c>
      <c r="F1148" s="261">
        <v>4.3410000000000002</v>
      </c>
      <c r="G1148" s="260">
        <f t="shared" si="249"/>
        <v>434.1</v>
      </c>
      <c r="H1148" s="260">
        <f t="shared" si="255"/>
        <v>-173</v>
      </c>
      <c r="I1148" s="260">
        <f t="shared" si="250"/>
        <v>203.79999999999998</v>
      </c>
      <c r="J1148" s="262">
        <v>2.0379999999999998</v>
      </c>
      <c r="K1148" s="260">
        <f t="shared" si="251"/>
        <v>2.3030000000000004</v>
      </c>
      <c r="L1148" s="261">
        <v>7.7039999999999997</v>
      </c>
      <c r="M1148" s="262">
        <f t="shared" si="252"/>
        <v>5.4009999999999998</v>
      </c>
      <c r="N1148" s="260">
        <v>2.4209999999999998</v>
      </c>
      <c r="O1148" s="260">
        <v>192.32</v>
      </c>
      <c r="P1148" s="260">
        <v>455</v>
      </c>
      <c r="Q1148" s="260">
        <v>584.39474573554207</v>
      </c>
      <c r="U1148" s="260">
        <f t="shared" si="258"/>
        <v>3.6947000000000001</v>
      </c>
      <c r="V1148" s="260">
        <f t="shared" si="259"/>
        <v>1.9232</v>
      </c>
    </row>
    <row r="1149" spans="1:22">
      <c r="A1149" s="259">
        <v>45428</v>
      </c>
      <c r="B1149" s="260">
        <v>255.7</v>
      </c>
      <c r="C1149" s="261">
        <v>363.964</v>
      </c>
      <c r="D1149" s="260">
        <v>5297.1</v>
      </c>
      <c r="F1149" s="261">
        <v>4.3760000000000003</v>
      </c>
      <c r="G1149" s="260">
        <f t="shared" si="249"/>
        <v>437.6</v>
      </c>
      <c r="H1149" s="260">
        <f t="shared" si="255"/>
        <v>-181.90000000000003</v>
      </c>
      <c r="I1149" s="260">
        <f t="shared" si="250"/>
        <v>206.6</v>
      </c>
      <c r="J1149" s="262">
        <v>2.0659999999999998</v>
      </c>
      <c r="K1149" s="260">
        <f t="shared" si="251"/>
        <v>2.3100000000000005</v>
      </c>
      <c r="L1149" s="261">
        <v>7.7039999999999997</v>
      </c>
      <c r="M1149" s="262">
        <f t="shared" si="252"/>
        <v>5.3939999999999992</v>
      </c>
      <c r="N1149" s="260">
        <v>2.4580000000000002</v>
      </c>
      <c r="O1149" s="260">
        <v>189.95</v>
      </c>
      <c r="P1149" s="260">
        <v>445</v>
      </c>
      <c r="Q1149" s="260">
        <v>571.24831365110549</v>
      </c>
      <c r="U1149" s="260">
        <f t="shared" si="258"/>
        <v>3.63964</v>
      </c>
      <c r="V1149" s="260">
        <f t="shared" si="259"/>
        <v>1.8995</v>
      </c>
    </row>
    <row r="1150" spans="1:22">
      <c r="A1150" s="259">
        <v>45429</v>
      </c>
      <c r="B1150" s="260">
        <v>253.6</v>
      </c>
      <c r="C1150" s="261">
        <v>364.23700000000002</v>
      </c>
      <c r="D1150" s="260">
        <v>5303.27</v>
      </c>
      <c r="F1150" s="261">
        <v>4.4219999999999997</v>
      </c>
      <c r="G1150" s="260">
        <f t="shared" si="249"/>
        <v>442.2</v>
      </c>
      <c r="H1150" s="260">
        <f t="shared" si="255"/>
        <v>-188.6</v>
      </c>
      <c r="I1150" s="260">
        <f t="shared" si="250"/>
        <v>209.90000000000003</v>
      </c>
      <c r="J1150" s="262">
        <v>2.0990000000000002</v>
      </c>
      <c r="K1150" s="260">
        <f t="shared" si="251"/>
        <v>2.3229999999999995</v>
      </c>
      <c r="L1150" s="261">
        <v>7.7480000000000002</v>
      </c>
      <c r="M1150" s="262">
        <f t="shared" si="252"/>
        <v>5.4250000000000007</v>
      </c>
      <c r="N1150" s="260">
        <v>2.5139999999999998</v>
      </c>
      <c r="O1150" s="260">
        <v>186.41</v>
      </c>
      <c r="P1150" s="260">
        <v>448</v>
      </c>
      <c r="Q1150" s="260">
        <v>568.54105543009268</v>
      </c>
      <c r="U1150" s="260">
        <f t="shared" si="258"/>
        <v>3.6423700000000001</v>
      </c>
      <c r="V1150" s="260">
        <f t="shared" si="259"/>
        <v>1.8640999999999999</v>
      </c>
    </row>
    <row r="1151" spans="1:22">
      <c r="A1151" s="259">
        <v>45432</v>
      </c>
      <c r="B1151" s="260">
        <v>252.2</v>
      </c>
      <c r="C1151" s="261">
        <v>362.62099999999998</v>
      </c>
      <c r="D1151" s="260">
        <v>5308.13</v>
      </c>
      <c r="F1151" s="261">
        <v>4.4450000000000003</v>
      </c>
      <c r="G1151" s="260">
        <f t="shared" si="249"/>
        <v>444.5</v>
      </c>
      <c r="H1151" s="260">
        <f t="shared" si="255"/>
        <v>-192.3</v>
      </c>
      <c r="I1151" s="260">
        <f t="shared" si="250"/>
        <v>211.39999999999998</v>
      </c>
      <c r="J1151" s="262">
        <v>2.1139999999999999</v>
      </c>
      <c r="K1151" s="260">
        <f t="shared" si="251"/>
        <v>2.3310000000000004</v>
      </c>
      <c r="L1151" s="261">
        <v>7.7530000000000001</v>
      </c>
      <c r="M1151" s="262">
        <f t="shared" si="252"/>
        <v>5.4219999999999997</v>
      </c>
      <c r="N1151" s="260">
        <v>2.5270000000000001</v>
      </c>
      <c r="O1151" s="260">
        <v>184.45</v>
      </c>
      <c r="P1151" s="260">
        <v>449</v>
      </c>
      <c r="Q1151" s="260">
        <v>567.24130872264482</v>
      </c>
      <c r="U1151" s="260">
        <f t="shared" si="258"/>
        <v>3.6262099999999999</v>
      </c>
      <c r="V1151" s="260">
        <f t="shared" si="259"/>
        <v>1.8444999999999998</v>
      </c>
    </row>
    <row r="1152" spans="1:22">
      <c r="A1152" s="259">
        <v>45433</v>
      </c>
      <c r="B1152" s="260">
        <v>253.4</v>
      </c>
      <c r="C1152" s="261">
        <v>364.79199999999997</v>
      </c>
      <c r="D1152" s="260">
        <v>5321.41</v>
      </c>
      <c r="F1152" s="261">
        <v>4.4130000000000003</v>
      </c>
      <c r="G1152" s="260">
        <f t="shared" si="249"/>
        <v>441.3</v>
      </c>
      <c r="H1152" s="260">
        <f t="shared" si="255"/>
        <v>-187.9</v>
      </c>
      <c r="I1152" s="260">
        <f t="shared" si="250"/>
        <v>208.2</v>
      </c>
      <c r="J1152" s="262">
        <v>2.0819999999999999</v>
      </c>
      <c r="K1152" s="260">
        <f t="shared" si="251"/>
        <v>2.3310000000000004</v>
      </c>
      <c r="L1152" s="261">
        <v>7.7530000000000001</v>
      </c>
      <c r="M1152" s="262">
        <f t="shared" si="252"/>
        <v>5.4219999999999997</v>
      </c>
      <c r="N1152" s="260">
        <v>2.4969999999999999</v>
      </c>
      <c r="O1152" s="260">
        <v>187.5</v>
      </c>
      <c r="P1152" s="260">
        <v>452</v>
      </c>
      <c r="Q1152" s="260">
        <v>570.87151095734976</v>
      </c>
      <c r="U1152" s="260">
        <f t="shared" si="258"/>
        <v>3.6479199999999996</v>
      </c>
      <c r="V1152" s="260">
        <f t="shared" si="259"/>
        <v>1.875</v>
      </c>
    </row>
    <row r="1153" spans="1:22">
      <c r="A1153" s="259">
        <v>45434</v>
      </c>
      <c r="B1153" s="260">
        <v>252.6</v>
      </c>
      <c r="C1153" s="261">
        <v>368.21499999999997</v>
      </c>
      <c r="D1153" s="260">
        <v>5307.01</v>
      </c>
      <c r="F1153" s="261">
        <v>4.4240000000000004</v>
      </c>
      <c r="G1153" s="260">
        <f t="shared" si="249"/>
        <v>442.40000000000003</v>
      </c>
      <c r="H1153" s="260">
        <f t="shared" si="255"/>
        <v>-189.80000000000004</v>
      </c>
      <c r="I1153" s="260">
        <f t="shared" si="250"/>
        <v>209</v>
      </c>
      <c r="J1153" s="262">
        <v>2.09</v>
      </c>
      <c r="K1153" s="260">
        <f t="shared" si="251"/>
        <v>2.3340000000000005</v>
      </c>
      <c r="L1153" s="261">
        <v>7.8209999999999997</v>
      </c>
      <c r="M1153" s="262">
        <f t="shared" si="252"/>
        <v>5.4869999999999992</v>
      </c>
      <c r="N1153" s="260">
        <v>2.5329999999999999</v>
      </c>
      <c r="O1153" s="260">
        <v>185.48</v>
      </c>
      <c r="P1153" s="260">
        <v>458</v>
      </c>
      <c r="Q1153" s="260">
        <v>575.43689926655907</v>
      </c>
      <c r="U1153" s="260">
        <f t="shared" si="258"/>
        <v>3.6821499999999996</v>
      </c>
      <c r="V1153" s="260">
        <f t="shared" si="259"/>
        <v>1.8548</v>
      </c>
    </row>
    <row r="1154" spans="1:22">
      <c r="A1154" s="259">
        <v>45435</v>
      </c>
      <c r="B1154" s="260">
        <v>250</v>
      </c>
      <c r="C1154" s="261">
        <v>370.51600000000002</v>
      </c>
      <c r="D1154" s="260">
        <v>5267.84</v>
      </c>
      <c r="F1154" s="261">
        <v>4.4779999999999998</v>
      </c>
      <c r="G1154" s="260">
        <f t="shared" si="249"/>
        <v>447.79999999999995</v>
      </c>
      <c r="H1154" s="260">
        <f t="shared" si="255"/>
        <v>-197.79999999999995</v>
      </c>
      <c r="I1154" s="260">
        <f t="shared" si="250"/>
        <v>216.29999999999998</v>
      </c>
      <c r="J1154" s="262">
        <v>2.1629999999999998</v>
      </c>
      <c r="K1154" s="260">
        <f t="shared" si="251"/>
        <v>2.3149999999999999</v>
      </c>
      <c r="L1154" s="261">
        <v>7.8979999999999997</v>
      </c>
      <c r="M1154" s="262">
        <f t="shared" si="252"/>
        <v>5.5830000000000002</v>
      </c>
      <c r="N1154" s="260">
        <v>2.5950000000000002</v>
      </c>
      <c r="O1154" s="260">
        <v>181.41</v>
      </c>
      <c r="P1154" s="260">
        <v>461</v>
      </c>
      <c r="Q1154" s="260">
        <v>583.7926776507361</v>
      </c>
      <c r="U1154" s="260">
        <f t="shared" si="258"/>
        <v>3.7051600000000002</v>
      </c>
      <c r="V1154" s="260">
        <f t="shared" si="259"/>
        <v>1.8141</v>
      </c>
    </row>
    <row r="1155" spans="1:22">
      <c r="A1155" s="259">
        <v>45436</v>
      </c>
      <c r="B1155" s="260">
        <v>251.5</v>
      </c>
      <c r="C1155" s="261">
        <v>371.92200000000003</v>
      </c>
      <c r="D1155" s="260">
        <v>5304.72</v>
      </c>
      <c r="F1155" s="261">
        <v>4.4660000000000002</v>
      </c>
      <c r="G1155" s="260">
        <f t="shared" si="249"/>
        <v>446.6</v>
      </c>
      <c r="H1155" s="260">
        <f t="shared" si="255"/>
        <v>-195.10000000000002</v>
      </c>
      <c r="I1155" s="260">
        <f t="shared" si="250"/>
        <v>214.6</v>
      </c>
      <c r="J1155" s="262">
        <v>2.1459999999999999</v>
      </c>
      <c r="K1155" s="260">
        <f t="shared" si="251"/>
        <v>2.3200000000000003</v>
      </c>
      <c r="L1155" s="261">
        <v>7.9050000000000002</v>
      </c>
      <c r="M1155" s="262">
        <f t="shared" si="252"/>
        <v>5.585</v>
      </c>
      <c r="N1155" s="260">
        <v>2.5819999999999999</v>
      </c>
      <c r="O1155" s="260">
        <v>182.65</v>
      </c>
      <c r="P1155" s="260">
        <v>469</v>
      </c>
      <c r="Q1155" s="260">
        <v>587.13638008601424</v>
      </c>
      <c r="U1155" s="260">
        <f t="shared" si="258"/>
        <v>3.7192200000000004</v>
      </c>
      <c r="V1155" s="260">
        <f t="shared" si="259"/>
        <v>1.8265</v>
      </c>
    </row>
    <row r="1156" spans="1:22" hidden="1">
      <c r="A1156" s="259">
        <v>45439</v>
      </c>
      <c r="B1156" s="260">
        <v>0</v>
      </c>
      <c r="C1156" s="260">
        <v>0</v>
      </c>
      <c r="D1156" s="260">
        <v>0</v>
      </c>
      <c r="F1156" s="260" t="e">
        <v>#N/A</v>
      </c>
      <c r="G1156" s="260" t="e">
        <f t="shared" ref="G1156:G1219" si="260">F1156*100</f>
        <v>#N/A</v>
      </c>
      <c r="H1156" s="260" t="e">
        <f t="shared" si="255"/>
        <v>#N/A</v>
      </c>
      <c r="J1156" s="260"/>
      <c r="L1156" s="260"/>
      <c r="M1156" s="260"/>
      <c r="Q1156" s="260">
        <v>588.16105655784452</v>
      </c>
    </row>
    <row r="1157" spans="1:22">
      <c r="A1157" s="259">
        <v>45440</v>
      </c>
      <c r="B1157" s="260">
        <v>254.5</v>
      </c>
      <c r="C1157" s="261">
        <v>375.52300000000002</v>
      </c>
      <c r="D1157" s="260">
        <v>5306.04</v>
      </c>
      <c r="F1157" s="261">
        <v>4.5510000000000002</v>
      </c>
      <c r="G1157" s="260">
        <f t="shared" si="260"/>
        <v>455.1</v>
      </c>
      <c r="H1157" s="260">
        <f t="shared" si="255"/>
        <v>-200.60000000000002</v>
      </c>
      <c r="I1157" s="260">
        <f t="shared" ref="I1157:I1172" si="261">J1157*100</f>
        <v>221.20000000000002</v>
      </c>
      <c r="J1157" s="262">
        <v>2.2120000000000002</v>
      </c>
      <c r="K1157" s="260">
        <f t="shared" ref="K1157:K1172" si="262">F1157-J1157</f>
        <v>2.339</v>
      </c>
      <c r="L1157" s="261">
        <v>7.9249999999999998</v>
      </c>
      <c r="M1157" s="262">
        <f t="shared" ref="M1157:M1172" si="263">L1157-K1157</f>
        <v>5.5860000000000003</v>
      </c>
      <c r="N1157" s="260">
        <v>2.5910000000000002</v>
      </c>
      <c r="O1157" s="260">
        <v>184.53</v>
      </c>
      <c r="P1157" s="260">
        <v>471</v>
      </c>
      <c r="Q1157" s="260">
        <v>581.06924326364151</v>
      </c>
      <c r="U1157" s="260">
        <f t="shared" ref="U1157:U1172" si="264">C1157/100</f>
        <v>3.7552300000000001</v>
      </c>
      <c r="V1157" s="260">
        <f t="shared" ref="V1157:V1172" si="265">O1157/100</f>
        <v>1.8452999999999999</v>
      </c>
    </row>
    <row r="1158" spans="1:22">
      <c r="A1158" s="259">
        <v>45441</v>
      </c>
      <c r="B1158" s="260">
        <v>246.4</v>
      </c>
      <c r="C1158" s="261">
        <v>368.91399999999999</v>
      </c>
      <c r="D1158" s="260">
        <v>5266.95</v>
      </c>
      <c r="F1158" s="261">
        <v>4.6139999999999999</v>
      </c>
      <c r="G1158" s="260">
        <f t="shared" si="260"/>
        <v>461.4</v>
      </c>
      <c r="H1158" s="260">
        <f t="shared" si="255"/>
        <v>-214.99999999999997</v>
      </c>
      <c r="I1158" s="260">
        <f t="shared" si="261"/>
        <v>224.6</v>
      </c>
      <c r="J1158" s="262">
        <v>2.246</v>
      </c>
      <c r="K1158" s="260">
        <f t="shared" si="262"/>
        <v>2.3679999999999999</v>
      </c>
      <c r="L1158" s="261">
        <v>7.9950000000000001</v>
      </c>
      <c r="M1158" s="262">
        <f t="shared" si="263"/>
        <v>5.6270000000000007</v>
      </c>
      <c r="N1158" s="260">
        <v>2.6890000000000001</v>
      </c>
      <c r="O1158" s="260">
        <v>182.35</v>
      </c>
      <c r="P1158" s="260">
        <v>465</v>
      </c>
      <c r="Q1158" s="260">
        <v>585.49925608640729</v>
      </c>
      <c r="U1158" s="260">
        <f t="shared" si="264"/>
        <v>3.6891400000000001</v>
      </c>
      <c r="V1158" s="260">
        <f t="shared" si="265"/>
        <v>1.8234999999999999</v>
      </c>
    </row>
    <row r="1159" spans="1:22">
      <c r="A1159" s="259">
        <v>45442</v>
      </c>
      <c r="B1159" s="260">
        <v>250.6</v>
      </c>
      <c r="C1159" s="261">
        <v>369.83199999999999</v>
      </c>
      <c r="D1159" s="260">
        <v>5235.4799999999996</v>
      </c>
      <c r="F1159" s="261">
        <v>4.5469999999999997</v>
      </c>
      <c r="G1159" s="260">
        <f t="shared" si="260"/>
        <v>454.7</v>
      </c>
      <c r="H1159" s="260">
        <f t="shared" si="255"/>
        <v>-204.1</v>
      </c>
      <c r="I1159" s="260">
        <f t="shared" si="261"/>
        <v>218.7</v>
      </c>
      <c r="J1159" s="262">
        <v>2.1869999999999998</v>
      </c>
      <c r="K1159" s="260">
        <f t="shared" si="262"/>
        <v>2.36</v>
      </c>
      <c r="L1159" s="261">
        <v>7.9260000000000002</v>
      </c>
      <c r="M1159" s="262">
        <f t="shared" si="263"/>
        <v>5.5660000000000007</v>
      </c>
      <c r="N1159" s="260">
        <v>2.65</v>
      </c>
      <c r="O1159" s="260">
        <v>181.46</v>
      </c>
      <c r="P1159" s="260">
        <v>467</v>
      </c>
      <c r="Q1159" s="260">
        <v>590.7514418357722</v>
      </c>
      <c r="U1159" s="260">
        <f t="shared" si="264"/>
        <v>3.6983199999999998</v>
      </c>
      <c r="V1159" s="260">
        <f t="shared" si="265"/>
        <v>1.8146</v>
      </c>
    </row>
    <row r="1160" spans="1:22">
      <c r="A1160" s="259">
        <v>45443</v>
      </c>
      <c r="B1160" s="260">
        <v>246.5</v>
      </c>
      <c r="C1160" s="261">
        <v>380.53100000000001</v>
      </c>
      <c r="D1160" s="260">
        <v>5277.51</v>
      </c>
      <c r="F1160" s="261">
        <v>4.5</v>
      </c>
      <c r="G1160" s="260">
        <f t="shared" si="260"/>
        <v>450</v>
      </c>
      <c r="H1160" s="260">
        <f t="shared" si="255"/>
        <v>-203.5</v>
      </c>
      <c r="I1160" s="260">
        <f t="shared" si="261"/>
        <v>214.9</v>
      </c>
      <c r="J1160" s="262">
        <v>2.149</v>
      </c>
      <c r="K1160" s="260">
        <f t="shared" si="262"/>
        <v>2.351</v>
      </c>
      <c r="L1160" s="261">
        <v>8.2850000000000001</v>
      </c>
      <c r="M1160" s="262">
        <f t="shared" si="263"/>
        <v>5.9340000000000002</v>
      </c>
      <c r="N1160" s="260">
        <v>2.6619999999999999</v>
      </c>
      <c r="O1160" s="260">
        <v>186.54</v>
      </c>
      <c r="P1160" s="260">
        <v>468</v>
      </c>
      <c r="Q1160" s="260">
        <v>592.33580060446911</v>
      </c>
      <c r="U1160" s="260">
        <f t="shared" si="264"/>
        <v>3.80531</v>
      </c>
      <c r="V1160" s="260">
        <f t="shared" si="265"/>
        <v>1.8653999999999999</v>
      </c>
    </row>
    <row r="1161" spans="1:22">
      <c r="A1161" s="259">
        <v>45446</v>
      </c>
      <c r="B1161" s="260">
        <v>250.3</v>
      </c>
      <c r="C1161" s="261">
        <v>383.81799999999998</v>
      </c>
      <c r="D1161" s="260">
        <v>5283.4</v>
      </c>
      <c r="F1161" s="261">
        <v>4.3890000000000002</v>
      </c>
      <c r="G1161" s="260">
        <f t="shared" si="260"/>
        <v>438.90000000000003</v>
      </c>
      <c r="H1161" s="260">
        <f t="shared" si="255"/>
        <v>-188.60000000000002</v>
      </c>
      <c r="I1161" s="260">
        <f t="shared" si="261"/>
        <v>205.6</v>
      </c>
      <c r="J1161" s="262">
        <v>2.056</v>
      </c>
      <c r="K1161" s="260">
        <f t="shared" si="262"/>
        <v>2.3330000000000002</v>
      </c>
      <c r="L1161" s="261">
        <v>8.24</v>
      </c>
      <c r="M1161" s="262">
        <f t="shared" si="263"/>
        <v>5.907</v>
      </c>
      <c r="N1161" s="260">
        <v>2.577</v>
      </c>
      <c r="O1161" s="260">
        <v>189.77</v>
      </c>
      <c r="P1161" s="260">
        <v>472</v>
      </c>
      <c r="Q1161" s="260">
        <v>594.83631433962887</v>
      </c>
      <c r="U1161" s="260">
        <f t="shared" si="264"/>
        <v>3.8381799999999999</v>
      </c>
      <c r="V1161" s="260">
        <f t="shared" si="265"/>
        <v>1.8977000000000002</v>
      </c>
    </row>
    <row r="1162" spans="1:22">
      <c r="A1162" s="259">
        <v>45447</v>
      </c>
      <c r="B1162" s="260">
        <v>253.6</v>
      </c>
      <c r="C1162" s="261">
        <v>389.07799999999997</v>
      </c>
      <c r="D1162" s="260">
        <v>5291.34</v>
      </c>
      <c r="F1162" s="261">
        <v>4.327</v>
      </c>
      <c r="G1162" s="260">
        <f t="shared" si="260"/>
        <v>432.7</v>
      </c>
      <c r="H1162" s="260">
        <f t="shared" si="255"/>
        <v>-179.1</v>
      </c>
      <c r="I1162" s="260">
        <f t="shared" si="261"/>
        <v>202.2</v>
      </c>
      <c r="J1162" s="262">
        <v>2.0219999999999998</v>
      </c>
      <c r="K1162" s="260">
        <f t="shared" si="262"/>
        <v>2.3050000000000002</v>
      </c>
      <c r="L1162" s="261">
        <v>8.2439999999999998</v>
      </c>
      <c r="M1162" s="262">
        <f t="shared" si="263"/>
        <v>5.9390000000000001</v>
      </c>
      <c r="N1162" s="260">
        <v>2.5310000000000001</v>
      </c>
      <c r="O1162" s="260">
        <v>194.33</v>
      </c>
      <c r="P1162" s="260">
        <v>484</v>
      </c>
      <c r="Q1162" s="260">
        <v>608.4506901889024</v>
      </c>
      <c r="U1162" s="260">
        <f t="shared" si="264"/>
        <v>3.8907799999999999</v>
      </c>
      <c r="V1162" s="260">
        <f t="shared" si="265"/>
        <v>1.9433</v>
      </c>
    </row>
    <row r="1163" spans="1:22">
      <c r="A1163" s="259">
        <v>45448</v>
      </c>
      <c r="B1163" s="260">
        <v>255.8</v>
      </c>
      <c r="C1163" s="261">
        <v>391.38900000000001</v>
      </c>
      <c r="D1163" s="260">
        <v>5354.03</v>
      </c>
      <c r="F1163" s="261">
        <v>4.2759999999999998</v>
      </c>
      <c r="G1163" s="260">
        <f t="shared" si="260"/>
        <v>427.59999999999997</v>
      </c>
      <c r="H1163" s="260">
        <f t="shared" si="255"/>
        <v>-171.79999999999995</v>
      </c>
      <c r="I1163" s="260">
        <f t="shared" si="261"/>
        <v>198</v>
      </c>
      <c r="J1163" s="262">
        <v>1.98</v>
      </c>
      <c r="K1163" s="260">
        <f t="shared" si="262"/>
        <v>2.2959999999999998</v>
      </c>
      <c r="L1163" s="261">
        <v>8.2240000000000002</v>
      </c>
      <c r="M1163" s="262">
        <f t="shared" si="263"/>
        <v>5.9280000000000008</v>
      </c>
      <c r="N1163" s="260">
        <v>2.5099999999999998</v>
      </c>
      <c r="O1163" s="260">
        <v>191.82</v>
      </c>
      <c r="P1163" s="260">
        <v>484</v>
      </c>
      <c r="Q1163" s="260">
        <v>614.41991641414188</v>
      </c>
      <c r="U1163" s="260">
        <f t="shared" si="264"/>
        <v>3.9138900000000003</v>
      </c>
      <c r="V1163" s="260">
        <f t="shared" si="265"/>
        <v>1.9181999999999999</v>
      </c>
    </row>
    <row r="1164" spans="1:22">
      <c r="A1164" s="259">
        <v>45449</v>
      </c>
      <c r="B1164" s="260">
        <v>255.5</v>
      </c>
      <c r="C1164" s="261">
        <v>392.40100000000001</v>
      </c>
      <c r="D1164" s="260">
        <v>5352.96</v>
      </c>
      <c r="F1164" s="261">
        <v>4.2880000000000003</v>
      </c>
      <c r="G1164" s="260">
        <f t="shared" si="260"/>
        <v>428.8</v>
      </c>
      <c r="H1164" s="260">
        <f t="shared" si="255"/>
        <v>-173.3</v>
      </c>
      <c r="I1164" s="260">
        <f t="shared" si="261"/>
        <v>200.89999999999998</v>
      </c>
      <c r="J1164" s="262">
        <v>2.0089999999999999</v>
      </c>
      <c r="K1164" s="260">
        <f t="shared" si="262"/>
        <v>2.2790000000000004</v>
      </c>
      <c r="L1164" s="261">
        <v>8.2490000000000006</v>
      </c>
      <c r="M1164" s="262">
        <f t="shared" si="263"/>
        <v>5.9700000000000006</v>
      </c>
      <c r="N1164" s="260">
        <v>2.5470000000000002</v>
      </c>
      <c r="O1164" s="260">
        <v>190.59</v>
      </c>
      <c r="P1164" s="260">
        <v>483</v>
      </c>
      <c r="Q1164" s="260">
        <v>610.8705569135617</v>
      </c>
      <c r="U1164" s="260">
        <f t="shared" si="264"/>
        <v>3.92401</v>
      </c>
      <c r="V1164" s="260">
        <f t="shared" si="265"/>
        <v>1.9058999999999999</v>
      </c>
    </row>
    <row r="1165" spans="1:22">
      <c r="A1165" s="259">
        <v>45450</v>
      </c>
      <c r="B1165" s="260">
        <v>247.6</v>
      </c>
      <c r="C1165" s="261">
        <v>386.09199999999998</v>
      </c>
      <c r="D1165" s="260">
        <v>5346.99</v>
      </c>
      <c r="F1165" s="261">
        <v>4.4340000000000002</v>
      </c>
      <c r="G1165" s="260">
        <f t="shared" si="260"/>
        <v>443.40000000000003</v>
      </c>
      <c r="H1165" s="260">
        <f t="shared" si="255"/>
        <v>-195.80000000000004</v>
      </c>
      <c r="I1165" s="260">
        <f t="shared" si="261"/>
        <v>213.79999999999998</v>
      </c>
      <c r="J1165" s="262">
        <v>2.1379999999999999</v>
      </c>
      <c r="K1165" s="260">
        <f t="shared" si="262"/>
        <v>2.2960000000000003</v>
      </c>
      <c r="L1165" s="261">
        <v>8.34</v>
      </c>
      <c r="M1165" s="262">
        <f t="shared" si="263"/>
        <v>6.0439999999999996</v>
      </c>
      <c r="N1165" s="260">
        <v>2.617</v>
      </c>
      <c r="O1165" s="260">
        <v>188.56</v>
      </c>
      <c r="P1165" s="260">
        <v>476</v>
      </c>
      <c r="Q1165" s="260">
        <v>606.44093682197433</v>
      </c>
      <c r="U1165" s="260">
        <f t="shared" si="264"/>
        <v>3.8609199999999997</v>
      </c>
      <c r="V1165" s="260">
        <f t="shared" si="265"/>
        <v>1.8855999999999999</v>
      </c>
    </row>
    <row r="1166" spans="1:22">
      <c r="A1166" s="259">
        <v>45453</v>
      </c>
      <c r="B1166" s="260">
        <v>247.3</v>
      </c>
      <c r="C1166" s="261">
        <v>386.18700000000001</v>
      </c>
      <c r="D1166" s="260">
        <v>5360.79</v>
      </c>
      <c r="F1166" s="261">
        <v>4.468</v>
      </c>
      <c r="G1166" s="260">
        <f t="shared" si="260"/>
        <v>446.8</v>
      </c>
      <c r="H1166" s="260">
        <f t="shared" si="255"/>
        <v>-199.5</v>
      </c>
      <c r="I1166" s="260">
        <f t="shared" si="261"/>
        <v>216.5</v>
      </c>
      <c r="J1166" s="262">
        <v>2.165</v>
      </c>
      <c r="K1166" s="260">
        <f t="shared" si="262"/>
        <v>2.3029999999999999</v>
      </c>
      <c r="L1166" s="261">
        <v>8.3469999999999995</v>
      </c>
      <c r="M1166" s="262">
        <f t="shared" si="263"/>
        <v>6.0439999999999996</v>
      </c>
      <c r="N1166" s="260">
        <v>2.669</v>
      </c>
      <c r="O1166" s="260">
        <v>188.69</v>
      </c>
      <c r="P1166" s="260">
        <v>480</v>
      </c>
      <c r="Q1166" s="260">
        <v>612.76108871985321</v>
      </c>
      <c r="U1166" s="260">
        <f t="shared" si="264"/>
        <v>3.8618700000000001</v>
      </c>
      <c r="V1166" s="260">
        <f t="shared" si="265"/>
        <v>1.8869</v>
      </c>
    </row>
    <row r="1167" spans="1:22">
      <c r="A1167" s="259">
        <v>45454</v>
      </c>
      <c r="B1167" s="260">
        <v>251.5</v>
      </c>
      <c r="C1167" s="261">
        <v>390.99099999999999</v>
      </c>
      <c r="D1167" s="260">
        <v>5375.32</v>
      </c>
      <c r="F1167" s="261">
        <v>4.4050000000000002</v>
      </c>
      <c r="G1167" s="260">
        <f t="shared" si="260"/>
        <v>440.5</v>
      </c>
      <c r="H1167" s="260">
        <f t="shared" si="255"/>
        <v>-189</v>
      </c>
      <c r="I1167" s="260">
        <f t="shared" si="261"/>
        <v>212.1</v>
      </c>
      <c r="J1167" s="262">
        <v>2.121</v>
      </c>
      <c r="K1167" s="260">
        <f t="shared" si="262"/>
        <v>2.2840000000000003</v>
      </c>
      <c r="L1167" s="261">
        <v>8.3330000000000002</v>
      </c>
      <c r="M1167" s="262">
        <f t="shared" si="263"/>
        <v>6.0489999999999995</v>
      </c>
      <c r="N1167" s="260">
        <v>2.621</v>
      </c>
      <c r="O1167" s="260">
        <v>194.33</v>
      </c>
      <c r="P1167" s="260">
        <v>490</v>
      </c>
      <c r="Q1167" s="260">
        <v>618.25811175172441</v>
      </c>
      <c r="U1167" s="260">
        <f t="shared" si="264"/>
        <v>3.90991</v>
      </c>
      <c r="V1167" s="260">
        <f t="shared" si="265"/>
        <v>1.9433</v>
      </c>
    </row>
    <row r="1168" spans="1:22">
      <c r="A1168" s="259">
        <v>45455</v>
      </c>
      <c r="B1168" s="260">
        <v>252.4</v>
      </c>
      <c r="C1168" s="261">
        <v>385.77800000000002</v>
      </c>
      <c r="D1168" s="260">
        <v>5421.03</v>
      </c>
      <c r="F1168" s="261">
        <v>4.3170000000000002</v>
      </c>
      <c r="G1168" s="260">
        <f t="shared" si="260"/>
        <v>431.70000000000005</v>
      </c>
      <c r="H1168" s="260">
        <f t="shared" si="255"/>
        <v>-179.30000000000004</v>
      </c>
      <c r="I1168" s="260">
        <f t="shared" si="261"/>
        <v>208.6</v>
      </c>
      <c r="J1168" s="262">
        <v>2.0859999999999999</v>
      </c>
      <c r="K1168" s="260">
        <f t="shared" si="262"/>
        <v>2.2310000000000003</v>
      </c>
      <c r="L1168" s="261">
        <v>8.1950000000000003</v>
      </c>
      <c r="M1168" s="262">
        <f t="shared" si="263"/>
        <v>5.9640000000000004</v>
      </c>
      <c r="N1168" s="260">
        <v>2.528</v>
      </c>
      <c r="O1168" s="260">
        <v>198.66</v>
      </c>
      <c r="P1168" s="260">
        <v>484</v>
      </c>
      <c r="Q1168" s="260">
        <v>617.68167366303317</v>
      </c>
      <c r="U1168" s="260">
        <f t="shared" si="264"/>
        <v>3.85778</v>
      </c>
      <c r="V1168" s="260">
        <f t="shared" si="265"/>
        <v>1.9865999999999999</v>
      </c>
    </row>
    <row r="1169" spans="1:22">
      <c r="A1169" s="259">
        <v>45456</v>
      </c>
      <c r="B1169" s="260">
        <v>256.39999999999998</v>
      </c>
      <c r="C1169" s="261">
        <v>390.73200000000003</v>
      </c>
      <c r="D1169" s="260">
        <v>5433.74</v>
      </c>
      <c r="F1169" s="261">
        <v>4.2450000000000001</v>
      </c>
      <c r="G1169" s="260">
        <f t="shared" si="260"/>
        <v>424.5</v>
      </c>
      <c r="H1169" s="260">
        <f t="shared" si="255"/>
        <v>-168.10000000000002</v>
      </c>
      <c r="I1169" s="260">
        <f t="shared" si="261"/>
        <v>204</v>
      </c>
      <c r="J1169" s="262">
        <v>2.04</v>
      </c>
      <c r="K1169" s="260">
        <f t="shared" si="262"/>
        <v>2.2050000000000001</v>
      </c>
      <c r="L1169" s="261">
        <v>8.1609999999999996</v>
      </c>
      <c r="M1169" s="262">
        <f t="shared" si="263"/>
        <v>5.9559999999999995</v>
      </c>
      <c r="N1169" s="260">
        <v>2.468</v>
      </c>
      <c r="O1169" s="260">
        <v>201.18</v>
      </c>
      <c r="P1169" s="260">
        <v>495</v>
      </c>
      <c r="Q1169" s="260">
        <v>627.01471581433884</v>
      </c>
      <c r="U1169" s="260">
        <f t="shared" si="264"/>
        <v>3.9073200000000003</v>
      </c>
      <c r="V1169" s="260">
        <f t="shared" si="265"/>
        <v>2.0118</v>
      </c>
    </row>
    <row r="1170" spans="1:22">
      <c r="A1170" s="259">
        <v>45457</v>
      </c>
      <c r="B1170" s="260">
        <v>257.89999999999998</v>
      </c>
      <c r="C1170" s="261">
        <v>394.69400000000002</v>
      </c>
      <c r="D1170" s="260">
        <v>5431.6</v>
      </c>
      <c r="F1170" s="261">
        <v>4.2220000000000004</v>
      </c>
      <c r="G1170" s="260">
        <f t="shared" si="260"/>
        <v>422.20000000000005</v>
      </c>
      <c r="H1170" s="260">
        <f t="shared" si="255"/>
        <v>-164.30000000000007</v>
      </c>
      <c r="I1170" s="260">
        <f t="shared" si="261"/>
        <v>204.2</v>
      </c>
      <c r="J1170" s="262">
        <v>2.0419999999999998</v>
      </c>
      <c r="K1170" s="260">
        <f t="shared" si="262"/>
        <v>2.1800000000000006</v>
      </c>
      <c r="L1170" s="261">
        <v>8.1530000000000005</v>
      </c>
      <c r="M1170" s="262">
        <f t="shared" si="263"/>
        <v>5.9729999999999999</v>
      </c>
      <c r="N1170" s="260">
        <v>2.3580000000000001</v>
      </c>
      <c r="O1170" s="260">
        <v>218.91</v>
      </c>
      <c r="P1170" s="260">
        <v>504</v>
      </c>
      <c r="Q1170" s="260">
        <v>641.65219134949677</v>
      </c>
      <c r="U1170" s="260">
        <f t="shared" si="264"/>
        <v>3.9469400000000001</v>
      </c>
      <c r="V1170" s="260">
        <f t="shared" si="265"/>
        <v>2.1890999999999998</v>
      </c>
    </row>
    <row r="1171" spans="1:22">
      <c r="A1171" s="259">
        <v>45460</v>
      </c>
      <c r="B1171" s="260">
        <v>255.9</v>
      </c>
      <c r="C1171" s="261">
        <v>395.16500000000002</v>
      </c>
      <c r="D1171" s="260">
        <v>5473.23</v>
      </c>
      <c r="F1171" s="261">
        <v>4.282</v>
      </c>
      <c r="G1171" s="260">
        <f t="shared" si="260"/>
        <v>428.2</v>
      </c>
      <c r="H1171" s="260">
        <f t="shared" si="255"/>
        <v>-172.29999999999998</v>
      </c>
      <c r="I1171" s="260">
        <f t="shared" si="261"/>
        <v>205.9</v>
      </c>
      <c r="J1171" s="262">
        <v>2.0590000000000002</v>
      </c>
      <c r="K1171" s="260">
        <f t="shared" si="262"/>
        <v>2.2229999999999999</v>
      </c>
      <c r="L1171" s="261">
        <v>8.2289999999999992</v>
      </c>
      <c r="M1171" s="262">
        <f t="shared" si="263"/>
        <v>6.0059999999999993</v>
      </c>
      <c r="N1171" s="260">
        <v>2.411</v>
      </c>
      <c r="O1171" s="260">
        <v>213.94</v>
      </c>
      <c r="P1171" s="260">
        <v>506</v>
      </c>
      <c r="Q1171" s="260">
        <v>645.63683001240543</v>
      </c>
      <c r="U1171" s="260">
        <f t="shared" si="264"/>
        <v>3.9516500000000003</v>
      </c>
      <c r="V1171" s="260">
        <f t="shared" si="265"/>
        <v>2.1394000000000002</v>
      </c>
    </row>
    <row r="1172" spans="1:22">
      <c r="A1172" s="259">
        <v>45461</v>
      </c>
      <c r="B1172" s="260">
        <v>258.39999999999998</v>
      </c>
      <c r="C1172" s="261">
        <v>395.83800000000002</v>
      </c>
      <c r="D1172" s="260">
        <v>5487.03</v>
      </c>
      <c r="F1172" s="261">
        <v>4.2240000000000002</v>
      </c>
      <c r="G1172" s="260">
        <f t="shared" si="260"/>
        <v>422.40000000000003</v>
      </c>
      <c r="H1172" s="260">
        <f t="shared" si="255"/>
        <v>-164.00000000000006</v>
      </c>
      <c r="I1172" s="260">
        <f t="shared" si="261"/>
        <v>200.8</v>
      </c>
      <c r="J1172" s="262">
        <v>2.008</v>
      </c>
      <c r="K1172" s="260">
        <f t="shared" si="262"/>
        <v>2.2160000000000002</v>
      </c>
      <c r="L1172" s="261">
        <v>8.157</v>
      </c>
      <c r="M1172" s="262">
        <f t="shared" si="263"/>
        <v>5.9409999999999998</v>
      </c>
      <c r="N1172" s="260">
        <v>2.3940000000000001</v>
      </c>
      <c r="O1172" s="260">
        <v>213.39</v>
      </c>
      <c r="P1172" s="260">
        <v>505</v>
      </c>
      <c r="Q1172" s="260">
        <v>643.21817056625594</v>
      </c>
      <c r="U1172" s="260">
        <f t="shared" si="264"/>
        <v>3.95838</v>
      </c>
      <c r="V1172" s="260">
        <f t="shared" si="265"/>
        <v>2.1338999999999997</v>
      </c>
    </row>
    <row r="1173" spans="1:22" hidden="1">
      <c r="A1173" s="259">
        <v>45462</v>
      </c>
      <c r="B1173" s="260">
        <v>0</v>
      </c>
      <c r="C1173" s="260">
        <v>0</v>
      </c>
      <c r="D1173" s="260">
        <v>0</v>
      </c>
      <c r="F1173" s="260">
        <v>4.2240000000000002</v>
      </c>
      <c r="G1173" s="260">
        <f t="shared" si="260"/>
        <v>422.40000000000003</v>
      </c>
      <c r="H1173" s="260">
        <f t="shared" si="255"/>
        <v>-422.40000000000003</v>
      </c>
      <c r="J1173" s="260"/>
      <c r="L1173" s="260"/>
      <c r="M1173" s="260"/>
      <c r="Q1173" s="260">
        <v>640.97451399405929</v>
      </c>
    </row>
    <row r="1174" spans="1:22">
      <c r="A1174" s="259">
        <v>45463</v>
      </c>
      <c r="B1174" s="260">
        <v>256.60000000000002</v>
      </c>
      <c r="C1174" s="261">
        <v>395.00200000000001</v>
      </c>
      <c r="D1174" s="260">
        <v>5473.17</v>
      </c>
      <c r="F1174" s="261">
        <v>4.2610000000000001</v>
      </c>
      <c r="G1174" s="260">
        <f t="shared" si="260"/>
        <v>426.1</v>
      </c>
      <c r="H1174" s="260">
        <f t="shared" si="255"/>
        <v>-169.5</v>
      </c>
      <c r="I1174" s="260">
        <f t="shared" ref="I1174:I1183" si="266">J1174*100</f>
        <v>200.89999999999998</v>
      </c>
      <c r="J1174" s="262">
        <v>2.0089999999999999</v>
      </c>
      <c r="K1174" s="260">
        <f t="shared" ref="K1174:K1183" si="267">F1174-J1174</f>
        <v>2.2520000000000002</v>
      </c>
      <c r="L1174" s="261">
        <v>8.1959999999999997</v>
      </c>
      <c r="M1174" s="262">
        <f t="shared" ref="M1174:M1183" si="268">L1174-K1174</f>
        <v>5.9439999999999991</v>
      </c>
      <c r="N1174" s="260">
        <v>2.4300000000000002</v>
      </c>
      <c r="O1174" s="260">
        <v>209.33</v>
      </c>
      <c r="P1174" s="260">
        <v>505</v>
      </c>
      <c r="Q1174" s="260">
        <v>647.51391203999458</v>
      </c>
      <c r="U1174" s="260">
        <f t="shared" ref="U1174:U1183" si="269">C1174/100</f>
        <v>3.9500200000000003</v>
      </c>
      <c r="V1174" s="260">
        <f t="shared" ref="V1174:V1183" si="270">O1174/100</f>
        <v>2.0933000000000002</v>
      </c>
    </row>
    <row r="1175" spans="1:22">
      <c r="A1175" s="259">
        <v>45464</v>
      </c>
      <c r="B1175" s="260">
        <v>256.5</v>
      </c>
      <c r="C1175" s="261">
        <v>395.07900000000001</v>
      </c>
      <c r="D1175" s="260">
        <v>5464.62</v>
      </c>
      <c r="F1175" s="261">
        <v>4.2569999999999997</v>
      </c>
      <c r="G1175" s="260">
        <f t="shared" si="260"/>
        <v>425.7</v>
      </c>
      <c r="H1175" s="260">
        <f t="shared" si="255"/>
        <v>-169.2</v>
      </c>
      <c r="I1175" s="260">
        <f t="shared" si="266"/>
        <v>202.70000000000002</v>
      </c>
      <c r="J1175" s="262">
        <v>2.0270000000000001</v>
      </c>
      <c r="K1175" s="260">
        <f t="shared" si="267"/>
        <v>2.2299999999999995</v>
      </c>
      <c r="L1175" s="261">
        <v>8.1940000000000008</v>
      </c>
      <c r="M1175" s="262">
        <f t="shared" si="268"/>
        <v>5.9640000000000013</v>
      </c>
      <c r="N1175" s="260">
        <v>2.4039999999999999</v>
      </c>
      <c r="O1175" s="260">
        <v>212.98</v>
      </c>
      <c r="P1175" s="260">
        <v>505</v>
      </c>
      <c r="Q1175" s="260">
        <v>652.96406270355135</v>
      </c>
      <c r="U1175" s="260">
        <f t="shared" si="269"/>
        <v>3.95079</v>
      </c>
      <c r="V1175" s="260">
        <f t="shared" si="270"/>
        <v>2.1297999999999999</v>
      </c>
    </row>
    <row r="1176" spans="1:22">
      <c r="A1176" s="259">
        <v>45467</v>
      </c>
      <c r="B1176" s="260">
        <v>257.8</v>
      </c>
      <c r="C1176" s="261">
        <v>397.77600000000001</v>
      </c>
      <c r="D1176" s="260">
        <v>5447.87</v>
      </c>
      <c r="F1176" s="261">
        <v>4.2329999999999997</v>
      </c>
      <c r="G1176" s="260">
        <f t="shared" si="260"/>
        <v>423.29999999999995</v>
      </c>
      <c r="H1176" s="260">
        <f t="shared" si="255"/>
        <v>-165.49999999999994</v>
      </c>
      <c r="I1176" s="260">
        <f t="shared" si="266"/>
        <v>201.29999999999998</v>
      </c>
      <c r="J1176" s="262">
        <v>2.0129999999999999</v>
      </c>
      <c r="K1176" s="260">
        <f t="shared" si="267"/>
        <v>2.2199999999999998</v>
      </c>
      <c r="L1176" s="261">
        <v>8.1999999999999993</v>
      </c>
      <c r="M1176" s="262">
        <f t="shared" si="268"/>
        <v>5.9799999999999995</v>
      </c>
      <c r="N1176" s="260">
        <v>2.4159999999999999</v>
      </c>
      <c r="O1176" s="260">
        <v>211.5</v>
      </c>
      <c r="P1176" s="260">
        <v>511</v>
      </c>
      <c r="Q1176" s="260">
        <v>655.45665012036238</v>
      </c>
      <c r="U1176" s="260">
        <f t="shared" si="269"/>
        <v>3.97776</v>
      </c>
      <c r="V1176" s="260">
        <f t="shared" si="270"/>
        <v>2.1150000000000002</v>
      </c>
    </row>
    <row r="1177" spans="1:22">
      <c r="A1177" s="259">
        <v>45468</v>
      </c>
      <c r="B1177" s="260">
        <v>257</v>
      </c>
      <c r="C1177" s="261">
        <v>396.07100000000003</v>
      </c>
      <c r="D1177" s="260">
        <v>5469.3</v>
      </c>
      <c r="F1177" s="261">
        <v>4.2489999999999997</v>
      </c>
      <c r="G1177" s="260">
        <f t="shared" si="260"/>
        <v>424.9</v>
      </c>
      <c r="H1177" s="260">
        <f t="shared" si="255"/>
        <v>-167.89999999999998</v>
      </c>
      <c r="I1177" s="260">
        <f t="shared" si="266"/>
        <v>202.59999999999997</v>
      </c>
      <c r="J1177" s="262">
        <v>2.0259999999999998</v>
      </c>
      <c r="K1177" s="260">
        <f t="shared" si="267"/>
        <v>2.2229999999999999</v>
      </c>
      <c r="L1177" s="261">
        <v>8.1890000000000001</v>
      </c>
      <c r="M1177" s="262">
        <f t="shared" si="268"/>
        <v>5.9660000000000002</v>
      </c>
      <c r="N1177" s="260">
        <v>2.4049999999999998</v>
      </c>
      <c r="O1177" s="260">
        <v>211.71</v>
      </c>
      <c r="P1177" s="260">
        <v>507</v>
      </c>
      <c r="Q1177" s="260">
        <v>655.16966768156578</v>
      </c>
      <c r="U1177" s="260">
        <f t="shared" si="269"/>
        <v>3.9607100000000002</v>
      </c>
      <c r="V1177" s="260">
        <f t="shared" si="270"/>
        <v>2.1171000000000002</v>
      </c>
    </row>
    <row r="1178" spans="1:22">
      <c r="A1178" s="259">
        <v>45469</v>
      </c>
      <c r="B1178" s="260">
        <v>253.7</v>
      </c>
      <c r="C1178" s="261">
        <v>392.44400000000002</v>
      </c>
      <c r="D1178" s="260">
        <v>5477.9</v>
      </c>
      <c r="F1178" s="261">
        <v>4.33</v>
      </c>
      <c r="G1178" s="260">
        <f t="shared" si="260"/>
        <v>433</v>
      </c>
      <c r="H1178" s="260">
        <f t="shared" si="255"/>
        <v>-179.3</v>
      </c>
      <c r="I1178" s="260">
        <f t="shared" si="266"/>
        <v>206.5</v>
      </c>
      <c r="J1178" s="262">
        <v>2.0649999999999999</v>
      </c>
      <c r="K1178" s="260">
        <f t="shared" si="267"/>
        <v>2.2650000000000001</v>
      </c>
      <c r="L1178" s="261">
        <v>8.23</v>
      </c>
      <c r="M1178" s="262">
        <f t="shared" si="268"/>
        <v>5.9649999999999999</v>
      </c>
      <c r="N1178" s="260">
        <v>2.448</v>
      </c>
      <c r="O1178" s="260">
        <v>210.3</v>
      </c>
      <c r="P1178" s="260">
        <v>499</v>
      </c>
      <c r="Q1178" s="260">
        <v>646.96278785975824</v>
      </c>
      <c r="U1178" s="260">
        <f t="shared" si="269"/>
        <v>3.9244400000000002</v>
      </c>
      <c r="V1178" s="260">
        <f t="shared" si="270"/>
        <v>2.1030000000000002</v>
      </c>
    </row>
    <row r="1179" spans="1:22">
      <c r="A1179" s="259">
        <v>45470</v>
      </c>
      <c r="B1179" s="260">
        <v>256.10000000000002</v>
      </c>
      <c r="C1179" s="261">
        <v>395.64699999999999</v>
      </c>
      <c r="D1179" s="260">
        <v>5482.87</v>
      </c>
      <c r="F1179" s="261">
        <v>4.2869999999999999</v>
      </c>
      <c r="G1179" s="260">
        <f t="shared" si="260"/>
        <v>428.7</v>
      </c>
      <c r="H1179" s="260">
        <f t="shared" si="255"/>
        <v>-172.59999999999997</v>
      </c>
      <c r="I1179" s="260">
        <f t="shared" si="266"/>
        <v>202.70000000000002</v>
      </c>
      <c r="J1179" s="262">
        <v>2.0270000000000001</v>
      </c>
      <c r="K1179" s="260">
        <f t="shared" si="267"/>
        <v>2.2599999999999998</v>
      </c>
      <c r="L1179" s="261">
        <v>8.2279999999999998</v>
      </c>
      <c r="M1179" s="262">
        <f t="shared" si="268"/>
        <v>5.968</v>
      </c>
      <c r="N1179" s="260">
        <v>2.4449999999999998</v>
      </c>
      <c r="O1179" s="260">
        <v>210.76</v>
      </c>
      <c r="P1179" s="260">
        <v>502</v>
      </c>
      <c r="Q1179" s="260">
        <v>649.84396589012772</v>
      </c>
      <c r="U1179" s="260">
        <f t="shared" si="269"/>
        <v>3.9564699999999999</v>
      </c>
      <c r="V1179" s="260">
        <f t="shared" si="270"/>
        <v>2.1075999999999997</v>
      </c>
    </row>
    <row r="1180" spans="1:22">
      <c r="A1180" s="259">
        <v>45471</v>
      </c>
      <c r="B1180" s="260">
        <v>252.7</v>
      </c>
      <c r="C1180" s="261">
        <v>391.36799999999999</v>
      </c>
      <c r="D1180" s="260">
        <v>5460.48</v>
      </c>
      <c r="F1180" s="261">
        <v>4.3970000000000002</v>
      </c>
      <c r="G1180" s="260">
        <f t="shared" si="260"/>
        <v>439.70000000000005</v>
      </c>
      <c r="H1180" s="260">
        <f t="shared" si="255"/>
        <v>-187.00000000000006</v>
      </c>
      <c r="I1180" s="260">
        <f t="shared" si="266"/>
        <v>210.9</v>
      </c>
      <c r="J1180" s="262">
        <v>2.109</v>
      </c>
      <c r="K1180" s="260">
        <f t="shared" si="267"/>
        <v>2.2880000000000003</v>
      </c>
      <c r="L1180" s="261">
        <v>8.4949999999999992</v>
      </c>
      <c r="M1180" s="262">
        <f t="shared" si="268"/>
        <v>6.206999999999999</v>
      </c>
      <c r="N1180" s="260">
        <v>2.4940000000000002</v>
      </c>
      <c r="O1180" s="260">
        <v>212.04</v>
      </c>
      <c r="P1180" s="260">
        <v>494</v>
      </c>
      <c r="Q1180" s="260">
        <v>640.9374397051929</v>
      </c>
      <c r="U1180" s="260">
        <f t="shared" si="269"/>
        <v>3.9136799999999998</v>
      </c>
      <c r="V1180" s="260">
        <f t="shared" si="270"/>
        <v>2.1204000000000001</v>
      </c>
    </row>
    <row r="1181" spans="1:22">
      <c r="A1181" s="259">
        <v>45474</v>
      </c>
      <c r="B1181" s="260">
        <v>251.4</v>
      </c>
      <c r="C1181" s="261">
        <v>396.048</v>
      </c>
      <c r="D1181" s="260">
        <v>5475.09</v>
      </c>
      <c r="F1181" s="261">
        <v>4.4619999999999997</v>
      </c>
      <c r="G1181" s="260">
        <f t="shared" si="260"/>
        <v>446.2</v>
      </c>
      <c r="H1181" s="260">
        <f t="shared" si="255"/>
        <v>-194.79999999999998</v>
      </c>
      <c r="I1181" s="260">
        <f t="shared" si="266"/>
        <v>214.5</v>
      </c>
      <c r="J1181" s="262">
        <v>2.145</v>
      </c>
      <c r="K1181" s="260">
        <f t="shared" si="267"/>
        <v>2.3169999999999997</v>
      </c>
      <c r="L1181" s="261">
        <v>8.6440000000000001</v>
      </c>
      <c r="M1181" s="262">
        <f t="shared" si="268"/>
        <v>6.327</v>
      </c>
      <c r="N1181" s="260">
        <v>2.6019999999999999</v>
      </c>
      <c r="O1181" s="260">
        <v>204.39</v>
      </c>
      <c r="P1181" s="260">
        <v>494</v>
      </c>
      <c r="Q1181" s="260">
        <v>640.35031510354975</v>
      </c>
      <c r="U1181" s="260">
        <f t="shared" si="269"/>
        <v>3.96048</v>
      </c>
      <c r="V1181" s="260">
        <f t="shared" si="270"/>
        <v>2.0438999999999998</v>
      </c>
    </row>
    <row r="1182" spans="1:22">
      <c r="A1182" s="259">
        <v>45475</v>
      </c>
      <c r="B1182" s="260">
        <v>254.2</v>
      </c>
      <c r="C1182" s="261">
        <v>398.31</v>
      </c>
      <c r="D1182" s="260">
        <v>5509.01</v>
      </c>
      <c r="F1182" s="261">
        <v>4.4329999999999998</v>
      </c>
      <c r="G1182" s="260">
        <f t="shared" si="260"/>
        <v>443.29999999999995</v>
      </c>
      <c r="H1182" s="260">
        <f t="shared" si="255"/>
        <v>-189.09999999999997</v>
      </c>
      <c r="I1182" s="260">
        <f t="shared" si="266"/>
        <v>213.3</v>
      </c>
      <c r="J1182" s="262">
        <v>2.133</v>
      </c>
      <c r="K1182" s="260">
        <f t="shared" si="267"/>
        <v>2.2999999999999998</v>
      </c>
      <c r="L1182" s="261">
        <v>8.6240000000000006</v>
      </c>
      <c r="M1182" s="262">
        <f t="shared" si="268"/>
        <v>6.3240000000000007</v>
      </c>
      <c r="N1182" s="260">
        <v>2.5979999999999999</v>
      </c>
      <c r="O1182" s="260">
        <v>205</v>
      </c>
      <c r="P1182" s="260">
        <v>504</v>
      </c>
      <c r="Q1182" s="260">
        <v>642.41768875518937</v>
      </c>
      <c r="U1182" s="260">
        <f t="shared" si="269"/>
        <v>3.9830999999999999</v>
      </c>
      <c r="V1182" s="260">
        <f t="shared" si="270"/>
        <v>2.0499999999999998</v>
      </c>
    </row>
    <row r="1183" spans="1:22">
      <c r="A1183" s="259">
        <v>45476</v>
      </c>
      <c r="B1183" s="260">
        <v>256.10000000000002</v>
      </c>
      <c r="C1183" s="261">
        <v>394.97300000000001</v>
      </c>
      <c r="D1183" s="260">
        <v>5537.02</v>
      </c>
      <c r="F1183" s="261">
        <v>4.3600000000000003</v>
      </c>
      <c r="G1183" s="260">
        <f t="shared" si="260"/>
        <v>436.00000000000006</v>
      </c>
      <c r="H1183" s="260">
        <f t="shared" si="255"/>
        <v>-179.90000000000003</v>
      </c>
      <c r="I1183" s="260">
        <f t="shared" si="266"/>
        <v>208.5</v>
      </c>
      <c r="J1183" s="262">
        <v>2.085</v>
      </c>
      <c r="K1183" s="260">
        <f t="shared" si="267"/>
        <v>2.2750000000000004</v>
      </c>
      <c r="L1183" s="261">
        <v>8.5</v>
      </c>
      <c r="M1183" s="262">
        <f t="shared" si="268"/>
        <v>6.2249999999999996</v>
      </c>
      <c r="N1183" s="260">
        <v>2.58</v>
      </c>
      <c r="O1183" s="260">
        <v>203.62</v>
      </c>
      <c r="P1183" s="260">
        <v>497</v>
      </c>
      <c r="Q1183" s="260">
        <v>638.99781830362963</v>
      </c>
      <c r="U1183" s="260">
        <f t="shared" si="269"/>
        <v>3.9497300000000002</v>
      </c>
      <c r="V1183" s="260">
        <f t="shared" si="270"/>
        <v>2.0362</v>
      </c>
    </row>
    <row r="1184" spans="1:22" hidden="1">
      <c r="A1184" s="259">
        <v>45477</v>
      </c>
      <c r="B1184" s="260">
        <v>0</v>
      </c>
      <c r="C1184" s="260">
        <v>0</v>
      </c>
      <c r="D1184" s="260">
        <v>0</v>
      </c>
      <c r="F1184" s="260">
        <v>4.3600000000000003</v>
      </c>
      <c r="G1184" s="260">
        <f t="shared" si="260"/>
        <v>436.00000000000006</v>
      </c>
      <c r="H1184" s="260">
        <f t="shared" si="255"/>
        <v>-436.00000000000006</v>
      </c>
      <c r="J1184" s="260"/>
      <c r="L1184" s="260"/>
      <c r="M1184" s="260"/>
      <c r="Q1184" s="260">
        <v>637.03458326667499</v>
      </c>
    </row>
    <row r="1185" spans="1:22">
      <c r="A1185" s="259">
        <v>45478</v>
      </c>
      <c r="B1185" s="260">
        <v>259.3</v>
      </c>
      <c r="C1185" s="261">
        <v>392.12799999999999</v>
      </c>
      <c r="D1185" s="260">
        <v>5567.19</v>
      </c>
      <c r="F1185" s="261">
        <v>4.2789999999999999</v>
      </c>
      <c r="G1185" s="260">
        <f t="shared" si="260"/>
        <v>427.9</v>
      </c>
      <c r="H1185" s="260">
        <f t="shared" si="255"/>
        <v>-168.59999999999997</v>
      </c>
      <c r="I1185" s="260">
        <f t="shared" ref="I1185:I1225" si="271">J1185*100</f>
        <v>200.59999999999997</v>
      </c>
      <c r="J1185" s="262">
        <v>2.0059999999999998</v>
      </c>
      <c r="K1185" s="260">
        <f t="shared" ref="K1185:K1225" si="272">F1185-J1185</f>
        <v>2.2730000000000001</v>
      </c>
      <c r="L1185" s="261">
        <v>8.3650000000000002</v>
      </c>
      <c r="M1185" s="262">
        <f t="shared" ref="M1185:M1225" si="273">L1185-K1185</f>
        <v>6.0920000000000005</v>
      </c>
      <c r="N1185" s="260">
        <v>2.5510000000000002</v>
      </c>
      <c r="O1185" s="260">
        <v>199.54</v>
      </c>
      <c r="P1185" s="260">
        <v>496</v>
      </c>
      <c r="Q1185" s="260">
        <v>635.63211737235099</v>
      </c>
      <c r="U1185" s="260">
        <f t="shared" ref="U1185:U1220" si="274">C1185/100</f>
        <v>3.9212799999999999</v>
      </c>
      <c r="V1185" s="260">
        <f t="shared" ref="V1185:V1220" si="275">O1185/100</f>
        <v>1.9953999999999998</v>
      </c>
    </row>
    <row r="1186" spans="1:22">
      <c r="A1186" s="259">
        <v>45481</v>
      </c>
      <c r="B1186" s="260">
        <v>257.2</v>
      </c>
      <c r="C1186" s="261">
        <v>389.74799999999999</v>
      </c>
      <c r="D1186" s="260">
        <v>5572.85</v>
      </c>
      <c r="F1186" s="261">
        <v>4.28</v>
      </c>
      <c r="G1186" s="260">
        <f t="shared" si="260"/>
        <v>428</v>
      </c>
      <c r="H1186" s="260">
        <f t="shared" si="255"/>
        <v>-170.8</v>
      </c>
      <c r="I1186" s="260">
        <f t="shared" si="271"/>
        <v>201.2</v>
      </c>
      <c r="J1186" s="262">
        <v>2.012</v>
      </c>
      <c r="K1186" s="260">
        <f t="shared" si="272"/>
        <v>2.2680000000000002</v>
      </c>
      <c r="L1186" s="261">
        <v>8.3650000000000002</v>
      </c>
      <c r="M1186" s="262">
        <f t="shared" si="273"/>
        <v>6.0969999999999995</v>
      </c>
      <c r="N1186" s="260">
        <v>2.5350000000000001</v>
      </c>
      <c r="O1186" s="260">
        <v>201.5</v>
      </c>
      <c r="P1186" s="260">
        <v>480</v>
      </c>
      <c r="Q1186" s="260">
        <v>624.47396682215617</v>
      </c>
      <c r="U1186" s="260">
        <f t="shared" si="274"/>
        <v>3.8974799999999998</v>
      </c>
      <c r="V1186" s="260">
        <f t="shared" si="275"/>
        <v>2.0150000000000001</v>
      </c>
    </row>
    <row r="1187" spans="1:22">
      <c r="A1187" s="259">
        <v>45482</v>
      </c>
      <c r="B1187" s="260">
        <v>256.10000000000002</v>
      </c>
      <c r="C1187" s="261">
        <v>391.02199999999999</v>
      </c>
      <c r="D1187" s="260">
        <v>5576.98</v>
      </c>
      <c r="F1187" s="261">
        <v>4.2969999999999997</v>
      </c>
      <c r="G1187" s="260">
        <f t="shared" si="260"/>
        <v>429.7</v>
      </c>
      <c r="H1187" s="260">
        <f t="shared" si="255"/>
        <v>-173.59999999999997</v>
      </c>
      <c r="I1187" s="260">
        <f t="shared" si="271"/>
        <v>203.2</v>
      </c>
      <c r="J1187" s="262">
        <v>2.032</v>
      </c>
      <c r="K1187" s="260">
        <f t="shared" si="272"/>
        <v>2.2649999999999997</v>
      </c>
      <c r="L1187" s="261">
        <v>8.3960000000000008</v>
      </c>
      <c r="M1187" s="262">
        <f t="shared" si="273"/>
        <v>6.1310000000000011</v>
      </c>
      <c r="N1187" s="260">
        <v>2.5760000000000001</v>
      </c>
      <c r="O1187" s="260">
        <v>200.58</v>
      </c>
      <c r="P1187" s="260">
        <v>472</v>
      </c>
      <c r="Q1187" s="260">
        <v>623.94254823578001</v>
      </c>
      <c r="U1187" s="260">
        <f t="shared" si="274"/>
        <v>3.9102199999999998</v>
      </c>
      <c r="V1187" s="260">
        <f t="shared" si="275"/>
        <v>2.0058000000000002</v>
      </c>
    </row>
    <row r="1188" spans="1:22">
      <c r="A1188" s="259">
        <v>45483</v>
      </c>
      <c r="B1188" s="260">
        <v>255.9</v>
      </c>
      <c r="C1188" s="261">
        <v>388.875</v>
      </c>
      <c r="D1188" s="260">
        <v>5633.91</v>
      </c>
      <c r="F1188" s="261">
        <v>4.2850000000000001</v>
      </c>
      <c r="G1188" s="260">
        <f t="shared" si="260"/>
        <v>428.5</v>
      </c>
      <c r="H1188" s="260">
        <f t="shared" si="255"/>
        <v>-172.6</v>
      </c>
      <c r="I1188" s="260">
        <f t="shared" si="271"/>
        <v>200.5</v>
      </c>
      <c r="J1188" s="262">
        <v>2.0049999999999999</v>
      </c>
      <c r="K1188" s="260">
        <f t="shared" si="272"/>
        <v>2.2800000000000002</v>
      </c>
      <c r="L1188" s="261">
        <v>8.3550000000000004</v>
      </c>
      <c r="M1188" s="262">
        <f t="shared" si="273"/>
        <v>6.0750000000000002</v>
      </c>
      <c r="N1188" s="260">
        <v>2.5289999999999999</v>
      </c>
      <c r="O1188" s="260">
        <v>201.67</v>
      </c>
      <c r="P1188" s="260">
        <v>467</v>
      </c>
      <c r="Q1188" s="260">
        <v>621.21761775028722</v>
      </c>
      <c r="U1188" s="260">
        <f t="shared" si="274"/>
        <v>3.8887499999999999</v>
      </c>
      <c r="V1188" s="260">
        <f t="shared" si="275"/>
        <v>2.0166999999999997</v>
      </c>
    </row>
    <row r="1189" spans="1:22">
      <c r="A1189" s="259">
        <v>45484</v>
      </c>
      <c r="B1189" s="260">
        <v>257</v>
      </c>
      <c r="C1189" s="261">
        <v>385.54199999999997</v>
      </c>
      <c r="D1189" s="260">
        <v>5584.54</v>
      </c>
      <c r="F1189" s="261">
        <v>4.2110000000000003</v>
      </c>
      <c r="G1189" s="260">
        <f t="shared" si="260"/>
        <v>421.1</v>
      </c>
      <c r="H1189" s="260">
        <f t="shared" si="255"/>
        <v>-164.10000000000002</v>
      </c>
      <c r="I1189" s="260">
        <f t="shared" si="271"/>
        <v>196.3</v>
      </c>
      <c r="J1189" s="262">
        <v>1.9630000000000001</v>
      </c>
      <c r="K1189" s="260">
        <f t="shared" si="272"/>
        <v>2.2480000000000002</v>
      </c>
      <c r="L1189" s="261">
        <v>8.2349999999999994</v>
      </c>
      <c r="M1189" s="262">
        <f t="shared" si="273"/>
        <v>5.9869999999999992</v>
      </c>
      <c r="N1189" s="260">
        <v>2.4590000000000001</v>
      </c>
      <c r="O1189" s="260">
        <v>202.46</v>
      </c>
      <c r="P1189" s="260">
        <v>461</v>
      </c>
      <c r="Q1189" s="260">
        <v>616.65802626658933</v>
      </c>
      <c r="U1189" s="260">
        <f t="shared" si="274"/>
        <v>3.8554199999999996</v>
      </c>
      <c r="V1189" s="260">
        <f t="shared" si="275"/>
        <v>2.0246</v>
      </c>
    </row>
    <row r="1190" spans="1:22">
      <c r="A1190" s="259">
        <v>45485</v>
      </c>
      <c r="B1190" s="260">
        <v>258.39999999999998</v>
      </c>
      <c r="C1190" s="261">
        <v>388.67700000000002</v>
      </c>
      <c r="D1190" s="260">
        <v>5615.35</v>
      </c>
      <c r="F1190" s="261">
        <v>4.1840000000000002</v>
      </c>
      <c r="G1190" s="260">
        <f t="shared" si="260"/>
        <v>418.40000000000003</v>
      </c>
      <c r="H1190" s="260">
        <f t="shared" si="255"/>
        <v>-160.00000000000006</v>
      </c>
      <c r="I1190" s="260">
        <f t="shared" si="271"/>
        <v>194.1</v>
      </c>
      <c r="J1190" s="262">
        <v>1.9410000000000001</v>
      </c>
      <c r="K1190" s="260">
        <f t="shared" si="272"/>
        <v>2.2430000000000003</v>
      </c>
      <c r="L1190" s="261">
        <v>8.2569999999999997</v>
      </c>
      <c r="M1190" s="262">
        <f t="shared" si="273"/>
        <v>6.0139999999999993</v>
      </c>
      <c r="N1190" s="260">
        <v>2.492</v>
      </c>
      <c r="O1190" s="260">
        <v>200.76</v>
      </c>
      <c r="P1190" s="260">
        <v>464</v>
      </c>
      <c r="Q1190" s="260">
        <v>619.44315169247091</v>
      </c>
      <c r="U1190" s="260">
        <f t="shared" si="274"/>
        <v>3.8867700000000003</v>
      </c>
      <c r="V1190" s="260">
        <f t="shared" si="275"/>
        <v>2.0076000000000001</v>
      </c>
    </row>
    <row r="1191" spans="1:22">
      <c r="A1191" s="259">
        <v>45488</v>
      </c>
      <c r="B1191" s="260">
        <v>256.60000000000002</v>
      </c>
      <c r="C1191" s="261">
        <v>387.22500000000002</v>
      </c>
      <c r="D1191" s="260">
        <v>5631.22</v>
      </c>
      <c r="F1191" s="261">
        <v>4.2300000000000004</v>
      </c>
      <c r="G1191" s="260">
        <f t="shared" si="260"/>
        <v>423.00000000000006</v>
      </c>
      <c r="H1191" s="260">
        <f t="shared" si="255"/>
        <v>-166.40000000000003</v>
      </c>
      <c r="I1191" s="260">
        <f t="shared" si="271"/>
        <v>197.3</v>
      </c>
      <c r="J1191" s="262">
        <v>1.9730000000000001</v>
      </c>
      <c r="K1191" s="260">
        <f t="shared" si="272"/>
        <v>2.2570000000000006</v>
      </c>
      <c r="L1191" s="261">
        <v>8.298</v>
      </c>
      <c r="M1191" s="262">
        <f t="shared" si="273"/>
        <v>6.0409999999999995</v>
      </c>
      <c r="N1191" s="260">
        <v>2.4689999999999999</v>
      </c>
      <c r="O1191" s="260">
        <v>202.39</v>
      </c>
      <c r="P1191" s="260">
        <v>463</v>
      </c>
      <c r="Q1191" s="260">
        <v>620.27802448260047</v>
      </c>
      <c r="U1191" s="260">
        <f t="shared" si="274"/>
        <v>3.8722500000000002</v>
      </c>
      <c r="V1191" s="260">
        <f t="shared" si="275"/>
        <v>2.0238999999999998</v>
      </c>
    </row>
    <row r="1192" spans="1:22">
      <c r="A1192" s="259">
        <v>45489</v>
      </c>
      <c r="B1192" s="260">
        <v>258.89999999999998</v>
      </c>
      <c r="C1192" s="261">
        <v>391.346</v>
      </c>
      <c r="D1192" s="260">
        <v>5667.2</v>
      </c>
      <c r="F1192" s="261">
        <v>4.1589999999999998</v>
      </c>
      <c r="G1192" s="260">
        <f t="shared" si="260"/>
        <v>415.9</v>
      </c>
      <c r="H1192" s="260">
        <f t="shared" si="255"/>
        <v>-157</v>
      </c>
      <c r="I1192" s="260">
        <f t="shared" si="271"/>
        <v>194.6</v>
      </c>
      <c r="J1192" s="262">
        <v>1.946</v>
      </c>
      <c r="K1192" s="260">
        <f t="shared" si="272"/>
        <v>2.2130000000000001</v>
      </c>
      <c r="L1192" s="261">
        <v>8.2810000000000006</v>
      </c>
      <c r="M1192" s="262">
        <f t="shared" si="273"/>
        <v>6.0680000000000005</v>
      </c>
      <c r="N1192" s="260">
        <v>2.423</v>
      </c>
      <c r="O1192" s="260">
        <v>206.76</v>
      </c>
      <c r="P1192" s="260">
        <v>472</v>
      </c>
      <c r="Q1192" s="260">
        <v>627.77243121442973</v>
      </c>
      <c r="U1192" s="260">
        <f t="shared" si="274"/>
        <v>3.9134600000000002</v>
      </c>
      <c r="V1192" s="260">
        <f t="shared" si="275"/>
        <v>2.0676000000000001</v>
      </c>
    </row>
    <row r="1193" spans="1:22">
      <c r="A1193" s="259">
        <v>45490</v>
      </c>
      <c r="B1193" s="260">
        <v>260.2</v>
      </c>
      <c r="C1193" s="261">
        <v>394.44299999999998</v>
      </c>
      <c r="D1193" s="260">
        <v>5588.27</v>
      </c>
      <c r="F1193" s="261">
        <v>4.1589999999999998</v>
      </c>
      <c r="G1193" s="260">
        <f t="shared" si="260"/>
        <v>415.9</v>
      </c>
      <c r="H1193" s="260">
        <f t="shared" si="255"/>
        <v>-155.69999999999999</v>
      </c>
      <c r="I1193" s="260">
        <f t="shared" si="271"/>
        <v>189.5</v>
      </c>
      <c r="J1193" s="262">
        <v>1.895</v>
      </c>
      <c r="K1193" s="260">
        <f t="shared" si="272"/>
        <v>2.2639999999999998</v>
      </c>
      <c r="L1193" s="261">
        <v>8.298</v>
      </c>
      <c r="M1193" s="262">
        <f t="shared" si="273"/>
        <v>6.0340000000000007</v>
      </c>
      <c r="N1193" s="260">
        <v>2.4180000000000001</v>
      </c>
      <c r="O1193" s="260">
        <v>206.62</v>
      </c>
      <c r="P1193" s="260">
        <v>481</v>
      </c>
      <c r="Q1193" s="260">
        <v>637.12632214948485</v>
      </c>
      <c r="U1193" s="260">
        <f t="shared" si="274"/>
        <v>3.9444299999999997</v>
      </c>
      <c r="V1193" s="260">
        <f t="shared" si="275"/>
        <v>2.0662000000000003</v>
      </c>
    </row>
    <row r="1194" spans="1:22">
      <c r="A1194" s="259">
        <v>45491</v>
      </c>
      <c r="B1194" s="260">
        <v>257.7</v>
      </c>
      <c r="C1194" s="261">
        <v>392.72899999999998</v>
      </c>
      <c r="D1194" s="260">
        <v>5544.59</v>
      </c>
      <c r="F1194" s="261">
        <v>4.2030000000000003</v>
      </c>
      <c r="G1194" s="260">
        <f t="shared" si="260"/>
        <v>420.3</v>
      </c>
      <c r="H1194" s="260">
        <f t="shared" si="255"/>
        <v>-162.60000000000002</v>
      </c>
      <c r="I1194" s="260">
        <f t="shared" si="271"/>
        <v>194.2</v>
      </c>
      <c r="J1194" s="262">
        <v>1.9419999999999999</v>
      </c>
      <c r="K1194" s="260">
        <f t="shared" si="272"/>
        <v>2.2610000000000001</v>
      </c>
      <c r="L1194" s="261">
        <v>8.3379999999999992</v>
      </c>
      <c r="M1194" s="262">
        <f t="shared" si="273"/>
        <v>6.0769999999999991</v>
      </c>
      <c r="N1194" s="260">
        <v>2.4279999999999999</v>
      </c>
      <c r="O1194" s="260">
        <v>209.07</v>
      </c>
      <c r="P1194" s="260">
        <v>484</v>
      </c>
      <c r="Q1194" s="260">
        <v>638.29896511324603</v>
      </c>
      <c r="U1194" s="260">
        <f t="shared" si="274"/>
        <v>3.9272899999999997</v>
      </c>
      <c r="V1194" s="260">
        <f t="shared" si="275"/>
        <v>2.0907</v>
      </c>
    </row>
    <row r="1195" spans="1:22">
      <c r="A1195" s="259">
        <v>45492</v>
      </c>
      <c r="B1195" s="260">
        <v>256.10000000000002</v>
      </c>
      <c r="C1195" s="261">
        <v>392.26299999999998</v>
      </c>
      <c r="D1195" s="260">
        <v>5505</v>
      </c>
      <c r="F1195" s="261">
        <v>4.24</v>
      </c>
      <c r="G1195" s="260">
        <f t="shared" si="260"/>
        <v>424</v>
      </c>
      <c r="H1195" s="260">
        <f t="shared" si="255"/>
        <v>-167.89999999999998</v>
      </c>
      <c r="I1195" s="260">
        <f t="shared" si="271"/>
        <v>194.3</v>
      </c>
      <c r="J1195" s="262">
        <v>1.9430000000000001</v>
      </c>
      <c r="K1195" s="260">
        <f t="shared" si="272"/>
        <v>2.2970000000000002</v>
      </c>
      <c r="L1195" s="261">
        <v>8.3840000000000003</v>
      </c>
      <c r="M1195" s="262">
        <f t="shared" si="273"/>
        <v>6.0869999999999997</v>
      </c>
      <c r="N1195" s="260">
        <v>2.464</v>
      </c>
      <c r="O1195" s="260">
        <v>205.3</v>
      </c>
      <c r="P1195" s="260">
        <v>482</v>
      </c>
      <c r="Q1195" s="260">
        <v>639.00382732543346</v>
      </c>
      <c r="U1195" s="260">
        <f t="shared" si="274"/>
        <v>3.9226299999999998</v>
      </c>
      <c r="V1195" s="260">
        <f t="shared" si="275"/>
        <v>2.0529999999999999</v>
      </c>
    </row>
    <row r="1196" spans="1:22">
      <c r="A1196" s="259">
        <v>45495</v>
      </c>
      <c r="B1196" s="260">
        <v>256.3</v>
      </c>
      <c r="C1196" s="261">
        <v>390.38299999999998</v>
      </c>
      <c r="D1196" s="260">
        <v>5564.41</v>
      </c>
      <c r="F1196" s="261">
        <v>4.2539999999999996</v>
      </c>
      <c r="G1196" s="260">
        <f t="shared" si="260"/>
        <v>425.4</v>
      </c>
      <c r="H1196" s="260">
        <f t="shared" si="255"/>
        <v>-169.09999999999997</v>
      </c>
      <c r="I1196" s="260">
        <f t="shared" si="271"/>
        <v>196.2</v>
      </c>
      <c r="J1196" s="262">
        <v>1.962</v>
      </c>
      <c r="K1196" s="260">
        <f t="shared" si="272"/>
        <v>2.2919999999999998</v>
      </c>
      <c r="L1196" s="261">
        <v>8.3780000000000001</v>
      </c>
      <c r="M1196" s="262">
        <f t="shared" si="273"/>
        <v>6.0860000000000003</v>
      </c>
      <c r="N1196" s="260">
        <v>2.4910000000000001</v>
      </c>
      <c r="O1196" s="260">
        <v>206.65</v>
      </c>
      <c r="P1196" s="260">
        <v>480</v>
      </c>
      <c r="Q1196" s="260">
        <v>636.18964250835063</v>
      </c>
      <c r="U1196" s="260">
        <f t="shared" si="274"/>
        <v>3.9038299999999997</v>
      </c>
      <c r="V1196" s="260">
        <f t="shared" si="275"/>
        <v>2.0665</v>
      </c>
    </row>
    <row r="1197" spans="1:22">
      <c r="A1197" s="259">
        <v>45496</v>
      </c>
      <c r="B1197" s="260">
        <v>255.9</v>
      </c>
      <c r="C1197" s="261">
        <v>387.98700000000002</v>
      </c>
      <c r="D1197" s="260">
        <v>5555.74</v>
      </c>
      <c r="F1197" s="261">
        <v>4.2519999999999998</v>
      </c>
      <c r="G1197" s="260">
        <f t="shared" si="260"/>
        <v>425.2</v>
      </c>
      <c r="H1197" s="260">
        <f t="shared" si="255"/>
        <v>-169.29999999999998</v>
      </c>
      <c r="I1197" s="260">
        <f t="shared" si="271"/>
        <v>197.6</v>
      </c>
      <c r="J1197" s="262">
        <v>1.976</v>
      </c>
      <c r="K1197" s="260">
        <f t="shared" si="272"/>
        <v>2.2759999999999998</v>
      </c>
      <c r="L1197" s="261">
        <v>8.3339999999999996</v>
      </c>
      <c r="M1197" s="262">
        <f t="shared" si="273"/>
        <v>6.0579999999999998</v>
      </c>
      <c r="N1197" s="260">
        <v>2.4340000000000002</v>
      </c>
      <c r="O1197" s="260">
        <v>208.99</v>
      </c>
      <c r="P1197" s="260">
        <v>477</v>
      </c>
      <c r="Q1197" s="260">
        <v>635.01251397561509</v>
      </c>
      <c r="U1197" s="260">
        <f t="shared" si="274"/>
        <v>3.8798700000000004</v>
      </c>
      <c r="V1197" s="260">
        <f t="shared" si="275"/>
        <v>2.0899000000000001</v>
      </c>
    </row>
    <row r="1198" spans="1:22">
      <c r="A1198" s="259">
        <v>45497</v>
      </c>
      <c r="B1198" s="260">
        <v>255.3</v>
      </c>
      <c r="C1198" s="261">
        <v>389.10700000000003</v>
      </c>
      <c r="D1198" s="260">
        <v>5427.13</v>
      </c>
      <c r="F1198" s="261">
        <v>4.2850000000000001</v>
      </c>
      <c r="G1198" s="260">
        <f t="shared" si="260"/>
        <v>428.5</v>
      </c>
      <c r="H1198" s="260">
        <f t="shared" si="255"/>
        <v>-173.2</v>
      </c>
      <c r="I1198" s="260">
        <f t="shared" si="271"/>
        <v>201.5</v>
      </c>
      <c r="J1198" s="262">
        <v>2.0150000000000001</v>
      </c>
      <c r="K1198" s="260">
        <f t="shared" si="272"/>
        <v>2.27</v>
      </c>
      <c r="L1198" s="261">
        <v>8.3870000000000005</v>
      </c>
      <c r="M1198" s="262">
        <f t="shared" si="273"/>
        <v>6.1170000000000009</v>
      </c>
      <c r="N1198" s="260">
        <v>2.4409999999999998</v>
      </c>
      <c r="O1198" s="260">
        <v>209.24</v>
      </c>
      <c r="P1198" s="260">
        <v>482</v>
      </c>
      <c r="Q1198" s="260">
        <v>641.80112735694775</v>
      </c>
      <c r="U1198" s="260">
        <f t="shared" si="274"/>
        <v>3.8910700000000005</v>
      </c>
      <c r="V1198" s="260">
        <f t="shared" si="275"/>
        <v>2.0924</v>
      </c>
    </row>
    <row r="1199" spans="1:22">
      <c r="A1199" s="259">
        <v>45498</v>
      </c>
      <c r="B1199" s="260">
        <v>257.7</v>
      </c>
      <c r="C1199" s="261">
        <v>393.96199999999999</v>
      </c>
      <c r="D1199" s="260">
        <v>5399.22</v>
      </c>
      <c r="F1199" s="261">
        <v>4.242</v>
      </c>
      <c r="G1199" s="260">
        <f t="shared" si="260"/>
        <v>424.2</v>
      </c>
      <c r="H1199" s="260">
        <f t="shared" si="255"/>
        <v>-166.5</v>
      </c>
      <c r="I1199" s="260">
        <f t="shared" si="271"/>
        <v>197.2</v>
      </c>
      <c r="J1199" s="262">
        <v>1.972</v>
      </c>
      <c r="K1199" s="260">
        <f t="shared" si="272"/>
        <v>2.27</v>
      </c>
      <c r="L1199" s="261">
        <v>8.3940000000000001</v>
      </c>
      <c r="M1199" s="262">
        <f t="shared" si="273"/>
        <v>6.1240000000000006</v>
      </c>
      <c r="N1199" s="260">
        <v>2.4140000000000001</v>
      </c>
      <c r="O1199" s="260">
        <v>213.26</v>
      </c>
      <c r="P1199" s="260">
        <v>499</v>
      </c>
      <c r="Q1199" s="260">
        <v>654.74853090797956</v>
      </c>
      <c r="U1199" s="260">
        <f t="shared" si="274"/>
        <v>3.9396199999999997</v>
      </c>
      <c r="V1199" s="260">
        <f t="shared" si="275"/>
        <v>2.1326000000000001</v>
      </c>
    </row>
    <row r="1200" spans="1:22">
      <c r="A1200" s="259">
        <v>45499</v>
      </c>
      <c r="B1200" s="260">
        <v>260.60000000000002</v>
      </c>
      <c r="C1200" s="261">
        <v>395.28500000000003</v>
      </c>
      <c r="D1200" s="260">
        <v>5459.1</v>
      </c>
      <c r="F1200" s="261">
        <v>4.1950000000000003</v>
      </c>
      <c r="G1200" s="260">
        <f t="shared" si="260"/>
        <v>419.5</v>
      </c>
      <c r="H1200" s="260">
        <f t="shared" ref="H1200:H1263" si="276">B1200-G1200</f>
        <v>-158.89999999999998</v>
      </c>
      <c r="I1200" s="260">
        <f t="shared" si="271"/>
        <v>194.1</v>
      </c>
      <c r="J1200" s="262">
        <v>1.9410000000000001</v>
      </c>
      <c r="K1200" s="260">
        <f t="shared" si="272"/>
        <v>2.2540000000000004</v>
      </c>
      <c r="L1200" s="261">
        <v>8.3360000000000003</v>
      </c>
      <c r="M1200" s="262">
        <f t="shared" si="273"/>
        <v>6.0819999999999999</v>
      </c>
      <c r="N1200" s="260">
        <v>2.4039999999999999</v>
      </c>
      <c r="O1200" s="260">
        <v>211.87</v>
      </c>
      <c r="P1200" s="260">
        <v>503</v>
      </c>
      <c r="Q1200" s="260">
        <v>654.52083236555382</v>
      </c>
      <c r="U1200" s="260">
        <f t="shared" si="274"/>
        <v>3.9528500000000002</v>
      </c>
      <c r="V1200" s="260">
        <f t="shared" si="275"/>
        <v>2.1187</v>
      </c>
    </row>
    <row r="1201" spans="1:22">
      <c r="A1201" s="259">
        <v>45502</v>
      </c>
      <c r="B1201" s="260">
        <v>260.10000000000002</v>
      </c>
      <c r="C1201" s="261">
        <v>395.31200000000001</v>
      </c>
      <c r="D1201" s="260">
        <v>5463.54</v>
      </c>
      <c r="F1201" s="261">
        <v>4.1749999999999998</v>
      </c>
      <c r="G1201" s="260">
        <f t="shared" si="260"/>
        <v>417.5</v>
      </c>
      <c r="H1201" s="260">
        <f t="shared" si="276"/>
        <v>-157.39999999999998</v>
      </c>
      <c r="I1201" s="260">
        <f t="shared" si="271"/>
        <v>192.5</v>
      </c>
      <c r="J1201" s="262">
        <v>1.925</v>
      </c>
      <c r="K1201" s="260">
        <f t="shared" si="272"/>
        <v>2.25</v>
      </c>
      <c r="L1201" s="261">
        <v>8.3309999999999995</v>
      </c>
      <c r="M1201" s="262">
        <f t="shared" si="273"/>
        <v>6.0809999999999995</v>
      </c>
      <c r="N1201" s="260">
        <v>2.3540000000000001</v>
      </c>
      <c r="O1201" s="260">
        <v>213.2</v>
      </c>
      <c r="P1201" s="260">
        <v>505</v>
      </c>
      <c r="Q1201" s="260">
        <v>654.94120117017405</v>
      </c>
      <c r="U1201" s="260">
        <f t="shared" si="274"/>
        <v>3.9531200000000002</v>
      </c>
      <c r="V1201" s="260">
        <f t="shared" si="275"/>
        <v>2.1319999999999997</v>
      </c>
    </row>
    <row r="1202" spans="1:22">
      <c r="A1202" s="259">
        <v>45503</v>
      </c>
      <c r="B1202" s="260">
        <v>261.5</v>
      </c>
      <c r="C1202" s="261">
        <v>398.48</v>
      </c>
      <c r="D1202" s="260">
        <v>5436.44</v>
      </c>
      <c r="F1202" s="261">
        <v>4.1399999999999997</v>
      </c>
      <c r="G1202" s="260">
        <f t="shared" si="260"/>
        <v>413.99999999999994</v>
      </c>
      <c r="H1202" s="260">
        <f t="shared" si="276"/>
        <v>-152.49999999999994</v>
      </c>
      <c r="I1202" s="260">
        <f t="shared" si="271"/>
        <v>190.7</v>
      </c>
      <c r="J1202" s="262">
        <v>1.907</v>
      </c>
      <c r="K1202" s="260">
        <f t="shared" si="272"/>
        <v>2.2329999999999997</v>
      </c>
      <c r="L1202" s="261">
        <v>8.34</v>
      </c>
      <c r="M1202" s="262">
        <f t="shared" si="273"/>
        <v>6.1070000000000002</v>
      </c>
      <c r="N1202" s="260">
        <v>2.335</v>
      </c>
      <c r="O1202" s="260">
        <v>214.26</v>
      </c>
      <c r="P1202" s="260">
        <v>511</v>
      </c>
      <c r="Q1202" s="260">
        <v>655.84100687332204</v>
      </c>
      <c r="U1202" s="260">
        <f t="shared" si="274"/>
        <v>3.9848000000000003</v>
      </c>
      <c r="V1202" s="260">
        <f t="shared" si="275"/>
        <v>2.1425999999999998</v>
      </c>
    </row>
    <row r="1203" spans="1:22">
      <c r="A1203" s="259">
        <v>45504</v>
      </c>
      <c r="B1203" s="260">
        <v>264.60000000000002</v>
      </c>
      <c r="C1203" s="261">
        <v>400.29500000000002</v>
      </c>
      <c r="D1203" s="260">
        <v>5522.3</v>
      </c>
      <c r="F1203" s="261">
        <v>4.032</v>
      </c>
      <c r="G1203" s="260">
        <f t="shared" si="260"/>
        <v>403.2</v>
      </c>
      <c r="H1203" s="260">
        <f t="shared" si="276"/>
        <v>-138.59999999999997</v>
      </c>
      <c r="I1203" s="260">
        <f t="shared" si="271"/>
        <v>180.1</v>
      </c>
      <c r="J1203" s="262">
        <v>1.8009999999999999</v>
      </c>
      <c r="K1203" s="260">
        <f t="shared" si="272"/>
        <v>2.2309999999999999</v>
      </c>
      <c r="L1203" s="261">
        <v>8.3119999999999994</v>
      </c>
      <c r="M1203" s="262">
        <f t="shared" si="273"/>
        <v>6.0809999999999995</v>
      </c>
      <c r="N1203" s="260">
        <v>2.2989999999999999</v>
      </c>
      <c r="O1203" s="260">
        <v>214.51</v>
      </c>
      <c r="P1203" s="260">
        <v>509</v>
      </c>
      <c r="Q1203" s="260">
        <v>663.13778201186335</v>
      </c>
      <c r="U1203" s="260">
        <f t="shared" si="274"/>
        <v>4.0029500000000002</v>
      </c>
      <c r="V1203" s="260">
        <f t="shared" si="275"/>
        <v>2.1450999999999998</v>
      </c>
    </row>
    <row r="1204" spans="1:22">
      <c r="A1204" s="259">
        <v>45505</v>
      </c>
      <c r="B1204" s="260">
        <v>266.8</v>
      </c>
      <c r="C1204" s="261">
        <v>406.01900000000001</v>
      </c>
      <c r="D1204" s="260">
        <v>5446.68</v>
      </c>
      <c r="F1204" s="261">
        <v>3.9769999999999999</v>
      </c>
      <c r="G1204" s="260">
        <f t="shared" si="260"/>
        <v>397.7</v>
      </c>
      <c r="H1204" s="260">
        <f t="shared" si="276"/>
        <v>-130.89999999999998</v>
      </c>
      <c r="I1204" s="260">
        <f t="shared" si="271"/>
        <v>179.4</v>
      </c>
      <c r="J1204" s="262">
        <v>1.794</v>
      </c>
      <c r="K1204" s="260">
        <f t="shared" si="272"/>
        <v>2.1829999999999998</v>
      </c>
      <c r="L1204" s="261">
        <v>8.2810000000000006</v>
      </c>
      <c r="M1204" s="262">
        <f t="shared" si="273"/>
        <v>6.0980000000000008</v>
      </c>
      <c r="N1204" s="260">
        <v>2.2400000000000002</v>
      </c>
      <c r="O1204" s="260">
        <v>215.87</v>
      </c>
      <c r="P1204" s="260">
        <v>509</v>
      </c>
      <c r="Q1204" s="260">
        <v>674.9571290026438</v>
      </c>
      <c r="U1204" s="260">
        <f t="shared" si="274"/>
        <v>4.0601900000000004</v>
      </c>
      <c r="V1204" s="260">
        <f t="shared" si="275"/>
        <v>2.1587000000000001</v>
      </c>
    </row>
    <row r="1205" spans="1:22">
      <c r="A1205" s="259">
        <v>45506</v>
      </c>
      <c r="B1205" s="260">
        <v>277.2</v>
      </c>
      <c r="C1205" s="261">
        <v>421.053</v>
      </c>
      <c r="D1205" s="260">
        <v>5346.56</v>
      </c>
      <c r="F1205" s="261">
        <v>3.7909999999999999</v>
      </c>
      <c r="G1205" s="260">
        <f t="shared" si="260"/>
        <v>379.09999999999997</v>
      </c>
      <c r="H1205" s="260">
        <f t="shared" si="276"/>
        <v>-101.89999999999998</v>
      </c>
      <c r="I1205" s="260">
        <f t="shared" si="271"/>
        <v>173.5</v>
      </c>
      <c r="J1205" s="262">
        <v>1.7350000000000001</v>
      </c>
      <c r="K1205" s="260">
        <f t="shared" si="272"/>
        <v>2.056</v>
      </c>
      <c r="L1205" s="261">
        <v>8.2319999999999993</v>
      </c>
      <c r="M1205" s="262">
        <f t="shared" si="273"/>
        <v>6.1759999999999993</v>
      </c>
      <c r="N1205" s="260">
        <v>2.169</v>
      </c>
      <c r="O1205" s="260">
        <v>222.93</v>
      </c>
      <c r="P1205" s="260">
        <v>539</v>
      </c>
      <c r="Q1205" s="260">
        <v>702.24813886769687</v>
      </c>
      <c r="U1205" s="260">
        <f t="shared" si="274"/>
        <v>4.2105300000000003</v>
      </c>
      <c r="V1205" s="260">
        <f t="shared" si="275"/>
        <v>2.2293000000000003</v>
      </c>
    </row>
    <row r="1206" spans="1:22">
      <c r="A1206" s="259">
        <v>45509</v>
      </c>
      <c r="B1206" s="260">
        <v>282.60000000000002</v>
      </c>
      <c r="C1206" s="261">
        <v>430.31700000000001</v>
      </c>
      <c r="D1206" s="260">
        <v>5186.33</v>
      </c>
      <c r="F1206" s="261">
        <v>3.7890000000000001</v>
      </c>
      <c r="G1206" s="260">
        <f t="shared" si="260"/>
        <v>378.90000000000003</v>
      </c>
      <c r="H1206" s="260">
        <f t="shared" si="276"/>
        <v>-96.300000000000011</v>
      </c>
      <c r="I1206" s="260">
        <f t="shared" si="271"/>
        <v>172.70000000000002</v>
      </c>
      <c r="J1206" s="262">
        <v>1.7270000000000001</v>
      </c>
      <c r="K1206" s="260">
        <f t="shared" si="272"/>
        <v>2.0620000000000003</v>
      </c>
      <c r="L1206" s="261">
        <v>8.3040000000000003</v>
      </c>
      <c r="M1206" s="262">
        <f t="shared" si="273"/>
        <v>6.242</v>
      </c>
      <c r="N1206" s="260">
        <v>2.1840000000000002</v>
      </c>
      <c r="O1206" s="260">
        <v>227.24</v>
      </c>
      <c r="P1206" s="260">
        <v>569</v>
      </c>
      <c r="Q1206" s="260">
        <v>725.57957836594585</v>
      </c>
      <c r="U1206" s="260">
        <f t="shared" si="274"/>
        <v>4.3031699999999997</v>
      </c>
      <c r="V1206" s="260">
        <f t="shared" si="275"/>
        <v>2.2724000000000002</v>
      </c>
    </row>
    <row r="1207" spans="1:22">
      <c r="A1207" s="259">
        <v>45510</v>
      </c>
      <c r="B1207" s="260">
        <v>276.39999999999998</v>
      </c>
      <c r="C1207" s="261">
        <v>422.45400000000001</v>
      </c>
      <c r="D1207" s="260">
        <v>5240.03</v>
      </c>
      <c r="F1207" s="261">
        <v>3.8929999999999998</v>
      </c>
      <c r="G1207" s="260">
        <f t="shared" si="260"/>
        <v>389.29999999999995</v>
      </c>
      <c r="H1207" s="260">
        <f t="shared" si="276"/>
        <v>-112.89999999999998</v>
      </c>
      <c r="I1207" s="260">
        <f t="shared" si="271"/>
        <v>179</v>
      </c>
      <c r="J1207" s="262">
        <v>1.79</v>
      </c>
      <c r="K1207" s="260">
        <f t="shared" si="272"/>
        <v>2.1029999999999998</v>
      </c>
      <c r="L1207" s="261">
        <v>8.3279999999999994</v>
      </c>
      <c r="M1207" s="262">
        <f t="shared" si="273"/>
        <v>6.2249999999999996</v>
      </c>
      <c r="N1207" s="260">
        <v>2.1949999999999998</v>
      </c>
      <c r="O1207" s="260">
        <v>225.35</v>
      </c>
      <c r="P1207" s="260">
        <v>550</v>
      </c>
      <c r="Q1207" s="260">
        <v>718.78752968543063</v>
      </c>
      <c r="U1207" s="260">
        <f t="shared" si="274"/>
        <v>4.2245400000000002</v>
      </c>
      <c r="V1207" s="260">
        <f t="shared" si="275"/>
        <v>2.2534999999999998</v>
      </c>
    </row>
    <row r="1208" spans="1:22">
      <c r="A1208" s="259">
        <v>45511</v>
      </c>
      <c r="B1208" s="260">
        <v>272.7</v>
      </c>
      <c r="C1208" s="261">
        <v>415.166</v>
      </c>
      <c r="D1208" s="260">
        <v>5199.5</v>
      </c>
      <c r="F1208" s="261">
        <v>3.944</v>
      </c>
      <c r="G1208" s="260">
        <f t="shared" si="260"/>
        <v>394.4</v>
      </c>
      <c r="H1208" s="260">
        <f t="shared" si="276"/>
        <v>-121.69999999999999</v>
      </c>
      <c r="I1208" s="260">
        <f t="shared" si="271"/>
        <v>183.20000000000002</v>
      </c>
      <c r="J1208" s="262">
        <v>1.8320000000000001</v>
      </c>
      <c r="K1208" s="260">
        <f t="shared" si="272"/>
        <v>2.1120000000000001</v>
      </c>
      <c r="L1208" s="261">
        <v>8.3000000000000007</v>
      </c>
      <c r="M1208" s="262">
        <f t="shared" si="273"/>
        <v>6.1880000000000006</v>
      </c>
      <c r="N1208" s="260">
        <v>2.2650000000000001</v>
      </c>
      <c r="O1208" s="260">
        <v>217.34</v>
      </c>
      <c r="P1208" s="260">
        <v>523</v>
      </c>
      <c r="Q1208" s="260">
        <v>708.1598357242633</v>
      </c>
      <c r="U1208" s="260">
        <f t="shared" si="274"/>
        <v>4.1516599999999997</v>
      </c>
      <c r="V1208" s="260">
        <f t="shared" si="275"/>
        <v>2.1734</v>
      </c>
    </row>
    <row r="1209" spans="1:22">
      <c r="A1209" s="259">
        <v>45512</v>
      </c>
      <c r="B1209" s="260">
        <v>270.8</v>
      </c>
      <c r="C1209" s="261">
        <v>411.63600000000002</v>
      </c>
      <c r="D1209" s="260">
        <v>5319.31</v>
      </c>
      <c r="F1209" s="261">
        <v>3.99</v>
      </c>
      <c r="G1209" s="260">
        <f t="shared" si="260"/>
        <v>399</v>
      </c>
      <c r="H1209" s="260">
        <f t="shared" si="276"/>
        <v>-128.19999999999999</v>
      </c>
      <c r="I1209" s="260">
        <f t="shared" si="271"/>
        <v>185.5</v>
      </c>
      <c r="J1209" s="262">
        <v>1.855</v>
      </c>
      <c r="K1209" s="260">
        <f t="shared" si="272"/>
        <v>2.1350000000000002</v>
      </c>
      <c r="L1209" s="261">
        <v>8.2989999999999995</v>
      </c>
      <c r="M1209" s="262">
        <f t="shared" si="273"/>
        <v>6.1639999999999997</v>
      </c>
      <c r="N1209" s="260">
        <v>2.2629999999999999</v>
      </c>
      <c r="O1209" s="260">
        <v>217.28</v>
      </c>
      <c r="P1209" s="260">
        <v>520</v>
      </c>
      <c r="Q1209" s="260">
        <v>703.12243083655744</v>
      </c>
      <c r="U1209" s="260">
        <f t="shared" si="274"/>
        <v>4.1163600000000002</v>
      </c>
      <c r="V1209" s="260">
        <f t="shared" si="275"/>
        <v>2.1728000000000001</v>
      </c>
    </row>
    <row r="1210" spans="1:22">
      <c r="A1210" s="259">
        <v>45513</v>
      </c>
      <c r="B1210" s="260">
        <v>271.2</v>
      </c>
      <c r="C1210" s="261">
        <v>409.27499999999998</v>
      </c>
      <c r="D1210" s="260">
        <v>5344.16</v>
      </c>
      <c r="F1210" s="261">
        <v>3.9409999999999998</v>
      </c>
      <c r="G1210" s="260">
        <f t="shared" si="260"/>
        <v>394.09999999999997</v>
      </c>
      <c r="H1210" s="260">
        <f t="shared" si="276"/>
        <v>-122.89999999999998</v>
      </c>
      <c r="I1210" s="260">
        <f t="shared" si="271"/>
        <v>182.6</v>
      </c>
      <c r="J1210" s="262">
        <v>1.8260000000000001</v>
      </c>
      <c r="K1210" s="260">
        <f t="shared" si="272"/>
        <v>2.1149999999999998</v>
      </c>
      <c r="L1210" s="261">
        <v>8.2319999999999993</v>
      </c>
      <c r="M1210" s="262">
        <f t="shared" si="273"/>
        <v>6.1169999999999991</v>
      </c>
      <c r="N1210" s="260">
        <v>2.222</v>
      </c>
      <c r="O1210" s="260">
        <v>218.84</v>
      </c>
      <c r="P1210" s="260">
        <v>514</v>
      </c>
      <c r="Q1210" s="260">
        <v>696.72886098502443</v>
      </c>
      <c r="U1210" s="260">
        <f t="shared" si="274"/>
        <v>4.0927499999999997</v>
      </c>
      <c r="V1210" s="260">
        <f t="shared" si="275"/>
        <v>2.1884000000000001</v>
      </c>
    </row>
    <row r="1211" spans="1:22">
      <c r="A1211" s="259">
        <v>45516</v>
      </c>
      <c r="B1211" s="260">
        <v>273.39999999999998</v>
      </c>
      <c r="C1211" s="261">
        <v>410.07499999999999</v>
      </c>
      <c r="D1211" s="260">
        <v>5344.39</v>
      </c>
      <c r="F1211" s="261">
        <v>3.9049999999999998</v>
      </c>
      <c r="G1211" s="260">
        <f t="shared" si="260"/>
        <v>390.5</v>
      </c>
      <c r="H1211" s="260">
        <f t="shared" si="276"/>
        <v>-117.10000000000002</v>
      </c>
      <c r="I1211" s="260">
        <f t="shared" si="271"/>
        <v>178.7</v>
      </c>
      <c r="J1211" s="262">
        <v>1.7869999999999999</v>
      </c>
      <c r="K1211" s="260">
        <f t="shared" si="272"/>
        <v>2.1179999999999999</v>
      </c>
      <c r="L1211" s="261">
        <v>8.2080000000000002</v>
      </c>
      <c r="M1211" s="262">
        <f t="shared" si="273"/>
        <v>6.09</v>
      </c>
      <c r="N1211" s="260">
        <v>2.2210000000000001</v>
      </c>
      <c r="O1211" s="260">
        <v>217.11</v>
      </c>
      <c r="P1211" s="260">
        <v>514</v>
      </c>
      <c r="Q1211" s="260">
        <v>694.60284215299635</v>
      </c>
      <c r="U1211" s="260">
        <f t="shared" si="274"/>
        <v>4.1007499999999997</v>
      </c>
      <c r="V1211" s="260">
        <f t="shared" si="275"/>
        <v>2.1711</v>
      </c>
    </row>
    <row r="1212" spans="1:22">
      <c r="A1212" s="259">
        <v>45517</v>
      </c>
      <c r="B1212" s="260">
        <v>274</v>
      </c>
      <c r="C1212" s="261">
        <v>411.19799999999998</v>
      </c>
      <c r="D1212" s="260">
        <v>5434.43</v>
      </c>
      <c r="F1212" s="261">
        <v>3.8439999999999999</v>
      </c>
      <c r="G1212" s="260">
        <f t="shared" si="260"/>
        <v>384.4</v>
      </c>
      <c r="H1212" s="260">
        <f t="shared" si="276"/>
        <v>-110.39999999999998</v>
      </c>
      <c r="I1212" s="260">
        <f t="shared" si="271"/>
        <v>175.1</v>
      </c>
      <c r="J1212" s="262">
        <v>1.7509999999999999</v>
      </c>
      <c r="K1212" s="260">
        <f t="shared" si="272"/>
        <v>2.093</v>
      </c>
      <c r="L1212" s="261">
        <v>8.16</v>
      </c>
      <c r="M1212" s="262">
        <f t="shared" si="273"/>
        <v>6.0670000000000002</v>
      </c>
      <c r="N1212" s="260">
        <v>2.181</v>
      </c>
      <c r="O1212" s="260">
        <v>220.12</v>
      </c>
      <c r="P1212" s="260">
        <v>520</v>
      </c>
      <c r="Q1212" s="260">
        <v>697.99318111719299</v>
      </c>
      <c r="U1212" s="260">
        <f t="shared" si="274"/>
        <v>4.11198</v>
      </c>
      <c r="V1212" s="260">
        <f t="shared" si="275"/>
        <v>2.2012</v>
      </c>
    </row>
    <row r="1213" spans="1:22">
      <c r="A1213" s="259">
        <v>45518</v>
      </c>
      <c r="B1213" s="260">
        <v>272.3</v>
      </c>
      <c r="C1213" s="261">
        <v>406.70100000000002</v>
      </c>
      <c r="D1213" s="260">
        <v>5455.21</v>
      </c>
      <c r="F1213" s="261">
        <v>3.8370000000000002</v>
      </c>
      <c r="G1213" s="260">
        <f t="shared" si="260"/>
        <v>383.70000000000005</v>
      </c>
      <c r="H1213" s="260">
        <f t="shared" si="276"/>
        <v>-111.40000000000003</v>
      </c>
      <c r="I1213" s="260">
        <f t="shared" si="271"/>
        <v>176.2</v>
      </c>
      <c r="J1213" s="262">
        <v>1.762</v>
      </c>
      <c r="K1213" s="260">
        <f t="shared" si="272"/>
        <v>2.0750000000000002</v>
      </c>
      <c r="L1213" s="261">
        <v>8.0990000000000002</v>
      </c>
      <c r="M1213" s="262">
        <f t="shared" si="273"/>
        <v>6.024</v>
      </c>
      <c r="N1213" s="260">
        <v>2.177</v>
      </c>
      <c r="O1213" s="260">
        <v>219.91</v>
      </c>
      <c r="P1213" s="260">
        <v>514</v>
      </c>
      <c r="Q1213" s="260">
        <v>690.20599878524774</v>
      </c>
      <c r="U1213" s="260">
        <f t="shared" si="274"/>
        <v>4.0670099999999998</v>
      </c>
      <c r="V1213" s="260">
        <f t="shared" si="275"/>
        <v>2.1991000000000001</v>
      </c>
    </row>
    <row r="1214" spans="1:22">
      <c r="A1214" s="259">
        <v>45519</v>
      </c>
      <c r="B1214" s="260">
        <v>266.60000000000002</v>
      </c>
      <c r="C1214" s="261">
        <v>400.18700000000001</v>
      </c>
      <c r="D1214" s="260">
        <v>5543.22</v>
      </c>
      <c r="F1214" s="261">
        <v>3.9140000000000001</v>
      </c>
      <c r="G1214" s="260">
        <f t="shared" si="260"/>
        <v>391.40000000000003</v>
      </c>
      <c r="H1214" s="260">
        <f t="shared" si="276"/>
        <v>-124.80000000000001</v>
      </c>
      <c r="I1214" s="260">
        <f t="shared" si="271"/>
        <v>180</v>
      </c>
      <c r="J1214" s="262">
        <v>1.8</v>
      </c>
      <c r="K1214" s="260">
        <f t="shared" si="272"/>
        <v>2.1139999999999999</v>
      </c>
      <c r="L1214" s="261">
        <v>8.1210000000000004</v>
      </c>
      <c r="M1214" s="262">
        <f t="shared" si="273"/>
        <v>6.0070000000000006</v>
      </c>
      <c r="N1214" s="260">
        <v>2.2570000000000001</v>
      </c>
      <c r="O1214" s="260">
        <v>214.44</v>
      </c>
      <c r="P1214" s="260">
        <v>503</v>
      </c>
      <c r="Q1214" s="260">
        <v>678.09005223214172</v>
      </c>
      <c r="U1214" s="260">
        <f t="shared" si="274"/>
        <v>4.0018700000000003</v>
      </c>
      <c r="V1214" s="260">
        <f t="shared" si="275"/>
        <v>2.1444000000000001</v>
      </c>
    </row>
    <row r="1215" spans="1:22">
      <c r="A1215" s="259">
        <v>45520</v>
      </c>
      <c r="B1215" s="260">
        <v>266.60000000000002</v>
      </c>
      <c r="C1215" s="261">
        <v>399.858</v>
      </c>
      <c r="D1215" s="260">
        <v>5554.25</v>
      </c>
      <c r="F1215" s="261">
        <v>3.8839999999999999</v>
      </c>
      <c r="G1215" s="260">
        <f t="shared" si="260"/>
        <v>388.4</v>
      </c>
      <c r="H1215" s="260">
        <f t="shared" si="276"/>
        <v>-121.79999999999995</v>
      </c>
      <c r="I1215" s="260">
        <f t="shared" si="271"/>
        <v>180.4</v>
      </c>
      <c r="J1215" s="262">
        <v>1.804</v>
      </c>
      <c r="K1215" s="260">
        <f t="shared" si="272"/>
        <v>2.08</v>
      </c>
      <c r="L1215" s="261">
        <v>8.0730000000000004</v>
      </c>
      <c r="M1215" s="262">
        <f t="shared" si="273"/>
        <v>5.9930000000000003</v>
      </c>
      <c r="N1215" s="260">
        <v>2.2440000000000002</v>
      </c>
      <c r="O1215" s="260">
        <v>212.89</v>
      </c>
      <c r="P1215" s="260">
        <v>495</v>
      </c>
      <c r="Q1215" s="260">
        <v>669.77583691737698</v>
      </c>
      <c r="U1215" s="260">
        <f t="shared" si="274"/>
        <v>3.99858</v>
      </c>
      <c r="V1215" s="260">
        <f t="shared" si="275"/>
        <v>2.1288999999999998</v>
      </c>
    </row>
    <row r="1216" spans="1:22">
      <c r="A1216" s="259">
        <v>45523</v>
      </c>
      <c r="B1216" s="260">
        <v>265.39999999999998</v>
      </c>
      <c r="C1216" s="261">
        <v>396.17</v>
      </c>
      <c r="D1216" s="260">
        <v>5608.25</v>
      </c>
      <c r="F1216" s="261">
        <v>3.8719999999999999</v>
      </c>
      <c r="G1216" s="260">
        <f t="shared" si="260"/>
        <v>387.2</v>
      </c>
      <c r="H1216" s="260">
        <f t="shared" si="276"/>
        <v>-121.80000000000001</v>
      </c>
      <c r="I1216" s="260">
        <f t="shared" si="271"/>
        <v>179.6</v>
      </c>
      <c r="J1216" s="262">
        <v>1.796</v>
      </c>
      <c r="K1216" s="260">
        <f t="shared" si="272"/>
        <v>2.0759999999999996</v>
      </c>
      <c r="L1216" s="261">
        <v>8.0299999999999994</v>
      </c>
      <c r="M1216" s="262">
        <f t="shared" si="273"/>
        <v>5.9539999999999997</v>
      </c>
      <c r="N1216" s="260">
        <v>2.242</v>
      </c>
      <c r="O1216" s="260">
        <v>211.72</v>
      </c>
      <c r="P1216" s="260">
        <v>494</v>
      </c>
      <c r="Q1216" s="260">
        <v>665.00095191591618</v>
      </c>
      <c r="U1216" s="260">
        <f t="shared" si="274"/>
        <v>3.9617</v>
      </c>
      <c r="V1216" s="260">
        <f t="shared" si="275"/>
        <v>2.1172</v>
      </c>
    </row>
    <row r="1217" spans="1:22">
      <c r="A1217" s="259">
        <v>45524</v>
      </c>
      <c r="B1217" s="260">
        <v>267.39999999999998</v>
      </c>
      <c r="C1217" s="261">
        <v>397.32400000000001</v>
      </c>
      <c r="D1217" s="260">
        <v>5597.12</v>
      </c>
      <c r="F1217" s="261">
        <v>3.8079999999999998</v>
      </c>
      <c r="G1217" s="260">
        <f t="shared" si="260"/>
        <v>380.79999999999995</v>
      </c>
      <c r="H1217" s="260">
        <f t="shared" si="276"/>
        <v>-113.39999999999998</v>
      </c>
      <c r="I1217" s="260">
        <f t="shared" si="271"/>
        <v>173.4</v>
      </c>
      <c r="J1217" s="262">
        <v>1.734</v>
      </c>
      <c r="K1217" s="260">
        <f t="shared" si="272"/>
        <v>2.0739999999999998</v>
      </c>
      <c r="L1217" s="261">
        <v>7.9770000000000003</v>
      </c>
      <c r="M1217" s="262">
        <f t="shared" si="273"/>
        <v>5.9030000000000005</v>
      </c>
      <c r="N1217" s="260">
        <v>2.2109999999999999</v>
      </c>
      <c r="O1217" s="260">
        <v>211.57</v>
      </c>
      <c r="P1217" s="260">
        <v>493</v>
      </c>
      <c r="Q1217" s="260">
        <v>664.26229333522133</v>
      </c>
      <c r="U1217" s="260">
        <f t="shared" si="274"/>
        <v>3.9732400000000001</v>
      </c>
      <c r="V1217" s="260">
        <f t="shared" si="275"/>
        <v>2.1156999999999999</v>
      </c>
    </row>
    <row r="1218" spans="1:22">
      <c r="A1218" s="259">
        <v>45525</v>
      </c>
      <c r="B1218" s="260">
        <v>267.8</v>
      </c>
      <c r="C1218" s="261">
        <v>397.089</v>
      </c>
      <c r="D1218" s="260">
        <v>5620.85</v>
      </c>
      <c r="F1218" s="261">
        <v>3.802</v>
      </c>
      <c r="G1218" s="260">
        <f t="shared" si="260"/>
        <v>380.2</v>
      </c>
      <c r="H1218" s="260">
        <f t="shared" si="276"/>
        <v>-112.39999999999998</v>
      </c>
      <c r="I1218" s="260">
        <f t="shared" si="271"/>
        <v>172.10000000000002</v>
      </c>
      <c r="J1218" s="262">
        <v>1.7210000000000001</v>
      </c>
      <c r="K1218" s="260">
        <f t="shared" si="272"/>
        <v>2.081</v>
      </c>
      <c r="L1218" s="261">
        <v>7.9619999999999997</v>
      </c>
      <c r="M1218" s="262">
        <f t="shared" si="273"/>
        <v>5.8810000000000002</v>
      </c>
      <c r="N1218" s="260">
        <v>2.1869999999999998</v>
      </c>
      <c r="O1218" s="260">
        <v>212.84</v>
      </c>
      <c r="P1218" s="260">
        <v>492</v>
      </c>
      <c r="Q1218" s="260">
        <v>663.56337255385665</v>
      </c>
      <c r="U1218" s="260">
        <f t="shared" si="274"/>
        <v>3.9708899999999998</v>
      </c>
      <c r="V1218" s="260">
        <f t="shared" si="275"/>
        <v>2.1284000000000001</v>
      </c>
    </row>
    <row r="1219" spans="1:22">
      <c r="A1219" s="259">
        <v>45526</v>
      </c>
      <c r="B1219" s="260">
        <v>264.7</v>
      </c>
      <c r="C1219" s="261">
        <v>395.904</v>
      </c>
      <c r="D1219" s="260">
        <v>5570.64</v>
      </c>
      <c r="F1219" s="261">
        <v>3.8530000000000002</v>
      </c>
      <c r="G1219" s="260">
        <f t="shared" si="260"/>
        <v>385.3</v>
      </c>
      <c r="H1219" s="260">
        <f t="shared" si="276"/>
        <v>-120.60000000000002</v>
      </c>
      <c r="I1219" s="260">
        <f t="shared" si="271"/>
        <v>175.1</v>
      </c>
      <c r="J1219" s="262">
        <v>1.7509999999999999</v>
      </c>
      <c r="K1219" s="260">
        <f t="shared" si="272"/>
        <v>2.1020000000000003</v>
      </c>
      <c r="L1219" s="261">
        <v>8.032</v>
      </c>
      <c r="M1219" s="262">
        <f t="shared" si="273"/>
        <v>5.93</v>
      </c>
      <c r="N1219" s="260">
        <v>2.2400000000000002</v>
      </c>
      <c r="O1219" s="260">
        <v>212.06</v>
      </c>
      <c r="P1219" s="260">
        <v>492</v>
      </c>
      <c r="Q1219" s="260">
        <v>662.31946420988902</v>
      </c>
      <c r="U1219" s="260">
        <f t="shared" si="274"/>
        <v>3.9590399999999999</v>
      </c>
      <c r="V1219" s="260">
        <f t="shared" si="275"/>
        <v>2.1206</v>
      </c>
    </row>
    <row r="1220" spans="1:22">
      <c r="A1220" s="259">
        <v>45527</v>
      </c>
      <c r="B1220" s="260">
        <v>267.39999999999998</v>
      </c>
      <c r="C1220" s="261">
        <v>396.88799999999998</v>
      </c>
      <c r="D1220" s="260">
        <v>5634.61</v>
      </c>
      <c r="F1220" s="261">
        <v>3.8</v>
      </c>
      <c r="G1220" s="260">
        <f t="shared" ref="G1220:G1283" si="277">F1220*100</f>
        <v>380</v>
      </c>
      <c r="H1220" s="260">
        <f t="shared" si="276"/>
        <v>-112.60000000000002</v>
      </c>
      <c r="I1220" s="260">
        <f t="shared" si="271"/>
        <v>167.70000000000002</v>
      </c>
      <c r="J1220" s="262">
        <v>1.677</v>
      </c>
      <c r="K1220" s="260">
        <f t="shared" si="272"/>
        <v>2.1229999999999998</v>
      </c>
      <c r="L1220" s="261">
        <v>7.9630000000000001</v>
      </c>
      <c r="M1220" s="262">
        <f t="shared" si="273"/>
        <v>5.84</v>
      </c>
      <c r="N1220" s="260">
        <v>2.222</v>
      </c>
      <c r="O1220" s="260">
        <v>212.18</v>
      </c>
      <c r="P1220" s="260">
        <v>497</v>
      </c>
      <c r="Q1220" s="260">
        <v>661.35747757955551</v>
      </c>
      <c r="U1220" s="260">
        <f t="shared" si="274"/>
        <v>3.96888</v>
      </c>
      <c r="V1220" s="260">
        <f t="shared" si="275"/>
        <v>2.1217999999999999</v>
      </c>
    </row>
    <row r="1221" spans="1:22" hidden="1">
      <c r="A1221" s="259">
        <v>45530</v>
      </c>
      <c r="B1221" s="260">
        <v>264.5</v>
      </c>
      <c r="C1221" s="261">
        <v>394.10700000000003</v>
      </c>
      <c r="D1221" s="260">
        <v>5616.84</v>
      </c>
      <c r="F1221" s="261">
        <v>3.8170000000000002</v>
      </c>
      <c r="G1221" s="260">
        <f t="shared" si="277"/>
        <v>381.70000000000005</v>
      </c>
      <c r="H1221" s="260">
        <f t="shared" si="276"/>
        <v>-117.20000000000005</v>
      </c>
      <c r="I1221" s="260">
        <f t="shared" si="271"/>
        <v>167.3</v>
      </c>
      <c r="J1221" s="262">
        <v>1.673</v>
      </c>
      <c r="K1221" s="260">
        <f t="shared" si="272"/>
        <v>2.1440000000000001</v>
      </c>
      <c r="L1221" s="261">
        <v>7.9569999999999999</v>
      </c>
      <c r="M1221" s="262">
        <f t="shared" si="273"/>
        <v>5.8129999999999997</v>
      </c>
      <c r="N1221" s="260">
        <v>2.2429999999999999</v>
      </c>
      <c r="O1221" s="260" t="e">
        <v>#N/A</v>
      </c>
      <c r="Q1221" s="260">
        <v>660.46872925463072</v>
      </c>
    </row>
    <row r="1222" spans="1:22">
      <c r="A1222" s="259">
        <v>45531</v>
      </c>
      <c r="B1222" s="260">
        <v>263.89999999999998</v>
      </c>
      <c r="C1222" s="261">
        <v>395.00200000000001</v>
      </c>
      <c r="D1222" s="260">
        <v>5625.8</v>
      </c>
      <c r="F1222" s="261">
        <v>3.823</v>
      </c>
      <c r="G1222" s="260">
        <f t="shared" si="277"/>
        <v>382.3</v>
      </c>
      <c r="H1222" s="260">
        <f t="shared" si="276"/>
        <v>-118.40000000000003</v>
      </c>
      <c r="I1222" s="260">
        <f t="shared" si="271"/>
        <v>167</v>
      </c>
      <c r="J1222" s="262">
        <v>1.67</v>
      </c>
      <c r="K1222" s="260">
        <f t="shared" si="272"/>
        <v>2.153</v>
      </c>
      <c r="L1222" s="261">
        <v>7.9870000000000001</v>
      </c>
      <c r="M1222" s="262">
        <f t="shared" si="273"/>
        <v>5.8339999999999996</v>
      </c>
      <c r="N1222" s="260">
        <v>2.286</v>
      </c>
      <c r="O1222" s="260">
        <v>207.88</v>
      </c>
      <c r="P1222" s="260">
        <v>494</v>
      </c>
      <c r="Q1222" s="260">
        <v>654.00303064176796</v>
      </c>
      <c r="U1222" s="260">
        <f t="shared" ref="U1222:U1225" si="278">C1222/100</f>
        <v>3.9500200000000003</v>
      </c>
      <c r="V1222" s="260">
        <f t="shared" ref="V1222:V1225" si="279">O1222/100</f>
        <v>2.0787999999999998</v>
      </c>
    </row>
    <row r="1223" spans="1:22">
      <c r="A1223" s="259">
        <v>45532</v>
      </c>
      <c r="B1223" s="260">
        <v>263.39999999999998</v>
      </c>
      <c r="C1223" s="261">
        <v>394.142</v>
      </c>
      <c r="D1223" s="260">
        <v>5592.18</v>
      </c>
      <c r="F1223" s="261">
        <v>3.8359999999999999</v>
      </c>
      <c r="G1223" s="260">
        <f t="shared" si="277"/>
        <v>383.59999999999997</v>
      </c>
      <c r="H1223" s="260">
        <f t="shared" si="276"/>
        <v>-120.19999999999999</v>
      </c>
      <c r="I1223" s="260">
        <f t="shared" si="271"/>
        <v>168.2</v>
      </c>
      <c r="J1223" s="262">
        <v>1.6819999999999999</v>
      </c>
      <c r="K1223" s="260">
        <f t="shared" si="272"/>
        <v>2.1539999999999999</v>
      </c>
      <c r="L1223" s="261">
        <v>7.984</v>
      </c>
      <c r="M1223" s="262">
        <f t="shared" si="273"/>
        <v>5.83</v>
      </c>
      <c r="N1223" s="260">
        <v>2.2559999999999998</v>
      </c>
      <c r="O1223" s="260">
        <v>209.83</v>
      </c>
      <c r="P1223" s="260">
        <v>493</v>
      </c>
      <c r="Q1223" s="260">
        <v>648.7524485828867</v>
      </c>
      <c r="U1223" s="260">
        <f t="shared" si="278"/>
        <v>3.9414199999999999</v>
      </c>
      <c r="V1223" s="260">
        <f t="shared" si="279"/>
        <v>2.0983000000000001</v>
      </c>
    </row>
    <row r="1224" spans="1:22">
      <c r="A1224" s="259">
        <v>45533</v>
      </c>
      <c r="B1224" s="260">
        <v>261.89999999999998</v>
      </c>
      <c r="C1224" s="261">
        <v>393.32600000000002</v>
      </c>
      <c r="D1224" s="260">
        <v>5591.96</v>
      </c>
      <c r="F1224" s="261">
        <v>3.8620000000000001</v>
      </c>
      <c r="G1224" s="260">
        <f t="shared" si="277"/>
        <v>386.2</v>
      </c>
      <c r="H1224" s="260">
        <f t="shared" si="276"/>
        <v>-124.30000000000001</v>
      </c>
      <c r="I1224" s="260">
        <f t="shared" si="271"/>
        <v>170.3</v>
      </c>
      <c r="J1224" s="262">
        <v>1.7030000000000001</v>
      </c>
      <c r="K1224" s="260">
        <f t="shared" si="272"/>
        <v>2.1589999999999998</v>
      </c>
      <c r="L1224" s="261">
        <v>7.9960000000000004</v>
      </c>
      <c r="M1224" s="262">
        <f t="shared" si="273"/>
        <v>5.8370000000000006</v>
      </c>
      <c r="N1224" s="260">
        <v>2.2690000000000001</v>
      </c>
      <c r="O1224" s="260">
        <v>210.49</v>
      </c>
      <c r="P1224" s="260">
        <v>493</v>
      </c>
      <c r="Q1224" s="260">
        <v>646.66735494270461</v>
      </c>
      <c r="U1224" s="260">
        <f t="shared" si="278"/>
        <v>3.9332600000000002</v>
      </c>
      <c r="V1224" s="260">
        <f t="shared" si="279"/>
        <v>2.1049000000000002</v>
      </c>
    </row>
    <row r="1225" spans="1:22">
      <c r="A1225" s="259">
        <v>45534</v>
      </c>
      <c r="B1225" s="260">
        <v>258.10000000000002</v>
      </c>
      <c r="C1225" s="261">
        <v>387.97800000000001</v>
      </c>
      <c r="D1225" s="260">
        <v>5648.4</v>
      </c>
      <c r="F1225" s="261">
        <v>3.9039999999999999</v>
      </c>
      <c r="G1225" s="260">
        <f t="shared" si="277"/>
        <v>390.4</v>
      </c>
      <c r="H1225" s="260">
        <f t="shared" si="276"/>
        <v>-132.29999999999995</v>
      </c>
      <c r="I1225" s="260">
        <f t="shared" si="271"/>
        <v>175.2</v>
      </c>
      <c r="J1225" s="262">
        <v>1.752</v>
      </c>
      <c r="K1225" s="260">
        <f t="shared" si="272"/>
        <v>2.1520000000000001</v>
      </c>
      <c r="L1225" s="261">
        <v>7.9710000000000001</v>
      </c>
      <c r="M1225" s="262">
        <f t="shared" si="273"/>
        <v>5.819</v>
      </c>
      <c r="N1225" s="260">
        <v>2.2970000000000002</v>
      </c>
      <c r="O1225" s="260">
        <v>209.72</v>
      </c>
      <c r="P1225" s="260">
        <v>491</v>
      </c>
      <c r="Q1225" s="260">
        <v>641.92391110406743</v>
      </c>
      <c r="U1225" s="260">
        <f t="shared" si="278"/>
        <v>3.8797800000000002</v>
      </c>
      <c r="V1225" s="260">
        <f t="shared" si="279"/>
        <v>2.0972</v>
      </c>
    </row>
    <row r="1226" spans="1:22" hidden="1">
      <c r="A1226" s="259">
        <v>45537</v>
      </c>
      <c r="B1226" s="260">
        <v>0</v>
      </c>
      <c r="C1226" s="260">
        <v>0</v>
      </c>
      <c r="D1226" s="260">
        <v>0</v>
      </c>
      <c r="F1226" s="260">
        <v>3.9039999999999999</v>
      </c>
      <c r="G1226" s="260">
        <f t="shared" si="277"/>
        <v>390.4</v>
      </c>
      <c r="H1226" s="260">
        <f t="shared" si="276"/>
        <v>-390.4</v>
      </c>
      <c r="J1226" s="260"/>
      <c r="L1226" s="260"/>
      <c r="M1226" s="260"/>
      <c r="Q1226" s="260">
        <v>639.60527269837723</v>
      </c>
    </row>
    <row r="1227" spans="1:22">
      <c r="A1227" s="259">
        <v>45538</v>
      </c>
      <c r="B1227" s="260">
        <v>263.3</v>
      </c>
      <c r="C1227" s="261">
        <v>397.10500000000002</v>
      </c>
      <c r="D1227" s="260">
        <v>5528.93</v>
      </c>
      <c r="F1227" s="261">
        <v>3.8319999999999999</v>
      </c>
      <c r="G1227" s="260">
        <f t="shared" si="277"/>
        <v>383.2</v>
      </c>
      <c r="H1227" s="260">
        <f t="shared" si="276"/>
        <v>-119.89999999999998</v>
      </c>
      <c r="I1227" s="260">
        <f t="shared" ref="I1227:I1255" si="280">J1227*100</f>
        <v>171.9</v>
      </c>
      <c r="J1227" s="262">
        <v>1.7190000000000001</v>
      </c>
      <c r="K1227" s="260">
        <f t="shared" ref="K1227:K1255" si="281">F1227-J1227</f>
        <v>2.1129999999999995</v>
      </c>
      <c r="L1227" s="261">
        <v>8.0020000000000007</v>
      </c>
      <c r="M1227" s="262">
        <f t="shared" ref="M1227:M1255" si="282">L1227-K1227</f>
        <v>5.8890000000000011</v>
      </c>
      <c r="N1227" s="260">
        <v>2.274</v>
      </c>
      <c r="O1227" s="260">
        <v>211.94</v>
      </c>
      <c r="P1227" s="260">
        <v>505</v>
      </c>
      <c r="Q1227" s="260">
        <v>658.90183074414585</v>
      </c>
      <c r="U1227" s="260">
        <f t="shared" ref="U1227:U1255" si="283">C1227/100</f>
        <v>3.97105</v>
      </c>
      <c r="V1227" s="260">
        <f t="shared" ref="V1227:V1255" si="284">O1227/100</f>
        <v>2.1194000000000002</v>
      </c>
    </row>
    <row r="1228" spans="1:22">
      <c r="A1228" s="259">
        <v>45539</v>
      </c>
      <c r="B1228" s="260">
        <v>268.7</v>
      </c>
      <c r="C1228" s="261">
        <v>403.33</v>
      </c>
      <c r="D1228" s="260">
        <v>5520.07</v>
      </c>
      <c r="F1228" s="261">
        <v>3.7559999999999998</v>
      </c>
      <c r="G1228" s="260">
        <f t="shared" si="277"/>
        <v>375.59999999999997</v>
      </c>
      <c r="H1228" s="260">
        <f t="shared" si="276"/>
        <v>-106.89999999999998</v>
      </c>
      <c r="I1228" s="260">
        <f t="shared" si="280"/>
        <v>169.5</v>
      </c>
      <c r="J1228" s="262">
        <v>1.6950000000000001</v>
      </c>
      <c r="K1228" s="260">
        <f t="shared" si="281"/>
        <v>2.0609999999999999</v>
      </c>
      <c r="L1228" s="261">
        <v>7.9720000000000004</v>
      </c>
      <c r="M1228" s="262">
        <f t="shared" si="282"/>
        <v>5.9110000000000005</v>
      </c>
      <c r="N1228" s="260">
        <v>2.2210000000000001</v>
      </c>
      <c r="O1228" s="260">
        <v>214.46</v>
      </c>
      <c r="P1228" s="260">
        <v>522</v>
      </c>
      <c r="Q1228" s="260">
        <v>667.05040164584807</v>
      </c>
      <c r="U1228" s="260">
        <f t="shared" si="283"/>
        <v>4.0332999999999997</v>
      </c>
      <c r="V1228" s="260">
        <f t="shared" si="284"/>
        <v>2.1446000000000001</v>
      </c>
    </row>
    <row r="1229" spans="1:22">
      <c r="A1229" s="259">
        <v>45540</v>
      </c>
      <c r="B1229" s="260">
        <v>269.8</v>
      </c>
      <c r="C1229" s="261">
        <v>387.66300000000001</v>
      </c>
      <c r="D1229" s="260">
        <v>5503.41</v>
      </c>
      <c r="F1229" s="261">
        <v>3.7280000000000002</v>
      </c>
      <c r="G1229" s="260">
        <f t="shared" si="277"/>
        <v>372.8</v>
      </c>
      <c r="H1229" s="260">
        <f t="shared" si="276"/>
        <v>-103</v>
      </c>
      <c r="I1229" s="260">
        <f t="shared" si="280"/>
        <v>168</v>
      </c>
      <c r="J1229" s="262">
        <v>1.68</v>
      </c>
      <c r="K1229" s="260">
        <f t="shared" si="281"/>
        <v>2.048</v>
      </c>
      <c r="L1229" s="261">
        <v>7.93</v>
      </c>
      <c r="M1229" s="262">
        <f t="shared" si="282"/>
        <v>5.8819999999999997</v>
      </c>
      <c r="N1229" s="260">
        <v>2.2040000000000002</v>
      </c>
      <c r="O1229" s="260">
        <v>209.71</v>
      </c>
      <c r="P1229" s="260">
        <v>537</v>
      </c>
      <c r="Q1229" s="260">
        <v>664.64611940804252</v>
      </c>
      <c r="U1229" s="260">
        <f t="shared" si="283"/>
        <v>3.87663</v>
      </c>
      <c r="V1229" s="260">
        <f t="shared" si="284"/>
        <v>2.0971000000000002</v>
      </c>
    </row>
    <row r="1230" spans="1:22">
      <c r="A1230" s="259">
        <v>45541</v>
      </c>
      <c r="B1230" s="260">
        <v>269.8</v>
      </c>
      <c r="C1230" s="261">
        <v>388.34</v>
      </c>
      <c r="D1230" s="260">
        <v>5408.42</v>
      </c>
      <c r="F1230" s="261">
        <v>3.71</v>
      </c>
      <c r="G1230" s="260">
        <f t="shared" si="277"/>
        <v>371</v>
      </c>
      <c r="H1230" s="260">
        <f t="shared" si="276"/>
        <v>-101.19999999999999</v>
      </c>
      <c r="I1230" s="260">
        <f t="shared" si="280"/>
        <v>167.4</v>
      </c>
      <c r="J1230" s="262">
        <v>1.6739999999999999</v>
      </c>
      <c r="K1230" s="260">
        <f t="shared" si="281"/>
        <v>2.036</v>
      </c>
      <c r="L1230" s="261">
        <v>7.915</v>
      </c>
      <c r="M1230" s="262">
        <f t="shared" si="282"/>
        <v>5.8789999999999996</v>
      </c>
      <c r="N1230" s="260">
        <v>2.1680000000000001</v>
      </c>
      <c r="O1230" s="260">
        <v>208.5</v>
      </c>
      <c r="P1230" s="260">
        <v>542</v>
      </c>
      <c r="Q1230" s="260">
        <v>669.71618858591501</v>
      </c>
      <c r="U1230" s="260">
        <f t="shared" si="283"/>
        <v>3.8834</v>
      </c>
      <c r="V1230" s="260">
        <f t="shared" si="284"/>
        <v>2.085</v>
      </c>
    </row>
    <row r="1231" spans="1:22">
      <c r="A1231" s="259">
        <v>45544</v>
      </c>
      <c r="B1231" s="260">
        <v>272.2</v>
      </c>
      <c r="C1231" s="261">
        <v>391.08600000000001</v>
      </c>
      <c r="D1231" s="260">
        <v>5471.05</v>
      </c>
      <c r="F1231" s="261">
        <v>3.7010000000000001</v>
      </c>
      <c r="G1231" s="260">
        <f t="shared" si="277"/>
        <v>370.1</v>
      </c>
      <c r="H1231" s="260">
        <f t="shared" si="276"/>
        <v>-97.900000000000034</v>
      </c>
      <c r="I1231" s="260">
        <f t="shared" si="280"/>
        <v>165.7</v>
      </c>
      <c r="J1231" s="262">
        <v>1.657</v>
      </c>
      <c r="K1231" s="260">
        <f t="shared" si="281"/>
        <v>2.044</v>
      </c>
      <c r="L1231" s="261">
        <v>7.9189999999999996</v>
      </c>
      <c r="M1231" s="262">
        <f t="shared" si="282"/>
        <v>5.875</v>
      </c>
      <c r="N1231" s="260">
        <v>2.1659999999999999</v>
      </c>
      <c r="O1231" s="260">
        <v>211.18</v>
      </c>
      <c r="P1231" s="260">
        <v>545</v>
      </c>
      <c r="Q1231" s="260">
        <v>670.99492457564077</v>
      </c>
      <c r="U1231" s="260">
        <f t="shared" si="283"/>
        <v>3.91086</v>
      </c>
      <c r="V1231" s="260">
        <f t="shared" si="284"/>
        <v>2.1118000000000001</v>
      </c>
    </row>
    <row r="1232" spans="1:22">
      <c r="A1232" s="259">
        <v>45545</v>
      </c>
      <c r="B1232" s="260">
        <v>276.10000000000002</v>
      </c>
      <c r="C1232" s="261">
        <v>396.18700000000001</v>
      </c>
      <c r="D1232" s="260">
        <v>5495.52</v>
      </c>
      <c r="F1232" s="261">
        <v>3.6440000000000001</v>
      </c>
      <c r="G1232" s="260">
        <f t="shared" si="277"/>
        <v>364.40000000000003</v>
      </c>
      <c r="H1232" s="260">
        <f t="shared" si="276"/>
        <v>-88.300000000000011</v>
      </c>
      <c r="I1232" s="260">
        <f t="shared" si="280"/>
        <v>161.30000000000001</v>
      </c>
      <c r="J1232" s="262">
        <v>1.613</v>
      </c>
      <c r="K1232" s="260">
        <f t="shared" si="281"/>
        <v>2.0310000000000001</v>
      </c>
      <c r="L1232" s="261">
        <v>7.907</v>
      </c>
      <c r="M1232" s="262">
        <f t="shared" si="282"/>
        <v>5.8759999999999994</v>
      </c>
      <c r="N1232" s="260">
        <v>2.1269999999999998</v>
      </c>
      <c r="O1232" s="260">
        <v>212.5</v>
      </c>
      <c r="P1232" s="260">
        <v>536</v>
      </c>
      <c r="Q1232" s="260">
        <v>682.81169771924033</v>
      </c>
      <c r="U1232" s="260">
        <f t="shared" si="283"/>
        <v>3.9618700000000002</v>
      </c>
      <c r="V1232" s="260">
        <f t="shared" si="284"/>
        <v>2.125</v>
      </c>
    </row>
    <row r="1233" spans="1:22">
      <c r="A1233" s="259">
        <v>45546</v>
      </c>
      <c r="B1233" s="260">
        <v>275.8</v>
      </c>
      <c r="C1233" s="261">
        <v>393.39100000000002</v>
      </c>
      <c r="D1233" s="260">
        <v>5554.13</v>
      </c>
      <c r="F1233" s="261">
        <v>3.6539999999999999</v>
      </c>
      <c r="G1233" s="260">
        <f t="shared" si="277"/>
        <v>365.4</v>
      </c>
      <c r="H1233" s="260">
        <f t="shared" si="276"/>
        <v>-89.599999999999966</v>
      </c>
      <c r="I1233" s="260">
        <f t="shared" si="280"/>
        <v>161.1</v>
      </c>
      <c r="J1233" s="262">
        <v>1.611</v>
      </c>
      <c r="K1233" s="260">
        <f t="shared" si="281"/>
        <v>2.0430000000000001</v>
      </c>
      <c r="L1233" s="261">
        <v>7.891</v>
      </c>
      <c r="M1233" s="262">
        <f t="shared" si="282"/>
        <v>5.8479999999999999</v>
      </c>
      <c r="N1233" s="260">
        <v>2.109</v>
      </c>
      <c r="O1233" s="260">
        <v>216.74</v>
      </c>
      <c r="P1233" s="260">
        <v>540</v>
      </c>
      <c r="Q1233" s="260">
        <v>689.81037223377223</v>
      </c>
      <c r="U1233" s="260">
        <f t="shared" si="283"/>
        <v>3.93391</v>
      </c>
      <c r="V1233" s="260">
        <f t="shared" si="284"/>
        <v>2.1674000000000002</v>
      </c>
    </row>
    <row r="1234" spans="1:22">
      <c r="A1234" s="259">
        <v>45547</v>
      </c>
      <c r="B1234" s="260">
        <v>273.89999999999998</v>
      </c>
      <c r="C1234" s="261">
        <v>388.64600000000002</v>
      </c>
      <c r="D1234" s="260">
        <v>5595.76</v>
      </c>
      <c r="F1234" s="261">
        <v>3.6749999999999998</v>
      </c>
      <c r="G1234" s="260">
        <f t="shared" si="277"/>
        <v>367.5</v>
      </c>
      <c r="H1234" s="260">
        <f t="shared" si="276"/>
        <v>-93.600000000000023</v>
      </c>
      <c r="I1234" s="260">
        <f t="shared" si="280"/>
        <v>161.1</v>
      </c>
      <c r="J1234" s="262">
        <v>1.611</v>
      </c>
      <c r="K1234" s="260">
        <f t="shared" si="281"/>
        <v>2.0640000000000001</v>
      </c>
      <c r="L1234" s="261">
        <v>7.8609999999999998</v>
      </c>
      <c r="M1234" s="262">
        <f t="shared" si="282"/>
        <v>5.7969999999999997</v>
      </c>
      <c r="N1234" s="260">
        <v>2.1469999999999998</v>
      </c>
      <c r="O1234" s="260">
        <v>214.4</v>
      </c>
      <c r="P1234" s="260">
        <v>530</v>
      </c>
      <c r="Q1234" s="260">
        <v>680.75851291590971</v>
      </c>
      <c r="U1234" s="260">
        <f t="shared" si="283"/>
        <v>3.88646</v>
      </c>
      <c r="V1234" s="260">
        <f t="shared" si="284"/>
        <v>2.1440000000000001</v>
      </c>
    </row>
    <row r="1235" spans="1:22">
      <c r="A1235" s="259">
        <v>45548</v>
      </c>
      <c r="B1235" s="260">
        <v>273.7</v>
      </c>
      <c r="C1235" s="261">
        <v>385.15100000000001</v>
      </c>
      <c r="D1235" s="260">
        <v>5626.02</v>
      </c>
      <c r="F1235" s="261">
        <v>3.653</v>
      </c>
      <c r="G1235" s="260">
        <f t="shared" si="277"/>
        <v>365.3</v>
      </c>
      <c r="H1235" s="260">
        <f t="shared" si="276"/>
        <v>-91.600000000000023</v>
      </c>
      <c r="I1235" s="260">
        <f t="shared" si="280"/>
        <v>157.1</v>
      </c>
      <c r="J1235" s="262">
        <v>1.571</v>
      </c>
      <c r="K1235" s="260">
        <f t="shared" si="281"/>
        <v>2.0819999999999999</v>
      </c>
      <c r="L1235" s="261">
        <v>7.798</v>
      </c>
      <c r="M1235" s="262">
        <f t="shared" si="282"/>
        <v>5.7160000000000002</v>
      </c>
      <c r="N1235" s="260">
        <v>2.1459999999999999</v>
      </c>
      <c r="O1235" s="260">
        <v>211.62</v>
      </c>
      <c r="P1235" s="260">
        <v>537</v>
      </c>
      <c r="Q1235" s="260">
        <v>673.95820531442234</v>
      </c>
      <c r="U1235" s="260">
        <f t="shared" si="283"/>
        <v>3.8515100000000002</v>
      </c>
      <c r="V1235" s="260">
        <f t="shared" si="284"/>
        <v>2.1162000000000001</v>
      </c>
    </row>
    <row r="1236" spans="1:22">
      <c r="A1236" s="259">
        <v>45551</v>
      </c>
      <c r="B1236" s="260">
        <v>273.8</v>
      </c>
      <c r="C1236" s="261">
        <v>384.55599999999998</v>
      </c>
      <c r="D1236" s="260">
        <v>5633.09</v>
      </c>
      <c r="F1236" s="261">
        <v>3.6190000000000002</v>
      </c>
      <c r="G1236" s="260">
        <f t="shared" si="277"/>
        <v>361.90000000000003</v>
      </c>
      <c r="H1236" s="260">
        <f t="shared" si="276"/>
        <v>-88.100000000000023</v>
      </c>
      <c r="I1236" s="260">
        <f t="shared" si="280"/>
        <v>152.89999999999998</v>
      </c>
      <c r="J1236" s="262">
        <v>1.5289999999999999</v>
      </c>
      <c r="K1236" s="260">
        <f t="shared" si="281"/>
        <v>2.0900000000000003</v>
      </c>
      <c r="L1236" s="261">
        <v>7.7469999999999999</v>
      </c>
      <c r="M1236" s="262">
        <f t="shared" si="282"/>
        <v>5.657</v>
      </c>
      <c r="N1236" s="260">
        <v>2.1190000000000002</v>
      </c>
      <c r="O1236" s="260">
        <v>211.27</v>
      </c>
      <c r="P1236" s="260">
        <v>558</v>
      </c>
      <c r="Q1236" s="260">
        <v>669.69401079495651</v>
      </c>
      <c r="U1236" s="260">
        <f t="shared" si="283"/>
        <v>3.8455599999999999</v>
      </c>
      <c r="V1236" s="260">
        <f t="shared" si="284"/>
        <v>2.1127000000000002</v>
      </c>
    </row>
    <row r="1237" spans="1:22">
      <c r="A1237" s="259">
        <v>45552</v>
      </c>
      <c r="B1237" s="260">
        <v>270.89999999999998</v>
      </c>
      <c r="C1237" s="261">
        <v>378.02699999999999</v>
      </c>
      <c r="D1237" s="260">
        <v>5634.58</v>
      </c>
      <c r="F1237" s="261">
        <v>3.6469999999999998</v>
      </c>
      <c r="G1237" s="260">
        <f t="shared" si="277"/>
        <v>364.7</v>
      </c>
      <c r="H1237" s="260">
        <f t="shared" si="276"/>
        <v>-93.800000000000011</v>
      </c>
      <c r="I1237" s="260">
        <f t="shared" si="280"/>
        <v>153.9</v>
      </c>
      <c r="J1237" s="262">
        <v>1.5389999999999999</v>
      </c>
      <c r="K1237" s="260">
        <f t="shared" si="281"/>
        <v>2.1079999999999997</v>
      </c>
      <c r="L1237" s="261">
        <v>7.7140000000000004</v>
      </c>
      <c r="M1237" s="262">
        <f t="shared" si="282"/>
        <v>5.6060000000000008</v>
      </c>
      <c r="N1237" s="260">
        <v>2.141</v>
      </c>
      <c r="O1237" s="260">
        <v>209.8</v>
      </c>
      <c r="P1237" s="260">
        <v>532</v>
      </c>
      <c r="Q1237" s="260">
        <v>651.17168275461336</v>
      </c>
      <c r="U1237" s="260">
        <f t="shared" si="283"/>
        <v>3.7802699999999998</v>
      </c>
      <c r="V1237" s="260">
        <f t="shared" si="284"/>
        <v>2.0980000000000003</v>
      </c>
    </row>
    <row r="1238" spans="1:22">
      <c r="A1238" s="259">
        <v>45553</v>
      </c>
      <c r="B1238" s="260">
        <v>266.39999999999998</v>
      </c>
      <c r="C1238" s="261">
        <v>371.58499999999998</v>
      </c>
      <c r="D1238" s="260">
        <v>5618.26</v>
      </c>
      <c r="F1238" s="261">
        <v>3.7050000000000001</v>
      </c>
      <c r="G1238" s="260">
        <f t="shared" si="277"/>
        <v>370.5</v>
      </c>
      <c r="H1238" s="260">
        <f t="shared" si="276"/>
        <v>-104.10000000000002</v>
      </c>
      <c r="I1238" s="260">
        <f t="shared" si="280"/>
        <v>159.30000000000001</v>
      </c>
      <c r="J1238" s="262">
        <v>1.593</v>
      </c>
      <c r="K1238" s="260">
        <f t="shared" si="281"/>
        <v>2.1120000000000001</v>
      </c>
      <c r="L1238" s="261">
        <v>7.7140000000000004</v>
      </c>
      <c r="M1238" s="262">
        <f t="shared" si="282"/>
        <v>5.6020000000000003</v>
      </c>
      <c r="N1238" s="260">
        <v>2.1880000000000002</v>
      </c>
      <c r="O1238" s="260">
        <v>205.67</v>
      </c>
      <c r="P1238" s="260">
        <v>531</v>
      </c>
      <c r="Q1238" s="260">
        <v>649.37406935538752</v>
      </c>
      <c r="U1238" s="260">
        <f t="shared" si="283"/>
        <v>3.7158499999999997</v>
      </c>
      <c r="V1238" s="260">
        <f t="shared" si="284"/>
        <v>2.0566999999999998</v>
      </c>
    </row>
    <row r="1239" spans="1:22">
      <c r="A1239" s="259">
        <v>45554</v>
      </c>
      <c r="B1239" s="260">
        <v>265</v>
      </c>
      <c r="C1239" s="261">
        <v>369.029</v>
      </c>
      <c r="D1239" s="260">
        <v>5713.64</v>
      </c>
      <c r="F1239" s="261">
        <v>3.7149999999999999</v>
      </c>
      <c r="G1239" s="260">
        <f t="shared" si="277"/>
        <v>371.5</v>
      </c>
      <c r="H1239" s="260">
        <f t="shared" si="276"/>
        <v>-106.5</v>
      </c>
      <c r="I1239" s="260">
        <f t="shared" si="280"/>
        <v>155.4</v>
      </c>
      <c r="J1239" s="262">
        <v>1.554</v>
      </c>
      <c r="K1239" s="260">
        <f t="shared" si="281"/>
        <v>2.1609999999999996</v>
      </c>
      <c r="L1239" s="261">
        <v>7.6989999999999998</v>
      </c>
      <c r="M1239" s="262">
        <f t="shared" si="282"/>
        <v>5.5380000000000003</v>
      </c>
      <c r="N1239" s="260">
        <v>2.1949999999999998</v>
      </c>
      <c r="O1239" s="260">
        <v>204.13</v>
      </c>
      <c r="P1239" s="260">
        <v>521</v>
      </c>
      <c r="Q1239" s="260">
        <v>638.50831112418155</v>
      </c>
      <c r="U1239" s="260">
        <f t="shared" si="283"/>
        <v>3.6902900000000001</v>
      </c>
      <c r="V1239" s="260">
        <f t="shared" si="284"/>
        <v>2.0413000000000001</v>
      </c>
    </row>
    <row r="1240" spans="1:22">
      <c r="A1240" s="259">
        <v>45555</v>
      </c>
      <c r="B1240" s="260">
        <v>262.89999999999998</v>
      </c>
      <c r="C1240" s="261">
        <v>369.33800000000002</v>
      </c>
      <c r="D1240" s="260">
        <v>5702.55</v>
      </c>
      <c r="F1240" s="261">
        <v>3.742</v>
      </c>
      <c r="G1240" s="260">
        <f t="shared" si="277"/>
        <v>374.2</v>
      </c>
      <c r="H1240" s="260">
        <f t="shared" si="276"/>
        <v>-111.30000000000001</v>
      </c>
      <c r="I1240" s="260">
        <f t="shared" si="280"/>
        <v>158.9</v>
      </c>
      <c r="J1240" s="262">
        <v>1.589</v>
      </c>
      <c r="K1240" s="260">
        <f t="shared" si="281"/>
        <v>2.153</v>
      </c>
      <c r="L1240" s="261">
        <v>7.7249999999999996</v>
      </c>
      <c r="M1240" s="262">
        <f t="shared" si="282"/>
        <v>5.5719999999999992</v>
      </c>
      <c r="N1240" s="260">
        <v>2.2040000000000002</v>
      </c>
      <c r="O1240" s="260">
        <v>202.95</v>
      </c>
      <c r="P1240" s="260">
        <v>521</v>
      </c>
      <c r="Q1240" s="260">
        <v>640.41957267176349</v>
      </c>
      <c r="U1240" s="260">
        <f t="shared" si="283"/>
        <v>3.6933800000000003</v>
      </c>
      <c r="V1240" s="260">
        <f t="shared" si="284"/>
        <v>2.0295000000000001</v>
      </c>
    </row>
    <row r="1241" spans="1:22">
      <c r="A1241" s="259">
        <v>45558</v>
      </c>
      <c r="B1241" s="260">
        <v>262.39999999999998</v>
      </c>
      <c r="C1241" s="261">
        <v>372.19900000000001</v>
      </c>
      <c r="D1241" s="260">
        <v>5718.57</v>
      </c>
      <c r="F1241" s="261">
        <v>3.7509999999999999</v>
      </c>
      <c r="G1241" s="260">
        <f t="shared" si="277"/>
        <v>375.09999999999997</v>
      </c>
      <c r="H1241" s="260">
        <f t="shared" si="276"/>
        <v>-112.69999999999999</v>
      </c>
      <c r="I1241" s="260">
        <f t="shared" si="280"/>
        <v>158.5</v>
      </c>
      <c r="J1241" s="262">
        <v>1.585</v>
      </c>
      <c r="K1241" s="260">
        <f t="shared" si="281"/>
        <v>2.1659999999999999</v>
      </c>
      <c r="L1241" s="261">
        <v>7.7640000000000002</v>
      </c>
      <c r="M1241" s="262">
        <f t="shared" si="282"/>
        <v>5.5980000000000008</v>
      </c>
      <c r="N1241" s="260">
        <v>2.1539999999999999</v>
      </c>
      <c r="O1241" s="260">
        <v>204.39</v>
      </c>
      <c r="P1241" s="260">
        <v>532</v>
      </c>
      <c r="Q1241" s="260">
        <v>647.69526702632879</v>
      </c>
      <c r="U1241" s="260">
        <f t="shared" si="283"/>
        <v>3.7219899999999999</v>
      </c>
      <c r="V1241" s="260">
        <f t="shared" si="284"/>
        <v>2.0438999999999998</v>
      </c>
    </row>
    <row r="1242" spans="1:22">
      <c r="A1242" s="259">
        <v>45559</v>
      </c>
      <c r="B1242" s="260">
        <v>263.8</v>
      </c>
      <c r="C1242" s="261">
        <v>373.678</v>
      </c>
      <c r="D1242" s="260">
        <v>5732.93</v>
      </c>
      <c r="F1242" s="261">
        <v>3.73</v>
      </c>
      <c r="G1242" s="260">
        <f t="shared" si="277"/>
        <v>373</v>
      </c>
      <c r="H1242" s="260">
        <f t="shared" si="276"/>
        <v>-109.19999999999999</v>
      </c>
      <c r="I1242" s="260">
        <f t="shared" si="280"/>
        <v>155.20000000000002</v>
      </c>
      <c r="J1242" s="262">
        <v>1.552</v>
      </c>
      <c r="K1242" s="260">
        <f t="shared" si="281"/>
        <v>2.1779999999999999</v>
      </c>
      <c r="L1242" s="261">
        <v>7.7670000000000003</v>
      </c>
      <c r="M1242" s="262">
        <f t="shared" si="282"/>
        <v>5.5890000000000004</v>
      </c>
      <c r="N1242" s="260">
        <v>2.145</v>
      </c>
      <c r="O1242" s="260">
        <v>207.97</v>
      </c>
      <c r="P1242" s="260">
        <v>528</v>
      </c>
      <c r="Q1242" s="260">
        <v>638.15168938438842</v>
      </c>
      <c r="U1242" s="260">
        <f t="shared" si="283"/>
        <v>3.73678</v>
      </c>
      <c r="V1242" s="260">
        <f t="shared" si="284"/>
        <v>2.0796999999999999</v>
      </c>
    </row>
    <row r="1243" spans="1:22">
      <c r="A1243" s="259">
        <v>45560</v>
      </c>
      <c r="B1243" s="260">
        <v>259.3</v>
      </c>
      <c r="C1243" s="261">
        <v>368.15499999999997</v>
      </c>
      <c r="D1243" s="260">
        <v>5722.26</v>
      </c>
      <c r="F1243" s="261">
        <v>3.786</v>
      </c>
      <c r="G1243" s="260">
        <f t="shared" si="277"/>
        <v>378.6</v>
      </c>
      <c r="H1243" s="260">
        <f t="shared" si="276"/>
        <v>-119.30000000000001</v>
      </c>
      <c r="I1243" s="260">
        <f t="shared" si="280"/>
        <v>160.80000000000001</v>
      </c>
      <c r="J1243" s="262">
        <v>1.6080000000000001</v>
      </c>
      <c r="K1243" s="260">
        <f t="shared" si="281"/>
        <v>2.1779999999999999</v>
      </c>
      <c r="L1243" s="261">
        <v>7.7880000000000003</v>
      </c>
      <c r="M1243" s="262">
        <f t="shared" si="282"/>
        <v>5.61</v>
      </c>
      <c r="N1243" s="260">
        <v>2.1709999999999998</v>
      </c>
      <c r="O1243" s="260">
        <v>205.89</v>
      </c>
      <c r="P1243" s="260">
        <v>515</v>
      </c>
      <c r="Q1243" s="260">
        <v>626.03192220615654</v>
      </c>
      <c r="U1243" s="260">
        <f t="shared" si="283"/>
        <v>3.6815499999999997</v>
      </c>
      <c r="V1243" s="260">
        <f t="shared" si="284"/>
        <v>2.0589</v>
      </c>
    </row>
    <row r="1244" spans="1:22" s="267" customFormat="1">
      <c r="A1244" s="266">
        <v>45561</v>
      </c>
      <c r="B1244" s="267">
        <v>257.60000000000002</v>
      </c>
      <c r="C1244" s="267">
        <v>365.61399999999998</v>
      </c>
      <c r="D1244" s="267">
        <v>5745.37</v>
      </c>
      <c r="F1244" s="267">
        <v>3.7970000000000002</v>
      </c>
      <c r="G1244" s="267">
        <f t="shared" si="277"/>
        <v>379.7</v>
      </c>
      <c r="H1244" s="267">
        <f t="shared" si="276"/>
        <v>-122.09999999999997</v>
      </c>
      <c r="I1244" s="267">
        <f t="shared" si="280"/>
        <v>162.69999999999999</v>
      </c>
      <c r="J1244" s="267">
        <v>1.627</v>
      </c>
      <c r="K1244" s="267">
        <f t="shared" si="281"/>
        <v>2.17</v>
      </c>
      <c r="L1244" s="267">
        <v>7.7839999999999998</v>
      </c>
      <c r="M1244" s="267">
        <f t="shared" si="282"/>
        <v>5.6139999999999999</v>
      </c>
      <c r="N1244" s="267">
        <v>2.1779999999999999</v>
      </c>
      <c r="O1244" s="267">
        <v>207.73</v>
      </c>
      <c r="P1244" s="267">
        <v>503</v>
      </c>
      <c r="Q1244" s="267">
        <v>621.03762584628521</v>
      </c>
      <c r="R1244" s="267">
        <v>100000</v>
      </c>
      <c r="U1244" s="260">
        <f t="shared" si="283"/>
        <v>3.6561399999999997</v>
      </c>
      <c r="V1244" s="260">
        <f t="shared" si="284"/>
        <v>2.0772999999999997</v>
      </c>
    </row>
    <row r="1245" spans="1:22">
      <c r="A1245" s="259">
        <v>45562</v>
      </c>
      <c r="B1245" s="260">
        <v>258.39999999999998</v>
      </c>
      <c r="C1245" s="261">
        <v>367.53199999999998</v>
      </c>
      <c r="D1245" s="260">
        <v>5738.17</v>
      </c>
      <c r="F1245" s="261">
        <v>3.7519999999999998</v>
      </c>
      <c r="G1245" s="260">
        <f t="shared" si="277"/>
        <v>375.2</v>
      </c>
      <c r="H1245" s="260">
        <f t="shared" si="276"/>
        <v>-116.80000000000001</v>
      </c>
      <c r="I1245" s="260">
        <f t="shared" si="280"/>
        <v>159.4</v>
      </c>
      <c r="J1245" s="262">
        <v>1.5940000000000001</v>
      </c>
      <c r="K1245" s="260">
        <f t="shared" si="281"/>
        <v>2.1579999999999995</v>
      </c>
      <c r="L1245" s="261">
        <v>7.77</v>
      </c>
      <c r="M1245" s="262">
        <f t="shared" si="282"/>
        <v>5.6120000000000001</v>
      </c>
      <c r="N1245" s="260">
        <v>2.13</v>
      </c>
      <c r="O1245" s="260">
        <v>208.36</v>
      </c>
      <c r="P1245" s="260">
        <v>532</v>
      </c>
      <c r="Q1245" s="260">
        <v>628.836564376502</v>
      </c>
      <c r="U1245" s="260">
        <f t="shared" si="283"/>
        <v>3.6753199999999997</v>
      </c>
      <c r="V1245" s="260">
        <f t="shared" si="284"/>
        <v>2.0836000000000001</v>
      </c>
    </row>
    <row r="1246" spans="1:22">
      <c r="A1246" s="259">
        <v>45565</v>
      </c>
      <c r="B1246" s="260">
        <v>253.4</v>
      </c>
      <c r="C1246" s="261">
        <v>361.08800000000002</v>
      </c>
      <c r="D1246" s="260">
        <v>5762.48</v>
      </c>
      <c r="F1246" s="261">
        <v>3.782</v>
      </c>
      <c r="G1246" s="260">
        <f t="shared" si="277"/>
        <v>378.2</v>
      </c>
      <c r="H1246" s="260">
        <f t="shared" si="276"/>
        <v>-124.79999999999998</v>
      </c>
      <c r="I1246" s="260">
        <f t="shared" si="280"/>
        <v>159.5</v>
      </c>
      <c r="J1246" s="262">
        <v>1.595</v>
      </c>
      <c r="K1246" s="260">
        <f t="shared" si="281"/>
        <v>2.1870000000000003</v>
      </c>
      <c r="L1246" s="261">
        <v>7.7750000000000004</v>
      </c>
      <c r="M1246" s="262">
        <f t="shared" si="282"/>
        <v>5.5880000000000001</v>
      </c>
      <c r="N1246" s="260">
        <v>2.121</v>
      </c>
      <c r="O1246" s="260">
        <v>208.03</v>
      </c>
      <c r="P1246" s="260">
        <v>520</v>
      </c>
      <c r="Q1246" s="260">
        <v>627.56747190342946</v>
      </c>
      <c r="U1246" s="260">
        <f t="shared" si="283"/>
        <v>3.6108800000000003</v>
      </c>
      <c r="V1246" s="260">
        <f t="shared" si="284"/>
        <v>2.0802999999999998</v>
      </c>
    </row>
    <row r="1247" spans="1:22">
      <c r="A1247" s="259">
        <v>45566</v>
      </c>
      <c r="B1247" s="260">
        <v>255.5</v>
      </c>
      <c r="C1247" s="261">
        <v>361.42500000000001</v>
      </c>
      <c r="D1247" s="260">
        <v>5708.75</v>
      </c>
      <c r="F1247" s="261">
        <v>3.7320000000000002</v>
      </c>
      <c r="G1247" s="260">
        <f t="shared" si="277"/>
        <v>373.20000000000005</v>
      </c>
      <c r="H1247" s="260">
        <f t="shared" si="276"/>
        <v>-117.70000000000005</v>
      </c>
      <c r="I1247" s="260">
        <f t="shared" si="280"/>
        <v>153.9</v>
      </c>
      <c r="J1247" s="262">
        <v>1.5389999999999999</v>
      </c>
      <c r="K1247" s="260">
        <f t="shared" si="281"/>
        <v>2.1930000000000005</v>
      </c>
      <c r="L1247" s="261">
        <v>7.7320000000000002</v>
      </c>
      <c r="M1247" s="262">
        <f t="shared" si="282"/>
        <v>5.5389999999999997</v>
      </c>
      <c r="N1247" s="260">
        <v>2.0329999999999999</v>
      </c>
      <c r="O1247" s="260">
        <v>212.87</v>
      </c>
      <c r="P1247" s="260">
        <v>518</v>
      </c>
      <c r="Q1247" s="260">
        <v>628.92390230441458</v>
      </c>
      <c r="U1247" s="260">
        <f t="shared" si="283"/>
        <v>3.6142500000000002</v>
      </c>
      <c r="V1247" s="260">
        <f t="shared" si="284"/>
        <v>2.1287000000000003</v>
      </c>
    </row>
    <row r="1248" spans="1:22">
      <c r="A1248" s="259">
        <v>45567</v>
      </c>
      <c r="B1248" s="260">
        <v>253.5</v>
      </c>
      <c r="C1248" s="261">
        <v>360.029</v>
      </c>
      <c r="D1248" s="260">
        <v>5709.54</v>
      </c>
      <c r="F1248" s="261">
        <v>3.7829999999999999</v>
      </c>
      <c r="G1248" s="260">
        <f t="shared" si="277"/>
        <v>378.3</v>
      </c>
      <c r="H1248" s="260">
        <f t="shared" si="276"/>
        <v>-124.80000000000001</v>
      </c>
      <c r="I1248" s="260">
        <f t="shared" si="280"/>
        <v>156.80000000000001</v>
      </c>
      <c r="J1248" s="262">
        <v>1.5680000000000001</v>
      </c>
      <c r="K1248" s="260">
        <f t="shared" si="281"/>
        <v>2.2149999999999999</v>
      </c>
      <c r="L1248" s="261">
        <v>7.7590000000000003</v>
      </c>
      <c r="M1248" s="262">
        <f t="shared" si="282"/>
        <v>5.5440000000000005</v>
      </c>
      <c r="N1248" s="260">
        <v>2.0870000000000002</v>
      </c>
      <c r="O1248" s="260">
        <v>206.2</v>
      </c>
      <c r="P1248" s="260">
        <v>520</v>
      </c>
      <c r="Q1248" s="260">
        <v>627.55269608410765</v>
      </c>
      <c r="U1248" s="260">
        <f t="shared" si="283"/>
        <v>3.6002899999999998</v>
      </c>
      <c r="V1248" s="260">
        <f t="shared" si="284"/>
        <v>2.0619999999999998</v>
      </c>
    </row>
    <row r="1249" spans="1:22">
      <c r="A1249" s="259">
        <v>45568</v>
      </c>
      <c r="B1249" s="260">
        <v>249.3</v>
      </c>
      <c r="C1249" s="261">
        <v>357.24</v>
      </c>
      <c r="D1249" s="260">
        <v>5699.94</v>
      </c>
      <c r="F1249" s="261">
        <v>3.847</v>
      </c>
      <c r="G1249" s="260">
        <f t="shared" si="277"/>
        <v>384.7</v>
      </c>
      <c r="H1249" s="260">
        <f t="shared" si="276"/>
        <v>-135.39999999999998</v>
      </c>
      <c r="I1249" s="260">
        <f t="shared" si="280"/>
        <v>164</v>
      </c>
      <c r="J1249" s="262">
        <v>1.64</v>
      </c>
      <c r="K1249" s="260">
        <f t="shared" si="281"/>
        <v>2.2069999999999999</v>
      </c>
      <c r="L1249" s="261">
        <v>7.7990000000000004</v>
      </c>
      <c r="M1249" s="262">
        <f t="shared" si="282"/>
        <v>5.5920000000000005</v>
      </c>
      <c r="N1249" s="260">
        <v>2.141</v>
      </c>
      <c r="O1249" s="260">
        <v>203.08</v>
      </c>
      <c r="P1249" s="260">
        <v>523</v>
      </c>
      <c r="Q1249" s="260">
        <v>630.55981564319723</v>
      </c>
      <c r="U1249" s="260">
        <f t="shared" si="283"/>
        <v>3.5724</v>
      </c>
      <c r="V1249" s="260">
        <f t="shared" si="284"/>
        <v>2.0308000000000002</v>
      </c>
    </row>
    <row r="1250" spans="1:22">
      <c r="A1250" s="259">
        <v>45569</v>
      </c>
      <c r="B1250" s="260">
        <v>242.6</v>
      </c>
      <c r="C1250" s="261">
        <v>350.89499999999998</v>
      </c>
      <c r="D1250" s="260">
        <v>5751.07</v>
      </c>
      <c r="F1250" s="261">
        <v>3.968</v>
      </c>
      <c r="G1250" s="260">
        <f t="shared" si="277"/>
        <v>396.8</v>
      </c>
      <c r="H1250" s="260">
        <f t="shared" si="276"/>
        <v>-154.20000000000002</v>
      </c>
      <c r="I1250" s="260">
        <f t="shared" si="280"/>
        <v>173.5</v>
      </c>
      <c r="J1250" s="262">
        <v>1.7350000000000001</v>
      </c>
      <c r="K1250" s="260">
        <f t="shared" si="281"/>
        <v>2.2329999999999997</v>
      </c>
      <c r="L1250" s="261">
        <v>7.875</v>
      </c>
      <c r="M1250" s="262">
        <f t="shared" si="282"/>
        <v>5.6420000000000003</v>
      </c>
      <c r="N1250" s="260">
        <v>2.2080000000000002</v>
      </c>
      <c r="O1250" s="260">
        <v>201.16</v>
      </c>
      <c r="P1250" s="260">
        <v>518</v>
      </c>
      <c r="Q1250" s="260">
        <v>615.58859248901308</v>
      </c>
      <c r="U1250" s="260">
        <f t="shared" si="283"/>
        <v>3.50895</v>
      </c>
      <c r="V1250" s="260">
        <f t="shared" si="284"/>
        <v>2.0116000000000001</v>
      </c>
    </row>
    <row r="1251" spans="1:22">
      <c r="A1251" s="259">
        <v>45572</v>
      </c>
      <c r="B1251" s="260">
        <v>242.2</v>
      </c>
      <c r="C1251" s="261">
        <v>350.71300000000002</v>
      </c>
      <c r="D1251" s="260">
        <v>5695.94</v>
      </c>
      <c r="F1251" s="261">
        <v>4.0270000000000001</v>
      </c>
      <c r="G1251" s="260">
        <f t="shared" si="277"/>
        <v>402.7</v>
      </c>
      <c r="H1251" s="260">
        <f t="shared" si="276"/>
        <v>-160.5</v>
      </c>
      <c r="I1251" s="260">
        <f t="shared" si="280"/>
        <v>175.29999999999998</v>
      </c>
      <c r="J1251" s="262">
        <v>1.7529999999999999</v>
      </c>
      <c r="K1251" s="260">
        <f t="shared" si="281"/>
        <v>2.274</v>
      </c>
      <c r="L1251" s="261">
        <v>7.9269999999999996</v>
      </c>
      <c r="M1251" s="262">
        <f t="shared" si="282"/>
        <v>5.6529999999999996</v>
      </c>
      <c r="N1251" s="260">
        <v>2.2530000000000001</v>
      </c>
      <c r="O1251" s="260">
        <v>198.01</v>
      </c>
      <c r="P1251" s="260">
        <v>512</v>
      </c>
      <c r="Q1251" s="260">
        <v>609.74002390502437</v>
      </c>
      <c r="U1251" s="260">
        <f t="shared" si="283"/>
        <v>3.5071300000000001</v>
      </c>
      <c r="V1251" s="260">
        <f t="shared" si="284"/>
        <v>1.9801</v>
      </c>
    </row>
    <row r="1252" spans="1:22">
      <c r="A1252" s="259">
        <v>45573</v>
      </c>
      <c r="B1252" s="260">
        <v>243.9</v>
      </c>
      <c r="C1252" s="261">
        <v>353.86399999999998</v>
      </c>
      <c r="D1252" s="260">
        <v>5751.13</v>
      </c>
      <c r="F1252" s="261">
        <v>4.0129999999999999</v>
      </c>
      <c r="G1252" s="260">
        <f t="shared" si="277"/>
        <v>401.3</v>
      </c>
      <c r="H1252" s="260">
        <f t="shared" si="276"/>
        <v>-157.4</v>
      </c>
      <c r="I1252" s="260">
        <f t="shared" si="280"/>
        <v>172.9</v>
      </c>
      <c r="J1252" s="262">
        <v>1.7290000000000001</v>
      </c>
      <c r="K1252" s="260">
        <f t="shared" si="281"/>
        <v>2.2839999999999998</v>
      </c>
      <c r="L1252" s="261">
        <v>7.9450000000000003</v>
      </c>
      <c r="M1252" s="262">
        <f t="shared" si="282"/>
        <v>5.6610000000000005</v>
      </c>
      <c r="N1252" s="260">
        <v>2.2410000000000001</v>
      </c>
      <c r="O1252" s="260">
        <v>197.29</v>
      </c>
      <c r="P1252" s="260">
        <v>505</v>
      </c>
      <c r="Q1252" s="260">
        <v>611.82294654637849</v>
      </c>
      <c r="U1252" s="260">
        <f t="shared" si="283"/>
        <v>3.5386399999999996</v>
      </c>
      <c r="V1252" s="260">
        <f t="shared" si="284"/>
        <v>1.9728999999999999</v>
      </c>
    </row>
    <row r="1253" spans="1:22">
      <c r="A1253" s="259">
        <v>45574</v>
      </c>
      <c r="B1253" s="260">
        <v>240.3</v>
      </c>
      <c r="C1253" s="261">
        <v>349.23399999999998</v>
      </c>
      <c r="D1253" s="260">
        <v>5792.04</v>
      </c>
      <c r="F1253" s="261">
        <v>4.0739999999999998</v>
      </c>
      <c r="G1253" s="260">
        <f t="shared" si="277"/>
        <v>407.4</v>
      </c>
      <c r="H1253" s="260">
        <f t="shared" si="276"/>
        <v>-167.09999999999997</v>
      </c>
      <c r="I1253" s="260">
        <f t="shared" si="280"/>
        <v>177.7</v>
      </c>
      <c r="J1253" s="262">
        <v>1.7769999999999999</v>
      </c>
      <c r="K1253" s="260">
        <f t="shared" si="281"/>
        <v>2.2969999999999997</v>
      </c>
      <c r="L1253" s="261">
        <v>7.9489999999999998</v>
      </c>
      <c r="M1253" s="262">
        <f t="shared" si="282"/>
        <v>5.6520000000000001</v>
      </c>
      <c r="N1253" s="260">
        <v>2.2559999999999998</v>
      </c>
      <c r="O1253" s="260">
        <v>198.02</v>
      </c>
      <c r="P1253" s="260">
        <v>488</v>
      </c>
      <c r="Q1253" s="260">
        <v>601.32304655189535</v>
      </c>
      <c r="U1253" s="260">
        <f t="shared" si="283"/>
        <v>3.49234</v>
      </c>
      <c r="V1253" s="260">
        <f t="shared" si="284"/>
        <v>1.9802000000000002</v>
      </c>
    </row>
    <row r="1254" spans="1:22">
      <c r="A1254" s="259">
        <v>45575</v>
      </c>
      <c r="B1254" s="260">
        <v>242.3</v>
      </c>
      <c r="C1254" s="261">
        <v>353.60700000000003</v>
      </c>
      <c r="D1254" s="260">
        <v>5780.05</v>
      </c>
      <c r="F1254" s="261">
        <v>4.0629999999999997</v>
      </c>
      <c r="G1254" s="260">
        <f t="shared" si="277"/>
        <v>406.29999999999995</v>
      </c>
      <c r="H1254" s="260">
        <f t="shared" si="276"/>
        <v>-163.99999999999994</v>
      </c>
      <c r="I1254" s="260">
        <f t="shared" si="280"/>
        <v>173.3</v>
      </c>
      <c r="J1254" s="262">
        <v>1.7330000000000001</v>
      </c>
      <c r="K1254" s="260">
        <f t="shared" si="281"/>
        <v>2.3299999999999996</v>
      </c>
      <c r="L1254" s="261">
        <v>7.9790000000000001</v>
      </c>
      <c r="M1254" s="262">
        <f t="shared" si="282"/>
        <v>5.6490000000000009</v>
      </c>
      <c r="N1254" s="260">
        <v>2.2549999999999999</v>
      </c>
      <c r="O1254" s="260">
        <v>197.67</v>
      </c>
      <c r="P1254" s="260">
        <v>491</v>
      </c>
      <c r="Q1254" s="260">
        <v>602.83880322978951</v>
      </c>
      <c r="U1254" s="260">
        <f t="shared" si="283"/>
        <v>3.5360700000000005</v>
      </c>
      <c r="V1254" s="260">
        <f t="shared" si="284"/>
        <v>1.9766999999999999</v>
      </c>
    </row>
    <row r="1255" spans="1:22">
      <c r="A1255" s="259">
        <v>45576</v>
      </c>
      <c r="B1255" s="260">
        <v>242.1</v>
      </c>
      <c r="C1255" s="261">
        <v>351.55</v>
      </c>
      <c r="D1255" s="260">
        <v>5815.03</v>
      </c>
      <c r="F1255" s="261">
        <v>4.101</v>
      </c>
      <c r="G1255" s="260">
        <f t="shared" si="277"/>
        <v>410.1</v>
      </c>
      <c r="H1255" s="260">
        <f t="shared" si="276"/>
        <v>-168.00000000000003</v>
      </c>
      <c r="I1255" s="260">
        <f t="shared" si="280"/>
        <v>176.89999999999998</v>
      </c>
      <c r="J1255" s="262">
        <v>1.7689999999999999</v>
      </c>
      <c r="K1255" s="260">
        <f t="shared" si="281"/>
        <v>2.3319999999999999</v>
      </c>
      <c r="L1255" s="261">
        <v>7.98</v>
      </c>
      <c r="M1255" s="262">
        <f t="shared" si="282"/>
        <v>5.6480000000000006</v>
      </c>
      <c r="N1255" s="260">
        <v>2.2639999999999998</v>
      </c>
      <c r="O1255" s="260">
        <v>195.13</v>
      </c>
      <c r="P1255" s="260">
        <v>488</v>
      </c>
      <c r="Q1255" s="260">
        <v>596.70535214366544</v>
      </c>
      <c r="U1255" s="260">
        <f t="shared" si="283"/>
        <v>3.5155000000000003</v>
      </c>
      <c r="V1255" s="260">
        <f t="shared" si="284"/>
        <v>1.9513</v>
      </c>
    </row>
    <row r="1256" spans="1:22" hidden="1">
      <c r="A1256" s="259">
        <v>45579</v>
      </c>
      <c r="B1256" s="260">
        <v>0</v>
      </c>
      <c r="C1256" s="260">
        <v>0</v>
      </c>
      <c r="D1256" s="260">
        <v>5859.85</v>
      </c>
      <c r="F1256" s="260">
        <v>4.101</v>
      </c>
      <c r="G1256" s="260">
        <f t="shared" si="277"/>
        <v>410.1</v>
      </c>
      <c r="H1256" s="260">
        <f t="shared" si="276"/>
        <v>-410.1</v>
      </c>
      <c r="J1256" s="260"/>
      <c r="L1256" s="260"/>
      <c r="M1256" s="260"/>
      <c r="Q1256" s="260">
        <v>595.64463387026035</v>
      </c>
    </row>
    <row r="1257" spans="1:22">
      <c r="A1257" s="259">
        <v>45580</v>
      </c>
      <c r="B1257" s="260">
        <v>242.9</v>
      </c>
      <c r="C1257" s="261">
        <v>351.30099999999999</v>
      </c>
      <c r="D1257" s="260">
        <v>5815.26</v>
      </c>
      <c r="F1257" s="261">
        <v>4.0339999999999998</v>
      </c>
      <c r="G1257" s="260">
        <f t="shared" si="277"/>
        <v>403.4</v>
      </c>
      <c r="H1257" s="260">
        <f t="shared" si="276"/>
        <v>-160.49999999999997</v>
      </c>
      <c r="I1257" s="260">
        <f t="shared" ref="I1257:I1275" si="285">J1257*100</f>
        <v>175.6</v>
      </c>
      <c r="J1257" s="262">
        <v>1.756</v>
      </c>
      <c r="K1257" s="260">
        <f t="shared" ref="K1257:K1275" si="286">F1257-J1257</f>
        <v>2.2779999999999996</v>
      </c>
      <c r="L1257" s="261">
        <v>7.9039999999999999</v>
      </c>
      <c r="M1257" s="262">
        <f t="shared" ref="M1257:M1275" si="287">L1257-K1257</f>
        <v>5.6260000000000003</v>
      </c>
      <c r="N1257" s="260">
        <v>2.2200000000000002</v>
      </c>
      <c r="O1257" s="260">
        <v>198.49</v>
      </c>
      <c r="P1257" s="260">
        <v>488</v>
      </c>
      <c r="Q1257" s="260">
        <v>594.39949513090562</v>
      </c>
      <c r="U1257" s="260">
        <f t="shared" ref="U1257:U1275" si="288">C1257/100</f>
        <v>3.51301</v>
      </c>
      <c r="V1257" s="260">
        <f t="shared" ref="V1257:V1275" si="289">O1257/100</f>
        <v>1.9849000000000001</v>
      </c>
    </row>
    <row r="1258" spans="1:22">
      <c r="A1258" s="259">
        <v>45581</v>
      </c>
      <c r="B1258" s="260">
        <v>242.7</v>
      </c>
      <c r="C1258" s="261">
        <v>350.34300000000002</v>
      </c>
      <c r="D1258" s="260">
        <v>5842.47</v>
      </c>
      <c r="F1258" s="261">
        <v>4.0140000000000002</v>
      </c>
      <c r="G1258" s="260">
        <f t="shared" si="277"/>
        <v>401.40000000000003</v>
      </c>
      <c r="H1258" s="260">
        <f t="shared" si="276"/>
        <v>-158.70000000000005</v>
      </c>
      <c r="I1258" s="260">
        <f t="shared" si="285"/>
        <v>174.3</v>
      </c>
      <c r="J1258" s="262">
        <v>1.7430000000000001</v>
      </c>
      <c r="K1258" s="260">
        <f t="shared" si="286"/>
        <v>2.2709999999999999</v>
      </c>
      <c r="L1258" s="261">
        <v>7.8760000000000003</v>
      </c>
      <c r="M1258" s="262">
        <f t="shared" si="287"/>
        <v>5.6050000000000004</v>
      </c>
      <c r="N1258" s="260">
        <v>2.1819999999999999</v>
      </c>
      <c r="O1258" s="260">
        <v>201.16</v>
      </c>
      <c r="P1258" s="260">
        <v>487</v>
      </c>
      <c r="Q1258" s="260">
        <v>596.66484937844166</v>
      </c>
      <c r="U1258" s="260">
        <f t="shared" si="288"/>
        <v>3.5034300000000003</v>
      </c>
      <c r="V1258" s="260">
        <f t="shared" si="289"/>
        <v>2.0116000000000001</v>
      </c>
    </row>
    <row r="1259" spans="1:22">
      <c r="A1259" s="259">
        <v>45582</v>
      </c>
      <c r="B1259" s="260">
        <v>240.5</v>
      </c>
      <c r="C1259" s="261">
        <v>335.01</v>
      </c>
      <c r="D1259" s="260">
        <v>5841.47</v>
      </c>
      <c r="F1259" s="261">
        <v>4.0919999999999996</v>
      </c>
      <c r="G1259" s="260">
        <f t="shared" si="277"/>
        <v>409.2</v>
      </c>
      <c r="H1259" s="260">
        <f t="shared" si="276"/>
        <v>-168.7</v>
      </c>
      <c r="I1259" s="260">
        <f t="shared" si="285"/>
        <v>178.1</v>
      </c>
      <c r="J1259" s="262">
        <v>1.7809999999999999</v>
      </c>
      <c r="K1259" s="260">
        <f t="shared" si="286"/>
        <v>2.3109999999999999</v>
      </c>
      <c r="L1259" s="261">
        <v>7.9480000000000004</v>
      </c>
      <c r="M1259" s="262">
        <f t="shared" si="287"/>
        <v>5.6370000000000005</v>
      </c>
      <c r="N1259" s="260">
        <v>2.2069999999999999</v>
      </c>
      <c r="O1259" s="260">
        <v>198.84</v>
      </c>
      <c r="P1259" s="260">
        <v>485</v>
      </c>
      <c r="Q1259" s="260">
        <v>593.04246234530478</v>
      </c>
      <c r="U1259" s="260">
        <f t="shared" si="288"/>
        <v>3.3500999999999999</v>
      </c>
      <c r="V1259" s="260">
        <f t="shared" si="289"/>
        <v>1.9883999999999999</v>
      </c>
    </row>
    <row r="1260" spans="1:22">
      <c r="A1260" s="259">
        <v>45583</v>
      </c>
      <c r="B1260" s="260">
        <v>241.8</v>
      </c>
      <c r="C1260" s="261">
        <v>337.274</v>
      </c>
      <c r="D1260" s="260">
        <v>5864.67</v>
      </c>
      <c r="F1260" s="261">
        <v>4.0839999999999996</v>
      </c>
      <c r="G1260" s="260">
        <f t="shared" si="277"/>
        <v>408.4</v>
      </c>
      <c r="H1260" s="260">
        <f t="shared" si="276"/>
        <v>-166.59999999999997</v>
      </c>
      <c r="I1260" s="260">
        <f t="shared" si="285"/>
        <v>177.7</v>
      </c>
      <c r="J1260" s="262">
        <v>1.7769999999999999</v>
      </c>
      <c r="K1260" s="260">
        <f t="shared" si="286"/>
        <v>2.3069999999999995</v>
      </c>
      <c r="L1260" s="261">
        <v>7.9420000000000002</v>
      </c>
      <c r="M1260" s="262">
        <f t="shared" si="287"/>
        <v>5.6350000000000007</v>
      </c>
      <c r="N1260" s="260">
        <v>2.181</v>
      </c>
      <c r="O1260" s="260">
        <v>201.16</v>
      </c>
      <c r="P1260" s="260">
        <v>492</v>
      </c>
      <c r="Q1260" s="260">
        <v>596.76189957347401</v>
      </c>
      <c r="U1260" s="260">
        <f t="shared" si="288"/>
        <v>3.3727399999999998</v>
      </c>
      <c r="V1260" s="260">
        <f t="shared" si="289"/>
        <v>2.0116000000000001</v>
      </c>
    </row>
    <row r="1261" spans="1:22">
      <c r="A1261" s="259">
        <v>45586</v>
      </c>
      <c r="B1261" s="260">
        <v>237.7</v>
      </c>
      <c r="C1261" s="261">
        <v>336.911</v>
      </c>
      <c r="D1261" s="260">
        <v>5853.98</v>
      </c>
      <c r="F1261" s="261">
        <v>4.1970000000000001</v>
      </c>
      <c r="G1261" s="260">
        <f t="shared" si="277"/>
        <v>419.7</v>
      </c>
      <c r="H1261" s="260">
        <f t="shared" si="276"/>
        <v>-182</v>
      </c>
      <c r="I1261" s="260">
        <f t="shared" si="285"/>
        <v>187.9</v>
      </c>
      <c r="J1261" s="262">
        <v>1.879</v>
      </c>
      <c r="K1261" s="260">
        <f t="shared" si="286"/>
        <v>2.3180000000000001</v>
      </c>
      <c r="L1261" s="261">
        <v>8.0790000000000006</v>
      </c>
      <c r="M1261" s="262">
        <f t="shared" si="287"/>
        <v>5.761000000000001</v>
      </c>
      <c r="N1261" s="260">
        <v>2.2799999999999998</v>
      </c>
      <c r="O1261" s="260">
        <v>195.93</v>
      </c>
      <c r="P1261" s="260">
        <v>496</v>
      </c>
      <c r="Q1261" s="260">
        <v>598.63995707222512</v>
      </c>
      <c r="U1261" s="260">
        <f t="shared" si="288"/>
        <v>3.36911</v>
      </c>
      <c r="V1261" s="260">
        <f t="shared" si="289"/>
        <v>1.9593</v>
      </c>
    </row>
    <row r="1262" spans="1:22">
      <c r="A1262" s="259">
        <v>45587</v>
      </c>
      <c r="B1262" s="260">
        <v>239.7</v>
      </c>
      <c r="C1262" s="261">
        <v>342.697</v>
      </c>
      <c r="D1262" s="260">
        <v>5851.2</v>
      </c>
      <c r="F1262" s="261">
        <v>4.2089999999999996</v>
      </c>
      <c r="G1262" s="260">
        <f t="shared" si="277"/>
        <v>420.9</v>
      </c>
      <c r="H1262" s="260">
        <f t="shared" si="276"/>
        <v>-181.2</v>
      </c>
      <c r="I1262" s="260">
        <f t="shared" si="285"/>
        <v>187.20000000000002</v>
      </c>
      <c r="J1262" s="262">
        <v>1.8720000000000001</v>
      </c>
      <c r="K1262" s="260">
        <f t="shared" si="286"/>
        <v>2.3369999999999997</v>
      </c>
      <c r="L1262" s="261">
        <v>8.14</v>
      </c>
      <c r="M1262" s="262">
        <f t="shared" si="287"/>
        <v>5.8030000000000008</v>
      </c>
      <c r="N1262" s="260">
        <v>2.3159999999999998</v>
      </c>
      <c r="O1262" s="260">
        <v>197.78</v>
      </c>
      <c r="P1262" s="260">
        <v>506</v>
      </c>
      <c r="Q1262" s="260">
        <v>604.31804461084971</v>
      </c>
      <c r="U1262" s="260">
        <f t="shared" si="288"/>
        <v>3.4269699999999998</v>
      </c>
      <c r="V1262" s="260">
        <f t="shared" si="289"/>
        <v>1.9778</v>
      </c>
    </row>
    <row r="1263" spans="1:22">
      <c r="A1263" s="259">
        <v>45588</v>
      </c>
      <c r="B1263" s="260">
        <v>239.2</v>
      </c>
      <c r="C1263" s="261">
        <v>344.38299999999998</v>
      </c>
      <c r="D1263" s="260">
        <v>5797.42</v>
      </c>
      <c r="F1263" s="261">
        <v>4.2469999999999999</v>
      </c>
      <c r="G1263" s="260">
        <f t="shared" si="277"/>
        <v>424.7</v>
      </c>
      <c r="H1263" s="260">
        <f t="shared" si="276"/>
        <v>-185.5</v>
      </c>
      <c r="I1263" s="260">
        <f t="shared" si="285"/>
        <v>192.6</v>
      </c>
      <c r="J1263" s="262">
        <v>1.9259999999999999</v>
      </c>
      <c r="K1263" s="260">
        <f t="shared" si="286"/>
        <v>2.3209999999999997</v>
      </c>
      <c r="L1263" s="261">
        <v>8.1829999999999998</v>
      </c>
      <c r="M1263" s="262">
        <f t="shared" si="287"/>
        <v>5.8620000000000001</v>
      </c>
      <c r="N1263" s="260">
        <v>2.3029999999999999</v>
      </c>
      <c r="O1263" s="260">
        <v>196.59</v>
      </c>
      <c r="P1263" s="260">
        <v>495</v>
      </c>
      <c r="Q1263" s="260">
        <v>608.84276032227945</v>
      </c>
      <c r="U1263" s="260">
        <f t="shared" si="288"/>
        <v>3.4438299999999997</v>
      </c>
      <c r="V1263" s="260">
        <f t="shared" si="289"/>
        <v>1.9659</v>
      </c>
    </row>
    <row r="1264" spans="1:22">
      <c r="A1264" s="259">
        <v>45589</v>
      </c>
      <c r="B1264" s="260">
        <v>240.4</v>
      </c>
      <c r="C1264" s="261">
        <v>343.65300000000002</v>
      </c>
      <c r="D1264" s="260">
        <v>5809.86</v>
      </c>
      <c r="F1264" s="261">
        <v>4.2130000000000001</v>
      </c>
      <c r="G1264" s="260">
        <f t="shared" si="277"/>
        <v>421.3</v>
      </c>
      <c r="H1264" s="260">
        <f t="shared" ref="H1264:H1327" si="290">B1264-G1264</f>
        <v>-180.9</v>
      </c>
      <c r="I1264" s="260">
        <f t="shared" si="285"/>
        <v>191.4</v>
      </c>
      <c r="J1264" s="262">
        <v>1.9139999999999999</v>
      </c>
      <c r="K1264" s="260">
        <f t="shared" si="286"/>
        <v>2.2990000000000004</v>
      </c>
      <c r="L1264" s="261">
        <v>8.1150000000000002</v>
      </c>
      <c r="M1264" s="262">
        <f t="shared" si="287"/>
        <v>5.8159999999999998</v>
      </c>
      <c r="N1264" s="260">
        <v>2.2639999999999998</v>
      </c>
      <c r="O1264" s="260">
        <v>199.21</v>
      </c>
      <c r="P1264" s="260">
        <v>511</v>
      </c>
      <c r="Q1264" s="260">
        <v>613.80435301112084</v>
      </c>
      <c r="U1264" s="260">
        <f t="shared" si="288"/>
        <v>3.4365300000000003</v>
      </c>
      <c r="V1264" s="260">
        <f t="shared" si="289"/>
        <v>1.9921</v>
      </c>
    </row>
    <row r="1265" spans="1:22">
      <c r="A1265" s="259">
        <v>45590</v>
      </c>
      <c r="B1265" s="260">
        <v>238.8</v>
      </c>
      <c r="C1265" s="261">
        <v>337.83800000000002</v>
      </c>
      <c r="D1265" s="260">
        <v>5808.12</v>
      </c>
      <c r="F1265" s="261">
        <v>4.2409999999999997</v>
      </c>
      <c r="G1265" s="260">
        <f t="shared" si="277"/>
        <v>424.09999999999997</v>
      </c>
      <c r="H1265" s="260">
        <f t="shared" si="290"/>
        <v>-185.29999999999995</v>
      </c>
      <c r="I1265" s="260">
        <f t="shared" si="285"/>
        <v>194.70000000000002</v>
      </c>
      <c r="J1265" s="262">
        <v>1.9470000000000001</v>
      </c>
      <c r="K1265" s="260">
        <f t="shared" si="286"/>
        <v>2.2939999999999996</v>
      </c>
      <c r="L1265" s="261">
        <v>8.077</v>
      </c>
      <c r="M1265" s="262">
        <f t="shared" si="287"/>
        <v>5.7830000000000004</v>
      </c>
      <c r="N1265" s="260">
        <v>2.29</v>
      </c>
      <c r="O1265" s="260">
        <v>197.14</v>
      </c>
      <c r="P1265" s="260">
        <v>508</v>
      </c>
      <c r="Q1265" s="260">
        <v>602.95577073414984</v>
      </c>
      <c r="U1265" s="260">
        <f t="shared" si="288"/>
        <v>3.3783800000000004</v>
      </c>
      <c r="V1265" s="260">
        <f t="shared" si="289"/>
        <v>1.9713999999999998</v>
      </c>
    </row>
    <row r="1266" spans="1:22">
      <c r="A1266" s="259">
        <v>45593</v>
      </c>
      <c r="B1266" s="260">
        <v>237.7</v>
      </c>
      <c r="C1266" s="261">
        <v>337.67500000000001</v>
      </c>
      <c r="D1266" s="260">
        <v>5823.52</v>
      </c>
      <c r="F1266" s="261">
        <v>4.2830000000000004</v>
      </c>
      <c r="G1266" s="260">
        <f t="shared" si="277"/>
        <v>428.3</v>
      </c>
      <c r="H1266" s="260">
        <f t="shared" si="290"/>
        <v>-190.60000000000002</v>
      </c>
      <c r="I1266" s="260">
        <f t="shared" si="285"/>
        <v>198.9</v>
      </c>
      <c r="J1266" s="262">
        <v>1.9890000000000001</v>
      </c>
      <c r="K1266" s="260">
        <f t="shared" si="286"/>
        <v>2.2940000000000005</v>
      </c>
      <c r="L1266" s="261">
        <v>8.1059999999999999</v>
      </c>
      <c r="M1266" s="262">
        <f t="shared" si="287"/>
        <v>5.8119999999999994</v>
      </c>
      <c r="N1266" s="260">
        <v>2.2850000000000001</v>
      </c>
      <c r="O1266" s="260">
        <v>199.81</v>
      </c>
      <c r="P1266" s="260">
        <v>507</v>
      </c>
      <c r="Q1266" s="260">
        <v>604.70459950191025</v>
      </c>
      <c r="U1266" s="260">
        <f t="shared" si="288"/>
        <v>3.3767499999999999</v>
      </c>
      <c r="V1266" s="260">
        <f t="shared" si="289"/>
        <v>1.9981</v>
      </c>
    </row>
    <row r="1267" spans="1:22">
      <c r="A1267" s="259">
        <v>45594</v>
      </c>
      <c r="B1267" s="260">
        <v>239</v>
      </c>
      <c r="C1267" s="261">
        <v>339.339</v>
      </c>
      <c r="D1267" s="260">
        <v>5832.92</v>
      </c>
      <c r="F1267" s="261">
        <v>4.2549999999999999</v>
      </c>
      <c r="G1267" s="260">
        <f t="shared" si="277"/>
        <v>425.5</v>
      </c>
      <c r="H1267" s="260">
        <f t="shared" si="290"/>
        <v>-186.5</v>
      </c>
      <c r="I1267" s="260">
        <f t="shared" si="285"/>
        <v>194.1</v>
      </c>
      <c r="J1267" s="262">
        <v>1.9410000000000001</v>
      </c>
      <c r="K1267" s="260">
        <f t="shared" si="286"/>
        <v>2.3140000000000001</v>
      </c>
      <c r="L1267" s="261">
        <v>8.125</v>
      </c>
      <c r="M1267" s="262">
        <f t="shared" si="287"/>
        <v>5.8109999999999999</v>
      </c>
      <c r="N1267" s="260">
        <v>2.335</v>
      </c>
      <c r="O1267" s="260">
        <v>196.17</v>
      </c>
      <c r="P1267" s="260">
        <v>518</v>
      </c>
      <c r="Q1267" s="260">
        <v>600.36355457732077</v>
      </c>
      <c r="U1267" s="260">
        <f t="shared" si="288"/>
        <v>3.3933900000000001</v>
      </c>
      <c r="V1267" s="260">
        <f t="shared" si="289"/>
        <v>1.9616999999999998</v>
      </c>
    </row>
    <row r="1268" spans="1:22">
      <c r="A1268" s="259">
        <v>45595</v>
      </c>
      <c r="B1268" s="260">
        <v>235.9</v>
      </c>
      <c r="C1268" s="261">
        <v>333.69099999999997</v>
      </c>
      <c r="D1268" s="260">
        <v>5813.67</v>
      </c>
      <c r="F1268" s="261">
        <v>4.3010000000000002</v>
      </c>
      <c r="G1268" s="260">
        <f t="shared" si="277"/>
        <v>430.1</v>
      </c>
      <c r="H1268" s="260">
        <f t="shared" si="290"/>
        <v>-194.20000000000002</v>
      </c>
      <c r="I1268" s="260">
        <f t="shared" si="285"/>
        <v>195.4</v>
      </c>
      <c r="J1268" s="262">
        <v>1.954</v>
      </c>
      <c r="K1268" s="260">
        <f t="shared" si="286"/>
        <v>2.3470000000000004</v>
      </c>
      <c r="L1268" s="261">
        <v>8.0909999999999993</v>
      </c>
      <c r="M1268" s="262">
        <f t="shared" si="287"/>
        <v>5.7439999999999989</v>
      </c>
      <c r="N1268" s="260">
        <v>2.3860000000000001</v>
      </c>
      <c r="O1268" s="260">
        <v>194.6</v>
      </c>
      <c r="P1268" s="260">
        <v>523</v>
      </c>
      <c r="Q1268" s="260">
        <v>587.45888332340712</v>
      </c>
      <c r="U1268" s="260">
        <f t="shared" si="288"/>
        <v>3.3369099999999996</v>
      </c>
      <c r="V1268" s="260">
        <f t="shared" si="289"/>
        <v>1.946</v>
      </c>
    </row>
    <row r="1269" spans="1:22">
      <c r="A1269" s="259">
        <v>45596</v>
      </c>
      <c r="B1269" s="260">
        <v>236</v>
      </c>
      <c r="C1269" s="261">
        <v>337.78399999999999</v>
      </c>
      <c r="D1269" s="260">
        <v>5705.45</v>
      </c>
      <c r="F1269" s="261">
        <v>4.2850000000000001</v>
      </c>
      <c r="G1269" s="260">
        <f t="shared" si="277"/>
        <v>428.5</v>
      </c>
      <c r="H1269" s="260">
        <f t="shared" si="290"/>
        <v>-192.5</v>
      </c>
      <c r="I1269" s="260">
        <f t="shared" si="285"/>
        <v>195.79999999999998</v>
      </c>
      <c r="J1269" s="262">
        <v>1.958</v>
      </c>
      <c r="K1269" s="260">
        <f t="shared" si="286"/>
        <v>2.327</v>
      </c>
      <c r="L1269" s="261">
        <v>8.1479999999999997</v>
      </c>
      <c r="M1269" s="262">
        <f t="shared" si="287"/>
        <v>5.8209999999999997</v>
      </c>
      <c r="N1269" s="260">
        <v>2.3860000000000001</v>
      </c>
      <c r="O1269" s="260">
        <v>184.41</v>
      </c>
      <c r="P1269" s="260">
        <v>538</v>
      </c>
      <c r="Q1269" s="260">
        <v>599.72586619392882</v>
      </c>
      <c r="U1269" s="260">
        <f t="shared" si="288"/>
        <v>3.37784</v>
      </c>
      <c r="V1269" s="260">
        <f t="shared" si="289"/>
        <v>1.8441000000000001</v>
      </c>
    </row>
    <row r="1270" spans="1:22">
      <c r="A1270" s="259">
        <v>45597</v>
      </c>
      <c r="B1270" s="260">
        <v>231.5</v>
      </c>
      <c r="C1270" s="261">
        <v>333.72199999999998</v>
      </c>
      <c r="D1270" s="260">
        <v>5728.8</v>
      </c>
      <c r="F1270" s="261">
        <v>4.3849999999999998</v>
      </c>
      <c r="G1270" s="260">
        <f t="shared" si="277"/>
        <v>438.5</v>
      </c>
      <c r="H1270" s="260">
        <f t="shared" si="290"/>
        <v>-207</v>
      </c>
      <c r="I1270" s="260">
        <f t="shared" si="285"/>
        <v>204.8</v>
      </c>
      <c r="J1270" s="262">
        <v>2.048</v>
      </c>
      <c r="K1270" s="260">
        <f t="shared" si="286"/>
        <v>2.3369999999999997</v>
      </c>
      <c r="L1270" s="261">
        <v>8.1959999999999997</v>
      </c>
      <c r="M1270" s="262">
        <f t="shared" si="287"/>
        <v>5.859</v>
      </c>
      <c r="N1270" s="260">
        <v>2.403</v>
      </c>
      <c r="O1270" s="260">
        <v>192.07</v>
      </c>
      <c r="P1270" s="260">
        <v>533</v>
      </c>
      <c r="Q1270" s="260">
        <v>602.28041949224507</v>
      </c>
      <c r="U1270" s="260">
        <f t="shared" si="288"/>
        <v>3.3372199999999999</v>
      </c>
      <c r="V1270" s="260">
        <f t="shared" si="289"/>
        <v>1.9206999999999999</v>
      </c>
    </row>
    <row r="1271" spans="1:22">
      <c r="A1271" s="259">
        <v>45600</v>
      </c>
      <c r="B1271" s="260">
        <v>235.4</v>
      </c>
      <c r="C1271" s="261">
        <v>340.29500000000002</v>
      </c>
      <c r="D1271" s="260">
        <v>5712.69</v>
      </c>
      <c r="F1271" s="261">
        <v>4.2859999999999996</v>
      </c>
      <c r="G1271" s="260">
        <f t="shared" si="277"/>
        <v>428.59999999999997</v>
      </c>
      <c r="H1271" s="260">
        <f t="shared" si="290"/>
        <v>-193.19999999999996</v>
      </c>
      <c r="I1271" s="260">
        <f t="shared" si="285"/>
        <v>200.8</v>
      </c>
      <c r="J1271" s="262">
        <v>2.008</v>
      </c>
      <c r="K1271" s="260">
        <f t="shared" si="286"/>
        <v>2.2779999999999996</v>
      </c>
      <c r="L1271" s="261">
        <v>8.1760000000000002</v>
      </c>
      <c r="M1271" s="262">
        <f t="shared" si="287"/>
        <v>5.8980000000000006</v>
      </c>
      <c r="N1271" s="260">
        <v>2.39</v>
      </c>
      <c r="O1271" s="260">
        <v>191.42</v>
      </c>
      <c r="P1271" s="260">
        <v>539</v>
      </c>
      <c r="Q1271" s="260">
        <v>605.89495689177113</v>
      </c>
      <c r="U1271" s="260">
        <f t="shared" si="288"/>
        <v>3.4029500000000001</v>
      </c>
      <c r="V1271" s="260">
        <f t="shared" si="289"/>
        <v>1.9141999999999999</v>
      </c>
    </row>
    <row r="1272" spans="1:22">
      <c r="A1272" s="259">
        <v>45601</v>
      </c>
      <c r="B1272" s="260">
        <v>235.8</v>
      </c>
      <c r="C1272" s="261">
        <v>343.82799999999997</v>
      </c>
      <c r="D1272" s="260">
        <v>5782.76</v>
      </c>
      <c r="F1272" s="261">
        <v>4.2729999999999997</v>
      </c>
      <c r="G1272" s="260">
        <f t="shared" si="277"/>
        <v>427.29999999999995</v>
      </c>
      <c r="H1272" s="260">
        <f t="shared" si="290"/>
        <v>-191.49999999999994</v>
      </c>
      <c r="I1272" s="260">
        <f t="shared" si="285"/>
        <v>197.10000000000002</v>
      </c>
      <c r="J1272" s="262">
        <v>1.9710000000000001</v>
      </c>
      <c r="K1272" s="260">
        <f t="shared" si="286"/>
        <v>2.3019999999999996</v>
      </c>
      <c r="L1272" s="261">
        <v>8.1880000000000006</v>
      </c>
      <c r="M1272" s="262">
        <f t="shared" si="287"/>
        <v>5.886000000000001</v>
      </c>
      <c r="N1272" s="260">
        <v>2.423</v>
      </c>
      <c r="O1272" s="260">
        <v>191</v>
      </c>
      <c r="P1272" s="260">
        <v>542</v>
      </c>
      <c r="Q1272" s="260">
        <v>605.03087784807701</v>
      </c>
      <c r="U1272" s="260">
        <f t="shared" si="288"/>
        <v>3.4382799999999998</v>
      </c>
      <c r="V1272" s="260">
        <f t="shared" si="289"/>
        <v>1.91</v>
      </c>
    </row>
    <row r="1273" spans="1:22">
      <c r="A1273" s="259">
        <v>45602</v>
      </c>
      <c r="B1273" s="260">
        <v>230.3</v>
      </c>
      <c r="C1273" s="261">
        <v>335.33</v>
      </c>
      <c r="D1273" s="260">
        <v>5929.04</v>
      </c>
      <c r="F1273" s="261">
        <v>4.4329999999999998</v>
      </c>
      <c r="G1273" s="260">
        <f t="shared" si="277"/>
        <v>443.29999999999995</v>
      </c>
      <c r="H1273" s="260">
        <f t="shared" si="290"/>
        <v>-212.99999999999994</v>
      </c>
      <c r="I1273" s="260">
        <f t="shared" si="285"/>
        <v>203.5</v>
      </c>
      <c r="J1273" s="262">
        <v>2.0350000000000001</v>
      </c>
      <c r="K1273" s="260">
        <f t="shared" si="286"/>
        <v>2.3979999999999997</v>
      </c>
      <c r="L1273" s="261">
        <v>8.2080000000000002</v>
      </c>
      <c r="M1273" s="262">
        <f t="shared" si="287"/>
        <v>5.8100000000000005</v>
      </c>
      <c r="N1273" s="260">
        <v>2.4020000000000001</v>
      </c>
      <c r="O1273" s="260">
        <v>192</v>
      </c>
      <c r="P1273" s="260">
        <v>526</v>
      </c>
      <c r="Q1273" s="260">
        <v>603.47703370327622</v>
      </c>
      <c r="U1273" s="260">
        <f t="shared" si="288"/>
        <v>3.3532999999999999</v>
      </c>
      <c r="V1273" s="260">
        <f t="shared" si="289"/>
        <v>1.92</v>
      </c>
    </row>
    <row r="1274" spans="1:22">
      <c r="A1274" s="259">
        <v>45603</v>
      </c>
      <c r="B1274" s="260">
        <v>235</v>
      </c>
      <c r="C1274" s="261">
        <v>329.77499999999998</v>
      </c>
      <c r="D1274" s="260">
        <v>5973.1</v>
      </c>
      <c r="F1274" s="261">
        <v>4.3280000000000003</v>
      </c>
      <c r="G1274" s="260">
        <f t="shared" si="277"/>
        <v>432.8</v>
      </c>
      <c r="H1274" s="260">
        <f t="shared" si="290"/>
        <v>-197.8</v>
      </c>
      <c r="I1274" s="260">
        <f t="shared" si="285"/>
        <v>196.1</v>
      </c>
      <c r="J1274" s="262">
        <v>1.9610000000000001</v>
      </c>
      <c r="K1274" s="260">
        <f t="shared" si="286"/>
        <v>2.367</v>
      </c>
      <c r="L1274" s="261">
        <v>8.0470000000000006</v>
      </c>
      <c r="M1274" s="262">
        <f t="shared" si="287"/>
        <v>5.6800000000000006</v>
      </c>
      <c r="N1274" s="260">
        <v>2.4430000000000001</v>
      </c>
      <c r="O1274" s="260">
        <v>190.99</v>
      </c>
      <c r="P1274" s="260">
        <v>508</v>
      </c>
      <c r="Q1274" s="260">
        <v>582.32495687533003</v>
      </c>
      <c r="U1274" s="260">
        <f t="shared" si="288"/>
        <v>3.2977499999999997</v>
      </c>
      <c r="V1274" s="260">
        <f t="shared" si="289"/>
        <v>1.9099000000000002</v>
      </c>
    </row>
    <row r="1275" spans="1:22">
      <c r="A1275" s="259">
        <v>45604</v>
      </c>
      <c r="B1275" s="260">
        <v>231.1</v>
      </c>
      <c r="C1275" s="261">
        <v>325.77499999999998</v>
      </c>
      <c r="D1275" s="260">
        <v>5995.54</v>
      </c>
      <c r="F1275" s="261">
        <v>4.3049999999999997</v>
      </c>
      <c r="G1275" s="260">
        <f t="shared" si="277"/>
        <v>430.5</v>
      </c>
      <c r="H1275" s="260">
        <f t="shared" si="290"/>
        <v>-199.4</v>
      </c>
      <c r="I1275" s="260">
        <f t="shared" si="285"/>
        <v>194.70000000000002</v>
      </c>
      <c r="J1275" s="262">
        <v>1.9470000000000001</v>
      </c>
      <c r="K1275" s="260">
        <f t="shared" si="286"/>
        <v>2.3579999999999997</v>
      </c>
      <c r="L1275" s="261">
        <v>7.9930000000000003</v>
      </c>
      <c r="M1275" s="262">
        <f t="shared" si="287"/>
        <v>5.6350000000000007</v>
      </c>
      <c r="N1275" s="260">
        <v>2.363</v>
      </c>
      <c r="O1275" s="260">
        <v>190.71</v>
      </c>
      <c r="P1275" s="260">
        <v>499</v>
      </c>
      <c r="Q1275" s="260">
        <v>577.87033813069741</v>
      </c>
      <c r="U1275" s="260">
        <f t="shared" si="288"/>
        <v>3.2577499999999997</v>
      </c>
      <c r="V1275" s="260">
        <f t="shared" si="289"/>
        <v>1.9071</v>
      </c>
    </row>
    <row r="1276" spans="1:22" hidden="1">
      <c r="A1276" s="259">
        <v>45607</v>
      </c>
      <c r="B1276" s="260">
        <v>0</v>
      </c>
      <c r="C1276" s="260">
        <v>0</v>
      </c>
      <c r="D1276" s="260">
        <v>6001.35</v>
      </c>
      <c r="F1276" s="260">
        <v>4.3049999999999997</v>
      </c>
      <c r="G1276" s="260">
        <f t="shared" si="277"/>
        <v>430.5</v>
      </c>
      <c r="H1276" s="260">
        <f t="shared" si="290"/>
        <v>-430.5</v>
      </c>
      <c r="J1276" s="260"/>
      <c r="L1276" s="260"/>
      <c r="M1276" s="260"/>
      <c r="Q1276" s="260">
        <v>577.80088023490453</v>
      </c>
    </row>
    <row r="1277" spans="1:22">
      <c r="A1277" s="259">
        <v>45608</v>
      </c>
      <c r="B1277" s="260">
        <v>225.4</v>
      </c>
      <c r="C1277" s="261">
        <v>323.10500000000002</v>
      </c>
      <c r="D1277" s="260">
        <v>5983.99</v>
      </c>
      <c r="F1277" s="261">
        <v>4.4290000000000003</v>
      </c>
      <c r="G1277" s="260">
        <f t="shared" si="277"/>
        <v>442.90000000000003</v>
      </c>
      <c r="H1277" s="260">
        <f t="shared" si="290"/>
        <v>-217.50000000000003</v>
      </c>
      <c r="I1277" s="260">
        <f t="shared" ref="I1277:I1288" si="291">J1277*100</f>
        <v>206.6</v>
      </c>
      <c r="J1277" s="262">
        <v>2.0659999999999998</v>
      </c>
      <c r="K1277" s="260">
        <f t="shared" ref="K1277:K1288" si="292">F1277-J1277</f>
        <v>2.3630000000000004</v>
      </c>
      <c r="L1277" s="261">
        <v>8.0760000000000005</v>
      </c>
      <c r="M1277" s="262">
        <f t="shared" ref="M1277:M1288" si="293">L1277-K1277</f>
        <v>5.7130000000000001</v>
      </c>
      <c r="N1277" s="260">
        <v>2.3580000000000001</v>
      </c>
      <c r="O1277" s="260">
        <v>194.21</v>
      </c>
      <c r="P1277" s="260">
        <v>498</v>
      </c>
      <c r="Q1277" s="260">
        <v>588.18101374505238</v>
      </c>
      <c r="U1277" s="260">
        <f t="shared" ref="U1277:U1288" si="294">C1277/100</f>
        <v>3.2310500000000002</v>
      </c>
      <c r="V1277" s="260">
        <f t="shared" ref="V1277:V1288" si="295">O1277/100</f>
        <v>1.9421000000000002</v>
      </c>
    </row>
    <row r="1278" spans="1:22">
      <c r="A1278" s="259">
        <v>45609</v>
      </c>
      <c r="B1278" s="260">
        <v>226.3</v>
      </c>
      <c r="C1278" s="261">
        <v>323.01100000000002</v>
      </c>
      <c r="D1278" s="260">
        <v>5985.38</v>
      </c>
      <c r="F1278" s="261">
        <v>4.452</v>
      </c>
      <c r="G1278" s="260">
        <f t="shared" si="277"/>
        <v>445.2</v>
      </c>
      <c r="H1278" s="260">
        <f t="shared" si="290"/>
        <v>-218.89999999999998</v>
      </c>
      <c r="I1278" s="260">
        <f t="shared" si="291"/>
        <v>209.10000000000002</v>
      </c>
      <c r="J1278" s="262">
        <v>2.0910000000000002</v>
      </c>
      <c r="K1278" s="260">
        <f t="shared" si="292"/>
        <v>2.3609999999999998</v>
      </c>
      <c r="L1278" s="261">
        <v>8.0920000000000005</v>
      </c>
      <c r="M1278" s="262">
        <f t="shared" si="293"/>
        <v>5.7310000000000008</v>
      </c>
      <c r="N1278" s="260">
        <v>2.383</v>
      </c>
      <c r="O1278" s="260">
        <v>189.92</v>
      </c>
      <c r="P1278" s="260">
        <v>492</v>
      </c>
      <c r="Q1278" s="260">
        <v>586.84119433684828</v>
      </c>
      <c r="U1278" s="260">
        <f t="shared" si="294"/>
        <v>3.2301100000000003</v>
      </c>
      <c r="V1278" s="260">
        <f t="shared" si="295"/>
        <v>1.8991999999999998</v>
      </c>
    </row>
    <row r="1279" spans="1:22">
      <c r="A1279" s="259">
        <v>45610</v>
      </c>
      <c r="B1279" s="260">
        <v>225.2</v>
      </c>
      <c r="C1279" s="261">
        <v>325.2</v>
      </c>
      <c r="D1279" s="260">
        <v>5949.17</v>
      </c>
      <c r="F1279" s="261">
        <v>4.4370000000000003</v>
      </c>
      <c r="G1279" s="260">
        <f t="shared" si="277"/>
        <v>443.70000000000005</v>
      </c>
      <c r="H1279" s="260">
        <f t="shared" si="290"/>
        <v>-218.50000000000006</v>
      </c>
      <c r="I1279" s="260">
        <f t="shared" si="291"/>
        <v>209.90000000000003</v>
      </c>
      <c r="J1279" s="262">
        <v>2.0990000000000002</v>
      </c>
      <c r="K1279" s="260">
        <f t="shared" si="292"/>
        <v>2.3380000000000001</v>
      </c>
      <c r="L1279" s="261">
        <v>8.1080000000000005</v>
      </c>
      <c r="M1279" s="262">
        <f t="shared" si="293"/>
        <v>5.7700000000000005</v>
      </c>
      <c r="N1279" s="260">
        <v>2.3370000000000002</v>
      </c>
      <c r="O1279" s="260">
        <v>191.64</v>
      </c>
      <c r="P1279" s="260">
        <v>485</v>
      </c>
      <c r="Q1279" s="260">
        <v>590.08811702678338</v>
      </c>
      <c r="U1279" s="260">
        <f t="shared" si="294"/>
        <v>3.2519999999999998</v>
      </c>
      <c r="V1279" s="260">
        <f t="shared" si="295"/>
        <v>1.9163999999999999</v>
      </c>
    </row>
    <row r="1280" spans="1:22">
      <c r="A1280" s="259">
        <v>45611</v>
      </c>
      <c r="B1280" s="260">
        <v>228.9</v>
      </c>
      <c r="C1280" s="261">
        <v>332.59500000000003</v>
      </c>
      <c r="D1280" s="260">
        <v>5870.62</v>
      </c>
      <c r="F1280" s="261">
        <v>4.4400000000000004</v>
      </c>
      <c r="G1280" s="260">
        <f t="shared" si="277"/>
        <v>444.00000000000006</v>
      </c>
      <c r="H1280" s="260">
        <f t="shared" si="290"/>
        <v>-215.10000000000005</v>
      </c>
      <c r="I1280" s="260">
        <f t="shared" si="291"/>
        <v>210.6</v>
      </c>
      <c r="J1280" s="262">
        <v>2.1059999999999999</v>
      </c>
      <c r="K1280" s="260">
        <f t="shared" si="292"/>
        <v>2.3340000000000005</v>
      </c>
      <c r="L1280" s="261">
        <v>8.1739999999999995</v>
      </c>
      <c r="M1280" s="262">
        <f t="shared" si="293"/>
        <v>5.839999999999999</v>
      </c>
      <c r="N1280" s="260">
        <v>2.3519999999999999</v>
      </c>
      <c r="O1280" s="260">
        <v>190.83</v>
      </c>
      <c r="P1280" s="260">
        <v>496</v>
      </c>
      <c r="Q1280" s="260">
        <v>604.00816313693622</v>
      </c>
      <c r="U1280" s="260">
        <f t="shared" si="294"/>
        <v>3.3259500000000002</v>
      </c>
      <c r="V1280" s="260">
        <f t="shared" si="295"/>
        <v>1.9083000000000001</v>
      </c>
    </row>
    <row r="1281" spans="1:22">
      <c r="A1281" s="259">
        <v>45614</v>
      </c>
      <c r="B1281" s="260">
        <v>232.3</v>
      </c>
      <c r="C1281" s="261">
        <v>337.58800000000002</v>
      </c>
      <c r="D1281" s="260">
        <v>5893.62</v>
      </c>
      <c r="F1281" s="261">
        <v>4.415</v>
      </c>
      <c r="G1281" s="260">
        <f t="shared" si="277"/>
        <v>441.5</v>
      </c>
      <c r="H1281" s="260">
        <f t="shared" si="290"/>
        <v>-209.2</v>
      </c>
      <c r="I1281" s="260">
        <f t="shared" si="291"/>
        <v>206.99999999999997</v>
      </c>
      <c r="J1281" s="262">
        <v>2.0699999999999998</v>
      </c>
      <c r="K1281" s="260">
        <f t="shared" si="292"/>
        <v>2.3450000000000002</v>
      </c>
      <c r="L1281" s="261">
        <v>8.202</v>
      </c>
      <c r="M1281" s="262">
        <f t="shared" si="293"/>
        <v>5.8569999999999993</v>
      </c>
      <c r="N1281" s="260">
        <v>2.3679999999999999</v>
      </c>
      <c r="O1281" s="260">
        <v>189.85</v>
      </c>
      <c r="P1281" s="260">
        <v>496</v>
      </c>
      <c r="Q1281" s="260">
        <v>615.439143524104</v>
      </c>
      <c r="U1281" s="260">
        <f t="shared" si="294"/>
        <v>3.3758800000000004</v>
      </c>
      <c r="V1281" s="260">
        <f t="shared" si="295"/>
        <v>1.8984999999999999</v>
      </c>
    </row>
    <row r="1282" spans="1:22">
      <c r="A1282" s="259">
        <v>45615</v>
      </c>
      <c r="B1282" s="260">
        <v>232.7</v>
      </c>
      <c r="C1282" s="261">
        <v>334.43700000000001</v>
      </c>
      <c r="D1282" s="260">
        <v>5916.98</v>
      </c>
      <c r="F1282" s="261">
        <v>4.3970000000000002</v>
      </c>
      <c r="G1282" s="260">
        <f t="shared" si="277"/>
        <v>439.70000000000005</v>
      </c>
      <c r="H1282" s="260">
        <f t="shared" si="290"/>
        <v>-207.00000000000006</v>
      </c>
      <c r="I1282" s="260">
        <f t="shared" si="291"/>
        <v>205.20000000000002</v>
      </c>
      <c r="J1282" s="262">
        <v>2.052</v>
      </c>
      <c r="K1282" s="260">
        <f t="shared" si="292"/>
        <v>2.3450000000000002</v>
      </c>
      <c r="L1282" s="261">
        <v>8.14</v>
      </c>
      <c r="M1282" s="262">
        <f t="shared" si="293"/>
        <v>5.7949999999999999</v>
      </c>
      <c r="N1282" s="260">
        <v>2.3340000000000001</v>
      </c>
      <c r="O1282" s="260">
        <v>194.35</v>
      </c>
      <c r="P1282" s="260">
        <v>498</v>
      </c>
      <c r="Q1282" s="260">
        <v>612.34956790238141</v>
      </c>
      <c r="U1282" s="260">
        <f t="shared" si="294"/>
        <v>3.3443700000000001</v>
      </c>
      <c r="V1282" s="260">
        <f t="shared" si="295"/>
        <v>1.9435</v>
      </c>
    </row>
    <row r="1283" spans="1:22">
      <c r="A1283" s="259">
        <v>45616</v>
      </c>
      <c r="B1283" s="260">
        <v>231.4</v>
      </c>
      <c r="C1283" s="261">
        <v>331.37900000000002</v>
      </c>
      <c r="D1283" s="260">
        <v>5917.11</v>
      </c>
      <c r="F1283" s="261">
        <v>4.4119999999999999</v>
      </c>
      <c r="G1283" s="260">
        <f t="shared" si="277"/>
        <v>441.2</v>
      </c>
      <c r="H1283" s="260">
        <f t="shared" si="290"/>
        <v>-209.79999999999998</v>
      </c>
      <c r="I1283" s="260">
        <f t="shared" si="291"/>
        <v>205.6</v>
      </c>
      <c r="J1283" s="262">
        <v>2.056</v>
      </c>
      <c r="K1283" s="260">
        <f t="shared" si="292"/>
        <v>2.3559999999999999</v>
      </c>
      <c r="L1283" s="261">
        <v>8.1219999999999999</v>
      </c>
      <c r="M1283" s="262">
        <f t="shared" si="293"/>
        <v>5.766</v>
      </c>
      <c r="N1283" s="260">
        <v>2.347</v>
      </c>
      <c r="O1283" s="260">
        <v>193.7</v>
      </c>
      <c r="P1283" s="260">
        <v>499</v>
      </c>
      <c r="Q1283" s="260">
        <v>608.0869442764747</v>
      </c>
      <c r="U1283" s="260">
        <f t="shared" si="294"/>
        <v>3.31379</v>
      </c>
      <c r="V1283" s="260">
        <f t="shared" si="295"/>
        <v>1.9369999999999998</v>
      </c>
    </row>
    <row r="1284" spans="1:22">
      <c r="A1284" s="259">
        <v>45617</v>
      </c>
      <c r="B1284" s="260">
        <v>231.3</v>
      </c>
      <c r="C1284" s="261">
        <v>329.45299999999997</v>
      </c>
      <c r="D1284" s="260">
        <v>5948.71</v>
      </c>
      <c r="F1284" s="261">
        <v>4.423</v>
      </c>
      <c r="G1284" s="260">
        <f t="shared" ref="G1284:G1347" si="296">F1284*100</f>
        <v>442.3</v>
      </c>
      <c r="H1284" s="260">
        <f t="shared" si="290"/>
        <v>-211</v>
      </c>
      <c r="I1284" s="260">
        <f t="shared" si="291"/>
        <v>207.6</v>
      </c>
      <c r="J1284" s="262">
        <v>2.0760000000000001</v>
      </c>
      <c r="K1284" s="260">
        <f t="shared" si="292"/>
        <v>2.347</v>
      </c>
      <c r="L1284" s="261">
        <v>8.1029999999999998</v>
      </c>
      <c r="M1284" s="262">
        <f t="shared" si="293"/>
        <v>5.7560000000000002</v>
      </c>
      <c r="N1284" s="260">
        <v>2.3140000000000001</v>
      </c>
      <c r="O1284" s="260">
        <v>197.49</v>
      </c>
      <c r="P1284" s="260">
        <v>494</v>
      </c>
      <c r="Q1284" s="260">
        <v>608.82345197381051</v>
      </c>
      <c r="U1284" s="260">
        <f t="shared" si="294"/>
        <v>3.29453</v>
      </c>
      <c r="V1284" s="260">
        <f t="shared" si="295"/>
        <v>1.9749000000000001</v>
      </c>
    </row>
    <row r="1285" spans="1:22">
      <c r="A1285" s="259">
        <v>45618</v>
      </c>
      <c r="B1285" s="260">
        <v>232.8</v>
      </c>
      <c r="C1285" s="261">
        <v>329.565</v>
      </c>
      <c r="D1285" s="260">
        <v>5969.34</v>
      </c>
      <c r="F1285" s="261">
        <v>4.4009999999999998</v>
      </c>
      <c r="G1285" s="260">
        <f t="shared" si="296"/>
        <v>440.09999999999997</v>
      </c>
      <c r="H1285" s="260">
        <f t="shared" si="290"/>
        <v>-207.29999999999995</v>
      </c>
      <c r="I1285" s="260">
        <f t="shared" si="291"/>
        <v>205.29999999999998</v>
      </c>
      <c r="J1285" s="262">
        <v>2.0529999999999999</v>
      </c>
      <c r="K1285" s="260">
        <f t="shared" si="292"/>
        <v>2.3479999999999999</v>
      </c>
      <c r="L1285" s="261">
        <v>8.1080000000000005</v>
      </c>
      <c r="M1285" s="262">
        <f t="shared" si="293"/>
        <v>5.7600000000000007</v>
      </c>
      <c r="N1285" s="260">
        <v>2.2389999999999999</v>
      </c>
      <c r="O1285" s="260">
        <v>198.67</v>
      </c>
      <c r="P1285" s="260">
        <v>496</v>
      </c>
      <c r="Q1285" s="260">
        <v>613.33750533657246</v>
      </c>
      <c r="U1285" s="260">
        <f t="shared" si="294"/>
        <v>3.2956500000000002</v>
      </c>
      <c r="V1285" s="260">
        <f t="shared" si="295"/>
        <v>1.9866999999999999</v>
      </c>
    </row>
    <row r="1286" spans="1:22">
      <c r="A1286" s="259">
        <v>45621</v>
      </c>
      <c r="B1286" s="260">
        <v>240.9</v>
      </c>
      <c r="C1286" s="261">
        <v>335.78500000000003</v>
      </c>
      <c r="D1286" s="260">
        <v>5987.37</v>
      </c>
      <c r="F1286" s="261">
        <v>4.2750000000000004</v>
      </c>
      <c r="G1286" s="260">
        <f t="shared" si="296"/>
        <v>427.50000000000006</v>
      </c>
      <c r="H1286" s="260">
        <f t="shared" si="290"/>
        <v>-186.60000000000005</v>
      </c>
      <c r="I1286" s="260">
        <f t="shared" si="291"/>
        <v>198</v>
      </c>
      <c r="J1286" s="262">
        <v>1.98</v>
      </c>
      <c r="K1286" s="260">
        <f t="shared" si="292"/>
        <v>2.2950000000000004</v>
      </c>
      <c r="L1286" s="261">
        <v>8.02</v>
      </c>
      <c r="M1286" s="262">
        <f t="shared" si="293"/>
        <v>5.7249999999999996</v>
      </c>
      <c r="N1286" s="260">
        <v>2.206</v>
      </c>
      <c r="O1286" s="260">
        <v>204.69</v>
      </c>
      <c r="P1286" s="260">
        <v>503</v>
      </c>
      <c r="Q1286" s="260">
        <v>613.17712635136422</v>
      </c>
      <c r="U1286" s="260">
        <f t="shared" si="294"/>
        <v>3.3578500000000004</v>
      </c>
      <c r="V1286" s="260">
        <f t="shared" si="295"/>
        <v>2.0468999999999999</v>
      </c>
    </row>
    <row r="1287" spans="1:22">
      <c r="A1287" s="259">
        <v>45622</v>
      </c>
      <c r="B1287" s="260">
        <v>237.6</v>
      </c>
      <c r="C1287" s="261">
        <v>334.58499999999998</v>
      </c>
      <c r="D1287" s="260">
        <v>6021.63</v>
      </c>
      <c r="F1287" s="261">
        <v>4.3070000000000004</v>
      </c>
      <c r="G1287" s="260">
        <f t="shared" si="296"/>
        <v>430.70000000000005</v>
      </c>
      <c r="H1287" s="260">
        <f t="shared" si="290"/>
        <v>-193.10000000000005</v>
      </c>
      <c r="I1287" s="260">
        <f t="shared" si="291"/>
        <v>202.1</v>
      </c>
      <c r="J1287" s="262">
        <v>2.0209999999999999</v>
      </c>
      <c r="K1287" s="260">
        <f t="shared" si="292"/>
        <v>2.2860000000000005</v>
      </c>
      <c r="L1287" s="261">
        <v>8.0389999999999997</v>
      </c>
      <c r="M1287" s="262">
        <f t="shared" si="293"/>
        <v>5.7529999999999992</v>
      </c>
      <c r="N1287" s="260">
        <v>2.1840000000000002</v>
      </c>
      <c r="O1287" s="260">
        <v>202.19</v>
      </c>
      <c r="P1287" s="260">
        <v>507</v>
      </c>
      <c r="Q1287" s="260">
        <v>620.47095245625007</v>
      </c>
      <c r="U1287" s="260">
        <f t="shared" si="294"/>
        <v>3.34585</v>
      </c>
      <c r="V1287" s="260">
        <f t="shared" si="295"/>
        <v>2.0219</v>
      </c>
    </row>
    <row r="1288" spans="1:22">
      <c r="A1288" s="259">
        <v>45623</v>
      </c>
      <c r="B1288" s="260">
        <v>240.4</v>
      </c>
      <c r="C1288" s="261">
        <v>334.73</v>
      </c>
      <c r="D1288" s="260">
        <v>5998.74</v>
      </c>
      <c r="F1288" s="261">
        <v>4.2640000000000002</v>
      </c>
      <c r="G1288" s="260">
        <f t="shared" si="296"/>
        <v>426.40000000000003</v>
      </c>
      <c r="H1288" s="260">
        <f t="shared" si="290"/>
        <v>-186.00000000000003</v>
      </c>
      <c r="I1288" s="260">
        <f t="shared" si="291"/>
        <v>199</v>
      </c>
      <c r="J1288" s="262">
        <v>1.99</v>
      </c>
      <c r="K1288" s="260">
        <f t="shared" si="292"/>
        <v>2.274</v>
      </c>
      <c r="L1288" s="261">
        <v>7.9870000000000001</v>
      </c>
      <c r="M1288" s="262">
        <f t="shared" si="293"/>
        <v>5.7130000000000001</v>
      </c>
      <c r="N1288" s="260">
        <v>2.157</v>
      </c>
      <c r="O1288" s="260">
        <v>203.9</v>
      </c>
      <c r="P1288" s="260">
        <v>509</v>
      </c>
      <c r="Q1288" s="260">
        <v>624.62693082876206</v>
      </c>
      <c r="U1288" s="260">
        <f t="shared" si="294"/>
        <v>3.3473000000000002</v>
      </c>
      <c r="V1288" s="260">
        <f t="shared" si="295"/>
        <v>2.0390000000000001</v>
      </c>
    </row>
    <row r="1289" spans="1:22" hidden="1">
      <c r="A1289" s="259">
        <v>45624</v>
      </c>
      <c r="B1289" s="260">
        <v>0</v>
      </c>
      <c r="C1289" s="260">
        <v>0</v>
      </c>
      <c r="D1289" s="260">
        <v>0</v>
      </c>
      <c r="F1289" s="260">
        <v>4.2640000000000002</v>
      </c>
      <c r="G1289" s="260">
        <f t="shared" si="296"/>
        <v>426.40000000000003</v>
      </c>
      <c r="H1289" s="260">
        <f t="shared" si="290"/>
        <v>-426.40000000000003</v>
      </c>
      <c r="J1289" s="260"/>
      <c r="L1289" s="260"/>
      <c r="M1289" s="260"/>
      <c r="Q1289" s="260">
        <v>627.18758989658829</v>
      </c>
    </row>
    <row r="1290" spans="1:22">
      <c r="A1290" s="259">
        <v>45625</v>
      </c>
      <c r="B1290" s="260">
        <v>238.1</v>
      </c>
      <c r="C1290" s="261">
        <v>336.33199999999999</v>
      </c>
      <c r="D1290" s="260">
        <v>6032.38</v>
      </c>
      <c r="F1290" s="261">
        <v>4.17</v>
      </c>
      <c r="G1290" s="260">
        <f t="shared" si="296"/>
        <v>417</v>
      </c>
      <c r="H1290" s="260">
        <f t="shared" si="290"/>
        <v>-178.9</v>
      </c>
      <c r="I1290" s="260">
        <f t="shared" ref="I1290:I1307" si="297">J1290*100</f>
        <v>190.5</v>
      </c>
      <c r="J1290" s="262">
        <v>1.905</v>
      </c>
      <c r="K1290" s="260">
        <f t="shared" ref="K1290:K1307" si="298">F1290-J1290</f>
        <v>2.2649999999999997</v>
      </c>
      <c r="L1290" s="261">
        <v>7.944</v>
      </c>
      <c r="M1290" s="262">
        <f t="shared" ref="M1290:M1307" si="299">L1290-K1290</f>
        <v>5.6790000000000003</v>
      </c>
      <c r="N1290" s="260">
        <v>2.085</v>
      </c>
      <c r="O1290" s="260">
        <v>209.55</v>
      </c>
      <c r="P1290" s="260">
        <v>514</v>
      </c>
      <c r="Q1290" s="260">
        <v>631.6024162223398</v>
      </c>
      <c r="U1290" s="260">
        <f t="shared" ref="U1290:U1307" si="300">C1290/100</f>
        <v>3.3633199999999999</v>
      </c>
      <c r="V1290" s="260">
        <f t="shared" ref="V1290:V1307" si="301">O1290/100</f>
        <v>2.0954999999999999</v>
      </c>
    </row>
    <row r="1291" spans="1:22">
      <c r="A1291" s="259">
        <v>45628</v>
      </c>
      <c r="B1291" s="260">
        <v>237.5</v>
      </c>
      <c r="C1291" s="261">
        <v>336.358</v>
      </c>
      <c r="D1291" s="260">
        <v>6047.15</v>
      </c>
      <c r="F1291" s="261">
        <v>4.1920000000000002</v>
      </c>
      <c r="G1291" s="260">
        <f t="shared" si="296"/>
        <v>419.20000000000005</v>
      </c>
      <c r="H1291" s="260">
        <f t="shared" si="290"/>
        <v>-181.70000000000005</v>
      </c>
      <c r="I1291" s="260">
        <f t="shared" si="297"/>
        <v>193.1</v>
      </c>
      <c r="J1291" s="262">
        <v>1.931</v>
      </c>
      <c r="K1291" s="260">
        <f t="shared" si="298"/>
        <v>2.2610000000000001</v>
      </c>
      <c r="L1291" s="261">
        <v>7.9420000000000002</v>
      </c>
      <c r="M1291" s="262">
        <f t="shared" si="299"/>
        <v>5.681</v>
      </c>
      <c r="N1291" s="260">
        <v>2.0299999999999998</v>
      </c>
      <c r="O1291" s="260">
        <v>210.98</v>
      </c>
      <c r="P1291" s="260">
        <v>516</v>
      </c>
      <c r="Q1291" s="260">
        <v>632.51496783892514</v>
      </c>
      <c r="U1291" s="260">
        <f t="shared" si="300"/>
        <v>3.3635800000000002</v>
      </c>
      <c r="V1291" s="260">
        <f t="shared" si="301"/>
        <v>2.1097999999999999</v>
      </c>
    </row>
    <row r="1292" spans="1:22">
      <c r="A1292" s="259">
        <v>45629</v>
      </c>
      <c r="B1292" s="260">
        <v>235.5</v>
      </c>
      <c r="C1292" s="261">
        <v>332.48599999999999</v>
      </c>
      <c r="D1292" s="260">
        <v>6049.88</v>
      </c>
      <c r="F1292" s="261">
        <v>4.2249999999999996</v>
      </c>
      <c r="G1292" s="260">
        <f t="shared" si="296"/>
        <v>422.49999999999994</v>
      </c>
      <c r="H1292" s="260">
        <f t="shared" si="290"/>
        <v>-186.99999999999994</v>
      </c>
      <c r="I1292" s="260">
        <f t="shared" si="297"/>
        <v>192.1</v>
      </c>
      <c r="J1292" s="262">
        <v>1.921</v>
      </c>
      <c r="K1292" s="260">
        <f t="shared" si="298"/>
        <v>2.3039999999999994</v>
      </c>
      <c r="L1292" s="261">
        <v>7.9329999999999998</v>
      </c>
      <c r="M1292" s="262">
        <f t="shared" si="299"/>
        <v>5.6290000000000004</v>
      </c>
      <c r="N1292" s="260">
        <v>2.0510000000000002</v>
      </c>
      <c r="O1292" s="260">
        <v>210.29</v>
      </c>
      <c r="P1292" s="260">
        <v>512</v>
      </c>
      <c r="Q1292" s="260">
        <v>625.4260760769007</v>
      </c>
      <c r="U1292" s="260">
        <f t="shared" si="300"/>
        <v>3.3248599999999997</v>
      </c>
      <c r="V1292" s="260">
        <f t="shared" si="301"/>
        <v>2.1029</v>
      </c>
    </row>
    <row r="1293" spans="1:22">
      <c r="A1293" s="259">
        <v>45630</v>
      </c>
      <c r="B1293" s="260">
        <v>237.3</v>
      </c>
      <c r="C1293" s="261">
        <v>335.57100000000003</v>
      </c>
      <c r="D1293" s="260">
        <v>6086.49</v>
      </c>
      <c r="F1293" s="261">
        <v>4.181</v>
      </c>
      <c r="G1293" s="260">
        <f t="shared" si="296"/>
        <v>418.1</v>
      </c>
      <c r="H1293" s="260">
        <f t="shared" si="290"/>
        <v>-180.8</v>
      </c>
      <c r="I1293" s="260">
        <f t="shared" si="297"/>
        <v>189.7</v>
      </c>
      <c r="J1293" s="262">
        <v>1.897</v>
      </c>
      <c r="K1293" s="260">
        <f t="shared" si="298"/>
        <v>2.2839999999999998</v>
      </c>
      <c r="L1293" s="261">
        <v>7.9080000000000004</v>
      </c>
      <c r="M1293" s="262">
        <f t="shared" si="299"/>
        <v>5.6240000000000006</v>
      </c>
      <c r="N1293" s="260">
        <v>2.0569999999999999</v>
      </c>
      <c r="O1293" s="260">
        <v>206.5</v>
      </c>
      <c r="P1293" s="260">
        <v>517</v>
      </c>
      <c r="Q1293" s="260">
        <v>622.95120623933326</v>
      </c>
      <c r="U1293" s="260">
        <f t="shared" si="300"/>
        <v>3.3557100000000002</v>
      </c>
      <c r="V1293" s="260">
        <f t="shared" si="301"/>
        <v>2.0649999999999999</v>
      </c>
    </row>
    <row r="1294" spans="1:22">
      <c r="A1294" s="259">
        <v>45631</v>
      </c>
      <c r="B1294" s="260">
        <v>237.6</v>
      </c>
      <c r="C1294" s="261">
        <v>333.17700000000002</v>
      </c>
      <c r="D1294" s="260">
        <v>6075.11</v>
      </c>
      <c r="F1294" s="261">
        <v>4.1769999999999996</v>
      </c>
      <c r="G1294" s="260">
        <f t="shared" si="296"/>
        <v>417.69999999999993</v>
      </c>
      <c r="H1294" s="260">
        <f t="shared" si="290"/>
        <v>-180.09999999999994</v>
      </c>
      <c r="I1294" s="260">
        <f t="shared" si="297"/>
        <v>190.79999999999998</v>
      </c>
      <c r="J1294" s="262">
        <v>1.9079999999999999</v>
      </c>
      <c r="K1294" s="260">
        <f t="shared" si="298"/>
        <v>2.2689999999999997</v>
      </c>
      <c r="L1294" s="261">
        <v>7.891</v>
      </c>
      <c r="M1294" s="262">
        <f t="shared" si="299"/>
        <v>5.6219999999999999</v>
      </c>
      <c r="N1294" s="260">
        <v>2.109</v>
      </c>
      <c r="O1294" s="260">
        <v>202.37</v>
      </c>
      <c r="P1294" s="260">
        <v>516</v>
      </c>
      <c r="Q1294" s="260">
        <v>615.33200878823675</v>
      </c>
      <c r="U1294" s="260">
        <f t="shared" si="300"/>
        <v>3.3317700000000001</v>
      </c>
      <c r="V1294" s="260">
        <f t="shared" si="301"/>
        <v>2.0236999999999998</v>
      </c>
    </row>
    <row r="1295" spans="1:22">
      <c r="A1295" s="259">
        <v>45632</v>
      </c>
      <c r="B1295" s="260">
        <v>238.3</v>
      </c>
      <c r="C1295" s="261">
        <v>330.91</v>
      </c>
      <c r="D1295" s="260">
        <v>6090.27</v>
      </c>
      <c r="F1295" s="261">
        <v>4.1539999999999999</v>
      </c>
      <c r="G1295" s="260">
        <f t="shared" si="296"/>
        <v>415.4</v>
      </c>
      <c r="H1295" s="260">
        <f t="shared" si="290"/>
        <v>-177.09999999999997</v>
      </c>
      <c r="I1295" s="260">
        <f t="shared" si="297"/>
        <v>190</v>
      </c>
      <c r="J1295" s="262">
        <v>1.9</v>
      </c>
      <c r="K1295" s="260">
        <f t="shared" si="298"/>
        <v>2.254</v>
      </c>
      <c r="L1295" s="261">
        <v>7.8369999999999997</v>
      </c>
      <c r="M1295" s="262">
        <f t="shared" si="299"/>
        <v>5.5830000000000002</v>
      </c>
      <c r="N1295" s="260">
        <v>2.1040000000000001</v>
      </c>
      <c r="O1295" s="260">
        <v>201.75</v>
      </c>
      <c r="P1295" s="260">
        <v>516</v>
      </c>
      <c r="Q1295" s="260">
        <v>609.10450920434243</v>
      </c>
      <c r="U1295" s="260">
        <f t="shared" si="300"/>
        <v>3.3091000000000004</v>
      </c>
      <c r="V1295" s="260">
        <f t="shared" si="301"/>
        <v>2.0175000000000001</v>
      </c>
    </row>
    <row r="1296" spans="1:22">
      <c r="A1296" s="259">
        <v>45635</v>
      </c>
      <c r="B1296" s="260">
        <v>235.4</v>
      </c>
      <c r="C1296" s="261">
        <v>325.99700000000001</v>
      </c>
      <c r="D1296" s="260">
        <v>6052.85</v>
      </c>
      <c r="F1296" s="261">
        <v>4.202</v>
      </c>
      <c r="G1296" s="260">
        <f t="shared" si="296"/>
        <v>420.2</v>
      </c>
      <c r="H1296" s="260">
        <f t="shared" si="290"/>
        <v>-184.79999999999998</v>
      </c>
      <c r="I1296" s="260">
        <f t="shared" si="297"/>
        <v>193.4</v>
      </c>
      <c r="J1296" s="262">
        <v>1.9339999999999999</v>
      </c>
      <c r="K1296" s="260">
        <f t="shared" si="298"/>
        <v>2.2679999999999998</v>
      </c>
      <c r="L1296" s="261">
        <v>7.8319999999999999</v>
      </c>
      <c r="M1296" s="262">
        <f t="shared" si="299"/>
        <v>5.5640000000000001</v>
      </c>
      <c r="N1296" s="260">
        <v>2.1190000000000002</v>
      </c>
      <c r="O1296" s="260">
        <v>198.01</v>
      </c>
      <c r="P1296" s="260">
        <v>512</v>
      </c>
      <c r="Q1296" s="260">
        <v>604.71272852842549</v>
      </c>
      <c r="U1296" s="260">
        <f t="shared" si="300"/>
        <v>3.25997</v>
      </c>
      <c r="V1296" s="260">
        <f t="shared" si="301"/>
        <v>1.9801</v>
      </c>
    </row>
    <row r="1297" spans="1:22">
      <c r="A1297" s="259">
        <v>45636</v>
      </c>
      <c r="B1297" s="260">
        <v>233.7</v>
      </c>
      <c r="C1297" s="261">
        <v>325.47500000000002</v>
      </c>
      <c r="D1297" s="260">
        <v>6034.91</v>
      </c>
      <c r="F1297" s="261">
        <v>4.2270000000000003</v>
      </c>
      <c r="G1297" s="260">
        <f t="shared" si="296"/>
        <v>422.70000000000005</v>
      </c>
      <c r="H1297" s="260">
        <f t="shared" si="290"/>
        <v>-189.00000000000006</v>
      </c>
      <c r="I1297" s="260">
        <f t="shared" si="297"/>
        <v>193</v>
      </c>
      <c r="J1297" s="262">
        <v>1.93</v>
      </c>
      <c r="K1297" s="260">
        <f t="shared" si="298"/>
        <v>2.2970000000000006</v>
      </c>
      <c r="L1297" s="261">
        <v>7.8529999999999998</v>
      </c>
      <c r="M1297" s="262">
        <f t="shared" si="299"/>
        <v>5.5559999999999992</v>
      </c>
      <c r="N1297" s="260">
        <v>2.117</v>
      </c>
      <c r="O1297" s="260">
        <v>199.17</v>
      </c>
      <c r="P1297" s="260">
        <v>519</v>
      </c>
      <c r="Q1297" s="260">
        <v>606.81049650632167</v>
      </c>
      <c r="U1297" s="260">
        <f t="shared" si="300"/>
        <v>3.25475</v>
      </c>
      <c r="V1297" s="260">
        <f t="shared" si="301"/>
        <v>1.9916999999999998</v>
      </c>
    </row>
    <row r="1298" spans="1:22">
      <c r="A1298" s="259">
        <v>45637</v>
      </c>
      <c r="B1298" s="260">
        <v>232.1</v>
      </c>
      <c r="C1298" s="261">
        <v>322.39600000000002</v>
      </c>
      <c r="D1298" s="260">
        <v>6084.19</v>
      </c>
      <c r="F1298" s="261">
        <v>4.2720000000000002</v>
      </c>
      <c r="G1298" s="260">
        <f t="shared" si="296"/>
        <v>427.20000000000005</v>
      </c>
      <c r="H1298" s="260">
        <f t="shared" si="290"/>
        <v>-195.10000000000005</v>
      </c>
      <c r="I1298" s="260">
        <f t="shared" si="297"/>
        <v>195.4</v>
      </c>
      <c r="J1298" s="262">
        <v>1.954</v>
      </c>
      <c r="K1298" s="260">
        <f t="shared" si="298"/>
        <v>2.3180000000000005</v>
      </c>
      <c r="L1298" s="261">
        <v>7.8639999999999999</v>
      </c>
      <c r="M1298" s="262">
        <f t="shared" si="299"/>
        <v>5.5459999999999994</v>
      </c>
      <c r="N1298" s="260">
        <v>2.1240000000000001</v>
      </c>
      <c r="O1298" s="260">
        <v>199.08</v>
      </c>
      <c r="P1298" s="260">
        <v>517</v>
      </c>
      <c r="Q1298" s="260">
        <v>606.69090260091184</v>
      </c>
      <c r="U1298" s="260">
        <f t="shared" si="300"/>
        <v>3.2239599999999999</v>
      </c>
      <c r="V1298" s="260">
        <f t="shared" si="301"/>
        <v>1.9908000000000001</v>
      </c>
    </row>
    <row r="1299" spans="1:22">
      <c r="A1299" s="259">
        <v>45638</v>
      </c>
      <c r="B1299" s="260">
        <v>229.4</v>
      </c>
      <c r="C1299" s="261">
        <v>320.59500000000003</v>
      </c>
      <c r="D1299" s="260">
        <v>6051.25</v>
      </c>
      <c r="F1299" s="261">
        <v>4.3289999999999997</v>
      </c>
      <c r="G1299" s="260">
        <f t="shared" si="296"/>
        <v>432.9</v>
      </c>
      <c r="H1299" s="260">
        <f t="shared" si="290"/>
        <v>-203.49999999999997</v>
      </c>
      <c r="I1299" s="260">
        <f t="shared" si="297"/>
        <v>199.9</v>
      </c>
      <c r="J1299" s="262">
        <v>1.9990000000000001</v>
      </c>
      <c r="K1299" s="260">
        <f t="shared" si="298"/>
        <v>2.3299999999999996</v>
      </c>
      <c r="L1299" s="261">
        <v>7.9130000000000003</v>
      </c>
      <c r="M1299" s="262">
        <f t="shared" si="299"/>
        <v>5.5830000000000002</v>
      </c>
      <c r="N1299" s="260">
        <v>2.202</v>
      </c>
      <c r="O1299" s="260">
        <v>194.1</v>
      </c>
      <c r="P1299" s="260">
        <v>513</v>
      </c>
      <c r="Q1299" s="260">
        <v>607.47186707367939</v>
      </c>
      <c r="U1299" s="260">
        <f t="shared" si="300"/>
        <v>3.2059500000000001</v>
      </c>
      <c r="V1299" s="260">
        <f t="shared" si="301"/>
        <v>1.9409999999999998</v>
      </c>
    </row>
    <row r="1300" spans="1:22">
      <c r="A1300" s="259">
        <v>45639</v>
      </c>
      <c r="B1300" s="260">
        <v>227</v>
      </c>
      <c r="C1300" s="261">
        <v>321.50299999999999</v>
      </c>
      <c r="D1300" s="260">
        <v>6051.09</v>
      </c>
      <c r="F1300" s="261">
        <v>4.3979999999999997</v>
      </c>
      <c r="G1300" s="260">
        <f t="shared" si="296"/>
        <v>439.79999999999995</v>
      </c>
      <c r="H1300" s="260">
        <f t="shared" si="290"/>
        <v>-212.79999999999995</v>
      </c>
      <c r="I1300" s="260">
        <f t="shared" si="297"/>
        <v>205.10000000000002</v>
      </c>
      <c r="J1300" s="262">
        <v>2.0510000000000002</v>
      </c>
      <c r="K1300" s="260">
        <f t="shared" si="298"/>
        <v>2.3469999999999995</v>
      </c>
      <c r="L1300" s="261">
        <v>7.9880000000000004</v>
      </c>
      <c r="M1300" s="262">
        <f t="shared" si="299"/>
        <v>5.6410000000000009</v>
      </c>
      <c r="N1300" s="260">
        <v>2.254</v>
      </c>
      <c r="O1300" s="260">
        <v>192.04</v>
      </c>
      <c r="P1300" s="260">
        <v>508</v>
      </c>
      <c r="Q1300" s="260">
        <v>607.11791407600003</v>
      </c>
      <c r="U1300" s="260">
        <f t="shared" si="300"/>
        <v>3.2150300000000001</v>
      </c>
      <c r="V1300" s="260">
        <f t="shared" si="301"/>
        <v>1.9203999999999999</v>
      </c>
    </row>
    <row r="1301" spans="1:22">
      <c r="A1301" s="259">
        <v>45642</v>
      </c>
      <c r="B1301" s="260">
        <v>228.7</v>
      </c>
      <c r="C1301" s="261">
        <v>324.90100000000001</v>
      </c>
      <c r="D1301" s="260">
        <v>6074.08</v>
      </c>
      <c r="F1301" s="261">
        <v>4.399</v>
      </c>
      <c r="G1301" s="260">
        <f t="shared" si="296"/>
        <v>439.9</v>
      </c>
      <c r="H1301" s="260">
        <f t="shared" si="290"/>
        <v>-211.2</v>
      </c>
      <c r="I1301" s="260">
        <f t="shared" si="297"/>
        <v>207.10000000000002</v>
      </c>
      <c r="J1301" s="262">
        <v>2.0710000000000002</v>
      </c>
      <c r="K1301" s="260">
        <f t="shared" si="298"/>
        <v>2.3279999999999998</v>
      </c>
      <c r="L1301" s="261">
        <v>8.0229999999999997</v>
      </c>
      <c r="M1301" s="262">
        <f t="shared" si="299"/>
        <v>5.6950000000000003</v>
      </c>
      <c r="N1301" s="260">
        <v>2.2440000000000002</v>
      </c>
      <c r="O1301" s="260">
        <v>192.24</v>
      </c>
      <c r="P1301" s="260">
        <v>515</v>
      </c>
      <c r="Q1301" s="260">
        <v>609.26415517546002</v>
      </c>
      <c r="U1301" s="260">
        <f t="shared" si="300"/>
        <v>3.2490100000000002</v>
      </c>
      <c r="V1301" s="260">
        <f t="shared" si="301"/>
        <v>1.9224000000000001</v>
      </c>
    </row>
    <row r="1302" spans="1:22">
      <c r="A1302" s="259">
        <v>45643</v>
      </c>
      <c r="B1302" s="260">
        <v>230</v>
      </c>
      <c r="C1302" s="261">
        <v>328.178</v>
      </c>
      <c r="D1302" s="260">
        <v>6050.61</v>
      </c>
      <c r="F1302" s="261">
        <v>4.4000000000000004</v>
      </c>
      <c r="G1302" s="260">
        <f t="shared" si="296"/>
        <v>440.00000000000006</v>
      </c>
      <c r="H1302" s="260">
        <f t="shared" si="290"/>
        <v>-210.00000000000006</v>
      </c>
      <c r="I1302" s="260">
        <f t="shared" si="297"/>
        <v>208.5</v>
      </c>
      <c r="J1302" s="262">
        <v>2.085</v>
      </c>
      <c r="K1302" s="260">
        <f t="shared" si="298"/>
        <v>2.3150000000000004</v>
      </c>
      <c r="L1302" s="261">
        <v>8.0549999999999997</v>
      </c>
      <c r="M1302" s="262">
        <f t="shared" si="299"/>
        <v>5.7399999999999993</v>
      </c>
      <c r="N1302" s="260">
        <v>2.2280000000000002</v>
      </c>
      <c r="O1302" s="260">
        <v>193.91</v>
      </c>
      <c r="P1302" s="260">
        <v>528</v>
      </c>
      <c r="Q1302" s="260">
        <v>617.16872237711914</v>
      </c>
      <c r="U1302" s="260">
        <f t="shared" si="300"/>
        <v>3.2817799999999999</v>
      </c>
      <c r="V1302" s="260">
        <f t="shared" si="301"/>
        <v>1.9391</v>
      </c>
    </row>
    <row r="1303" spans="1:22">
      <c r="A1303" s="259">
        <v>45644</v>
      </c>
      <c r="B1303" s="260">
        <v>222.2</v>
      </c>
      <c r="C1303" s="261">
        <v>320.05900000000003</v>
      </c>
      <c r="D1303" s="260">
        <v>5872.16</v>
      </c>
      <c r="F1303" s="261">
        <v>4.516</v>
      </c>
      <c r="G1303" s="260">
        <f t="shared" si="296"/>
        <v>451.6</v>
      </c>
      <c r="H1303" s="260">
        <f t="shared" si="290"/>
        <v>-229.40000000000003</v>
      </c>
      <c r="I1303" s="260">
        <f t="shared" si="297"/>
        <v>220.29999999999998</v>
      </c>
      <c r="J1303" s="262">
        <v>2.2029999999999998</v>
      </c>
      <c r="K1303" s="260">
        <f t="shared" si="298"/>
        <v>2.3130000000000002</v>
      </c>
      <c r="L1303" s="261">
        <v>8.0909999999999993</v>
      </c>
      <c r="M1303" s="262">
        <f t="shared" si="299"/>
        <v>5.7779999999999987</v>
      </c>
      <c r="N1303" s="260">
        <v>2.2429999999999999</v>
      </c>
      <c r="O1303" s="260">
        <v>194.68</v>
      </c>
      <c r="P1303" s="260">
        <v>535</v>
      </c>
      <c r="Q1303" s="260">
        <v>613.0575168317539</v>
      </c>
      <c r="U1303" s="260">
        <f t="shared" si="300"/>
        <v>3.20059</v>
      </c>
      <c r="V1303" s="260">
        <f t="shared" si="301"/>
        <v>1.9468000000000001</v>
      </c>
    </row>
    <row r="1304" spans="1:22">
      <c r="A1304" s="259">
        <v>45645</v>
      </c>
      <c r="B1304" s="260">
        <v>228.4</v>
      </c>
      <c r="C1304" s="261">
        <v>331.28899999999999</v>
      </c>
      <c r="D1304" s="260">
        <v>5867.08</v>
      </c>
      <c r="F1304" s="261">
        <v>4.5640000000000001</v>
      </c>
      <c r="G1304" s="260">
        <f t="shared" si="296"/>
        <v>456.4</v>
      </c>
      <c r="H1304" s="260">
        <f t="shared" si="290"/>
        <v>-227.99999999999997</v>
      </c>
      <c r="I1304" s="260">
        <f t="shared" si="297"/>
        <v>226.7</v>
      </c>
      <c r="J1304" s="262">
        <v>2.2669999999999999</v>
      </c>
      <c r="K1304" s="260">
        <f t="shared" si="298"/>
        <v>2.2970000000000002</v>
      </c>
      <c r="L1304" s="261">
        <v>8.26</v>
      </c>
      <c r="M1304" s="262">
        <f t="shared" si="299"/>
        <v>5.9629999999999992</v>
      </c>
      <c r="N1304" s="260">
        <v>2.3010000000000002</v>
      </c>
      <c r="O1304" s="260">
        <v>196.44</v>
      </c>
      <c r="P1304" s="260">
        <v>555</v>
      </c>
      <c r="Q1304" s="260">
        <v>630.03184316989109</v>
      </c>
      <c r="U1304" s="260">
        <f t="shared" si="300"/>
        <v>3.3128899999999999</v>
      </c>
      <c r="V1304" s="260">
        <f t="shared" si="301"/>
        <v>1.9643999999999999</v>
      </c>
    </row>
    <row r="1305" spans="1:22">
      <c r="A1305" s="259">
        <v>45646</v>
      </c>
      <c r="B1305" s="260">
        <v>231.8</v>
      </c>
      <c r="C1305" s="261">
        <v>333.30700000000002</v>
      </c>
      <c r="D1305" s="260">
        <v>5930.85</v>
      </c>
      <c r="F1305" s="261">
        <v>4.5229999999999997</v>
      </c>
      <c r="G1305" s="260">
        <f t="shared" si="296"/>
        <v>452.29999999999995</v>
      </c>
      <c r="H1305" s="260">
        <f t="shared" si="290"/>
        <v>-220.49999999999994</v>
      </c>
      <c r="I1305" s="260">
        <f t="shared" si="297"/>
        <v>222.40000000000003</v>
      </c>
      <c r="J1305" s="262">
        <v>2.2240000000000002</v>
      </c>
      <c r="K1305" s="260">
        <f t="shared" si="298"/>
        <v>2.2989999999999995</v>
      </c>
      <c r="L1305" s="261">
        <v>8.2279999999999998</v>
      </c>
      <c r="M1305" s="262">
        <f t="shared" si="299"/>
        <v>5.9290000000000003</v>
      </c>
      <c r="N1305" s="260">
        <v>2.2810000000000001</v>
      </c>
      <c r="O1305" s="260">
        <v>200.53</v>
      </c>
      <c r="P1305" s="260">
        <v>561</v>
      </c>
      <c r="Q1305" s="260">
        <v>634.70483039295993</v>
      </c>
      <c r="U1305" s="260">
        <f t="shared" si="300"/>
        <v>3.3330700000000002</v>
      </c>
      <c r="V1305" s="260">
        <f t="shared" si="301"/>
        <v>2.0053000000000001</v>
      </c>
    </row>
    <row r="1306" spans="1:22">
      <c r="A1306" s="259">
        <v>45649</v>
      </c>
      <c r="B1306" s="260">
        <v>229.4</v>
      </c>
      <c r="C1306" s="261">
        <v>330.74700000000001</v>
      </c>
      <c r="D1306" s="260">
        <v>5974.07</v>
      </c>
      <c r="F1306" s="261">
        <v>4.5880000000000001</v>
      </c>
      <c r="G1306" s="260">
        <f t="shared" si="296"/>
        <v>458.8</v>
      </c>
      <c r="H1306" s="260">
        <f t="shared" si="290"/>
        <v>-229.4</v>
      </c>
      <c r="I1306" s="260">
        <f t="shared" si="297"/>
        <v>224.7</v>
      </c>
      <c r="J1306" s="262">
        <v>2.2469999999999999</v>
      </c>
      <c r="K1306" s="260">
        <f t="shared" si="298"/>
        <v>2.3410000000000002</v>
      </c>
      <c r="L1306" s="261">
        <v>8.2539999999999996</v>
      </c>
      <c r="M1306" s="262">
        <f t="shared" si="299"/>
        <v>5.9129999999999994</v>
      </c>
      <c r="N1306" s="260">
        <v>2.3170000000000002</v>
      </c>
      <c r="O1306" s="260">
        <v>198.75</v>
      </c>
      <c r="P1306" s="260">
        <v>560</v>
      </c>
      <c r="Q1306" s="260">
        <v>631.38655588238146</v>
      </c>
      <c r="U1306" s="260">
        <f t="shared" si="300"/>
        <v>3.3074700000000004</v>
      </c>
      <c r="V1306" s="260">
        <f t="shared" si="301"/>
        <v>1.9875</v>
      </c>
    </row>
    <row r="1307" spans="1:22">
      <c r="A1307" s="259">
        <v>45650</v>
      </c>
      <c r="B1307" s="260">
        <v>229.4</v>
      </c>
      <c r="C1307" s="261">
        <v>332.31299999999999</v>
      </c>
      <c r="D1307" s="260">
        <v>6040.04</v>
      </c>
      <c r="F1307" s="261">
        <v>4.59</v>
      </c>
      <c r="G1307" s="260">
        <f t="shared" si="296"/>
        <v>459</v>
      </c>
      <c r="H1307" s="260">
        <f t="shared" si="290"/>
        <v>-229.6</v>
      </c>
      <c r="I1307" s="260">
        <f t="shared" si="297"/>
        <v>223.5</v>
      </c>
      <c r="J1307" s="262">
        <v>2.2349999999999999</v>
      </c>
      <c r="K1307" s="260">
        <f t="shared" si="298"/>
        <v>2.355</v>
      </c>
      <c r="L1307" s="261">
        <v>8.2690000000000001</v>
      </c>
      <c r="M1307" s="262">
        <f t="shared" si="299"/>
        <v>5.9139999999999997</v>
      </c>
      <c r="N1307" s="260">
        <v>2.3170000000000002</v>
      </c>
      <c r="O1307" s="260">
        <v>197.49</v>
      </c>
      <c r="P1307" s="260">
        <v>560</v>
      </c>
      <c r="Q1307" s="260">
        <v>631.59391441293462</v>
      </c>
      <c r="U1307" s="260">
        <f t="shared" si="300"/>
        <v>3.3231299999999999</v>
      </c>
      <c r="V1307" s="260">
        <f t="shared" si="301"/>
        <v>1.9749000000000001</v>
      </c>
    </row>
    <row r="1308" spans="1:22" hidden="1">
      <c r="A1308" s="259">
        <v>45651</v>
      </c>
      <c r="B1308" s="260">
        <v>0</v>
      </c>
      <c r="C1308" s="260">
        <v>0</v>
      </c>
      <c r="D1308" s="260">
        <v>0</v>
      </c>
      <c r="F1308" s="260">
        <v>4.59</v>
      </c>
      <c r="G1308" s="260">
        <f t="shared" si="296"/>
        <v>459</v>
      </c>
      <c r="H1308" s="260">
        <f t="shared" si="290"/>
        <v>-459</v>
      </c>
      <c r="J1308" s="260"/>
      <c r="L1308" s="260"/>
      <c r="M1308" s="260"/>
      <c r="Q1308" s="260">
        <v>630.70796221006435</v>
      </c>
    </row>
    <row r="1309" spans="1:22" hidden="1">
      <c r="A1309" s="259">
        <v>45652</v>
      </c>
      <c r="B1309" s="260">
        <v>230.8</v>
      </c>
      <c r="C1309" s="261">
        <v>333.12099999999998</v>
      </c>
      <c r="D1309" s="260">
        <v>6037.59</v>
      </c>
      <c r="F1309" s="261">
        <v>4.5839999999999996</v>
      </c>
      <c r="G1309" s="260">
        <f t="shared" si="296"/>
        <v>458.4</v>
      </c>
      <c r="H1309" s="260">
        <f t="shared" si="290"/>
        <v>-227.59999999999997</v>
      </c>
      <c r="I1309" s="260">
        <f t="shared" ref="I1309:I1312" si="302">J1309*100</f>
        <v>223.3</v>
      </c>
      <c r="J1309" s="262">
        <v>2.2330000000000001</v>
      </c>
      <c r="K1309" s="260">
        <f t="shared" ref="K1309:K1312" si="303">F1309-J1309</f>
        <v>2.3509999999999995</v>
      </c>
      <c r="L1309" s="261">
        <v>8.266</v>
      </c>
      <c r="M1309" s="262">
        <f t="shared" ref="M1309:M1312" si="304">L1309-K1309</f>
        <v>5.9150000000000009</v>
      </c>
      <c r="N1309" s="260" t="e">
        <v>#N/A</v>
      </c>
      <c r="P1309" s="260">
        <v>565</v>
      </c>
      <c r="Q1309" s="260">
        <v>631.53453989641616</v>
      </c>
    </row>
    <row r="1310" spans="1:22">
      <c r="A1310" s="259">
        <v>45653</v>
      </c>
      <c r="B1310" s="260">
        <v>228.8</v>
      </c>
      <c r="C1310" s="261">
        <v>329.375</v>
      </c>
      <c r="D1310" s="260">
        <v>5970.84</v>
      </c>
      <c r="F1310" s="261">
        <v>4.6260000000000003</v>
      </c>
      <c r="G1310" s="260">
        <f t="shared" si="296"/>
        <v>462.6</v>
      </c>
      <c r="H1310" s="260">
        <f t="shared" si="290"/>
        <v>-233.8</v>
      </c>
      <c r="I1310" s="260">
        <f t="shared" si="302"/>
        <v>227</v>
      </c>
      <c r="J1310" s="262">
        <v>2.27</v>
      </c>
      <c r="K1310" s="260">
        <f t="shared" si="303"/>
        <v>2.3560000000000003</v>
      </c>
      <c r="L1310" s="261">
        <v>8.2739999999999991</v>
      </c>
      <c r="M1310" s="262">
        <f t="shared" si="304"/>
        <v>5.9179999999999993</v>
      </c>
      <c r="N1310" s="260">
        <v>2.3929999999999998</v>
      </c>
      <c r="O1310" s="260">
        <v>194.98</v>
      </c>
      <c r="P1310" s="260">
        <v>559</v>
      </c>
      <c r="Q1310" s="260">
        <v>630.5925724590395</v>
      </c>
      <c r="U1310" s="260">
        <f t="shared" ref="U1310:U1312" si="305">C1310/100</f>
        <v>3.2937500000000002</v>
      </c>
      <c r="V1310" s="260">
        <f t="shared" ref="V1310:V1312" si="306">O1310/100</f>
        <v>1.9498</v>
      </c>
    </row>
    <row r="1311" spans="1:22">
      <c r="A1311" s="259">
        <v>45656</v>
      </c>
      <c r="B1311" s="260">
        <v>235.5</v>
      </c>
      <c r="C1311" s="261">
        <v>338.35300000000001</v>
      </c>
      <c r="D1311" s="260">
        <v>5906.94</v>
      </c>
      <c r="F1311" s="261">
        <v>4.5339999999999998</v>
      </c>
      <c r="G1311" s="260">
        <f t="shared" si="296"/>
        <v>453.4</v>
      </c>
      <c r="H1311" s="260">
        <f t="shared" si="290"/>
        <v>-217.89999999999998</v>
      </c>
      <c r="I1311" s="260">
        <f t="shared" si="302"/>
        <v>220.6</v>
      </c>
      <c r="J1311" s="262">
        <v>2.206</v>
      </c>
      <c r="K1311" s="260">
        <f t="shared" si="303"/>
        <v>2.3279999999999998</v>
      </c>
      <c r="L1311" s="261">
        <v>8.2789999999999999</v>
      </c>
      <c r="M1311" s="262">
        <f t="shared" si="304"/>
        <v>5.9510000000000005</v>
      </c>
      <c r="N1311" s="260">
        <v>2.3620000000000001</v>
      </c>
      <c r="O1311" s="260">
        <v>195.17</v>
      </c>
      <c r="P1311" s="260">
        <v>567</v>
      </c>
      <c r="Q1311" s="260">
        <v>647.46513685430773</v>
      </c>
      <c r="U1311" s="260">
        <f t="shared" si="305"/>
        <v>3.3835299999999999</v>
      </c>
      <c r="V1311" s="260">
        <f t="shared" si="306"/>
        <v>1.9516999999999998</v>
      </c>
    </row>
    <row r="1312" spans="1:22">
      <c r="A1312" s="259">
        <v>45657</v>
      </c>
      <c r="B1312" s="260">
        <v>230.4</v>
      </c>
      <c r="C1312" s="261">
        <v>325.45299999999997</v>
      </c>
      <c r="D1312" s="260">
        <v>5881.63</v>
      </c>
      <c r="F1312" s="261">
        <v>4.5720000000000001</v>
      </c>
      <c r="G1312" s="260">
        <f t="shared" si="296"/>
        <v>457.2</v>
      </c>
      <c r="H1312" s="260">
        <f t="shared" si="290"/>
        <v>-226.79999999999998</v>
      </c>
      <c r="I1312" s="260">
        <f t="shared" si="302"/>
        <v>223.1</v>
      </c>
      <c r="J1312" s="262">
        <v>2.2309999999999999</v>
      </c>
      <c r="K1312" s="260">
        <f t="shared" si="303"/>
        <v>2.3410000000000002</v>
      </c>
      <c r="L1312" s="261">
        <v>8.2309999999999999</v>
      </c>
      <c r="M1312" s="262">
        <f t="shared" si="304"/>
        <v>5.89</v>
      </c>
      <c r="N1312" s="260">
        <v>2.3620000000000001</v>
      </c>
      <c r="O1312" s="260">
        <v>195.02</v>
      </c>
      <c r="P1312" s="260">
        <v>561</v>
      </c>
      <c r="Q1312" s="260">
        <v>645.95700784129042</v>
      </c>
      <c r="U1312" s="260">
        <f t="shared" si="305"/>
        <v>3.2545299999999999</v>
      </c>
      <c r="V1312" s="260">
        <f t="shared" si="306"/>
        <v>1.9502000000000002</v>
      </c>
    </row>
    <row r="1313" spans="1:22" hidden="1">
      <c r="A1313" s="259">
        <v>45658</v>
      </c>
      <c r="B1313" s="260">
        <v>0</v>
      </c>
      <c r="C1313" s="260">
        <v>0</v>
      </c>
      <c r="D1313" s="260">
        <v>0</v>
      </c>
      <c r="F1313" s="260">
        <v>4.5720000000000001</v>
      </c>
      <c r="G1313" s="260">
        <f t="shared" si="296"/>
        <v>457.2</v>
      </c>
      <c r="H1313" s="260">
        <f t="shared" si="290"/>
        <v>-457.2</v>
      </c>
      <c r="J1313" s="260"/>
      <c r="L1313" s="260"/>
      <c r="M1313" s="260"/>
      <c r="Q1313" s="260">
        <v>645.11650604917577</v>
      </c>
    </row>
    <row r="1314" spans="1:22">
      <c r="A1314" s="259">
        <v>45659</v>
      </c>
      <c r="B1314" s="260">
        <v>232.6</v>
      </c>
      <c r="C1314" s="261">
        <v>326.53699999999998</v>
      </c>
      <c r="D1314" s="260">
        <v>5868.55</v>
      </c>
      <c r="F1314" s="261">
        <v>4.5599999999999996</v>
      </c>
      <c r="G1314" s="260">
        <f t="shared" si="296"/>
        <v>455.99999999999994</v>
      </c>
      <c r="H1314" s="260">
        <f t="shared" si="290"/>
        <v>-223.39999999999995</v>
      </c>
      <c r="I1314" s="260">
        <f t="shared" ref="I1314:I1318" si="307">J1314*100</f>
        <v>221.70000000000002</v>
      </c>
      <c r="J1314" s="262">
        <v>2.2170000000000001</v>
      </c>
      <c r="K1314" s="260">
        <f t="shared" ref="K1314:K1318" si="308">F1314-J1314</f>
        <v>2.3429999999999995</v>
      </c>
      <c r="L1314" s="261">
        <v>8.2129999999999992</v>
      </c>
      <c r="M1314" s="262">
        <f t="shared" ref="M1314:M1318" si="309">L1314-K1314</f>
        <v>5.8699999999999992</v>
      </c>
      <c r="N1314" s="260">
        <v>2.3740000000000001</v>
      </c>
      <c r="O1314" s="260">
        <v>197.24</v>
      </c>
      <c r="P1314" s="260">
        <v>553</v>
      </c>
      <c r="Q1314" s="260">
        <v>637.78251697784845</v>
      </c>
      <c r="U1314" s="260">
        <f t="shared" ref="U1314:U1318" si="310">C1314/100</f>
        <v>3.2653699999999999</v>
      </c>
      <c r="V1314" s="260">
        <f t="shared" ref="V1314:V1318" si="311">O1314/100</f>
        <v>1.9724000000000002</v>
      </c>
    </row>
    <row r="1315" spans="1:22">
      <c r="A1315" s="259">
        <v>45660</v>
      </c>
      <c r="B1315" s="260">
        <v>229.5</v>
      </c>
      <c r="C1315" s="261">
        <v>320.279</v>
      </c>
      <c r="D1315" s="260">
        <v>5942.47</v>
      </c>
      <c r="F1315" s="261">
        <v>4.5990000000000002</v>
      </c>
      <c r="G1315" s="260">
        <f t="shared" si="296"/>
        <v>459.90000000000003</v>
      </c>
      <c r="H1315" s="260">
        <f t="shared" si="290"/>
        <v>-230.40000000000003</v>
      </c>
      <c r="I1315" s="260">
        <f t="shared" si="307"/>
        <v>225.5</v>
      </c>
      <c r="J1315" s="262">
        <v>2.2549999999999999</v>
      </c>
      <c r="K1315" s="260">
        <f t="shared" si="308"/>
        <v>2.3440000000000003</v>
      </c>
      <c r="L1315" s="261">
        <v>8.1820000000000004</v>
      </c>
      <c r="M1315" s="262">
        <f t="shared" si="309"/>
        <v>5.8380000000000001</v>
      </c>
      <c r="N1315" s="260">
        <v>2.4209999999999998</v>
      </c>
      <c r="O1315" s="260">
        <v>194.21</v>
      </c>
      <c r="P1315" s="260">
        <v>526</v>
      </c>
      <c r="Q1315" s="260">
        <v>617.93662051919989</v>
      </c>
      <c r="U1315" s="260">
        <f t="shared" si="310"/>
        <v>3.2027899999999998</v>
      </c>
      <c r="V1315" s="260">
        <f t="shared" si="311"/>
        <v>1.9421000000000002</v>
      </c>
    </row>
    <row r="1316" spans="1:22">
      <c r="A1316" s="259">
        <v>45663</v>
      </c>
      <c r="B1316" s="260">
        <v>230.9</v>
      </c>
      <c r="C1316" s="261">
        <v>320.31200000000001</v>
      </c>
      <c r="D1316" s="260">
        <v>5975.38</v>
      </c>
      <c r="F1316" s="261">
        <v>4.6310000000000002</v>
      </c>
      <c r="G1316" s="260">
        <f t="shared" si="296"/>
        <v>463.1</v>
      </c>
      <c r="H1316" s="260">
        <f t="shared" si="290"/>
        <v>-232.20000000000002</v>
      </c>
      <c r="I1316" s="260">
        <f t="shared" si="307"/>
        <v>226.9</v>
      </c>
      <c r="J1316" s="262">
        <v>2.2690000000000001</v>
      </c>
      <c r="K1316" s="260">
        <f t="shared" si="308"/>
        <v>2.3620000000000001</v>
      </c>
      <c r="L1316" s="261">
        <v>8.1809999999999992</v>
      </c>
      <c r="M1316" s="262">
        <f t="shared" si="309"/>
        <v>5.8189999999999991</v>
      </c>
      <c r="N1316" s="260">
        <v>2.4449999999999998</v>
      </c>
      <c r="O1316" s="260">
        <v>189.38</v>
      </c>
      <c r="P1316" s="260">
        <v>526</v>
      </c>
      <c r="Q1316" s="260">
        <v>608.48480175212217</v>
      </c>
      <c r="U1316" s="260">
        <f t="shared" si="310"/>
        <v>3.2031200000000002</v>
      </c>
      <c r="V1316" s="260">
        <f t="shared" si="311"/>
        <v>1.8937999999999999</v>
      </c>
    </row>
    <row r="1317" spans="1:22">
      <c r="A1317" s="259">
        <v>45664</v>
      </c>
      <c r="B1317" s="260">
        <v>226.9</v>
      </c>
      <c r="C1317" s="261">
        <v>314.39699999999999</v>
      </c>
      <c r="D1317" s="260">
        <v>5909.03</v>
      </c>
      <c r="F1317" s="261">
        <v>4.6859999999999999</v>
      </c>
      <c r="G1317" s="260">
        <f t="shared" si="296"/>
        <v>468.6</v>
      </c>
      <c r="H1317" s="260">
        <f t="shared" si="290"/>
        <v>-241.70000000000002</v>
      </c>
      <c r="I1317" s="260">
        <f t="shared" si="307"/>
        <v>228.2</v>
      </c>
      <c r="J1317" s="262">
        <v>2.282</v>
      </c>
      <c r="K1317" s="260">
        <f t="shared" si="308"/>
        <v>2.4039999999999999</v>
      </c>
      <c r="L1317" s="261">
        <v>8.1530000000000005</v>
      </c>
      <c r="M1317" s="262">
        <f t="shared" si="309"/>
        <v>5.7490000000000006</v>
      </c>
      <c r="N1317" s="260">
        <v>2.4790000000000001</v>
      </c>
      <c r="O1317" s="260">
        <v>190.18</v>
      </c>
      <c r="P1317" s="260">
        <v>536</v>
      </c>
      <c r="Q1317" s="260">
        <v>606.14618872533117</v>
      </c>
      <c r="U1317" s="260">
        <f t="shared" si="310"/>
        <v>3.1439699999999999</v>
      </c>
      <c r="V1317" s="260">
        <f t="shared" si="311"/>
        <v>1.9018000000000002</v>
      </c>
    </row>
    <row r="1318" spans="1:22">
      <c r="A1318" s="259">
        <v>45665</v>
      </c>
      <c r="B1318" s="260">
        <v>229.8</v>
      </c>
      <c r="C1318" s="261">
        <v>323.53300000000002</v>
      </c>
      <c r="D1318" s="260">
        <v>5918.25</v>
      </c>
      <c r="F1318" s="261">
        <v>4.6909999999999998</v>
      </c>
      <c r="G1318" s="260">
        <f t="shared" si="296"/>
        <v>469.09999999999997</v>
      </c>
      <c r="H1318" s="260">
        <f t="shared" si="290"/>
        <v>-239.29999999999995</v>
      </c>
      <c r="I1318" s="260">
        <f t="shared" si="307"/>
        <v>226.7</v>
      </c>
      <c r="J1318" s="262">
        <v>2.2669999999999999</v>
      </c>
      <c r="K1318" s="260">
        <f t="shared" si="308"/>
        <v>2.4239999999999999</v>
      </c>
      <c r="L1318" s="261">
        <v>8.2799999999999994</v>
      </c>
      <c r="M1318" s="262">
        <f t="shared" si="309"/>
        <v>5.8559999999999999</v>
      </c>
      <c r="N1318" s="260">
        <v>2.544</v>
      </c>
      <c r="O1318" s="260">
        <v>189.56</v>
      </c>
      <c r="P1318" s="260">
        <v>539</v>
      </c>
      <c r="Q1318" s="260">
        <v>610.44108824606622</v>
      </c>
      <c r="U1318" s="260">
        <f t="shared" si="310"/>
        <v>3.2353300000000003</v>
      </c>
      <c r="V1318" s="260">
        <f t="shared" si="311"/>
        <v>1.8956</v>
      </c>
    </row>
    <row r="1319" spans="1:22" hidden="1">
      <c r="A1319" s="259">
        <v>45666</v>
      </c>
      <c r="B1319" s="260">
        <v>228.6</v>
      </c>
      <c r="C1319" s="260">
        <v>319.03899999999999</v>
      </c>
      <c r="D1319" s="260">
        <v>0</v>
      </c>
      <c r="F1319" s="260">
        <v>4.6900000000000004</v>
      </c>
      <c r="G1319" s="260">
        <f t="shared" si="296"/>
        <v>469.00000000000006</v>
      </c>
      <c r="H1319" s="260">
        <f t="shared" si="290"/>
        <v>-240.40000000000006</v>
      </c>
      <c r="J1319" s="260"/>
      <c r="L1319" s="260"/>
      <c r="M1319" s="260"/>
      <c r="P1319" s="260">
        <v>526</v>
      </c>
      <c r="Q1319" s="260">
        <v>605.67887866514036</v>
      </c>
    </row>
    <row r="1320" spans="1:22">
      <c r="A1320" s="259">
        <v>45667</v>
      </c>
      <c r="B1320" s="260">
        <v>224.6</v>
      </c>
      <c r="C1320" s="261">
        <v>319.83999999999997</v>
      </c>
      <c r="D1320" s="260">
        <v>5827.04</v>
      </c>
      <c r="F1320" s="261">
        <v>4.76</v>
      </c>
      <c r="G1320" s="260">
        <f t="shared" si="296"/>
        <v>476</v>
      </c>
      <c r="H1320" s="260">
        <f t="shared" si="290"/>
        <v>-251.4</v>
      </c>
      <c r="I1320" s="260">
        <f t="shared" ref="I1320:I1325" si="312">J1320*100</f>
        <v>231.4</v>
      </c>
      <c r="J1320" s="262">
        <v>2.3140000000000001</v>
      </c>
      <c r="K1320" s="260">
        <f t="shared" ref="K1320:K1325" si="313">F1320-J1320</f>
        <v>2.4459999999999997</v>
      </c>
      <c r="L1320" s="261">
        <v>8.3420000000000005</v>
      </c>
      <c r="M1320" s="262">
        <f t="shared" ref="M1320:M1325" si="314">L1320-K1320</f>
        <v>5.8960000000000008</v>
      </c>
      <c r="N1320" s="260">
        <v>2.5910000000000002</v>
      </c>
      <c r="O1320" s="260">
        <v>188.84</v>
      </c>
      <c r="P1320" s="260">
        <v>531</v>
      </c>
      <c r="Q1320" s="260">
        <v>600.30783476951888</v>
      </c>
      <c r="U1320" s="260">
        <f t="shared" ref="U1320:U1325" si="315">C1320/100</f>
        <v>3.1983999999999999</v>
      </c>
      <c r="V1320" s="260">
        <f t="shared" ref="V1320:V1325" si="316">O1320/100</f>
        <v>1.8884000000000001</v>
      </c>
    </row>
    <row r="1321" spans="1:22">
      <c r="A1321" s="259">
        <v>45670</v>
      </c>
      <c r="B1321" s="260">
        <v>224.9</v>
      </c>
      <c r="C1321" s="261">
        <v>323.93299999999999</v>
      </c>
      <c r="D1321" s="260">
        <v>5836.22</v>
      </c>
      <c r="F1321" s="261">
        <v>4.78</v>
      </c>
      <c r="G1321" s="260">
        <f t="shared" si="296"/>
        <v>478</v>
      </c>
      <c r="H1321" s="260">
        <f t="shared" si="290"/>
        <v>-253.1</v>
      </c>
      <c r="I1321" s="260">
        <f t="shared" si="312"/>
        <v>231.3</v>
      </c>
      <c r="J1321" s="262">
        <v>2.3130000000000002</v>
      </c>
      <c r="K1321" s="260">
        <f t="shared" si="313"/>
        <v>2.4670000000000001</v>
      </c>
      <c r="L1321" s="261">
        <v>8.4030000000000005</v>
      </c>
      <c r="M1321" s="262">
        <f t="shared" si="314"/>
        <v>5.9359999999999999</v>
      </c>
      <c r="N1321" s="260">
        <v>2.61</v>
      </c>
      <c r="O1321" s="260">
        <v>192.3</v>
      </c>
      <c r="P1321" s="260">
        <v>542</v>
      </c>
      <c r="Q1321" s="260">
        <v>609.73082171170313</v>
      </c>
      <c r="U1321" s="260">
        <f t="shared" si="315"/>
        <v>3.2393299999999998</v>
      </c>
      <c r="V1321" s="260">
        <f t="shared" si="316"/>
        <v>1.923</v>
      </c>
    </row>
    <row r="1322" spans="1:22">
      <c r="A1322" s="259">
        <v>45671</v>
      </c>
      <c r="B1322" s="260">
        <v>226.6</v>
      </c>
      <c r="C1322" s="261">
        <v>323.17</v>
      </c>
      <c r="D1322" s="260">
        <v>5842.91</v>
      </c>
      <c r="F1322" s="261">
        <v>4.7930000000000001</v>
      </c>
      <c r="G1322" s="260">
        <f t="shared" si="296"/>
        <v>479.3</v>
      </c>
      <c r="H1322" s="260">
        <f t="shared" si="290"/>
        <v>-252.70000000000002</v>
      </c>
      <c r="I1322" s="260">
        <f t="shared" si="312"/>
        <v>232.9</v>
      </c>
      <c r="J1322" s="262">
        <v>2.3290000000000002</v>
      </c>
      <c r="K1322" s="260">
        <f t="shared" si="313"/>
        <v>2.464</v>
      </c>
      <c r="L1322" s="261">
        <v>8.3930000000000007</v>
      </c>
      <c r="M1322" s="262">
        <f t="shared" si="314"/>
        <v>5.9290000000000003</v>
      </c>
      <c r="N1322" s="260">
        <v>2.6480000000000001</v>
      </c>
      <c r="O1322" s="260">
        <v>188.45</v>
      </c>
      <c r="P1322" s="260">
        <v>541</v>
      </c>
      <c r="Q1322" s="260">
        <v>601.05396797860101</v>
      </c>
      <c r="U1322" s="260">
        <f t="shared" si="315"/>
        <v>3.2317</v>
      </c>
      <c r="V1322" s="260">
        <f t="shared" si="316"/>
        <v>1.8844999999999998</v>
      </c>
    </row>
    <row r="1323" spans="1:22">
      <c r="A1323" s="259">
        <v>45672</v>
      </c>
      <c r="B1323" s="260">
        <v>232.4</v>
      </c>
      <c r="C1323" s="261">
        <v>322.56200000000001</v>
      </c>
      <c r="D1323" s="260">
        <v>5949.91</v>
      </c>
      <c r="F1323" s="261">
        <v>4.6539999999999999</v>
      </c>
      <c r="G1323" s="260">
        <f t="shared" si="296"/>
        <v>465.4</v>
      </c>
      <c r="H1323" s="260">
        <f t="shared" si="290"/>
        <v>-232.99999999999997</v>
      </c>
      <c r="I1323" s="260">
        <f t="shared" si="312"/>
        <v>221.89999999999998</v>
      </c>
      <c r="J1323" s="262">
        <v>2.2189999999999999</v>
      </c>
      <c r="K1323" s="260">
        <f t="shared" si="313"/>
        <v>2.4350000000000001</v>
      </c>
      <c r="L1323" s="261">
        <v>8.2629999999999999</v>
      </c>
      <c r="M1323" s="262">
        <f t="shared" si="314"/>
        <v>5.8279999999999994</v>
      </c>
      <c r="N1323" s="260">
        <v>2.5579999999999998</v>
      </c>
      <c r="O1323" s="260">
        <v>192.05</v>
      </c>
      <c r="P1323" s="260">
        <v>547</v>
      </c>
      <c r="Q1323" s="260">
        <v>596.30802630787707</v>
      </c>
      <c r="U1323" s="260">
        <f t="shared" si="315"/>
        <v>3.2256200000000002</v>
      </c>
      <c r="V1323" s="260">
        <f t="shared" si="316"/>
        <v>1.9205000000000001</v>
      </c>
    </row>
    <row r="1324" spans="1:22">
      <c r="A1324" s="259">
        <v>45673</v>
      </c>
      <c r="B1324" s="260">
        <v>234.2</v>
      </c>
      <c r="C1324" s="261">
        <v>323.20600000000002</v>
      </c>
      <c r="D1324" s="260">
        <v>5937.34</v>
      </c>
      <c r="F1324" s="261">
        <v>4.6139999999999999</v>
      </c>
      <c r="G1324" s="260">
        <f t="shared" si="296"/>
        <v>461.4</v>
      </c>
      <c r="H1324" s="260">
        <f t="shared" si="290"/>
        <v>-227.2</v>
      </c>
      <c r="I1324" s="260">
        <f t="shared" si="312"/>
        <v>218.8</v>
      </c>
      <c r="J1324" s="262">
        <v>2.1880000000000002</v>
      </c>
      <c r="K1324" s="260">
        <f t="shared" si="313"/>
        <v>2.4259999999999997</v>
      </c>
      <c r="L1324" s="261">
        <v>8.25</v>
      </c>
      <c r="M1324" s="262">
        <f t="shared" si="314"/>
        <v>5.8239999999999998</v>
      </c>
      <c r="N1324" s="260">
        <v>2.5419999999999998</v>
      </c>
      <c r="O1324" s="260">
        <v>189.29</v>
      </c>
      <c r="P1324" s="260">
        <v>558</v>
      </c>
      <c r="Q1324" s="260">
        <v>596.38514921304875</v>
      </c>
      <c r="U1324" s="260">
        <f t="shared" si="315"/>
        <v>3.2320600000000002</v>
      </c>
      <c r="V1324" s="260">
        <f t="shared" si="316"/>
        <v>1.8929</v>
      </c>
    </row>
    <row r="1325" spans="1:22">
      <c r="A1325" s="259">
        <v>45674</v>
      </c>
      <c r="B1325" s="260">
        <v>233.2</v>
      </c>
      <c r="C1325" s="261">
        <v>321.76400000000001</v>
      </c>
      <c r="D1325" s="260">
        <v>5996.66</v>
      </c>
      <c r="F1325" s="261">
        <v>4.6280000000000001</v>
      </c>
      <c r="G1325" s="260">
        <f t="shared" si="296"/>
        <v>462.8</v>
      </c>
      <c r="H1325" s="260">
        <f t="shared" si="290"/>
        <v>-229.60000000000002</v>
      </c>
      <c r="I1325" s="260">
        <f t="shared" si="312"/>
        <v>219.49999999999997</v>
      </c>
      <c r="J1325" s="262">
        <v>2.1949999999999998</v>
      </c>
      <c r="K1325" s="260">
        <f t="shared" si="313"/>
        <v>2.4330000000000003</v>
      </c>
      <c r="L1325" s="261">
        <v>8.2409999999999997</v>
      </c>
      <c r="M1325" s="262">
        <f t="shared" si="314"/>
        <v>5.8079999999999998</v>
      </c>
      <c r="N1325" s="260">
        <v>2.5299999999999998</v>
      </c>
      <c r="O1325" s="260">
        <v>191.58</v>
      </c>
      <c r="P1325" s="260">
        <v>545</v>
      </c>
      <c r="Q1325" s="260">
        <v>585.43372169544796</v>
      </c>
      <c r="U1325" s="260">
        <f t="shared" si="315"/>
        <v>3.2176400000000003</v>
      </c>
      <c r="V1325" s="260">
        <f t="shared" si="316"/>
        <v>1.9158000000000002</v>
      </c>
    </row>
    <row r="1326" spans="1:22" hidden="1">
      <c r="A1326" s="259">
        <v>45677</v>
      </c>
      <c r="B1326" s="260">
        <v>0</v>
      </c>
      <c r="C1326" s="260">
        <v>0</v>
      </c>
      <c r="D1326" s="260">
        <v>0</v>
      </c>
      <c r="F1326" s="260">
        <v>4.6280000000000001</v>
      </c>
      <c r="G1326" s="260">
        <f t="shared" si="296"/>
        <v>462.8</v>
      </c>
      <c r="H1326" s="260">
        <f t="shared" si="290"/>
        <v>-462.8</v>
      </c>
      <c r="J1326" s="260"/>
      <c r="L1326" s="260"/>
      <c r="M1326" s="260"/>
      <c r="Q1326" s="260">
        <v>600.44154463890834</v>
      </c>
    </row>
    <row r="1327" spans="1:22">
      <c r="A1327" s="259">
        <v>45678</v>
      </c>
      <c r="B1327" s="260">
        <v>234.5</v>
      </c>
      <c r="C1327" s="261">
        <v>320.02600000000001</v>
      </c>
      <c r="D1327" s="260">
        <v>6049.24</v>
      </c>
      <c r="F1327" s="261">
        <v>4.577</v>
      </c>
      <c r="G1327" s="260">
        <f t="shared" si="296"/>
        <v>457.7</v>
      </c>
      <c r="H1327" s="260">
        <f t="shared" si="290"/>
        <v>-223.2</v>
      </c>
      <c r="I1327" s="260">
        <f t="shared" ref="I1327:I1345" si="317">J1327*100</f>
        <v>217.49999999999997</v>
      </c>
      <c r="J1327" s="262">
        <v>2.1749999999999998</v>
      </c>
      <c r="K1327" s="260">
        <f t="shared" ref="K1327:K1345" si="318">F1327-J1327</f>
        <v>2.4020000000000001</v>
      </c>
      <c r="L1327" s="261">
        <v>8.1739999999999995</v>
      </c>
      <c r="M1327" s="262">
        <f t="shared" ref="M1327:M1345" si="319">L1327-K1327</f>
        <v>5.7719999999999994</v>
      </c>
      <c r="N1327" s="260">
        <v>2.508</v>
      </c>
      <c r="O1327" s="260">
        <v>190.44</v>
      </c>
      <c r="P1327" s="260">
        <v>538</v>
      </c>
      <c r="Q1327" s="260">
        <v>593.26459860421448</v>
      </c>
      <c r="U1327" s="260">
        <f t="shared" ref="U1327:U1345" si="320">C1327/100</f>
        <v>3.2002600000000001</v>
      </c>
      <c r="V1327" s="260">
        <f t="shared" ref="V1327:V1345" si="321">O1327/100</f>
        <v>1.9043999999999999</v>
      </c>
    </row>
    <row r="1328" spans="1:22">
      <c r="A1328" s="259">
        <v>45679</v>
      </c>
      <c r="B1328" s="260">
        <v>231.4</v>
      </c>
      <c r="C1328" s="261">
        <v>316.09399999999999</v>
      </c>
      <c r="D1328" s="260">
        <v>6086.37</v>
      </c>
      <c r="F1328" s="261">
        <v>4.6120000000000001</v>
      </c>
      <c r="G1328" s="260">
        <f t="shared" si="296"/>
        <v>461.2</v>
      </c>
      <c r="H1328" s="260">
        <f t="shared" ref="H1328:H1386" si="322">B1328-G1328</f>
        <v>-229.79999999999998</v>
      </c>
      <c r="I1328" s="260">
        <f t="shared" si="317"/>
        <v>219.20000000000002</v>
      </c>
      <c r="J1328" s="262">
        <v>2.1920000000000002</v>
      </c>
      <c r="K1328" s="260">
        <f t="shared" si="318"/>
        <v>2.42</v>
      </c>
      <c r="L1328" s="261">
        <v>8.1690000000000005</v>
      </c>
      <c r="M1328" s="262">
        <f t="shared" si="319"/>
        <v>5.7490000000000006</v>
      </c>
      <c r="N1328" s="260">
        <v>2.5289999999999999</v>
      </c>
      <c r="O1328" s="260">
        <v>190.41</v>
      </c>
      <c r="P1328" s="260">
        <v>528</v>
      </c>
      <c r="Q1328" s="260">
        <v>594.96024764457638</v>
      </c>
      <c r="U1328" s="260">
        <f t="shared" si="320"/>
        <v>3.1609400000000001</v>
      </c>
      <c r="V1328" s="260">
        <f t="shared" si="321"/>
        <v>1.9040999999999999</v>
      </c>
    </row>
    <row r="1329" spans="1:22">
      <c r="A1329" s="259">
        <v>45680</v>
      </c>
      <c r="B1329" s="260">
        <v>230.2</v>
      </c>
      <c r="C1329" s="261">
        <v>316.33999999999997</v>
      </c>
      <c r="D1329" s="260">
        <v>6118.71</v>
      </c>
      <c r="F1329" s="261">
        <v>4.6449999999999996</v>
      </c>
      <c r="G1329" s="260">
        <f t="shared" si="296"/>
        <v>464.49999999999994</v>
      </c>
      <c r="H1329" s="260">
        <f t="shared" si="322"/>
        <v>-234.29999999999995</v>
      </c>
      <c r="I1329" s="260">
        <f t="shared" si="317"/>
        <v>218.1</v>
      </c>
      <c r="J1329" s="262">
        <v>2.181</v>
      </c>
      <c r="K1329" s="260">
        <f t="shared" si="318"/>
        <v>2.4639999999999995</v>
      </c>
      <c r="L1329" s="261">
        <v>8.2010000000000005</v>
      </c>
      <c r="M1329" s="262">
        <f t="shared" si="319"/>
        <v>5.737000000000001</v>
      </c>
      <c r="N1329" s="260">
        <v>2.5459999999999998</v>
      </c>
      <c r="O1329" s="260">
        <v>188.35</v>
      </c>
      <c r="P1329" s="260">
        <v>525</v>
      </c>
      <c r="Q1329" s="260">
        <v>595.37932996667621</v>
      </c>
      <c r="U1329" s="260">
        <f t="shared" si="320"/>
        <v>3.1633999999999998</v>
      </c>
      <c r="V1329" s="260">
        <f t="shared" si="321"/>
        <v>1.8835</v>
      </c>
    </row>
    <row r="1330" spans="1:22">
      <c r="A1330" s="259">
        <v>45681</v>
      </c>
      <c r="B1330" s="260">
        <v>230.6</v>
      </c>
      <c r="C1330" s="261">
        <v>315.95</v>
      </c>
      <c r="D1330" s="260">
        <v>6101.24</v>
      </c>
      <c r="F1330" s="261">
        <v>4.6219999999999999</v>
      </c>
      <c r="G1330" s="260">
        <f t="shared" si="296"/>
        <v>462.2</v>
      </c>
      <c r="H1330" s="260">
        <f t="shared" si="322"/>
        <v>-231.6</v>
      </c>
      <c r="I1330" s="260">
        <f t="shared" si="317"/>
        <v>220.29999999999998</v>
      </c>
      <c r="J1330" s="262">
        <v>2.2029999999999998</v>
      </c>
      <c r="K1330" s="260">
        <f t="shared" si="318"/>
        <v>2.419</v>
      </c>
      <c r="L1330" s="261">
        <v>8.1630000000000003</v>
      </c>
      <c r="M1330" s="262">
        <f t="shared" si="319"/>
        <v>5.7439999999999998</v>
      </c>
      <c r="N1330" s="260">
        <v>2.5670000000000002</v>
      </c>
      <c r="O1330" s="260">
        <v>185.99</v>
      </c>
      <c r="P1330" s="260">
        <v>526</v>
      </c>
      <c r="Q1330" s="260">
        <v>592.81609711278827</v>
      </c>
      <c r="U1330" s="260">
        <f t="shared" si="320"/>
        <v>3.1595</v>
      </c>
      <c r="V1330" s="260">
        <f t="shared" si="321"/>
        <v>1.8599000000000001</v>
      </c>
    </row>
    <row r="1331" spans="1:22">
      <c r="A1331" s="259">
        <v>45684</v>
      </c>
      <c r="B1331" s="260">
        <v>235.4</v>
      </c>
      <c r="C1331" s="261">
        <v>322.66000000000003</v>
      </c>
      <c r="D1331" s="260">
        <v>6012.28</v>
      </c>
      <c r="F1331" s="261">
        <v>4.5350000000000001</v>
      </c>
      <c r="G1331" s="260">
        <f t="shared" si="296"/>
        <v>453.5</v>
      </c>
      <c r="H1331" s="260">
        <f t="shared" si="322"/>
        <v>-218.1</v>
      </c>
      <c r="I1331" s="260">
        <f t="shared" si="317"/>
        <v>213.39999999999998</v>
      </c>
      <c r="J1331" s="262">
        <v>2.1339999999999999</v>
      </c>
      <c r="K1331" s="260">
        <f t="shared" si="318"/>
        <v>2.4010000000000002</v>
      </c>
      <c r="L1331" s="261">
        <v>8.1329999999999991</v>
      </c>
      <c r="M1331" s="262">
        <f t="shared" si="319"/>
        <v>5.7319999999999993</v>
      </c>
      <c r="N1331" s="260">
        <v>2.5289999999999999</v>
      </c>
      <c r="O1331" s="260">
        <v>188.01</v>
      </c>
      <c r="P1331" s="260">
        <v>544</v>
      </c>
      <c r="Q1331" s="260">
        <v>608.24672605087528</v>
      </c>
      <c r="U1331" s="260">
        <f t="shared" si="320"/>
        <v>3.2266000000000004</v>
      </c>
      <c r="V1331" s="260">
        <f t="shared" si="321"/>
        <v>1.8800999999999999</v>
      </c>
    </row>
    <row r="1332" spans="1:22">
      <c r="A1332" s="259">
        <v>45685</v>
      </c>
      <c r="B1332" s="260">
        <v>234.9</v>
      </c>
      <c r="C1332" s="261">
        <v>321.036</v>
      </c>
      <c r="D1332" s="260">
        <v>6067.7</v>
      </c>
      <c r="F1332" s="261">
        <v>4.5330000000000004</v>
      </c>
      <c r="G1332" s="260">
        <f t="shared" si="296"/>
        <v>453.3</v>
      </c>
      <c r="H1332" s="260">
        <f t="shared" si="322"/>
        <v>-218.4</v>
      </c>
      <c r="I1332" s="260">
        <f t="shared" si="317"/>
        <v>212.2</v>
      </c>
      <c r="J1332" s="262">
        <v>2.1219999999999999</v>
      </c>
      <c r="K1332" s="260">
        <f t="shared" si="318"/>
        <v>2.4110000000000005</v>
      </c>
      <c r="L1332" s="261">
        <v>8.1120000000000001</v>
      </c>
      <c r="M1332" s="262">
        <f t="shared" si="319"/>
        <v>5.7009999999999996</v>
      </c>
      <c r="N1332" s="260">
        <v>2.56</v>
      </c>
      <c r="O1332" s="260">
        <v>187.35</v>
      </c>
      <c r="P1332" s="260">
        <v>542</v>
      </c>
      <c r="Q1332" s="260">
        <v>608.40994305016102</v>
      </c>
      <c r="U1332" s="260">
        <f t="shared" si="320"/>
        <v>3.2103600000000001</v>
      </c>
      <c r="V1332" s="260">
        <f t="shared" si="321"/>
        <v>1.8734999999999999</v>
      </c>
    </row>
    <row r="1333" spans="1:22">
      <c r="A1333" s="259">
        <v>45686</v>
      </c>
      <c r="B1333" s="260">
        <v>233.2</v>
      </c>
      <c r="C1333" s="261">
        <v>319.09899999999999</v>
      </c>
      <c r="D1333" s="260">
        <v>6039.31</v>
      </c>
      <c r="F1333" s="261">
        <v>4.53</v>
      </c>
      <c r="G1333" s="260">
        <f t="shared" si="296"/>
        <v>453</v>
      </c>
      <c r="H1333" s="260">
        <f t="shared" si="322"/>
        <v>-219.8</v>
      </c>
      <c r="I1333" s="260">
        <f t="shared" si="317"/>
        <v>212</v>
      </c>
      <c r="J1333" s="262">
        <v>2.12</v>
      </c>
      <c r="K1333" s="260">
        <f t="shared" si="318"/>
        <v>2.41</v>
      </c>
      <c r="L1333" s="261">
        <v>8.0920000000000005</v>
      </c>
      <c r="M1333" s="262">
        <f t="shared" si="319"/>
        <v>5.6820000000000004</v>
      </c>
      <c r="N1333" s="260">
        <v>2.5819999999999999</v>
      </c>
      <c r="O1333" s="260">
        <v>185.71</v>
      </c>
      <c r="P1333" s="260">
        <v>534</v>
      </c>
      <c r="Q1333" s="260">
        <v>603.27051526298123</v>
      </c>
      <c r="U1333" s="260">
        <f t="shared" si="320"/>
        <v>3.1909899999999998</v>
      </c>
      <c r="V1333" s="260">
        <f t="shared" si="321"/>
        <v>1.8571</v>
      </c>
    </row>
    <row r="1334" spans="1:22">
      <c r="A1334" s="259">
        <v>45687</v>
      </c>
      <c r="B1334" s="260">
        <v>233.6</v>
      </c>
      <c r="C1334" s="261">
        <v>316.97500000000002</v>
      </c>
      <c r="D1334" s="260">
        <v>6071.17</v>
      </c>
      <c r="F1334" s="261">
        <v>4.5170000000000003</v>
      </c>
      <c r="G1334" s="260">
        <f t="shared" si="296"/>
        <v>451.70000000000005</v>
      </c>
      <c r="H1334" s="260">
        <f t="shared" si="322"/>
        <v>-218.10000000000005</v>
      </c>
      <c r="I1334" s="260">
        <f t="shared" si="317"/>
        <v>212.9</v>
      </c>
      <c r="J1334" s="262">
        <v>2.129</v>
      </c>
      <c r="K1334" s="260">
        <f t="shared" si="318"/>
        <v>2.3880000000000003</v>
      </c>
      <c r="L1334" s="261">
        <v>8.0519999999999996</v>
      </c>
      <c r="M1334" s="262">
        <f t="shared" si="319"/>
        <v>5.6639999999999997</v>
      </c>
      <c r="N1334" s="260">
        <v>2.5150000000000001</v>
      </c>
      <c r="O1334" s="260">
        <v>187.3</v>
      </c>
      <c r="P1334" s="260">
        <v>530</v>
      </c>
      <c r="Q1334" s="260">
        <v>605.25608233625917</v>
      </c>
      <c r="U1334" s="260">
        <f t="shared" si="320"/>
        <v>3.1697500000000001</v>
      </c>
      <c r="V1334" s="260">
        <f t="shared" si="321"/>
        <v>1.8730000000000002</v>
      </c>
    </row>
    <row r="1335" spans="1:22">
      <c r="A1335" s="259">
        <v>45688</v>
      </c>
      <c r="B1335" s="260">
        <v>233.5</v>
      </c>
      <c r="C1335" s="261">
        <v>316.03800000000001</v>
      </c>
      <c r="D1335" s="260">
        <v>6040.53</v>
      </c>
      <c r="F1335" s="261">
        <v>4.5410000000000004</v>
      </c>
      <c r="G1335" s="260">
        <f t="shared" si="296"/>
        <v>454.1</v>
      </c>
      <c r="H1335" s="260">
        <f t="shared" si="322"/>
        <v>-220.60000000000002</v>
      </c>
      <c r="I1335" s="260">
        <f t="shared" si="317"/>
        <v>211.10000000000002</v>
      </c>
      <c r="J1335" s="262">
        <v>2.1110000000000002</v>
      </c>
      <c r="K1335" s="260">
        <f t="shared" si="318"/>
        <v>2.4300000000000002</v>
      </c>
      <c r="L1335" s="261">
        <v>8.1</v>
      </c>
      <c r="M1335" s="262">
        <f t="shared" si="319"/>
        <v>5.67</v>
      </c>
      <c r="N1335" s="260">
        <v>2.456</v>
      </c>
      <c r="O1335" s="260">
        <v>187.14</v>
      </c>
      <c r="P1335" s="260">
        <v>525</v>
      </c>
      <c r="Q1335" s="260">
        <v>610.40810789848126</v>
      </c>
      <c r="U1335" s="260">
        <f t="shared" si="320"/>
        <v>3.16038</v>
      </c>
      <c r="V1335" s="260">
        <f t="shared" si="321"/>
        <v>1.8714</v>
      </c>
    </row>
    <row r="1336" spans="1:22">
      <c r="A1336" s="259">
        <v>45691</v>
      </c>
      <c r="B1336" s="260">
        <v>234.9</v>
      </c>
      <c r="C1336" s="261">
        <v>317.86500000000001</v>
      </c>
      <c r="D1336" s="260">
        <v>5994.57</v>
      </c>
      <c r="F1336" s="261">
        <v>4.5570000000000004</v>
      </c>
      <c r="G1336" s="260">
        <f t="shared" si="296"/>
        <v>455.70000000000005</v>
      </c>
      <c r="H1336" s="260">
        <f t="shared" si="322"/>
        <v>-220.80000000000004</v>
      </c>
      <c r="I1336" s="260">
        <f t="shared" si="317"/>
        <v>213</v>
      </c>
      <c r="J1336" s="262">
        <v>2.13</v>
      </c>
      <c r="K1336" s="260">
        <f t="shared" si="318"/>
        <v>2.4270000000000005</v>
      </c>
      <c r="L1336" s="261">
        <v>8.0869999999999997</v>
      </c>
      <c r="M1336" s="262">
        <f t="shared" si="319"/>
        <v>5.6599999999999993</v>
      </c>
      <c r="N1336" s="260">
        <v>2.38</v>
      </c>
      <c r="O1336" s="260">
        <v>195.33</v>
      </c>
      <c r="P1336" s="260">
        <v>537</v>
      </c>
      <c r="Q1336" s="260">
        <v>620.74128588735107</v>
      </c>
      <c r="U1336" s="260">
        <f t="shared" si="320"/>
        <v>3.1786500000000002</v>
      </c>
      <c r="V1336" s="260">
        <f t="shared" si="321"/>
        <v>1.9533</v>
      </c>
    </row>
    <row r="1337" spans="1:22">
      <c r="A1337" s="259">
        <v>45692</v>
      </c>
      <c r="B1337" s="260">
        <v>235.4</v>
      </c>
      <c r="C1337" s="261">
        <v>317.60700000000003</v>
      </c>
      <c r="D1337" s="260">
        <v>6037.88</v>
      </c>
      <c r="F1337" s="261">
        <v>4.5129999999999999</v>
      </c>
      <c r="G1337" s="260">
        <f t="shared" si="296"/>
        <v>451.3</v>
      </c>
      <c r="H1337" s="260">
        <f t="shared" si="322"/>
        <v>-215.9</v>
      </c>
      <c r="I1337" s="260">
        <f t="shared" si="317"/>
        <v>207.39999999999998</v>
      </c>
      <c r="J1337" s="262">
        <v>2.0739999999999998</v>
      </c>
      <c r="K1337" s="260">
        <f t="shared" si="318"/>
        <v>2.4390000000000001</v>
      </c>
      <c r="L1337" s="261">
        <v>8.0739999999999998</v>
      </c>
      <c r="M1337" s="262">
        <f t="shared" si="319"/>
        <v>5.6349999999999998</v>
      </c>
      <c r="N1337" s="260">
        <v>2.395</v>
      </c>
      <c r="O1337" s="260">
        <v>190.54</v>
      </c>
      <c r="P1337" s="260">
        <v>536</v>
      </c>
      <c r="Q1337" s="260">
        <v>617.17470799572868</v>
      </c>
      <c r="U1337" s="260">
        <f t="shared" si="320"/>
        <v>3.1760700000000002</v>
      </c>
      <c r="V1337" s="260">
        <f t="shared" si="321"/>
        <v>1.9054</v>
      </c>
    </row>
    <row r="1338" spans="1:22">
      <c r="A1338" s="259">
        <v>45693</v>
      </c>
      <c r="B1338" s="260">
        <v>237.6</v>
      </c>
      <c r="C1338" s="261">
        <v>316.82</v>
      </c>
      <c r="D1338" s="260">
        <v>6061.48</v>
      </c>
      <c r="F1338" s="261">
        <v>4.4189999999999996</v>
      </c>
      <c r="G1338" s="260">
        <f t="shared" si="296"/>
        <v>441.9</v>
      </c>
      <c r="H1338" s="260">
        <f t="shared" si="322"/>
        <v>-204.29999999999998</v>
      </c>
      <c r="I1338" s="260">
        <f t="shared" si="317"/>
        <v>200</v>
      </c>
      <c r="J1338" s="262">
        <v>2</v>
      </c>
      <c r="K1338" s="260">
        <f t="shared" si="318"/>
        <v>2.4189999999999996</v>
      </c>
      <c r="L1338" s="261">
        <v>7.9640000000000004</v>
      </c>
      <c r="M1338" s="262">
        <f t="shared" si="319"/>
        <v>5.5450000000000008</v>
      </c>
      <c r="N1338" s="260">
        <v>2.3620000000000001</v>
      </c>
      <c r="O1338" s="260">
        <v>192.7</v>
      </c>
      <c r="P1338" s="260">
        <v>534</v>
      </c>
      <c r="Q1338" s="260">
        <v>611.90765059012472</v>
      </c>
      <c r="U1338" s="260">
        <f t="shared" si="320"/>
        <v>3.1682000000000001</v>
      </c>
      <c r="V1338" s="260">
        <f t="shared" si="321"/>
        <v>1.9269999999999998</v>
      </c>
    </row>
    <row r="1339" spans="1:22">
      <c r="A1339" s="259">
        <v>45694</v>
      </c>
      <c r="B1339" s="260">
        <v>234.9</v>
      </c>
      <c r="C1339" s="261">
        <v>315.43700000000001</v>
      </c>
      <c r="D1339" s="260">
        <v>6083.57</v>
      </c>
      <c r="F1339" s="261">
        <v>4.4349999999999996</v>
      </c>
      <c r="G1339" s="260">
        <f t="shared" si="296"/>
        <v>443.49999999999994</v>
      </c>
      <c r="H1339" s="260">
        <f t="shared" si="322"/>
        <v>-208.59999999999994</v>
      </c>
      <c r="I1339" s="260">
        <f t="shared" si="317"/>
        <v>202.2</v>
      </c>
      <c r="J1339" s="262">
        <v>2.0219999999999998</v>
      </c>
      <c r="K1339" s="260">
        <f t="shared" si="318"/>
        <v>2.4129999999999998</v>
      </c>
      <c r="L1339" s="261">
        <v>7.9660000000000002</v>
      </c>
      <c r="M1339" s="262">
        <f t="shared" si="319"/>
        <v>5.5530000000000008</v>
      </c>
      <c r="N1339" s="260">
        <v>2.375</v>
      </c>
      <c r="O1339" s="260">
        <v>190.17</v>
      </c>
      <c r="P1339" s="260">
        <v>531</v>
      </c>
      <c r="Q1339" s="260">
        <v>607.93384415673154</v>
      </c>
      <c r="U1339" s="260">
        <f t="shared" si="320"/>
        <v>3.1543700000000001</v>
      </c>
      <c r="V1339" s="260">
        <f t="shared" si="321"/>
        <v>1.9016999999999999</v>
      </c>
    </row>
    <row r="1340" spans="1:22">
      <c r="A1340" s="259">
        <v>45695</v>
      </c>
      <c r="B1340" s="260">
        <v>232</v>
      </c>
      <c r="C1340" s="261">
        <v>314.13</v>
      </c>
      <c r="D1340" s="260">
        <v>6025.99</v>
      </c>
      <c r="F1340" s="261">
        <v>4.4960000000000004</v>
      </c>
      <c r="G1340" s="260">
        <f t="shared" si="296"/>
        <v>449.6</v>
      </c>
      <c r="H1340" s="260">
        <f t="shared" si="322"/>
        <v>-217.60000000000002</v>
      </c>
      <c r="I1340" s="260">
        <f t="shared" si="317"/>
        <v>206.6</v>
      </c>
      <c r="J1340" s="262">
        <v>2.0659999999999998</v>
      </c>
      <c r="K1340" s="260">
        <f t="shared" si="318"/>
        <v>2.4300000000000006</v>
      </c>
      <c r="L1340" s="261">
        <v>8.0150000000000006</v>
      </c>
      <c r="M1340" s="262">
        <f t="shared" si="319"/>
        <v>5.585</v>
      </c>
      <c r="N1340" s="260">
        <v>2.3679999999999999</v>
      </c>
      <c r="O1340" s="260">
        <v>186.18</v>
      </c>
      <c r="P1340" s="260">
        <v>534</v>
      </c>
      <c r="Q1340" s="260">
        <v>607.73020262043167</v>
      </c>
      <c r="U1340" s="260">
        <f t="shared" si="320"/>
        <v>3.1412999999999998</v>
      </c>
      <c r="V1340" s="260">
        <f t="shared" si="321"/>
        <v>1.8618000000000001</v>
      </c>
    </row>
    <row r="1341" spans="1:22">
      <c r="A1341" s="259">
        <v>45698</v>
      </c>
      <c r="B1341" s="260">
        <v>231.5</v>
      </c>
      <c r="C1341" s="261">
        <v>314.88099999999997</v>
      </c>
      <c r="D1341" s="260">
        <v>6066.44</v>
      </c>
      <c r="F1341" s="261">
        <v>4.4980000000000002</v>
      </c>
      <c r="G1341" s="260">
        <f t="shared" si="296"/>
        <v>449.8</v>
      </c>
      <c r="H1341" s="260">
        <f t="shared" si="322"/>
        <v>-218.3</v>
      </c>
      <c r="I1341" s="260">
        <f t="shared" si="317"/>
        <v>206.2</v>
      </c>
      <c r="J1341" s="262">
        <v>2.0619999999999998</v>
      </c>
      <c r="K1341" s="260">
        <f t="shared" si="318"/>
        <v>2.4360000000000004</v>
      </c>
      <c r="L1341" s="261">
        <v>8.0779999999999994</v>
      </c>
      <c r="M1341" s="262">
        <f t="shared" si="319"/>
        <v>5.6419999999999995</v>
      </c>
      <c r="N1341" s="260">
        <v>2.3580000000000001</v>
      </c>
      <c r="O1341" s="260">
        <v>188.7</v>
      </c>
      <c r="P1341" s="260">
        <v>529</v>
      </c>
      <c r="Q1341" s="260">
        <v>597.59482429181355</v>
      </c>
      <c r="U1341" s="260">
        <f t="shared" si="320"/>
        <v>3.1488099999999997</v>
      </c>
      <c r="V1341" s="260">
        <f t="shared" si="321"/>
        <v>1.8869999999999998</v>
      </c>
    </row>
    <row r="1342" spans="1:22">
      <c r="A1342" s="259">
        <v>45699</v>
      </c>
      <c r="B1342" s="260">
        <v>230</v>
      </c>
      <c r="C1342" s="261">
        <v>317.012</v>
      </c>
      <c r="D1342" s="260">
        <v>6068.5</v>
      </c>
      <c r="F1342" s="261">
        <v>4.5359999999999996</v>
      </c>
      <c r="G1342" s="260">
        <f t="shared" si="296"/>
        <v>453.59999999999997</v>
      </c>
      <c r="H1342" s="260">
        <f t="shared" si="322"/>
        <v>-223.59999999999997</v>
      </c>
      <c r="I1342" s="260">
        <f t="shared" si="317"/>
        <v>206.5</v>
      </c>
      <c r="J1342" s="262">
        <v>2.0649999999999999</v>
      </c>
      <c r="K1342" s="260">
        <f t="shared" si="318"/>
        <v>2.4709999999999996</v>
      </c>
      <c r="L1342" s="261">
        <v>8.1609999999999996</v>
      </c>
      <c r="M1342" s="262">
        <f t="shared" si="319"/>
        <v>5.6899999999999995</v>
      </c>
      <c r="N1342" s="260">
        <v>2.4279999999999999</v>
      </c>
      <c r="O1342" s="260">
        <v>185.01</v>
      </c>
      <c r="P1342" s="260">
        <v>529</v>
      </c>
      <c r="Q1342" s="260">
        <v>598.29796927456482</v>
      </c>
      <c r="R1342" s="260">
        <v>10000</v>
      </c>
      <c r="U1342" s="260">
        <f t="shared" si="320"/>
        <v>3.1701199999999998</v>
      </c>
      <c r="V1342" s="260">
        <f t="shared" si="321"/>
        <v>1.8500999999999999</v>
      </c>
    </row>
    <row r="1343" spans="1:22">
      <c r="A1343" s="259">
        <v>45700</v>
      </c>
      <c r="B1343" s="260">
        <v>225.5</v>
      </c>
      <c r="C1343" s="261">
        <v>313.64800000000002</v>
      </c>
      <c r="D1343" s="260">
        <v>6051.97</v>
      </c>
      <c r="F1343" s="261">
        <v>4.625</v>
      </c>
      <c r="G1343" s="260">
        <f t="shared" si="296"/>
        <v>462.5</v>
      </c>
      <c r="H1343" s="260">
        <f t="shared" si="322"/>
        <v>-237</v>
      </c>
      <c r="I1343" s="260">
        <f t="shared" si="317"/>
        <v>215.20000000000002</v>
      </c>
      <c r="J1343" s="262">
        <v>2.1520000000000001</v>
      </c>
      <c r="K1343" s="260">
        <f t="shared" si="318"/>
        <v>2.4729999999999999</v>
      </c>
      <c r="L1343" s="261">
        <v>8.218</v>
      </c>
      <c r="M1343" s="262">
        <f t="shared" si="319"/>
        <v>5.7450000000000001</v>
      </c>
      <c r="N1343" s="260">
        <v>2.4750000000000001</v>
      </c>
      <c r="O1343" s="260">
        <v>182.27</v>
      </c>
      <c r="P1343" s="260">
        <v>548</v>
      </c>
      <c r="Q1343" s="260">
        <v>594.74958181450882</v>
      </c>
      <c r="U1343" s="260">
        <f t="shared" si="320"/>
        <v>3.1364800000000002</v>
      </c>
      <c r="V1343" s="260">
        <f t="shared" si="321"/>
        <v>1.8227000000000002</v>
      </c>
    </row>
    <row r="1344" spans="1:22">
      <c r="A1344" s="259">
        <v>45701</v>
      </c>
      <c r="B1344" s="260">
        <v>229.5</v>
      </c>
      <c r="C1344" s="261">
        <v>315.06900000000002</v>
      </c>
      <c r="D1344" s="260">
        <v>6115.07</v>
      </c>
      <c r="F1344" s="261">
        <v>4.53</v>
      </c>
      <c r="G1344" s="260">
        <f t="shared" si="296"/>
        <v>453</v>
      </c>
      <c r="H1344" s="260">
        <f t="shared" si="322"/>
        <v>-223.5</v>
      </c>
      <c r="I1344" s="260">
        <f t="shared" si="317"/>
        <v>207.50000000000003</v>
      </c>
      <c r="J1344" s="262">
        <v>2.0750000000000002</v>
      </c>
      <c r="K1344" s="260">
        <f t="shared" si="318"/>
        <v>2.4550000000000001</v>
      </c>
      <c r="L1344" s="261">
        <v>8.1430000000000007</v>
      </c>
      <c r="M1344" s="262">
        <f t="shared" si="319"/>
        <v>5.6880000000000006</v>
      </c>
      <c r="N1344" s="260">
        <v>2.4159999999999999</v>
      </c>
      <c r="O1344" s="260">
        <v>183.58</v>
      </c>
      <c r="P1344" s="260">
        <v>556</v>
      </c>
      <c r="Q1344" s="260">
        <v>593.05666018500312</v>
      </c>
      <c r="U1344" s="260">
        <f t="shared" si="320"/>
        <v>3.15069</v>
      </c>
      <c r="V1344" s="260">
        <f t="shared" si="321"/>
        <v>1.8358000000000001</v>
      </c>
    </row>
    <row r="1345" spans="1:22">
      <c r="A1345" s="259">
        <v>45702</v>
      </c>
      <c r="B1345" s="260">
        <v>230.1</v>
      </c>
      <c r="C1345" s="261">
        <v>313.22800000000001</v>
      </c>
      <c r="D1345" s="260">
        <v>6114.63</v>
      </c>
      <c r="F1345" s="261">
        <v>4.4770000000000003</v>
      </c>
      <c r="G1345" s="260">
        <f t="shared" si="296"/>
        <v>447.70000000000005</v>
      </c>
      <c r="H1345" s="260">
        <f t="shared" si="322"/>
        <v>-217.60000000000005</v>
      </c>
      <c r="I1345" s="260">
        <f t="shared" si="317"/>
        <v>203.7</v>
      </c>
      <c r="J1345" s="262">
        <v>2.0369999999999999</v>
      </c>
      <c r="K1345" s="260">
        <f t="shared" si="318"/>
        <v>2.4400000000000004</v>
      </c>
      <c r="L1345" s="261">
        <v>8.07</v>
      </c>
      <c r="M1345" s="262">
        <f t="shared" si="319"/>
        <v>5.63</v>
      </c>
      <c r="N1345" s="260">
        <v>2.4300000000000002</v>
      </c>
      <c r="O1345" s="260">
        <v>181.38</v>
      </c>
      <c r="P1345" s="260">
        <v>572</v>
      </c>
      <c r="Q1345" s="260">
        <v>589.37749213603183</v>
      </c>
      <c r="U1345" s="260">
        <f t="shared" si="320"/>
        <v>3.1322800000000002</v>
      </c>
      <c r="V1345" s="260">
        <f t="shared" si="321"/>
        <v>1.8137999999999999</v>
      </c>
    </row>
    <row r="1346" spans="1:22" hidden="1">
      <c r="A1346" s="259">
        <v>45705</v>
      </c>
      <c r="B1346" s="260">
        <v>0</v>
      </c>
      <c r="C1346" s="260">
        <v>0</v>
      </c>
      <c r="D1346" s="260">
        <v>0</v>
      </c>
      <c r="F1346" s="260">
        <v>4.4770000000000003</v>
      </c>
      <c r="G1346" s="260">
        <f t="shared" si="296"/>
        <v>447.70000000000005</v>
      </c>
      <c r="H1346" s="260">
        <f t="shared" si="322"/>
        <v>-447.70000000000005</v>
      </c>
      <c r="J1346" s="260"/>
      <c r="L1346" s="260"/>
      <c r="M1346" s="260"/>
      <c r="Q1346" s="260">
        <v>587.64656953884321</v>
      </c>
    </row>
    <row r="1347" spans="1:22">
      <c r="A1347" s="259">
        <v>45706</v>
      </c>
      <c r="B1347" s="260">
        <v>225</v>
      </c>
      <c r="C1347" s="261">
        <v>310.49299999999999</v>
      </c>
      <c r="D1347" s="260">
        <v>6129.58</v>
      </c>
      <c r="F1347" s="261">
        <v>4.5510000000000002</v>
      </c>
      <c r="G1347" s="260">
        <f t="shared" si="296"/>
        <v>455.1</v>
      </c>
      <c r="H1347" s="260">
        <f t="shared" si="322"/>
        <v>-230.10000000000002</v>
      </c>
      <c r="I1347" s="260">
        <f t="shared" ref="I1347:I1351" si="323">J1347*100</f>
        <v>209.39999999999998</v>
      </c>
      <c r="J1347" s="262">
        <v>2.0939999999999999</v>
      </c>
      <c r="K1347" s="260">
        <f t="shared" ref="K1347:K1351" si="324">F1347-J1347</f>
        <v>2.4570000000000003</v>
      </c>
      <c r="L1347" s="261">
        <v>8.141</v>
      </c>
      <c r="M1347" s="262">
        <f t="shared" ref="M1347:M1351" si="325">L1347-K1347</f>
        <v>5.6839999999999993</v>
      </c>
      <c r="N1347" s="260">
        <v>2.492</v>
      </c>
      <c r="O1347" s="260">
        <v>177.27</v>
      </c>
      <c r="P1347" s="260">
        <v>598</v>
      </c>
      <c r="Q1347" s="260">
        <v>585.45656865680814</v>
      </c>
      <c r="U1347" s="260">
        <f t="shared" ref="U1347:U1351" si="326">C1347/100</f>
        <v>3.10493</v>
      </c>
      <c r="V1347" s="260">
        <f t="shared" ref="V1347:V1351" si="327">O1347/100</f>
        <v>1.7727000000000002</v>
      </c>
    </row>
    <row r="1348" spans="1:22">
      <c r="A1348" s="259">
        <v>45707</v>
      </c>
      <c r="B1348" s="260">
        <v>227.8</v>
      </c>
      <c r="C1348" s="261">
        <v>315.13099999999997</v>
      </c>
      <c r="D1348" s="260">
        <v>6144.15</v>
      </c>
      <c r="F1348" s="261">
        <v>4.5339999999999998</v>
      </c>
      <c r="G1348" s="260">
        <f t="shared" ref="G1348:G1386" si="328">F1348*100</f>
        <v>453.4</v>
      </c>
      <c r="H1348" s="260">
        <f t="shared" si="322"/>
        <v>-225.59999999999997</v>
      </c>
      <c r="I1348" s="260">
        <f t="shared" si="323"/>
        <v>206.9</v>
      </c>
      <c r="J1348" s="262">
        <v>2.069</v>
      </c>
      <c r="K1348" s="260">
        <f t="shared" si="324"/>
        <v>2.4649999999999999</v>
      </c>
      <c r="L1348" s="261">
        <v>8.1929999999999996</v>
      </c>
      <c r="M1348" s="262">
        <f t="shared" si="325"/>
        <v>5.7279999999999998</v>
      </c>
      <c r="N1348" s="260">
        <v>2.5550000000000002</v>
      </c>
      <c r="O1348" s="260">
        <v>176.02</v>
      </c>
      <c r="P1348" s="260">
        <v>602</v>
      </c>
      <c r="Q1348" s="260">
        <v>590.95381808474338</v>
      </c>
      <c r="U1348" s="260">
        <f t="shared" si="326"/>
        <v>3.1513099999999996</v>
      </c>
      <c r="V1348" s="260">
        <f t="shared" si="327"/>
        <v>1.7602000000000002</v>
      </c>
    </row>
    <row r="1349" spans="1:22">
      <c r="A1349" s="259">
        <v>45708</v>
      </c>
      <c r="B1349" s="260">
        <v>229</v>
      </c>
      <c r="C1349" s="261">
        <v>317.01100000000002</v>
      </c>
      <c r="D1349" s="260">
        <v>6117.52</v>
      </c>
      <c r="F1349" s="261">
        <v>4.5060000000000002</v>
      </c>
      <c r="G1349" s="260">
        <f t="shared" si="328"/>
        <v>450.6</v>
      </c>
      <c r="H1349" s="260">
        <f t="shared" si="322"/>
        <v>-221.60000000000002</v>
      </c>
      <c r="I1349" s="260">
        <f t="shared" si="323"/>
        <v>203.79999999999998</v>
      </c>
      <c r="J1349" s="262">
        <v>2.0379999999999998</v>
      </c>
      <c r="K1349" s="260">
        <f t="shared" si="324"/>
        <v>2.4680000000000004</v>
      </c>
      <c r="L1349" s="261">
        <v>8.173</v>
      </c>
      <c r="M1349" s="262">
        <f t="shared" si="325"/>
        <v>5.7050000000000001</v>
      </c>
      <c r="N1349" s="260">
        <v>2.5310000000000001</v>
      </c>
      <c r="O1349" s="260">
        <v>177.65</v>
      </c>
      <c r="P1349" s="260">
        <v>585</v>
      </c>
      <c r="Q1349" s="260">
        <v>594.15394302587765</v>
      </c>
      <c r="U1349" s="260">
        <f t="shared" si="326"/>
        <v>3.1701100000000002</v>
      </c>
      <c r="V1349" s="260">
        <f t="shared" si="327"/>
        <v>1.7765</v>
      </c>
    </row>
    <row r="1350" spans="1:22">
      <c r="A1350" s="259">
        <v>45709</v>
      </c>
      <c r="B1350" s="260">
        <v>232</v>
      </c>
      <c r="C1350" s="261">
        <v>319.93700000000001</v>
      </c>
      <c r="D1350" s="260">
        <v>6013.13</v>
      </c>
      <c r="F1350" s="261">
        <v>4.4320000000000004</v>
      </c>
      <c r="G1350" s="260">
        <f t="shared" si="328"/>
        <v>443.20000000000005</v>
      </c>
      <c r="H1350" s="260">
        <f t="shared" si="322"/>
        <v>-211.20000000000005</v>
      </c>
      <c r="I1350" s="260">
        <f t="shared" si="323"/>
        <v>200.99999999999997</v>
      </c>
      <c r="J1350" s="262">
        <v>2.0099999999999998</v>
      </c>
      <c r="K1350" s="260">
        <f t="shared" si="324"/>
        <v>2.4220000000000006</v>
      </c>
      <c r="L1350" s="261">
        <v>8.1189999999999998</v>
      </c>
      <c r="M1350" s="262">
        <f t="shared" si="325"/>
        <v>5.6969999999999992</v>
      </c>
      <c r="N1350" s="260">
        <v>2.4670000000000001</v>
      </c>
      <c r="O1350" s="260">
        <v>181.05</v>
      </c>
      <c r="P1350" s="260">
        <v>567</v>
      </c>
      <c r="Q1350" s="260">
        <v>600.75870078468233</v>
      </c>
      <c r="U1350" s="260">
        <f t="shared" si="326"/>
        <v>3.19937</v>
      </c>
      <c r="V1350" s="260">
        <f t="shared" si="327"/>
        <v>1.8105000000000002</v>
      </c>
    </row>
    <row r="1351" spans="1:22">
      <c r="A1351" s="259">
        <v>45712</v>
      </c>
      <c r="B1351" s="260">
        <v>233.4</v>
      </c>
      <c r="C1351" s="261">
        <v>322.12900000000002</v>
      </c>
      <c r="D1351" s="260">
        <v>5983.25</v>
      </c>
      <c r="F1351" s="261">
        <v>4.4009999999999998</v>
      </c>
      <c r="G1351" s="260">
        <f t="shared" si="328"/>
        <v>440.09999999999997</v>
      </c>
      <c r="H1351" s="260">
        <f t="shared" si="322"/>
        <v>-206.69999999999996</v>
      </c>
      <c r="I1351" s="260">
        <f t="shared" si="323"/>
        <v>196.8</v>
      </c>
      <c r="J1351" s="262">
        <v>1.968</v>
      </c>
      <c r="K1351" s="260">
        <f t="shared" si="324"/>
        <v>2.4329999999999998</v>
      </c>
      <c r="L1351" s="261">
        <v>8.1170000000000009</v>
      </c>
      <c r="M1351" s="262">
        <f t="shared" si="325"/>
        <v>5.6840000000000011</v>
      </c>
      <c r="N1351" s="260">
        <v>2.4750000000000001</v>
      </c>
      <c r="O1351" s="260">
        <v>180.95</v>
      </c>
      <c r="P1351" s="260">
        <v>586</v>
      </c>
      <c r="Q1351" s="260">
        <v>608.04975741701969</v>
      </c>
      <c r="U1351" s="260">
        <f t="shared" si="326"/>
        <v>3.2212900000000002</v>
      </c>
      <c r="V1351" s="260">
        <f t="shared" si="327"/>
        <v>1.8094999999999999</v>
      </c>
    </row>
    <row r="1352" spans="1:22" hidden="1">
      <c r="A1352" s="259">
        <v>45713</v>
      </c>
      <c r="B1352" s="260">
        <v>239</v>
      </c>
      <c r="C1352" s="260">
        <v>326.52800000000002</v>
      </c>
      <c r="D1352" s="260">
        <v>5955.25</v>
      </c>
      <c r="F1352" s="260">
        <v>4.2949999999999999</v>
      </c>
      <c r="G1352" s="260">
        <f t="shared" si="328"/>
        <v>429.5</v>
      </c>
      <c r="H1352" s="260">
        <f t="shared" si="322"/>
        <v>-190.5</v>
      </c>
      <c r="J1352" s="260"/>
      <c r="L1352" s="260"/>
      <c r="M1352" s="260"/>
      <c r="P1352" s="260">
        <v>619</v>
      </c>
      <c r="Q1352" s="260">
        <v>617.39183328702632</v>
      </c>
    </row>
    <row r="1353" spans="1:22">
      <c r="A1353" s="259">
        <v>45714</v>
      </c>
      <c r="B1353" s="260">
        <v>240.2</v>
      </c>
      <c r="C1353" s="261">
        <v>326.95499999999998</v>
      </c>
      <c r="D1353" s="260">
        <v>5956.06</v>
      </c>
      <c r="F1353" s="261">
        <v>4.2569999999999997</v>
      </c>
      <c r="G1353" s="260">
        <f t="shared" si="328"/>
        <v>425.7</v>
      </c>
      <c r="H1353" s="260">
        <f t="shared" si="322"/>
        <v>-185.5</v>
      </c>
      <c r="I1353" s="260">
        <f t="shared" ref="I1353:I1386" si="329">J1353*100</f>
        <v>189.5</v>
      </c>
      <c r="J1353" s="262">
        <v>1.895</v>
      </c>
      <c r="K1353" s="260">
        <f t="shared" ref="K1353:K1386" si="330">F1353-J1353</f>
        <v>2.3619999999999997</v>
      </c>
      <c r="L1353" s="261">
        <v>8.0009999999999994</v>
      </c>
      <c r="M1353" s="262">
        <f t="shared" ref="M1353:M1386" si="331">L1353-K1353</f>
        <v>5.6389999999999993</v>
      </c>
      <c r="N1353" s="260">
        <v>2.431</v>
      </c>
      <c r="O1353" s="260">
        <v>180.53</v>
      </c>
      <c r="P1353" s="260">
        <v>624</v>
      </c>
      <c r="Q1353" s="260">
        <v>611.69371419522258</v>
      </c>
      <c r="U1353" s="260">
        <f t="shared" ref="U1353:U1371" si="332">C1353/100</f>
        <v>3.2695499999999997</v>
      </c>
      <c r="V1353" s="260">
        <f t="shared" ref="V1353:V1371" si="333">O1353/100</f>
        <v>1.8052999999999999</v>
      </c>
    </row>
    <row r="1354" spans="1:22">
      <c r="A1354" s="259">
        <v>45715</v>
      </c>
      <c r="B1354" s="260">
        <v>239</v>
      </c>
      <c r="C1354" s="261">
        <v>325.46600000000001</v>
      </c>
      <c r="D1354" s="260">
        <v>5861.57</v>
      </c>
      <c r="F1354" s="261">
        <v>4.2610000000000001</v>
      </c>
      <c r="G1354" s="260">
        <f t="shared" si="328"/>
        <v>426.1</v>
      </c>
      <c r="H1354" s="260">
        <f t="shared" si="322"/>
        <v>-187.10000000000002</v>
      </c>
      <c r="I1354" s="260">
        <f t="shared" si="329"/>
        <v>190.1</v>
      </c>
      <c r="J1354" s="262">
        <v>1.901</v>
      </c>
      <c r="K1354" s="260">
        <f t="shared" si="330"/>
        <v>2.3600000000000003</v>
      </c>
      <c r="L1354" s="261">
        <v>8.0280000000000005</v>
      </c>
      <c r="M1354" s="262">
        <f t="shared" si="331"/>
        <v>5.6680000000000001</v>
      </c>
      <c r="N1354" s="260">
        <v>2.4119999999999999</v>
      </c>
      <c r="O1354" s="260">
        <v>183.11</v>
      </c>
      <c r="P1354" s="260">
        <v>626</v>
      </c>
      <c r="Q1354" s="260">
        <v>616.03754267962222</v>
      </c>
      <c r="U1354" s="260">
        <f t="shared" si="332"/>
        <v>3.2546599999999999</v>
      </c>
      <c r="V1354" s="260">
        <f t="shared" si="333"/>
        <v>1.8311000000000002</v>
      </c>
    </row>
    <row r="1355" spans="1:22">
      <c r="A1355" s="259">
        <v>45716</v>
      </c>
      <c r="B1355" s="260">
        <v>241</v>
      </c>
      <c r="C1355" s="261">
        <v>328.20800000000003</v>
      </c>
      <c r="D1355" s="260">
        <v>5954.5</v>
      </c>
      <c r="F1355" s="261">
        <v>4.2089999999999996</v>
      </c>
      <c r="G1355" s="260">
        <f t="shared" si="328"/>
        <v>420.9</v>
      </c>
      <c r="H1355" s="260">
        <f t="shared" si="322"/>
        <v>-179.89999999999998</v>
      </c>
      <c r="I1355" s="260">
        <f t="shared" si="329"/>
        <v>184.20000000000002</v>
      </c>
      <c r="J1355" s="262">
        <v>1.8420000000000001</v>
      </c>
      <c r="K1355" s="260">
        <f t="shared" si="330"/>
        <v>2.3669999999999995</v>
      </c>
      <c r="L1355" s="261">
        <v>7.9630000000000001</v>
      </c>
      <c r="M1355" s="262">
        <f t="shared" si="331"/>
        <v>5.5960000000000001</v>
      </c>
      <c r="N1355" s="260">
        <v>2.4049999999999998</v>
      </c>
      <c r="O1355" s="260">
        <v>185.79</v>
      </c>
      <c r="P1355" s="260">
        <v>636</v>
      </c>
      <c r="Q1355" s="260">
        <v>621.42042365221721</v>
      </c>
      <c r="U1355" s="260">
        <f t="shared" si="332"/>
        <v>3.2820800000000001</v>
      </c>
      <c r="V1355" s="260">
        <f t="shared" si="333"/>
        <v>1.8578999999999999</v>
      </c>
    </row>
    <row r="1356" spans="1:22">
      <c r="A1356" s="259">
        <v>45719</v>
      </c>
      <c r="B1356" s="260">
        <v>243.3</v>
      </c>
      <c r="C1356" s="261">
        <v>331.46699999999998</v>
      </c>
      <c r="D1356" s="260">
        <v>5849.72</v>
      </c>
      <c r="F1356" s="261">
        <v>4.1559999999999997</v>
      </c>
      <c r="G1356" s="260">
        <f t="shared" si="328"/>
        <v>415.59999999999997</v>
      </c>
      <c r="H1356" s="260">
        <f t="shared" si="322"/>
        <v>-172.29999999999995</v>
      </c>
      <c r="I1356" s="260">
        <f t="shared" si="329"/>
        <v>179.20000000000002</v>
      </c>
      <c r="J1356" s="262">
        <v>1.792</v>
      </c>
      <c r="K1356" s="260">
        <f t="shared" si="330"/>
        <v>2.3639999999999999</v>
      </c>
      <c r="L1356" s="261">
        <v>7.9450000000000003</v>
      </c>
      <c r="M1356" s="262">
        <f t="shared" si="331"/>
        <v>5.5810000000000004</v>
      </c>
      <c r="N1356" s="260">
        <v>2.488</v>
      </c>
      <c r="O1356" s="260">
        <v>180.32</v>
      </c>
      <c r="P1356" s="260">
        <v>643</v>
      </c>
      <c r="Q1356" s="260">
        <v>621.67784690579367</v>
      </c>
      <c r="U1356" s="260">
        <f t="shared" si="332"/>
        <v>3.31467</v>
      </c>
      <c r="V1356" s="260">
        <f t="shared" si="333"/>
        <v>1.8031999999999999</v>
      </c>
    </row>
    <row r="1357" spans="1:22">
      <c r="A1357" s="259">
        <v>45720</v>
      </c>
      <c r="B1357" s="260">
        <v>241.5</v>
      </c>
      <c r="C1357" s="261">
        <v>327.68</v>
      </c>
      <c r="D1357" s="260">
        <v>5778.15</v>
      </c>
      <c r="F1357" s="261">
        <v>4.2450000000000001</v>
      </c>
      <c r="G1357" s="260">
        <f t="shared" si="328"/>
        <v>424.5</v>
      </c>
      <c r="H1357" s="260">
        <f t="shared" si="322"/>
        <v>-183</v>
      </c>
      <c r="I1357" s="260">
        <f t="shared" si="329"/>
        <v>189</v>
      </c>
      <c r="J1357" s="262">
        <v>1.89</v>
      </c>
      <c r="K1357" s="260">
        <f t="shared" si="330"/>
        <v>2.3550000000000004</v>
      </c>
      <c r="L1357" s="261">
        <v>7.9349999999999996</v>
      </c>
      <c r="M1357" s="262">
        <f t="shared" si="331"/>
        <v>5.5799999999999992</v>
      </c>
      <c r="N1357" s="260">
        <v>2.492</v>
      </c>
      <c r="O1357" s="260">
        <v>184.87</v>
      </c>
      <c r="P1357" s="260">
        <v>645</v>
      </c>
      <c r="Q1357" s="260">
        <v>621.95078041423164</v>
      </c>
      <c r="U1357" s="260">
        <f t="shared" si="332"/>
        <v>3.2768000000000002</v>
      </c>
      <c r="V1357" s="260">
        <f t="shared" si="333"/>
        <v>1.8487</v>
      </c>
    </row>
    <row r="1358" spans="1:22">
      <c r="A1358" s="259">
        <v>45721</v>
      </c>
      <c r="B1358" s="260">
        <v>236.2</v>
      </c>
      <c r="C1358" s="261">
        <v>323.24099999999999</v>
      </c>
      <c r="D1358" s="260">
        <v>5842.63</v>
      </c>
      <c r="F1358" s="261">
        <v>4.28</v>
      </c>
      <c r="G1358" s="260">
        <f t="shared" si="328"/>
        <v>428</v>
      </c>
      <c r="H1358" s="260">
        <f t="shared" si="322"/>
        <v>-191.8</v>
      </c>
      <c r="I1358" s="260">
        <f t="shared" si="329"/>
        <v>194</v>
      </c>
      <c r="J1358" s="262">
        <v>1.94</v>
      </c>
      <c r="K1358" s="260">
        <f t="shared" si="330"/>
        <v>2.3400000000000003</v>
      </c>
      <c r="L1358" s="261">
        <v>7.9690000000000003</v>
      </c>
      <c r="M1358" s="262">
        <f t="shared" si="331"/>
        <v>5.6289999999999996</v>
      </c>
      <c r="N1358" s="260">
        <v>2.7890000000000001</v>
      </c>
      <c r="O1358" s="260">
        <v>170.54</v>
      </c>
      <c r="P1358" s="260">
        <v>641</v>
      </c>
      <c r="Q1358" s="260">
        <v>617.79301741950235</v>
      </c>
      <c r="U1358" s="260">
        <f t="shared" si="332"/>
        <v>3.2324099999999998</v>
      </c>
      <c r="V1358" s="260">
        <f t="shared" si="333"/>
        <v>1.7054</v>
      </c>
    </row>
    <row r="1359" spans="1:22">
      <c r="A1359" s="259">
        <v>45722</v>
      </c>
      <c r="B1359" s="260">
        <v>238.7</v>
      </c>
      <c r="C1359" s="261">
        <v>331.61799999999999</v>
      </c>
      <c r="D1359" s="260">
        <v>5738.52</v>
      </c>
      <c r="F1359" s="261">
        <v>4.2789999999999999</v>
      </c>
      <c r="G1359" s="260">
        <f t="shared" si="328"/>
        <v>427.9</v>
      </c>
      <c r="H1359" s="260">
        <f t="shared" si="322"/>
        <v>-189.2</v>
      </c>
      <c r="I1359" s="260">
        <f t="shared" si="329"/>
        <v>194.1</v>
      </c>
      <c r="J1359" s="262">
        <v>1.9410000000000001</v>
      </c>
      <c r="K1359" s="260">
        <f t="shared" si="330"/>
        <v>2.3380000000000001</v>
      </c>
      <c r="L1359" s="261">
        <v>8.0619999999999994</v>
      </c>
      <c r="M1359" s="262">
        <f t="shared" si="331"/>
        <v>5.7239999999999993</v>
      </c>
      <c r="N1359" s="260">
        <v>2.83</v>
      </c>
      <c r="O1359" s="260">
        <v>171.96</v>
      </c>
      <c r="P1359" s="260">
        <v>668</v>
      </c>
      <c r="Q1359" s="260">
        <v>641.56707592036878</v>
      </c>
      <c r="U1359" s="260">
        <f t="shared" si="332"/>
        <v>3.3161800000000001</v>
      </c>
      <c r="V1359" s="260">
        <f t="shared" si="333"/>
        <v>1.7196</v>
      </c>
    </row>
    <row r="1360" spans="1:22">
      <c r="A1360" s="259">
        <v>45723</v>
      </c>
      <c r="B1360" s="260">
        <v>237.7</v>
      </c>
      <c r="C1360" s="261">
        <v>327.85599999999999</v>
      </c>
      <c r="D1360" s="260">
        <v>5770.2</v>
      </c>
      <c r="F1360" s="261">
        <v>4.3029999999999999</v>
      </c>
      <c r="G1360" s="260">
        <f t="shared" si="328"/>
        <v>430.3</v>
      </c>
      <c r="H1360" s="260">
        <f t="shared" si="322"/>
        <v>-192.60000000000002</v>
      </c>
      <c r="I1360" s="260">
        <f t="shared" si="329"/>
        <v>195.70000000000002</v>
      </c>
      <c r="J1360" s="262">
        <v>1.9570000000000001</v>
      </c>
      <c r="K1360" s="260">
        <f t="shared" si="330"/>
        <v>2.3460000000000001</v>
      </c>
      <c r="L1360" s="261">
        <v>8.0169999999999995</v>
      </c>
      <c r="M1360" s="262">
        <f t="shared" si="331"/>
        <v>5.6709999999999994</v>
      </c>
      <c r="N1360" s="260">
        <v>2.8330000000000002</v>
      </c>
      <c r="O1360" s="260">
        <v>177.42</v>
      </c>
      <c r="P1360" s="260">
        <v>665</v>
      </c>
      <c r="Q1360" s="260">
        <v>637.63489836171198</v>
      </c>
      <c r="U1360" s="260">
        <f t="shared" si="332"/>
        <v>3.2785600000000001</v>
      </c>
      <c r="V1360" s="260">
        <f t="shared" si="333"/>
        <v>1.7741999999999998</v>
      </c>
    </row>
    <row r="1361" spans="1:22">
      <c r="A1361" s="259">
        <v>45726</v>
      </c>
      <c r="B1361" s="260">
        <v>242.5</v>
      </c>
      <c r="C1361" s="261">
        <v>334.6</v>
      </c>
      <c r="D1361" s="260">
        <v>5614.56</v>
      </c>
      <c r="F1361" s="261">
        <v>4.2149999999999999</v>
      </c>
      <c r="G1361" s="260">
        <f t="shared" si="328"/>
        <v>421.5</v>
      </c>
      <c r="H1361" s="260">
        <f t="shared" si="322"/>
        <v>-179</v>
      </c>
      <c r="I1361" s="260">
        <f t="shared" si="329"/>
        <v>190.3</v>
      </c>
      <c r="J1361" s="262">
        <v>1.903</v>
      </c>
      <c r="K1361" s="260">
        <f t="shared" si="330"/>
        <v>2.3119999999999998</v>
      </c>
      <c r="L1361" s="261">
        <v>8.0139999999999993</v>
      </c>
      <c r="M1361" s="262">
        <f t="shared" si="331"/>
        <v>5.702</v>
      </c>
      <c r="N1361" s="260">
        <v>2.831</v>
      </c>
      <c r="O1361" s="260">
        <v>178.95</v>
      </c>
      <c r="P1361" s="260">
        <v>658</v>
      </c>
      <c r="Q1361" s="260">
        <v>653.01820462309536</v>
      </c>
      <c r="U1361" s="260">
        <f t="shared" si="332"/>
        <v>3.3460000000000001</v>
      </c>
      <c r="V1361" s="260">
        <f t="shared" si="333"/>
        <v>1.7894999999999999</v>
      </c>
    </row>
    <row r="1362" spans="1:22">
      <c r="A1362" s="259">
        <v>45727</v>
      </c>
      <c r="B1362" s="260">
        <v>241</v>
      </c>
      <c r="C1362" s="261">
        <v>332.63099999999997</v>
      </c>
      <c r="D1362" s="260">
        <v>5572.07</v>
      </c>
      <c r="F1362" s="261">
        <v>4.2809999999999997</v>
      </c>
      <c r="G1362" s="260">
        <f t="shared" si="328"/>
        <v>428.09999999999997</v>
      </c>
      <c r="H1362" s="260">
        <f t="shared" si="322"/>
        <v>-187.09999999999997</v>
      </c>
      <c r="I1362" s="260">
        <f t="shared" si="329"/>
        <v>196.3</v>
      </c>
      <c r="J1362" s="262">
        <v>1.9630000000000001</v>
      </c>
      <c r="K1362" s="260">
        <f t="shared" si="330"/>
        <v>2.3179999999999996</v>
      </c>
      <c r="L1362" s="261">
        <v>8.0530000000000008</v>
      </c>
      <c r="M1362" s="262">
        <f t="shared" si="331"/>
        <v>5.7350000000000012</v>
      </c>
      <c r="N1362" s="260">
        <v>2.8929999999999998</v>
      </c>
      <c r="O1362" s="260">
        <v>177.34</v>
      </c>
      <c r="P1362" s="260">
        <v>653</v>
      </c>
      <c r="Q1362" s="260">
        <v>654.22555372650504</v>
      </c>
      <c r="U1362" s="260">
        <f t="shared" si="332"/>
        <v>3.3263099999999999</v>
      </c>
      <c r="V1362" s="260">
        <f t="shared" si="333"/>
        <v>1.7734000000000001</v>
      </c>
    </row>
    <row r="1363" spans="1:22">
      <c r="A1363" s="259">
        <v>45728</v>
      </c>
      <c r="B1363" s="260">
        <v>240</v>
      </c>
      <c r="C1363" s="261">
        <v>329.82400000000001</v>
      </c>
      <c r="D1363" s="260">
        <v>5599.3</v>
      </c>
      <c r="F1363" s="261">
        <v>4.3129999999999997</v>
      </c>
      <c r="G1363" s="260">
        <f t="shared" si="328"/>
        <v>431.29999999999995</v>
      </c>
      <c r="H1363" s="260">
        <f t="shared" si="322"/>
        <v>-191.29999999999995</v>
      </c>
      <c r="I1363" s="260">
        <f t="shared" si="329"/>
        <v>197.6</v>
      </c>
      <c r="J1363" s="262">
        <v>1.976</v>
      </c>
      <c r="K1363" s="260">
        <f t="shared" si="330"/>
        <v>2.3369999999999997</v>
      </c>
      <c r="L1363" s="261">
        <v>8.0589999999999993</v>
      </c>
      <c r="M1363" s="262">
        <f t="shared" si="331"/>
        <v>5.7219999999999995</v>
      </c>
      <c r="N1363" s="260">
        <v>2.8740000000000001</v>
      </c>
      <c r="O1363" s="260">
        <v>178</v>
      </c>
      <c r="P1363" s="260">
        <v>649</v>
      </c>
      <c r="Q1363" s="260">
        <v>649.42845544818692</v>
      </c>
      <c r="U1363" s="260">
        <f t="shared" si="332"/>
        <v>3.2982400000000003</v>
      </c>
      <c r="V1363" s="260">
        <f t="shared" si="333"/>
        <v>1.78</v>
      </c>
    </row>
    <row r="1364" spans="1:22">
      <c r="A1364" s="259">
        <v>45729</v>
      </c>
      <c r="B1364" s="260">
        <v>244.6</v>
      </c>
      <c r="C1364" s="261">
        <v>336.84800000000001</v>
      </c>
      <c r="D1364" s="260">
        <v>5521.52</v>
      </c>
      <c r="F1364" s="261">
        <v>4.2699999999999996</v>
      </c>
      <c r="G1364" s="260">
        <f t="shared" si="328"/>
        <v>426.99999999999994</v>
      </c>
      <c r="H1364" s="260">
        <f t="shared" si="322"/>
        <v>-182.39999999999995</v>
      </c>
      <c r="I1364" s="260">
        <f t="shared" si="329"/>
        <v>196.8</v>
      </c>
      <c r="J1364" s="262">
        <v>1.968</v>
      </c>
      <c r="K1364" s="260">
        <f t="shared" si="330"/>
        <v>2.3019999999999996</v>
      </c>
      <c r="L1364" s="261">
        <v>8.0860000000000003</v>
      </c>
      <c r="M1364" s="262">
        <f t="shared" si="331"/>
        <v>5.7840000000000007</v>
      </c>
      <c r="N1364" s="260">
        <v>2.8519999999999999</v>
      </c>
      <c r="O1364" s="260">
        <v>180.09</v>
      </c>
      <c r="P1364" s="260">
        <v>652</v>
      </c>
      <c r="Q1364" s="260">
        <v>656.63153396523671</v>
      </c>
      <c r="U1364" s="260">
        <f t="shared" si="332"/>
        <v>3.3684799999999999</v>
      </c>
      <c r="V1364" s="260">
        <f t="shared" si="333"/>
        <v>1.8008999999999999</v>
      </c>
    </row>
    <row r="1365" spans="1:22">
      <c r="A1365" s="259">
        <v>45730</v>
      </c>
      <c r="B1365" s="260">
        <v>240.4</v>
      </c>
      <c r="C1365" s="261">
        <v>331.15699999999998</v>
      </c>
      <c r="D1365" s="260">
        <v>5638.94</v>
      </c>
      <c r="F1365" s="261">
        <v>4.3140000000000001</v>
      </c>
      <c r="G1365" s="260">
        <f t="shared" si="328"/>
        <v>431.4</v>
      </c>
      <c r="H1365" s="260">
        <f t="shared" si="322"/>
        <v>-190.99999999999997</v>
      </c>
      <c r="I1365" s="260">
        <f t="shared" si="329"/>
        <v>200.4</v>
      </c>
      <c r="J1365" s="262">
        <v>2.004</v>
      </c>
      <c r="K1365" s="260">
        <f t="shared" si="330"/>
        <v>2.31</v>
      </c>
      <c r="L1365" s="261">
        <v>8.0660000000000007</v>
      </c>
      <c r="M1365" s="262">
        <f t="shared" si="331"/>
        <v>5.7560000000000002</v>
      </c>
      <c r="N1365" s="260">
        <v>2.8730000000000002</v>
      </c>
      <c r="O1365" s="260">
        <v>178.99</v>
      </c>
      <c r="P1365" s="260">
        <v>646</v>
      </c>
      <c r="Q1365" s="260">
        <v>646.07883204204836</v>
      </c>
      <c r="U1365" s="260">
        <f t="shared" si="332"/>
        <v>3.3115699999999997</v>
      </c>
      <c r="V1365" s="260">
        <f t="shared" si="333"/>
        <v>1.7899</v>
      </c>
    </row>
    <row r="1366" spans="1:22">
      <c r="A1366" s="259">
        <v>45733</v>
      </c>
      <c r="B1366" s="260">
        <v>242.2</v>
      </c>
      <c r="C1366" s="261">
        <v>331.2</v>
      </c>
      <c r="D1366" s="260">
        <v>5675.12</v>
      </c>
      <c r="F1366" s="261">
        <v>4.3</v>
      </c>
      <c r="G1366" s="260">
        <f t="shared" si="328"/>
        <v>430</v>
      </c>
      <c r="H1366" s="260">
        <f t="shared" si="322"/>
        <v>-187.8</v>
      </c>
      <c r="I1366" s="260">
        <f t="shared" si="329"/>
        <v>200</v>
      </c>
      <c r="J1366" s="262">
        <v>2</v>
      </c>
      <c r="K1366" s="260">
        <f t="shared" si="330"/>
        <v>2.2999999999999998</v>
      </c>
      <c r="L1366" s="261">
        <v>8.0500000000000007</v>
      </c>
      <c r="M1366" s="262">
        <f t="shared" si="331"/>
        <v>5.7500000000000009</v>
      </c>
      <c r="N1366" s="260">
        <v>2.8159999999999998</v>
      </c>
      <c r="O1366" s="260">
        <v>183.87</v>
      </c>
      <c r="P1366" s="260">
        <v>651</v>
      </c>
      <c r="Q1366" s="260">
        <v>651.40947110527975</v>
      </c>
      <c r="U1366" s="260">
        <f t="shared" si="332"/>
        <v>3.3119999999999998</v>
      </c>
      <c r="V1366" s="260">
        <f t="shared" si="333"/>
        <v>1.8387</v>
      </c>
    </row>
    <row r="1367" spans="1:22">
      <c r="A1367" s="259">
        <v>45734</v>
      </c>
      <c r="B1367" s="260">
        <v>242.8</v>
      </c>
      <c r="C1367" s="261">
        <v>332.68799999999999</v>
      </c>
      <c r="D1367" s="260">
        <v>5614.66</v>
      </c>
      <c r="F1367" s="261">
        <v>4.2850000000000001</v>
      </c>
      <c r="G1367" s="260">
        <f t="shared" si="328"/>
        <v>428.5</v>
      </c>
      <c r="H1367" s="260">
        <f t="shared" si="322"/>
        <v>-185.7</v>
      </c>
      <c r="I1367" s="260">
        <f t="shared" si="329"/>
        <v>198.6</v>
      </c>
      <c r="J1367" s="262">
        <v>1.986</v>
      </c>
      <c r="K1367" s="260">
        <f t="shared" si="330"/>
        <v>2.2990000000000004</v>
      </c>
      <c r="L1367" s="261">
        <v>8.0739999999999998</v>
      </c>
      <c r="M1367" s="262">
        <f t="shared" si="331"/>
        <v>5.7749999999999995</v>
      </c>
      <c r="N1367" s="260">
        <v>2.8079999999999998</v>
      </c>
      <c r="O1367" s="260">
        <v>182.09</v>
      </c>
      <c r="P1367" s="260">
        <v>647</v>
      </c>
      <c r="Q1367" s="260">
        <v>644.35744481910911</v>
      </c>
      <c r="U1367" s="260">
        <f t="shared" si="332"/>
        <v>3.3268800000000001</v>
      </c>
      <c r="V1367" s="260">
        <f t="shared" si="333"/>
        <v>1.8209</v>
      </c>
    </row>
    <row r="1368" spans="1:22">
      <c r="A1368" s="259">
        <v>45735</v>
      </c>
      <c r="B1368" s="260">
        <v>245.3</v>
      </c>
      <c r="C1368" s="261">
        <v>334.19900000000001</v>
      </c>
      <c r="D1368" s="260">
        <v>5675.29</v>
      </c>
      <c r="F1368" s="261">
        <v>4.2439999999999998</v>
      </c>
      <c r="G1368" s="260">
        <f t="shared" si="328"/>
        <v>424.4</v>
      </c>
      <c r="H1368" s="260">
        <f t="shared" si="322"/>
        <v>-179.09999999999997</v>
      </c>
      <c r="I1368" s="260">
        <f t="shared" si="329"/>
        <v>191.2</v>
      </c>
      <c r="J1368" s="262">
        <v>1.9119999999999999</v>
      </c>
      <c r="K1368" s="260">
        <f t="shared" si="330"/>
        <v>2.3319999999999999</v>
      </c>
      <c r="L1368" s="261">
        <v>8.048</v>
      </c>
      <c r="M1368" s="262">
        <f t="shared" si="331"/>
        <v>5.7160000000000002</v>
      </c>
      <c r="N1368" s="260">
        <v>2.8</v>
      </c>
      <c r="O1368" s="260">
        <v>183.46</v>
      </c>
      <c r="P1368" s="260">
        <v>653</v>
      </c>
      <c r="Q1368" s="260">
        <v>646.66469246987504</v>
      </c>
      <c r="U1368" s="260">
        <f t="shared" si="332"/>
        <v>3.34199</v>
      </c>
      <c r="V1368" s="260">
        <f t="shared" si="333"/>
        <v>1.8346</v>
      </c>
    </row>
    <row r="1369" spans="1:22">
      <c r="A1369" s="259">
        <v>45736</v>
      </c>
      <c r="B1369" s="260">
        <v>243.3</v>
      </c>
      <c r="C1369" s="261">
        <v>330.31299999999999</v>
      </c>
      <c r="D1369" s="260">
        <v>5662.89</v>
      </c>
      <c r="F1369" s="261">
        <v>4.2389999999999999</v>
      </c>
      <c r="G1369" s="260">
        <f t="shared" si="328"/>
        <v>423.9</v>
      </c>
      <c r="H1369" s="260">
        <f t="shared" si="322"/>
        <v>-180.59999999999997</v>
      </c>
      <c r="I1369" s="260">
        <f t="shared" si="329"/>
        <v>190.39999999999998</v>
      </c>
      <c r="J1369" s="262">
        <v>1.9039999999999999</v>
      </c>
      <c r="K1369" s="260">
        <f t="shared" si="330"/>
        <v>2.335</v>
      </c>
      <c r="L1369" s="261">
        <v>8</v>
      </c>
      <c r="M1369" s="262">
        <f t="shared" si="331"/>
        <v>5.665</v>
      </c>
      <c r="N1369" s="260">
        <v>2.778</v>
      </c>
      <c r="O1369" s="260">
        <v>183.96</v>
      </c>
      <c r="P1369" s="260">
        <v>649</v>
      </c>
      <c r="Q1369" s="260">
        <v>636.86483798844131</v>
      </c>
      <c r="U1369" s="260">
        <f t="shared" si="332"/>
        <v>3.3031299999999999</v>
      </c>
      <c r="V1369" s="260">
        <f t="shared" si="333"/>
        <v>1.8396000000000001</v>
      </c>
    </row>
    <row r="1370" spans="1:22">
      <c r="A1370" s="259">
        <v>45737</v>
      </c>
      <c r="B1370" s="260">
        <v>243.7</v>
      </c>
      <c r="C1370" s="261">
        <v>333.87599999999998</v>
      </c>
      <c r="D1370" s="260">
        <v>5667.56</v>
      </c>
      <c r="F1370" s="261">
        <v>4.2480000000000002</v>
      </c>
      <c r="G1370" s="260">
        <f t="shared" si="328"/>
        <v>424.8</v>
      </c>
      <c r="H1370" s="260">
        <f t="shared" si="322"/>
        <v>-181.10000000000002</v>
      </c>
      <c r="I1370" s="260">
        <f t="shared" si="329"/>
        <v>192</v>
      </c>
      <c r="J1370" s="262">
        <v>1.92</v>
      </c>
      <c r="K1370" s="260">
        <f t="shared" si="330"/>
        <v>2.3280000000000003</v>
      </c>
      <c r="L1370" s="261">
        <v>8.0579999999999998</v>
      </c>
      <c r="M1370" s="262">
        <f t="shared" si="331"/>
        <v>5.7299999999999995</v>
      </c>
      <c r="N1370" s="260">
        <v>2.7629999999999999</v>
      </c>
      <c r="O1370" s="260">
        <v>185.31</v>
      </c>
      <c r="P1370" s="260">
        <v>654</v>
      </c>
      <c r="Q1370" s="260">
        <v>649.92063713899051</v>
      </c>
      <c r="U1370" s="260">
        <f t="shared" si="332"/>
        <v>3.3387599999999997</v>
      </c>
      <c r="V1370" s="260">
        <f t="shared" si="333"/>
        <v>1.8531</v>
      </c>
    </row>
    <row r="1371" spans="1:22">
      <c r="A1371" s="259">
        <v>45740</v>
      </c>
      <c r="B1371" s="260">
        <v>238.5</v>
      </c>
      <c r="C1371" s="261">
        <v>329.375</v>
      </c>
      <c r="D1371" s="260">
        <v>5767.57</v>
      </c>
      <c r="F1371" s="261">
        <v>4.3369999999999997</v>
      </c>
      <c r="G1371" s="260">
        <f t="shared" si="328"/>
        <v>433.7</v>
      </c>
      <c r="H1371" s="260">
        <f t="shared" si="322"/>
        <v>-195.2</v>
      </c>
      <c r="I1371" s="260">
        <f t="shared" si="329"/>
        <v>197.9</v>
      </c>
      <c r="J1371" s="262">
        <v>1.9790000000000001</v>
      </c>
      <c r="K1371" s="260">
        <f t="shared" si="330"/>
        <v>2.3579999999999997</v>
      </c>
      <c r="L1371" s="261">
        <v>8.1120000000000001</v>
      </c>
      <c r="M1371" s="262">
        <f t="shared" si="331"/>
        <v>5.7540000000000004</v>
      </c>
      <c r="N1371" s="260">
        <v>2.7679999999999998</v>
      </c>
      <c r="O1371" s="260">
        <v>182.57</v>
      </c>
      <c r="P1371" s="260">
        <v>661</v>
      </c>
      <c r="Q1371" s="260">
        <v>638.31799948155367</v>
      </c>
      <c r="U1371" s="260">
        <f t="shared" si="332"/>
        <v>3.2937500000000002</v>
      </c>
      <c r="V1371" s="260">
        <f t="shared" si="333"/>
        <v>1.8256999999999999</v>
      </c>
    </row>
    <row r="1372" spans="1:22" hidden="1">
      <c r="A1372" s="259">
        <v>45741</v>
      </c>
      <c r="B1372" s="260">
        <v>240.6</v>
      </c>
      <c r="C1372" s="261">
        <v>329.625</v>
      </c>
      <c r="D1372" s="260">
        <v>5776.65</v>
      </c>
      <c r="F1372" s="261">
        <v>4.3140000000000001</v>
      </c>
      <c r="G1372" s="260">
        <f t="shared" si="328"/>
        <v>431.4</v>
      </c>
      <c r="H1372" s="260">
        <f t="shared" si="322"/>
        <v>-190.79999999999998</v>
      </c>
      <c r="I1372" s="260">
        <f t="shared" si="329"/>
        <v>195.6</v>
      </c>
      <c r="J1372" s="262">
        <v>1.956</v>
      </c>
      <c r="K1372" s="260">
        <f t="shared" si="330"/>
        <v>2.3580000000000001</v>
      </c>
      <c r="L1372" s="261">
        <v>8.0790000000000006</v>
      </c>
      <c r="M1372" s="262">
        <f t="shared" si="331"/>
        <v>5.7210000000000001</v>
      </c>
      <c r="N1372" s="260">
        <v>2.7949999999999999</v>
      </c>
      <c r="O1372" s="260">
        <v>181.23</v>
      </c>
      <c r="Q1372" s="260">
        <v>633.54058542961059</v>
      </c>
    </row>
    <row r="1373" spans="1:22" hidden="1">
      <c r="A1373" s="259">
        <v>45742</v>
      </c>
      <c r="B1373" s="260">
        <v>239.5</v>
      </c>
      <c r="C1373" s="261">
        <v>330.79500000000002</v>
      </c>
      <c r="D1373" s="260">
        <v>5712.2</v>
      </c>
      <c r="F1373" s="261">
        <v>4.3529999999999998</v>
      </c>
      <c r="G1373" s="260">
        <f t="shared" si="328"/>
        <v>435.29999999999995</v>
      </c>
      <c r="H1373" s="260">
        <f t="shared" si="322"/>
        <v>-195.79999999999995</v>
      </c>
      <c r="I1373" s="260">
        <f t="shared" si="329"/>
        <v>198</v>
      </c>
      <c r="J1373" s="262">
        <v>1.98</v>
      </c>
      <c r="K1373" s="260">
        <f t="shared" si="330"/>
        <v>2.3729999999999998</v>
      </c>
      <c r="L1373" s="261">
        <v>8.1280000000000001</v>
      </c>
      <c r="M1373" s="262">
        <f t="shared" si="331"/>
        <v>5.7550000000000008</v>
      </c>
      <c r="N1373" s="260">
        <v>2.7930000000000001</v>
      </c>
      <c r="O1373" s="260">
        <v>184.47</v>
      </c>
      <c r="Q1373" s="260">
        <v>636.98306589724257</v>
      </c>
    </row>
    <row r="1374" spans="1:22">
      <c r="A1374" s="259">
        <v>45743</v>
      </c>
      <c r="B1374" s="260">
        <v>241.2</v>
      </c>
      <c r="C1374" s="261">
        <v>335.017</v>
      </c>
      <c r="D1374" s="260">
        <v>5693.31</v>
      </c>
      <c r="F1374" s="261">
        <v>4.3609999999999998</v>
      </c>
      <c r="G1374" s="260">
        <f t="shared" si="328"/>
        <v>436.09999999999997</v>
      </c>
      <c r="H1374" s="260">
        <f t="shared" si="322"/>
        <v>-194.89999999999998</v>
      </c>
      <c r="I1374" s="260">
        <f t="shared" si="329"/>
        <v>196</v>
      </c>
      <c r="J1374" s="262">
        <v>1.96</v>
      </c>
      <c r="K1374" s="260">
        <f t="shared" si="330"/>
        <v>2.4009999999999998</v>
      </c>
      <c r="L1374" s="261">
        <v>8.1760000000000002</v>
      </c>
      <c r="M1374" s="262">
        <f t="shared" si="331"/>
        <v>5.7750000000000004</v>
      </c>
      <c r="N1374" s="260">
        <v>2.77</v>
      </c>
      <c r="O1374" s="260">
        <v>186.79</v>
      </c>
      <c r="P1374" s="260">
        <v>684</v>
      </c>
      <c r="Q1374" s="260" t="e">
        <v>#N/A</v>
      </c>
      <c r="U1374" s="260">
        <f t="shared" ref="U1374:U1375" si="334">C1374/100</f>
        <v>3.3501699999999999</v>
      </c>
      <c r="V1374" s="260">
        <f t="shared" ref="V1374:V1375" si="335">O1374/100</f>
        <v>1.8678999999999999</v>
      </c>
    </row>
    <row r="1375" spans="1:22">
      <c r="A1375" s="259">
        <v>45744</v>
      </c>
      <c r="B1375" s="260">
        <v>248.4</v>
      </c>
      <c r="C1375" s="261">
        <v>345.18700000000001</v>
      </c>
      <c r="D1375" s="260">
        <v>5580.94</v>
      </c>
      <c r="F1375" s="261">
        <v>4.25</v>
      </c>
      <c r="G1375" s="260">
        <f t="shared" si="328"/>
        <v>425</v>
      </c>
      <c r="H1375" s="260">
        <f t="shared" si="322"/>
        <v>-176.6</v>
      </c>
      <c r="I1375" s="260">
        <f t="shared" si="329"/>
        <v>188.1</v>
      </c>
      <c r="J1375" s="262">
        <v>1.881</v>
      </c>
      <c r="K1375" s="260">
        <f t="shared" si="330"/>
        <v>2.3689999999999998</v>
      </c>
      <c r="L1375" s="261">
        <v>8.1690000000000005</v>
      </c>
      <c r="M1375" s="262">
        <f t="shared" si="331"/>
        <v>5.8000000000000007</v>
      </c>
      <c r="N1375" s="260">
        <v>2.7250000000000001</v>
      </c>
      <c r="O1375" s="260">
        <v>191.15</v>
      </c>
      <c r="P1375" s="260">
        <v>700</v>
      </c>
      <c r="Q1375" s="260" t="e">
        <v>#N/A</v>
      </c>
      <c r="U1375" s="260">
        <f t="shared" si="334"/>
        <v>3.45187</v>
      </c>
      <c r="V1375" s="260">
        <f t="shared" si="335"/>
        <v>1.9115</v>
      </c>
    </row>
    <row r="1376" spans="1:22" hidden="1">
      <c r="A1376" s="259">
        <v>45747</v>
      </c>
      <c r="B1376" s="260">
        <v>249.8</v>
      </c>
      <c r="C1376" s="261">
        <v>349.28500000000003</v>
      </c>
      <c r="D1376" s="260">
        <v>5611.85</v>
      </c>
      <c r="F1376" s="261">
        <v>4.2069999999999999</v>
      </c>
      <c r="G1376" s="260">
        <f t="shared" si="328"/>
        <v>420.7</v>
      </c>
      <c r="H1376" s="260">
        <f t="shared" si="322"/>
        <v>-170.89999999999998</v>
      </c>
      <c r="I1376" s="260">
        <f t="shared" si="329"/>
        <v>183.7</v>
      </c>
      <c r="J1376" s="262">
        <v>1.837</v>
      </c>
      <c r="K1376" s="260">
        <f t="shared" si="330"/>
        <v>2.37</v>
      </c>
      <c r="L1376" s="261">
        <v>8.2040000000000006</v>
      </c>
      <c r="M1376" s="262">
        <f t="shared" si="331"/>
        <v>5.8340000000000005</v>
      </c>
      <c r="N1376" s="260">
        <v>2.7349999999999999</v>
      </c>
      <c r="O1376" s="260">
        <v>193.02</v>
      </c>
      <c r="Q1376" s="260" t="e">
        <v>#N/A</v>
      </c>
    </row>
    <row r="1377" spans="1:22" hidden="1">
      <c r="A1377" s="259">
        <v>45748</v>
      </c>
      <c r="B1377" s="260">
        <v>251</v>
      </c>
      <c r="C1377" s="261">
        <v>347.56299999999999</v>
      </c>
      <c r="D1377" s="260">
        <v>5633.07</v>
      </c>
      <c r="F1377" s="261">
        <v>4.17</v>
      </c>
      <c r="G1377" s="260">
        <f t="shared" si="328"/>
        <v>417</v>
      </c>
      <c r="H1377" s="260">
        <f t="shared" si="322"/>
        <v>-166</v>
      </c>
      <c r="I1377" s="260">
        <f t="shared" si="329"/>
        <v>183.4</v>
      </c>
      <c r="J1377" s="262">
        <v>1.8340000000000001</v>
      </c>
      <c r="K1377" s="260">
        <f t="shared" si="330"/>
        <v>2.3359999999999999</v>
      </c>
      <c r="L1377" s="261">
        <v>8.1289999999999996</v>
      </c>
      <c r="M1377" s="262">
        <f t="shared" si="331"/>
        <v>5.7929999999999993</v>
      </c>
      <c r="N1377" s="260">
        <v>2.6829999999999998</v>
      </c>
      <c r="O1377" s="260">
        <v>193.52</v>
      </c>
      <c r="Q1377" s="260" t="e">
        <v>#N/A</v>
      </c>
    </row>
    <row r="1378" spans="1:22">
      <c r="A1378" s="259">
        <v>45749</v>
      </c>
      <c r="B1378" s="260">
        <v>250.6</v>
      </c>
      <c r="C1378" s="261">
        <v>346.48500000000001</v>
      </c>
      <c r="D1378" s="260">
        <v>5670.97</v>
      </c>
      <c r="F1378" s="261">
        <v>4.133</v>
      </c>
      <c r="G1378" s="260">
        <f t="shared" si="328"/>
        <v>413.3</v>
      </c>
      <c r="H1378" s="260">
        <f t="shared" si="322"/>
        <v>-162.70000000000002</v>
      </c>
      <c r="I1378" s="260">
        <f t="shared" si="329"/>
        <v>179.4</v>
      </c>
      <c r="J1378" s="262">
        <v>1.794</v>
      </c>
      <c r="K1378" s="260">
        <f t="shared" si="330"/>
        <v>2.339</v>
      </c>
      <c r="L1378" s="261">
        <v>8.125</v>
      </c>
      <c r="M1378" s="262">
        <f t="shared" si="331"/>
        <v>5.7859999999999996</v>
      </c>
      <c r="N1378" s="260">
        <v>2.718</v>
      </c>
      <c r="O1378" s="260">
        <v>192.63</v>
      </c>
      <c r="P1378" s="260">
        <v>736</v>
      </c>
      <c r="Q1378" s="260" t="e">
        <v>#N/A</v>
      </c>
      <c r="U1378" s="260">
        <f t="shared" ref="U1378:U1380" si="336">C1378/100</f>
        <v>3.4648500000000002</v>
      </c>
      <c r="V1378" s="260">
        <f t="shared" ref="V1378:V1380" si="337">O1378/100</f>
        <v>1.9262999999999999</v>
      </c>
    </row>
    <row r="1379" spans="1:22">
      <c r="A1379" s="259">
        <v>45750</v>
      </c>
      <c r="B1379" s="260">
        <v>266.3</v>
      </c>
      <c r="C1379" s="261">
        <v>365.971</v>
      </c>
      <c r="D1379" s="260">
        <v>5396.52</v>
      </c>
      <c r="F1379" s="261">
        <v>4.03</v>
      </c>
      <c r="G1379" s="260">
        <f t="shared" si="328"/>
        <v>403</v>
      </c>
      <c r="H1379" s="260">
        <f t="shared" si="322"/>
        <v>-136.69999999999999</v>
      </c>
      <c r="I1379" s="260">
        <f t="shared" si="329"/>
        <v>175.2</v>
      </c>
      <c r="J1379" s="262">
        <v>1.752</v>
      </c>
      <c r="K1379" s="260">
        <f t="shared" si="330"/>
        <v>2.2780000000000005</v>
      </c>
      <c r="L1379" s="261">
        <v>8.1630000000000003</v>
      </c>
      <c r="M1379" s="262">
        <f t="shared" si="331"/>
        <v>5.8849999999999998</v>
      </c>
      <c r="N1379" s="260">
        <v>2.649</v>
      </c>
      <c r="O1379" s="260">
        <v>195.73</v>
      </c>
      <c r="P1379" s="260">
        <v>806</v>
      </c>
      <c r="Q1379" s="260" t="e">
        <v>#N/A</v>
      </c>
      <c r="U1379" s="260">
        <f t="shared" si="336"/>
        <v>3.65971</v>
      </c>
      <c r="V1379" s="260">
        <f t="shared" si="337"/>
        <v>1.9572999999999998</v>
      </c>
    </row>
    <row r="1380" spans="1:22">
      <c r="A1380" s="259">
        <v>45751</v>
      </c>
      <c r="B1380" s="260">
        <v>274.8</v>
      </c>
      <c r="C1380" s="261">
        <v>383.56799999999998</v>
      </c>
      <c r="D1380" s="260">
        <v>5074.08</v>
      </c>
      <c r="F1380" s="261">
        <v>3.9969999999999999</v>
      </c>
      <c r="G1380" s="260">
        <f t="shared" si="328"/>
        <v>399.7</v>
      </c>
      <c r="H1380" s="260">
        <f t="shared" si="322"/>
        <v>-124.89999999999998</v>
      </c>
      <c r="I1380" s="260">
        <f t="shared" si="329"/>
        <v>180.29999999999998</v>
      </c>
      <c r="J1380" s="262">
        <v>1.8029999999999999</v>
      </c>
      <c r="K1380" s="260">
        <f t="shared" si="330"/>
        <v>2.194</v>
      </c>
      <c r="L1380" s="261">
        <v>8.2859999999999996</v>
      </c>
      <c r="M1380" s="262">
        <f t="shared" si="331"/>
        <v>6.0919999999999996</v>
      </c>
      <c r="N1380" s="260">
        <v>2.573</v>
      </c>
      <c r="O1380" s="260">
        <v>213.45</v>
      </c>
      <c r="P1380" s="260">
        <v>893</v>
      </c>
      <c r="Q1380" s="260" t="e">
        <v>#N/A</v>
      </c>
      <c r="U1380" s="260">
        <f t="shared" si="336"/>
        <v>3.83568</v>
      </c>
      <c r="V1380" s="260">
        <f t="shared" si="337"/>
        <v>2.1345000000000001</v>
      </c>
    </row>
    <row r="1381" spans="1:22" hidden="1">
      <c r="A1381" s="259">
        <v>45754</v>
      </c>
      <c r="B1381" s="260">
        <v>283.2</v>
      </c>
      <c r="C1381" s="261">
        <v>393.13600000000002</v>
      </c>
      <c r="D1381" s="260">
        <v>5062.25</v>
      </c>
      <c r="F1381" s="261">
        <v>4.1859999999999999</v>
      </c>
      <c r="G1381" s="260">
        <f t="shared" si="328"/>
        <v>418.6</v>
      </c>
      <c r="H1381" s="260">
        <f t="shared" si="322"/>
        <v>-135.40000000000003</v>
      </c>
      <c r="I1381" s="260">
        <f t="shared" si="329"/>
        <v>198.2</v>
      </c>
      <c r="J1381" s="262">
        <v>1.982</v>
      </c>
      <c r="K1381" s="260">
        <f t="shared" si="330"/>
        <v>2.2039999999999997</v>
      </c>
      <c r="L1381" s="261">
        <v>8.5500000000000007</v>
      </c>
      <c r="M1381" s="262">
        <f t="shared" si="331"/>
        <v>6.346000000000001</v>
      </c>
      <c r="N1381" s="260">
        <v>2.6080000000000001</v>
      </c>
      <c r="O1381" s="260">
        <v>217.13</v>
      </c>
      <c r="Q1381" s="260" t="e">
        <v>#N/A</v>
      </c>
    </row>
    <row r="1382" spans="1:22">
      <c r="A1382" s="259">
        <v>45755</v>
      </c>
      <c r="B1382" s="260">
        <v>280.8</v>
      </c>
      <c r="C1382" s="261">
        <v>386.06400000000002</v>
      </c>
      <c r="D1382" s="260">
        <v>4982.7700000000004</v>
      </c>
      <c r="F1382" s="261">
        <v>4.2949999999999999</v>
      </c>
      <c r="G1382" s="260">
        <f t="shared" si="328"/>
        <v>429.5</v>
      </c>
      <c r="H1382" s="260">
        <f t="shared" si="322"/>
        <v>-148.69999999999999</v>
      </c>
      <c r="I1382" s="260">
        <f t="shared" si="329"/>
        <v>206.5</v>
      </c>
      <c r="J1382" s="262">
        <v>2.0649999999999999</v>
      </c>
      <c r="K1382" s="260">
        <f t="shared" si="330"/>
        <v>2.23</v>
      </c>
      <c r="L1382" s="261">
        <v>8.5950000000000006</v>
      </c>
      <c r="M1382" s="262">
        <f t="shared" si="331"/>
        <v>6.3650000000000002</v>
      </c>
      <c r="N1382" s="260">
        <v>2.6269999999999998</v>
      </c>
      <c r="O1382" s="260">
        <v>209.81</v>
      </c>
      <c r="P1382" s="260">
        <v>877</v>
      </c>
      <c r="Q1382" s="260" t="e">
        <v>#N/A</v>
      </c>
      <c r="U1382" s="260">
        <f t="shared" ref="U1382:U1386" si="338">C1382/100</f>
        <v>3.8606400000000001</v>
      </c>
      <c r="V1382" s="260">
        <f t="shared" ref="V1382:V1386" si="339">O1382/100</f>
        <v>2.0981000000000001</v>
      </c>
    </row>
    <row r="1383" spans="1:22">
      <c r="A1383" s="259">
        <v>45756</v>
      </c>
      <c r="B1383" s="260">
        <v>286.3</v>
      </c>
      <c r="C1383" s="261">
        <v>392.25400000000002</v>
      </c>
      <c r="D1383" s="260">
        <v>5456.9</v>
      </c>
      <c r="F1383" s="261">
        <v>4.3360000000000003</v>
      </c>
      <c r="G1383" s="260">
        <f t="shared" si="328"/>
        <v>433.6</v>
      </c>
      <c r="H1383" s="260">
        <f t="shared" si="322"/>
        <v>-147.30000000000001</v>
      </c>
      <c r="I1383" s="260">
        <f t="shared" si="329"/>
        <v>203.5</v>
      </c>
      <c r="J1383" s="262">
        <v>2.0350000000000001</v>
      </c>
      <c r="K1383" s="260">
        <f t="shared" si="330"/>
        <v>2.3010000000000002</v>
      </c>
      <c r="L1383" s="261">
        <v>8.6449999999999996</v>
      </c>
      <c r="M1383" s="262">
        <f t="shared" si="331"/>
        <v>6.3439999999999994</v>
      </c>
      <c r="N1383" s="260">
        <v>2.5870000000000002</v>
      </c>
      <c r="O1383" s="260">
        <v>226.05</v>
      </c>
      <c r="P1383" s="260">
        <v>926</v>
      </c>
      <c r="Q1383" s="260" t="e">
        <v>#N/A</v>
      </c>
      <c r="U1383" s="260">
        <f t="shared" si="338"/>
        <v>3.9225400000000001</v>
      </c>
      <c r="V1383" s="260">
        <f t="shared" si="339"/>
        <v>2.2605</v>
      </c>
    </row>
    <row r="1384" spans="1:22">
      <c r="A1384" s="259">
        <v>45757</v>
      </c>
      <c r="B1384" s="260">
        <v>277.60000000000002</v>
      </c>
      <c r="C1384" s="261">
        <v>378.72</v>
      </c>
      <c r="D1384" s="260">
        <v>5268.05</v>
      </c>
      <c r="F1384" s="270">
        <v>4.4279999999999999</v>
      </c>
      <c r="G1384" s="260">
        <f t="shared" si="328"/>
        <v>442.8</v>
      </c>
      <c r="H1384" s="260">
        <f t="shared" si="322"/>
        <v>-165.2</v>
      </c>
      <c r="I1384" s="260">
        <f t="shared" si="329"/>
        <v>225.59999999999997</v>
      </c>
      <c r="J1384" s="262">
        <v>2.2559999999999998</v>
      </c>
      <c r="K1384" s="260">
        <f t="shared" si="330"/>
        <v>2.1720000000000002</v>
      </c>
      <c r="L1384" s="261">
        <v>8.6319999999999997</v>
      </c>
      <c r="M1384" s="262">
        <f t="shared" si="331"/>
        <v>6.4599999999999991</v>
      </c>
      <c r="N1384" s="270">
        <v>2.5750000000000002</v>
      </c>
      <c r="O1384" s="260">
        <v>220.63</v>
      </c>
      <c r="P1384" s="260">
        <v>873</v>
      </c>
      <c r="Q1384" s="260" t="e">
        <v>#N/A</v>
      </c>
      <c r="U1384" s="260">
        <f t="shared" si="338"/>
        <v>3.7872000000000003</v>
      </c>
      <c r="V1384" s="260">
        <f t="shared" si="339"/>
        <v>2.2063000000000001</v>
      </c>
    </row>
    <row r="1385" spans="1:22">
      <c r="A1385" s="259">
        <v>45758</v>
      </c>
      <c r="B1385" s="260">
        <v>275.7</v>
      </c>
      <c r="C1385" s="261">
        <v>387.786</v>
      </c>
      <c r="D1385" s="260">
        <v>5363.36</v>
      </c>
      <c r="F1385" s="261">
        <v>4.492</v>
      </c>
      <c r="G1385" s="260">
        <f t="shared" si="328"/>
        <v>449.2</v>
      </c>
      <c r="H1385" s="260">
        <f t="shared" si="322"/>
        <v>-173.5</v>
      </c>
      <c r="I1385" s="260">
        <f t="shared" si="329"/>
        <v>225.89999999999998</v>
      </c>
      <c r="J1385" s="262">
        <v>2.2589999999999999</v>
      </c>
      <c r="K1385" s="260">
        <f t="shared" si="330"/>
        <v>2.2330000000000001</v>
      </c>
      <c r="L1385" s="261">
        <v>8.7669999999999995</v>
      </c>
      <c r="M1385" s="262">
        <f t="shared" si="331"/>
        <v>6.5339999999999989</v>
      </c>
      <c r="N1385" s="260">
        <v>2.5640000000000001</v>
      </c>
      <c r="O1385" s="260">
        <v>228.85</v>
      </c>
      <c r="P1385" s="260">
        <v>928</v>
      </c>
      <c r="Q1385" s="260" t="e">
        <v>#N/A</v>
      </c>
      <c r="U1385" s="260">
        <f t="shared" si="338"/>
        <v>3.8778600000000001</v>
      </c>
      <c r="V1385" s="260">
        <f t="shared" si="339"/>
        <v>2.2885</v>
      </c>
    </row>
    <row r="1386" spans="1:22">
      <c r="A1386" s="259">
        <v>45761</v>
      </c>
      <c r="B1386" s="260">
        <v>279.60000000000002</v>
      </c>
      <c r="C1386" s="261">
        <v>373.68599999999998</v>
      </c>
      <c r="D1386" s="260">
        <v>5405.97</v>
      </c>
      <c r="F1386" s="261">
        <v>4.3760000000000003</v>
      </c>
      <c r="G1386" s="260">
        <f t="shared" si="328"/>
        <v>437.6</v>
      </c>
      <c r="H1386" s="260">
        <f t="shared" si="322"/>
        <v>-158</v>
      </c>
      <c r="I1386" s="260">
        <f t="shared" si="329"/>
        <v>213.89999999999998</v>
      </c>
      <c r="J1386" s="262">
        <v>2.1389999999999998</v>
      </c>
      <c r="K1386" s="260">
        <f t="shared" si="330"/>
        <v>2.2370000000000005</v>
      </c>
      <c r="L1386" s="261">
        <v>8.4410000000000007</v>
      </c>
      <c r="M1386" s="262">
        <f t="shared" si="331"/>
        <v>6.2040000000000006</v>
      </c>
      <c r="N1386" s="260">
        <v>2.5070000000000001</v>
      </c>
      <c r="O1386" s="260">
        <v>221.61</v>
      </c>
      <c r="P1386" s="260">
        <v>905</v>
      </c>
      <c r="Q1386" s="260" t="e">
        <v>#N/A</v>
      </c>
      <c r="U1386" s="260">
        <f t="shared" si="338"/>
        <v>3.7368599999999996</v>
      </c>
      <c r="V1386" s="260">
        <f t="shared" si="339"/>
        <v>2.2161</v>
      </c>
    </row>
  </sheetData>
  <autoFilter ref="A3:AJ1381" xr:uid="{46F8EA93-3F2D-4220-975C-744684D016C9}">
    <filterColumn colId="14">
      <customFilters>
        <customFilter operator="notEqual" val=" "/>
      </customFilters>
    </filterColumn>
    <filterColumn colId="15">
      <filters>
        <filter val="375"/>
        <filter val="377"/>
        <filter val="378"/>
        <filter val="380"/>
        <filter val="381"/>
        <filter val="382"/>
        <filter val="384"/>
        <filter val="386"/>
        <filter val="388"/>
        <filter val="389"/>
        <filter val="392"/>
        <filter val="393"/>
        <filter val="394"/>
        <filter val="395"/>
        <filter val="396"/>
        <filter val="397"/>
        <filter val="398"/>
        <filter val="399"/>
        <filter val="400"/>
        <filter val="402"/>
        <filter val="405"/>
        <filter val="406"/>
        <filter val="408"/>
        <filter val="409"/>
        <filter val="410"/>
        <filter val="411"/>
        <filter val="412"/>
        <filter val="413"/>
        <filter val="414"/>
        <filter val="415"/>
        <filter val="416"/>
        <filter val="417"/>
        <filter val="418"/>
        <filter val="419"/>
        <filter val="420"/>
        <filter val="421"/>
        <filter val="422"/>
        <filter val="423"/>
        <filter val="424"/>
        <filter val="425"/>
        <filter val="426"/>
        <filter val="427"/>
        <filter val="428"/>
        <filter val="429"/>
        <filter val="430"/>
        <filter val="431"/>
        <filter val="432"/>
        <filter val="433"/>
        <filter val="434"/>
        <filter val="435"/>
        <filter val="436"/>
        <filter val="437"/>
        <filter val="438"/>
        <filter val="439"/>
        <filter val="440"/>
        <filter val="441"/>
        <filter val="442"/>
        <filter val="443"/>
        <filter val="444"/>
        <filter val="445"/>
        <filter val="446"/>
        <filter val="447"/>
        <filter val="448"/>
        <filter val="449"/>
        <filter val="450"/>
        <filter val="451"/>
        <filter val="452"/>
        <filter val="453"/>
        <filter val="454"/>
        <filter val="455"/>
        <filter val="456"/>
        <filter val="457"/>
        <filter val="458"/>
        <filter val="459"/>
        <filter val="460"/>
        <filter val="461"/>
        <filter val="462"/>
        <filter val="463"/>
        <filter val="464"/>
        <filter val="465"/>
        <filter val="466"/>
        <filter val="467"/>
        <filter val="468"/>
        <filter val="469"/>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4"/>
        <filter val="585"/>
        <filter val="586"/>
        <filter val="588"/>
        <filter val="589"/>
        <filter val="590"/>
        <filter val="591"/>
        <filter val="594"/>
        <filter val="595"/>
        <filter val="596"/>
        <filter val="598"/>
        <filter val="600"/>
        <filter val="601"/>
        <filter val="602"/>
        <filter val="603"/>
        <filter val="606"/>
        <filter val="607"/>
        <filter val="608"/>
        <filter val="609"/>
        <filter val="610"/>
        <filter val="611"/>
        <filter val="612"/>
        <filter val="613"/>
        <filter val="614"/>
        <filter val="615"/>
        <filter val="616"/>
        <filter val="617"/>
        <filter val="618"/>
        <filter val="619"/>
        <filter val="620"/>
        <filter val="621"/>
        <filter val="622"/>
        <filter val="623"/>
        <filter val="624"/>
        <filter val="625"/>
        <filter val="626"/>
        <filter val="627"/>
        <filter val="628"/>
        <filter val="629"/>
        <filter val="631"/>
        <filter val="633"/>
        <filter val="635"/>
        <filter val="636"/>
        <filter val="637"/>
        <filter val="639"/>
        <filter val="640"/>
        <filter val="641"/>
        <filter val="642"/>
        <filter val="643"/>
        <filter val="644"/>
        <filter val="645"/>
        <filter val="646"/>
        <filter val="647"/>
        <filter val="648"/>
        <filter val="649"/>
        <filter val="650"/>
        <filter val="651"/>
        <filter val="652"/>
        <filter val="653"/>
        <filter val="654"/>
        <filter val="655"/>
        <filter val="656"/>
        <filter val="657"/>
        <filter val="658"/>
        <filter val="659"/>
        <filter val="660"/>
        <filter val="661"/>
        <filter val="662"/>
        <filter val="663"/>
        <filter val="664"/>
        <filter val="665"/>
        <filter val="668"/>
        <filter val="669"/>
        <filter val="672"/>
        <filter val="673"/>
        <filter val="675"/>
        <filter val="676"/>
        <filter val="677"/>
        <filter val="679"/>
        <filter val="684"/>
        <filter val="685"/>
        <filter val="686"/>
        <filter val="687"/>
        <filter val="689"/>
        <filter val="690"/>
        <filter val="691"/>
        <filter val="692"/>
        <filter val="693"/>
        <filter val="694"/>
        <filter val="695"/>
        <filter val="696"/>
        <filter val="697"/>
        <filter val="698"/>
        <filter val="699"/>
        <filter val="700"/>
        <filter val="702"/>
        <filter val="703"/>
        <filter val="707"/>
        <filter val="708"/>
        <filter val="709"/>
        <filter val="714"/>
        <filter val="715"/>
        <filter val="716"/>
        <filter val="722"/>
        <filter val="725"/>
        <filter val="729"/>
        <filter val="730"/>
        <filter val="731"/>
        <filter val="735"/>
        <filter val="736"/>
        <filter val="738"/>
        <filter val="742"/>
        <filter val="743"/>
        <filter val="746"/>
        <filter val="747"/>
        <filter val="750"/>
        <filter val="779"/>
        <filter val="782"/>
        <filter val="806"/>
        <filter val="810"/>
        <filter val="827"/>
        <filter val="840"/>
        <filter val="865"/>
        <filter val="893"/>
      </filters>
    </filterColumn>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F31DF-D2F9-4399-800B-B47BC985A794}">
  <sheetPr>
    <tabColor theme="2"/>
  </sheetPr>
  <dimension ref="A4:L21"/>
  <sheetViews>
    <sheetView zoomScale="70" zoomScaleNormal="70" workbookViewId="0">
      <selection activeCell="B5" sqref="B5:S71"/>
    </sheetView>
  </sheetViews>
  <sheetFormatPr defaultColWidth="9.15234375" defaultRowHeight="12.45"/>
  <cols>
    <col min="1" max="1" width="9.15234375" style="272"/>
    <col min="2" max="2" width="12.53515625" style="272" customWidth="1"/>
    <col min="3" max="16384" width="9.15234375" style="272"/>
  </cols>
  <sheetData>
    <row r="4" spans="1:12">
      <c r="D4" s="272" t="s">
        <v>34</v>
      </c>
      <c r="E4" s="272" t="str">
        <f>D4</f>
        <v>usa</v>
      </c>
      <c r="F4" s="272" t="str">
        <f t="shared" ref="F4:I4" si="0">E4</f>
        <v>usa</v>
      </c>
      <c r="G4" s="272" t="str">
        <f t="shared" si="0"/>
        <v>usa</v>
      </c>
      <c r="I4" s="272">
        <f t="shared" si="0"/>
        <v>0</v>
      </c>
    </row>
    <row r="5" spans="1:12">
      <c r="D5" s="272" t="s">
        <v>35</v>
      </c>
      <c r="E5" s="272" t="s">
        <v>36</v>
      </c>
      <c r="F5" s="272" t="s">
        <v>37</v>
      </c>
      <c r="G5" s="272" t="s">
        <v>38</v>
      </c>
      <c r="I5" s="272" t="s">
        <v>39</v>
      </c>
      <c r="K5" s="272" t="s">
        <v>40</v>
      </c>
      <c r="L5" s="272" t="s">
        <v>41</v>
      </c>
    </row>
    <row r="6" spans="1:12">
      <c r="D6" s="272" t="s">
        <v>42</v>
      </c>
      <c r="E6" s="272" t="s">
        <v>43</v>
      </c>
      <c r="F6" s="272" t="s">
        <v>44</v>
      </c>
      <c r="G6" s="272" t="s">
        <v>45</v>
      </c>
      <c r="H6" s="272" t="s">
        <v>46</v>
      </c>
      <c r="I6" s="272" t="s">
        <v>47</v>
      </c>
    </row>
    <row r="8" spans="1:12">
      <c r="A8" s="272" t="s">
        <v>34</v>
      </c>
      <c r="B8" s="357" t="s">
        <v>18</v>
      </c>
      <c r="C8" s="272">
        <v>2023</v>
      </c>
      <c r="D8" s="272">
        <v>1.1185586000000001</v>
      </c>
      <c r="E8" s="272">
        <v>1.6731309000000001</v>
      </c>
      <c r="F8" s="272">
        <v>0.78966970999999997</v>
      </c>
      <c r="G8" s="272">
        <v>-1.3540483000000001</v>
      </c>
      <c r="H8" s="272">
        <f>I8-G8-F8</f>
        <v>9.806360000000125E-3</v>
      </c>
      <c r="I8" s="272">
        <v>-0.55457223</v>
      </c>
      <c r="J8" s="272" t="s">
        <v>18</v>
      </c>
      <c r="K8" s="272">
        <v>2023</v>
      </c>
    </row>
    <row r="9" spans="1:12">
      <c r="A9" s="272" t="str">
        <f>A8</f>
        <v>usa</v>
      </c>
      <c r="B9" s="357"/>
      <c r="C9" s="272">
        <v>2024</v>
      </c>
      <c r="D9" s="272">
        <v>1.0322530000000001</v>
      </c>
      <c r="E9" s="272">
        <v>0.82364029000000005</v>
      </c>
      <c r="F9" s="272">
        <v>1.2839153999999999</v>
      </c>
      <c r="G9" s="272">
        <v>-0.27508287999999997</v>
      </c>
      <c r="H9" s="272">
        <f t="shared" ref="H9:H21" si="1">I9-G9-F9</f>
        <v>-0.80021977</v>
      </c>
      <c r="I9" s="272">
        <v>0.20861275000000001</v>
      </c>
      <c r="K9" s="272">
        <v>24</v>
      </c>
    </row>
    <row r="10" spans="1:12">
      <c r="B10" s="273"/>
    </row>
    <row r="11" spans="1:12">
      <c r="A11" s="272" t="s">
        <v>48</v>
      </c>
      <c r="B11" s="357" t="s">
        <v>49</v>
      </c>
      <c r="C11" s="272">
        <v>2023</v>
      </c>
      <c r="D11" s="272">
        <v>0.74534840000000002</v>
      </c>
      <c r="E11" s="272">
        <v>-0.71838100000000005</v>
      </c>
      <c r="F11" s="272">
        <v>0.38084991000000001</v>
      </c>
      <c r="G11" s="272">
        <v>-1.8832228</v>
      </c>
      <c r="H11" s="272">
        <f t="shared" si="1"/>
        <v>2.9661022900000003</v>
      </c>
      <c r="I11" s="272">
        <v>1.4637294000000001</v>
      </c>
      <c r="J11" s="272" t="s">
        <v>49</v>
      </c>
      <c r="K11" s="272">
        <v>2023</v>
      </c>
    </row>
    <row r="12" spans="1:12">
      <c r="A12" s="272" t="str">
        <f>A11</f>
        <v>adv</v>
      </c>
      <c r="B12" s="357"/>
      <c r="C12" s="272">
        <v>2024</v>
      </c>
      <c r="D12" s="272">
        <v>0.92524143999999997</v>
      </c>
      <c r="E12" s="272">
        <v>-1.0185871</v>
      </c>
      <c r="F12" s="272">
        <v>0.46858792999999999</v>
      </c>
      <c r="G12" s="272">
        <v>-0.88039853999999995</v>
      </c>
      <c r="H12" s="272">
        <f t="shared" si="1"/>
        <v>2.3556392100000001</v>
      </c>
      <c r="I12" s="272">
        <v>1.9438286</v>
      </c>
      <c r="K12" s="272">
        <v>24</v>
      </c>
    </row>
    <row r="14" spans="1:12">
      <c r="A14" s="272" t="s">
        <v>50</v>
      </c>
      <c r="B14" s="357" t="s">
        <v>19</v>
      </c>
      <c r="C14" s="272">
        <v>2023</v>
      </c>
      <c r="D14" s="272">
        <v>-1.007001</v>
      </c>
      <c r="E14" s="272">
        <v>0.58071198000000002</v>
      </c>
      <c r="F14" s="272">
        <v>-0.15958977999999999</v>
      </c>
      <c r="G14" s="272">
        <v>0</v>
      </c>
      <c r="H14" s="272">
        <f t="shared" si="1"/>
        <v>-1.42812322</v>
      </c>
      <c r="I14" s="272">
        <v>-1.5877129999999999</v>
      </c>
      <c r="J14" s="272" t="s">
        <v>19</v>
      </c>
      <c r="K14" s="272">
        <v>2023</v>
      </c>
    </row>
    <row r="15" spans="1:12">
      <c r="A15" s="272" t="str">
        <f>A14</f>
        <v>chn</v>
      </c>
      <c r="B15" s="357"/>
      <c r="C15" s="272">
        <v>2024</v>
      </c>
      <c r="D15" s="272">
        <v>0.54542332999999998</v>
      </c>
      <c r="E15" s="272">
        <v>1.0021253999999999</v>
      </c>
      <c r="F15" s="272">
        <v>-0.12456702</v>
      </c>
      <c r="G15" s="272">
        <v>0</v>
      </c>
      <c r="H15" s="272">
        <f t="shared" si="1"/>
        <v>-0.33213508000000003</v>
      </c>
      <c r="I15" s="272">
        <v>-0.4567021</v>
      </c>
      <c r="K15" s="272">
        <v>24</v>
      </c>
    </row>
    <row r="16" spans="1:12">
      <c r="B16" s="273"/>
    </row>
    <row r="17" spans="1:11">
      <c r="A17" s="272" t="s">
        <v>51</v>
      </c>
      <c r="B17" s="357" t="s">
        <v>52</v>
      </c>
      <c r="C17" s="272">
        <v>2023</v>
      </c>
      <c r="D17" s="272">
        <v>-0.18924353999999999</v>
      </c>
      <c r="E17" s="272">
        <v>-2.1807998999999998</v>
      </c>
      <c r="F17" s="272">
        <v>0.18202744000000001</v>
      </c>
      <c r="G17" s="272">
        <v>0.79039442999999998</v>
      </c>
      <c r="H17" s="272">
        <f t="shared" si="1"/>
        <v>1.0191345299999999</v>
      </c>
      <c r="I17" s="272">
        <v>1.9915563999999999</v>
      </c>
      <c r="J17" s="272" t="s">
        <v>52</v>
      </c>
      <c r="K17" s="272">
        <v>2023</v>
      </c>
    </row>
    <row r="18" spans="1:11">
      <c r="A18" s="272" t="str">
        <f>A17</f>
        <v>eme</v>
      </c>
      <c r="B18" s="357"/>
      <c r="C18" s="272">
        <v>2024</v>
      </c>
      <c r="D18" s="272">
        <v>0.16211681</v>
      </c>
      <c r="E18" s="272">
        <v>-2.3708258999999998</v>
      </c>
      <c r="F18" s="272">
        <v>0.28154731</v>
      </c>
      <c r="G18" s="272">
        <v>0.83727125000000002</v>
      </c>
      <c r="H18" s="272">
        <f t="shared" si="1"/>
        <v>1.4141241399999998</v>
      </c>
      <c r="I18" s="272">
        <v>2.5329427</v>
      </c>
      <c r="K18" s="272">
        <v>24</v>
      </c>
    </row>
    <row r="20" spans="1:11">
      <c r="A20" s="272" t="s">
        <v>53</v>
      </c>
      <c r="B20" s="357" t="s">
        <v>54</v>
      </c>
      <c r="C20" s="272">
        <v>2023</v>
      </c>
      <c r="D20" s="272">
        <v>-0.40308073</v>
      </c>
      <c r="E20" s="272">
        <v>-0.29826316000000003</v>
      </c>
      <c r="F20" s="272">
        <v>0.11662168000000001</v>
      </c>
      <c r="G20" s="272">
        <v>0.30020073000000003</v>
      </c>
      <c r="H20" s="272">
        <f t="shared" si="1"/>
        <v>-0.5200056500000001</v>
      </c>
      <c r="I20" s="272">
        <v>-0.10318324</v>
      </c>
      <c r="J20" s="272" t="s">
        <v>54</v>
      </c>
      <c r="K20" s="272">
        <v>2023</v>
      </c>
    </row>
    <row r="21" spans="1:11">
      <c r="A21" s="272" t="str">
        <f>A20</f>
        <v>lic</v>
      </c>
      <c r="B21" s="357"/>
      <c r="C21" s="272">
        <v>2024</v>
      </c>
      <c r="D21" s="272">
        <v>-0.77452438000000001</v>
      </c>
      <c r="E21" s="272">
        <v>-1.2135053</v>
      </c>
      <c r="F21" s="272">
        <v>5.0667650000000002E-2</v>
      </c>
      <c r="G21" s="272">
        <v>4.663585E-2</v>
      </c>
      <c r="H21" s="272">
        <f t="shared" si="1"/>
        <v>0.33655915000000003</v>
      </c>
      <c r="I21" s="272">
        <v>0.43386265000000002</v>
      </c>
      <c r="K21" s="272">
        <v>24</v>
      </c>
    </row>
  </sheetData>
  <mergeCells count="5">
    <mergeCell ref="B8:B9"/>
    <mergeCell ref="B11:B12"/>
    <mergeCell ref="B14:B15"/>
    <mergeCell ref="B17:B18"/>
    <mergeCell ref="B20:B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B9FB-2101-4711-AA5B-68156917CB48}">
  <sheetPr>
    <tabColor theme="2"/>
  </sheetPr>
  <dimension ref="A1:AT98"/>
  <sheetViews>
    <sheetView showGridLines="0" topLeftCell="S1" zoomScale="70" zoomScaleNormal="70" zoomScaleSheetLayoutView="40" workbookViewId="0">
      <selection activeCell="B5" sqref="B5:S71"/>
    </sheetView>
  </sheetViews>
  <sheetFormatPr defaultColWidth="9.15234375" defaultRowHeight="12.45"/>
  <cols>
    <col min="1" max="18" width="0" style="272" hidden="1" customWidth="1"/>
    <col min="19" max="31" width="9.15234375" style="272"/>
    <col min="32" max="40" width="0" style="272" hidden="1" customWidth="1"/>
    <col min="41" max="41" width="8.69140625" style="272" hidden="1" customWidth="1"/>
    <col min="42" max="60" width="0" style="272" hidden="1" customWidth="1"/>
    <col min="61" max="16384" width="9.15234375" style="272"/>
  </cols>
  <sheetData>
    <row r="1" spans="1:17" ht="32.15" customHeight="1">
      <c r="B1" s="272" t="str">
        <f>B2</f>
        <v>year</v>
      </c>
      <c r="C1" s="272" t="str">
        <f t="shared" ref="C1:Q1" si="0">C2</f>
        <v>ggei_ggradv</v>
      </c>
      <c r="D1" s="272" t="str">
        <f t="shared" si="0"/>
        <v>ggei_ggrchn</v>
      </c>
      <c r="E1" s="272" t="str">
        <f t="shared" si="0"/>
        <v>ggei_ggreme</v>
      </c>
      <c r="F1" s="272" t="str">
        <f t="shared" si="0"/>
        <v>ggei_ggrlic</v>
      </c>
      <c r="G1" s="272" t="str">
        <f t="shared" si="0"/>
        <v>ggei_ggrusa</v>
      </c>
      <c r="H1" s="272" t="str">
        <f t="shared" si="0"/>
        <v>ggei_gdpadv</v>
      </c>
      <c r="I1" s="272" t="str">
        <f t="shared" si="0"/>
        <v>ggei_gdpchn</v>
      </c>
      <c r="J1" s="272" t="str">
        <f t="shared" si="0"/>
        <v>ggei_gdpeme</v>
      </c>
      <c r="K1" s="272" t="str">
        <f t="shared" si="0"/>
        <v>ggei_gdplic</v>
      </c>
      <c r="L1" s="272" t="str">
        <f t="shared" si="0"/>
        <v>ggei_gdpusa</v>
      </c>
      <c r="M1" s="272" t="str">
        <f t="shared" si="0"/>
        <v>ggei_ggtradv</v>
      </c>
      <c r="N1" s="272" t="str">
        <f t="shared" si="0"/>
        <v>ggei_ggtrchn</v>
      </c>
      <c r="O1" s="272" t="str">
        <f t="shared" si="0"/>
        <v>ggei_ggtreme</v>
      </c>
      <c r="P1" s="272" t="str">
        <f t="shared" si="0"/>
        <v>ggei_ggtrlic</v>
      </c>
      <c r="Q1" s="272" t="str">
        <f t="shared" si="0"/>
        <v>ggei_ggtrusa</v>
      </c>
    </row>
    <row r="2" spans="1:17" ht="32.15" customHeight="1">
      <c r="A2" s="272" t="s">
        <v>55</v>
      </c>
      <c r="B2" s="272" t="s">
        <v>55</v>
      </c>
      <c r="C2" s="272" t="s">
        <v>56</v>
      </c>
      <c r="D2" s="272" t="s">
        <v>57</v>
      </c>
      <c r="E2" s="272" t="s">
        <v>58</v>
      </c>
      <c r="F2" s="272" t="s">
        <v>59</v>
      </c>
      <c r="G2" s="272" t="s">
        <v>60</v>
      </c>
      <c r="H2" s="272" t="s">
        <v>61</v>
      </c>
      <c r="I2" s="272" t="s">
        <v>62</v>
      </c>
      <c r="J2" s="272" t="s">
        <v>63</v>
      </c>
      <c r="K2" s="272" t="s">
        <v>64</v>
      </c>
      <c r="L2" s="272" t="s">
        <v>65</v>
      </c>
      <c r="M2" s="272" t="s">
        <v>66</v>
      </c>
      <c r="N2" s="272" t="s">
        <v>67</v>
      </c>
      <c r="O2" s="272" t="s">
        <v>68</v>
      </c>
      <c r="P2" s="272" t="s">
        <v>69</v>
      </c>
      <c r="Q2" s="272" t="s">
        <v>70</v>
      </c>
    </row>
    <row r="3" spans="1:17" ht="32.15" hidden="1" customHeight="1">
      <c r="A3" s="272">
        <v>1950</v>
      </c>
      <c r="B3" s="272">
        <v>1950</v>
      </c>
    </row>
    <row r="4" spans="1:17" ht="32.15" hidden="1" customHeight="1">
      <c r="A4" s="272">
        <v>1951</v>
      </c>
      <c r="B4" s="272">
        <v>1951</v>
      </c>
    </row>
    <row r="5" spans="1:17" ht="32.15" hidden="1" customHeight="1">
      <c r="A5" s="272">
        <v>1952</v>
      </c>
      <c r="B5" s="272">
        <v>1952</v>
      </c>
    </row>
    <row r="6" spans="1:17" ht="32.15" hidden="1" customHeight="1">
      <c r="A6" s="272">
        <v>1953</v>
      </c>
      <c r="B6" s="272">
        <v>1953</v>
      </c>
    </row>
    <row r="7" spans="1:17" ht="32.15" hidden="1" customHeight="1">
      <c r="A7" s="272">
        <v>1954</v>
      </c>
      <c r="B7" s="272">
        <v>1954</v>
      </c>
    </row>
    <row r="8" spans="1:17" ht="32.15" hidden="1" customHeight="1">
      <c r="A8" s="272">
        <v>1955</v>
      </c>
      <c r="B8" s="272">
        <v>1955</v>
      </c>
    </row>
    <row r="9" spans="1:17" ht="32.15" hidden="1" customHeight="1">
      <c r="A9" s="272">
        <v>1956</v>
      </c>
      <c r="B9" s="272">
        <v>1956</v>
      </c>
    </row>
    <row r="10" spans="1:17" ht="32.15" hidden="1" customHeight="1">
      <c r="A10" s="272">
        <v>1957</v>
      </c>
      <c r="B10" s="272">
        <v>1957</v>
      </c>
    </row>
    <row r="11" spans="1:17" ht="32.15" hidden="1" customHeight="1">
      <c r="A11" s="272">
        <v>1958</v>
      </c>
      <c r="B11" s="272">
        <v>1958</v>
      </c>
    </row>
    <row r="12" spans="1:17" ht="32.15" hidden="1" customHeight="1">
      <c r="A12" s="272">
        <v>1959</v>
      </c>
      <c r="B12" s="272">
        <v>1959</v>
      </c>
    </row>
    <row r="13" spans="1:17" ht="32.15" hidden="1" customHeight="1">
      <c r="A13" s="272">
        <v>1960</v>
      </c>
      <c r="B13" s="272">
        <v>1960</v>
      </c>
    </row>
    <row r="14" spans="1:17" ht="32.15" hidden="1" customHeight="1">
      <c r="A14" s="272">
        <v>1961</v>
      </c>
      <c r="B14" s="272">
        <v>1961</v>
      </c>
    </row>
    <row r="15" spans="1:17" ht="32.15" hidden="1" customHeight="1">
      <c r="A15" s="272">
        <v>1962</v>
      </c>
      <c r="B15" s="272">
        <v>1962</v>
      </c>
      <c r="E15" s="272">
        <v>23.033270000000002</v>
      </c>
      <c r="J15" s="272">
        <v>0.81873119999999999</v>
      </c>
      <c r="O15" s="272">
        <v>23.033270000000002</v>
      </c>
    </row>
    <row r="16" spans="1:17" ht="32.15" hidden="1" customHeight="1">
      <c r="A16" s="272">
        <v>1963</v>
      </c>
      <c r="B16" s="272">
        <v>1963</v>
      </c>
      <c r="E16" s="272">
        <v>21.881720000000001</v>
      </c>
      <c r="J16" s="272">
        <v>0.87130664999999996</v>
      </c>
      <c r="O16" s="272">
        <v>21.881720000000001</v>
      </c>
    </row>
    <row r="17" spans="1:15" ht="32.15" hidden="1" customHeight="1">
      <c r="A17" s="272">
        <v>1964</v>
      </c>
      <c r="B17" s="272">
        <v>1964</v>
      </c>
      <c r="E17" s="272">
        <v>24.240659999999998</v>
      </c>
      <c r="J17" s="272">
        <v>1.0525191</v>
      </c>
      <c r="O17" s="272">
        <v>24.240659999999998</v>
      </c>
    </row>
    <row r="18" spans="1:15" ht="32.15" hidden="1" customHeight="1">
      <c r="A18" s="272">
        <v>1965</v>
      </c>
      <c r="B18" s="272">
        <v>1965</v>
      </c>
      <c r="E18" s="272">
        <v>20.67257</v>
      </c>
      <c r="J18" s="272">
        <v>0.98067594000000002</v>
      </c>
      <c r="O18" s="272">
        <v>20.67257</v>
      </c>
    </row>
    <row r="19" spans="1:15" ht="32.15" hidden="1" customHeight="1">
      <c r="A19" s="272">
        <v>1966</v>
      </c>
      <c r="B19" s="272">
        <v>1966</v>
      </c>
      <c r="E19" s="272">
        <v>24.113299999999999</v>
      </c>
      <c r="J19" s="272">
        <v>1.0869962</v>
      </c>
      <c r="O19" s="272">
        <v>24.113299999999999</v>
      </c>
    </row>
    <row r="20" spans="1:15" ht="32.15" hidden="1" customHeight="1">
      <c r="A20" s="272">
        <v>1967</v>
      </c>
      <c r="B20" s="272">
        <v>1967</v>
      </c>
      <c r="E20" s="272">
        <v>20.39021</v>
      </c>
      <c r="J20" s="272">
        <v>1.0607222000000001</v>
      </c>
      <c r="O20" s="272">
        <v>20.39021</v>
      </c>
    </row>
    <row r="21" spans="1:15" ht="32.15" hidden="1" customHeight="1">
      <c r="A21" s="272">
        <v>1968</v>
      </c>
      <c r="B21" s="272">
        <v>1968</v>
      </c>
      <c r="E21" s="272">
        <v>20.983930000000001</v>
      </c>
      <c r="J21" s="272">
        <v>1.0109239000000001</v>
      </c>
      <c r="O21" s="272">
        <v>20.983930000000001</v>
      </c>
    </row>
    <row r="22" spans="1:15" ht="32.15" hidden="1" customHeight="1">
      <c r="A22" s="272">
        <v>1969</v>
      </c>
      <c r="B22" s="272">
        <v>1969</v>
      </c>
      <c r="E22" s="272">
        <v>17.993680000000001</v>
      </c>
      <c r="J22" s="272">
        <v>0.98823461999999995</v>
      </c>
      <c r="O22" s="272">
        <v>17.993680000000001</v>
      </c>
    </row>
    <row r="23" spans="1:15" ht="32.15" hidden="1" customHeight="1">
      <c r="A23" s="272">
        <v>1970</v>
      </c>
      <c r="B23" s="272">
        <v>1970</v>
      </c>
      <c r="E23" s="272">
        <v>17.992599999999999</v>
      </c>
      <c r="J23" s="272">
        <v>1.1448316999999999</v>
      </c>
      <c r="O23" s="272">
        <v>17.992599999999999</v>
      </c>
    </row>
    <row r="24" spans="1:15" ht="32.15" hidden="1" customHeight="1">
      <c r="A24" s="272">
        <v>1971</v>
      </c>
      <c r="B24" s="272">
        <v>1971</v>
      </c>
      <c r="E24" s="272">
        <v>18.098559999999999</v>
      </c>
      <c r="J24" s="272">
        <v>1.1476672000000001</v>
      </c>
      <c r="O24" s="272">
        <v>18.098559999999999</v>
      </c>
    </row>
    <row r="25" spans="1:15" ht="32.15" hidden="1" customHeight="1">
      <c r="A25" s="272">
        <v>1972</v>
      </c>
      <c r="B25" s="272">
        <v>1972</v>
      </c>
      <c r="E25" s="272">
        <v>21.48001</v>
      </c>
      <c r="J25" s="272">
        <v>1.3358702</v>
      </c>
      <c r="O25" s="272">
        <v>21.48001</v>
      </c>
    </row>
    <row r="26" spans="1:15" ht="32.15" hidden="1" customHeight="1">
      <c r="A26" s="272">
        <v>1973</v>
      </c>
      <c r="B26" s="272">
        <v>1973</v>
      </c>
      <c r="E26" s="272">
        <v>16.01342</v>
      </c>
      <c r="J26" s="272">
        <v>1.2105292000000001</v>
      </c>
      <c r="O26" s="272">
        <v>19.01435</v>
      </c>
    </row>
    <row r="27" spans="1:15" ht="32.15" hidden="1" customHeight="1">
      <c r="A27" s="272">
        <v>1974</v>
      </c>
      <c r="B27" s="272">
        <v>1974</v>
      </c>
      <c r="E27" s="272">
        <v>12.39246</v>
      </c>
      <c r="J27" s="272">
        <v>1.0010059</v>
      </c>
      <c r="O27" s="272">
        <v>14.1707</v>
      </c>
    </row>
    <row r="28" spans="1:15" ht="32.15" hidden="1" customHeight="1">
      <c r="A28" s="272">
        <v>1975</v>
      </c>
      <c r="B28" s="272">
        <v>1975</v>
      </c>
      <c r="E28" s="272">
        <v>14.344659999999999</v>
      </c>
      <c r="J28" s="272">
        <v>1.1078181</v>
      </c>
      <c r="O28" s="272">
        <v>16.804189999999998</v>
      </c>
    </row>
    <row r="29" spans="1:15" ht="32.15" hidden="1" customHeight="1">
      <c r="A29" s="272">
        <v>1976</v>
      </c>
      <c r="B29" s="272">
        <v>1976</v>
      </c>
      <c r="E29" s="272">
        <v>12.36838</v>
      </c>
      <c r="J29" s="272">
        <v>1.1861941</v>
      </c>
      <c r="O29" s="272">
        <v>15.79388</v>
      </c>
    </row>
    <row r="30" spans="1:15" ht="32.15" hidden="1" customHeight="1">
      <c r="A30" s="272">
        <v>1977</v>
      </c>
      <c r="B30" s="272">
        <v>1977</v>
      </c>
      <c r="E30" s="272">
        <v>12.50224</v>
      </c>
      <c r="J30" s="272">
        <v>1.1796693</v>
      </c>
      <c r="O30" s="272">
        <v>15.723940000000001</v>
      </c>
    </row>
    <row r="31" spans="1:15" ht="32.15" hidden="1" customHeight="1">
      <c r="A31" s="272">
        <v>1978</v>
      </c>
      <c r="B31" s="272">
        <v>1978</v>
      </c>
      <c r="C31" s="272">
        <v>10.87602</v>
      </c>
      <c r="E31" s="272">
        <v>12.42733</v>
      </c>
      <c r="H31" s="272">
        <v>3.7567789999999999</v>
      </c>
      <c r="J31" s="272">
        <v>1.2354137999999999</v>
      </c>
      <c r="O31" s="272">
        <v>15.547829999999999</v>
      </c>
    </row>
    <row r="32" spans="1:15" ht="32.15" hidden="1" customHeight="1">
      <c r="A32" s="272">
        <v>1979</v>
      </c>
      <c r="B32" s="272">
        <v>1979</v>
      </c>
      <c r="C32" s="272">
        <v>10.350300000000001</v>
      </c>
      <c r="E32" s="272">
        <v>11.37453</v>
      </c>
      <c r="H32" s="272">
        <v>3.1335294999999999</v>
      </c>
      <c r="J32" s="272">
        <v>0.69067093000000002</v>
      </c>
      <c r="O32" s="272">
        <v>15.84506</v>
      </c>
    </row>
    <row r="33" spans="1:46" ht="32.15" hidden="1" customHeight="1">
      <c r="A33" s="272">
        <v>1980</v>
      </c>
      <c r="B33" s="272">
        <v>1980</v>
      </c>
      <c r="C33" s="272">
        <v>8.7396580000000004</v>
      </c>
      <c r="E33" s="272">
        <v>11.23512</v>
      </c>
      <c r="F33" s="272">
        <v>17.831430000000001</v>
      </c>
      <c r="H33" s="272">
        <v>3.0048868999999998</v>
      </c>
      <c r="J33" s="272">
        <v>0.72737655000000001</v>
      </c>
      <c r="K33" s="272">
        <v>0.61269943000000004</v>
      </c>
      <c r="M33" s="272">
        <v>8.0757449999999995</v>
      </c>
      <c r="O33" s="272">
        <v>15.21538</v>
      </c>
      <c r="P33" s="272">
        <v>6.6356999999999999E-2</v>
      </c>
    </row>
    <row r="34" spans="1:46" ht="32.15" hidden="1" customHeight="1">
      <c r="A34" s="272">
        <v>1981</v>
      </c>
      <c r="B34" s="272">
        <v>1981</v>
      </c>
      <c r="C34" s="272">
        <v>9.8505339999999997</v>
      </c>
      <c r="E34" s="272">
        <v>10.63955</v>
      </c>
      <c r="F34" s="272">
        <v>25.67549</v>
      </c>
      <c r="H34" s="272">
        <v>3.5023673</v>
      </c>
      <c r="J34" s="272">
        <v>1.0106932</v>
      </c>
      <c r="K34" s="272">
        <v>0.60245753000000002</v>
      </c>
      <c r="M34" s="272">
        <v>14.120620000000001</v>
      </c>
      <c r="O34" s="272">
        <v>14.93749</v>
      </c>
      <c r="P34" s="272">
        <v>8.6359900000000003E-2</v>
      </c>
    </row>
    <row r="35" spans="1:46" ht="32.15" hidden="1" customHeight="1">
      <c r="A35" s="272">
        <v>1982</v>
      </c>
      <c r="B35" s="272">
        <v>1982</v>
      </c>
      <c r="C35" s="272">
        <v>10.58356</v>
      </c>
      <c r="E35" s="272">
        <v>12.60079</v>
      </c>
      <c r="F35" s="272">
        <v>29.502559999999999</v>
      </c>
      <c r="H35" s="272">
        <v>3.8237584</v>
      </c>
      <c r="J35" s="272">
        <v>0.93933482999999995</v>
      </c>
      <c r="K35" s="272">
        <v>1.0866245000000001</v>
      </c>
      <c r="M35" s="272">
        <v>15.662269999999999</v>
      </c>
      <c r="O35" s="272">
        <v>17.577010000000001</v>
      </c>
      <c r="P35" s="272">
        <v>14.792920000000001</v>
      </c>
    </row>
    <row r="36" spans="1:46" ht="32.15" hidden="1" customHeight="1">
      <c r="A36" s="272">
        <v>1983</v>
      </c>
      <c r="B36" s="272">
        <v>1983</v>
      </c>
      <c r="C36" s="272">
        <v>11.317130000000001</v>
      </c>
      <c r="E36" s="272">
        <v>15.622159999999999</v>
      </c>
      <c r="F36" s="272">
        <v>17.345749999999999</v>
      </c>
      <c r="H36" s="272">
        <v>4.0070040000000002</v>
      </c>
      <c r="J36" s="272">
        <v>1.4551164000000001</v>
      </c>
      <c r="K36" s="272">
        <v>0.81476303999999999</v>
      </c>
      <c r="M36" s="272">
        <v>17.515080000000001</v>
      </c>
      <c r="O36" s="272">
        <v>22.301310000000001</v>
      </c>
      <c r="P36" s="272">
        <v>16.6431</v>
      </c>
    </row>
    <row r="37" spans="1:46" ht="32.15" hidden="1" customHeight="1">
      <c r="A37" s="272">
        <v>1984</v>
      </c>
      <c r="B37" s="272">
        <v>1984</v>
      </c>
      <c r="C37" s="272">
        <v>11.98394</v>
      </c>
      <c r="E37" s="272">
        <v>15.81052</v>
      </c>
      <c r="F37" s="272">
        <v>12.6036</v>
      </c>
      <c r="H37" s="272">
        <v>4.2705476000000004</v>
      </c>
      <c r="J37" s="272">
        <v>1.685252</v>
      </c>
      <c r="K37" s="272">
        <v>1.0912025000000001</v>
      </c>
      <c r="M37" s="272">
        <v>18.881129999999999</v>
      </c>
      <c r="O37" s="272">
        <v>23.861830000000001</v>
      </c>
      <c r="P37" s="272">
        <v>17.33305</v>
      </c>
    </row>
    <row r="38" spans="1:46" ht="32.15" hidden="1" customHeight="1">
      <c r="A38" s="272">
        <v>1985</v>
      </c>
      <c r="B38" s="272">
        <v>1985</v>
      </c>
      <c r="C38" s="272">
        <v>12.41343</v>
      </c>
      <c r="E38" s="272">
        <v>17.38541</v>
      </c>
      <c r="F38" s="272">
        <v>11.80438</v>
      </c>
      <c r="H38" s="272">
        <v>4.4829528999999999</v>
      </c>
      <c r="J38" s="272">
        <v>7.2643171000000004</v>
      </c>
      <c r="K38" s="272">
        <v>1.2226287</v>
      </c>
      <c r="M38" s="272">
        <v>20.226089999999999</v>
      </c>
      <c r="O38" s="272">
        <v>25.019449999999999</v>
      </c>
      <c r="P38" s="272">
        <v>17.600429999999999</v>
      </c>
    </row>
    <row r="39" spans="1:46" ht="32.15" hidden="1" customHeight="1">
      <c r="A39" s="272">
        <v>1986</v>
      </c>
      <c r="B39" s="272">
        <v>1986</v>
      </c>
      <c r="C39" s="272">
        <v>12.194369999999999</v>
      </c>
      <c r="E39" s="272">
        <v>16.39958</v>
      </c>
      <c r="F39" s="272">
        <v>12.719720000000001</v>
      </c>
      <c r="H39" s="272">
        <v>4.3616587999999998</v>
      </c>
      <c r="J39" s="272">
        <v>9.4028346000000003</v>
      </c>
      <c r="K39" s="272">
        <v>1.4141419</v>
      </c>
      <c r="M39" s="272">
        <v>19.66328</v>
      </c>
      <c r="O39" s="272">
        <v>26.537600000000001</v>
      </c>
      <c r="P39" s="272">
        <v>19.372869999999999</v>
      </c>
    </row>
    <row r="40" spans="1:46" ht="32.15" hidden="1" customHeight="1">
      <c r="A40" s="272">
        <v>1987</v>
      </c>
      <c r="B40" s="272">
        <v>1987</v>
      </c>
      <c r="C40" s="272">
        <v>11.48315</v>
      </c>
      <c r="E40" s="272">
        <v>17.360340000000001</v>
      </c>
      <c r="F40" s="272">
        <v>11.9465</v>
      </c>
      <c r="H40" s="272">
        <v>4.1684751000000002</v>
      </c>
      <c r="J40" s="272">
        <v>2.7625375000000001</v>
      </c>
      <c r="K40" s="272">
        <v>1.5165413000000001</v>
      </c>
      <c r="M40" s="272">
        <v>18.636939999999999</v>
      </c>
      <c r="O40" s="272">
        <v>28.084820000000001</v>
      </c>
      <c r="P40" s="272">
        <v>18.614979999999999</v>
      </c>
    </row>
    <row r="41" spans="1:46" ht="32.15" hidden="1" customHeight="1">
      <c r="A41" s="272">
        <v>1988</v>
      </c>
      <c r="B41" s="272">
        <v>1988</v>
      </c>
      <c r="C41" s="272">
        <v>12.121409999999999</v>
      </c>
      <c r="E41" s="272">
        <v>19.28022</v>
      </c>
      <c r="F41" s="272">
        <v>11.851179999999999</v>
      </c>
      <c r="H41" s="272">
        <v>4.3967295999999996</v>
      </c>
      <c r="J41" s="272">
        <v>3.4174877000000001</v>
      </c>
      <c r="K41" s="272">
        <v>1.6714853000000001</v>
      </c>
      <c r="M41" s="272">
        <v>24.51482</v>
      </c>
      <c r="O41" s="272">
        <v>34.555019999999999</v>
      </c>
      <c r="P41" s="272">
        <v>19.570139999999999</v>
      </c>
    </row>
    <row r="42" spans="1:46" ht="32.15" hidden="1" customHeight="1">
      <c r="A42" s="272">
        <v>1989</v>
      </c>
      <c r="B42" s="272">
        <v>1989</v>
      </c>
      <c r="C42" s="272">
        <v>12.277150000000001</v>
      </c>
      <c r="D42" s="272">
        <v>0.91799620000000004</v>
      </c>
      <c r="E42" s="272">
        <v>23.01041</v>
      </c>
      <c r="F42" s="272">
        <v>11.542859999999999</v>
      </c>
      <c r="H42" s="272">
        <v>4.5048412999999998</v>
      </c>
      <c r="I42" s="272">
        <v>0.16231420999999999</v>
      </c>
      <c r="J42" s="272">
        <v>3.9190181000000002</v>
      </c>
      <c r="K42" s="272">
        <v>1.7125125000000001</v>
      </c>
      <c r="M42" s="272">
        <v>26.45806</v>
      </c>
      <c r="O42" s="272">
        <v>29.945260000000001</v>
      </c>
      <c r="P42" s="272">
        <v>19.34235</v>
      </c>
    </row>
    <row r="43" spans="1:46" ht="15.65" customHeight="1">
      <c r="A43" s="272">
        <v>1990</v>
      </c>
      <c r="B43" s="272">
        <v>1990</v>
      </c>
      <c r="C43" s="272">
        <v>12.142402000000001</v>
      </c>
      <c r="D43" s="272">
        <v>1.3263476000000001</v>
      </c>
      <c r="E43" s="272">
        <v>24.915804999999999</v>
      </c>
      <c r="F43" s="272">
        <v>17.482996</v>
      </c>
      <c r="H43" s="272">
        <v>4.6668520999999998</v>
      </c>
      <c r="I43" s="272">
        <v>0.23195431</v>
      </c>
      <c r="J43" s="272">
        <v>4.4226808999999996</v>
      </c>
      <c r="K43" s="272">
        <v>2.9683092000000002</v>
      </c>
      <c r="M43" s="272">
        <v>26.729514999999999</v>
      </c>
      <c r="O43" s="272">
        <v>50.464005999999998</v>
      </c>
      <c r="P43" s="272">
        <v>17.968586999999999</v>
      </c>
    </row>
    <row r="44" spans="1:46">
      <c r="A44" s="272">
        <v>1991</v>
      </c>
      <c r="B44" s="272">
        <v>1991</v>
      </c>
      <c r="C44" s="272">
        <v>11.246014000000001</v>
      </c>
      <c r="D44" s="272">
        <v>2.2731336</v>
      </c>
      <c r="E44" s="272">
        <v>16.995992000000001</v>
      </c>
      <c r="F44" s="272">
        <v>18.973642999999999</v>
      </c>
      <c r="H44" s="272">
        <v>4.4067888000000002</v>
      </c>
      <c r="I44" s="272">
        <v>0.35459127000000001</v>
      </c>
      <c r="J44" s="272">
        <v>3.5506636999999999</v>
      </c>
      <c r="K44" s="272">
        <v>2.8309243999999998</v>
      </c>
      <c r="M44" s="272">
        <v>22.714103000000001</v>
      </c>
      <c r="O44" s="272">
        <v>36.490820999999997</v>
      </c>
      <c r="P44" s="272">
        <v>22.363603999999999</v>
      </c>
      <c r="AT44" s="272" t="s">
        <v>71</v>
      </c>
    </row>
    <row r="45" spans="1:46">
      <c r="A45" s="272">
        <v>1992</v>
      </c>
      <c r="B45" s="272">
        <v>1992</v>
      </c>
      <c r="C45" s="272">
        <v>11.413933999999999</v>
      </c>
      <c r="D45" s="272">
        <v>3.8685648000000001</v>
      </c>
      <c r="E45" s="272">
        <v>16.208879</v>
      </c>
      <c r="F45" s="272">
        <v>19.005042</v>
      </c>
      <c r="H45" s="272">
        <v>4.5566545999999999</v>
      </c>
      <c r="I45" s="272">
        <v>0.52320675999999999</v>
      </c>
      <c r="J45" s="272">
        <v>3.3441377000000001</v>
      </c>
      <c r="K45" s="272">
        <v>3.0236591000000002</v>
      </c>
      <c r="M45" s="272">
        <v>22.973151000000001</v>
      </c>
      <c r="O45" s="272">
        <v>33.733040000000003</v>
      </c>
      <c r="P45" s="272">
        <v>25.426283999999999</v>
      </c>
      <c r="AT45" s="272" t="s">
        <v>72</v>
      </c>
    </row>
    <row r="46" spans="1:46">
      <c r="A46" s="272">
        <v>1993</v>
      </c>
      <c r="B46" s="272">
        <v>1993</v>
      </c>
      <c r="C46" s="272">
        <v>11.497249</v>
      </c>
      <c r="D46" s="272">
        <v>2.1580409</v>
      </c>
      <c r="E46" s="272">
        <v>14.009119999999999</v>
      </c>
      <c r="F46" s="272">
        <v>20.845768</v>
      </c>
      <c r="H46" s="272">
        <v>4.4837321000000001</v>
      </c>
      <c r="I46" s="272">
        <v>0.27265587000000002</v>
      </c>
      <c r="J46" s="272">
        <v>2.9020309000000002</v>
      </c>
      <c r="K46" s="272">
        <v>3.1457318999999999</v>
      </c>
      <c r="M46" s="272">
        <v>22.488123000000002</v>
      </c>
      <c r="O46" s="272">
        <v>26.425654999999999</v>
      </c>
      <c r="P46" s="272">
        <v>25.586103999999999</v>
      </c>
      <c r="AT46" s="272" t="s">
        <v>73</v>
      </c>
    </row>
    <row r="47" spans="1:46">
      <c r="A47" s="272">
        <v>1994</v>
      </c>
      <c r="B47" s="272">
        <v>1994</v>
      </c>
      <c r="C47" s="272">
        <v>11.332397</v>
      </c>
      <c r="D47" s="272">
        <v>3.2003987999999999</v>
      </c>
      <c r="E47" s="272">
        <v>13.889253</v>
      </c>
      <c r="F47" s="272">
        <v>21.934023</v>
      </c>
      <c r="H47" s="272">
        <v>4.3173389999999996</v>
      </c>
      <c r="I47" s="272">
        <v>0.34496775000000002</v>
      </c>
      <c r="J47" s="272">
        <v>2.9260457999999998</v>
      </c>
      <c r="K47" s="272">
        <v>2.7416337</v>
      </c>
      <c r="M47" s="272">
        <v>21.820405999999998</v>
      </c>
      <c r="N47" s="272">
        <v>3.2573417999999998</v>
      </c>
      <c r="O47" s="272">
        <v>25.857039</v>
      </c>
      <c r="P47" s="272">
        <v>26.883825000000002</v>
      </c>
      <c r="AT47" s="272" t="s">
        <v>74</v>
      </c>
    </row>
    <row r="48" spans="1:46">
      <c r="A48" s="272">
        <v>95</v>
      </c>
      <c r="B48" s="272">
        <v>1995</v>
      </c>
      <c r="C48" s="272">
        <v>11.225455</v>
      </c>
      <c r="D48" s="272">
        <v>5.0142578000000002</v>
      </c>
      <c r="E48" s="272">
        <v>16.000872999999999</v>
      </c>
      <c r="F48" s="272">
        <v>14.451814000000001</v>
      </c>
      <c r="H48" s="272">
        <v>4.2937095000000003</v>
      </c>
      <c r="I48" s="272">
        <v>0.51269145000000005</v>
      </c>
      <c r="J48" s="272">
        <v>3.5454876999999998</v>
      </c>
      <c r="K48" s="272">
        <v>2.1586927999999999</v>
      </c>
      <c r="M48" s="272">
        <v>20.770351000000002</v>
      </c>
      <c r="N48" s="272">
        <v>5.1838014000000001</v>
      </c>
      <c r="O48" s="272">
        <v>34.440964999999998</v>
      </c>
      <c r="P48" s="272">
        <v>21.788262</v>
      </c>
    </row>
    <row r="49" spans="1:46" ht="11.25" customHeight="1">
      <c r="A49" s="272">
        <v>1996</v>
      </c>
      <c r="B49" s="272">
        <v>1996</v>
      </c>
      <c r="C49" s="272">
        <v>11.135997</v>
      </c>
      <c r="D49" s="272">
        <v>5.2915837999999997</v>
      </c>
      <c r="E49" s="272">
        <v>15.698598</v>
      </c>
      <c r="F49" s="272">
        <v>14.931647999999999</v>
      </c>
      <c r="H49" s="272">
        <v>4.3238297000000001</v>
      </c>
      <c r="I49" s="272">
        <v>0.54793385999999999</v>
      </c>
      <c r="J49" s="272">
        <v>4.0487054999999996</v>
      </c>
      <c r="K49" s="272">
        <v>1.6068517</v>
      </c>
      <c r="M49" s="272">
        <v>20.511288</v>
      </c>
      <c r="N49" s="272">
        <v>5.6730856000000003</v>
      </c>
      <c r="O49" s="272">
        <v>33.913884000000003</v>
      </c>
      <c r="P49" s="272">
        <v>24.748481000000002</v>
      </c>
      <c r="V49" s="272" t="s">
        <v>75</v>
      </c>
      <c r="W49" s="272" t="str">
        <f>V49</f>
        <v>ggei_gdp</v>
      </c>
      <c r="X49" s="272" t="str">
        <f t="shared" ref="X49:Z49" si="1">W49</f>
        <v>ggei_gdp</v>
      </c>
      <c r="Y49" s="272" t="str">
        <f t="shared" si="1"/>
        <v>ggei_gdp</v>
      </c>
      <c r="Z49" s="272" t="str">
        <f t="shared" si="1"/>
        <v>ggei_gdp</v>
      </c>
      <c r="AH49" s="272" t="s">
        <v>76</v>
      </c>
      <c r="AI49" s="272" t="str">
        <f>AH49</f>
        <v>ggei_ggr</v>
      </c>
      <c r="AJ49" s="272" t="str">
        <f t="shared" ref="AJ49:AL49" si="2">AI49</f>
        <v>ggei_ggr</v>
      </c>
      <c r="AK49" s="272" t="str">
        <f t="shared" si="2"/>
        <v>ggei_ggr</v>
      </c>
      <c r="AL49" s="272" t="str">
        <f t="shared" si="2"/>
        <v>ggei_ggr</v>
      </c>
      <c r="AT49" s="272" t="s">
        <v>77</v>
      </c>
    </row>
    <row r="50" spans="1:46">
      <c r="A50" s="272">
        <v>1997</v>
      </c>
      <c r="B50" s="272">
        <v>1997</v>
      </c>
      <c r="C50" s="272">
        <v>10.392054</v>
      </c>
      <c r="D50" s="272">
        <v>6.8415261000000003</v>
      </c>
      <c r="E50" s="272">
        <v>15.834298</v>
      </c>
      <c r="F50" s="272">
        <v>14.003959</v>
      </c>
      <c r="H50" s="272">
        <v>4.0539297000000003</v>
      </c>
      <c r="I50" s="272">
        <v>0.74527957</v>
      </c>
      <c r="J50" s="272">
        <v>3.8937955999999998</v>
      </c>
      <c r="K50" s="272">
        <v>1.5624720999999999</v>
      </c>
      <c r="M50" s="272">
        <v>18.481877999999998</v>
      </c>
      <c r="N50" s="272">
        <v>7.1880875</v>
      </c>
      <c r="O50" s="272">
        <v>32.764639000000003</v>
      </c>
      <c r="P50" s="272">
        <v>21.278945</v>
      </c>
      <c r="V50" s="272" t="s">
        <v>34</v>
      </c>
      <c r="W50" s="272" t="s">
        <v>50</v>
      </c>
      <c r="X50" s="272" t="s">
        <v>48</v>
      </c>
      <c r="Y50" s="272" t="s">
        <v>51</v>
      </c>
      <c r="Z50" s="272" t="s">
        <v>53</v>
      </c>
      <c r="AH50" s="272" t="s">
        <v>34</v>
      </c>
      <c r="AI50" s="272" t="s">
        <v>50</v>
      </c>
      <c r="AJ50" s="272" t="s">
        <v>48</v>
      </c>
      <c r="AK50" s="272" t="s">
        <v>51</v>
      </c>
      <c r="AL50" s="272" t="s">
        <v>53</v>
      </c>
      <c r="AT50" s="272" t="s">
        <v>78</v>
      </c>
    </row>
    <row r="51" spans="1:46">
      <c r="A51" s="272">
        <v>1998</v>
      </c>
      <c r="B51" s="272">
        <v>1998</v>
      </c>
      <c r="C51" s="272">
        <v>10.122503</v>
      </c>
      <c r="D51" s="272">
        <v>7.3815328999999998</v>
      </c>
      <c r="E51" s="272">
        <v>17.180751999999998</v>
      </c>
      <c r="F51" s="272">
        <v>16.714867999999999</v>
      </c>
      <c r="H51" s="272">
        <v>3.9158648999999999</v>
      </c>
      <c r="I51" s="272">
        <v>0.85975897999999995</v>
      </c>
      <c r="J51" s="272">
        <v>4.6080550000000002</v>
      </c>
      <c r="K51" s="272">
        <v>1.5957543000000001</v>
      </c>
      <c r="M51" s="272">
        <v>17.082384000000001</v>
      </c>
      <c r="N51" s="272">
        <v>7.8701527000000002</v>
      </c>
      <c r="O51" s="272">
        <v>30.756413999999999</v>
      </c>
      <c r="P51" s="272">
        <v>21.899944999999999</v>
      </c>
    </row>
    <row r="52" spans="1:46">
      <c r="A52" s="272">
        <v>1999</v>
      </c>
      <c r="B52" s="272">
        <v>1999</v>
      </c>
      <c r="C52" s="272">
        <v>9.3104688000000007</v>
      </c>
      <c r="D52" s="272">
        <v>5.2046123</v>
      </c>
      <c r="E52" s="272">
        <v>18.195924999999999</v>
      </c>
      <c r="F52" s="272">
        <v>17.261452999999999</v>
      </c>
      <c r="H52" s="272">
        <v>3.5486368000000001</v>
      </c>
      <c r="I52" s="272">
        <v>0.66110137000000002</v>
      </c>
      <c r="J52" s="272">
        <v>5.3993153999999999</v>
      </c>
      <c r="K52" s="272">
        <v>1.9851863999999999</v>
      </c>
      <c r="M52" s="272">
        <v>15.078753000000001</v>
      </c>
      <c r="N52" s="272">
        <v>5.5756193999999999</v>
      </c>
      <c r="O52" s="272">
        <v>33.819177000000003</v>
      </c>
      <c r="P52" s="272">
        <v>21.665151000000002</v>
      </c>
      <c r="V52" s="272" t="s">
        <v>18</v>
      </c>
      <c r="W52" s="272" t="s">
        <v>19</v>
      </c>
      <c r="X52" s="272" t="s">
        <v>79</v>
      </c>
      <c r="Y52" s="272" t="s">
        <v>80</v>
      </c>
      <c r="Z52" s="272" t="s">
        <v>54</v>
      </c>
      <c r="AH52" s="272" t="s">
        <v>18</v>
      </c>
      <c r="AI52" s="272" t="s">
        <v>19</v>
      </c>
      <c r="AJ52" s="272" t="s">
        <v>79</v>
      </c>
      <c r="AK52" s="272" t="s">
        <v>80</v>
      </c>
      <c r="AL52" s="272" t="s">
        <v>54</v>
      </c>
    </row>
    <row r="53" spans="1:46">
      <c r="A53" s="272">
        <v>2000</v>
      </c>
      <c r="B53" s="272">
        <v>2000</v>
      </c>
      <c r="C53" s="272">
        <v>9.0247849999999996</v>
      </c>
      <c r="D53" s="272">
        <v>5.4564199000000002</v>
      </c>
      <c r="E53" s="272">
        <v>18.607887999999999</v>
      </c>
      <c r="F53" s="272">
        <v>15.227277000000001</v>
      </c>
      <c r="H53" s="272">
        <v>3.3844270000000001</v>
      </c>
      <c r="I53" s="272">
        <v>0.73237233999999996</v>
      </c>
      <c r="J53" s="272">
        <v>4.4279875999999998</v>
      </c>
      <c r="K53" s="272">
        <v>1.8830863</v>
      </c>
      <c r="M53" s="272">
        <v>14.362992</v>
      </c>
      <c r="N53" s="272">
        <v>5.8093186000000001</v>
      </c>
      <c r="O53" s="272">
        <v>38.604042999999997</v>
      </c>
      <c r="P53" s="272">
        <v>25.751619999999999</v>
      </c>
      <c r="U53" s="272">
        <v>1990</v>
      </c>
      <c r="AG53" s="272">
        <v>1990</v>
      </c>
      <c r="AI53" s="272">
        <f t="shared" ref="AI53:AL87" si="3">VLOOKUP($U53,$A$1:$Q$82,MATCH(AI$49&amp;""&amp;AI$50,$A$1:$Q$1,0),FALSE)</f>
        <v>1.3263476000000001</v>
      </c>
      <c r="AJ53" s="272">
        <f t="shared" si="3"/>
        <v>12.142402000000001</v>
      </c>
      <c r="AK53" s="272">
        <f t="shared" si="3"/>
        <v>24.915804999999999</v>
      </c>
      <c r="AL53" s="272">
        <f t="shared" si="3"/>
        <v>17.482996</v>
      </c>
    </row>
    <row r="54" spans="1:46">
      <c r="A54" s="272">
        <v>2001</v>
      </c>
      <c r="B54" s="272">
        <v>2001</v>
      </c>
      <c r="C54" s="272">
        <v>8.5621802000000002</v>
      </c>
      <c r="D54" s="272">
        <v>4.8759188</v>
      </c>
      <c r="E54" s="272">
        <v>18.948893000000002</v>
      </c>
      <c r="F54" s="272">
        <v>11.80397</v>
      </c>
      <c r="G54" s="272">
        <v>10.093776999999999</v>
      </c>
      <c r="H54" s="272">
        <v>3.2347146000000002</v>
      </c>
      <c r="I54" s="272">
        <v>0.72378105999999998</v>
      </c>
      <c r="J54" s="272">
        <v>4.4836311000000002</v>
      </c>
      <c r="K54" s="272">
        <v>1.8363963000000001</v>
      </c>
      <c r="L54" s="272">
        <v>3.2559670999999999</v>
      </c>
      <c r="M54" s="272">
        <v>14.229122</v>
      </c>
      <c r="N54" s="272">
        <v>5.2215552000000001</v>
      </c>
      <c r="O54" s="272">
        <v>36.34055</v>
      </c>
      <c r="P54" s="272">
        <v>21.443864999999999</v>
      </c>
      <c r="Q54" s="272">
        <v>15.828018999999999</v>
      </c>
      <c r="U54" s="272">
        <v>1991</v>
      </c>
      <c r="AG54" s="272">
        <v>1991</v>
      </c>
      <c r="AI54" s="272">
        <f t="shared" si="3"/>
        <v>2.2731336</v>
      </c>
      <c r="AJ54" s="272">
        <f t="shared" si="3"/>
        <v>11.246014000000001</v>
      </c>
      <c r="AK54" s="272">
        <f t="shared" si="3"/>
        <v>16.995992000000001</v>
      </c>
      <c r="AL54" s="272">
        <f t="shared" si="3"/>
        <v>18.973642999999999</v>
      </c>
    </row>
    <row r="55" spans="1:46">
      <c r="A55" s="272">
        <v>2002</v>
      </c>
      <c r="B55" s="272">
        <v>2002</v>
      </c>
      <c r="C55" s="272">
        <v>8.0428017000000001</v>
      </c>
      <c r="D55" s="272">
        <v>3.5895203000000002</v>
      </c>
      <c r="E55" s="272">
        <v>18.917159000000002</v>
      </c>
      <c r="F55" s="272">
        <v>10.818163</v>
      </c>
      <c r="G55" s="272">
        <v>9.6792045000000009</v>
      </c>
      <c r="H55" s="272">
        <v>3.0120912999999998</v>
      </c>
      <c r="I55" s="272">
        <v>0.55927517000000004</v>
      </c>
      <c r="J55" s="272">
        <v>4.6717589000000004</v>
      </c>
      <c r="K55" s="272">
        <v>1.5026343</v>
      </c>
      <c r="L55" s="272">
        <v>2.8918575</v>
      </c>
      <c r="M55" s="272">
        <v>13.495426</v>
      </c>
      <c r="N55" s="272">
        <v>3.8474295999999999</v>
      </c>
      <c r="O55" s="272">
        <v>36.383611000000002</v>
      </c>
      <c r="P55" s="272">
        <v>21.118704000000001</v>
      </c>
      <c r="Q55" s="272">
        <v>15.726012000000001</v>
      </c>
      <c r="U55" s="272">
        <v>1992</v>
      </c>
      <c r="AG55" s="272">
        <v>1992</v>
      </c>
      <c r="AI55" s="272">
        <f t="shared" si="3"/>
        <v>3.8685648000000001</v>
      </c>
      <c r="AJ55" s="272">
        <f t="shared" si="3"/>
        <v>11.413933999999999</v>
      </c>
      <c r="AK55" s="272">
        <f t="shared" si="3"/>
        <v>16.208879</v>
      </c>
      <c r="AL55" s="272">
        <f t="shared" si="3"/>
        <v>19.005042</v>
      </c>
    </row>
    <row r="56" spans="1:46">
      <c r="A56" s="272">
        <v>2003</v>
      </c>
      <c r="B56" s="272">
        <v>2003</v>
      </c>
      <c r="C56" s="272">
        <v>7.3752880999999997</v>
      </c>
      <c r="D56" s="272">
        <v>4.4386779000000001</v>
      </c>
      <c r="E56" s="272">
        <v>16.996319</v>
      </c>
      <c r="F56" s="272">
        <v>13.462899999999999</v>
      </c>
      <c r="G56" s="272">
        <v>9.0828021000000003</v>
      </c>
      <c r="H56" s="272">
        <v>2.7825158000000001</v>
      </c>
      <c r="I56" s="272">
        <v>0.70280213000000002</v>
      </c>
      <c r="J56" s="272">
        <v>4.2514760999999996</v>
      </c>
      <c r="K56" s="272">
        <v>1.9917746000000001</v>
      </c>
      <c r="L56" s="272">
        <v>2.6582143999999999</v>
      </c>
      <c r="M56" s="272">
        <v>12.512619000000001</v>
      </c>
      <c r="N56" s="272">
        <v>4.8151824999999997</v>
      </c>
      <c r="O56" s="272">
        <v>32.385700999999997</v>
      </c>
      <c r="P56" s="272">
        <v>26.701131</v>
      </c>
      <c r="Q56" s="272">
        <v>14.808351</v>
      </c>
      <c r="U56" s="272">
        <v>1993</v>
      </c>
      <c r="AG56" s="272">
        <v>1993</v>
      </c>
      <c r="AI56" s="272">
        <f t="shared" si="3"/>
        <v>2.1580409</v>
      </c>
      <c r="AJ56" s="272">
        <f t="shared" si="3"/>
        <v>11.497249</v>
      </c>
      <c r="AK56" s="272">
        <f t="shared" si="3"/>
        <v>14.009119999999999</v>
      </c>
      <c r="AL56" s="272">
        <f t="shared" si="3"/>
        <v>20.845768</v>
      </c>
    </row>
    <row r="57" spans="1:46">
      <c r="A57" s="272">
        <v>2004</v>
      </c>
      <c r="B57" s="272">
        <v>2004</v>
      </c>
      <c r="C57" s="272">
        <v>6.9136379999999997</v>
      </c>
      <c r="D57" s="272">
        <v>2.8754981000000002</v>
      </c>
      <c r="E57" s="272">
        <v>14.571732000000001</v>
      </c>
      <c r="F57" s="272">
        <v>8.3927534999999995</v>
      </c>
      <c r="G57" s="272">
        <v>8.6958502000000006</v>
      </c>
      <c r="H57" s="272">
        <v>2.6250836</v>
      </c>
      <c r="I57" s="272">
        <v>0.4704082</v>
      </c>
      <c r="J57" s="272">
        <v>3.6681735</v>
      </c>
      <c r="K57" s="272">
        <v>1.2727309</v>
      </c>
      <c r="L57" s="272">
        <v>2.5631457000000002</v>
      </c>
      <c r="M57" s="272">
        <v>11.504935</v>
      </c>
      <c r="N57" s="272">
        <v>3.1409419999999999</v>
      </c>
      <c r="O57" s="272">
        <v>27.392247999999999</v>
      </c>
      <c r="P57" s="272">
        <v>14.700246999999999</v>
      </c>
      <c r="Q57" s="272">
        <v>14.034660000000001</v>
      </c>
      <c r="U57" s="272">
        <v>1994</v>
      </c>
      <c r="AG57" s="272">
        <v>1994</v>
      </c>
      <c r="AI57" s="272">
        <f t="shared" si="3"/>
        <v>3.2003987999999999</v>
      </c>
      <c r="AJ57" s="272">
        <f t="shared" si="3"/>
        <v>11.332397</v>
      </c>
      <c r="AK57" s="272">
        <f t="shared" si="3"/>
        <v>13.889253</v>
      </c>
      <c r="AL57" s="272">
        <f t="shared" si="3"/>
        <v>21.934023</v>
      </c>
    </row>
    <row r="58" spans="1:46">
      <c r="A58" s="272" t="str">
        <f>"05"</f>
        <v>05</v>
      </c>
      <c r="B58" s="272">
        <v>2005</v>
      </c>
      <c r="C58" s="272">
        <v>6.5361627000000002</v>
      </c>
      <c r="D58" s="272">
        <v>2.5751289000000002</v>
      </c>
      <c r="E58" s="272">
        <v>12.979452</v>
      </c>
      <c r="F58" s="272">
        <v>8.2418144000000009</v>
      </c>
      <c r="G58" s="272">
        <v>8.7638149999999992</v>
      </c>
      <c r="H58" s="272">
        <v>2.5087982000000002</v>
      </c>
      <c r="I58" s="272">
        <v>0.43430708000000001</v>
      </c>
      <c r="J58" s="272">
        <v>3.4361896000000001</v>
      </c>
      <c r="K58" s="272">
        <v>1.3147218000000001</v>
      </c>
      <c r="L58" s="272">
        <v>2.7038929</v>
      </c>
      <c r="M58" s="272">
        <v>10.922642</v>
      </c>
      <c r="N58" s="272">
        <v>2.8320061000000001</v>
      </c>
      <c r="O58" s="272">
        <v>23.870394000000001</v>
      </c>
      <c r="P58" s="272">
        <v>13.901997</v>
      </c>
      <c r="Q58" s="272">
        <v>13.710748000000001</v>
      </c>
      <c r="U58" s="272">
        <v>95</v>
      </c>
      <c r="AG58" s="272">
        <v>1995</v>
      </c>
      <c r="AI58" s="272">
        <f t="shared" si="3"/>
        <v>5.0142578000000002</v>
      </c>
      <c r="AJ58" s="272">
        <f t="shared" si="3"/>
        <v>11.225455</v>
      </c>
      <c r="AK58" s="272">
        <f t="shared" si="3"/>
        <v>16.000872999999999</v>
      </c>
      <c r="AL58" s="272">
        <f t="shared" si="3"/>
        <v>14.451814000000001</v>
      </c>
    </row>
    <row r="59" spans="1:46">
      <c r="A59" s="272">
        <v>2006</v>
      </c>
      <c r="B59" s="272">
        <v>2006</v>
      </c>
      <c r="C59" s="272">
        <v>6.2822715999999996</v>
      </c>
      <c r="D59" s="272">
        <v>2.5831165999999999</v>
      </c>
      <c r="E59" s="272">
        <v>11.495813</v>
      </c>
      <c r="F59" s="272">
        <v>6.3958235999999999</v>
      </c>
      <c r="G59" s="272">
        <v>8.7671244999999995</v>
      </c>
      <c r="H59" s="272">
        <v>2.4536904000000002</v>
      </c>
      <c r="I59" s="272">
        <v>0.44417168000000001</v>
      </c>
      <c r="J59" s="272">
        <v>3.1185502</v>
      </c>
      <c r="K59" s="272">
        <v>0.97664877999999999</v>
      </c>
      <c r="L59" s="272">
        <v>2.7752903</v>
      </c>
      <c r="M59" s="272">
        <v>10.416891</v>
      </c>
      <c r="N59" s="272">
        <v>2.8024944999999999</v>
      </c>
      <c r="O59" s="272">
        <v>21.347162000000001</v>
      </c>
      <c r="P59" s="272">
        <v>10.929404</v>
      </c>
      <c r="Q59" s="272">
        <v>13.567678000000001</v>
      </c>
      <c r="U59" s="272">
        <v>1996</v>
      </c>
      <c r="AG59" s="272">
        <v>1996</v>
      </c>
      <c r="AI59" s="272">
        <f t="shared" si="3"/>
        <v>5.2915837999999997</v>
      </c>
      <c r="AJ59" s="272">
        <f t="shared" si="3"/>
        <v>11.135997</v>
      </c>
      <c r="AK59" s="272">
        <f t="shared" si="3"/>
        <v>15.698598</v>
      </c>
      <c r="AL59" s="272">
        <f t="shared" si="3"/>
        <v>14.931647999999999</v>
      </c>
    </row>
    <row r="60" spans="1:46">
      <c r="A60" s="272">
        <v>2007</v>
      </c>
      <c r="B60" s="272">
        <v>2007</v>
      </c>
      <c r="C60" s="272">
        <v>6.2774445999999999</v>
      </c>
      <c r="D60" s="272">
        <v>2.1375304000000002</v>
      </c>
      <c r="E60" s="272">
        <v>10.556172999999999</v>
      </c>
      <c r="F60" s="272">
        <v>6.4934348999999996</v>
      </c>
      <c r="G60" s="272">
        <v>9.2664060999999993</v>
      </c>
      <c r="H60" s="272">
        <v>2.4892029</v>
      </c>
      <c r="I60" s="272">
        <v>0.38924300000000001</v>
      </c>
      <c r="J60" s="272">
        <v>2.8786032000000001</v>
      </c>
      <c r="K60" s="272">
        <v>0.89854042000000001</v>
      </c>
      <c r="L60" s="272">
        <v>2.9326976999999999</v>
      </c>
      <c r="M60" s="272">
        <v>10.234907</v>
      </c>
      <c r="N60" s="272">
        <v>2.3078793000000002</v>
      </c>
      <c r="O60" s="272">
        <v>19.056712999999998</v>
      </c>
      <c r="P60" s="272">
        <v>10.962755</v>
      </c>
      <c r="Q60" s="272">
        <v>14.334666</v>
      </c>
      <c r="U60" s="272">
        <v>1997</v>
      </c>
      <c r="AG60" s="272">
        <v>1997</v>
      </c>
      <c r="AI60" s="272">
        <f t="shared" si="3"/>
        <v>6.8415261000000003</v>
      </c>
      <c r="AJ60" s="272">
        <f t="shared" si="3"/>
        <v>10.392054</v>
      </c>
      <c r="AK60" s="272">
        <f t="shared" si="3"/>
        <v>15.834298</v>
      </c>
      <c r="AL60" s="272">
        <f t="shared" si="3"/>
        <v>14.003959</v>
      </c>
    </row>
    <row r="61" spans="1:46">
      <c r="A61" s="272">
        <v>2008</v>
      </c>
      <c r="B61" s="272">
        <v>2008</v>
      </c>
      <c r="C61" s="272">
        <v>6.4200182999999997</v>
      </c>
      <c r="D61" s="272">
        <v>1.8236022000000001</v>
      </c>
      <c r="E61" s="272">
        <v>9.8166349999999998</v>
      </c>
      <c r="F61" s="272">
        <v>6.6616289999999996</v>
      </c>
      <c r="G61" s="272">
        <v>9.0928383999999998</v>
      </c>
      <c r="H61" s="272">
        <v>2.5327055000000001</v>
      </c>
      <c r="I61" s="272">
        <v>0.41031848999999998</v>
      </c>
      <c r="J61" s="272">
        <v>2.6996229</v>
      </c>
      <c r="K61" s="272">
        <v>0.91751769000000005</v>
      </c>
      <c r="L61" s="272">
        <v>2.7761893</v>
      </c>
      <c r="M61" s="272">
        <v>10.572837</v>
      </c>
      <c r="N61" s="272">
        <v>2.4068586999999999</v>
      </c>
      <c r="O61" s="272">
        <v>17.746424000000001</v>
      </c>
      <c r="P61" s="272">
        <v>10.731420999999999</v>
      </c>
      <c r="Q61" s="272">
        <v>14.350740999999999</v>
      </c>
      <c r="U61" s="272">
        <v>1998</v>
      </c>
      <c r="AG61" s="272">
        <v>1998</v>
      </c>
      <c r="AI61" s="272">
        <f t="shared" si="3"/>
        <v>7.3815328999999998</v>
      </c>
      <c r="AJ61" s="272">
        <f t="shared" si="3"/>
        <v>10.122503</v>
      </c>
      <c r="AK61" s="272">
        <f t="shared" si="3"/>
        <v>17.180751999999998</v>
      </c>
      <c r="AL61" s="272">
        <f t="shared" si="3"/>
        <v>16.714867999999999</v>
      </c>
    </row>
    <row r="62" spans="1:46">
      <c r="A62" s="272">
        <v>2009</v>
      </c>
      <c r="B62" s="272">
        <v>2009</v>
      </c>
      <c r="C62" s="272">
        <v>6.3175914000000004</v>
      </c>
      <c r="D62" s="272">
        <v>1.7945358</v>
      </c>
      <c r="E62" s="272">
        <v>11.055180999999999</v>
      </c>
      <c r="F62" s="272">
        <v>7.7370511000000004</v>
      </c>
      <c r="G62" s="272">
        <v>9.1210877000000004</v>
      </c>
      <c r="H62" s="272">
        <v>2.4335705000000001</v>
      </c>
      <c r="I62" s="272">
        <v>0.42895982999999999</v>
      </c>
      <c r="J62" s="272">
        <v>2.8006500999999999</v>
      </c>
      <c r="K62" s="272">
        <v>0.94735950999999996</v>
      </c>
      <c r="L62" s="272">
        <v>2.5741380999999999</v>
      </c>
      <c r="M62" s="272">
        <v>10.396958</v>
      </c>
      <c r="N62" s="272">
        <v>2.5054438000000001</v>
      </c>
      <c r="O62" s="272">
        <v>18.707332999999998</v>
      </c>
      <c r="P62" s="272">
        <v>12.134819999999999</v>
      </c>
      <c r="Q62" s="272">
        <v>15.434392000000001</v>
      </c>
      <c r="U62" s="272">
        <v>1999</v>
      </c>
      <c r="AG62" s="272">
        <v>1999</v>
      </c>
      <c r="AI62" s="272">
        <f t="shared" si="3"/>
        <v>5.2046123</v>
      </c>
      <c r="AJ62" s="272">
        <f t="shared" si="3"/>
        <v>9.3104688000000007</v>
      </c>
      <c r="AK62" s="272">
        <f t="shared" si="3"/>
        <v>18.195924999999999</v>
      </c>
      <c r="AL62" s="272">
        <f t="shared" si="3"/>
        <v>17.261452999999999</v>
      </c>
    </row>
    <row r="63" spans="1:46">
      <c r="A63" s="272">
        <v>10</v>
      </c>
      <c r="B63" s="272">
        <v>2010</v>
      </c>
      <c r="C63" s="272">
        <v>6.470351</v>
      </c>
      <c r="D63" s="272">
        <v>1.8253813999999999</v>
      </c>
      <c r="E63" s="272">
        <v>10.714753</v>
      </c>
      <c r="F63" s="272">
        <v>6.8039607000000002</v>
      </c>
      <c r="G63" s="272">
        <v>9.3085397000000007</v>
      </c>
      <c r="H63" s="272">
        <v>2.4401361000000001</v>
      </c>
      <c r="I63" s="272">
        <v>0.45146037</v>
      </c>
      <c r="J63" s="272">
        <v>2.7932413999999999</v>
      </c>
      <c r="K63" s="272">
        <v>0.91875658000000004</v>
      </c>
      <c r="L63" s="272">
        <v>2.6780761000000002</v>
      </c>
      <c r="M63" s="272">
        <v>10.13754</v>
      </c>
      <c r="N63" s="272">
        <v>2.5190822000000002</v>
      </c>
      <c r="O63" s="272">
        <v>17.854852999999999</v>
      </c>
      <c r="P63" s="272">
        <v>11.434858999999999</v>
      </c>
      <c r="Q63" s="272">
        <v>15.502459</v>
      </c>
      <c r="U63" s="272">
        <v>2000</v>
      </c>
      <c r="W63" s="272">
        <v>0.72348714999999997</v>
      </c>
      <c r="X63" s="272">
        <v>3.3837994</v>
      </c>
      <c r="Y63" s="272">
        <v>4.3943973999999999</v>
      </c>
      <c r="Z63" s="272">
        <v>2.0109222999999998</v>
      </c>
      <c r="AG63" s="272">
        <v>2000</v>
      </c>
      <c r="AI63" s="272">
        <f t="shared" si="3"/>
        <v>5.4564199000000002</v>
      </c>
      <c r="AJ63" s="272">
        <f t="shared" si="3"/>
        <v>9.0247849999999996</v>
      </c>
      <c r="AK63" s="272">
        <f t="shared" si="3"/>
        <v>18.607887999999999</v>
      </c>
      <c r="AL63" s="272">
        <f t="shared" si="3"/>
        <v>15.227277000000001</v>
      </c>
    </row>
    <row r="64" spans="1:46">
      <c r="A64" s="272">
        <v>11</v>
      </c>
      <c r="B64" s="272">
        <v>2011</v>
      </c>
      <c r="C64" s="272">
        <v>6.7044642999999997</v>
      </c>
      <c r="D64" s="272">
        <v>1.8225373</v>
      </c>
      <c r="E64" s="272">
        <v>10.334408</v>
      </c>
      <c r="F64" s="272">
        <v>6.6429989999999997</v>
      </c>
      <c r="G64" s="272">
        <v>9.9017868999999994</v>
      </c>
      <c r="H64" s="272">
        <v>2.5732202000000002</v>
      </c>
      <c r="I64" s="272">
        <v>0.49246729</v>
      </c>
      <c r="J64" s="272">
        <v>2.7771572999999998</v>
      </c>
      <c r="K64" s="272">
        <v>0.98351971000000005</v>
      </c>
      <c r="L64" s="272">
        <v>2.8794802000000002</v>
      </c>
      <c r="M64" s="272">
        <v>10.555565</v>
      </c>
      <c r="N64" s="272">
        <v>2.6566854000000002</v>
      </c>
      <c r="O64" s="272">
        <v>17.495646000000001</v>
      </c>
      <c r="P64" s="272">
        <v>12.396872</v>
      </c>
      <c r="Q64" s="272">
        <v>15.708511</v>
      </c>
      <c r="U64" s="272">
        <v>2001</v>
      </c>
      <c r="V64" s="272">
        <v>3.2551166</v>
      </c>
      <c r="W64" s="272">
        <v>0.71428891000000005</v>
      </c>
      <c r="X64" s="272">
        <v>3.2338382999999999</v>
      </c>
      <c r="Y64" s="272">
        <v>4.4507441999999999</v>
      </c>
      <c r="Z64" s="272">
        <v>1.9534802</v>
      </c>
      <c r="AG64" s="272">
        <v>2001</v>
      </c>
      <c r="AH64" s="272">
        <f t="shared" ref="AH64:AH87" si="4">VLOOKUP($U64,$A$1:$Q$82,MATCH(AH$49&amp;""&amp;AH$50,$A$1:$Q$1,0),FALSE)</f>
        <v>10.093776999999999</v>
      </c>
      <c r="AI64" s="272">
        <f t="shared" si="3"/>
        <v>4.8759188</v>
      </c>
      <c r="AJ64" s="272">
        <f t="shared" si="3"/>
        <v>8.5621802000000002</v>
      </c>
      <c r="AK64" s="272">
        <f t="shared" si="3"/>
        <v>18.948893000000002</v>
      </c>
      <c r="AL64" s="272">
        <f t="shared" si="3"/>
        <v>11.80397</v>
      </c>
    </row>
    <row r="65" spans="1:38">
      <c r="A65" s="272">
        <v>12</v>
      </c>
      <c r="B65" s="272">
        <v>2012</v>
      </c>
      <c r="C65" s="272">
        <v>6.4680783999999996</v>
      </c>
      <c r="D65" s="272">
        <v>1.7552828</v>
      </c>
      <c r="E65" s="272">
        <v>10.060796</v>
      </c>
      <c r="F65" s="272">
        <v>7.4095979999999999</v>
      </c>
      <c r="G65" s="272">
        <v>9.3661521000000008</v>
      </c>
      <c r="H65" s="272">
        <v>2.5143922999999999</v>
      </c>
      <c r="I65" s="272">
        <v>0.48896936000000002</v>
      </c>
      <c r="J65" s="272">
        <v>2.6680334000000001</v>
      </c>
      <c r="K65" s="272">
        <v>1.0992013</v>
      </c>
      <c r="L65" s="272">
        <v>2.7263896000000001</v>
      </c>
      <c r="M65" s="272">
        <v>10.120385000000001</v>
      </c>
      <c r="N65" s="272">
        <v>2.6196480000000002</v>
      </c>
      <c r="O65" s="272">
        <v>16.805319999999998</v>
      </c>
      <c r="P65" s="272">
        <v>12.310971</v>
      </c>
      <c r="Q65" s="272">
        <v>14.737475</v>
      </c>
      <c r="U65" s="272">
        <v>2002</v>
      </c>
      <c r="V65" s="272">
        <v>2.8922051999999998</v>
      </c>
      <c r="W65" s="272">
        <v>0.55145416000000003</v>
      </c>
      <c r="X65" s="272">
        <v>3.0111829999999999</v>
      </c>
      <c r="Y65" s="272">
        <v>4.6307115999999997</v>
      </c>
      <c r="Z65" s="272">
        <v>1.5759000999999999</v>
      </c>
      <c r="AG65" s="272">
        <v>2002</v>
      </c>
      <c r="AH65" s="272">
        <f t="shared" si="4"/>
        <v>9.6792045000000009</v>
      </c>
      <c r="AI65" s="272">
        <f t="shared" si="3"/>
        <v>3.5895203000000002</v>
      </c>
      <c r="AJ65" s="272">
        <f t="shared" si="3"/>
        <v>8.0428017000000001</v>
      </c>
      <c r="AK65" s="272">
        <f t="shared" si="3"/>
        <v>18.917159000000002</v>
      </c>
      <c r="AL65" s="272">
        <f t="shared" si="3"/>
        <v>10.818163</v>
      </c>
    </row>
    <row r="66" spans="1:38">
      <c r="A66" s="272">
        <v>13</v>
      </c>
      <c r="B66" s="272">
        <v>2013</v>
      </c>
      <c r="C66" s="272">
        <v>6.0180033999999996</v>
      </c>
      <c r="D66" s="272">
        <v>1.8482597999999999</v>
      </c>
      <c r="E66" s="272">
        <v>10.151194</v>
      </c>
      <c r="F66" s="272">
        <v>8.3913913000000004</v>
      </c>
      <c r="G66" s="272">
        <v>7.9573384999999996</v>
      </c>
      <c r="H66" s="272">
        <v>2.3795651000000002</v>
      </c>
      <c r="I66" s="272">
        <v>0.51249069999999997</v>
      </c>
      <c r="J66" s="272">
        <v>2.6435540999999998</v>
      </c>
      <c r="K66" s="272">
        <v>1.1670417</v>
      </c>
      <c r="L66" s="272">
        <v>2.4844089</v>
      </c>
      <c r="M66" s="272">
        <v>9.3182068999999998</v>
      </c>
      <c r="N66" s="272">
        <v>2.7650326999999999</v>
      </c>
      <c r="O66" s="272">
        <v>16.591695999999999</v>
      </c>
      <c r="P66" s="272">
        <v>13.062499000000001</v>
      </c>
      <c r="Q66" s="272">
        <v>12.86553</v>
      </c>
      <c r="U66" s="272">
        <v>2003</v>
      </c>
      <c r="V66" s="272">
        <v>2.6580834000000002</v>
      </c>
      <c r="W66" s="272">
        <v>0.69277575999999996</v>
      </c>
      <c r="X66" s="272">
        <v>2.781272</v>
      </c>
      <c r="Y66" s="272">
        <v>4.2185180000000004</v>
      </c>
      <c r="Z66" s="272">
        <v>2.1113202000000002</v>
      </c>
      <c r="AG66" s="272">
        <v>2003</v>
      </c>
      <c r="AH66" s="272">
        <f t="shared" si="4"/>
        <v>9.0828021000000003</v>
      </c>
      <c r="AI66" s="272">
        <f t="shared" si="3"/>
        <v>4.4386779000000001</v>
      </c>
      <c r="AJ66" s="272">
        <f t="shared" si="3"/>
        <v>7.3752880999999997</v>
      </c>
      <c r="AK66" s="272">
        <f t="shared" si="3"/>
        <v>16.996319</v>
      </c>
      <c r="AL66" s="272">
        <f t="shared" si="3"/>
        <v>13.462899999999999</v>
      </c>
    </row>
    <row r="67" spans="1:38">
      <c r="A67" s="272">
        <v>14</v>
      </c>
      <c r="B67" s="272">
        <v>2014</v>
      </c>
      <c r="C67" s="272">
        <v>5.6807078000000004</v>
      </c>
      <c r="D67" s="272">
        <v>1.9666933</v>
      </c>
      <c r="E67" s="272">
        <v>10.686928</v>
      </c>
      <c r="F67" s="272">
        <v>9.0644506000000007</v>
      </c>
      <c r="G67" s="272">
        <v>7.9038225000000004</v>
      </c>
      <c r="H67" s="272">
        <v>2.248335</v>
      </c>
      <c r="I67" s="272">
        <v>0.55474615999999999</v>
      </c>
      <c r="J67" s="272">
        <v>2.7449167999999999</v>
      </c>
      <c r="K67" s="272">
        <v>1.2411695</v>
      </c>
      <c r="L67" s="272">
        <v>2.4737330000000002</v>
      </c>
      <c r="M67" s="272">
        <v>8.7321945000000003</v>
      </c>
      <c r="N67" s="272">
        <v>3.0095999</v>
      </c>
      <c r="O67" s="272">
        <v>17.451675999999999</v>
      </c>
      <c r="P67" s="272">
        <v>14.021437000000001</v>
      </c>
      <c r="Q67" s="272">
        <v>12.575962000000001</v>
      </c>
      <c r="U67" s="272">
        <v>2004</v>
      </c>
      <c r="V67" s="272">
        <v>2.5632440000000001</v>
      </c>
      <c r="W67" s="272">
        <v>0.46339789999999997</v>
      </c>
      <c r="X67" s="272">
        <v>2.6243337000000002</v>
      </c>
      <c r="Y67" s="272">
        <v>3.6393078999999999</v>
      </c>
      <c r="Z67" s="272">
        <v>1.3320240000000001</v>
      </c>
      <c r="AG67" s="272">
        <v>2004</v>
      </c>
      <c r="AH67" s="272">
        <f t="shared" si="4"/>
        <v>8.6958502000000006</v>
      </c>
      <c r="AI67" s="272">
        <f t="shared" si="3"/>
        <v>2.8754981000000002</v>
      </c>
      <c r="AJ67" s="272">
        <f t="shared" si="3"/>
        <v>6.9136379999999997</v>
      </c>
      <c r="AK67" s="272">
        <f t="shared" si="3"/>
        <v>14.571732000000001</v>
      </c>
      <c r="AL67" s="272">
        <f t="shared" si="3"/>
        <v>8.3927534999999995</v>
      </c>
    </row>
    <row r="68" spans="1:38">
      <c r="A68" s="272">
        <v>15</v>
      </c>
      <c r="B68" s="272">
        <v>2015</v>
      </c>
      <c r="C68" s="272">
        <v>5.1862178999999999</v>
      </c>
      <c r="D68" s="272">
        <v>1.7675166</v>
      </c>
      <c r="E68" s="272">
        <v>12.620438</v>
      </c>
      <c r="F68" s="272">
        <v>12.016518</v>
      </c>
      <c r="G68" s="272">
        <v>7.4306096000000004</v>
      </c>
      <c r="H68" s="272">
        <v>2.0393116</v>
      </c>
      <c r="I68" s="272">
        <v>0.51273259999999998</v>
      </c>
      <c r="J68" s="272">
        <v>3.2805130999999998</v>
      </c>
      <c r="K68" s="272">
        <v>1.3662719999999999</v>
      </c>
      <c r="L68" s="272">
        <v>2.3407488000000001</v>
      </c>
      <c r="M68" s="272">
        <v>7.9157406000000003</v>
      </c>
      <c r="N68" s="272">
        <v>2.8406400000000001</v>
      </c>
      <c r="O68" s="272">
        <v>20.210791</v>
      </c>
      <c r="P68" s="272">
        <v>18.287127000000002</v>
      </c>
      <c r="Q68" s="272">
        <v>11.741552</v>
      </c>
      <c r="U68" s="272" t="str">
        <f>"05"</f>
        <v>05</v>
      </c>
      <c r="V68" s="272">
        <v>2.7037011</v>
      </c>
      <c r="W68" s="272">
        <v>0.42767792999999998</v>
      </c>
      <c r="X68" s="272">
        <v>2.5086398999999999</v>
      </c>
      <c r="Y68" s="272">
        <v>3.4094337000000001</v>
      </c>
      <c r="Z68" s="272">
        <v>1.3945221999999999</v>
      </c>
      <c r="AG68" s="272">
        <v>2005</v>
      </c>
      <c r="AH68" s="272">
        <f t="shared" si="4"/>
        <v>8.7638149999999992</v>
      </c>
      <c r="AI68" s="272">
        <f t="shared" si="3"/>
        <v>2.5751289000000002</v>
      </c>
      <c r="AJ68" s="272">
        <f t="shared" si="3"/>
        <v>6.5361627000000002</v>
      </c>
      <c r="AK68" s="272">
        <f t="shared" si="3"/>
        <v>12.979452</v>
      </c>
      <c r="AL68" s="272">
        <f t="shared" si="3"/>
        <v>8.2418144000000009</v>
      </c>
    </row>
    <row r="69" spans="1:38">
      <c r="A69" s="272">
        <v>16</v>
      </c>
      <c r="B69" s="272">
        <v>2016</v>
      </c>
      <c r="C69" s="272">
        <v>4.9209855999999998</v>
      </c>
      <c r="D69" s="272">
        <v>2.3520188000000002</v>
      </c>
      <c r="E69" s="272">
        <v>12.6264</v>
      </c>
      <c r="F69" s="272">
        <v>14.307297</v>
      </c>
      <c r="G69" s="272">
        <v>8.0376808000000004</v>
      </c>
      <c r="H69" s="272">
        <v>1.9257580000000001</v>
      </c>
      <c r="I69" s="272">
        <v>0.68030464000000002</v>
      </c>
      <c r="J69" s="272">
        <v>3.1730572000000001</v>
      </c>
      <c r="K69" s="272">
        <v>1.4542755000000001</v>
      </c>
      <c r="L69" s="272">
        <v>2.4898085000000001</v>
      </c>
      <c r="M69" s="272">
        <v>7.2598890000000003</v>
      </c>
      <c r="N69" s="272">
        <v>3.8929974999999999</v>
      </c>
      <c r="O69" s="272">
        <v>19.846561000000001</v>
      </c>
      <c r="P69" s="272">
        <v>20.444582</v>
      </c>
      <c r="Q69" s="272">
        <v>12.715208000000001</v>
      </c>
      <c r="U69" s="272">
        <v>2006</v>
      </c>
      <c r="V69" s="272">
        <v>2.7752105999999999</v>
      </c>
      <c r="W69" s="272">
        <v>0.43732225000000002</v>
      </c>
      <c r="X69" s="272">
        <v>2.4562678999999998</v>
      </c>
      <c r="Y69" s="272">
        <v>3.0954356999999999</v>
      </c>
      <c r="Z69" s="272">
        <v>1.0166953000000001</v>
      </c>
      <c r="AG69" s="272">
        <v>2006</v>
      </c>
      <c r="AH69" s="272">
        <f t="shared" si="4"/>
        <v>8.7671244999999995</v>
      </c>
      <c r="AI69" s="272">
        <f t="shared" si="3"/>
        <v>2.5831165999999999</v>
      </c>
      <c r="AJ69" s="272">
        <f t="shared" si="3"/>
        <v>6.2822715999999996</v>
      </c>
      <c r="AK69" s="272">
        <f t="shared" si="3"/>
        <v>11.495813</v>
      </c>
      <c r="AL69" s="272">
        <f t="shared" si="3"/>
        <v>6.3958235999999999</v>
      </c>
    </row>
    <row r="70" spans="1:38">
      <c r="A70" s="272">
        <v>17</v>
      </c>
      <c r="B70" s="272">
        <v>2017</v>
      </c>
      <c r="C70" s="272">
        <v>4.6487087000000002</v>
      </c>
      <c r="D70" s="272">
        <v>2.5886938000000002</v>
      </c>
      <c r="E70" s="272">
        <v>12.715463</v>
      </c>
      <c r="F70" s="272">
        <v>12.548171999999999</v>
      </c>
      <c r="G70" s="272">
        <v>8.2951599999999992</v>
      </c>
      <c r="H70" s="272">
        <v>1.8212345999999999</v>
      </c>
      <c r="I70" s="272">
        <v>0.75671898999999998</v>
      </c>
      <c r="J70" s="272">
        <v>3.1625605000000001</v>
      </c>
      <c r="K70" s="272">
        <v>1.4532259999999999</v>
      </c>
      <c r="L70" s="272">
        <v>2.5217187000000001</v>
      </c>
      <c r="M70" s="272">
        <v>6.6808785000000004</v>
      </c>
      <c r="N70" s="272">
        <v>4.3451379000000001</v>
      </c>
      <c r="O70" s="272">
        <v>19.998671000000002</v>
      </c>
      <c r="P70" s="272">
        <v>17.806550999999999</v>
      </c>
      <c r="Q70" s="272">
        <v>12.413639</v>
      </c>
      <c r="U70" s="272">
        <v>2007</v>
      </c>
      <c r="V70" s="272">
        <v>2.9331330000000002</v>
      </c>
      <c r="W70" s="272">
        <v>0.38314872999999999</v>
      </c>
      <c r="X70" s="272">
        <v>2.4949598000000002</v>
      </c>
      <c r="Y70" s="272">
        <v>2.8600511000000002</v>
      </c>
      <c r="Z70" s="272">
        <v>0.90680943999999997</v>
      </c>
      <c r="AG70" s="272">
        <v>2007</v>
      </c>
      <c r="AH70" s="272">
        <f t="shared" si="4"/>
        <v>9.2664060999999993</v>
      </c>
      <c r="AI70" s="272">
        <f t="shared" si="3"/>
        <v>2.1375304000000002</v>
      </c>
      <c r="AJ70" s="272">
        <f t="shared" si="3"/>
        <v>6.2774445999999999</v>
      </c>
      <c r="AK70" s="272">
        <f t="shared" si="3"/>
        <v>10.556172999999999</v>
      </c>
      <c r="AL70" s="272">
        <f t="shared" si="3"/>
        <v>6.4934348999999996</v>
      </c>
    </row>
    <row r="71" spans="1:38">
      <c r="A71" s="272">
        <v>18</v>
      </c>
      <c r="B71" s="272">
        <v>2018</v>
      </c>
      <c r="C71" s="272">
        <v>4.3849520000000002</v>
      </c>
      <c r="D71" s="272">
        <v>2.7880657000000002</v>
      </c>
      <c r="E71" s="272">
        <v>12.797043</v>
      </c>
      <c r="F71" s="272">
        <v>12.731052</v>
      </c>
      <c r="G71" s="272">
        <v>9.2258031999999996</v>
      </c>
      <c r="H71" s="272">
        <v>1.7398155</v>
      </c>
      <c r="I71" s="272">
        <v>0.80835641999999996</v>
      </c>
      <c r="J71" s="272">
        <v>3.1521536999999999</v>
      </c>
      <c r="K71" s="272">
        <v>1.6230119000000001</v>
      </c>
      <c r="L71" s="272">
        <v>2.7690766</v>
      </c>
      <c r="M71" s="272">
        <v>6.3563828999999998</v>
      </c>
      <c r="N71" s="272">
        <v>4.7331104000000002</v>
      </c>
      <c r="O71" s="272">
        <v>20.893328</v>
      </c>
      <c r="P71" s="272">
        <v>17.612231000000001</v>
      </c>
      <c r="Q71" s="272">
        <v>14.779545000000001</v>
      </c>
      <c r="U71" s="272">
        <v>2008</v>
      </c>
      <c r="V71" s="272">
        <v>2.7760403999999999</v>
      </c>
      <c r="W71" s="272">
        <v>0.40361403000000001</v>
      </c>
      <c r="X71" s="272">
        <v>2.5346377000000002</v>
      </c>
      <c r="Y71" s="272">
        <v>2.6824716999999998</v>
      </c>
      <c r="Z71" s="272">
        <v>0.92670107000000002</v>
      </c>
      <c r="AG71" s="272">
        <v>2008</v>
      </c>
      <c r="AH71" s="272">
        <f t="shared" si="4"/>
        <v>9.0928383999999998</v>
      </c>
      <c r="AI71" s="272">
        <f t="shared" si="3"/>
        <v>1.8236022000000001</v>
      </c>
      <c r="AJ71" s="272">
        <f t="shared" si="3"/>
        <v>6.4200182999999997</v>
      </c>
      <c r="AK71" s="272">
        <f t="shared" si="3"/>
        <v>9.8166349999999998</v>
      </c>
      <c r="AL71" s="272">
        <f t="shared" si="3"/>
        <v>6.6616289999999996</v>
      </c>
    </row>
    <row r="72" spans="1:38">
      <c r="A72" s="272">
        <v>19</v>
      </c>
      <c r="B72" s="272">
        <v>2019</v>
      </c>
      <c r="C72" s="272">
        <v>4.0635214</v>
      </c>
      <c r="D72" s="272">
        <v>3.0379640000000001</v>
      </c>
      <c r="E72" s="272">
        <v>13.119376000000001</v>
      </c>
      <c r="F72" s="272">
        <v>13.545299999999999</v>
      </c>
      <c r="G72" s="272">
        <v>9.3899378000000002</v>
      </c>
      <c r="H72" s="272">
        <v>1.5980144999999999</v>
      </c>
      <c r="I72" s="272">
        <v>0.85217103999999999</v>
      </c>
      <c r="J72" s="272">
        <v>3.0734634000000001</v>
      </c>
      <c r="K72" s="272">
        <v>1.6407787</v>
      </c>
      <c r="L72" s="272">
        <v>2.8179837999999999</v>
      </c>
      <c r="M72" s="272">
        <v>5.8585582</v>
      </c>
      <c r="N72" s="272">
        <v>5.3433579</v>
      </c>
      <c r="O72" s="272">
        <v>20.932285</v>
      </c>
      <c r="P72" s="272">
        <v>19.351607000000001</v>
      </c>
      <c r="Q72" s="272">
        <v>14.934889</v>
      </c>
      <c r="U72" s="272">
        <v>2009</v>
      </c>
      <c r="V72" s="272">
        <v>2.5741795000000001</v>
      </c>
      <c r="W72" s="272">
        <v>0.42173444999999998</v>
      </c>
      <c r="X72" s="272">
        <v>2.4343963</v>
      </c>
      <c r="Y72" s="272">
        <v>2.7794815000000002</v>
      </c>
      <c r="Z72" s="272">
        <v>0.95248076999999998</v>
      </c>
      <c r="AG72" s="272">
        <v>2009</v>
      </c>
      <c r="AH72" s="272">
        <f t="shared" si="4"/>
        <v>9.1210877000000004</v>
      </c>
      <c r="AI72" s="272">
        <f t="shared" si="3"/>
        <v>1.7945358</v>
      </c>
      <c r="AJ72" s="272">
        <f t="shared" si="3"/>
        <v>6.3175914000000004</v>
      </c>
      <c r="AK72" s="272">
        <f t="shared" si="3"/>
        <v>11.055180999999999</v>
      </c>
      <c r="AL72" s="272">
        <f t="shared" si="3"/>
        <v>7.7370511000000004</v>
      </c>
    </row>
    <row r="73" spans="1:38">
      <c r="A73" s="272">
        <v>20</v>
      </c>
      <c r="B73" s="272">
        <v>2020</v>
      </c>
      <c r="C73" s="272">
        <v>3.7959626000000002</v>
      </c>
      <c r="D73" s="272">
        <v>3.7249621999999998</v>
      </c>
      <c r="E73" s="272">
        <v>15.094753000000001</v>
      </c>
      <c r="F73" s="272">
        <v>16.275739999999999</v>
      </c>
      <c r="G73" s="272">
        <v>8.2706624000000009</v>
      </c>
      <c r="H73" s="272">
        <v>1.5057271000000001</v>
      </c>
      <c r="I73" s="272">
        <v>0.95674225999999996</v>
      </c>
      <c r="J73" s="272">
        <v>3.1812990999999999</v>
      </c>
      <c r="K73" s="272">
        <v>1.7841471</v>
      </c>
      <c r="L73" s="272">
        <v>2.5346484999999999</v>
      </c>
      <c r="M73" s="272">
        <v>5.5128690000000002</v>
      </c>
      <c r="N73" s="272">
        <v>6.3589361999999996</v>
      </c>
      <c r="O73" s="272">
        <v>22.407057999999999</v>
      </c>
      <c r="P73" s="272">
        <v>24.457643000000001</v>
      </c>
      <c r="Q73" s="272">
        <v>13.122664</v>
      </c>
      <c r="U73" s="272">
        <v>10</v>
      </c>
      <c r="V73" s="272">
        <v>2.6777438</v>
      </c>
      <c r="W73" s="272">
        <v>0.44372681000000003</v>
      </c>
      <c r="X73" s="272">
        <v>2.4416264000000001</v>
      </c>
      <c r="Y73" s="272">
        <v>2.7746040999999999</v>
      </c>
      <c r="Z73" s="272">
        <v>0.91599754</v>
      </c>
      <c r="AG73" s="272">
        <v>2010</v>
      </c>
      <c r="AH73" s="272">
        <f t="shared" si="4"/>
        <v>9.3085397000000007</v>
      </c>
      <c r="AI73" s="272">
        <f t="shared" si="3"/>
        <v>1.8253813999999999</v>
      </c>
      <c r="AJ73" s="272">
        <f t="shared" si="3"/>
        <v>6.470351</v>
      </c>
      <c r="AK73" s="272">
        <f t="shared" si="3"/>
        <v>10.714753</v>
      </c>
      <c r="AL73" s="272">
        <f t="shared" si="3"/>
        <v>6.8039607000000002</v>
      </c>
    </row>
    <row r="74" spans="1:38">
      <c r="A74" s="272">
        <v>21</v>
      </c>
      <c r="B74" s="272">
        <v>2021</v>
      </c>
      <c r="C74" s="272">
        <v>3.7776551</v>
      </c>
      <c r="D74" s="272">
        <v>3.4240200000000001</v>
      </c>
      <c r="E74" s="272">
        <v>13.578032</v>
      </c>
      <c r="F74" s="272">
        <v>16.406670999999999</v>
      </c>
      <c r="G74" s="272">
        <v>8.4958630999999993</v>
      </c>
      <c r="H74" s="272">
        <v>1.5310318999999999</v>
      </c>
      <c r="I74" s="272">
        <v>0.91219817999999997</v>
      </c>
      <c r="J74" s="272">
        <v>3.0788432000000001</v>
      </c>
      <c r="K74" s="272">
        <v>1.9135461</v>
      </c>
      <c r="L74" s="272">
        <v>2.6826667</v>
      </c>
      <c r="M74" s="272">
        <v>5.1656342999999998</v>
      </c>
      <c r="N74" s="272">
        <v>6.0481138999999997</v>
      </c>
      <c r="O74" s="272">
        <v>20.107154999999999</v>
      </c>
      <c r="P74" s="272">
        <v>23.825866000000001</v>
      </c>
      <c r="Q74" s="272">
        <v>13.040922999999999</v>
      </c>
      <c r="U74" s="272">
        <v>11</v>
      </c>
      <c r="V74" s="272">
        <v>2.8798840999999999</v>
      </c>
      <c r="W74" s="272">
        <v>0.48389990999999999</v>
      </c>
      <c r="X74" s="272">
        <v>2.5745944999999999</v>
      </c>
      <c r="Y74" s="272">
        <v>2.7583628999999998</v>
      </c>
      <c r="Z74" s="272">
        <v>0.99977740999999998</v>
      </c>
      <c r="AG74" s="272">
        <v>2011</v>
      </c>
      <c r="AH74" s="272">
        <f t="shared" si="4"/>
        <v>9.9017868999999994</v>
      </c>
      <c r="AI74" s="272">
        <f t="shared" si="3"/>
        <v>1.8225373</v>
      </c>
      <c r="AJ74" s="272">
        <f t="shared" si="3"/>
        <v>6.7044642999999997</v>
      </c>
      <c r="AK74" s="272">
        <f t="shared" si="3"/>
        <v>10.334408</v>
      </c>
      <c r="AL74" s="272">
        <f t="shared" si="3"/>
        <v>6.6429989999999997</v>
      </c>
    </row>
    <row r="75" spans="1:38">
      <c r="A75" s="272">
        <v>22</v>
      </c>
      <c r="B75" s="272">
        <v>2022</v>
      </c>
      <c r="C75" s="272">
        <v>4.4232538999999997</v>
      </c>
      <c r="D75" s="272">
        <v>3.6348105999999998</v>
      </c>
      <c r="E75" s="272">
        <v>13.341379999999999</v>
      </c>
      <c r="F75" s="272">
        <v>16.022993</v>
      </c>
      <c r="G75" s="272">
        <v>9.7731496999999994</v>
      </c>
      <c r="H75" s="272">
        <v>1.8244513</v>
      </c>
      <c r="I75" s="272">
        <v>0.94411009000000001</v>
      </c>
      <c r="J75" s="272">
        <v>3.1794190000000002</v>
      </c>
      <c r="K75" s="272">
        <v>1.9942259</v>
      </c>
      <c r="L75" s="272">
        <v>3.1650024000000001</v>
      </c>
      <c r="M75" s="272">
        <v>5.8830819999999999</v>
      </c>
      <c r="N75" s="272">
        <v>6.8134937000000004</v>
      </c>
      <c r="O75" s="272">
        <v>20.583918000000001</v>
      </c>
      <c r="P75" s="272">
        <v>22.911370000000002</v>
      </c>
      <c r="Q75" s="272">
        <v>14.829746999999999</v>
      </c>
      <c r="U75" s="272">
        <v>12</v>
      </c>
      <c r="V75" s="272">
        <v>2.7262973000000001</v>
      </c>
      <c r="W75" s="272">
        <v>0.48089652999999999</v>
      </c>
      <c r="X75" s="272">
        <v>2.5164276999999999</v>
      </c>
      <c r="Y75" s="272">
        <v>2.6475504000000001</v>
      </c>
      <c r="Z75" s="272">
        <v>1.1122175999999999</v>
      </c>
      <c r="AG75" s="272">
        <v>2012</v>
      </c>
      <c r="AH75" s="272">
        <f t="shared" si="4"/>
        <v>9.3661521000000008</v>
      </c>
      <c r="AI75" s="272">
        <f t="shared" si="3"/>
        <v>1.7552828</v>
      </c>
      <c r="AJ75" s="272">
        <f t="shared" si="3"/>
        <v>6.4680783999999996</v>
      </c>
      <c r="AK75" s="272">
        <f t="shared" si="3"/>
        <v>10.060796</v>
      </c>
      <c r="AL75" s="272">
        <f t="shared" si="3"/>
        <v>7.4095979999999999</v>
      </c>
    </row>
    <row r="76" spans="1:38">
      <c r="A76" s="272">
        <v>23</v>
      </c>
      <c r="B76" s="272">
        <v>2023</v>
      </c>
      <c r="C76" s="272">
        <v>4.3082988000000002</v>
      </c>
      <c r="D76" s="272">
        <v>3.5854531000000001</v>
      </c>
      <c r="E76" s="272">
        <v>14.709307000000001</v>
      </c>
      <c r="F76" s="272">
        <v>15.716082</v>
      </c>
      <c r="G76" s="272">
        <v>13.19834</v>
      </c>
      <c r="H76" s="272">
        <v>1.7582705999999999</v>
      </c>
      <c r="I76" s="272">
        <v>0.94031701999999995</v>
      </c>
      <c r="J76" s="272">
        <v>3.5671946999999999</v>
      </c>
      <c r="K76" s="272">
        <v>1.9598827999999999</v>
      </c>
      <c r="L76" s="272">
        <v>3.8553090999999999</v>
      </c>
      <c r="M76" s="272">
        <v>6.4928284999999999</v>
      </c>
      <c r="N76" s="272">
        <v>6.5306917000000002</v>
      </c>
      <c r="O76" s="272">
        <v>22.096392000000002</v>
      </c>
      <c r="P76" s="272">
        <v>22.060661</v>
      </c>
      <c r="U76" s="272">
        <v>13</v>
      </c>
      <c r="V76" s="272">
        <v>2.4847111000000002</v>
      </c>
      <c r="W76" s="272">
        <v>0.50422107999999999</v>
      </c>
      <c r="X76" s="272">
        <v>2.3809553000000001</v>
      </c>
      <c r="Y76" s="272">
        <v>2.6263991999999998</v>
      </c>
      <c r="Z76" s="272">
        <v>1.1594305</v>
      </c>
      <c r="AG76" s="272">
        <v>2013</v>
      </c>
      <c r="AH76" s="272">
        <f t="shared" si="4"/>
        <v>7.9573384999999996</v>
      </c>
      <c r="AI76" s="272">
        <f t="shared" si="3"/>
        <v>1.8482597999999999</v>
      </c>
      <c r="AJ76" s="272">
        <f t="shared" si="3"/>
        <v>6.0180033999999996</v>
      </c>
      <c r="AK76" s="272">
        <f t="shared" si="3"/>
        <v>10.151194</v>
      </c>
      <c r="AL76" s="272">
        <f t="shared" si="3"/>
        <v>8.3913913000000004</v>
      </c>
    </row>
    <row r="77" spans="1:38">
      <c r="A77" s="272">
        <v>24</v>
      </c>
      <c r="B77" s="272">
        <v>2024</v>
      </c>
      <c r="C77" s="272">
        <v>4.4626469999999996</v>
      </c>
      <c r="D77" s="272">
        <v>3.8697225</v>
      </c>
      <c r="E77" s="272">
        <v>15.368743</v>
      </c>
      <c r="F77" s="272">
        <v>13.881786</v>
      </c>
      <c r="G77" s="272">
        <v>15.028472000000001</v>
      </c>
      <c r="H77" s="272">
        <v>1.8335790999999999</v>
      </c>
      <c r="I77" s="272">
        <v>1.022624</v>
      </c>
      <c r="J77" s="272">
        <v>3.7023697000000002</v>
      </c>
      <c r="K77" s="272">
        <v>2.0342270999999998</v>
      </c>
      <c r="L77" s="272">
        <v>4.4930135</v>
      </c>
      <c r="M77" s="272">
        <v>6.8763937000000004</v>
      </c>
      <c r="N77" s="272">
        <v>7.20275</v>
      </c>
      <c r="O77" s="272">
        <v>22.865210999999999</v>
      </c>
      <c r="P77" s="272">
        <v>18.762777</v>
      </c>
      <c r="U77" s="272">
        <v>14</v>
      </c>
      <c r="V77" s="272">
        <v>2.4741192000000001</v>
      </c>
      <c r="W77" s="272">
        <v>0.54556170999999998</v>
      </c>
      <c r="X77" s="272">
        <v>2.2497642</v>
      </c>
      <c r="Y77" s="272">
        <v>2.7265887000000002</v>
      </c>
      <c r="Z77" s="272">
        <v>1.2264778999999999</v>
      </c>
      <c r="AG77" s="272">
        <v>2014</v>
      </c>
      <c r="AH77" s="272">
        <f t="shared" si="4"/>
        <v>7.9038225000000004</v>
      </c>
      <c r="AI77" s="272">
        <f t="shared" si="3"/>
        <v>1.9666933</v>
      </c>
      <c r="AJ77" s="272">
        <f t="shared" si="3"/>
        <v>5.6807078000000004</v>
      </c>
      <c r="AK77" s="272">
        <f t="shared" si="3"/>
        <v>10.686928</v>
      </c>
      <c r="AL77" s="272">
        <f t="shared" si="3"/>
        <v>9.0644506000000007</v>
      </c>
    </row>
    <row r="78" spans="1:38">
      <c r="A78" s="272">
        <v>25</v>
      </c>
      <c r="B78" s="272">
        <v>2025</v>
      </c>
      <c r="C78" s="272">
        <v>4.5438942999999998</v>
      </c>
      <c r="D78" s="272">
        <v>4.5183670999999999</v>
      </c>
      <c r="E78" s="272">
        <v>15.71485</v>
      </c>
      <c r="F78" s="272">
        <v>13.857149</v>
      </c>
      <c r="G78" s="272">
        <v>15.22967</v>
      </c>
      <c r="H78" s="272">
        <v>1.8808004</v>
      </c>
      <c r="I78" s="272">
        <v>1.2004551999999999</v>
      </c>
      <c r="J78" s="272">
        <v>3.8210397999999999</v>
      </c>
      <c r="K78" s="272">
        <v>2.0822170999999998</v>
      </c>
      <c r="L78" s="272">
        <v>4.5780957999999998</v>
      </c>
      <c r="M78" s="272">
        <v>7.1736234999999997</v>
      </c>
      <c r="N78" s="272">
        <v>8.3712962999999991</v>
      </c>
      <c r="O78" s="272">
        <v>23.134989000000001</v>
      </c>
      <c r="P78" s="272">
        <v>18.666716999999998</v>
      </c>
      <c r="U78" s="272">
        <v>15</v>
      </c>
      <c r="V78" s="272">
        <v>2.3410003000000001</v>
      </c>
      <c r="W78" s="272">
        <v>0.50394833999999999</v>
      </c>
      <c r="X78" s="272">
        <v>2.0418932000000001</v>
      </c>
      <c r="Y78" s="272">
        <v>3.2553548000000001</v>
      </c>
      <c r="Z78" s="272">
        <v>1.3361875000000001</v>
      </c>
      <c r="AG78" s="272">
        <v>2015</v>
      </c>
      <c r="AH78" s="272">
        <f t="shared" si="4"/>
        <v>7.4306096000000004</v>
      </c>
      <c r="AI78" s="272">
        <f t="shared" si="3"/>
        <v>1.7675166</v>
      </c>
      <c r="AJ78" s="272">
        <f t="shared" si="3"/>
        <v>5.1862178999999999</v>
      </c>
      <c r="AK78" s="272">
        <f t="shared" si="3"/>
        <v>12.620438</v>
      </c>
      <c r="AL78" s="272">
        <f t="shared" si="3"/>
        <v>12.016518</v>
      </c>
    </row>
    <row r="79" spans="1:38">
      <c r="A79" s="272">
        <v>26</v>
      </c>
      <c r="B79" s="272">
        <v>2026</v>
      </c>
      <c r="C79" s="272">
        <v>4.7078536</v>
      </c>
      <c r="D79" s="272">
        <v>5.1848799000000003</v>
      </c>
      <c r="E79" s="272">
        <v>15.233859000000001</v>
      </c>
      <c r="F79" s="272">
        <v>14.193381</v>
      </c>
      <c r="G79" s="272">
        <v>14.05359</v>
      </c>
      <c r="H79" s="272">
        <v>1.9486257</v>
      </c>
      <c r="I79" s="272">
        <v>1.387902</v>
      </c>
      <c r="J79" s="272">
        <v>3.719233</v>
      </c>
      <c r="K79" s="272">
        <v>2.1125541000000001</v>
      </c>
      <c r="L79" s="272">
        <v>4.3073936000000002</v>
      </c>
      <c r="M79" s="272">
        <v>7.5014824999999998</v>
      </c>
      <c r="N79" s="272">
        <v>9.5447696000000004</v>
      </c>
      <c r="O79" s="272">
        <v>22.375337999999999</v>
      </c>
      <c r="P79" s="272">
        <v>18.687335000000001</v>
      </c>
      <c r="U79" s="272">
        <v>16</v>
      </c>
      <c r="V79" s="272">
        <v>2.4896967999999999</v>
      </c>
      <c r="W79" s="272">
        <v>0.66716525999999998</v>
      </c>
      <c r="X79" s="272">
        <v>1.9284247000000001</v>
      </c>
      <c r="Y79" s="272">
        <v>3.1461674999999998</v>
      </c>
      <c r="Z79" s="272">
        <v>1.4429661</v>
      </c>
      <c r="AG79" s="272">
        <v>2016</v>
      </c>
      <c r="AH79" s="272">
        <f t="shared" si="4"/>
        <v>8.0376808000000004</v>
      </c>
      <c r="AI79" s="272">
        <f t="shared" si="3"/>
        <v>2.3520188000000002</v>
      </c>
      <c r="AJ79" s="272">
        <f t="shared" si="3"/>
        <v>4.9209855999999998</v>
      </c>
      <c r="AK79" s="272">
        <f t="shared" si="3"/>
        <v>12.6264</v>
      </c>
      <c r="AL79" s="272">
        <f t="shared" si="3"/>
        <v>14.307297</v>
      </c>
    </row>
    <row r="80" spans="1:38">
      <c r="A80" s="272">
        <v>27</v>
      </c>
      <c r="B80" s="272">
        <v>2027</v>
      </c>
      <c r="C80" s="272">
        <v>4.9204961000000003</v>
      </c>
      <c r="D80" s="272">
        <v>5.9260478000000001</v>
      </c>
      <c r="E80" s="272">
        <v>14.614257</v>
      </c>
      <c r="F80" s="272">
        <v>14.003482999999999</v>
      </c>
      <c r="G80" s="272">
        <v>13.482627000000001</v>
      </c>
      <c r="H80" s="272">
        <v>2.0315485</v>
      </c>
      <c r="I80" s="272">
        <v>1.597601</v>
      </c>
      <c r="J80" s="272">
        <v>3.5813728</v>
      </c>
      <c r="K80" s="272">
        <v>2.0959257</v>
      </c>
      <c r="L80" s="272">
        <v>4.2025679</v>
      </c>
      <c r="M80" s="272">
        <v>7.7777485000000004</v>
      </c>
      <c r="N80" s="272">
        <v>10.844509</v>
      </c>
      <c r="O80" s="272">
        <v>21.578931999999998</v>
      </c>
      <c r="P80" s="272">
        <v>18.308524999999999</v>
      </c>
      <c r="U80" s="272">
        <v>17</v>
      </c>
      <c r="V80" s="272">
        <v>2.5221062999999999</v>
      </c>
      <c r="W80" s="272">
        <v>0.74231654999999996</v>
      </c>
      <c r="X80" s="272">
        <v>1.8228675000000001</v>
      </c>
      <c r="Y80" s="272">
        <v>3.1364652</v>
      </c>
      <c r="Z80" s="272">
        <v>1.4414141</v>
      </c>
      <c r="AG80" s="272">
        <v>2017</v>
      </c>
      <c r="AH80" s="272">
        <f t="shared" si="4"/>
        <v>8.2951599999999992</v>
      </c>
      <c r="AI80" s="272">
        <f t="shared" si="3"/>
        <v>2.5886938000000002</v>
      </c>
      <c r="AJ80" s="272">
        <f t="shared" si="3"/>
        <v>4.6487087000000002</v>
      </c>
      <c r="AK80" s="272">
        <f t="shared" si="3"/>
        <v>12.715463</v>
      </c>
      <c r="AL80" s="272">
        <f t="shared" si="3"/>
        <v>12.548171999999999</v>
      </c>
    </row>
    <row r="81" spans="1:43">
      <c r="A81" s="272">
        <v>28</v>
      </c>
      <c r="B81" s="272">
        <v>2028</v>
      </c>
      <c r="C81" s="272">
        <v>5.2017838999999997</v>
      </c>
      <c r="D81" s="272">
        <v>6.7372211000000002</v>
      </c>
      <c r="E81" s="272">
        <v>14.230834</v>
      </c>
      <c r="F81" s="272">
        <v>13.825634000000001</v>
      </c>
      <c r="G81" s="272">
        <v>13.121309999999999</v>
      </c>
      <c r="H81" s="272">
        <v>2.1446896999999998</v>
      </c>
      <c r="I81" s="272">
        <v>1.8264638</v>
      </c>
      <c r="J81" s="272">
        <v>3.4941127000000001</v>
      </c>
      <c r="K81" s="272">
        <v>2.0569999000000001</v>
      </c>
      <c r="L81" s="272">
        <v>4.0827724999999999</v>
      </c>
      <c r="M81" s="272">
        <v>7.9535907999999997</v>
      </c>
      <c r="N81" s="272">
        <v>12.272166</v>
      </c>
      <c r="O81" s="272">
        <v>21.135269000000001</v>
      </c>
      <c r="P81" s="272">
        <v>18.055091000000001</v>
      </c>
      <c r="U81" s="272">
        <v>18</v>
      </c>
      <c r="V81" s="272">
        <v>2.7690814000000001</v>
      </c>
      <c r="W81" s="272">
        <v>0.79293789999999997</v>
      </c>
      <c r="X81" s="272">
        <v>1.7409432</v>
      </c>
      <c r="Y81" s="272">
        <v>3.1239275000000002</v>
      </c>
      <c r="Z81" s="272">
        <v>1.7098447000000001</v>
      </c>
      <c r="AG81" s="272">
        <v>2018</v>
      </c>
      <c r="AH81" s="272">
        <f t="shared" si="4"/>
        <v>9.2258031999999996</v>
      </c>
      <c r="AI81" s="272">
        <f t="shared" si="3"/>
        <v>2.7880657000000002</v>
      </c>
      <c r="AJ81" s="272">
        <f t="shared" si="3"/>
        <v>4.3849520000000002</v>
      </c>
      <c r="AK81" s="272">
        <f t="shared" si="3"/>
        <v>12.797043</v>
      </c>
      <c r="AL81" s="272">
        <f t="shared" si="3"/>
        <v>12.731052</v>
      </c>
    </row>
    <row r="82" spans="1:43">
      <c r="A82" s="272">
        <v>29</v>
      </c>
      <c r="B82" s="272">
        <v>2029</v>
      </c>
      <c r="C82" s="272">
        <v>5.4308107999999997</v>
      </c>
      <c r="D82" s="272">
        <v>7.3646954999999998</v>
      </c>
      <c r="E82" s="272">
        <v>13.879609</v>
      </c>
      <c r="F82" s="272">
        <v>13.635479</v>
      </c>
      <c r="G82" s="272">
        <v>13.291912</v>
      </c>
      <c r="H82" s="272">
        <v>2.2375791999999999</v>
      </c>
      <c r="I82" s="272">
        <v>2.0029097</v>
      </c>
      <c r="J82" s="272">
        <v>3.4141078</v>
      </c>
      <c r="K82" s="272">
        <v>2.0378067999999998</v>
      </c>
      <c r="L82" s="272">
        <v>4.126055</v>
      </c>
      <c r="M82" s="272">
        <v>8.1273997999999992</v>
      </c>
      <c r="N82" s="272">
        <v>13.380355</v>
      </c>
      <c r="O82" s="272">
        <v>20.785343000000001</v>
      </c>
      <c r="P82" s="272">
        <v>17.799040999999999</v>
      </c>
      <c r="U82" s="272">
        <v>19</v>
      </c>
      <c r="V82" s="272">
        <v>2.8174081000000002</v>
      </c>
      <c r="W82" s="272">
        <v>0.83861516000000003</v>
      </c>
      <c r="X82" s="272">
        <v>1.6010142999999999</v>
      </c>
      <c r="Y82" s="272">
        <v>3.0970884000000001</v>
      </c>
      <c r="Z82" s="272">
        <v>1.7335524</v>
      </c>
      <c r="AG82" s="272">
        <v>2019</v>
      </c>
      <c r="AH82" s="272">
        <f t="shared" si="4"/>
        <v>9.3899378000000002</v>
      </c>
      <c r="AI82" s="272">
        <f t="shared" si="3"/>
        <v>3.0379640000000001</v>
      </c>
      <c r="AJ82" s="272">
        <f t="shared" si="3"/>
        <v>4.0635214</v>
      </c>
      <c r="AK82" s="272">
        <f t="shared" si="3"/>
        <v>13.119376000000001</v>
      </c>
      <c r="AL82" s="272">
        <f t="shared" si="3"/>
        <v>13.545299999999999</v>
      </c>
    </row>
    <row r="83" spans="1:43">
      <c r="U83" s="272">
        <v>20</v>
      </c>
      <c r="V83" s="272">
        <v>2.5373739</v>
      </c>
      <c r="W83" s="272">
        <v>0.94148889999999996</v>
      </c>
      <c r="X83" s="272">
        <v>1.508569</v>
      </c>
      <c r="Y83" s="272">
        <v>3.1814045000000002</v>
      </c>
      <c r="Z83" s="272">
        <v>1.9194457</v>
      </c>
      <c r="AG83" s="272">
        <v>2020</v>
      </c>
      <c r="AH83" s="272">
        <f t="shared" si="4"/>
        <v>8.2706624000000009</v>
      </c>
      <c r="AI83" s="272">
        <f t="shared" si="3"/>
        <v>3.7249621999999998</v>
      </c>
      <c r="AJ83" s="272">
        <f t="shared" si="3"/>
        <v>3.7959626000000002</v>
      </c>
      <c r="AK83" s="272">
        <f t="shared" si="3"/>
        <v>15.094753000000001</v>
      </c>
      <c r="AL83" s="272">
        <f t="shared" si="3"/>
        <v>16.275739999999999</v>
      </c>
    </row>
    <row r="84" spans="1:43">
      <c r="U84" s="272">
        <v>21</v>
      </c>
      <c r="V84" s="272">
        <v>2.6692003</v>
      </c>
      <c r="W84" s="272">
        <v>0.89056036000000005</v>
      </c>
      <c r="X84" s="272">
        <v>1.5249611000000001</v>
      </c>
      <c r="Y84" s="272">
        <v>3.0826248999999999</v>
      </c>
      <c r="Z84" s="272">
        <v>2.0699827000000002</v>
      </c>
      <c r="AG84" s="272">
        <v>2021</v>
      </c>
      <c r="AH84" s="272">
        <f t="shared" si="4"/>
        <v>8.4958630999999993</v>
      </c>
      <c r="AI84" s="272">
        <f t="shared" si="3"/>
        <v>3.4240200000000001</v>
      </c>
      <c r="AJ84" s="272">
        <f t="shared" si="3"/>
        <v>3.7776551</v>
      </c>
      <c r="AK84" s="272">
        <f t="shared" si="3"/>
        <v>13.578032</v>
      </c>
      <c r="AL84" s="272">
        <f t="shared" si="3"/>
        <v>16.406670999999999</v>
      </c>
    </row>
    <row r="85" spans="1:43">
      <c r="U85" s="272">
        <v>22</v>
      </c>
      <c r="V85" s="272">
        <v>3.1372021000000001</v>
      </c>
      <c r="W85" s="272">
        <v>0.92042583</v>
      </c>
      <c r="X85" s="272">
        <v>1.8225496000000001</v>
      </c>
      <c r="Y85" s="272">
        <v>3.1561835</v>
      </c>
      <c r="Z85" s="272">
        <v>2.0395078999999998</v>
      </c>
      <c r="AG85" s="272">
        <v>2022</v>
      </c>
      <c r="AH85" s="272">
        <f t="shared" si="4"/>
        <v>9.7731496999999994</v>
      </c>
      <c r="AI85" s="272">
        <f t="shared" si="3"/>
        <v>3.6348105999999998</v>
      </c>
      <c r="AJ85" s="272">
        <f t="shared" si="3"/>
        <v>4.4232538999999997</v>
      </c>
      <c r="AK85" s="272">
        <f t="shared" si="3"/>
        <v>13.341379999999999</v>
      </c>
      <c r="AL85" s="272">
        <f t="shared" si="3"/>
        <v>16.022993</v>
      </c>
    </row>
    <row r="86" spans="1:43">
      <c r="U86" s="272">
        <v>23</v>
      </c>
      <c r="V86" s="272">
        <v>3.5998770000000002</v>
      </c>
      <c r="W86" s="272">
        <v>0.91424698999999998</v>
      </c>
      <c r="X86" s="272">
        <v>1.8109753</v>
      </c>
      <c r="Y86" s="272">
        <v>3.4692579000000001</v>
      </c>
      <c r="Z86" s="272">
        <v>2.2140138999999999</v>
      </c>
      <c r="AG86" s="272">
        <v>2023</v>
      </c>
      <c r="AH86" s="272">
        <f t="shared" si="4"/>
        <v>13.19834</v>
      </c>
      <c r="AI86" s="272">
        <f t="shared" si="3"/>
        <v>3.5854531000000001</v>
      </c>
      <c r="AJ86" s="272">
        <f t="shared" si="3"/>
        <v>4.3082988000000002</v>
      </c>
      <c r="AK86" s="272">
        <f t="shared" si="3"/>
        <v>14.709307000000001</v>
      </c>
      <c r="AL86" s="272">
        <f t="shared" si="3"/>
        <v>15.716082</v>
      </c>
    </row>
    <row r="87" spans="1:43">
      <c r="U87" s="272">
        <v>24</v>
      </c>
      <c r="V87" s="272">
        <v>4.1951597999999999</v>
      </c>
      <c r="W87" s="272">
        <v>0.95457349999999996</v>
      </c>
      <c r="X87" s="272">
        <v>1.8894829</v>
      </c>
      <c r="Y87" s="272">
        <v>3.648657</v>
      </c>
      <c r="Z87" s="272">
        <v>2.2412198999999999</v>
      </c>
      <c r="AA87" s="272">
        <v>4.1951597999999999</v>
      </c>
      <c r="AB87" s="272">
        <v>0.95457349999999996</v>
      </c>
      <c r="AC87" s="272">
        <v>1.8894829</v>
      </c>
      <c r="AD87" s="272">
        <v>3.648657</v>
      </c>
      <c r="AE87" s="272">
        <v>2.2412198999999999</v>
      </c>
      <c r="AG87" s="272">
        <v>2024</v>
      </c>
      <c r="AH87" s="272">
        <f t="shared" si="4"/>
        <v>15.028472000000001</v>
      </c>
      <c r="AI87" s="272">
        <f t="shared" si="3"/>
        <v>3.8697225</v>
      </c>
      <c r="AJ87" s="272">
        <f t="shared" si="3"/>
        <v>4.4626469999999996</v>
      </c>
      <c r="AK87" s="272">
        <f t="shared" si="3"/>
        <v>15.368743</v>
      </c>
      <c r="AL87" s="272">
        <f t="shared" si="3"/>
        <v>13.881786</v>
      </c>
      <c r="AM87" s="272">
        <f t="shared" ref="AM87:AQ93" si="5">VLOOKUP($U87,$A$1:$Q$82,MATCH(AH$49&amp;""&amp;AH$50,$A$1:$Q$1,0),FALSE)</f>
        <v>15.028472000000001</v>
      </c>
      <c r="AN87" s="272">
        <f t="shared" si="5"/>
        <v>3.8697225</v>
      </c>
      <c r="AO87" s="272">
        <f t="shared" si="5"/>
        <v>4.4626469999999996</v>
      </c>
      <c r="AP87" s="272">
        <f t="shared" si="5"/>
        <v>15.368743</v>
      </c>
      <c r="AQ87" s="272">
        <f t="shared" si="5"/>
        <v>13.881786</v>
      </c>
    </row>
    <row r="88" spans="1:43">
      <c r="U88" s="272">
        <v>25</v>
      </c>
      <c r="AA88" s="272">
        <v>4.3011603999999997</v>
      </c>
      <c r="AB88" s="272">
        <v>1.23306</v>
      </c>
      <c r="AC88" s="272">
        <v>1.9722157</v>
      </c>
      <c r="AD88" s="272">
        <v>3.9168972000000002</v>
      </c>
      <c r="AE88" s="272">
        <v>2.4356930000000001</v>
      </c>
      <c r="AG88" s="272">
        <v>2025</v>
      </c>
      <c r="AM88" s="272">
        <f t="shared" si="5"/>
        <v>15.22967</v>
      </c>
      <c r="AN88" s="272">
        <f t="shared" si="5"/>
        <v>4.5183670999999999</v>
      </c>
      <c r="AO88" s="272">
        <f t="shared" si="5"/>
        <v>4.5438942999999998</v>
      </c>
      <c r="AP88" s="272">
        <f t="shared" si="5"/>
        <v>15.71485</v>
      </c>
      <c r="AQ88" s="272">
        <f t="shared" si="5"/>
        <v>13.857149</v>
      </c>
    </row>
    <row r="89" spans="1:43">
      <c r="U89" s="272">
        <v>26</v>
      </c>
      <c r="AA89" s="272">
        <v>4.4268466999999996</v>
      </c>
      <c r="AB89" s="272">
        <v>1.5066609</v>
      </c>
      <c r="AC89" s="272">
        <v>2.0761261000000002</v>
      </c>
      <c r="AD89" s="272">
        <v>3.8781807000000001</v>
      </c>
      <c r="AE89" s="272">
        <v>2.3658958000000001</v>
      </c>
      <c r="AG89" s="272">
        <v>2026</v>
      </c>
      <c r="AM89" s="272">
        <f t="shared" si="5"/>
        <v>14.05359</v>
      </c>
      <c r="AN89" s="272">
        <f t="shared" si="5"/>
        <v>5.1848799000000003</v>
      </c>
      <c r="AO89" s="272">
        <f t="shared" si="5"/>
        <v>4.7078536</v>
      </c>
      <c r="AP89" s="272">
        <f t="shared" si="5"/>
        <v>15.233859000000001</v>
      </c>
      <c r="AQ89" s="272">
        <f t="shared" si="5"/>
        <v>14.193381</v>
      </c>
    </row>
    <row r="90" spans="1:43">
      <c r="U90" s="272">
        <v>27</v>
      </c>
      <c r="AA90" s="272">
        <v>4.4507922999999998</v>
      </c>
      <c r="AB90" s="272">
        <v>1.7681241000000001</v>
      </c>
      <c r="AC90" s="272">
        <v>2.1926432</v>
      </c>
      <c r="AD90" s="272">
        <v>3.7588287</v>
      </c>
      <c r="AE90" s="272">
        <v>2.3390992000000002</v>
      </c>
      <c r="AG90" s="272">
        <v>2027</v>
      </c>
      <c r="AM90" s="272">
        <f t="shared" si="5"/>
        <v>13.482627000000001</v>
      </c>
      <c r="AN90" s="272">
        <f t="shared" si="5"/>
        <v>5.9260478000000001</v>
      </c>
      <c r="AO90" s="272">
        <f t="shared" si="5"/>
        <v>4.9204961000000003</v>
      </c>
      <c r="AP90" s="272">
        <f t="shared" si="5"/>
        <v>14.614257</v>
      </c>
      <c r="AQ90" s="272">
        <f t="shared" si="5"/>
        <v>14.003482999999999</v>
      </c>
    </row>
    <row r="91" spans="1:43">
      <c r="U91" s="272">
        <v>28</v>
      </c>
      <c r="AA91" s="272">
        <v>4.3696796999999998</v>
      </c>
      <c r="AB91" s="272">
        <v>1.9934573</v>
      </c>
      <c r="AC91" s="272">
        <v>2.311544</v>
      </c>
      <c r="AD91" s="272">
        <v>3.6482692000000001</v>
      </c>
      <c r="AE91" s="272">
        <v>2.3200107000000001</v>
      </c>
      <c r="AG91" s="272">
        <v>2028</v>
      </c>
      <c r="AM91" s="272">
        <f t="shared" si="5"/>
        <v>13.121309999999999</v>
      </c>
      <c r="AN91" s="272">
        <f t="shared" si="5"/>
        <v>6.7372211000000002</v>
      </c>
      <c r="AO91" s="272">
        <f t="shared" si="5"/>
        <v>5.2017838999999997</v>
      </c>
      <c r="AP91" s="272">
        <f t="shared" si="5"/>
        <v>14.230834</v>
      </c>
      <c r="AQ91" s="272">
        <f t="shared" si="5"/>
        <v>13.825634000000001</v>
      </c>
    </row>
    <row r="92" spans="1:43">
      <c r="U92" s="272">
        <v>29</v>
      </c>
      <c r="AA92" s="272">
        <v>4.3525374000000001</v>
      </c>
      <c r="AB92" s="272">
        <v>2.1598589000000001</v>
      </c>
      <c r="AC92" s="272">
        <v>2.4210693000000001</v>
      </c>
      <c r="AD92" s="272">
        <v>3.6122131999999998</v>
      </c>
      <c r="AE92" s="272">
        <v>2.3336668999999999</v>
      </c>
      <c r="AM92" s="272">
        <f t="shared" si="5"/>
        <v>13.291912</v>
      </c>
      <c r="AN92" s="272">
        <f t="shared" si="5"/>
        <v>7.3646954999999998</v>
      </c>
      <c r="AO92" s="272">
        <f t="shared" si="5"/>
        <v>5.4308107999999997</v>
      </c>
      <c r="AP92" s="272">
        <f t="shared" si="5"/>
        <v>13.879609</v>
      </c>
      <c r="AQ92" s="272">
        <f t="shared" si="5"/>
        <v>13.635479</v>
      </c>
    </row>
    <row r="93" spans="1:43">
      <c r="U93" s="272">
        <v>30</v>
      </c>
      <c r="AA93" s="272">
        <v>4.2898588999999996</v>
      </c>
      <c r="AB93" s="272">
        <v>2.2552471000000001</v>
      </c>
      <c r="AC93" s="272">
        <v>2.5092428999999998</v>
      </c>
      <c r="AD93" s="272">
        <v>3.5902422000000001</v>
      </c>
      <c r="AE93" s="272">
        <v>2.3471961000000001</v>
      </c>
      <c r="AM93" s="272" t="e">
        <f t="shared" si="5"/>
        <v>#N/A</v>
      </c>
      <c r="AN93" s="272" t="e">
        <f t="shared" si="5"/>
        <v>#N/A</v>
      </c>
      <c r="AO93" s="272" t="e">
        <f t="shared" si="5"/>
        <v>#N/A</v>
      </c>
      <c r="AP93" s="272" t="e">
        <f t="shared" si="5"/>
        <v>#N/A</v>
      </c>
      <c r="AQ93" s="272" t="e">
        <f t="shared" si="5"/>
        <v>#N/A</v>
      </c>
    </row>
    <row r="98" spans="2:37">
      <c r="B98" s="272">
        <v>2000</v>
      </c>
      <c r="C98" s="272">
        <v>2001</v>
      </c>
      <c r="D98" s="272">
        <v>2002</v>
      </c>
      <c r="E98" s="272">
        <v>2003</v>
      </c>
      <c r="F98" s="272">
        <v>2004</v>
      </c>
      <c r="G98" s="272">
        <v>2005</v>
      </c>
      <c r="H98" s="272">
        <v>2006</v>
      </c>
      <c r="I98" s="272">
        <v>2007</v>
      </c>
      <c r="J98" s="272">
        <v>2008</v>
      </c>
      <c r="K98" s="272">
        <v>2009</v>
      </c>
      <c r="S98" s="272">
        <v>2010</v>
      </c>
      <c r="T98" s="272">
        <v>2011</v>
      </c>
      <c r="U98" s="272">
        <v>2012</v>
      </c>
      <c r="V98" s="272">
        <v>2013</v>
      </c>
      <c r="W98" s="272">
        <v>2014</v>
      </c>
      <c r="X98" s="272">
        <v>2015</v>
      </c>
      <c r="Y98" s="272">
        <v>2016</v>
      </c>
      <c r="Z98" s="272">
        <v>2017</v>
      </c>
      <c r="AF98" s="272">
        <v>2018</v>
      </c>
      <c r="AG98" s="272">
        <v>2019</v>
      </c>
      <c r="AH98" s="272">
        <v>2020</v>
      </c>
      <c r="AI98" s="272">
        <v>2021</v>
      </c>
      <c r="AJ98" s="272">
        <v>2022</v>
      </c>
      <c r="AK98" s="272">
        <v>2023</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50C11-37ED-4734-8DBE-482DBF06CEC4}">
  <sheetPr>
    <tabColor theme="2"/>
  </sheetPr>
  <dimension ref="A2:W37"/>
  <sheetViews>
    <sheetView zoomScale="55" zoomScaleNormal="55" workbookViewId="0">
      <selection activeCell="B5" sqref="B5:S71"/>
    </sheetView>
  </sheetViews>
  <sheetFormatPr defaultColWidth="9.15234375" defaultRowHeight="18.45"/>
  <cols>
    <col min="1" max="1" width="2.3046875" style="74" customWidth="1"/>
    <col min="2" max="2" width="6" style="74" bestFit="1" customWidth="1"/>
    <col min="3" max="3" width="8.69140625" style="74" bestFit="1" customWidth="1"/>
    <col min="4" max="4" width="8.3828125" style="74" bestFit="1" customWidth="1"/>
    <col min="5" max="5" width="7.84375" style="75" customWidth="1"/>
    <col min="6" max="6" width="7.84375" style="74" customWidth="1"/>
    <col min="7" max="7" width="7.84375" style="75" customWidth="1"/>
    <col min="8" max="8" width="9.15234375" style="74"/>
    <col min="9" max="10" width="12" style="74" customWidth="1"/>
    <col min="11" max="14" width="11.53515625" style="74" customWidth="1"/>
    <col min="15" max="16384" width="9.15234375" style="74"/>
  </cols>
  <sheetData>
    <row r="2" spans="1:23">
      <c r="M2" s="76"/>
      <c r="N2" s="76"/>
    </row>
    <row r="3" spans="1:23">
      <c r="K3" s="74" t="s">
        <v>85</v>
      </c>
      <c r="L3" s="74" t="s">
        <v>85</v>
      </c>
      <c r="Q3" s="74" t="s">
        <v>86</v>
      </c>
    </row>
    <row r="4" spans="1:23">
      <c r="I4" s="74" t="s">
        <v>87</v>
      </c>
      <c r="J4" s="74" t="s">
        <v>87</v>
      </c>
      <c r="K4" s="74" t="s">
        <v>88</v>
      </c>
      <c r="L4" s="74" t="s">
        <v>88</v>
      </c>
      <c r="M4" s="74" t="s">
        <v>89</v>
      </c>
      <c r="N4" s="74" t="s">
        <v>89</v>
      </c>
    </row>
    <row r="5" spans="1:23">
      <c r="D5" s="74" t="s">
        <v>90</v>
      </c>
      <c r="E5" s="75" t="s">
        <v>91</v>
      </c>
      <c r="F5" s="74" t="s">
        <v>86</v>
      </c>
      <c r="G5" s="75" t="s">
        <v>92</v>
      </c>
      <c r="I5" s="74" t="s">
        <v>92</v>
      </c>
      <c r="J5" s="77" t="s">
        <v>93</v>
      </c>
      <c r="K5" s="74" t="s">
        <v>88</v>
      </c>
      <c r="L5" s="74" t="s">
        <v>85</v>
      </c>
      <c r="M5" s="74" t="s">
        <v>88</v>
      </c>
      <c r="N5" s="74" t="s">
        <v>85</v>
      </c>
      <c r="O5" s="74" t="s">
        <v>94</v>
      </c>
      <c r="P5" s="74" t="s">
        <v>95</v>
      </c>
      <c r="Q5" s="74" t="s">
        <v>18</v>
      </c>
      <c r="R5" s="74" t="s">
        <v>96</v>
      </c>
    </row>
    <row r="6" spans="1:23" hidden="1">
      <c r="A6" s="78" t="str">
        <f t="shared" ref="A6:A36" si="0">B6&amp;""&amp;C6</f>
        <v>adv1999</v>
      </c>
      <c r="B6" s="78" t="s">
        <v>48</v>
      </c>
      <c r="C6" s="78">
        <v>1999</v>
      </c>
      <c r="D6" s="78">
        <v>7.2896379999999997E-2</v>
      </c>
      <c r="E6" s="79">
        <v>-1.1145554</v>
      </c>
      <c r="F6" s="78">
        <v>1.8462262</v>
      </c>
      <c r="G6" s="79">
        <v>3.2475578000000001</v>
      </c>
      <c r="H6" s="80">
        <v>1999</v>
      </c>
      <c r="I6" s="78">
        <f t="shared" ref="I6:I37" si="1">IF(AND(E6&lt;0,G6&lt;0),G6,0)</f>
        <v>0</v>
      </c>
      <c r="J6" s="78">
        <f t="shared" ref="J6:J37" si="2">IF(AND($E6&lt;0,$G6&lt;0),E6-G6,0)</f>
        <v>0</v>
      </c>
      <c r="K6" s="78">
        <f t="shared" ref="K6:K30" si="3">IF(AND($E6&lt;0,$G6&gt;0),E6,0)</f>
        <v>-1.1145554</v>
      </c>
      <c r="L6" s="78">
        <f t="shared" ref="L6:L30" si="4">IF(AND($E6&lt;0,$G6&gt;0),G6,0)</f>
        <v>3.2475578000000001</v>
      </c>
      <c r="M6" s="78">
        <f t="shared" ref="M6:M37" si="5">IF($E6&gt;0,E6,0)</f>
        <v>0</v>
      </c>
      <c r="N6" s="78">
        <f t="shared" ref="N6:N37" si="6">IF(E6&gt;0,G6-E6,0)</f>
        <v>0</v>
      </c>
      <c r="O6" s="78">
        <f t="shared" ref="O6:O37" si="7">F6</f>
        <v>1.8462262</v>
      </c>
      <c r="P6" s="78">
        <f t="shared" ref="P6:P37" si="8">D6</f>
        <v>7.2896379999999997E-2</v>
      </c>
      <c r="Q6" s="78">
        <v>0</v>
      </c>
      <c r="R6" s="78"/>
      <c r="S6" s="78"/>
      <c r="T6" s="78" t="s">
        <v>34</v>
      </c>
    </row>
    <row r="7" spans="1:23" s="78" customFormat="1">
      <c r="A7" s="78" t="str">
        <f t="shared" si="0"/>
        <v>adv2000</v>
      </c>
      <c r="B7" s="81" t="s">
        <v>48</v>
      </c>
      <c r="C7" s="78">
        <v>2000</v>
      </c>
      <c r="D7" s="74">
        <v>3.7148500000000001E-2</v>
      </c>
      <c r="E7" s="74">
        <v>-0.87289041000000001</v>
      </c>
      <c r="F7" s="75">
        <v>1.9262381</v>
      </c>
      <c r="G7" s="74">
        <v>3.7508485999999999</v>
      </c>
      <c r="H7" s="80">
        <v>2000</v>
      </c>
      <c r="I7" s="78">
        <f t="shared" si="1"/>
        <v>0</v>
      </c>
      <c r="J7" s="78">
        <f t="shared" si="2"/>
        <v>0</v>
      </c>
      <c r="K7" s="78">
        <f t="shared" si="3"/>
        <v>-0.87289041000000001</v>
      </c>
      <c r="L7" s="78">
        <f t="shared" si="4"/>
        <v>3.7508485999999999</v>
      </c>
      <c r="M7" s="78">
        <f t="shared" si="5"/>
        <v>0</v>
      </c>
      <c r="N7" s="78">
        <f t="shared" si="6"/>
        <v>0</v>
      </c>
      <c r="O7" s="78">
        <f t="shared" si="7"/>
        <v>1.9262381</v>
      </c>
      <c r="P7" s="78">
        <f t="shared" si="8"/>
        <v>3.7148500000000001E-2</v>
      </c>
      <c r="T7" s="81" t="s">
        <v>34</v>
      </c>
      <c r="V7" s="82">
        <f>SUM(I7,K7,M7)</f>
        <v>-0.87289041000000001</v>
      </c>
      <c r="W7" s="82">
        <f>SUM(J7,L7,N7)</f>
        <v>3.7508485999999999</v>
      </c>
    </row>
    <row r="8" spans="1:23" s="78" customFormat="1">
      <c r="A8" s="78" t="str">
        <f t="shared" si="0"/>
        <v>adv2001</v>
      </c>
      <c r="B8" s="78" t="str">
        <f>B7</f>
        <v>adv</v>
      </c>
      <c r="C8" s="78">
        <v>2001</v>
      </c>
      <c r="D8" s="74">
        <v>-0.21437011</v>
      </c>
      <c r="E8" s="74">
        <v>-1.0940439</v>
      </c>
      <c r="F8" s="75">
        <v>1.1549198000000001</v>
      </c>
      <c r="G8" s="74">
        <v>2.8937306</v>
      </c>
      <c r="I8" s="78">
        <f t="shared" si="1"/>
        <v>0</v>
      </c>
      <c r="J8" s="78">
        <f t="shared" si="2"/>
        <v>0</v>
      </c>
      <c r="K8" s="78">
        <f t="shared" si="3"/>
        <v>-1.0940439</v>
      </c>
      <c r="L8" s="78">
        <f t="shared" si="4"/>
        <v>2.8937306</v>
      </c>
      <c r="M8" s="78">
        <f t="shared" si="5"/>
        <v>0</v>
      </c>
      <c r="N8" s="78">
        <f t="shared" si="6"/>
        <v>0</v>
      </c>
      <c r="O8" s="78">
        <f t="shared" si="7"/>
        <v>1.1549198000000001</v>
      </c>
      <c r="P8" s="78">
        <f t="shared" si="8"/>
        <v>-0.21437011</v>
      </c>
      <c r="Q8" s="74">
        <v>1.7682321999999999</v>
      </c>
      <c r="T8" s="78" t="s">
        <v>34</v>
      </c>
      <c r="V8" s="82">
        <f t="shared" ref="V8:W30" si="9">SUM(I8,K8,M8)</f>
        <v>-1.0940439</v>
      </c>
      <c r="W8" s="82">
        <f t="shared" si="9"/>
        <v>2.8937306</v>
      </c>
    </row>
    <row r="9" spans="1:23" s="78" customFormat="1">
      <c r="A9" s="78" t="str">
        <f t="shared" si="0"/>
        <v>adv2002</v>
      </c>
      <c r="B9" s="78" t="str">
        <f t="shared" ref="B9:B36" si="10">B8</f>
        <v>adv</v>
      </c>
      <c r="C9" s="78">
        <v>2002</v>
      </c>
      <c r="D9" s="74">
        <v>-1.1953431999999999</v>
      </c>
      <c r="E9" s="74">
        <v>-1.3446273</v>
      </c>
      <c r="F9" s="75">
        <v>-0.32587368</v>
      </c>
      <c r="G9" s="74">
        <v>2.0199365</v>
      </c>
      <c r="I9" s="78">
        <f t="shared" si="1"/>
        <v>0</v>
      </c>
      <c r="J9" s="78">
        <f t="shared" si="2"/>
        <v>0</v>
      </c>
      <c r="K9" s="78">
        <f t="shared" si="3"/>
        <v>-1.3446273</v>
      </c>
      <c r="L9" s="78">
        <f t="shared" si="4"/>
        <v>2.0199365</v>
      </c>
      <c r="M9" s="78">
        <f t="shared" si="5"/>
        <v>0</v>
      </c>
      <c r="N9" s="78">
        <f t="shared" si="6"/>
        <v>0</v>
      </c>
      <c r="O9" s="78">
        <f t="shared" si="7"/>
        <v>-0.32587368</v>
      </c>
      <c r="P9" s="78">
        <f t="shared" si="8"/>
        <v>-1.1953431999999999</v>
      </c>
      <c r="Q9" s="74">
        <v>-1.7170856000000001</v>
      </c>
      <c r="T9" s="78" t="s">
        <v>34</v>
      </c>
      <c r="V9" s="82">
        <f t="shared" si="9"/>
        <v>-1.3446273</v>
      </c>
      <c r="W9" s="82">
        <f t="shared" si="9"/>
        <v>2.0199365</v>
      </c>
    </row>
    <row r="10" spans="1:23" s="78" customFormat="1">
      <c r="A10" s="78" t="str">
        <f t="shared" si="0"/>
        <v>adv2003</v>
      </c>
      <c r="B10" s="78" t="str">
        <f t="shared" si="10"/>
        <v>adv</v>
      </c>
      <c r="C10" s="78">
        <v>2003</v>
      </c>
      <c r="D10" s="74">
        <v>-1.5954352999999999</v>
      </c>
      <c r="E10" s="74">
        <v>-1.5640878</v>
      </c>
      <c r="F10" s="75">
        <v>-0.53828955999999994</v>
      </c>
      <c r="G10" s="74">
        <v>1.4947269999999999</v>
      </c>
      <c r="I10" s="78">
        <f t="shared" si="1"/>
        <v>0</v>
      </c>
      <c r="J10" s="78">
        <f t="shared" si="2"/>
        <v>0</v>
      </c>
      <c r="K10" s="78">
        <f t="shared" si="3"/>
        <v>-1.5640878</v>
      </c>
      <c r="L10" s="78">
        <f t="shared" si="4"/>
        <v>1.4947269999999999</v>
      </c>
      <c r="M10" s="78">
        <f t="shared" si="5"/>
        <v>0</v>
      </c>
      <c r="N10" s="78">
        <f t="shared" si="6"/>
        <v>0</v>
      </c>
      <c r="O10" s="78">
        <f t="shared" si="7"/>
        <v>-0.53828955999999994</v>
      </c>
      <c r="P10" s="78">
        <f t="shared" si="8"/>
        <v>-1.5954352999999999</v>
      </c>
      <c r="Q10" s="74">
        <v>-2.8116824999999999</v>
      </c>
      <c r="T10" s="78" t="s">
        <v>34</v>
      </c>
      <c r="V10" s="82">
        <f t="shared" si="9"/>
        <v>-1.5640878</v>
      </c>
      <c r="W10" s="82">
        <f t="shared" si="9"/>
        <v>1.4947269999999999</v>
      </c>
    </row>
    <row r="11" spans="1:23" s="78" customFormat="1">
      <c r="A11" s="78" t="str">
        <f t="shared" si="0"/>
        <v>adv2004</v>
      </c>
      <c r="B11" s="78" t="str">
        <f t="shared" si="10"/>
        <v>adv</v>
      </c>
      <c r="C11" s="78">
        <v>2004</v>
      </c>
      <c r="D11" s="74">
        <v>-0.90071535999999996</v>
      </c>
      <c r="E11" s="74">
        <v>-1.374806</v>
      </c>
      <c r="F11" s="75">
        <v>-0.29854711</v>
      </c>
      <c r="G11" s="74">
        <v>2.0926757</v>
      </c>
      <c r="I11" s="78">
        <f t="shared" si="1"/>
        <v>0</v>
      </c>
      <c r="J11" s="78">
        <f t="shared" si="2"/>
        <v>0</v>
      </c>
      <c r="K11" s="78">
        <f t="shared" si="3"/>
        <v>-1.374806</v>
      </c>
      <c r="L11" s="78">
        <f t="shared" si="4"/>
        <v>2.0926757</v>
      </c>
      <c r="M11" s="78">
        <f t="shared" si="5"/>
        <v>0</v>
      </c>
      <c r="N11" s="78">
        <f t="shared" si="6"/>
        <v>0</v>
      </c>
      <c r="O11" s="78">
        <f t="shared" si="7"/>
        <v>-0.29854711</v>
      </c>
      <c r="P11" s="78">
        <f t="shared" si="8"/>
        <v>-0.90071535999999996</v>
      </c>
      <c r="Q11" s="74">
        <v>-2.3506662</v>
      </c>
      <c r="T11" s="78" t="s">
        <v>34</v>
      </c>
      <c r="V11" s="82">
        <f t="shared" si="9"/>
        <v>-1.374806</v>
      </c>
      <c r="W11" s="82">
        <f t="shared" si="9"/>
        <v>2.0926757</v>
      </c>
    </row>
    <row r="12" spans="1:23" s="78" customFormat="1">
      <c r="A12" s="78" t="str">
        <f t="shared" si="0"/>
        <v>adv2005</v>
      </c>
      <c r="B12" s="78" t="str">
        <f t="shared" si="10"/>
        <v>adv</v>
      </c>
      <c r="C12" s="78">
        <v>2005</v>
      </c>
      <c r="D12" s="74">
        <v>-0.41791503000000002</v>
      </c>
      <c r="E12" s="74">
        <v>-0.89418178999999998</v>
      </c>
      <c r="F12" s="75">
        <v>0.44524005999999999</v>
      </c>
      <c r="G12" s="74">
        <v>2.5384954</v>
      </c>
      <c r="H12" s="78" t="str">
        <f>RIGHT(C12,2)</f>
        <v>05</v>
      </c>
      <c r="I12" s="78">
        <f t="shared" si="1"/>
        <v>0</v>
      </c>
      <c r="J12" s="78">
        <f t="shared" si="2"/>
        <v>0</v>
      </c>
      <c r="K12" s="78">
        <f t="shared" si="3"/>
        <v>-0.89418178999999998</v>
      </c>
      <c r="L12" s="78">
        <f t="shared" si="4"/>
        <v>2.5384954</v>
      </c>
      <c r="M12" s="78">
        <f t="shared" si="5"/>
        <v>0</v>
      </c>
      <c r="N12" s="78">
        <f t="shared" si="6"/>
        <v>0</v>
      </c>
      <c r="O12" s="78">
        <f t="shared" si="7"/>
        <v>0.44524005999999999</v>
      </c>
      <c r="P12" s="78">
        <f t="shared" si="8"/>
        <v>-0.41791503000000002</v>
      </c>
      <c r="Q12" s="74">
        <v>-1.0839544999999999</v>
      </c>
      <c r="T12" s="78" t="s">
        <v>34</v>
      </c>
      <c r="V12" s="82">
        <f t="shared" si="9"/>
        <v>-0.89418178999999998</v>
      </c>
      <c r="W12" s="82">
        <f t="shared" si="9"/>
        <v>2.5384954</v>
      </c>
    </row>
    <row r="13" spans="1:23" s="78" customFormat="1">
      <c r="A13" s="78" t="str">
        <f t="shared" si="0"/>
        <v>adv2006</v>
      </c>
      <c r="B13" s="78" t="str">
        <f t="shared" si="10"/>
        <v>adv</v>
      </c>
      <c r="C13" s="78">
        <v>2006</v>
      </c>
      <c r="D13" s="74">
        <v>0.48707855999999999</v>
      </c>
      <c r="E13" s="74">
        <v>-0.16667671000000001</v>
      </c>
      <c r="F13" s="75">
        <v>1.3950111999999999</v>
      </c>
      <c r="G13" s="74">
        <v>3.2544903999999999</v>
      </c>
      <c r="I13" s="78">
        <f t="shared" si="1"/>
        <v>0</v>
      </c>
      <c r="J13" s="78">
        <f t="shared" si="2"/>
        <v>0</v>
      </c>
      <c r="K13" s="78">
        <f t="shared" si="3"/>
        <v>-0.16667671000000001</v>
      </c>
      <c r="L13" s="78">
        <f t="shared" si="4"/>
        <v>3.2544903999999999</v>
      </c>
      <c r="M13" s="78">
        <f t="shared" si="5"/>
        <v>0</v>
      </c>
      <c r="N13" s="78">
        <f t="shared" si="6"/>
        <v>0</v>
      </c>
      <c r="O13" s="78">
        <f t="shared" si="7"/>
        <v>1.3950111999999999</v>
      </c>
      <c r="P13" s="78">
        <f t="shared" si="8"/>
        <v>0.48707855999999999</v>
      </c>
      <c r="Q13" s="74">
        <v>-7.3873010000000003E-2</v>
      </c>
      <c r="T13" s="78" t="s">
        <v>34</v>
      </c>
      <c r="V13" s="82">
        <f t="shared" si="9"/>
        <v>-0.16667671000000001</v>
      </c>
      <c r="W13" s="82">
        <f t="shared" si="9"/>
        <v>3.2544903999999999</v>
      </c>
    </row>
    <row r="14" spans="1:23" s="78" customFormat="1">
      <c r="A14" s="78" t="str">
        <f t="shared" si="0"/>
        <v>adv2007</v>
      </c>
      <c r="B14" s="78" t="str">
        <f t="shared" si="10"/>
        <v>adv</v>
      </c>
      <c r="C14" s="78">
        <v>2007</v>
      </c>
      <c r="D14" s="74">
        <v>1.1236060999999999</v>
      </c>
      <c r="E14" s="74">
        <v>0.30869036</v>
      </c>
      <c r="F14" s="75">
        <v>2.0745594000000001</v>
      </c>
      <c r="G14" s="74">
        <v>3.8606915000000002</v>
      </c>
      <c r="I14" s="78">
        <f t="shared" si="1"/>
        <v>0</v>
      </c>
      <c r="J14" s="78">
        <f t="shared" si="2"/>
        <v>0</v>
      </c>
      <c r="K14" s="78">
        <f t="shared" si="3"/>
        <v>0</v>
      </c>
      <c r="L14" s="78">
        <f t="shared" si="4"/>
        <v>0</v>
      </c>
      <c r="M14" s="78">
        <f t="shared" si="5"/>
        <v>0.30869036</v>
      </c>
      <c r="N14" s="78">
        <f t="shared" si="6"/>
        <v>3.5520011400000002</v>
      </c>
      <c r="O14" s="78">
        <f t="shared" si="7"/>
        <v>2.0745594000000001</v>
      </c>
      <c r="P14" s="78">
        <f t="shared" si="8"/>
        <v>1.1236060999999999</v>
      </c>
      <c r="Q14" s="74">
        <v>-0.84658617999999997</v>
      </c>
      <c r="T14" s="78" t="s">
        <v>34</v>
      </c>
      <c r="V14" s="82">
        <f t="shared" si="9"/>
        <v>0.30869036</v>
      </c>
      <c r="W14" s="82">
        <f t="shared" si="9"/>
        <v>3.5520011400000002</v>
      </c>
    </row>
    <row r="15" spans="1:23" s="78" customFormat="1">
      <c r="A15" s="78" t="str">
        <f t="shared" si="0"/>
        <v>adv2008</v>
      </c>
      <c r="B15" s="78" t="str">
        <f t="shared" si="10"/>
        <v>adv</v>
      </c>
      <c r="C15" s="78">
        <v>2008</v>
      </c>
      <c r="D15" s="74">
        <v>-0.39361796999999998</v>
      </c>
      <c r="E15" s="74">
        <v>-2.7541788999999999</v>
      </c>
      <c r="F15" s="75">
        <v>-0.17606094999999999</v>
      </c>
      <c r="G15" s="74">
        <v>2.1179796</v>
      </c>
      <c r="I15" s="78">
        <f t="shared" si="1"/>
        <v>0</v>
      </c>
      <c r="J15" s="78">
        <f t="shared" si="2"/>
        <v>0</v>
      </c>
      <c r="K15" s="78">
        <f t="shared" si="3"/>
        <v>-2.7541788999999999</v>
      </c>
      <c r="L15" s="78">
        <f t="shared" si="4"/>
        <v>2.1179796</v>
      </c>
      <c r="M15" s="78">
        <f t="shared" si="5"/>
        <v>0</v>
      </c>
      <c r="N15" s="78">
        <f t="shared" si="6"/>
        <v>0</v>
      </c>
      <c r="O15" s="78">
        <f t="shared" si="7"/>
        <v>-0.17606094999999999</v>
      </c>
      <c r="P15" s="78">
        <f t="shared" si="8"/>
        <v>-0.39361796999999998</v>
      </c>
      <c r="Q15" s="74">
        <v>-4.5891545999999996</v>
      </c>
      <c r="T15" s="78" t="s">
        <v>34</v>
      </c>
      <c r="V15" s="82">
        <f t="shared" si="9"/>
        <v>-2.7541788999999999</v>
      </c>
      <c r="W15" s="82">
        <f t="shared" si="9"/>
        <v>2.1179796</v>
      </c>
    </row>
    <row r="16" spans="1:23" s="78" customFormat="1">
      <c r="A16" s="78" t="str">
        <f t="shared" si="0"/>
        <v>adv2009</v>
      </c>
      <c r="B16" s="78" t="str">
        <f t="shared" si="10"/>
        <v>adv</v>
      </c>
      <c r="C16" s="78">
        <v>2009</v>
      </c>
      <c r="D16" s="74">
        <v>-4.6558675999999997</v>
      </c>
      <c r="E16" s="74">
        <v>-6.0464878999999998</v>
      </c>
      <c r="F16" s="75">
        <v>-3.2453026999999999</v>
      </c>
      <c r="G16" s="74">
        <v>-0.85199058000000005</v>
      </c>
      <c r="I16" s="78">
        <f t="shared" si="1"/>
        <v>-0.85199058000000005</v>
      </c>
      <c r="J16" s="78">
        <f t="shared" si="2"/>
        <v>-5.19449732</v>
      </c>
      <c r="K16" s="78">
        <f t="shared" si="3"/>
        <v>0</v>
      </c>
      <c r="L16" s="78">
        <f t="shared" si="4"/>
        <v>0</v>
      </c>
      <c r="M16" s="78">
        <f t="shared" si="5"/>
        <v>0</v>
      </c>
      <c r="N16" s="78">
        <f t="shared" si="6"/>
        <v>0</v>
      </c>
      <c r="O16" s="78">
        <f t="shared" si="7"/>
        <v>-3.2453026999999999</v>
      </c>
      <c r="P16" s="78">
        <f t="shared" si="8"/>
        <v>-4.6558675999999997</v>
      </c>
      <c r="Q16" s="74">
        <v>-11.287993</v>
      </c>
      <c r="T16" s="78" t="s">
        <v>34</v>
      </c>
      <c r="V16" s="82">
        <f t="shared" si="9"/>
        <v>-0.85199058000000005</v>
      </c>
      <c r="W16" s="82">
        <f t="shared" si="9"/>
        <v>-5.19449732</v>
      </c>
    </row>
    <row r="17" spans="1:23" s="78" customFormat="1">
      <c r="A17" s="78" t="str">
        <f t="shared" si="0"/>
        <v>adv2010</v>
      </c>
      <c r="B17" s="78" t="str">
        <f t="shared" si="10"/>
        <v>adv</v>
      </c>
      <c r="C17" s="78">
        <v>2010</v>
      </c>
      <c r="D17" s="74">
        <v>-4.3229388000000002</v>
      </c>
      <c r="E17" s="74">
        <v>-4.9996134000000003</v>
      </c>
      <c r="F17" s="75">
        <v>-3.1685246</v>
      </c>
      <c r="G17" s="74">
        <v>-0.39461371000000001</v>
      </c>
      <c r="H17" s="78" t="str">
        <f>RIGHT(C17,2)</f>
        <v>10</v>
      </c>
      <c r="I17" s="78">
        <f t="shared" si="1"/>
        <v>-0.39461371000000001</v>
      </c>
      <c r="J17" s="78">
        <f t="shared" si="2"/>
        <v>-4.6049996900000005</v>
      </c>
      <c r="K17" s="78">
        <f t="shared" si="3"/>
        <v>0</v>
      </c>
      <c r="L17" s="78">
        <f t="shared" si="4"/>
        <v>0</v>
      </c>
      <c r="M17" s="78">
        <f t="shared" si="5"/>
        <v>0</v>
      </c>
      <c r="N17" s="78">
        <f t="shared" si="6"/>
        <v>0</v>
      </c>
      <c r="O17" s="78">
        <f t="shared" si="7"/>
        <v>-3.1685246</v>
      </c>
      <c r="P17" s="78">
        <f t="shared" si="8"/>
        <v>-4.3229388000000002</v>
      </c>
      <c r="Q17" s="74">
        <v>-8.9659893999999998</v>
      </c>
      <c r="T17" s="78" t="s">
        <v>34</v>
      </c>
      <c r="V17" s="82">
        <f t="shared" si="9"/>
        <v>-0.39461371000000001</v>
      </c>
      <c r="W17" s="82">
        <f t="shared" si="9"/>
        <v>-4.6049996900000005</v>
      </c>
    </row>
    <row r="18" spans="1:23" s="78" customFormat="1">
      <c r="A18" s="78" t="str">
        <f t="shared" si="0"/>
        <v>adv2011</v>
      </c>
      <c r="B18" s="78" t="str">
        <f t="shared" si="10"/>
        <v>adv</v>
      </c>
      <c r="C18" s="78">
        <v>2011</v>
      </c>
      <c r="D18" s="74">
        <v>-2.8583718</v>
      </c>
      <c r="E18" s="74">
        <v>-4.1195763000000003</v>
      </c>
      <c r="F18" s="75">
        <v>-2.2838067999999998</v>
      </c>
      <c r="G18" s="74">
        <v>9.798685E-2</v>
      </c>
      <c r="I18" s="78">
        <f t="shared" si="1"/>
        <v>0</v>
      </c>
      <c r="J18" s="78">
        <f t="shared" si="2"/>
        <v>0</v>
      </c>
      <c r="K18" s="78">
        <f t="shared" si="3"/>
        <v>-4.1195763000000003</v>
      </c>
      <c r="L18" s="78">
        <f t="shared" si="4"/>
        <v>9.798685E-2</v>
      </c>
      <c r="M18" s="78">
        <f t="shared" si="5"/>
        <v>0</v>
      </c>
      <c r="N18" s="78">
        <f t="shared" si="6"/>
        <v>0</v>
      </c>
      <c r="O18" s="78">
        <f t="shared" si="7"/>
        <v>-2.2838067999999998</v>
      </c>
      <c r="P18" s="78">
        <f t="shared" si="8"/>
        <v>-2.8583718</v>
      </c>
      <c r="Q18" s="74">
        <v>-7.4192846000000001</v>
      </c>
      <c r="T18" s="78" t="s">
        <v>34</v>
      </c>
      <c r="V18" s="82">
        <f t="shared" si="9"/>
        <v>-4.1195763000000003</v>
      </c>
      <c r="W18" s="82">
        <f t="shared" si="9"/>
        <v>9.798685E-2</v>
      </c>
    </row>
    <row r="19" spans="1:23" s="78" customFormat="1">
      <c r="A19" s="78" t="str">
        <f t="shared" si="0"/>
        <v>adv2012</v>
      </c>
      <c r="B19" s="78" t="str">
        <f t="shared" si="10"/>
        <v>adv</v>
      </c>
      <c r="C19" s="78">
        <v>2012</v>
      </c>
      <c r="D19" s="74">
        <v>-2.4710483000000001</v>
      </c>
      <c r="E19" s="74">
        <v>-2.7767979</v>
      </c>
      <c r="F19" s="75">
        <v>-1.4680127999999999</v>
      </c>
      <c r="G19" s="74">
        <v>0.30423480000000003</v>
      </c>
      <c r="I19" s="78">
        <f t="shared" si="1"/>
        <v>0</v>
      </c>
      <c r="J19" s="78">
        <f t="shared" si="2"/>
        <v>0</v>
      </c>
      <c r="K19" s="78">
        <f t="shared" si="3"/>
        <v>-2.7767979</v>
      </c>
      <c r="L19" s="78">
        <f t="shared" si="4"/>
        <v>0.30423480000000003</v>
      </c>
      <c r="M19" s="78">
        <f t="shared" si="5"/>
        <v>0</v>
      </c>
      <c r="N19" s="78">
        <f t="shared" si="6"/>
        <v>0</v>
      </c>
      <c r="O19" s="78">
        <f t="shared" si="7"/>
        <v>-1.4680127999999999</v>
      </c>
      <c r="P19" s="78">
        <f t="shared" si="8"/>
        <v>-2.4710483000000001</v>
      </c>
      <c r="Q19" s="74">
        <v>-5.9048847000000002</v>
      </c>
      <c r="T19" s="78" t="s">
        <v>34</v>
      </c>
      <c r="V19" s="82">
        <f t="shared" si="9"/>
        <v>-2.7767979</v>
      </c>
      <c r="W19" s="82">
        <f t="shared" si="9"/>
        <v>0.30423480000000003</v>
      </c>
    </row>
    <row r="20" spans="1:23" s="78" customFormat="1">
      <c r="A20" s="78" t="str">
        <f t="shared" si="0"/>
        <v>adv2013</v>
      </c>
      <c r="B20" s="78" t="str">
        <f t="shared" si="10"/>
        <v>adv</v>
      </c>
      <c r="C20" s="78">
        <v>2013</v>
      </c>
      <c r="D20" s="74">
        <v>-1.8031440000000001</v>
      </c>
      <c r="E20" s="74">
        <v>-2.2470838</v>
      </c>
      <c r="F20" s="75">
        <v>-0.76678351</v>
      </c>
      <c r="G20" s="74">
        <v>0.27339307000000002</v>
      </c>
      <c r="I20" s="78">
        <f t="shared" si="1"/>
        <v>0</v>
      </c>
      <c r="J20" s="78">
        <f t="shared" si="2"/>
        <v>0</v>
      </c>
      <c r="K20" s="78">
        <f t="shared" si="3"/>
        <v>-2.2470838</v>
      </c>
      <c r="L20" s="78">
        <f t="shared" si="4"/>
        <v>0.27339307000000002</v>
      </c>
      <c r="M20" s="78">
        <f t="shared" si="5"/>
        <v>0</v>
      </c>
      <c r="N20" s="78">
        <f t="shared" si="6"/>
        <v>0</v>
      </c>
      <c r="O20" s="78">
        <f t="shared" si="7"/>
        <v>-0.76678351</v>
      </c>
      <c r="P20" s="78">
        <f t="shared" si="8"/>
        <v>-1.8031440000000001</v>
      </c>
      <c r="Q20" s="74">
        <v>-2.5838302999999998</v>
      </c>
      <c r="T20" s="78" t="s">
        <v>34</v>
      </c>
      <c r="V20" s="82">
        <f t="shared" si="9"/>
        <v>-2.2470838</v>
      </c>
      <c r="W20" s="82">
        <f t="shared" si="9"/>
        <v>0.27339307000000002</v>
      </c>
    </row>
    <row r="21" spans="1:23" s="78" customFormat="1">
      <c r="A21" s="78" t="str">
        <f t="shared" si="0"/>
        <v>adv2014</v>
      </c>
      <c r="B21" s="78" t="str">
        <f t="shared" si="10"/>
        <v>adv</v>
      </c>
      <c r="C21" s="78">
        <v>2014</v>
      </c>
      <c r="D21" s="74">
        <v>-1.1275938000000001</v>
      </c>
      <c r="E21" s="74">
        <v>-1.7039454999999999</v>
      </c>
      <c r="F21" s="75">
        <v>-0.21419452</v>
      </c>
      <c r="G21" s="74">
        <v>1.0868621000000001</v>
      </c>
      <c r="I21" s="78">
        <f t="shared" si="1"/>
        <v>0</v>
      </c>
      <c r="J21" s="78">
        <f t="shared" si="2"/>
        <v>0</v>
      </c>
      <c r="K21" s="78">
        <f t="shared" si="3"/>
        <v>-1.7039454999999999</v>
      </c>
      <c r="L21" s="78">
        <f t="shared" si="4"/>
        <v>1.0868621000000001</v>
      </c>
      <c r="M21" s="78">
        <f t="shared" si="5"/>
        <v>0</v>
      </c>
      <c r="N21" s="78">
        <f t="shared" si="6"/>
        <v>0</v>
      </c>
      <c r="O21" s="78">
        <f t="shared" si="7"/>
        <v>-0.21419452</v>
      </c>
      <c r="P21" s="78">
        <f t="shared" si="8"/>
        <v>-1.1275938000000001</v>
      </c>
      <c r="Q21" s="74">
        <v>-2.0559145000000001</v>
      </c>
      <c r="T21" s="78" t="s">
        <v>34</v>
      </c>
      <c r="V21" s="82">
        <f t="shared" si="9"/>
        <v>-1.7039454999999999</v>
      </c>
      <c r="W21" s="82">
        <f t="shared" si="9"/>
        <v>1.0868621000000001</v>
      </c>
    </row>
    <row r="22" spans="1:23" s="78" customFormat="1">
      <c r="A22" s="78" t="str">
        <f t="shared" si="0"/>
        <v>adv2015</v>
      </c>
      <c r="B22" s="78" t="str">
        <f t="shared" si="10"/>
        <v>adv</v>
      </c>
      <c r="C22" s="78">
        <v>2015</v>
      </c>
      <c r="D22" s="74">
        <v>-0.66446400999999999</v>
      </c>
      <c r="E22" s="74">
        <v>-0.51147518999999997</v>
      </c>
      <c r="F22" s="75">
        <v>0.24519472</v>
      </c>
      <c r="G22" s="74">
        <v>1.0623836</v>
      </c>
      <c r="H22" s="78" t="str">
        <f>RIGHT(C22,2)</f>
        <v>15</v>
      </c>
      <c r="I22" s="78">
        <f t="shared" si="1"/>
        <v>0</v>
      </c>
      <c r="J22" s="78">
        <f t="shared" si="2"/>
        <v>0</v>
      </c>
      <c r="K22" s="78">
        <f t="shared" si="3"/>
        <v>-0.51147518999999997</v>
      </c>
      <c r="L22" s="78">
        <f t="shared" si="4"/>
        <v>1.0623836</v>
      </c>
      <c r="M22" s="78">
        <f t="shared" si="5"/>
        <v>0</v>
      </c>
      <c r="N22" s="78">
        <f t="shared" si="6"/>
        <v>0</v>
      </c>
      <c r="O22" s="78">
        <f t="shared" si="7"/>
        <v>0.24519472</v>
      </c>
      <c r="P22" s="78">
        <f t="shared" si="8"/>
        <v>-0.66446400999999999</v>
      </c>
      <c r="Q22" s="74">
        <v>-1.6924733999999999</v>
      </c>
      <c r="T22" s="78" t="s">
        <v>34</v>
      </c>
      <c r="V22" s="82">
        <f t="shared" si="9"/>
        <v>-0.51147518999999997</v>
      </c>
      <c r="W22" s="82">
        <f t="shared" si="9"/>
        <v>1.0623836</v>
      </c>
    </row>
    <row r="23" spans="1:23" s="78" customFormat="1">
      <c r="A23" s="78" t="str">
        <f t="shared" si="0"/>
        <v>adv2016</v>
      </c>
      <c r="B23" s="78" t="str">
        <f t="shared" si="10"/>
        <v>adv</v>
      </c>
      <c r="C23" s="78">
        <v>2016</v>
      </c>
      <c r="D23" s="74">
        <v>-0.27659980000000001</v>
      </c>
      <c r="E23" s="74">
        <v>7.221234E-2</v>
      </c>
      <c r="F23" s="75">
        <v>0.92108718000000001</v>
      </c>
      <c r="G23" s="74">
        <v>1.7719054000000001</v>
      </c>
      <c r="I23" s="78">
        <f t="shared" si="1"/>
        <v>0</v>
      </c>
      <c r="J23" s="78">
        <f t="shared" si="2"/>
        <v>0</v>
      </c>
      <c r="K23" s="78">
        <f t="shared" si="3"/>
        <v>0</v>
      </c>
      <c r="L23" s="78">
        <f t="shared" si="4"/>
        <v>0</v>
      </c>
      <c r="M23" s="78">
        <f t="shared" si="5"/>
        <v>7.221234E-2</v>
      </c>
      <c r="N23" s="78">
        <f t="shared" si="6"/>
        <v>1.69969306</v>
      </c>
      <c r="O23" s="78">
        <f t="shared" si="7"/>
        <v>0.92108718000000001</v>
      </c>
      <c r="P23" s="78">
        <f t="shared" si="8"/>
        <v>-0.27659980000000001</v>
      </c>
      <c r="Q23" s="74">
        <v>-2.3741153000000002</v>
      </c>
      <c r="T23" s="78" t="s">
        <v>34</v>
      </c>
      <c r="V23" s="82">
        <f t="shared" si="9"/>
        <v>7.221234E-2</v>
      </c>
      <c r="W23" s="82">
        <f t="shared" si="9"/>
        <v>1.69969306</v>
      </c>
    </row>
    <row r="24" spans="1:23" s="78" customFormat="1">
      <c r="A24" s="78" t="str">
        <f t="shared" si="0"/>
        <v>adv2017</v>
      </c>
      <c r="B24" s="78" t="str">
        <f t="shared" si="10"/>
        <v>adv</v>
      </c>
      <c r="C24" s="78">
        <v>2017</v>
      </c>
      <c r="D24" s="74">
        <v>0.21336335000000001</v>
      </c>
      <c r="E24" s="74">
        <v>0.23281435</v>
      </c>
      <c r="F24" s="75">
        <v>1.3219993000000001</v>
      </c>
      <c r="G24" s="74">
        <v>2.1714684000000002</v>
      </c>
      <c r="I24" s="78">
        <f t="shared" si="1"/>
        <v>0</v>
      </c>
      <c r="J24" s="78">
        <f t="shared" si="2"/>
        <v>0</v>
      </c>
      <c r="K24" s="78">
        <f t="shared" si="3"/>
        <v>0</v>
      </c>
      <c r="L24" s="78">
        <f t="shared" si="4"/>
        <v>0</v>
      </c>
      <c r="M24" s="78">
        <f t="shared" si="5"/>
        <v>0.23281435</v>
      </c>
      <c r="N24" s="78">
        <f t="shared" si="6"/>
        <v>1.9386540500000002</v>
      </c>
      <c r="O24" s="78">
        <f t="shared" si="7"/>
        <v>1.3219993000000001</v>
      </c>
      <c r="P24" s="78">
        <f t="shared" si="8"/>
        <v>0.21336335000000001</v>
      </c>
      <c r="Q24" s="74">
        <v>-2.7808291999999999</v>
      </c>
      <c r="T24" s="78" t="s">
        <v>34</v>
      </c>
      <c r="V24" s="82">
        <f t="shared" si="9"/>
        <v>0.23281435</v>
      </c>
      <c r="W24" s="82">
        <f t="shared" si="9"/>
        <v>1.9386540500000002</v>
      </c>
    </row>
    <row r="25" spans="1:23" s="78" customFormat="1">
      <c r="A25" s="78" t="str">
        <f t="shared" si="0"/>
        <v>adv2018</v>
      </c>
      <c r="B25" s="78" t="str">
        <f t="shared" si="10"/>
        <v>adv</v>
      </c>
      <c r="C25" s="78">
        <v>2018</v>
      </c>
      <c r="D25" s="74">
        <v>0.53634656999999997</v>
      </c>
      <c r="E25" s="74">
        <v>-0.39949647999999999</v>
      </c>
      <c r="F25" s="75">
        <v>1.3790224</v>
      </c>
      <c r="G25" s="74">
        <v>2.2854625999999998</v>
      </c>
      <c r="I25" s="78">
        <f t="shared" si="1"/>
        <v>0</v>
      </c>
      <c r="J25" s="78">
        <f t="shared" si="2"/>
        <v>0</v>
      </c>
      <c r="K25" s="78">
        <f t="shared" si="3"/>
        <v>-0.39949647999999999</v>
      </c>
      <c r="L25" s="78">
        <f t="shared" si="4"/>
        <v>2.2854625999999998</v>
      </c>
      <c r="M25" s="78">
        <f t="shared" si="5"/>
        <v>0</v>
      </c>
      <c r="N25" s="78">
        <f t="shared" si="6"/>
        <v>0</v>
      </c>
      <c r="O25" s="78">
        <f t="shared" si="7"/>
        <v>1.3790224</v>
      </c>
      <c r="P25" s="78">
        <f t="shared" si="8"/>
        <v>0.53634656999999997</v>
      </c>
      <c r="Q25" s="74">
        <v>-3.1010879</v>
      </c>
      <c r="T25" s="78" t="s">
        <v>34</v>
      </c>
      <c r="V25" s="82">
        <f t="shared" si="9"/>
        <v>-0.39949647999999999</v>
      </c>
      <c r="W25" s="82">
        <f t="shared" si="9"/>
        <v>2.2854625999999998</v>
      </c>
    </row>
    <row r="26" spans="1:23" s="78" customFormat="1">
      <c r="A26" s="78" t="str">
        <f t="shared" si="0"/>
        <v>adv2019</v>
      </c>
      <c r="B26" s="78" t="str">
        <f t="shared" si="10"/>
        <v>adv</v>
      </c>
      <c r="C26" s="78">
        <v>2019</v>
      </c>
      <c r="D26" s="74">
        <v>-0.1242529</v>
      </c>
      <c r="E26" s="74">
        <v>-0.29496544000000002</v>
      </c>
      <c r="F26" s="75">
        <v>0.76919694000000005</v>
      </c>
      <c r="G26" s="74">
        <v>2.3594575</v>
      </c>
      <c r="I26" s="78">
        <f t="shared" si="1"/>
        <v>0</v>
      </c>
      <c r="J26" s="78">
        <f t="shared" si="2"/>
        <v>0</v>
      </c>
      <c r="K26" s="78">
        <f t="shared" si="3"/>
        <v>-0.29496544000000002</v>
      </c>
      <c r="L26" s="78">
        <f t="shared" si="4"/>
        <v>2.3594575</v>
      </c>
      <c r="M26" s="78">
        <f t="shared" si="5"/>
        <v>0</v>
      </c>
      <c r="N26" s="78">
        <f t="shared" si="6"/>
        <v>0</v>
      </c>
      <c r="O26" s="78">
        <f t="shared" si="7"/>
        <v>0.76919694000000005</v>
      </c>
      <c r="P26" s="78">
        <f t="shared" si="8"/>
        <v>-0.1242529</v>
      </c>
      <c r="Q26" s="74">
        <v>-3.5275667999999998</v>
      </c>
      <c r="T26" s="78" t="s">
        <v>34</v>
      </c>
      <c r="V26" s="82">
        <f t="shared" si="9"/>
        <v>-0.29496544000000002</v>
      </c>
      <c r="W26" s="82">
        <f t="shared" si="9"/>
        <v>2.3594575</v>
      </c>
    </row>
    <row r="27" spans="1:23" s="78" customFormat="1">
      <c r="A27" s="78" t="str">
        <f t="shared" si="0"/>
        <v>adv2020</v>
      </c>
      <c r="B27" s="78" t="str">
        <f t="shared" si="10"/>
        <v>adv</v>
      </c>
      <c r="C27" s="78">
        <v>2020</v>
      </c>
      <c r="D27" s="74">
        <v>-6.8006222000000003</v>
      </c>
      <c r="E27" s="74">
        <v>-7.6649804000000001</v>
      </c>
      <c r="F27" s="75">
        <v>-5.4609601999999997</v>
      </c>
      <c r="G27" s="74">
        <v>-3.5764727000000001</v>
      </c>
      <c r="H27" s="78" t="str">
        <f>RIGHT(C27,2)</f>
        <v>20</v>
      </c>
      <c r="I27" s="78">
        <f t="shared" si="1"/>
        <v>-3.5764727000000001</v>
      </c>
      <c r="J27" s="78">
        <f t="shared" si="2"/>
        <v>-4.0885077000000001</v>
      </c>
      <c r="K27" s="78">
        <f t="shared" si="3"/>
        <v>0</v>
      </c>
      <c r="L27" s="78">
        <f t="shared" si="4"/>
        <v>0</v>
      </c>
      <c r="M27" s="78">
        <f t="shared" si="5"/>
        <v>0</v>
      </c>
      <c r="N27" s="78">
        <f t="shared" si="6"/>
        <v>0</v>
      </c>
      <c r="O27" s="78">
        <f t="shared" si="7"/>
        <v>-5.4609601999999997</v>
      </c>
      <c r="P27" s="78">
        <f t="shared" si="8"/>
        <v>-6.8006222000000003</v>
      </c>
      <c r="Q27" s="74">
        <v>-12.096323</v>
      </c>
      <c r="T27" s="78" t="s">
        <v>34</v>
      </c>
      <c r="V27" s="82">
        <f t="shared" si="9"/>
        <v>-3.5764727000000001</v>
      </c>
      <c r="W27" s="82">
        <f t="shared" si="9"/>
        <v>-4.0885077000000001</v>
      </c>
    </row>
    <row r="28" spans="1:23" s="78" customFormat="1">
      <c r="A28" s="78" t="str">
        <f t="shared" si="0"/>
        <v>adv2021</v>
      </c>
      <c r="B28" s="78" t="str">
        <f t="shared" si="10"/>
        <v>adv</v>
      </c>
      <c r="C28" s="78">
        <v>2021</v>
      </c>
      <c r="D28" s="74">
        <v>-3.5899603999999998</v>
      </c>
      <c r="E28" s="74">
        <v>-4.9882432000000003</v>
      </c>
      <c r="F28" s="75">
        <v>-2.7474058000000001</v>
      </c>
      <c r="G28" s="74">
        <v>-0.59285896000000005</v>
      </c>
      <c r="I28" s="78">
        <f t="shared" si="1"/>
        <v>-0.59285896000000005</v>
      </c>
      <c r="J28" s="78">
        <f t="shared" si="2"/>
        <v>-4.3953842400000003</v>
      </c>
      <c r="K28" s="78">
        <f t="shared" si="3"/>
        <v>0</v>
      </c>
      <c r="L28" s="78">
        <f t="shared" si="4"/>
        <v>0</v>
      </c>
      <c r="M28" s="78">
        <f t="shared" si="5"/>
        <v>0</v>
      </c>
      <c r="N28" s="78">
        <f t="shared" si="6"/>
        <v>0</v>
      </c>
      <c r="O28" s="78">
        <f t="shared" si="7"/>
        <v>-2.7474058000000001</v>
      </c>
      <c r="P28" s="78">
        <f t="shared" si="8"/>
        <v>-3.5899603999999998</v>
      </c>
      <c r="Q28" s="74">
        <v>-9.1155864999999991</v>
      </c>
      <c r="T28" s="78" t="s">
        <v>34</v>
      </c>
      <c r="V28" s="82">
        <f t="shared" si="9"/>
        <v>-0.59285896000000005</v>
      </c>
      <c r="W28" s="82">
        <f t="shared" si="9"/>
        <v>-4.3953842400000003</v>
      </c>
    </row>
    <row r="29" spans="1:23" s="78" customFormat="1">
      <c r="A29" s="78" t="str">
        <f t="shared" si="0"/>
        <v>adv2022</v>
      </c>
      <c r="B29" s="78" t="str">
        <f t="shared" si="10"/>
        <v>adv</v>
      </c>
      <c r="C29" s="78">
        <v>2022</v>
      </c>
      <c r="D29" s="74">
        <v>-1.2316852</v>
      </c>
      <c r="E29" s="74">
        <v>-2.5541740000000002</v>
      </c>
      <c r="F29" s="75">
        <v>-0.86299720000000002</v>
      </c>
      <c r="G29" s="74">
        <v>1.2919719000000001</v>
      </c>
      <c r="I29" s="78">
        <f t="shared" si="1"/>
        <v>0</v>
      </c>
      <c r="J29" s="78">
        <f t="shared" si="2"/>
        <v>0</v>
      </c>
      <c r="K29" s="78">
        <f t="shared" si="3"/>
        <v>-2.5541740000000002</v>
      </c>
      <c r="L29" s="78">
        <f t="shared" si="4"/>
        <v>1.2919719000000001</v>
      </c>
      <c r="M29" s="78">
        <f t="shared" si="5"/>
        <v>0</v>
      </c>
      <c r="N29" s="78">
        <f t="shared" si="6"/>
        <v>0</v>
      </c>
      <c r="O29" s="78">
        <f t="shared" si="7"/>
        <v>-0.86299720000000002</v>
      </c>
      <c r="P29" s="78">
        <f t="shared" si="8"/>
        <v>-1.2316852</v>
      </c>
      <c r="Q29" s="74">
        <v>-0.90947018000000002</v>
      </c>
      <c r="T29" s="78" t="s">
        <v>34</v>
      </c>
      <c r="V29" s="82">
        <f t="shared" si="9"/>
        <v>-2.5541740000000002</v>
      </c>
      <c r="W29" s="82">
        <f t="shared" si="9"/>
        <v>1.2919719000000001</v>
      </c>
    </row>
    <row r="30" spans="1:23" s="79" customFormat="1">
      <c r="A30" s="79" t="str">
        <f t="shared" si="0"/>
        <v>adv2023</v>
      </c>
      <c r="B30" s="79" t="str">
        <f t="shared" si="10"/>
        <v>adv</v>
      </c>
      <c r="C30" s="79">
        <v>2023</v>
      </c>
      <c r="D30" s="74">
        <v>-1.601267</v>
      </c>
      <c r="E30" s="74">
        <v>-2.8823134000000001</v>
      </c>
      <c r="F30" s="75">
        <v>-1.5108252</v>
      </c>
      <c r="G30" s="74">
        <v>0.51273305999999996</v>
      </c>
      <c r="H30" s="80"/>
      <c r="I30" s="79">
        <f t="shared" si="1"/>
        <v>0</v>
      </c>
      <c r="J30" s="79">
        <f t="shared" si="2"/>
        <v>0</v>
      </c>
      <c r="K30" s="79">
        <f t="shared" si="3"/>
        <v>-2.8823134000000001</v>
      </c>
      <c r="L30" s="79">
        <f t="shared" si="4"/>
        <v>0.51273305999999996</v>
      </c>
      <c r="M30" s="79">
        <f t="shared" si="5"/>
        <v>0</v>
      </c>
      <c r="N30" s="79">
        <f t="shared" si="6"/>
        <v>0</v>
      </c>
      <c r="O30" s="79">
        <f t="shared" si="7"/>
        <v>-1.5108252</v>
      </c>
      <c r="P30" s="83">
        <f t="shared" si="8"/>
        <v>-1.601267</v>
      </c>
      <c r="Q30" s="74">
        <v>-3.9400301999999998</v>
      </c>
      <c r="T30" s="79" t="s">
        <v>34</v>
      </c>
      <c r="V30" s="84">
        <f t="shared" si="9"/>
        <v>-2.8823134000000001</v>
      </c>
      <c r="W30" s="84">
        <f t="shared" si="9"/>
        <v>0.51273305999999996</v>
      </c>
    </row>
    <row r="31" spans="1:23" s="78" customFormat="1">
      <c r="A31" s="78" t="str">
        <f t="shared" si="0"/>
        <v>adv2024</v>
      </c>
      <c r="B31" s="78" t="str">
        <f t="shared" si="10"/>
        <v>adv</v>
      </c>
      <c r="C31" s="78">
        <v>2024</v>
      </c>
      <c r="D31" s="74">
        <v>-1.6257398999999999</v>
      </c>
      <c r="E31" s="74">
        <v>-2.6131712999999999</v>
      </c>
      <c r="F31" s="75">
        <v>-0.97546124000000001</v>
      </c>
      <c r="G31" s="74">
        <v>0.33725578000000001</v>
      </c>
      <c r="I31" s="78">
        <f t="shared" si="1"/>
        <v>0</v>
      </c>
      <c r="J31" s="78">
        <f t="shared" si="2"/>
        <v>0</v>
      </c>
      <c r="M31" s="78">
        <f t="shared" si="5"/>
        <v>0</v>
      </c>
      <c r="N31" s="78">
        <f t="shared" si="6"/>
        <v>0</v>
      </c>
      <c r="O31" s="78">
        <f t="shared" si="7"/>
        <v>-0.97546124000000001</v>
      </c>
      <c r="P31" s="78">
        <f t="shared" si="8"/>
        <v>-1.6257398999999999</v>
      </c>
      <c r="Q31" s="74">
        <v>-3.5638627</v>
      </c>
      <c r="R31" s="78">
        <f t="shared" ref="R31:R37" si="11">IF(AND($E31&lt;0,$G31&gt;0),E31,0)</f>
        <v>-2.6131712999999999</v>
      </c>
      <c r="S31" s="78">
        <f t="shared" ref="S31:S37" si="12">IF(AND($E31&lt;0,$G31&gt;0),G31,0)</f>
        <v>0.33725578000000001</v>
      </c>
      <c r="T31" s="78" t="s">
        <v>34</v>
      </c>
      <c r="V31" s="82">
        <f t="shared" ref="V31:W36" si="13">SUM(I31,R31,M31)</f>
        <v>-2.6131712999999999</v>
      </c>
      <c r="W31" s="82">
        <f t="shared" si="13"/>
        <v>0.33725578000000001</v>
      </c>
    </row>
    <row r="32" spans="1:23" s="78" customFormat="1">
      <c r="A32" s="78" t="str">
        <f t="shared" si="0"/>
        <v>adv2025</v>
      </c>
      <c r="B32" s="78" t="str">
        <f t="shared" si="10"/>
        <v>adv</v>
      </c>
      <c r="C32" s="78">
        <v>2025</v>
      </c>
      <c r="D32" s="74">
        <v>-1.4093304</v>
      </c>
      <c r="E32" s="74">
        <v>-2.4962361999999998</v>
      </c>
      <c r="F32" s="75">
        <v>-1.3053732</v>
      </c>
      <c r="G32" s="74">
        <v>0.37526045000000002</v>
      </c>
      <c r="H32" s="78" t="str">
        <f>RIGHT(C32,2)</f>
        <v>25</v>
      </c>
      <c r="I32" s="78">
        <f t="shared" si="1"/>
        <v>0</v>
      </c>
      <c r="J32" s="78">
        <f t="shared" si="2"/>
        <v>0</v>
      </c>
      <c r="M32" s="78">
        <f t="shared" si="5"/>
        <v>0</v>
      </c>
      <c r="N32" s="78">
        <f t="shared" si="6"/>
        <v>0</v>
      </c>
      <c r="O32" s="78">
        <f t="shared" si="7"/>
        <v>-1.3053732</v>
      </c>
      <c r="P32" s="78">
        <f t="shared" si="8"/>
        <v>-1.4093304</v>
      </c>
      <c r="Q32" s="74">
        <v>-2.6143337</v>
      </c>
      <c r="R32" s="78">
        <f t="shared" si="11"/>
        <v>-2.4962361999999998</v>
      </c>
      <c r="S32" s="78">
        <f t="shared" si="12"/>
        <v>0.37526045000000002</v>
      </c>
      <c r="T32" s="78" t="s">
        <v>34</v>
      </c>
      <c r="V32" s="82">
        <f t="shared" si="13"/>
        <v>-2.4962361999999998</v>
      </c>
      <c r="W32" s="82">
        <f t="shared" si="13"/>
        <v>0.37526045000000002</v>
      </c>
    </row>
    <row r="33" spans="1:23" s="78" customFormat="1">
      <c r="A33" s="78" t="str">
        <f t="shared" si="0"/>
        <v>adv2026</v>
      </c>
      <c r="B33" s="78" t="str">
        <f t="shared" si="10"/>
        <v>adv</v>
      </c>
      <c r="C33" s="78">
        <v>2026</v>
      </c>
      <c r="D33" s="74">
        <v>-1.2403157</v>
      </c>
      <c r="E33" s="74">
        <v>-2.2547788999999998</v>
      </c>
      <c r="F33" s="75">
        <v>-1.0418088000000001</v>
      </c>
      <c r="G33" s="74">
        <v>0.29332521</v>
      </c>
      <c r="I33" s="78">
        <f t="shared" si="1"/>
        <v>0</v>
      </c>
      <c r="J33" s="78">
        <f t="shared" si="2"/>
        <v>0</v>
      </c>
      <c r="M33" s="78">
        <f t="shared" si="5"/>
        <v>0</v>
      </c>
      <c r="N33" s="78">
        <f t="shared" si="6"/>
        <v>0</v>
      </c>
      <c r="O33" s="78">
        <f t="shared" si="7"/>
        <v>-1.0418088000000001</v>
      </c>
      <c r="P33" s="78">
        <f t="shared" si="8"/>
        <v>-1.2403157</v>
      </c>
      <c r="Q33" s="74">
        <v>-1.4750970000000001</v>
      </c>
      <c r="R33" s="78">
        <f t="shared" si="11"/>
        <v>-2.2547788999999998</v>
      </c>
      <c r="S33" s="78">
        <f t="shared" si="12"/>
        <v>0.29332521</v>
      </c>
      <c r="T33" s="78" t="s">
        <v>34</v>
      </c>
      <c r="V33" s="82">
        <f t="shared" si="13"/>
        <v>-2.2547788999999998</v>
      </c>
      <c r="W33" s="82">
        <f t="shared" si="13"/>
        <v>0.29332521</v>
      </c>
    </row>
    <row r="34" spans="1:23" s="78" customFormat="1">
      <c r="A34" s="78" t="str">
        <f t="shared" si="0"/>
        <v>adv2027</v>
      </c>
      <c r="B34" s="78" t="str">
        <f t="shared" si="10"/>
        <v>adv</v>
      </c>
      <c r="C34" s="78">
        <v>2027</v>
      </c>
      <c r="D34" s="74">
        <v>-0.99772514999999995</v>
      </c>
      <c r="E34" s="74">
        <v>-1.561963</v>
      </c>
      <c r="F34" s="75">
        <v>-0.73344138999999997</v>
      </c>
      <c r="G34" s="74">
        <v>0.33616426999999999</v>
      </c>
      <c r="I34" s="78">
        <f t="shared" si="1"/>
        <v>0</v>
      </c>
      <c r="J34" s="78">
        <f t="shared" si="2"/>
        <v>0</v>
      </c>
      <c r="M34" s="78">
        <f t="shared" si="5"/>
        <v>0</v>
      </c>
      <c r="N34" s="78">
        <f t="shared" si="6"/>
        <v>0</v>
      </c>
      <c r="O34" s="78">
        <f t="shared" si="7"/>
        <v>-0.73344138999999997</v>
      </c>
      <c r="P34" s="78">
        <f t="shared" si="8"/>
        <v>-0.99772514999999995</v>
      </c>
      <c r="Q34" s="74">
        <v>-1.3788592</v>
      </c>
      <c r="R34" s="78">
        <f t="shared" si="11"/>
        <v>-1.561963</v>
      </c>
      <c r="S34" s="78">
        <f t="shared" si="12"/>
        <v>0.33616426999999999</v>
      </c>
      <c r="T34" s="78" t="s">
        <v>34</v>
      </c>
      <c r="V34" s="82">
        <f t="shared" si="13"/>
        <v>-1.561963</v>
      </c>
      <c r="W34" s="82">
        <f t="shared" si="13"/>
        <v>0.33616426999999999</v>
      </c>
    </row>
    <row r="35" spans="1:23" s="78" customFormat="1">
      <c r="A35" s="78" t="str">
        <f t="shared" si="0"/>
        <v>adv2028</v>
      </c>
      <c r="B35" s="78" t="str">
        <f t="shared" si="10"/>
        <v>adv</v>
      </c>
      <c r="C35" s="78">
        <v>2028</v>
      </c>
      <c r="D35" s="74">
        <v>-0.92919236999999999</v>
      </c>
      <c r="E35" s="74">
        <v>-1.4298392</v>
      </c>
      <c r="F35" s="75">
        <v>-0.53995826000000002</v>
      </c>
      <c r="G35" s="74">
        <v>0.42505984000000002</v>
      </c>
      <c r="I35" s="78">
        <f t="shared" si="1"/>
        <v>0</v>
      </c>
      <c r="J35" s="78">
        <f t="shared" si="2"/>
        <v>0</v>
      </c>
      <c r="M35" s="78">
        <f t="shared" si="5"/>
        <v>0</v>
      </c>
      <c r="N35" s="78">
        <f t="shared" si="6"/>
        <v>0</v>
      </c>
      <c r="O35" s="78">
        <f t="shared" si="7"/>
        <v>-0.53995826000000002</v>
      </c>
      <c r="P35" s="78">
        <f t="shared" si="8"/>
        <v>-0.92919236999999999</v>
      </c>
      <c r="Q35" s="74">
        <v>-1.7048846</v>
      </c>
      <c r="R35" s="78">
        <f t="shared" si="11"/>
        <v>-1.4298392</v>
      </c>
      <c r="S35" s="78">
        <f t="shared" si="12"/>
        <v>0.42505984000000002</v>
      </c>
      <c r="T35" s="78" t="s">
        <v>34</v>
      </c>
      <c r="V35" s="82">
        <f t="shared" si="13"/>
        <v>-1.4298392</v>
      </c>
      <c r="W35" s="82">
        <f t="shared" si="13"/>
        <v>0.42505984000000002</v>
      </c>
    </row>
    <row r="36" spans="1:23" s="78" customFormat="1">
      <c r="A36" s="78" t="str">
        <f t="shared" si="0"/>
        <v>adv2029</v>
      </c>
      <c r="B36" s="78" t="str">
        <f t="shared" si="10"/>
        <v>adv</v>
      </c>
      <c r="C36" s="78">
        <v>2029</v>
      </c>
      <c r="D36" s="74">
        <v>-0.89407407999999999</v>
      </c>
      <c r="E36" s="74">
        <v>-1.6902265999999999</v>
      </c>
      <c r="F36" s="75">
        <v>-0.4307938</v>
      </c>
      <c r="G36" s="74">
        <v>0.65056245999999995</v>
      </c>
      <c r="I36" s="78">
        <f t="shared" si="1"/>
        <v>0</v>
      </c>
      <c r="J36" s="78">
        <f t="shared" si="2"/>
        <v>0</v>
      </c>
      <c r="M36" s="78">
        <f t="shared" si="5"/>
        <v>0</v>
      </c>
      <c r="N36" s="78">
        <f t="shared" si="6"/>
        <v>0</v>
      </c>
      <c r="O36" s="78">
        <f t="shared" si="7"/>
        <v>-0.4307938</v>
      </c>
      <c r="P36" s="78">
        <f t="shared" si="8"/>
        <v>-0.89407407999999999</v>
      </c>
      <c r="Q36" s="74">
        <v>-1.5865102</v>
      </c>
      <c r="R36" s="78">
        <f t="shared" si="11"/>
        <v>-1.6902265999999999</v>
      </c>
      <c r="S36" s="78">
        <f t="shared" si="12"/>
        <v>0.65056245999999995</v>
      </c>
      <c r="T36" s="78" t="s">
        <v>34</v>
      </c>
      <c r="V36" s="82">
        <f t="shared" si="13"/>
        <v>-1.6902265999999999</v>
      </c>
      <c r="W36" s="82">
        <f t="shared" si="13"/>
        <v>0.65056245999999995</v>
      </c>
    </row>
    <row r="37" spans="1:23">
      <c r="C37" s="78">
        <v>2030</v>
      </c>
      <c r="D37" s="74">
        <v>-0.89167116000000002</v>
      </c>
      <c r="E37" s="74">
        <v>-1.6993848</v>
      </c>
      <c r="F37" s="75">
        <v>-0.38914968999999999</v>
      </c>
      <c r="G37" s="74">
        <v>0.70499617999999997</v>
      </c>
      <c r="H37" s="78" t="str">
        <f t="shared" ref="H37" si="14">RIGHT(C37,2)</f>
        <v>30</v>
      </c>
      <c r="I37" s="78">
        <f t="shared" si="1"/>
        <v>0</v>
      </c>
      <c r="J37" s="78">
        <f t="shared" si="2"/>
        <v>0</v>
      </c>
      <c r="M37" s="78">
        <f t="shared" si="5"/>
        <v>0</v>
      </c>
      <c r="N37" s="78">
        <f t="shared" si="6"/>
        <v>0</v>
      </c>
      <c r="O37" s="78">
        <f t="shared" si="7"/>
        <v>-0.38914968999999999</v>
      </c>
      <c r="P37" s="78">
        <f t="shared" si="8"/>
        <v>-0.89167116000000002</v>
      </c>
      <c r="Q37" s="74">
        <v>-1.7758607</v>
      </c>
      <c r="R37" s="78">
        <f t="shared" si="11"/>
        <v>-1.6993848</v>
      </c>
      <c r="S37" s="78">
        <f t="shared" si="12"/>
        <v>0.70499617999999997</v>
      </c>
      <c r="T37" s="78" t="s">
        <v>34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Table of Contents</vt:lpstr>
      <vt:lpstr>FM Database Apr 2025</vt:lpstr>
      <vt:lpstr>Figure 1.1.1</vt:lpstr>
      <vt:lpstr>Figure 1.1.2</vt:lpstr>
      <vt:lpstr>Figure 1.1.3</vt:lpstr>
      <vt:lpstr>Figure 1.1.4</vt:lpstr>
      <vt:lpstr>Figure 1.2</vt:lpstr>
      <vt:lpstr>Figure 1.3</vt:lpstr>
      <vt:lpstr>Figure 1.4.1</vt:lpstr>
      <vt:lpstr>Figure 1.4.2</vt:lpstr>
      <vt:lpstr>Figure 1.4.3</vt:lpstr>
      <vt:lpstr>Figure 1.5</vt:lpstr>
      <vt:lpstr>Figure 1.6</vt:lpstr>
      <vt:lpstr>Figure 1.7</vt:lpstr>
      <vt:lpstr>Figure 1.8.1</vt:lpstr>
      <vt:lpstr>Figure 1.8.2</vt:lpstr>
      <vt:lpstr>Figure 1.9.1</vt:lpstr>
      <vt:lpstr>Figure 1.9.2</vt:lpstr>
      <vt:lpstr>Figure 1.10</vt:lpstr>
      <vt:lpstr>Figure 1.11</vt:lpstr>
      <vt:lpstr>Figure 1.12</vt:lpstr>
      <vt:lpstr>Figure 1.13.1</vt:lpstr>
      <vt:lpstr>Figure 1.13.2</vt:lpstr>
      <vt:lpstr>Figure 1.14.1</vt:lpstr>
      <vt:lpstr>Figure 1.14.2</vt:lpstr>
      <vt:lpstr>Figure 1.15</vt:lpstr>
      <vt:lpstr>Figure 1.16</vt:lpstr>
      <vt:lpstr>Figure 1.17</vt:lpstr>
      <vt:lpstr>Figure 1.18</vt:lpstr>
      <vt:lpstr>Figure 1.19</vt:lpstr>
      <vt:lpstr>Figure 1.20.1</vt:lpstr>
      <vt:lpstr>Figure 1.20.2</vt:lpstr>
      <vt:lpstr>Figure 1.21</vt:lpstr>
      <vt:lpstr>Figure 1.22.1</vt:lpstr>
      <vt:lpstr>Figure 1.22.2</vt:lpstr>
      <vt:lpstr>Figure 1.22.3</vt:lpstr>
      <vt:lpstr>Figure 1.22.4</vt:lpstr>
      <vt:lpstr>Table 1.1</vt:lpstr>
      <vt:lpstr>Table 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Hongchi</dc:creator>
  <cp:lastModifiedBy>Li, Shelley</cp:lastModifiedBy>
  <dcterms:created xsi:type="dcterms:W3CDTF">2015-06-05T18:17:20Z</dcterms:created>
  <dcterms:modified xsi:type="dcterms:W3CDTF">2025-04-23T20:43:45Z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2025-04-01T17:00:17Z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eaf4469e-d4f4-4702-b0d1-e40670bd585e</vt:lpwstr>
  </property>
  <property fmtid="{D5CDD505-2E9C-101B-9397-08002B2CF9AE}" pid="8" name="MSIP_Label_0c07ed86-5dc5-4593-ad03-a8684b843815_ContentBits">
    <vt:lpwstr>0</vt:lpwstr>
  </property>
</Properties>
</file>